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velezm\Downloads\"/>
    </mc:Choice>
  </mc:AlternateContent>
  <xr:revisionPtr revIDLastSave="0" documentId="13_ncr:1_{0029D799-B4D4-485C-A24D-4352F55FD0CB}" xr6:coauthVersionLast="47" xr6:coauthVersionMax="47" xr10:uidLastSave="{00000000-0000-0000-0000-000000000000}"/>
  <bookViews>
    <workbookView xWindow="-108" yWindow="-108" windowWidth="24792" windowHeight="13320" xr2:uid="{0A1DFFBA-9788-48C1-8C1E-4D079ADB4146}"/>
  </bookViews>
  <sheets>
    <sheet name="Escenario1" sheetId="1" r:id="rId1"/>
    <sheet name="Tablas" sheetId="6" r:id="rId2"/>
  </sheets>
  <definedNames>
    <definedName name="_xlnm.Print_Area" localSheetId="0">Escenario1!$A$1:$J$121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1" l="1"/>
  <c r="E10" i="1" s="1"/>
  <c r="G10" i="1" s="1"/>
  <c r="B59" i="1" s="1"/>
  <c r="B6" i="1"/>
  <c r="C59" i="1" l="1"/>
  <c r="E59" i="1" s="1"/>
  <c r="HS4" i="1"/>
  <c r="HS5" i="1"/>
  <c r="HS6" i="1"/>
  <c r="HS7" i="1"/>
  <c r="HS8" i="1"/>
  <c r="HS9" i="1"/>
  <c r="HS10" i="1"/>
  <c r="HS11" i="1"/>
  <c r="HS12" i="1"/>
  <c r="HS13" i="1"/>
  <c r="HS14" i="1"/>
  <c r="HS15" i="1"/>
  <c r="HS16" i="1"/>
  <c r="HS17" i="1"/>
  <c r="HS18" i="1"/>
  <c r="HS19" i="1"/>
  <c r="HS20" i="1"/>
  <c r="HS21" i="1"/>
  <c r="HS22" i="1"/>
  <c r="HS23" i="1"/>
  <c r="HS24" i="1"/>
  <c r="HS25" i="1"/>
  <c r="HS26" i="1"/>
  <c r="HS27" i="1"/>
  <c r="HS28" i="1"/>
  <c r="HS29" i="1"/>
  <c r="HS30" i="1"/>
  <c r="HS31" i="1"/>
  <c r="HS32" i="1"/>
  <c r="HS33" i="1"/>
  <c r="HS34" i="1"/>
  <c r="HS35" i="1"/>
  <c r="HS36" i="1"/>
  <c r="HS37" i="1"/>
  <c r="HS38" i="1"/>
  <c r="HS39" i="1"/>
  <c r="HS40" i="1"/>
  <c r="HS41" i="1"/>
  <c r="HS42" i="1"/>
  <c r="HS43" i="1"/>
  <c r="HS44" i="1"/>
  <c r="HS45" i="1"/>
  <c r="HS46" i="1"/>
  <c r="HS47" i="1"/>
  <c r="HS48" i="1"/>
  <c r="HS49" i="1"/>
  <c r="HS50" i="1"/>
  <c r="HS51" i="1"/>
  <c r="HS52" i="1"/>
  <c r="HS53" i="1"/>
  <c r="HS54" i="1"/>
  <c r="HS55" i="1"/>
  <c r="HS56" i="1"/>
  <c r="HS57" i="1"/>
  <c r="HS58" i="1"/>
  <c r="HS59" i="1"/>
  <c r="HS60" i="1"/>
  <c r="HS61" i="1"/>
  <c r="HS62" i="1"/>
  <c r="HS63" i="1"/>
  <c r="HS64" i="1"/>
  <c r="HS65" i="1"/>
  <c r="HS66" i="1"/>
  <c r="HS67" i="1"/>
  <c r="HS68" i="1"/>
  <c r="HS69" i="1"/>
  <c r="HS70" i="1"/>
  <c r="HS71" i="1"/>
  <c r="HS72" i="1"/>
  <c r="HS73" i="1"/>
  <c r="HS74" i="1"/>
  <c r="HS75" i="1"/>
  <c r="HS76" i="1"/>
  <c r="HS77" i="1"/>
  <c r="HS78" i="1"/>
  <c r="HS79" i="1"/>
  <c r="HS80" i="1"/>
  <c r="HS81" i="1"/>
  <c r="HS82" i="1"/>
  <c r="HS83" i="1"/>
  <c r="HS84" i="1"/>
  <c r="HS85" i="1"/>
  <c r="HS86" i="1"/>
  <c r="HS87" i="1"/>
  <c r="HS88" i="1"/>
  <c r="HS89" i="1"/>
  <c r="HS90" i="1"/>
  <c r="HS91" i="1"/>
  <c r="HS92" i="1"/>
  <c r="HS93" i="1"/>
  <c r="HS94" i="1"/>
  <c r="HS95" i="1"/>
  <c r="HS96" i="1"/>
  <c r="HS97" i="1"/>
  <c r="HS98" i="1"/>
  <c r="HS99" i="1"/>
  <c r="HS100" i="1"/>
  <c r="HS101" i="1"/>
  <c r="HS102" i="1"/>
  <c r="HS103" i="1"/>
  <c r="HS104" i="1"/>
  <c r="HS105" i="1"/>
  <c r="HS106" i="1"/>
  <c r="HS107" i="1"/>
  <c r="HS108" i="1"/>
  <c r="HS109" i="1"/>
  <c r="HS110" i="1"/>
  <c r="HS111" i="1"/>
  <c r="HS112" i="1"/>
  <c r="HS113" i="1"/>
  <c r="HS114" i="1"/>
  <c r="HS115" i="1"/>
  <c r="HS116" i="1"/>
  <c r="HS117" i="1"/>
  <c r="HS118" i="1"/>
  <c r="HS119" i="1"/>
  <c r="HS120" i="1"/>
  <c r="HS121" i="1"/>
  <c r="HS122" i="1"/>
  <c r="HS123" i="1"/>
  <c r="HS124" i="1"/>
  <c r="HS125" i="1"/>
  <c r="HS126" i="1"/>
  <c r="HS127" i="1"/>
  <c r="HS128" i="1"/>
  <c r="HS129" i="1"/>
  <c r="HS130" i="1"/>
  <c r="HS131" i="1"/>
  <c r="HS132" i="1"/>
  <c r="HS133" i="1"/>
  <c r="HS134" i="1"/>
  <c r="HS135" i="1"/>
  <c r="HS136" i="1"/>
  <c r="HS137" i="1"/>
  <c r="HS138" i="1"/>
  <c r="HS139" i="1"/>
  <c r="HS140" i="1"/>
  <c r="HS141" i="1"/>
  <c r="HS142" i="1"/>
  <c r="HS143" i="1"/>
  <c r="HS144" i="1"/>
  <c r="HS145" i="1"/>
  <c r="HS146" i="1"/>
  <c r="HS147" i="1"/>
  <c r="HS148" i="1"/>
  <c r="HS149" i="1"/>
  <c r="HS150" i="1"/>
  <c r="HS151" i="1"/>
  <c r="HS152" i="1"/>
  <c r="HS153" i="1"/>
  <c r="HS154" i="1"/>
  <c r="HS155" i="1"/>
  <c r="HS156" i="1"/>
  <c r="HS157" i="1"/>
  <c r="HS158" i="1"/>
  <c r="HS159" i="1"/>
  <c r="HS160" i="1"/>
  <c r="HS161" i="1"/>
  <c r="HS162" i="1"/>
  <c r="HS163" i="1"/>
  <c r="HS164" i="1"/>
  <c r="HS165" i="1"/>
  <c r="HS166" i="1"/>
  <c r="HS167" i="1"/>
  <c r="HS168" i="1"/>
  <c r="HS169" i="1"/>
  <c r="HS170" i="1"/>
  <c r="HS171" i="1"/>
  <c r="HS172" i="1"/>
  <c r="HS173" i="1"/>
  <c r="HS174" i="1"/>
  <c r="HS175" i="1"/>
  <c r="HS176" i="1"/>
  <c r="HS177" i="1"/>
  <c r="HS178" i="1"/>
  <c r="HS179" i="1"/>
  <c r="HS180" i="1"/>
  <c r="HS181" i="1"/>
  <c r="HS182" i="1"/>
  <c r="HS183" i="1"/>
  <c r="HS184" i="1"/>
  <c r="HS185" i="1"/>
  <c r="HS186" i="1"/>
  <c r="HS187" i="1"/>
  <c r="HS188" i="1"/>
  <c r="HS189" i="1"/>
  <c r="HS190" i="1"/>
  <c r="HS191" i="1"/>
  <c r="HS192" i="1"/>
  <c r="HS193" i="1"/>
  <c r="HS194" i="1"/>
  <c r="HS195" i="1"/>
  <c r="HS3" i="1"/>
  <c r="X4" i="1"/>
  <c r="X5" i="1"/>
  <c r="X6" i="1"/>
  <c r="X7" i="1"/>
  <c r="X8" i="1"/>
  <c r="X9" i="1"/>
  <c r="X10" i="1"/>
  <c r="X11" i="1"/>
  <c r="X12" i="1"/>
  <c r="X13" i="1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27" i="1"/>
  <c r="X28" i="1"/>
  <c r="X29" i="1"/>
  <c r="X30" i="1"/>
  <c r="X31" i="1"/>
  <c r="X32" i="1"/>
  <c r="X33" i="1"/>
  <c r="X34" i="1"/>
  <c r="X35" i="1"/>
  <c r="X36" i="1"/>
  <c r="X37" i="1"/>
  <c r="X38" i="1"/>
  <c r="X39" i="1"/>
  <c r="X40" i="1"/>
  <c r="X41" i="1"/>
  <c r="X42" i="1"/>
  <c r="X43" i="1"/>
  <c r="X44" i="1"/>
  <c r="X45" i="1"/>
  <c r="X46" i="1"/>
  <c r="X47" i="1"/>
  <c r="X48" i="1"/>
  <c r="X49" i="1"/>
  <c r="X50" i="1"/>
  <c r="X51" i="1"/>
  <c r="X52" i="1"/>
  <c r="X53" i="1"/>
  <c r="X54" i="1"/>
  <c r="X55" i="1"/>
  <c r="X56" i="1"/>
  <c r="X57" i="1"/>
  <c r="X58" i="1"/>
  <c r="X59" i="1"/>
  <c r="X60" i="1"/>
  <c r="X61" i="1"/>
  <c r="X62" i="1"/>
  <c r="X63" i="1"/>
  <c r="X64" i="1"/>
  <c r="X65" i="1"/>
  <c r="X66" i="1"/>
  <c r="X67" i="1"/>
  <c r="X68" i="1"/>
  <c r="X69" i="1"/>
  <c r="X70" i="1"/>
  <c r="X71" i="1"/>
  <c r="X72" i="1"/>
  <c r="X73" i="1"/>
  <c r="X74" i="1"/>
  <c r="X75" i="1"/>
  <c r="X76" i="1"/>
  <c r="X77" i="1"/>
  <c r="X78" i="1"/>
  <c r="X79" i="1"/>
  <c r="X80" i="1"/>
  <c r="X81" i="1"/>
  <c r="X82" i="1"/>
  <c r="X83" i="1"/>
  <c r="X84" i="1"/>
  <c r="X85" i="1"/>
  <c r="X86" i="1"/>
  <c r="X87" i="1"/>
  <c r="X88" i="1"/>
  <c r="X89" i="1"/>
  <c r="X90" i="1"/>
  <c r="X91" i="1"/>
  <c r="X92" i="1"/>
  <c r="X93" i="1"/>
  <c r="X94" i="1"/>
  <c r="X95" i="1"/>
  <c r="X96" i="1"/>
  <c r="X97" i="1"/>
  <c r="X98" i="1"/>
  <c r="X99" i="1"/>
  <c r="X100" i="1"/>
  <c r="X101" i="1"/>
  <c r="X102" i="1"/>
  <c r="X103" i="1"/>
  <c r="X104" i="1"/>
  <c r="X105" i="1"/>
  <c r="X106" i="1"/>
  <c r="X107" i="1"/>
  <c r="X108" i="1"/>
  <c r="X109" i="1"/>
  <c r="X110" i="1"/>
  <c r="X111" i="1"/>
  <c r="X112" i="1"/>
  <c r="X113" i="1"/>
  <c r="X114" i="1"/>
  <c r="X115" i="1"/>
  <c r="X116" i="1"/>
  <c r="X117" i="1"/>
  <c r="X118" i="1"/>
  <c r="X119" i="1"/>
  <c r="X120" i="1"/>
  <c r="X121" i="1"/>
  <c r="X122" i="1"/>
  <c r="X123" i="1"/>
  <c r="X124" i="1"/>
  <c r="X125" i="1"/>
  <c r="X126" i="1"/>
  <c r="X127" i="1"/>
  <c r="X128" i="1"/>
  <c r="X129" i="1"/>
  <c r="X130" i="1"/>
  <c r="X131" i="1"/>
  <c r="X132" i="1"/>
  <c r="X133" i="1"/>
  <c r="X134" i="1"/>
  <c r="X135" i="1"/>
  <c r="X136" i="1"/>
  <c r="X137" i="1"/>
  <c r="X138" i="1"/>
  <c r="X139" i="1"/>
  <c r="X140" i="1"/>
  <c r="X141" i="1"/>
  <c r="X142" i="1"/>
  <c r="X143" i="1"/>
  <c r="X144" i="1"/>
  <c r="X145" i="1"/>
  <c r="X146" i="1"/>
  <c r="X147" i="1"/>
  <c r="X148" i="1"/>
  <c r="X149" i="1"/>
  <c r="X150" i="1"/>
  <c r="X151" i="1"/>
  <c r="X152" i="1"/>
  <c r="X153" i="1"/>
  <c r="X154" i="1"/>
  <c r="X155" i="1"/>
  <c r="X156" i="1"/>
  <c r="X157" i="1"/>
  <c r="X158" i="1"/>
  <c r="X159" i="1"/>
  <c r="X160" i="1"/>
  <c r="X161" i="1"/>
  <c r="X162" i="1"/>
  <c r="X163" i="1"/>
  <c r="X164" i="1"/>
  <c r="X165" i="1"/>
  <c r="X166" i="1"/>
  <c r="X167" i="1"/>
  <c r="X168" i="1"/>
  <c r="X169" i="1"/>
  <c r="X170" i="1"/>
  <c r="X171" i="1"/>
  <c r="X172" i="1"/>
  <c r="X173" i="1"/>
  <c r="X174" i="1"/>
  <c r="X175" i="1"/>
  <c r="X176" i="1"/>
  <c r="X177" i="1"/>
  <c r="X178" i="1"/>
  <c r="X179" i="1"/>
  <c r="X180" i="1"/>
  <c r="X181" i="1"/>
  <c r="X182" i="1"/>
  <c r="X183" i="1"/>
  <c r="X184" i="1"/>
  <c r="X185" i="1"/>
  <c r="X186" i="1"/>
  <c r="X187" i="1"/>
  <c r="X188" i="1"/>
  <c r="X189" i="1"/>
  <c r="X190" i="1"/>
  <c r="X191" i="1"/>
  <c r="X192" i="1"/>
  <c r="X193" i="1"/>
  <c r="X194" i="1"/>
  <c r="X195" i="1"/>
  <c r="X3" i="1"/>
  <c r="IE2" i="1"/>
  <c r="IF2" i="1"/>
  <c r="IG2" i="1"/>
  <c r="IH2" i="1"/>
  <c r="II2" i="1"/>
  <c r="IJ2" i="1"/>
  <c r="IK2" i="1"/>
  <c r="IL2" i="1"/>
  <c r="IM2" i="1"/>
  <c r="IN2" i="1"/>
  <c r="IO2" i="1"/>
  <c r="IP2" i="1"/>
  <c r="IQ2" i="1"/>
  <c r="IR2" i="1"/>
  <c r="IS2" i="1"/>
  <c r="IT2" i="1"/>
  <c r="IU2" i="1"/>
  <c r="IV2" i="1"/>
  <c r="IW2" i="1"/>
  <c r="IX2" i="1"/>
  <c r="IY2" i="1"/>
  <c r="IZ2" i="1"/>
  <c r="JA2" i="1"/>
  <c r="JB2" i="1"/>
  <c r="JC2" i="1"/>
  <c r="JD2" i="1"/>
  <c r="JE2" i="1"/>
  <c r="JF2" i="1"/>
  <c r="JG2" i="1"/>
  <c r="JH2" i="1"/>
  <c r="JI2" i="1"/>
  <c r="JJ2" i="1"/>
  <c r="JK2" i="1"/>
  <c r="JL2" i="1"/>
  <c r="JM2" i="1"/>
  <c r="JN2" i="1"/>
  <c r="JO2" i="1"/>
  <c r="JP2" i="1"/>
  <c r="JQ2" i="1"/>
  <c r="JR2" i="1"/>
  <c r="JS2" i="1"/>
  <c r="JT2" i="1"/>
  <c r="JU2" i="1"/>
  <c r="JV2" i="1"/>
  <c r="JW2" i="1"/>
  <c r="JX2" i="1"/>
  <c r="JY2" i="1"/>
  <c r="JZ2" i="1"/>
  <c r="KA2" i="1"/>
  <c r="KB2" i="1"/>
  <c r="KC2" i="1"/>
  <c r="KD2" i="1"/>
  <c r="KE2" i="1"/>
  <c r="KF2" i="1"/>
  <c r="KG2" i="1"/>
  <c r="KH2" i="1"/>
  <c r="KI2" i="1"/>
  <c r="KJ2" i="1"/>
  <c r="KK2" i="1"/>
  <c r="KL2" i="1"/>
  <c r="KM2" i="1"/>
  <c r="KN2" i="1"/>
  <c r="KO2" i="1"/>
  <c r="KP2" i="1"/>
  <c r="KQ2" i="1"/>
  <c r="KR2" i="1"/>
  <c r="KS2" i="1"/>
  <c r="KT2" i="1"/>
  <c r="KU2" i="1"/>
  <c r="KV2" i="1"/>
  <c r="KW2" i="1"/>
  <c r="KX2" i="1"/>
  <c r="KY2" i="1"/>
  <c r="KZ2" i="1"/>
  <c r="LA2" i="1"/>
  <c r="LB2" i="1"/>
  <c r="LC2" i="1"/>
  <c r="LD2" i="1"/>
  <c r="LE2" i="1"/>
  <c r="LF2" i="1"/>
  <c r="LG2" i="1"/>
  <c r="LH2" i="1"/>
  <c r="LI2" i="1"/>
  <c r="LJ2" i="1"/>
  <c r="LK2" i="1"/>
  <c r="LL2" i="1"/>
  <c r="LM2" i="1"/>
  <c r="LN2" i="1"/>
  <c r="LO2" i="1"/>
  <c r="LP2" i="1"/>
  <c r="LQ2" i="1"/>
  <c r="LR2" i="1"/>
  <c r="LS2" i="1"/>
  <c r="LT2" i="1"/>
  <c r="LU2" i="1"/>
  <c r="LV2" i="1"/>
  <c r="LW2" i="1"/>
  <c r="LX2" i="1"/>
  <c r="LY2" i="1"/>
  <c r="LZ2" i="1"/>
  <c r="MA2" i="1"/>
  <c r="MB2" i="1"/>
  <c r="MC2" i="1"/>
  <c r="MD2" i="1"/>
  <c r="ME2" i="1"/>
  <c r="MF2" i="1"/>
  <c r="MG2" i="1"/>
  <c r="MH2" i="1"/>
  <c r="MI2" i="1"/>
  <c r="MJ2" i="1"/>
  <c r="MK2" i="1"/>
  <c r="ML2" i="1"/>
  <c r="MM2" i="1"/>
  <c r="MN2" i="1"/>
  <c r="MO2" i="1"/>
  <c r="MP2" i="1"/>
  <c r="MQ2" i="1"/>
  <c r="MR2" i="1"/>
  <c r="MS2" i="1"/>
  <c r="MT2" i="1"/>
  <c r="MU2" i="1"/>
  <c r="MV2" i="1"/>
  <c r="MW2" i="1"/>
  <c r="MX2" i="1"/>
  <c r="MY2" i="1"/>
  <c r="MZ2" i="1"/>
  <c r="NA2" i="1"/>
  <c r="NB2" i="1"/>
  <c r="NC2" i="1"/>
  <c r="ND2" i="1"/>
  <c r="NE2" i="1"/>
  <c r="NF2" i="1"/>
  <c r="NG2" i="1"/>
  <c r="NH2" i="1"/>
  <c r="NI2" i="1"/>
  <c r="NJ2" i="1"/>
  <c r="NK2" i="1"/>
  <c r="NL2" i="1"/>
  <c r="NM2" i="1"/>
  <c r="NN2" i="1"/>
  <c r="NO2" i="1"/>
  <c r="NP2" i="1"/>
  <c r="NQ2" i="1"/>
  <c r="NR2" i="1"/>
  <c r="NS2" i="1"/>
  <c r="NT2" i="1"/>
  <c r="NU2" i="1"/>
  <c r="NV2" i="1"/>
  <c r="NW2" i="1"/>
  <c r="NX2" i="1"/>
  <c r="NY2" i="1"/>
  <c r="NZ2" i="1"/>
  <c r="OA2" i="1"/>
  <c r="OB2" i="1"/>
  <c r="OC2" i="1"/>
  <c r="OD2" i="1"/>
  <c r="OE2" i="1"/>
  <c r="OF2" i="1"/>
  <c r="OG2" i="1"/>
  <c r="OH2" i="1"/>
  <c r="OI2" i="1"/>
  <c r="OJ2" i="1"/>
  <c r="OK2" i="1"/>
  <c r="OL2" i="1"/>
  <c r="OM2" i="1"/>
  <c r="ON2" i="1"/>
  <c r="OO2" i="1"/>
  <c r="OP2" i="1"/>
  <c r="OQ2" i="1"/>
  <c r="OR2" i="1"/>
  <c r="OS2" i="1"/>
  <c r="OT2" i="1"/>
  <c r="OU2" i="1"/>
  <c r="OV2" i="1"/>
  <c r="OW2" i="1"/>
  <c r="OX2" i="1"/>
  <c r="OY2" i="1"/>
  <c r="OZ2" i="1"/>
  <c r="PA2" i="1"/>
  <c r="PB2" i="1"/>
  <c r="PC2" i="1"/>
  <c r="PD2" i="1"/>
  <c r="PE2" i="1"/>
  <c r="PF2" i="1"/>
  <c r="PG2" i="1"/>
  <c r="PH2" i="1"/>
  <c r="PI2" i="1"/>
  <c r="PJ2" i="1"/>
  <c r="PK2" i="1"/>
  <c r="PL2" i="1"/>
  <c r="PM2" i="1"/>
  <c r="PN2" i="1"/>
  <c r="ID2" i="1"/>
  <c r="AG2" i="1"/>
  <c r="AH2" i="1"/>
  <c r="AI2" i="1"/>
  <c r="AJ2" i="1"/>
  <c r="AK2" i="1"/>
  <c r="AL2" i="1"/>
  <c r="AM2" i="1"/>
  <c r="AN2" i="1"/>
  <c r="AO2" i="1"/>
  <c r="AP2" i="1"/>
  <c r="AQ2" i="1"/>
  <c r="AR2" i="1"/>
  <c r="AS2" i="1"/>
  <c r="AT2" i="1"/>
  <c r="AU2" i="1"/>
  <c r="AV2" i="1"/>
  <c r="AW2" i="1"/>
  <c r="AX2" i="1"/>
  <c r="AY2" i="1"/>
  <c r="AZ2" i="1"/>
  <c r="BA2" i="1"/>
  <c r="BB2" i="1"/>
  <c r="BC2" i="1"/>
  <c r="BD2" i="1"/>
  <c r="BE2" i="1"/>
  <c r="BF2" i="1"/>
  <c r="BG2" i="1"/>
  <c r="BH2" i="1"/>
  <c r="BI2" i="1"/>
  <c r="BJ2" i="1"/>
  <c r="BK2" i="1"/>
  <c r="BL2" i="1"/>
  <c r="BM2" i="1"/>
  <c r="BN2" i="1"/>
  <c r="BO2" i="1"/>
  <c r="BP2" i="1"/>
  <c r="BQ2" i="1"/>
  <c r="BR2" i="1"/>
  <c r="BS2" i="1"/>
  <c r="BT2" i="1"/>
  <c r="BU2" i="1"/>
  <c r="BV2" i="1"/>
  <c r="BW2" i="1"/>
  <c r="BX2" i="1"/>
  <c r="BY2" i="1"/>
  <c r="BZ2" i="1"/>
  <c r="CA2" i="1"/>
  <c r="CB2" i="1"/>
  <c r="CC2" i="1"/>
  <c r="CD2" i="1"/>
  <c r="CE2" i="1"/>
  <c r="CF2" i="1"/>
  <c r="CG2" i="1"/>
  <c r="CH2" i="1"/>
  <c r="CI2" i="1"/>
  <c r="CJ2" i="1"/>
  <c r="CK2" i="1"/>
  <c r="CL2" i="1"/>
  <c r="CM2" i="1"/>
  <c r="CN2" i="1"/>
  <c r="CO2" i="1"/>
  <c r="CP2" i="1"/>
  <c r="CQ2" i="1"/>
  <c r="CR2" i="1"/>
  <c r="CS2" i="1"/>
  <c r="CT2" i="1"/>
  <c r="CU2" i="1"/>
  <c r="CV2" i="1"/>
  <c r="CW2" i="1"/>
  <c r="CX2" i="1"/>
  <c r="CY2" i="1"/>
  <c r="CZ2" i="1"/>
  <c r="DA2" i="1"/>
  <c r="DB2" i="1"/>
  <c r="DC2" i="1"/>
  <c r="DD2" i="1"/>
  <c r="DE2" i="1"/>
  <c r="DF2" i="1"/>
  <c r="DG2" i="1"/>
  <c r="DH2" i="1"/>
  <c r="DI2" i="1"/>
  <c r="DJ2" i="1"/>
  <c r="DK2" i="1"/>
  <c r="DL2" i="1"/>
  <c r="DM2" i="1"/>
  <c r="DN2" i="1"/>
  <c r="DO2" i="1"/>
  <c r="DP2" i="1"/>
  <c r="DQ2" i="1"/>
  <c r="DR2" i="1"/>
  <c r="DS2" i="1"/>
  <c r="DT2" i="1"/>
  <c r="DU2" i="1"/>
  <c r="DV2" i="1"/>
  <c r="DW2" i="1"/>
  <c r="DX2" i="1"/>
  <c r="DY2" i="1"/>
  <c r="DZ2" i="1"/>
  <c r="EA2" i="1"/>
  <c r="EB2" i="1"/>
  <c r="EC2" i="1"/>
  <c r="ED2" i="1"/>
  <c r="EE2" i="1"/>
  <c r="EF2" i="1"/>
  <c r="EG2" i="1"/>
  <c r="EH2" i="1"/>
  <c r="EI2" i="1"/>
  <c r="EJ2" i="1"/>
  <c r="EK2" i="1"/>
  <c r="EL2" i="1"/>
  <c r="EM2" i="1"/>
  <c r="EN2" i="1"/>
  <c r="EO2" i="1"/>
  <c r="EP2" i="1"/>
  <c r="EQ2" i="1"/>
  <c r="ER2" i="1"/>
  <c r="ES2" i="1"/>
  <c r="ET2" i="1"/>
  <c r="EU2" i="1"/>
  <c r="EV2" i="1"/>
  <c r="EW2" i="1"/>
  <c r="EX2" i="1"/>
  <c r="EY2" i="1"/>
  <c r="EZ2" i="1"/>
  <c r="FA2" i="1"/>
  <c r="FB2" i="1"/>
  <c r="FC2" i="1"/>
  <c r="FD2" i="1"/>
  <c r="FE2" i="1"/>
  <c r="FF2" i="1"/>
  <c r="FG2" i="1"/>
  <c r="FH2" i="1"/>
  <c r="FI2" i="1"/>
  <c r="FJ2" i="1"/>
  <c r="FK2" i="1"/>
  <c r="FL2" i="1"/>
  <c r="FM2" i="1"/>
  <c r="FN2" i="1"/>
  <c r="FO2" i="1"/>
  <c r="FP2" i="1"/>
  <c r="FQ2" i="1"/>
  <c r="FR2" i="1"/>
  <c r="FS2" i="1"/>
  <c r="FT2" i="1"/>
  <c r="FU2" i="1"/>
  <c r="FV2" i="1"/>
  <c r="FW2" i="1"/>
  <c r="FX2" i="1"/>
  <c r="FY2" i="1"/>
  <c r="FZ2" i="1"/>
  <c r="GA2" i="1"/>
  <c r="GB2" i="1"/>
  <c r="GC2" i="1"/>
  <c r="GD2" i="1"/>
  <c r="GE2" i="1"/>
  <c r="GF2" i="1"/>
  <c r="GG2" i="1"/>
  <c r="GH2" i="1"/>
  <c r="GI2" i="1"/>
  <c r="GJ2" i="1"/>
  <c r="GK2" i="1"/>
  <c r="GL2" i="1"/>
  <c r="GM2" i="1"/>
  <c r="GN2" i="1"/>
  <c r="GO2" i="1"/>
  <c r="GP2" i="1"/>
  <c r="GQ2" i="1"/>
  <c r="GR2" i="1"/>
  <c r="GS2" i="1"/>
  <c r="GT2" i="1"/>
  <c r="GU2" i="1"/>
  <c r="GV2" i="1"/>
  <c r="GW2" i="1"/>
  <c r="GX2" i="1"/>
  <c r="GY2" i="1"/>
  <c r="GZ2" i="1"/>
  <c r="HA2" i="1"/>
  <c r="HB2" i="1"/>
  <c r="HC2" i="1"/>
  <c r="HD2" i="1"/>
  <c r="HE2" i="1"/>
  <c r="HF2" i="1"/>
  <c r="HG2" i="1"/>
  <c r="HH2" i="1"/>
  <c r="HI2" i="1"/>
  <c r="HJ2" i="1"/>
  <c r="HK2" i="1"/>
  <c r="HL2" i="1"/>
  <c r="HM2" i="1"/>
  <c r="HN2" i="1"/>
  <c r="HO2" i="1"/>
  <c r="HP2" i="1"/>
  <c r="AF2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B525" i="1"/>
  <c r="B526" i="1"/>
  <c r="B527" i="1"/>
  <c r="B528" i="1"/>
  <c r="B529" i="1"/>
  <c r="B530" i="1"/>
  <c r="B531" i="1"/>
  <c r="B532" i="1"/>
  <c r="B533" i="1"/>
  <c r="B534" i="1"/>
  <c r="B535" i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R3" i="6" l="1"/>
  <c r="R4" i="6"/>
  <c r="S4" i="6" s="1"/>
  <c r="R5" i="6"/>
  <c r="S5" i="6" s="1"/>
  <c r="R6" i="6"/>
  <c r="S6" i="6"/>
  <c r="R7" i="6"/>
  <c r="S7" i="6"/>
  <c r="R8" i="6"/>
  <c r="S8" i="6" s="1"/>
  <c r="R9" i="6"/>
  <c r="S9" i="6" s="1"/>
  <c r="R10" i="6"/>
  <c r="S10" i="6" s="1"/>
  <c r="R11" i="6"/>
  <c r="S11" i="6" s="1"/>
  <c r="R12" i="6"/>
  <c r="S12" i="6"/>
  <c r="R13" i="6"/>
  <c r="S13" i="6"/>
  <c r="R14" i="6"/>
  <c r="S14" i="6" s="1"/>
  <c r="R15" i="6"/>
  <c r="S15" i="6" s="1"/>
  <c r="R16" i="6"/>
  <c r="S16" i="6" s="1"/>
  <c r="R17" i="6"/>
  <c r="S17" i="6" s="1"/>
  <c r="R18" i="6"/>
  <c r="S18" i="6"/>
  <c r="R19" i="6"/>
  <c r="S19" i="6"/>
  <c r="R20" i="6"/>
  <c r="S20" i="6" s="1"/>
  <c r="R21" i="6"/>
  <c r="S21" i="6" s="1"/>
  <c r="R22" i="6"/>
  <c r="S22" i="6" s="1"/>
  <c r="R23" i="6"/>
  <c r="S23" i="6" s="1"/>
  <c r="R24" i="6"/>
  <c r="S24" i="6"/>
  <c r="R25" i="6"/>
  <c r="S25" i="6"/>
  <c r="R26" i="6"/>
  <c r="S26" i="6" s="1"/>
  <c r="R27" i="6"/>
  <c r="S27" i="6" s="1"/>
  <c r="R28" i="6"/>
  <c r="C71" i="1"/>
  <c r="D71" i="1"/>
  <c r="C72" i="1"/>
  <c r="D72" i="1" s="1"/>
  <c r="C73" i="1"/>
  <c r="D73" i="1"/>
  <c r="C74" i="1"/>
  <c r="D74" i="1"/>
  <c r="C75" i="1"/>
  <c r="D75" i="1"/>
  <c r="F91" i="1"/>
  <c r="D126" i="1"/>
  <c r="E126" i="1"/>
  <c r="N126" i="1"/>
  <c r="A127" i="1"/>
  <c r="HR2" i="1"/>
  <c r="HV2" i="1"/>
  <c r="HW4" i="1"/>
  <c r="IF4" i="1"/>
  <c r="IG5" i="1" s="1"/>
  <c r="IH6" i="1" s="1"/>
  <c r="II7" i="1" s="1"/>
  <c r="IJ8" i="1" s="1"/>
  <c r="IK9" i="1" s="1"/>
  <c r="IL10" i="1" s="1"/>
  <c r="IM11" i="1" s="1"/>
  <c r="IN12" i="1" s="1"/>
  <c r="IO13" i="1" s="1"/>
  <c r="IP14" i="1" s="1"/>
  <c r="IQ15" i="1" s="1"/>
  <c r="IR16" i="1" s="1"/>
  <c r="IS17" i="1" s="1"/>
  <c r="IT18" i="1" s="1"/>
  <c r="IU19" i="1" s="1"/>
  <c r="IV20" i="1" s="1"/>
  <c r="IW21" i="1" s="1"/>
  <c r="IX22" i="1" s="1"/>
  <c r="IY23" i="1" s="1"/>
  <c r="IZ24" i="1" s="1"/>
  <c r="JA25" i="1" s="1"/>
  <c r="JB26" i="1" s="1"/>
  <c r="JC27" i="1" s="1"/>
  <c r="JD28" i="1" s="1"/>
  <c r="JE29" i="1" s="1"/>
  <c r="JF30" i="1" s="1"/>
  <c r="JG31" i="1" s="1"/>
  <c r="JH32" i="1" s="1"/>
  <c r="JI33" i="1" s="1"/>
  <c r="JJ34" i="1" s="1"/>
  <c r="JK35" i="1" s="1"/>
  <c r="JL36" i="1" s="1"/>
  <c r="JM37" i="1" s="1"/>
  <c r="JN38" i="1" s="1"/>
  <c r="JO39" i="1" s="1"/>
  <c r="JP40" i="1" s="1"/>
  <c r="JQ41" i="1" s="1"/>
  <c r="JR42" i="1" s="1"/>
  <c r="JS43" i="1" s="1"/>
  <c r="JT44" i="1" s="1"/>
  <c r="JU45" i="1" s="1"/>
  <c r="JV46" i="1" s="1"/>
  <c r="JW47" i="1" s="1"/>
  <c r="JX48" i="1" s="1"/>
  <c r="JY49" i="1" s="1"/>
  <c r="JZ50" i="1" s="1"/>
  <c r="KA51" i="1" s="1"/>
  <c r="KB52" i="1" s="1"/>
  <c r="KC53" i="1" s="1"/>
  <c r="KD54" i="1" s="1"/>
  <c r="KE55" i="1" s="1"/>
  <c r="KF56" i="1" s="1"/>
  <c r="KG57" i="1" s="1"/>
  <c r="KH58" i="1" s="1"/>
  <c r="KI59" i="1" s="1"/>
  <c r="KJ60" i="1" s="1"/>
  <c r="KK61" i="1" s="1"/>
  <c r="KL62" i="1" s="1"/>
  <c r="KM63" i="1" s="1"/>
  <c r="KN64" i="1" s="1"/>
  <c r="KO65" i="1" s="1"/>
  <c r="KP66" i="1" s="1"/>
  <c r="KQ67" i="1" s="1"/>
  <c r="KR68" i="1" s="1"/>
  <c r="KS69" i="1" s="1"/>
  <c r="KT70" i="1" s="1"/>
  <c r="KU71" i="1" s="1"/>
  <c r="KV72" i="1" s="1"/>
  <c r="KW73" i="1" s="1"/>
  <c r="KX74" i="1" s="1"/>
  <c r="KY75" i="1" s="1"/>
  <c r="KZ76" i="1" s="1"/>
  <c r="LA77" i="1" s="1"/>
  <c r="LB78" i="1" s="1"/>
  <c r="LC79" i="1" s="1"/>
  <c r="LD80" i="1" s="1"/>
  <c r="LE81" i="1" s="1"/>
  <c r="LF82" i="1" s="1"/>
  <c r="LG83" i="1" s="1"/>
  <c r="LH84" i="1" s="1"/>
  <c r="LI85" i="1" s="1"/>
  <c r="LJ86" i="1" s="1"/>
  <c r="LK87" i="1" s="1"/>
  <c r="LL88" i="1" s="1"/>
  <c r="LM89" i="1" s="1"/>
  <c r="LN90" i="1" s="1"/>
  <c r="LO91" i="1" s="1"/>
  <c r="LP92" i="1" s="1"/>
  <c r="LQ93" i="1" s="1"/>
  <c r="LR94" i="1" s="1"/>
  <c r="LS95" i="1" s="1"/>
  <c r="LT96" i="1" s="1"/>
  <c r="LU97" i="1" s="1"/>
  <c r="LV98" i="1" s="1"/>
  <c r="LW99" i="1" s="1"/>
  <c r="LX100" i="1" s="1"/>
  <c r="LY101" i="1" s="1"/>
  <c r="LZ102" i="1" s="1"/>
  <c r="MA103" i="1" s="1"/>
  <c r="MB104" i="1" s="1"/>
  <c r="MC105" i="1" s="1"/>
  <c r="MD106" i="1" s="1"/>
  <c r="ME107" i="1" s="1"/>
  <c r="MF108" i="1" s="1"/>
  <c r="MG109" i="1" s="1"/>
  <c r="MH110" i="1" s="1"/>
  <c r="MI111" i="1" s="1"/>
  <c r="MJ112" i="1" s="1"/>
  <c r="MK113" i="1" s="1"/>
  <c r="ML114" i="1" s="1"/>
  <c r="MM115" i="1" s="1"/>
  <c r="MN116" i="1" s="1"/>
  <c r="MO117" i="1" s="1"/>
  <c r="MP118" i="1" s="1"/>
  <c r="MQ119" i="1" s="1"/>
  <c r="MR120" i="1" s="1"/>
  <c r="MS121" i="1" s="1"/>
  <c r="MT122" i="1" s="1"/>
  <c r="MU123" i="1" s="1"/>
  <c r="MV124" i="1" s="1"/>
  <c r="MW125" i="1" s="1"/>
  <c r="MX126" i="1" s="1"/>
  <c r="MY127" i="1" s="1"/>
  <c r="MZ128" i="1" s="1"/>
  <c r="NA129" i="1" s="1"/>
  <c r="NB130" i="1" s="1"/>
  <c r="NC131" i="1" s="1"/>
  <c r="ND132" i="1" s="1"/>
  <c r="NE133" i="1" s="1"/>
  <c r="NF134" i="1" s="1"/>
  <c r="NG135" i="1" s="1"/>
  <c r="NH136" i="1" s="1"/>
  <c r="NI137" i="1" s="1"/>
  <c r="NJ138" i="1" s="1"/>
  <c r="NK139" i="1" s="1"/>
  <c r="NL140" i="1" s="1"/>
  <c r="NM141" i="1" s="1"/>
  <c r="NN142" i="1" s="1"/>
  <c r="NO143" i="1" s="1"/>
  <c r="NP144" i="1" s="1"/>
  <c r="NQ145" i="1" s="1"/>
  <c r="NR146" i="1" s="1"/>
  <c r="NS147" i="1" s="1"/>
  <c r="NT148" i="1" s="1"/>
  <c r="NU149" i="1" s="1"/>
  <c r="NV150" i="1" s="1"/>
  <c r="NW151" i="1" s="1"/>
  <c r="NX152" i="1" s="1"/>
  <c r="NY153" i="1" s="1"/>
  <c r="NZ154" i="1" s="1"/>
  <c r="OA155" i="1" s="1"/>
  <c r="OB156" i="1" s="1"/>
  <c r="OC157" i="1" s="1"/>
  <c r="OD158" i="1" s="1"/>
  <c r="OE159" i="1" s="1"/>
  <c r="OF160" i="1" s="1"/>
  <c r="OG161" i="1" s="1"/>
  <c r="OH162" i="1" s="1"/>
  <c r="OI163" i="1" s="1"/>
  <c r="OJ164" i="1" s="1"/>
  <c r="OK165" i="1" s="1"/>
  <c r="OL166" i="1" s="1"/>
  <c r="OM167" i="1" s="1"/>
  <c r="ON168" i="1" s="1"/>
  <c r="OO169" i="1" s="1"/>
  <c r="OP170" i="1" s="1"/>
  <c r="OQ171" i="1" s="1"/>
  <c r="OR172" i="1" s="1"/>
  <c r="OS173" i="1" s="1"/>
  <c r="OT174" i="1" s="1"/>
  <c r="OU175" i="1" s="1"/>
  <c r="OV176" i="1" s="1"/>
  <c r="OW177" i="1" s="1"/>
  <c r="OX178" i="1" s="1"/>
  <c r="OY179" i="1" s="1"/>
  <c r="OZ180" i="1" s="1"/>
  <c r="PA181" i="1" s="1"/>
  <c r="PB182" i="1" s="1"/>
  <c r="PC183" i="1" s="1"/>
  <c r="PD184" i="1" s="1"/>
  <c r="PE185" i="1" s="1"/>
  <c r="PF186" i="1" s="1"/>
  <c r="PG187" i="1" s="1"/>
  <c r="PH188" i="1" s="1"/>
  <c r="PI189" i="1" s="1"/>
  <c r="PJ190" i="1" s="1"/>
  <c r="PK191" i="1" s="1"/>
  <c r="PL192" i="1" s="1"/>
  <c r="PM193" i="1" s="1"/>
  <c r="PN194" i="1" s="1"/>
  <c r="IG4" i="1"/>
  <c r="IH5" i="1" s="1"/>
  <c r="II6" i="1" s="1"/>
  <c r="IJ7" i="1" s="1"/>
  <c r="IK8" i="1" s="1"/>
  <c r="IL9" i="1" s="1"/>
  <c r="IM10" i="1" s="1"/>
  <c r="IN11" i="1" s="1"/>
  <c r="IO12" i="1" s="1"/>
  <c r="IP13" i="1" s="1"/>
  <c r="IQ14" i="1" s="1"/>
  <c r="IR15" i="1" s="1"/>
  <c r="IS16" i="1" s="1"/>
  <c r="IT17" i="1" s="1"/>
  <c r="IU18" i="1" s="1"/>
  <c r="IV19" i="1" s="1"/>
  <c r="IW20" i="1" s="1"/>
  <c r="IX21" i="1" s="1"/>
  <c r="IY22" i="1" s="1"/>
  <c r="IZ23" i="1" s="1"/>
  <c r="JA24" i="1" s="1"/>
  <c r="JB25" i="1" s="1"/>
  <c r="JC26" i="1" s="1"/>
  <c r="JD27" i="1" s="1"/>
  <c r="JE28" i="1" s="1"/>
  <c r="JF29" i="1" s="1"/>
  <c r="JG30" i="1" s="1"/>
  <c r="JH31" i="1" s="1"/>
  <c r="JI32" i="1" s="1"/>
  <c r="JJ33" i="1" s="1"/>
  <c r="JK34" i="1" s="1"/>
  <c r="JL35" i="1" s="1"/>
  <c r="JM36" i="1" s="1"/>
  <c r="JN37" i="1" s="1"/>
  <c r="JO38" i="1" s="1"/>
  <c r="JP39" i="1" s="1"/>
  <c r="JQ40" i="1" s="1"/>
  <c r="JR41" i="1" s="1"/>
  <c r="JS42" i="1" s="1"/>
  <c r="JT43" i="1" s="1"/>
  <c r="JU44" i="1" s="1"/>
  <c r="JV45" i="1" s="1"/>
  <c r="JW46" i="1" s="1"/>
  <c r="JX47" i="1" s="1"/>
  <c r="JY48" i="1" s="1"/>
  <c r="JZ49" i="1" s="1"/>
  <c r="KA50" i="1" s="1"/>
  <c r="KB51" i="1" s="1"/>
  <c r="KC52" i="1" s="1"/>
  <c r="KD53" i="1" s="1"/>
  <c r="KE54" i="1" s="1"/>
  <c r="KF55" i="1" s="1"/>
  <c r="KG56" i="1" s="1"/>
  <c r="KH57" i="1" s="1"/>
  <c r="KI58" i="1" s="1"/>
  <c r="KJ59" i="1" s="1"/>
  <c r="KK60" i="1" s="1"/>
  <c r="KL61" i="1" s="1"/>
  <c r="KM62" i="1" s="1"/>
  <c r="KN63" i="1" s="1"/>
  <c r="KO64" i="1" s="1"/>
  <c r="KP65" i="1" s="1"/>
  <c r="KQ66" i="1" s="1"/>
  <c r="KR67" i="1" s="1"/>
  <c r="KS68" i="1" s="1"/>
  <c r="KT69" i="1" s="1"/>
  <c r="KU70" i="1" s="1"/>
  <c r="KV71" i="1" s="1"/>
  <c r="KW72" i="1" s="1"/>
  <c r="KX73" i="1" s="1"/>
  <c r="KY74" i="1" s="1"/>
  <c r="KZ75" i="1" s="1"/>
  <c r="LA76" i="1" s="1"/>
  <c r="LB77" i="1" s="1"/>
  <c r="LC78" i="1" s="1"/>
  <c r="LD79" i="1" s="1"/>
  <c r="LE80" i="1" s="1"/>
  <c r="LF81" i="1" s="1"/>
  <c r="LG82" i="1" s="1"/>
  <c r="LH83" i="1" s="1"/>
  <c r="LI84" i="1" s="1"/>
  <c r="LJ85" i="1" s="1"/>
  <c r="LK86" i="1" s="1"/>
  <c r="LL87" i="1" s="1"/>
  <c r="LM88" i="1" s="1"/>
  <c r="LN89" i="1" s="1"/>
  <c r="LO90" i="1" s="1"/>
  <c r="LP91" i="1" s="1"/>
  <c r="LQ92" i="1" s="1"/>
  <c r="LR93" i="1" s="1"/>
  <c r="LS94" i="1" s="1"/>
  <c r="LT95" i="1" s="1"/>
  <c r="LU96" i="1" s="1"/>
  <c r="LV97" i="1" s="1"/>
  <c r="LW98" i="1" s="1"/>
  <c r="LX99" i="1" s="1"/>
  <c r="LY100" i="1" s="1"/>
  <c r="LZ101" i="1" s="1"/>
  <c r="MA102" i="1" s="1"/>
  <c r="MB103" i="1" s="1"/>
  <c r="MC104" i="1" s="1"/>
  <c r="MD105" i="1" s="1"/>
  <c r="ME106" i="1" s="1"/>
  <c r="MF107" i="1" s="1"/>
  <c r="MG108" i="1" s="1"/>
  <c r="MH109" i="1" s="1"/>
  <c r="MI110" i="1" s="1"/>
  <c r="MJ111" i="1" s="1"/>
  <c r="MK112" i="1" s="1"/>
  <c r="ML113" i="1" s="1"/>
  <c r="MM114" i="1" s="1"/>
  <c r="MN115" i="1" s="1"/>
  <c r="MO116" i="1" s="1"/>
  <c r="MP117" i="1" s="1"/>
  <c r="MQ118" i="1" s="1"/>
  <c r="MR119" i="1" s="1"/>
  <c r="MS120" i="1" s="1"/>
  <c r="MT121" i="1" s="1"/>
  <c r="MU122" i="1" s="1"/>
  <c r="MV123" i="1" s="1"/>
  <c r="MW124" i="1" s="1"/>
  <c r="MX125" i="1" s="1"/>
  <c r="MY126" i="1" s="1"/>
  <c r="MZ127" i="1" s="1"/>
  <c r="NA128" i="1" s="1"/>
  <c r="NB129" i="1" s="1"/>
  <c r="NC130" i="1" s="1"/>
  <c r="ND131" i="1" s="1"/>
  <c r="NE132" i="1" s="1"/>
  <c r="NF133" i="1" s="1"/>
  <c r="NG134" i="1" s="1"/>
  <c r="NH135" i="1" s="1"/>
  <c r="NI136" i="1" s="1"/>
  <c r="NJ137" i="1" s="1"/>
  <c r="NK138" i="1" s="1"/>
  <c r="NL139" i="1" s="1"/>
  <c r="NM140" i="1" s="1"/>
  <c r="NN141" i="1" s="1"/>
  <c r="NO142" i="1" s="1"/>
  <c r="NP143" i="1" s="1"/>
  <c r="NQ144" i="1" s="1"/>
  <c r="NR145" i="1" s="1"/>
  <c r="NS146" i="1" s="1"/>
  <c r="NT147" i="1" s="1"/>
  <c r="NU148" i="1" s="1"/>
  <c r="NV149" i="1" s="1"/>
  <c r="NW150" i="1" s="1"/>
  <c r="NX151" i="1" s="1"/>
  <c r="NY152" i="1" s="1"/>
  <c r="NZ153" i="1" s="1"/>
  <c r="OA154" i="1" s="1"/>
  <c r="OB155" i="1" s="1"/>
  <c r="OC156" i="1" s="1"/>
  <c r="OD157" i="1" s="1"/>
  <c r="OE158" i="1" s="1"/>
  <c r="OF159" i="1" s="1"/>
  <c r="OG160" i="1" s="1"/>
  <c r="OH161" i="1" s="1"/>
  <c r="OI162" i="1" s="1"/>
  <c r="OJ163" i="1" s="1"/>
  <c r="OK164" i="1" s="1"/>
  <c r="OL165" i="1" s="1"/>
  <c r="OM166" i="1" s="1"/>
  <c r="ON167" i="1" s="1"/>
  <c r="OO168" i="1" s="1"/>
  <c r="OP169" i="1" s="1"/>
  <c r="OQ170" i="1" s="1"/>
  <c r="OR171" i="1" s="1"/>
  <c r="OS172" i="1" s="1"/>
  <c r="OT173" i="1" s="1"/>
  <c r="OU174" i="1" s="1"/>
  <c r="OV175" i="1" s="1"/>
  <c r="OW176" i="1" s="1"/>
  <c r="OX177" i="1" s="1"/>
  <c r="OY178" i="1" s="1"/>
  <c r="OZ179" i="1" s="1"/>
  <c r="PA180" i="1" s="1"/>
  <c r="PB181" i="1" s="1"/>
  <c r="PC182" i="1" s="1"/>
  <c r="PD183" i="1" s="1"/>
  <c r="PE184" i="1" s="1"/>
  <c r="PF185" i="1" s="1"/>
  <c r="PG186" i="1" s="1"/>
  <c r="PH187" i="1" s="1"/>
  <c r="PI188" i="1" s="1"/>
  <c r="PJ189" i="1" s="1"/>
  <c r="PK190" i="1" s="1"/>
  <c r="PL191" i="1" s="1"/>
  <c r="PM192" i="1" s="1"/>
  <c r="PN193" i="1" s="1"/>
  <c r="IH4" i="1"/>
  <c r="II5" i="1" s="1"/>
  <c r="IJ6" i="1" s="1"/>
  <c r="IK7" i="1" s="1"/>
  <c r="IL8" i="1" s="1"/>
  <c r="IM9" i="1" s="1"/>
  <c r="IN10" i="1" s="1"/>
  <c r="IO11" i="1" s="1"/>
  <c r="IP12" i="1" s="1"/>
  <c r="IQ13" i="1" s="1"/>
  <c r="IR14" i="1" s="1"/>
  <c r="IS15" i="1" s="1"/>
  <c r="IT16" i="1" s="1"/>
  <c r="IU17" i="1" s="1"/>
  <c r="IV18" i="1" s="1"/>
  <c r="IW19" i="1" s="1"/>
  <c r="IX20" i="1" s="1"/>
  <c r="IY21" i="1" s="1"/>
  <c r="IZ22" i="1" s="1"/>
  <c r="JA23" i="1" s="1"/>
  <c r="JB24" i="1" s="1"/>
  <c r="JC25" i="1" s="1"/>
  <c r="JD26" i="1" s="1"/>
  <c r="JE27" i="1" s="1"/>
  <c r="JF28" i="1" s="1"/>
  <c r="JG29" i="1" s="1"/>
  <c r="JH30" i="1" s="1"/>
  <c r="JI31" i="1" s="1"/>
  <c r="JJ32" i="1" s="1"/>
  <c r="JK33" i="1" s="1"/>
  <c r="JL34" i="1" s="1"/>
  <c r="JM35" i="1" s="1"/>
  <c r="JN36" i="1" s="1"/>
  <c r="JO37" i="1" s="1"/>
  <c r="JP38" i="1" s="1"/>
  <c r="JQ39" i="1" s="1"/>
  <c r="JR40" i="1" s="1"/>
  <c r="JS41" i="1" s="1"/>
  <c r="JT42" i="1" s="1"/>
  <c r="JU43" i="1" s="1"/>
  <c r="JV44" i="1" s="1"/>
  <c r="JW45" i="1" s="1"/>
  <c r="JX46" i="1" s="1"/>
  <c r="JY47" i="1" s="1"/>
  <c r="JZ48" i="1" s="1"/>
  <c r="KA49" i="1" s="1"/>
  <c r="KB50" i="1" s="1"/>
  <c r="KC51" i="1" s="1"/>
  <c r="KD52" i="1" s="1"/>
  <c r="KE53" i="1" s="1"/>
  <c r="KF54" i="1" s="1"/>
  <c r="KG55" i="1" s="1"/>
  <c r="KH56" i="1" s="1"/>
  <c r="KI57" i="1" s="1"/>
  <c r="KJ58" i="1" s="1"/>
  <c r="KK59" i="1" s="1"/>
  <c r="KL60" i="1" s="1"/>
  <c r="KM61" i="1" s="1"/>
  <c r="KN62" i="1" s="1"/>
  <c r="KO63" i="1" s="1"/>
  <c r="KP64" i="1" s="1"/>
  <c r="KQ65" i="1" s="1"/>
  <c r="KR66" i="1" s="1"/>
  <c r="KS67" i="1" s="1"/>
  <c r="KT68" i="1" s="1"/>
  <c r="KU69" i="1" s="1"/>
  <c r="KV70" i="1" s="1"/>
  <c r="KW71" i="1" s="1"/>
  <c r="KX72" i="1" s="1"/>
  <c r="KY73" i="1" s="1"/>
  <c r="KZ74" i="1" s="1"/>
  <c r="LA75" i="1" s="1"/>
  <c r="LB76" i="1" s="1"/>
  <c r="LC77" i="1" s="1"/>
  <c r="LD78" i="1" s="1"/>
  <c r="LE79" i="1" s="1"/>
  <c r="LF80" i="1" s="1"/>
  <c r="LG81" i="1" s="1"/>
  <c r="LH82" i="1" s="1"/>
  <c r="LI83" i="1" s="1"/>
  <c r="LJ84" i="1" s="1"/>
  <c r="LK85" i="1" s="1"/>
  <c r="LL86" i="1" s="1"/>
  <c r="LM87" i="1" s="1"/>
  <c r="LN88" i="1" s="1"/>
  <c r="LO89" i="1" s="1"/>
  <c r="LP90" i="1" s="1"/>
  <c r="LQ91" i="1" s="1"/>
  <c r="LR92" i="1" s="1"/>
  <c r="LS93" i="1" s="1"/>
  <c r="LT94" i="1" s="1"/>
  <c r="LU95" i="1" s="1"/>
  <c r="LV96" i="1" s="1"/>
  <c r="LW97" i="1" s="1"/>
  <c r="LX98" i="1" s="1"/>
  <c r="LY99" i="1" s="1"/>
  <c r="LZ100" i="1" s="1"/>
  <c r="MA101" i="1" s="1"/>
  <c r="MB102" i="1" s="1"/>
  <c r="MC103" i="1" s="1"/>
  <c r="MD104" i="1" s="1"/>
  <c r="ME105" i="1" s="1"/>
  <c r="MF106" i="1" s="1"/>
  <c r="MG107" i="1" s="1"/>
  <c r="MH108" i="1" s="1"/>
  <c r="MI109" i="1" s="1"/>
  <c r="MJ110" i="1" s="1"/>
  <c r="MK111" i="1" s="1"/>
  <c r="ML112" i="1" s="1"/>
  <c r="MM113" i="1" s="1"/>
  <c r="MN114" i="1" s="1"/>
  <c r="MO115" i="1" s="1"/>
  <c r="MP116" i="1" s="1"/>
  <c r="MQ117" i="1" s="1"/>
  <c r="MR118" i="1" s="1"/>
  <c r="MS119" i="1" s="1"/>
  <c r="MT120" i="1" s="1"/>
  <c r="MU121" i="1" s="1"/>
  <c r="MV122" i="1" s="1"/>
  <c r="MW123" i="1" s="1"/>
  <c r="MX124" i="1" s="1"/>
  <c r="MY125" i="1" s="1"/>
  <c r="MZ126" i="1" s="1"/>
  <c r="NA127" i="1" s="1"/>
  <c r="NB128" i="1" s="1"/>
  <c r="NC129" i="1" s="1"/>
  <c r="ND130" i="1" s="1"/>
  <c r="NE131" i="1" s="1"/>
  <c r="NF132" i="1" s="1"/>
  <c r="NG133" i="1" s="1"/>
  <c r="NH134" i="1" s="1"/>
  <c r="NI135" i="1" s="1"/>
  <c r="NJ136" i="1" s="1"/>
  <c r="NK137" i="1" s="1"/>
  <c r="NL138" i="1" s="1"/>
  <c r="NM139" i="1" s="1"/>
  <c r="NN140" i="1" s="1"/>
  <c r="NO141" i="1" s="1"/>
  <c r="NP142" i="1" s="1"/>
  <c r="NQ143" i="1" s="1"/>
  <c r="NR144" i="1" s="1"/>
  <c r="NS145" i="1" s="1"/>
  <c r="NT146" i="1" s="1"/>
  <c r="NU147" i="1" s="1"/>
  <c r="NV148" i="1" s="1"/>
  <c r="NW149" i="1" s="1"/>
  <c r="NX150" i="1" s="1"/>
  <c r="NY151" i="1" s="1"/>
  <c r="NZ152" i="1" s="1"/>
  <c r="OA153" i="1" s="1"/>
  <c r="OB154" i="1" s="1"/>
  <c r="OC155" i="1" s="1"/>
  <c r="OD156" i="1" s="1"/>
  <c r="OE157" i="1" s="1"/>
  <c r="OF158" i="1" s="1"/>
  <c r="OG159" i="1" s="1"/>
  <c r="OH160" i="1" s="1"/>
  <c r="OI161" i="1" s="1"/>
  <c r="OJ162" i="1" s="1"/>
  <c r="OK163" i="1" s="1"/>
  <c r="OL164" i="1" s="1"/>
  <c r="OM165" i="1" s="1"/>
  <c r="ON166" i="1" s="1"/>
  <c r="OO167" i="1" s="1"/>
  <c r="OP168" i="1" s="1"/>
  <c r="OQ169" i="1" s="1"/>
  <c r="OR170" i="1" s="1"/>
  <c r="OS171" i="1" s="1"/>
  <c r="OT172" i="1" s="1"/>
  <c r="OU173" i="1" s="1"/>
  <c r="OV174" i="1" s="1"/>
  <c r="OW175" i="1" s="1"/>
  <c r="OX176" i="1" s="1"/>
  <c r="OY177" i="1" s="1"/>
  <c r="OZ178" i="1" s="1"/>
  <c r="PA179" i="1" s="1"/>
  <c r="PB180" i="1" s="1"/>
  <c r="PC181" i="1" s="1"/>
  <c r="PD182" i="1" s="1"/>
  <c r="PE183" i="1" s="1"/>
  <c r="PF184" i="1" s="1"/>
  <c r="PG185" i="1" s="1"/>
  <c r="PH186" i="1" s="1"/>
  <c r="PI187" i="1" s="1"/>
  <c r="PJ188" i="1" s="1"/>
  <c r="PK189" i="1" s="1"/>
  <c r="PL190" i="1" s="1"/>
  <c r="PM191" i="1" s="1"/>
  <c r="PN192" i="1" s="1"/>
  <c r="II4" i="1"/>
  <c r="IJ5" i="1" s="1"/>
  <c r="IK6" i="1" s="1"/>
  <c r="IL7" i="1" s="1"/>
  <c r="IM8" i="1" s="1"/>
  <c r="IN9" i="1" s="1"/>
  <c r="IO10" i="1" s="1"/>
  <c r="IP11" i="1" s="1"/>
  <c r="IQ12" i="1" s="1"/>
  <c r="IR13" i="1" s="1"/>
  <c r="IS14" i="1" s="1"/>
  <c r="IT15" i="1" s="1"/>
  <c r="IU16" i="1" s="1"/>
  <c r="IV17" i="1" s="1"/>
  <c r="IW18" i="1" s="1"/>
  <c r="IX19" i="1" s="1"/>
  <c r="IY20" i="1" s="1"/>
  <c r="IZ21" i="1" s="1"/>
  <c r="JA22" i="1" s="1"/>
  <c r="JB23" i="1" s="1"/>
  <c r="JC24" i="1" s="1"/>
  <c r="JD25" i="1" s="1"/>
  <c r="JE26" i="1" s="1"/>
  <c r="JF27" i="1" s="1"/>
  <c r="JG28" i="1" s="1"/>
  <c r="JH29" i="1" s="1"/>
  <c r="JI30" i="1" s="1"/>
  <c r="JJ31" i="1" s="1"/>
  <c r="JK32" i="1" s="1"/>
  <c r="JL33" i="1" s="1"/>
  <c r="JM34" i="1" s="1"/>
  <c r="JN35" i="1" s="1"/>
  <c r="JO36" i="1" s="1"/>
  <c r="JP37" i="1" s="1"/>
  <c r="JQ38" i="1" s="1"/>
  <c r="JR39" i="1" s="1"/>
  <c r="JS40" i="1" s="1"/>
  <c r="JT41" i="1" s="1"/>
  <c r="JU42" i="1" s="1"/>
  <c r="JV43" i="1" s="1"/>
  <c r="JW44" i="1" s="1"/>
  <c r="JX45" i="1" s="1"/>
  <c r="JY46" i="1" s="1"/>
  <c r="JZ47" i="1" s="1"/>
  <c r="KA48" i="1" s="1"/>
  <c r="KB49" i="1" s="1"/>
  <c r="KC50" i="1" s="1"/>
  <c r="KD51" i="1" s="1"/>
  <c r="KE52" i="1" s="1"/>
  <c r="KF53" i="1" s="1"/>
  <c r="KG54" i="1" s="1"/>
  <c r="KH55" i="1" s="1"/>
  <c r="KI56" i="1" s="1"/>
  <c r="KJ57" i="1" s="1"/>
  <c r="KK58" i="1" s="1"/>
  <c r="KL59" i="1" s="1"/>
  <c r="KM60" i="1" s="1"/>
  <c r="KN61" i="1" s="1"/>
  <c r="KO62" i="1" s="1"/>
  <c r="KP63" i="1" s="1"/>
  <c r="KQ64" i="1" s="1"/>
  <c r="KR65" i="1" s="1"/>
  <c r="KS66" i="1" s="1"/>
  <c r="KT67" i="1" s="1"/>
  <c r="KU68" i="1" s="1"/>
  <c r="KV69" i="1" s="1"/>
  <c r="KW70" i="1" s="1"/>
  <c r="KX71" i="1" s="1"/>
  <c r="KY72" i="1" s="1"/>
  <c r="KZ73" i="1" s="1"/>
  <c r="LA74" i="1" s="1"/>
  <c r="LB75" i="1" s="1"/>
  <c r="LC76" i="1" s="1"/>
  <c r="LD77" i="1" s="1"/>
  <c r="LE78" i="1" s="1"/>
  <c r="LF79" i="1" s="1"/>
  <c r="LG80" i="1" s="1"/>
  <c r="LH81" i="1" s="1"/>
  <c r="LI82" i="1" s="1"/>
  <c r="LJ83" i="1" s="1"/>
  <c r="LK84" i="1" s="1"/>
  <c r="LL85" i="1" s="1"/>
  <c r="LM86" i="1" s="1"/>
  <c r="LN87" i="1" s="1"/>
  <c r="LO88" i="1" s="1"/>
  <c r="LP89" i="1" s="1"/>
  <c r="LQ90" i="1" s="1"/>
  <c r="LR91" i="1" s="1"/>
  <c r="LS92" i="1" s="1"/>
  <c r="LT93" i="1" s="1"/>
  <c r="LU94" i="1" s="1"/>
  <c r="LV95" i="1" s="1"/>
  <c r="LW96" i="1" s="1"/>
  <c r="LX97" i="1" s="1"/>
  <c r="LY98" i="1" s="1"/>
  <c r="LZ99" i="1" s="1"/>
  <c r="MA100" i="1" s="1"/>
  <c r="MB101" i="1" s="1"/>
  <c r="MC102" i="1" s="1"/>
  <c r="MD103" i="1" s="1"/>
  <c r="ME104" i="1" s="1"/>
  <c r="MF105" i="1" s="1"/>
  <c r="MG106" i="1" s="1"/>
  <c r="MH107" i="1" s="1"/>
  <c r="MI108" i="1" s="1"/>
  <c r="MJ109" i="1" s="1"/>
  <c r="MK110" i="1" s="1"/>
  <c r="ML111" i="1" s="1"/>
  <c r="MM112" i="1" s="1"/>
  <c r="MN113" i="1" s="1"/>
  <c r="MO114" i="1" s="1"/>
  <c r="MP115" i="1" s="1"/>
  <c r="MQ116" i="1" s="1"/>
  <c r="MR117" i="1" s="1"/>
  <c r="MS118" i="1" s="1"/>
  <c r="MT119" i="1" s="1"/>
  <c r="MU120" i="1" s="1"/>
  <c r="MV121" i="1" s="1"/>
  <c r="MW122" i="1" s="1"/>
  <c r="MX123" i="1" s="1"/>
  <c r="MY124" i="1" s="1"/>
  <c r="MZ125" i="1" s="1"/>
  <c r="NA126" i="1" s="1"/>
  <c r="NB127" i="1" s="1"/>
  <c r="NC128" i="1" s="1"/>
  <c r="ND129" i="1" s="1"/>
  <c r="NE130" i="1" s="1"/>
  <c r="NF131" i="1" s="1"/>
  <c r="NG132" i="1" s="1"/>
  <c r="NH133" i="1" s="1"/>
  <c r="NI134" i="1" s="1"/>
  <c r="NJ135" i="1" s="1"/>
  <c r="NK136" i="1" s="1"/>
  <c r="NL137" i="1" s="1"/>
  <c r="NM138" i="1" s="1"/>
  <c r="NN139" i="1" s="1"/>
  <c r="NO140" i="1" s="1"/>
  <c r="NP141" i="1" s="1"/>
  <c r="NQ142" i="1" s="1"/>
  <c r="NR143" i="1" s="1"/>
  <c r="NS144" i="1" s="1"/>
  <c r="NT145" i="1" s="1"/>
  <c r="NU146" i="1" s="1"/>
  <c r="NV147" i="1" s="1"/>
  <c r="NW148" i="1" s="1"/>
  <c r="NX149" i="1" s="1"/>
  <c r="NY150" i="1" s="1"/>
  <c r="NZ151" i="1" s="1"/>
  <c r="OA152" i="1" s="1"/>
  <c r="OB153" i="1" s="1"/>
  <c r="OC154" i="1" s="1"/>
  <c r="OD155" i="1" s="1"/>
  <c r="OE156" i="1" s="1"/>
  <c r="OF157" i="1" s="1"/>
  <c r="OG158" i="1" s="1"/>
  <c r="OH159" i="1" s="1"/>
  <c r="OI160" i="1" s="1"/>
  <c r="OJ161" i="1" s="1"/>
  <c r="OK162" i="1" s="1"/>
  <c r="OL163" i="1" s="1"/>
  <c r="OM164" i="1" s="1"/>
  <c r="ON165" i="1" s="1"/>
  <c r="OO166" i="1" s="1"/>
  <c r="OP167" i="1" s="1"/>
  <c r="OQ168" i="1" s="1"/>
  <c r="OR169" i="1" s="1"/>
  <c r="OS170" i="1" s="1"/>
  <c r="OT171" i="1" s="1"/>
  <c r="OU172" i="1" s="1"/>
  <c r="OV173" i="1" s="1"/>
  <c r="OW174" i="1" s="1"/>
  <c r="OX175" i="1" s="1"/>
  <c r="OY176" i="1" s="1"/>
  <c r="OZ177" i="1" s="1"/>
  <c r="PA178" i="1" s="1"/>
  <c r="PB179" i="1" s="1"/>
  <c r="PC180" i="1" s="1"/>
  <c r="PD181" i="1" s="1"/>
  <c r="PE182" i="1" s="1"/>
  <c r="PF183" i="1" s="1"/>
  <c r="PG184" i="1" s="1"/>
  <c r="PH185" i="1" s="1"/>
  <c r="PI186" i="1" s="1"/>
  <c r="PJ187" i="1" s="1"/>
  <c r="PK188" i="1" s="1"/>
  <c r="PL189" i="1" s="1"/>
  <c r="PM190" i="1" s="1"/>
  <c r="PN191" i="1" s="1"/>
  <c r="IJ4" i="1"/>
  <c r="IK5" i="1" s="1"/>
  <c r="IL6" i="1" s="1"/>
  <c r="IM7" i="1" s="1"/>
  <c r="IN8" i="1" s="1"/>
  <c r="IO9" i="1" s="1"/>
  <c r="IP10" i="1" s="1"/>
  <c r="IQ11" i="1" s="1"/>
  <c r="IR12" i="1" s="1"/>
  <c r="IS13" i="1" s="1"/>
  <c r="IT14" i="1" s="1"/>
  <c r="IU15" i="1" s="1"/>
  <c r="IV16" i="1" s="1"/>
  <c r="IW17" i="1" s="1"/>
  <c r="IX18" i="1" s="1"/>
  <c r="IY19" i="1" s="1"/>
  <c r="IZ20" i="1" s="1"/>
  <c r="JA21" i="1" s="1"/>
  <c r="JB22" i="1" s="1"/>
  <c r="JC23" i="1" s="1"/>
  <c r="JD24" i="1" s="1"/>
  <c r="JE25" i="1" s="1"/>
  <c r="JF26" i="1" s="1"/>
  <c r="JG27" i="1" s="1"/>
  <c r="JH28" i="1" s="1"/>
  <c r="JI29" i="1" s="1"/>
  <c r="JJ30" i="1" s="1"/>
  <c r="JK31" i="1" s="1"/>
  <c r="JL32" i="1" s="1"/>
  <c r="JM33" i="1" s="1"/>
  <c r="JN34" i="1" s="1"/>
  <c r="JO35" i="1" s="1"/>
  <c r="JP36" i="1" s="1"/>
  <c r="JQ37" i="1" s="1"/>
  <c r="JR38" i="1" s="1"/>
  <c r="JS39" i="1" s="1"/>
  <c r="JT40" i="1" s="1"/>
  <c r="JU41" i="1" s="1"/>
  <c r="JV42" i="1" s="1"/>
  <c r="JW43" i="1" s="1"/>
  <c r="JX44" i="1" s="1"/>
  <c r="JY45" i="1" s="1"/>
  <c r="JZ46" i="1" s="1"/>
  <c r="KA47" i="1" s="1"/>
  <c r="KB48" i="1" s="1"/>
  <c r="KC49" i="1" s="1"/>
  <c r="KD50" i="1" s="1"/>
  <c r="KE51" i="1" s="1"/>
  <c r="KF52" i="1" s="1"/>
  <c r="KG53" i="1" s="1"/>
  <c r="KH54" i="1" s="1"/>
  <c r="KI55" i="1" s="1"/>
  <c r="KJ56" i="1" s="1"/>
  <c r="KK57" i="1" s="1"/>
  <c r="KL58" i="1" s="1"/>
  <c r="KM59" i="1" s="1"/>
  <c r="KN60" i="1" s="1"/>
  <c r="KO61" i="1" s="1"/>
  <c r="KP62" i="1" s="1"/>
  <c r="KQ63" i="1" s="1"/>
  <c r="KR64" i="1" s="1"/>
  <c r="KS65" i="1" s="1"/>
  <c r="KT66" i="1" s="1"/>
  <c r="KU67" i="1" s="1"/>
  <c r="KV68" i="1" s="1"/>
  <c r="KW69" i="1" s="1"/>
  <c r="KX70" i="1" s="1"/>
  <c r="KY71" i="1" s="1"/>
  <c r="KZ72" i="1" s="1"/>
  <c r="LA73" i="1" s="1"/>
  <c r="LB74" i="1" s="1"/>
  <c r="LC75" i="1" s="1"/>
  <c r="LD76" i="1" s="1"/>
  <c r="LE77" i="1" s="1"/>
  <c r="LF78" i="1" s="1"/>
  <c r="LG79" i="1" s="1"/>
  <c r="LH80" i="1" s="1"/>
  <c r="LI81" i="1" s="1"/>
  <c r="LJ82" i="1" s="1"/>
  <c r="LK83" i="1" s="1"/>
  <c r="LL84" i="1" s="1"/>
  <c r="LM85" i="1" s="1"/>
  <c r="LN86" i="1" s="1"/>
  <c r="LO87" i="1" s="1"/>
  <c r="LP88" i="1" s="1"/>
  <c r="LQ89" i="1" s="1"/>
  <c r="LR90" i="1" s="1"/>
  <c r="LS91" i="1" s="1"/>
  <c r="LT92" i="1" s="1"/>
  <c r="LU93" i="1" s="1"/>
  <c r="LV94" i="1" s="1"/>
  <c r="LW95" i="1" s="1"/>
  <c r="LX96" i="1" s="1"/>
  <c r="LY97" i="1" s="1"/>
  <c r="LZ98" i="1" s="1"/>
  <c r="MA99" i="1" s="1"/>
  <c r="MB100" i="1" s="1"/>
  <c r="MC101" i="1" s="1"/>
  <c r="MD102" i="1" s="1"/>
  <c r="ME103" i="1" s="1"/>
  <c r="MF104" i="1" s="1"/>
  <c r="MG105" i="1" s="1"/>
  <c r="MH106" i="1" s="1"/>
  <c r="MI107" i="1" s="1"/>
  <c r="MJ108" i="1" s="1"/>
  <c r="MK109" i="1" s="1"/>
  <c r="ML110" i="1" s="1"/>
  <c r="MM111" i="1" s="1"/>
  <c r="MN112" i="1" s="1"/>
  <c r="MO113" i="1" s="1"/>
  <c r="MP114" i="1" s="1"/>
  <c r="MQ115" i="1" s="1"/>
  <c r="MR116" i="1" s="1"/>
  <c r="MS117" i="1" s="1"/>
  <c r="MT118" i="1" s="1"/>
  <c r="MU119" i="1" s="1"/>
  <c r="MV120" i="1" s="1"/>
  <c r="MW121" i="1" s="1"/>
  <c r="MX122" i="1" s="1"/>
  <c r="MY123" i="1" s="1"/>
  <c r="MZ124" i="1" s="1"/>
  <c r="NA125" i="1" s="1"/>
  <c r="NB126" i="1" s="1"/>
  <c r="NC127" i="1" s="1"/>
  <c r="ND128" i="1" s="1"/>
  <c r="NE129" i="1" s="1"/>
  <c r="NF130" i="1" s="1"/>
  <c r="NG131" i="1" s="1"/>
  <c r="NH132" i="1" s="1"/>
  <c r="NI133" i="1" s="1"/>
  <c r="NJ134" i="1" s="1"/>
  <c r="NK135" i="1" s="1"/>
  <c r="NL136" i="1" s="1"/>
  <c r="NM137" i="1" s="1"/>
  <c r="NN138" i="1" s="1"/>
  <c r="NO139" i="1" s="1"/>
  <c r="NP140" i="1" s="1"/>
  <c r="NQ141" i="1" s="1"/>
  <c r="NR142" i="1" s="1"/>
  <c r="NS143" i="1" s="1"/>
  <c r="NT144" i="1" s="1"/>
  <c r="NU145" i="1" s="1"/>
  <c r="NV146" i="1" s="1"/>
  <c r="NW147" i="1" s="1"/>
  <c r="NX148" i="1" s="1"/>
  <c r="NY149" i="1" s="1"/>
  <c r="NZ150" i="1" s="1"/>
  <c r="OA151" i="1" s="1"/>
  <c r="OB152" i="1" s="1"/>
  <c r="OC153" i="1" s="1"/>
  <c r="OD154" i="1" s="1"/>
  <c r="OE155" i="1" s="1"/>
  <c r="OF156" i="1" s="1"/>
  <c r="OG157" i="1" s="1"/>
  <c r="OH158" i="1" s="1"/>
  <c r="OI159" i="1" s="1"/>
  <c r="OJ160" i="1" s="1"/>
  <c r="OK161" i="1" s="1"/>
  <c r="OL162" i="1" s="1"/>
  <c r="OM163" i="1" s="1"/>
  <c r="ON164" i="1" s="1"/>
  <c r="OO165" i="1" s="1"/>
  <c r="OP166" i="1" s="1"/>
  <c r="OQ167" i="1" s="1"/>
  <c r="OR168" i="1" s="1"/>
  <c r="OS169" i="1" s="1"/>
  <c r="OT170" i="1" s="1"/>
  <c r="OU171" i="1" s="1"/>
  <c r="OV172" i="1" s="1"/>
  <c r="OW173" i="1" s="1"/>
  <c r="OX174" i="1" s="1"/>
  <c r="OY175" i="1" s="1"/>
  <c r="OZ176" i="1" s="1"/>
  <c r="PA177" i="1" s="1"/>
  <c r="PB178" i="1" s="1"/>
  <c r="PC179" i="1" s="1"/>
  <c r="PD180" i="1" s="1"/>
  <c r="PE181" i="1" s="1"/>
  <c r="PF182" i="1" s="1"/>
  <c r="PG183" i="1" s="1"/>
  <c r="PH184" i="1" s="1"/>
  <c r="PI185" i="1" s="1"/>
  <c r="PJ186" i="1" s="1"/>
  <c r="PK187" i="1" s="1"/>
  <c r="PL188" i="1" s="1"/>
  <c r="PM189" i="1" s="1"/>
  <c r="PN190" i="1" s="1"/>
  <c r="IK4" i="1"/>
  <c r="IL5" i="1" s="1"/>
  <c r="IM6" i="1" s="1"/>
  <c r="IN7" i="1" s="1"/>
  <c r="IO8" i="1" s="1"/>
  <c r="IP9" i="1" s="1"/>
  <c r="IQ10" i="1" s="1"/>
  <c r="IR11" i="1" s="1"/>
  <c r="IS12" i="1" s="1"/>
  <c r="IT13" i="1" s="1"/>
  <c r="IU14" i="1" s="1"/>
  <c r="IV15" i="1" s="1"/>
  <c r="IW16" i="1" s="1"/>
  <c r="IX17" i="1" s="1"/>
  <c r="IY18" i="1" s="1"/>
  <c r="IZ19" i="1" s="1"/>
  <c r="JA20" i="1" s="1"/>
  <c r="JB21" i="1" s="1"/>
  <c r="JC22" i="1" s="1"/>
  <c r="JD23" i="1" s="1"/>
  <c r="JE24" i="1" s="1"/>
  <c r="JF25" i="1" s="1"/>
  <c r="JG26" i="1" s="1"/>
  <c r="JH27" i="1" s="1"/>
  <c r="JI28" i="1" s="1"/>
  <c r="JJ29" i="1" s="1"/>
  <c r="JK30" i="1" s="1"/>
  <c r="JL31" i="1" s="1"/>
  <c r="JM32" i="1" s="1"/>
  <c r="JN33" i="1" s="1"/>
  <c r="JO34" i="1" s="1"/>
  <c r="JP35" i="1" s="1"/>
  <c r="JQ36" i="1" s="1"/>
  <c r="JR37" i="1" s="1"/>
  <c r="JS38" i="1" s="1"/>
  <c r="JT39" i="1" s="1"/>
  <c r="JU40" i="1" s="1"/>
  <c r="JV41" i="1" s="1"/>
  <c r="JW42" i="1" s="1"/>
  <c r="JX43" i="1" s="1"/>
  <c r="JY44" i="1" s="1"/>
  <c r="JZ45" i="1" s="1"/>
  <c r="KA46" i="1" s="1"/>
  <c r="KB47" i="1" s="1"/>
  <c r="KC48" i="1" s="1"/>
  <c r="KD49" i="1" s="1"/>
  <c r="KE50" i="1" s="1"/>
  <c r="KF51" i="1" s="1"/>
  <c r="KG52" i="1" s="1"/>
  <c r="KH53" i="1" s="1"/>
  <c r="KI54" i="1" s="1"/>
  <c r="KJ55" i="1" s="1"/>
  <c r="KK56" i="1" s="1"/>
  <c r="KL57" i="1" s="1"/>
  <c r="KM58" i="1" s="1"/>
  <c r="KN59" i="1" s="1"/>
  <c r="KO60" i="1" s="1"/>
  <c r="KP61" i="1" s="1"/>
  <c r="KQ62" i="1" s="1"/>
  <c r="KR63" i="1" s="1"/>
  <c r="KS64" i="1" s="1"/>
  <c r="KT65" i="1" s="1"/>
  <c r="KU66" i="1" s="1"/>
  <c r="KV67" i="1" s="1"/>
  <c r="KW68" i="1" s="1"/>
  <c r="KX69" i="1" s="1"/>
  <c r="KY70" i="1" s="1"/>
  <c r="KZ71" i="1" s="1"/>
  <c r="LA72" i="1" s="1"/>
  <c r="LB73" i="1" s="1"/>
  <c r="LC74" i="1" s="1"/>
  <c r="LD75" i="1" s="1"/>
  <c r="LE76" i="1" s="1"/>
  <c r="LF77" i="1" s="1"/>
  <c r="LG78" i="1" s="1"/>
  <c r="LH79" i="1" s="1"/>
  <c r="LI80" i="1" s="1"/>
  <c r="LJ81" i="1" s="1"/>
  <c r="LK82" i="1" s="1"/>
  <c r="LL83" i="1" s="1"/>
  <c r="LM84" i="1" s="1"/>
  <c r="LN85" i="1" s="1"/>
  <c r="LO86" i="1" s="1"/>
  <c r="LP87" i="1" s="1"/>
  <c r="LQ88" i="1" s="1"/>
  <c r="LR89" i="1" s="1"/>
  <c r="LS90" i="1" s="1"/>
  <c r="LT91" i="1" s="1"/>
  <c r="LU92" i="1" s="1"/>
  <c r="LV93" i="1" s="1"/>
  <c r="LW94" i="1" s="1"/>
  <c r="LX95" i="1" s="1"/>
  <c r="LY96" i="1" s="1"/>
  <c r="LZ97" i="1" s="1"/>
  <c r="MA98" i="1" s="1"/>
  <c r="MB99" i="1" s="1"/>
  <c r="MC100" i="1" s="1"/>
  <c r="MD101" i="1" s="1"/>
  <c r="ME102" i="1" s="1"/>
  <c r="MF103" i="1" s="1"/>
  <c r="MG104" i="1" s="1"/>
  <c r="MH105" i="1" s="1"/>
  <c r="MI106" i="1" s="1"/>
  <c r="MJ107" i="1" s="1"/>
  <c r="MK108" i="1" s="1"/>
  <c r="ML109" i="1" s="1"/>
  <c r="MM110" i="1" s="1"/>
  <c r="MN111" i="1" s="1"/>
  <c r="MO112" i="1" s="1"/>
  <c r="MP113" i="1" s="1"/>
  <c r="MQ114" i="1" s="1"/>
  <c r="MR115" i="1" s="1"/>
  <c r="MS116" i="1" s="1"/>
  <c r="MT117" i="1" s="1"/>
  <c r="MU118" i="1" s="1"/>
  <c r="MV119" i="1" s="1"/>
  <c r="MW120" i="1" s="1"/>
  <c r="MX121" i="1" s="1"/>
  <c r="MY122" i="1" s="1"/>
  <c r="MZ123" i="1" s="1"/>
  <c r="NA124" i="1" s="1"/>
  <c r="NB125" i="1" s="1"/>
  <c r="NC126" i="1" s="1"/>
  <c r="ND127" i="1" s="1"/>
  <c r="NE128" i="1" s="1"/>
  <c r="NF129" i="1" s="1"/>
  <c r="NG130" i="1" s="1"/>
  <c r="NH131" i="1" s="1"/>
  <c r="NI132" i="1" s="1"/>
  <c r="NJ133" i="1" s="1"/>
  <c r="NK134" i="1" s="1"/>
  <c r="NL135" i="1" s="1"/>
  <c r="NM136" i="1" s="1"/>
  <c r="NN137" i="1" s="1"/>
  <c r="NO138" i="1" s="1"/>
  <c r="NP139" i="1" s="1"/>
  <c r="NQ140" i="1" s="1"/>
  <c r="NR141" i="1" s="1"/>
  <c r="NS142" i="1" s="1"/>
  <c r="NT143" i="1" s="1"/>
  <c r="NU144" i="1" s="1"/>
  <c r="NV145" i="1" s="1"/>
  <c r="NW146" i="1" s="1"/>
  <c r="NX147" i="1" s="1"/>
  <c r="NY148" i="1" s="1"/>
  <c r="NZ149" i="1" s="1"/>
  <c r="OA150" i="1" s="1"/>
  <c r="OB151" i="1" s="1"/>
  <c r="OC152" i="1" s="1"/>
  <c r="OD153" i="1" s="1"/>
  <c r="OE154" i="1" s="1"/>
  <c r="OF155" i="1" s="1"/>
  <c r="OG156" i="1" s="1"/>
  <c r="OH157" i="1" s="1"/>
  <c r="OI158" i="1" s="1"/>
  <c r="OJ159" i="1" s="1"/>
  <c r="OK160" i="1" s="1"/>
  <c r="OL161" i="1" s="1"/>
  <c r="OM162" i="1" s="1"/>
  <c r="ON163" i="1" s="1"/>
  <c r="OO164" i="1" s="1"/>
  <c r="OP165" i="1" s="1"/>
  <c r="OQ166" i="1" s="1"/>
  <c r="OR167" i="1" s="1"/>
  <c r="OS168" i="1" s="1"/>
  <c r="OT169" i="1" s="1"/>
  <c r="OU170" i="1" s="1"/>
  <c r="OV171" i="1" s="1"/>
  <c r="OW172" i="1" s="1"/>
  <c r="OX173" i="1" s="1"/>
  <c r="OY174" i="1" s="1"/>
  <c r="OZ175" i="1" s="1"/>
  <c r="PA176" i="1" s="1"/>
  <c r="PB177" i="1" s="1"/>
  <c r="PC178" i="1" s="1"/>
  <c r="PD179" i="1" s="1"/>
  <c r="PE180" i="1" s="1"/>
  <c r="PF181" i="1" s="1"/>
  <c r="PG182" i="1" s="1"/>
  <c r="PH183" i="1" s="1"/>
  <c r="PI184" i="1" s="1"/>
  <c r="PJ185" i="1" s="1"/>
  <c r="PK186" i="1" s="1"/>
  <c r="PL187" i="1" s="1"/>
  <c r="PM188" i="1" s="1"/>
  <c r="PN189" i="1" s="1"/>
  <c r="IL4" i="1"/>
  <c r="IM5" i="1" s="1"/>
  <c r="IN6" i="1" s="1"/>
  <c r="IO7" i="1" s="1"/>
  <c r="IP8" i="1" s="1"/>
  <c r="IQ9" i="1" s="1"/>
  <c r="IR10" i="1" s="1"/>
  <c r="IS11" i="1" s="1"/>
  <c r="IT12" i="1" s="1"/>
  <c r="IU13" i="1" s="1"/>
  <c r="IV14" i="1" s="1"/>
  <c r="IW15" i="1" s="1"/>
  <c r="IX16" i="1" s="1"/>
  <c r="IY17" i="1" s="1"/>
  <c r="IZ18" i="1" s="1"/>
  <c r="JA19" i="1" s="1"/>
  <c r="JB20" i="1" s="1"/>
  <c r="JC21" i="1" s="1"/>
  <c r="JD22" i="1" s="1"/>
  <c r="JE23" i="1" s="1"/>
  <c r="JF24" i="1" s="1"/>
  <c r="JG25" i="1" s="1"/>
  <c r="JH26" i="1" s="1"/>
  <c r="JI27" i="1" s="1"/>
  <c r="JJ28" i="1" s="1"/>
  <c r="JK29" i="1" s="1"/>
  <c r="JL30" i="1" s="1"/>
  <c r="JM31" i="1" s="1"/>
  <c r="JN32" i="1" s="1"/>
  <c r="JO33" i="1" s="1"/>
  <c r="JP34" i="1" s="1"/>
  <c r="JQ35" i="1" s="1"/>
  <c r="JR36" i="1" s="1"/>
  <c r="JS37" i="1" s="1"/>
  <c r="JT38" i="1" s="1"/>
  <c r="JU39" i="1" s="1"/>
  <c r="JV40" i="1" s="1"/>
  <c r="JW41" i="1" s="1"/>
  <c r="JX42" i="1" s="1"/>
  <c r="JY43" i="1" s="1"/>
  <c r="JZ44" i="1" s="1"/>
  <c r="KA45" i="1" s="1"/>
  <c r="KB46" i="1" s="1"/>
  <c r="KC47" i="1" s="1"/>
  <c r="KD48" i="1" s="1"/>
  <c r="KE49" i="1" s="1"/>
  <c r="KF50" i="1" s="1"/>
  <c r="KG51" i="1" s="1"/>
  <c r="KH52" i="1" s="1"/>
  <c r="KI53" i="1" s="1"/>
  <c r="KJ54" i="1" s="1"/>
  <c r="KK55" i="1" s="1"/>
  <c r="KL56" i="1" s="1"/>
  <c r="KM57" i="1" s="1"/>
  <c r="KN58" i="1" s="1"/>
  <c r="KO59" i="1" s="1"/>
  <c r="KP60" i="1" s="1"/>
  <c r="KQ61" i="1" s="1"/>
  <c r="KR62" i="1" s="1"/>
  <c r="KS63" i="1" s="1"/>
  <c r="KT64" i="1" s="1"/>
  <c r="KU65" i="1" s="1"/>
  <c r="KV66" i="1" s="1"/>
  <c r="KW67" i="1" s="1"/>
  <c r="KX68" i="1" s="1"/>
  <c r="KY69" i="1" s="1"/>
  <c r="KZ70" i="1" s="1"/>
  <c r="LA71" i="1" s="1"/>
  <c r="LB72" i="1" s="1"/>
  <c r="LC73" i="1" s="1"/>
  <c r="LD74" i="1" s="1"/>
  <c r="LE75" i="1" s="1"/>
  <c r="LF76" i="1" s="1"/>
  <c r="LG77" i="1" s="1"/>
  <c r="LH78" i="1" s="1"/>
  <c r="LI79" i="1" s="1"/>
  <c r="LJ80" i="1" s="1"/>
  <c r="LK81" i="1" s="1"/>
  <c r="LL82" i="1" s="1"/>
  <c r="LM83" i="1" s="1"/>
  <c r="LN84" i="1" s="1"/>
  <c r="LO85" i="1" s="1"/>
  <c r="LP86" i="1" s="1"/>
  <c r="LQ87" i="1" s="1"/>
  <c r="LR88" i="1" s="1"/>
  <c r="LS89" i="1" s="1"/>
  <c r="LT90" i="1" s="1"/>
  <c r="LU91" i="1" s="1"/>
  <c r="LV92" i="1" s="1"/>
  <c r="LW93" i="1" s="1"/>
  <c r="LX94" i="1" s="1"/>
  <c r="LY95" i="1" s="1"/>
  <c r="LZ96" i="1" s="1"/>
  <c r="MA97" i="1" s="1"/>
  <c r="MB98" i="1" s="1"/>
  <c r="MC99" i="1" s="1"/>
  <c r="MD100" i="1" s="1"/>
  <c r="ME101" i="1" s="1"/>
  <c r="MF102" i="1" s="1"/>
  <c r="MG103" i="1" s="1"/>
  <c r="MH104" i="1" s="1"/>
  <c r="MI105" i="1" s="1"/>
  <c r="MJ106" i="1" s="1"/>
  <c r="MK107" i="1" s="1"/>
  <c r="ML108" i="1" s="1"/>
  <c r="MM109" i="1" s="1"/>
  <c r="MN110" i="1" s="1"/>
  <c r="MO111" i="1" s="1"/>
  <c r="MP112" i="1" s="1"/>
  <c r="MQ113" i="1" s="1"/>
  <c r="MR114" i="1" s="1"/>
  <c r="MS115" i="1" s="1"/>
  <c r="MT116" i="1" s="1"/>
  <c r="MU117" i="1" s="1"/>
  <c r="MV118" i="1" s="1"/>
  <c r="MW119" i="1" s="1"/>
  <c r="MX120" i="1" s="1"/>
  <c r="MY121" i="1" s="1"/>
  <c r="MZ122" i="1" s="1"/>
  <c r="NA123" i="1" s="1"/>
  <c r="NB124" i="1" s="1"/>
  <c r="NC125" i="1" s="1"/>
  <c r="ND126" i="1" s="1"/>
  <c r="NE127" i="1" s="1"/>
  <c r="NF128" i="1" s="1"/>
  <c r="NG129" i="1" s="1"/>
  <c r="NH130" i="1" s="1"/>
  <c r="NI131" i="1" s="1"/>
  <c r="NJ132" i="1" s="1"/>
  <c r="NK133" i="1" s="1"/>
  <c r="NL134" i="1" s="1"/>
  <c r="NM135" i="1" s="1"/>
  <c r="NN136" i="1" s="1"/>
  <c r="NO137" i="1" s="1"/>
  <c r="NP138" i="1" s="1"/>
  <c r="NQ139" i="1" s="1"/>
  <c r="NR140" i="1" s="1"/>
  <c r="NS141" i="1" s="1"/>
  <c r="NT142" i="1" s="1"/>
  <c r="NU143" i="1" s="1"/>
  <c r="NV144" i="1" s="1"/>
  <c r="NW145" i="1" s="1"/>
  <c r="NX146" i="1" s="1"/>
  <c r="NY147" i="1" s="1"/>
  <c r="NZ148" i="1" s="1"/>
  <c r="OA149" i="1" s="1"/>
  <c r="OB150" i="1" s="1"/>
  <c r="OC151" i="1" s="1"/>
  <c r="OD152" i="1" s="1"/>
  <c r="OE153" i="1" s="1"/>
  <c r="OF154" i="1" s="1"/>
  <c r="OG155" i="1" s="1"/>
  <c r="OH156" i="1" s="1"/>
  <c r="OI157" i="1" s="1"/>
  <c r="OJ158" i="1" s="1"/>
  <c r="OK159" i="1" s="1"/>
  <c r="OL160" i="1" s="1"/>
  <c r="OM161" i="1" s="1"/>
  <c r="ON162" i="1" s="1"/>
  <c r="OO163" i="1" s="1"/>
  <c r="OP164" i="1" s="1"/>
  <c r="OQ165" i="1" s="1"/>
  <c r="OR166" i="1" s="1"/>
  <c r="OS167" i="1" s="1"/>
  <c r="OT168" i="1" s="1"/>
  <c r="OU169" i="1" s="1"/>
  <c r="OV170" i="1" s="1"/>
  <c r="OW171" i="1" s="1"/>
  <c r="OX172" i="1" s="1"/>
  <c r="OY173" i="1" s="1"/>
  <c r="OZ174" i="1" s="1"/>
  <c r="PA175" i="1" s="1"/>
  <c r="PB176" i="1" s="1"/>
  <c r="PC177" i="1" s="1"/>
  <c r="PD178" i="1" s="1"/>
  <c r="PE179" i="1" s="1"/>
  <c r="PF180" i="1" s="1"/>
  <c r="PG181" i="1" s="1"/>
  <c r="PH182" i="1" s="1"/>
  <c r="PI183" i="1" s="1"/>
  <c r="PJ184" i="1" s="1"/>
  <c r="PK185" i="1" s="1"/>
  <c r="PL186" i="1" s="1"/>
  <c r="PM187" i="1" s="1"/>
  <c r="PN188" i="1" s="1"/>
  <c r="IM4" i="1"/>
  <c r="IN5" i="1" s="1"/>
  <c r="IO6" i="1" s="1"/>
  <c r="IP7" i="1" s="1"/>
  <c r="IQ8" i="1" s="1"/>
  <c r="IR9" i="1" s="1"/>
  <c r="IS10" i="1" s="1"/>
  <c r="IT11" i="1" s="1"/>
  <c r="IU12" i="1" s="1"/>
  <c r="IV13" i="1" s="1"/>
  <c r="IW14" i="1" s="1"/>
  <c r="IX15" i="1" s="1"/>
  <c r="IY16" i="1" s="1"/>
  <c r="IZ17" i="1" s="1"/>
  <c r="JA18" i="1" s="1"/>
  <c r="JB19" i="1" s="1"/>
  <c r="JC20" i="1" s="1"/>
  <c r="JD21" i="1" s="1"/>
  <c r="JE22" i="1" s="1"/>
  <c r="JF23" i="1" s="1"/>
  <c r="JG24" i="1" s="1"/>
  <c r="JH25" i="1" s="1"/>
  <c r="JI26" i="1" s="1"/>
  <c r="JJ27" i="1" s="1"/>
  <c r="JK28" i="1" s="1"/>
  <c r="JL29" i="1" s="1"/>
  <c r="JM30" i="1" s="1"/>
  <c r="JN31" i="1" s="1"/>
  <c r="JO32" i="1" s="1"/>
  <c r="JP33" i="1" s="1"/>
  <c r="JQ34" i="1" s="1"/>
  <c r="JR35" i="1" s="1"/>
  <c r="JS36" i="1" s="1"/>
  <c r="JT37" i="1" s="1"/>
  <c r="JU38" i="1" s="1"/>
  <c r="JV39" i="1" s="1"/>
  <c r="JW40" i="1" s="1"/>
  <c r="JX41" i="1" s="1"/>
  <c r="JY42" i="1" s="1"/>
  <c r="JZ43" i="1" s="1"/>
  <c r="KA44" i="1" s="1"/>
  <c r="KB45" i="1" s="1"/>
  <c r="KC46" i="1" s="1"/>
  <c r="KD47" i="1" s="1"/>
  <c r="KE48" i="1" s="1"/>
  <c r="KF49" i="1" s="1"/>
  <c r="KG50" i="1" s="1"/>
  <c r="KH51" i="1" s="1"/>
  <c r="KI52" i="1" s="1"/>
  <c r="KJ53" i="1" s="1"/>
  <c r="KK54" i="1" s="1"/>
  <c r="KL55" i="1" s="1"/>
  <c r="KM56" i="1" s="1"/>
  <c r="KN57" i="1" s="1"/>
  <c r="KO58" i="1" s="1"/>
  <c r="KP59" i="1" s="1"/>
  <c r="KQ60" i="1" s="1"/>
  <c r="KR61" i="1" s="1"/>
  <c r="KS62" i="1" s="1"/>
  <c r="KT63" i="1" s="1"/>
  <c r="KU64" i="1" s="1"/>
  <c r="KV65" i="1" s="1"/>
  <c r="KW66" i="1" s="1"/>
  <c r="KX67" i="1" s="1"/>
  <c r="KY68" i="1" s="1"/>
  <c r="KZ69" i="1" s="1"/>
  <c r="LA70" i="1" s="1"/>
  <c r="LB71" i="1" s="1"/>
  <c r="LC72" i="1" s="1"/>
  <c r="LD73" i="1" s="1"/>
  <c r="LE74" i="1" s="1"/>
  <c r="LF75" i="1" s="1"/>
  <c r="LG76" i="1" s="1"/>
  <c r="LH77" i="1" s="1"/>
  <c r="LI78" i="1" s="1"/>
  <c r="LJ79" i="1" s="1"/>
  <c r="LK80" i="1" s="1"/>
  <c r="LL81" i="1" s="1"/>
  <c r="LM82" i="1" s="1"/>
  <c r="LN83" i="1" s="1"/>
  <c r="LO84" i="1" s="1"/>
  <c r="LP85" i="1" s="1"/>
  <c r="LQ86" i="1" s="1"/>
  <c r="LR87" i="1" s="1"/>
  <c r="LS88" i="1" s="1"/>
  <c r="LT89" i="1" s="1"/>
  <c r="LU90" i="1" s="1"/>
  <c r="LV91" i="1" s="1"/>
  <c r="LW92" i="1" s="1"/>
  <c r="LX93" i="1" s="1"/>
  <c r="LY94" i="1" s="1"/>
  <c r="LZ95" i="1" s="1"/>
  <c r="MA96" i="1" s="1"/>
  <c r="MB97" i="1" s="1"/>
  <c r="MC98" i="1" s="1"/>
  <c r="MD99" i="1" s="1"/>
  <c r="ME100" i="1" s="1"/>
  <c r="MF101" i="1" s="1"/>
  <c r="MG102" i="1" s="1"/>
  <c r="MH103" i="1" s="1"/>
  <c r="MI104" i="1" s="1"/>
  <c r="MJ105" i="1" s="1"/>
  <c r="MK106" i="1" s="1"/>
  <c r="ML107" i="1" s="1"/>
  <c r="MM108" i="1" s="1"/>
  <c r="MN109" i="1" s="1"/>
  <c r="MO110" i="1" s="1"/>
  <c r="MP111" i="1" s="1"/>
  <c r="MQ112" i="1" s="1"/>
  <c r="MR113" i="1" s="1"/>
  <c r="MS114" i="1" s="1"/>
  <c r="MT115" i="1" s="1"/>
  <c r="MU116" i="1" s="1"/>
  <c r="MV117" i="1" s="1"/>
  <c r="MW118" i="1" s="1"/>
  <c r="MX119" i="1" s="1"/>
  <c r="MY120" i="1" s="1"/>
  <c r="MZ121" i="1" s="1"/>
  <c r="NA122" i="1" s="1"/>
  <c r="NB123" i="1" s="1"/>
  <c r="NC124" i="1" s="1"/>
  <c r="ND125" i="1" s="1"/>
  <c r="NE126" i="1" s="1"/>
  <c r="NF127" i="1" s="1"/>
  <c r="NG128" i="1" s="1"/>
  <c r="NH129" i="1" s="1"/>
  <c r="NI130" i="1" s="1"/>
  <c r="NJ131" i="1" s="1"/>
  <c r="NK132" i="1" s="1"/>
  <c r="NL133" i="1" s="1"/>
  <c r="NM134" i="1" s="1"/>
  <c r="NN135" i="1" s="1"/>
  <c r="NO136" i="1" s="1"/>
  <c r="NP137" i="1" s="1"/>
  <c r="NQ138" i="1" s="1"/>
  <c r="NR139" i="1" s="1"/>
  <c r="NS140" i="1" s="1"/>
  <c r="NT141" i="1" s="1"/>
  <c r="NU142" i="1" s="1"/>
  <c r="NV143" i="1" s="1"/>
  <c r="NW144" i="1" s="1"/>
  <c r="NX145" i="1" s="1"/>
  <c r="NY146" i="1" s="1"/>
  <c r="NZ147" i="1" s="1"/>
  <c r="OA148" i="1" s="1"/>
  <c r="OB149" i="1" s="1"/>
  <c r="OC150" i="1" s="1"/>
  <c r="OD151" i="1" s="1"/>
  <c r="OE152" i="1" s="1"/>
  <c r="OF153" i="1" s="1"/>
  <c r="OG154" i="1" s="1"/>
  <c r="OH155" i="1" s="1"/>
  <c r="OI156" i="1" s="1"/>
  <c r="OJ157" i="1" s="1"/>
  <c r="OK158" i="1" s="1"/>
  <c r="OL159" i="1" s="1"/>
  <c r="OM160" i="1" s="1"/>
  <c r="ON161" i="1" s="1"/>
  <c r="OO162" i="1" s="1"/>
  <c r="OP163" i="1" s="1"/>
  <c r="OQ164" i="1" s="1"/>
  <c r="OR165" i="1" s="1"/>
  <c r="OS166" i="1" s="1"/>
  <c r="OT167" i="1" s="1"/>
  <c r="OU168" i="1" s="1"/>
  <c r="OV169" i="1" s="1"/>
  <c r="OW170" i="1" s="1"/>
  <c r="OX171" i="1" s="1"/>
  <c r="OY172" i="1" s="1"/>
  <c r="OZ173" i="1" s="1"/>
  <c r="PA174" i="1" s="1"/>
  <c r="PB175" i="1" s="1"/>
  <c r="PC176" i="1" s="1"/>
  <c r="PD177" i="1" s="1"/>
  <c r="PE178" i="1" s="1"/>
  <c r="PF179" i="1" s="1"/>
  <c r="PG180" i="1" s="1"/>
  <c r="PH181" i="1" s="1"/>
  <c r="PI182" i="1" s="1"/>
  <c r="PJ183" i="1" s="1"/>
  <c r="PK184" i="1" s="1"/>
  <c r="PL185" i="1" s="1"/>
  <c r="PM186" i="1" s="1"/>
  <c r="PN187" i="1" s="1"/>
  <c r="IN4" i="1"/>
  <c r="IO5" i="1" s="1"/>
  <c r="IP6" i="1" s="1"/>
  <c r="IQ7" i="1" s="1"/>
  <c r="IR8" i="1" s="1"/>
  <c r="IS9" i="1" s="1"/>
  <c r="IT10" i="1" s="1"/>
  <c r="IU11" i="1" s="1"/>
  <c r="IV12" i="1" s="1"/>
  <c r="IW13" i="1" s="1"/>
  <c r="IX14" i="1" s="1"/>
  <c r="IY15" i="1" s="1"/>
  <c r="IZ16" i="1" s="1"/>
  <c r="JA17" i="1" s="1"/>
  <c r="JB18" i="1" s="1"/>
  <c r="JC19" i="1" s="1"/>
  <c r="JD20" i="1" s="1"/>
  <c r="JE21" i="1" s="1"/>
  <c r="JF22" i="1" s="1"/>
  <c r="JG23" i="1" s="1"/>
  <c r="JH24" i="1" s="1"/>
  <c r="JI25" i="1" s="1"/>
  <c r="JJ26" i="1" s="1"/>
  <c r="JK27" i="1" s="1"/>
  <c r="JL28" i="1" s="1"/>
  <c r="JM29" i="1" s="1"/>
  <c r="JN30" i="1" s="1"/>
  <c r="JO31" i="1" s="1"/>
  <c r="JP32" i="1" s="1"/>
  <c r="JQ33" i="1" s="1"/>
  <c r="JR34" i="1" s="1"/>
  <c r="JS35" i="1" s="1"/>
  <c r="JT36" i="1" s="1"/>
  <c r="JU37" i="1" s="1"/>
  <c r="JV38" i="1" s="1"/>
  <c r="JW39" i="1" s="1"/>
  <c r="JX40" i="1" s="1"/>
  <c r="JY41" i="1" s="1"/>
  <c r="JZ42" i="1" s="1"/>
  <c r="KA43" i="1" s="1"/>
  <c r="KB44" i="1" s="1"/>
  <c r="KC45" i="1" s="1"/>
  <c r="KD46" i="1" s="1"/>
  <c r="KE47" i="1" s="1"/>
  <c r="KF48" i="1" s="1"/>
  <c r="KG49" i="1" s="1"/>
  <c r="KH50" i="1" s="1"/>
  <c r="KI51" i="1" s="1"/>
  <c r="KJ52" i="1" s="1"/>
  <c r="KK53" i="1" s="1"/>
  <c r="KL54" i="1" s="1"/>
  <c r="KM55" i="1" s="1"/>
  <c r="KN56" i="1" s="1"/>
  <c r="KO57" i="1" s="1"/>
  <c r="KP58" i="1" s="1"/>
  <c r="KQ59" i="1" s="1"/>
  <c r="KR60" i="1" s="1"/>
  <c r="KS61" i="1" s="1"/>
  <c r="KT62" i="1" s="1"/>
  <c r="KU63" i="1" s="1"/>
  <c r="KV64" i="1" s="1"/>
  <c r="KW65" i="1" s="1"/>
  <c r="KX66" i="1" s="1"/>
  <c r="KY67" i="1" s="1"/>
  <c r="KZ68" i="1" s="1"/>
  <c r="LA69" i="1" s="1"/>
  <c r="LB70" i="1" s="1"/>
  <c r="LC71" i="1" s="1"/>
  <c r="LD72" i="1" s="1"/>
  <c r="LE73" i="1" s="1"/>
  <c r="LF74" i="1" s="1"/>
  <c r="LG75" i="1" s="1"/>
  <c r="LH76" i="1" s="1"/>
  <c r="LI77" i="1" s="1"/>
  <c r="LJ78" i="1" s="1"/>
  <c r="LK79" i="1" s="1"/>
  <c r="LL80" i="1" s="1"/>
  <c r="LM81" i="1" s="1"/>
  <c r="LN82" i="1" s="1"/>
  <c r="LO83" i="1" s="1"/>
  <c r="LP84" i="1" s="1"/>
  <c r="LQ85" i="1" s="1"/>
  <c r="LR86" i="1" s="1"/>
  <c r="LS87" i="1" s="1"/>
  <c r="LT88" i="1" s="1"/>
  <c r="LU89" i="1" s="1"/>
  <c r="LV90" i="1" s="1"/>
  <c r="LW91" i="1" s="1"/>
  <c r="LX92" i="1" s="1"/>
  <c r="LY93" i="1" s="1"/>
  <c r="LZ94" i="1" s="1"/>
  <c r="MA95" i="1" s="1"/>
  <c r="MB96" i="1" s="1"/>
  <c r="MC97" i="1" s="1"/>
  <c r="MD98" i="1" s="1"/>
  <c r="ME99" i="1" s="1"/>
  <c r="MF100" i="1" s="1"/>
  <c r="MG101" i="1" s="1"/>
  <c r="MH102" i="1" s="1"/>
  <c r="MI103" i="1" s="1"/>
  <c r="MJ104" i="1" s="1"/>
  <c r="MK105" i="1" s="1"/>
  <c r="ML106" i="1" s="1"/>
  <c r="MM107" i="1" s="1"/>
  <c r="MN108" i="1" s="1"/>
  <c r="MO109" i="1" s="1"/>
  <c r="MP110" i="1" s="1"/>
  <c r="MQ111" i="1" s="1"/>
  <c r="MR112" i="1" s="1"/>
  <c r="MS113" i="1" s="1"/>
  <c r="MT114" i="1" s="1"/>
  <c r="MU115" i="1" s="1"/>
  <c r="MV116" i="1" s="1"/>
  <c r="MW117" i="1" s="1"/>
  <c r="MX118" i="1" s="1"/>
  <c r="MY119" i="1" s="1"/>
  <c r="MZ120" i="1" s="1"/>
  <c r="NA121" i="1" s="1"/>
  <c r="NB122" i="1" s="1"/>
  <c r="NC123" i="1" s="1"/>
  <c r="ND124" i="1" s="1"/>
  <c r="NE125" i="1" s="1"/>
  <c r="NF126" i="1" s="1"/>
  <c r="NG127" i="1" s="1"/>
  <c r="NH128" i="1" s="1"/>
  <c r="NI129" i="1" s="1"/>
  <c r="NJ130" i="1" s="1"/>
  <c r="NK131" i="1" s="1"/>
  <c r="NL132" i="1" s="1"/>
  <c r="NM133" i="1" s="1"/>
  <c r="NN134" i="1" s="1"/>
  <c r="NO135" i="1" s="1"/>
  <c r="NP136" i="1" s="1"/>
  <c r="NQ137" i="1" s="1"/>
  <c r="NR138" i="1" s="1"/>
  <c r="NS139" i="1" s="1"/>
  <c r="NT140" i="1" s="1"/>
  <c r="NU141" i="1" s="1"/>
  <c r="NV142" i="1" s="1"/>
  <c r="NW143" i="1" s="1"/>
  <c r="NX144" i="1" s="1"/>
  <c r="NY145" i="1" s="1"/>
  <c r="NZ146" i="1" s="1"/>
  <c r="OA147" i="1" s="1"/>
  <c r="OB148" i="1" s="1"/>
  <c r="OC149" i="1" s="1"/>
  <c r="OD150" i="1" s="1"/>
  <c r="OE151" i="1" s="1"/>
  <c r="OF152" i="1" s="1"/>
  <c r="OG153" i="1" s="1"/>
  <c r="OH154" i="1" s="1"/>
  <c r="OI155" i="1" s="1"/>
  <c r="OJ156" i="1" s="1"/>
  <c r="OK157" i="1" s="1"/>
  <c r="OL158" i="1" s="1"/>
  <c r="OM159" i="1" s="1"/>
  <c r="ON160" i="1" s="1"/>
  <c r="OO161" i="1" s="1"/>
  <c r="OP162" i="1" s="1"/>
  <c r="OQ163" i="1" s="1"/>
  <c r="OR164" i="1" s="1"/>
  <c r="OS165" i="1" s="1"/>
  <c r="OT166" i="1" s="1"/>
  <c r="OU167" i="1" s="1"/>
  <c r="OV168" i="1" s="1"/>
  <c r="OW169" i="1" s="1"/>
  <c r="OX170" i="1" s="1"/>
  <c r="OY171" i="1" s="1"/>
  <c r="OZ172" i="1" s="1"/>
  <c r="PA173" i="1" s="1"/>
  <c r="PB174" i="1" s="1"/>
  <c r="PC175" i="1" s="1"/>
  <c r="PD176" i="1" s="1"/>
  <c r="PE177" i="1" s="1"/>
  <c r="PF178" i="1" s="1"/>
  <c r="PG179" i="1" s="1"/>
  <c r="PH180" i="1" s="1"/>
  <c r="PI181" i="1" s="1"/>
  <c r="PJ182" i="1" s="1"/>
  <c r="PK183" i="1" s="1"/>
  <c r="PL184" i="1" s="1"/>
  <c r="PM185" i="1" s="1"/>
  <c r="PN186" i="1" s="1"/>
  <c r="IO4" i="1"/>
  <c r="IP5" i="1" s="1"/>
  <c r="IQ6" i="1" s="1"/>
  <c r="IR7" i="1" s="1"/>
  <c r="IS8" i="1" s="1"/>
  <c r="IT9" i="1" s="1"/>
  <c r="IU10" i="1" s="1"/>
  <c r="IV11" i="1" s="1"/>
  <c r="IW12" i="1" s="1"/>
  <c r="IX13" i="1" s="1"/>
  <c r="IY14" i="1" s="1"/>
  <c r="IZ15" i="1" s="1"/>
  <c r="JA16" i="1" s="1"/>
  <c r="JB17" i="1" s="1"/>
  <c r="JC18" i="1" s="1"/>
  <c r="JD19" i="1" s="1"/>
  <c r="JE20" i="1" s="1"/>
  <c r="JF21" i="1" s="1"/>
  <c r="JG22" i="1" s="1"/>
  <c r="JH23" i="1" s="1"/>
  <c r="JI24" i="1" s="1"/>
  <c r="JJ25" i="1" s="1"/>
  <c r="JK26" i="1" s="1"/>
  <c r="JL27" i="1" s="1"/>
  <c r="JM28" i="1" s="1"/>
  <c r="JN29" i="1" s="1"/>
  <c r="JO30" i="1" s="1"/>
  <c r="JP31" i="1" s="1"/>
  <c r="JQ32" i="1" s="1"/>
  <c r="JR33" i="1" s="1"/>
  <c r="JS34" i="1" s="1"/>
  <c r="JT35" i="1" s="1"/>
  <c r="JU36" i="1" s="1"/>
  <c r="JV37" i="1" s="1"/>
  <c r="JW38" i="1" s="1"/>
  <c r="JX39" i="1" s="1"/>
  <c r="JY40" i="1" s="1"/>
  <c r="JZ41" i="1" s="1"/>
  <c r="KA42" i="1" s="1"/>
  <c r="KB43" i="1" s="1"/>
  <c r="KC44" i="1" s="1"/>
  <c r="KD45" i="1" s="1"/>
  <c r="KE46" i="1" s="1"/>
  <c r="KF47" i="1" s="1"/>
  <c r="KG48" i="1" s="1"/>
  <c r="KH49" i="1" s="1"/>
  <c r="KI50" i="1" s="1"/>
  <c r="KJ51" i="1" s="1"/>
  <c r="KK52" i="1" s="1"/>
  <c r="KL53" i="1" s="1"/>
  <c r="KM54" i="1" s="1"/>
  <c r="KN55" i="1" s="1"/>
  <c r="KO56" i="1" s="1"/>
  <c r="KP57" i="1" s="1"/>
  <c r="KQ58" i="1" s="1"/>
  <c r="KR59" i="1" s="1"/>
  <c r="KS60" i="1" s="1"/>
  <c r="KT61" i="1" s="1"/>
  <c r="KU62" i="1" s="1"/>
  <c r="KV63" i="1" s="1"/>
  <c r="KW64" i="1" s="1"/>
  <c r="KX65" i="1" s="1"/>
  <c r="KY66" i="1" s="1"/>
  <c r="KZ67" i="1" s="1"/>
  <c r="LA68" i="1" s="1"/>
  <c r="LB69" i="1" s="1"/>
  <c r="LC70" i="1" s="1"/>
  <c r="LD71" i="1" s="1"/>
  <c r="LE72" i="1" s="1"/>
  <c r="LF73" i="1" s="1"/>
  <c r="LG74" i="1" s="1"/>
  <c r="LH75" i="1" s="1"/>
  <c r="LI76" i="1" s="1"/>
  <c r="LJ77" i="1" s="1"/>
  <c r="LK78" i="1" s="1"/>
  <c r="LL79" i="1" s="1"/>
  <c r="LM80" i="1" s="1"/>
  <c r="LN81" i="1" s="1"/>
  <c r="LO82" i="1" s="1"/>
  <c r="LP83" i="1" s="1"/>
  <c r="LQ84" i="1" s="1"/>
  <c r="LR85" i="1" s="1"/>
  <c r="LS86" i="1" s="1"/>
  <c r="LT87" i="1" s="1"/>
  <c r="LU88" i="1" s="1"/>
  <c r="LV89" i="1" s="1"/>
  <c r="LW90" i="1" s="1"/>
  <c r="LX91" i="1" s="1"/>
  <c r="LY92" i="1" s="1"/>
  <c r="LZ93" i="1" s="1"/>
  <c r="MA94" i="1" s="1"/>
  <c r="MB95" i="1" s="1"/>
  <c r="MC96" i="1" s="1"/>
  <c r="MD97" i="1" s="1"/>
  <c r="ME98" i="1" s="1"/>
  <c r="MF99" i="1" s="1"/>
  <c r="MG100" i="1" s="1"/>
  <c r="MH101" i="1" s="1"/>
  <c r="MI102" i="1" s="1"/>
  <c r="MJ103" i="1" s="1"/>
  <c r="MK104" i="1" s="1"/>
  <c r="ML105" i="1" s="1"/>
  <c r="MM106" i="1" s="1"/>
  <c r="MN107" i="1" s="1"/>
  <c r="MO108" i="1" s="1"/>
  <c r="MP109" i="1" s="1"/>
  <c r="MQ110" i="1" s="1"/>
  <c r="MR111" i="1" s="1"/>
  <c r="MS112" i="1" s="1"/>
  <c r="MT113" i="1" s="1"/>
  <c r="MU114" i="1" s="1"/>
  <c r="MV115" i="1" s="1"/>
  <c r="MW116" i="1" s="1"/>
  <c r="MX117" i="1" s="1"/>
  <c r="MY118" i="1" s="1"/>
  <c r="MZ119" i="1" s="1"/>
  <c r="NA120" i="1" s="1"/>
  <c r="NB121" i="1" s="1"/>
  <c r="NC122" i="1" s="1"/>
  <c r="ND123" i="1" s="1"/>
  <c r="NE124" i="1" s="1"/>
  <c r="NF125" i="1" s="1"/>
  <c r="NG126" i="1" s="1"/>
  <c r="NH127" i="1" s="1"/>
  <c r="NI128" i="1" s="1"/>
  <c r="NJ129" i="1" s="1"/>
  <c r="NK130" i="1" s="1"/>
  <c r="NL131" i="1" s="1"/>
  <c r="NM132" i="1" s="1"/>
  <c r="NN133" i="1" s="1"/>
  <c r="NO134" i="1" s="1"/>
  <c r="NP135" i="1" s="1"/>
  <c r="NQ136" i="1" s="1"/>
  <c r="NR137" i="1" s="1"/>
  <c r="NS138" i="1" s="1"/>
  <c r="NT139" i="1" s="1"/>
  <c r="NU140" i="1" s="1"/>
  <c r="NV141" i="1" s="1"/>
  <c r="NW142" i="1" s="1"/>
  <c r="NX143" i="1" s="1"/>
  <c r="NY144" i="1" s="1"/>
  <c r="NZ145" i="1" s="1"/>
  <c r="OA146" i="1" s="1"/>
  <c r="OB147" i="1" s="1"/>
  <c r="OC148" i="1" s="1"/>
  <c r="OD149" i="1" s="1"/>
  <c r="OE150" i="1" s="1"/>
  <c r="OF151" i="1" s="1"/>
  <c r="OG152" i="1" s="1"/>
  <c r="OH153" i="1" s="1"/>
  <c r="OI154" i="1" s="1"/>
  <c r="OJ155" i="1" s="1"/>
  <c r="OK156" i="1" s="1"/>
  <c r="OL157" i="1" s="1"/>
  <c r="OM158" i="1" s="1"/>
  <c r="ON159" i="1" s="1"/>
  <c r="OO160" i="1" s="1"/>
  <c r="OP161" i="1" s="1"/>
  <c r="OQ162" i="1" s="1"/>
  <c r="OR163" i="1" s="1"/>
  <c r="OS164" i="1" s="1"/>
  <c r="OT165" i="1" s="1"/>
  <c r="OU166" i="1" s="1"/>
  <c r="OV167" i="1" s="1"/>
  <c r="OW168" i="1" s="1"/>
  <c r="OX169" i="1" s="1"/>
  <c r="OY170" i="1" s="1"/>
  <c r="OZ171" i="1" s="1"/>
  <c r="PA172" i="1" s="1"/>
  <c r="PB173" i="1" s="1"/>
  <c r="PC174" i="1" s="1"/>
  <c r="PD175" i="1" s="1"/>
  <c r="PE176" i="1" s="1"/>
  <c r="PF177" i="1" s="1"/>
  <c r="PG178" i="1" s="1"/>
  <c r="PH179" i="1" s="1"/>
  <c r="PI180" i="1" s="1"/>
  <c r="PJ181" i="1" s="1"/>
  <c r="PK182" i="1" s="1"/>
  <c r="PL183" i="1" s="1"/>
  <c r="PM184" i="1" s="1"/>
  <c r="PN185" i="1" s="1"/>
  <c r="IP4" i="1"/>
  <c r="IQ5" i="1" s="1"/>
  <c r="IR6" i="1" s="1"/>
  <c r="IS7" i="1" s="1"/>
  <c r="IT8" i="1" s="1"/>
  <c r="IU9" i="1" s="1"/>
  <c r="IV10" i="1" s="1"/>
  <c r="IW11" i="1" s="1"/>
  <c r="IX12" i="1" s="1"/>
  <c r="IY13" i="1" s="1"/>
  <c r="IZ14" i="1" s="1"/>
  <c r="JA15" i="1" s="1"/>
  <c r="JB16" i="1" s="1"/>
  <c r="JC17" i="1" s="1"/>
  <c r="JD18" i="1" s="1"/>
  <c r="JE19" i="1" s="1"/>
  <c r="JF20" i="1" s="1"/>
  <c r="JG21" i="1" s="1"/>
  <c r="JH22" i="1" s="1"/>
  <c r="JI23" i="1" s="1"/>
  <c r="JJ24" i="1" s="1"/>
  <c r="JK25" i="1" s="1"/>
  <c r="JL26" i="1" s="1"/>
  <c r="JM27" i="1" s="1"/>
  <c r="JN28" i="1" s="1"/>
  <c r="JO29" i="1" s="1"/>
  <c r="JP30" i="1" s="1"/>
  <c r="JQ31" i="1" s="1"/>
  <c r="JR32" i="1" s="1"/>
  <c r="JS33" i="1" s="1"/>
  <c r="JT34" i="1" s="1"/>
  <c r="JU35" i="1" s="1"/>
  <c r="JV36" i="1" s="1"/>
  <c r="JW37" i="1" s="1"/>
  <c r="JX38" i="1" s="1"/>
  <c r="JY39" i="1" s="1"/>
  <c r="JZ40" i="1" s="1"/>
  <c r="KA41" i="1" s="1"/>
  <c r="KB42" i="1" s="1"/>
  <c r="KC43" i="1" s="1"/>
  <c r="KD44" i="1" s="1"/>
  <c r="KE45" i="1" s="1"/>
  <c r="KF46" i="1" s="1"/>
  <c r="KG47" i="1" s="1"/>
  <c r="KH48" i="1" s="1"/>
  <c r="KI49" i="1" s="1"/>
  <c r="KJ50" i="1" s="1"/>
  <c r="KK51" i="1" s="1"/>
  <c r="KL52" i="1" s="1"/>
  <c r="KM53" i="1" s="1"/>
  <c r="KN54" i="1" s="1"/>
  <c r="KO55" i="1" s="1"/>
  <c r="KP56" i="1" s="1"/>
  <c r="KQ57" i="1" s="1"/>
  <c r="KR58" i="1" s="1"/>
  <c r="KS59" i="1" s="1"/>
  <c r="KT60" i="1" s="1"/>
  <c r="KU61" i="1" s="1"/>
  <c r="KV62" i="1" s="1"/>
  <c r="KW63" i="1" s="1"/>
  <c r="KX64" i="1" s="1"/>
  <c r="KY65" i="1" s="1"/>
  <c r="KZ66" i="1" s="1"/>
  <c r="LA67" i="1" s="1"/>
  <c r="LB68" i="1" s="1"/>
  <c r="LC69" i="1" s="1"/>
  <c r="LD70" i="1" s="1"/>
  <c r="LE71" i="1" s="1"/>
  <c r="LF72" i="1" s="1"/>
  <c r="LG73" i="1" s="1"/>
  <c r="LH74" i="1" s="1"/>
  <c r="LI75" i="1" s="1"/>
  <c r="LJ76" i="1" s="1"/>
  <c r="LK77" i="1" s="1"/>
  <c r="LL78" i="1" s="1"/>
  <c r="LM79" i="1" s="1"/>
  <c r="LN80" i="1" s="1"/>
  <c r="LO81" i="1" s="1"/>
  <c r="LP82" i="1" s="1"/>
  <c r="LQ83" i="1" s="1"/>
  <c r="LR84" i="1" s="1"/>
  <c r="LS85" i="1" s="1"/>
  <c r="LT86" i="1" s="1"/>
  <c r="LU87" i="1" s="1"/>
  <c r="LV88" i="1" s="1"/>
  <c r="LW89" i="1" s="1"/>
  <c r="LX90" i="1" s="1"/>
  <c r="LY91" i="1" s="1"/>
  <c r="LZ92" i="1" s="1"/>
  <c r="MA93" i="1" s="1"/>
  <c r="MB94" i="1" s="1"/>
  <c r="MC95" i="1" s="1"/>
  <c r="MD96" i="1" s="1"/>
  <c r="ME97" i="1" s="1"/>
  <c r="MF98" i="1" s="1"/>
  <c r="MG99" i="1" s="1"/>
  <c r="MH100" i="1" s="1"/>
  <c r="MI101" i="1" s="1"/>
  <c r="MJ102" i="1" s="1"/>
  <c r="MK103" i="1" s="1"/>
  <c r="ML104" i="1" s="1"/>
  <c r="MM105" i="1" s="1"/>
  <c r="MN106" i="1" s="1"/>
  <c r="MO107" i="1" s="1"/>
  <c r="MP108" i="1" s="1"/>
  <c r="MQ109" i="1" s="1"/>
  <c r="MR110" i="1" s="1"/>
  <c r="MS111" i="1" s="1"/>
  <c r="MT112" i="1" s="1"/>
  <c r="MU113" i="1" s="1"/>
  <c r="MV114" i="1" s="1"/>
  <c r="MW115" i="1" s="1"/>
  <c r="MX116" i="1" s="1"/>
  <c r="MY117" i="1" s="1"/>
  <c r="MZ118" i="1" s="1"/>
  <c r="NA119" i="1" s="1"/>
  <c r="NB120" i="1" s="1"/>
  <c r="NC121" i="1" s="1"/>
  <c r="ND122" i="1" s="1"/>
  <c r="NE123" i="1" s="1"/>
  <c r="NF124" i="1" s="1"/>
  <c r="NG125" i="1" s="1"/>
  <c r="NH126" i="1" s="1"/>
  <c r="NI127" i="1" s="1"/>
  <c r="NJ128" i="1" s="1"/>
  <c r="NK129" i="1" s="1"/>
  <c r="NL130" i="1" s="1"/>
  <c r="NM131" i="1" s="1"/>
  <c r="NN132" i="1" s="1"/>
  <c r="NO133" i="1" s="1"/>
  <c r="NP134" i="1" s="1"/>
  <c r="NQ135" i="1" s="1"/>
  <c r="NR136" i="1" s="1"/>
  <c r="NS137" i="1" s="1"/>
  <c r="NT138" i="1" s="1"/>
  <c r="NU139" i="1" s="1"/>
  <c r="NV140" i="1" s="1"/>
  <c r="NW141" i="1" s="1"/>
  <c r="NX142" i="1" s="1"/>
  <c r="NY143" i="1" s="1"/>
  <c r="NZ144" i="1" s="1"/>
  <c r="OA145" i="1" s="1"/>
  <c r="OB146" i="1" s="1"/>
  <c r="OC147" i="1" s="1"/>
  <c r="OD148" i="1" s="1"/>
  <c r="OE149" i="1" s="1"/>
  <c r="OF150" i="1" s="1"/>
  <c r="OG151" i="1" s="1"/>
  <c r="OH152" i="1" s="1"/>
  <c r="OI153" i="1" s="1"/>
  <c r="OJ154" i="1" s="1"/>
  <c r="OK155" i="1" s="1"/>
  <c r="OL156" i="1" s="1"/>
  <c r="OM157" i="1" s="1"/>
  <c r="ON158" i="1" s="1"/>
  <c r="OO159" i="1" s="1"/>
  <c r="OP160" i="1" s="1"/>
  <c r="OQ161" i="1" s="1"/>
  <c r="OR162" i="1" s="1"/>
  <c r="OS163" i="1" s="1"/>
  <c r="OT164" i="1" s="1"/>
  <c r="OU165" i="1" s="1"/>
  <c r="OV166" i="1" s="1"/>
  <c r="OW167" i="1" s="1"/>
  <c r="OX168" i="1" s="1"/>
  <c r="OY169" i="1" s="1"/>
  <c r="OZ170" i="1" s="1"/>
  <c r="PA171" i="1" s="1"/>
  <c r="PB172" i="1" s="1"/>
  <c r="PC173" i="1" s="1"/>
  <c r="PD174" i="1" s="1"/>
  <c r="PE175" i="1" s="1"/>
  <c r="PF176" i="1" s="1"/>
  <c r="PG177" i="1" s="1"/>
  <c r="PH178" i="1" s="1"/>
  <c r="PI179" i="1" s="1"/>
  <c r="PJ180" i="1" s="1"/>
  <c r="PK181" i="1" s="1"/>
  <c r="PL182" i="1" s="1"/>
  <c r="PM183" i="1" s="1"/>
  <c r="PN184" i="1" s="1"/>
  <c r="IQ4" i="1"/>
  <c r="IR5" i="1" s="1"/>
  <c r="IS6" i="1" s="1"/>
  <c r="IT7" i="1" s="1"/>
  <c r="IU8" i="1" s="1"/>
  <c r="IV9" i="1" s="1"/>
  <c r="IW10" i="1" s="1"/>
  <c r="IX11" i="1" s="1"/>
  <c r="IY12" i="1" s="1"/>
  <c r="IZ13" i="1" s="1"/>
  <c r="JA14" i="1" s="1"/>
  <c r="JB15" i="1" s="1"/>
  <c r="JC16" i="1" s="1"/>
  <c r="JD17" i="1" s="1"/>
  <c r="JE18" i="1" s="1"/>
  <c r="JF19" i="1" s="1"/>
  <c r="JG20" i="1" s="1"/>
  <c r="JH21" i="1" s="1"/>
  <c r="JI22" i="1" s="1"/>
  <c r="JJ23" i="1" s="1"/>
  <c r="JK24" i="1" s="1"/>
  <c r="JL25" i="1" s="1"/>
  <c r="JM26" i="1" s="1"/>
  <c r="JN27" i="1" s="1"/>
  <c r="JO28" i="1" s="1"/>
  <c r="JP29" i="1" s="1"/>
  <c r="JQ30" i="1" s="1"/>
  <c r="JR31" i="1" s="1"/>
  <c r="JS32" i="1" s="1"/>
  <c r="JT33" i="1" s="1"/>
  <c r="JU34" i="1" s="1"/>
  <c r="JV35" i="1" s="1"/>
  <c r="JW36" i="1" s="1"/>
  <c r="JX37" i="1" s="1"/>
  <c r="JY38" i="1" s="1"/>
  <c r="JZ39" i="1" s="1"/>
  <c r="KA40" i="1" s="1"/>
  <c r="KB41" i="1" s="1"/>
  <c r="KC42" i="1" s="1"/>
  <c r="KD43" i="1" s="1"/>
  <c r="KE44" i="1" s="1"/>
  <c r="KF45" i="1" s="1"/>
  <c r="KG46" i="1" s="1"/>
  <c r="KH47" i="1" s="1"/>
  <c r="KI48" i="1" s="1"/>
  <c r="KJ49" i="1" s="1"/>
  <c r="KK50" i="1" s="1"/>
  <c r="KL51" i="1" s="1"/>
  <c r="KM52" i="1" s="1"/>
  <c r="KN53" i="1" s="1"/>
  <c r="KO54" i="1" s="1"/>
  <c r="KP55" i="1" s="1"/>
  <c r="KQ56" i="1" s="1"/>
  <c r="KR57" i="1" s="1"/>
  <c r="KS58" i="1" s="1"/>
  <c r="KT59" i="1" s="1"/>
  <c r="KU60" i="1" s="1"/>
  <c r="KV61" i="1" s="1"/>
  <c r="KW62" i="1" s="1"/>
  <c r="KX63" i="1" s="1"/>
  <c r="KY64" i="1" s="1"/>
  <c r="KZ65" i="1" s="1"/>
  <c r="LA66" i="1" s="1"/>
  <c r="LB67" i="1" s="1"/>
  <c r="LC68" i="1" s="1"/>
  <c r="LD69" i="1" s="1"/>
  <c r="LE70" i="1" s="1"/>
  <c r="LF71" i="1" s="1"/>
  <c r="LG72" i="1" s="1"/>
  <c r="LH73" i="1" s="1"/>
  <c r="LI74" i="1" s="1"/>
  <c r="LJ75" i="1" s="1"/>
  <c r="LK76" i="1" s="1"/>
  <c r="LL77" i="1" s="1"/>
  <c r="LM78" i="1" s="1"/>
  <c r="LN79" i="1" s="1"/>
  <c r="LO80" i="1" s="1"/>
  <c r="LP81" i="1" s="1"/>
  <c r="LQ82" i="1" s="1"/>
  <c r="LR83" i="1" s="1"/>
  <c r="LS84" i="1" s="1"/>
  <c r="LT85" i="1" s="1"/>
  <c r="LU86" i="1" s="1"/>
  <c r="LV87" i="1" s="1"/>
  <c r="LW88" i="1" s="1"/>
  <c r="LX89" i="1" s="1"/>
  <c r="LY90" i="1" s="1"/>
  <c r="LZ91" i="1" s="1"/>
  <c r="MA92" i="1" s="1"/>
  <c r="MB93" i="1" s="1"/>
  <c r="MC94" i="1" s="1"/>
  <c r="MD95" i="1" s="1"/>
  <c r="ME96" i="1" s="1"/>
  <c r="MF97" i="1" s="1"/>
  <c r="MG98" i="1" s="1"/>
  <c r="MH99" i="1" s="1"/>
  <c r="MI100" i="1" s="1"/>
  <c r="MJ101" i="1" s="1"/>
  <c r="MK102" i="1" s="1"/>
  <c r="ML103" i="1" s="1"/>
  <c r="MM104" i="1" s="1"/>
  <c r="MN105" i="1" s="1"/>
  <c r="MO106" i="1" s="1"/>
  <c r="MP107" i="1" s="1"/>
  <c r="MQ108" i="1" s="1"/>
  <c r="MR109" i="1" s="1"/>
  <c r="MS110" i="1" s="1"/>
  <c r="MT111" i="1" s="1"/>
  <c r="MU112" i="1" s="1"/>
  <c r="MV113" i="1" s="1"/>
  <c r="MW114" i="1" s="1"/>
  <c r="MX115" i="1" s="1"/>
  <c r="MY116" i="1" s="1"/>
  <c r="MZ117" i="1" s="1"/>
  <c r="NA118" i="1" s="1"/>
  <c r="NB119" i="1" s="1"/>
  <c r="NC120" i="1" s="1"/>
  <c r="ND121" i="1" s="1"/>
  <c r="NE122" i="1" s="1"/>
  <c r="NF123" i="1" s="1"/>
  <c r="NG124" i="1" s="1"/>
  <c r="NH125" i="1" s="1"/>
  <c r="NI126" i="1" s="1"/>
  <c r="NJ127" i="1" s="1"/>
  <c r="NK128" i="1" s="1"/>
  <c r="NL129" i="1" s="1"/>
  <c r="NM130" i="1" s="1"/>
  <c r="NN131" i="1" s="1"/>
  <c r="NO132" i="1" s="1"/>
  <c r="NP133" i="1" s="1"/>
  <c r="NQ134" i="1" s="1"/>
  <c r="NR135" i="1" s="1"/>
  <c r="NS136" i="1" s="1"/>
  <c r="NT137" i="1" s="1"/>
  <c r="NU138" i="1" s="1"/>
  <c r="NV139" i="1" s="1"/>
  <c r="NW140" i="1" s="1"/>
  <c r="NX141" i="1" s="1"/>
  <c r="NY142" i="1" s="1"/>
  <c r="NZ143" i="1" s="1"/>
  <c r="OA144" i="1" s="1"/>
  <c r="OB145" i="1" s="1"/>
  <c r="OC146" i="1" s="1"/>
  <c r="OD147" i="1" s="1"/>
  <c r="OE148" i="1" s="1"/>
  <c r="OF149" i="1" s="1"/>
  <c r="OG150" i="1" s="1"/>
  <c r="OH151" i="1" s="1"/>
  <c r="OI152" i="1" s="1"/>
  <c r="OJ153" i="1" s="1"/>
  <c r="OK154" i="1" s="1"/>
  <c r="OL155" i="1" s="1"/>
  <c r="OM156" i="1" s="1"/>
  <c r="ON157" i="1" s="1"/>
  <c r="OO158" i="1" s="1"/>
  <c r="OP159" i="1" s="1"/>
  <c r="OQ160" i="1" s="1"/>
  <c r="OR161" i="1" s="1"/>
  <c r="OS162" i="1" s="1"/>
  <c r="OT163" i="1" s="1"/>
  <c r="OU164" i="1" s="1"/>
  <c r="OV165" i="1" s="1"/>
  <c r="OW166" i="1" s="1"/>
  <c r="OX167" i="1" s="1"/>
  <c r="OY168" i="1" s="1"/>
  <c r="OZ169" i="1" s="1"/>
  <c r="PA170" i="1" s="1"/>
  <c r="PB171" i="1" s="1"/>
  <c r="PC172" i="1" s="1"/>
  <c r="PD173" i="1" s="1"/>
  <c r="PE174" i="1" s="1"/>
  <c r="PF175" i="1" s="1"/>
  <c r="PG176" i="1" s="1"/>
  <c r="PH177" i="1" s="1"/>
  <c r="PI178" i="1" s="1"/>
  <c r="PJ179" i="1" s="1"/>
  <c r="PK180" i="1" s="1"/>
  <c r="PL181" i="1" s="1"/>
  <c r="PM182" i="1" s="1"/>
  <c r="PN183" i="1" s="1"/>
  <c r="IR4" i="1"/>
  <c r="IS5" i="1" s="1"/>
  <c r="IT6" i="1" s="1"/>
  <c r="IU7" i="1" s="1"/>
  <c r="IV8" i="1" s="1"/>
  <c r="IW9" i="1" s="1"/>
  <c r="IX10" i="1" s="1"/>
  <c r="IY11" i="1" s="1"/>
  <c r="IZ12" i="1" s="1"/>
  <c r="JA13" i="1" s="1"/>
  <c r="JB14" i="1" s="1"/>
  <c r="JC15" i="1" s="1"/>
  <c r="JD16" i="1" s="1"/>
  <c r="JE17" i="1" s="1"/>
  <c r="JF18" i="1" s="1"/>
  <c r="JG19" i="1" s="1"/>
  <c r="JH20" i="1" s="1"/>
  <c r="JI21" i="1" s="1"/>
  <c r="JJ22" i="1" s="1"/>
  <c r="JK23" i="1" s="1"/>
  <c r="JL24" i="1" s="1"/>
  <c r="JM25" i="1" s="1"/>
  <c r="JN26" i="1" s="1"/>
  <c r="JO27" i="1" s="1"/>
  <c r="JP28" i="1" s="1"/>
  <c r="JQ29" i="1" s="1"/>
  <c r="JR30" i="1" s="1"/>
  <c r="JS31" i="1" s="1"/>
  <c r="JT32" i="1" s="1"/>
  <c r="JU33" i="1" s="1"/>
  <c r="JV34" i="1" s="1"/>
  <c r="JW35" i="1" s="1"/>
  <c r="JX36" i="1" s="1"/>
  <c r="JY37" i="1" s="1"/>
  <c r="JZ38" i="1" s="1"/>
  <c r="KA39" i="1" s="1"/>
  <c r="KB40" i="1" s="1"/>
  <c r="KC41" i="1" s="1"/>
  <c r="KD42" i="1" s="1"/>
  <c r="KE43" i="1" s="1"/>
  <c r="KF44" i="1" s="1"/>
  <c r="KG45" i="1" s="1"/>
  <c r="KH46" i="1" s="1"/>
  <c r="KI47" i="1" s="1"/>
  <c r="KJ48" i="1" s="1"/>
  <c r="KK49" i="1" s="1"/>
  <c r="KL50" i="1" s="1"/>
  <c r="KM51" i="1" s="1"/>
  <c r="KN52" i="1" s="1"/>
  <c r="KO53" i="1" s="1"/>
  <c r="KP54" i="1" s="1"/>
  <c r="KQ55" i="1" s="1"/>
  <c r="KR56" i="1" s="1"/>
  <c r="KS57" i="1" s="1"/>
  <c r="KT58" i="1" s="1"/>
  <c r="KU59" i="1" s="1"/>
  <c r="KV60" i="1" s="1"/>
  <c r="KW61" i="1" s="1"/>
  <c r="KX62" i="1" s="1"/>
  <c r="KY63" i="1" s="1"/>
  <c r="KZ64" i="1" s="1"/>
  <c r="LA65" i="1" s="1"/>
  <c r="LB66" i="1" s="1"/>
  <c r="LC67" i="1" s="1"/>
  <c r="LD68" i="1" s="1"/>
  <c r="LE69" i="1" s="1"/>
  <c r="LF70" i="1" s="1"/>
  <c r="LG71" i="1" s="1"/>
  <c r="LH72" i="1" s="1"/>
  <c r="LI73" i="1" s="1"/>
  <c r="LJ74" i="1" s="1"/>
  <c r="LK75" i="1" s="1"/>
  <c r="LL76" i="1" s="1"/>
  <c r="LM77" i="1" s="1"/>
  <c r="LN78" i="1" s="1"/>
  <c r="LO79" i="1" s="1"/>
  <c r="LP80" i="1" s="1"/>
  <c r="LQ81" i="1" s="1"/>
  <c r="LR82" i="1" s="1"/>
  <c r="LS83" i="1" s="1"/>
  <c r="LT84" i="1" s="1"/>
  <c r="LU85" i="1" s="1"/>
  <c r="LV86" i="1" s="1"/>
  <c r="LW87" i="1" s="1"/>
  <c r="LX88" i="1" s="1"/>
  <c r="LY89" i="1" s="1"/>
  <c r="LZ90" i="1" s="1"/>
  <c r="MA91" i="1" s="1"/>
  <c r="MB92" i="1" s="1"/>
  <c r="MC93" i="1" s="1"/>
  <c r="MD94" i="1" s="1"/>
  <c r="ME95" i="1" s="1"/>
  <c r="MF96" i="1" s="1"/>
  <c r="MG97" i="1" s="1"/>
  <c r="MH98" i="1" s="1"/>
  <c r="MI99" i="1" s="1"/>
  <c r="MJ100" i="1" s="1"/>
  <c r="MK101" i="1" s="1"/>
  <c r="ML102" i="1" s="1"/>
  <c r="MM103" i="1" s="1"/>
  <c r="MN104" i="1" s="1"/>
  <c r="MO105" i="1" s="1"/>
  <c r="MP106" i="1" s="1"/>
  <c r="MQ107" i="1" s="1"/>
  <c r="MR108" i="1" s="1"/>
  <c r="MS109" i="1" s="1"/>
  <c r="MT110" i="1" s="1"/>
  <c r="MU111" i="1" s="1"/>
  <c r="MV112" i="1" s="1"/>
  <c r="MW113" i="1" s="1"/>
  <c r="MX114" i="1" s="1"/>
  <c r="MY115" i="1" s="1"/>
  <c r="MZ116" i="1" s="1"/>
  <c r="NA117" i="1" s="1"/>
  <c r="NB118" i="1" s="1"/>
  <c r="NC119" i="1" s="1"/>
  <c r="ND120" i="1" s="1"/>
  <c r="NE121" i="1" s="1"/>
  <c r="NF122" i="1" s="1"/>
  <c r="NG123" i="1" s="1"/>
  <c r="NH124" i="1" s="1"/>
  <c r="NI125" i="1" s="1"/>
  <c r="NJ126" i="1" s="1"/>
  <c r="NK127" i="1" s="1"/>
  <c r="NL128" i="1" s="1"/>
  <c r="NM129" i="1" s="1"/>
  <c r="NN130" i="1" s="1"/>
  <c r="NO131" i="1" s="1"/>
  <c r="NP132" i="1" s="1"/>
  <c r="NQ133" i="1" s="1"/>
  <c r="NR134" i="1" s="1"/>
  <c r="NS135" i="1" s="1"/>
  <c r="NT136" i="1" s="1"/>
  <c r="NU137" i="1" s="1"/>
  <c r="NV138" i="1" s="1"/>
  <c r="NW139" i="1" s="1"/>
  <c r="NX140" i="1" s="1"/>
  <c r="NY141" i="1" s="1"/>
  <c r="NZ142" i="1" s="1"/>
  <c r="OA143" i="1" s="1"/>
  <c r="OB144" i="1" s="1"/>
  <c r="OC145" i="1" s="1"/>
  <c r="OD146" i="1" s="1"/>
  <c r="OE147" i="1" s="1"/>
  <c r="OF148" i="1" s="1"/>
  <c r="OG149" i="1" s="1"/>
  <c r="OH150" i="1" s="1"/>
  <c r="OI151" i="1" s="1"/>
  <c r="OJ152" i="1" s="1"/>
  <c r="OK153" i="1" s="1"/>
  <c r="OL154" i="1" s="1"/>
  <c r="OM155" i="1" s="1"/>
  <c r="ON156" i="1" s="1"/>
  <c r="OO157" i="1" s="1"/>
  <c r="OP158" i="1" s="1"/>
  <c r="OQ159" i="1" s="1"/>
  <c r="OR160" i="1" s="1"/>
  <c r="OS161" i="1" s="1"/>
  <c r="OT162" i="1" s="1"/>
  <c r="OU163" i="1" s="1"/>
  <c r="OV164" i="1" s="1"/>
  <c r="OW165" i="1" s="1"/>
  <c r="OX166" i="1" s="1"/>
  <c r="OY167" i="1" s="1"/>
  <c r="OZ168" i="1" s="1"/>
  <c r="PA169" i="1" s="1"/>
  <c r="PB170" i="1" s="1"/>
  <c r="PC171" i="1" s="1"/>
  <c r="PD172" i="1" s="1"/>
  <c r="PE173" i="1" s="1"/>
  <c r="PF174" i="1" s="1"/>
  <c r="PG175" i="1" s="1"/>
  <c r="PH176" i="1" s="1"/>
  <c r="PI177" i="1" s="1"/>
  <c r="PJ178" i="1" s="1"/>
  <c r="PK179" i="1" s="1"/>
  <c r="PL180" i="1" s="1"/>
  <c r="PM181" i="1" s="1"/>
  <c r="PN182" i="1" s="1"/>
  <c r="IS4" i="1"/>
  <c r="IT5" i="1" s="1"/>
  <c r="IU6" i="1" s="1"/>
  <c r="IV7" i="1" s="1"/>
  <c r="IW8" i="1" s="1"/>
  <c r="IX9" i="1" s="1"/>
  <c r="IY10" i="1" s="1"/>
  <c r="IZ11" i="1" s="1"/>
  <c r="JA12" i="1" s="1"/>
  <c r="JB13" i="1" s="1"/>
  <c r="JC14" i="1" s="1"/>
  <c r="JD15" i="1" s="1"/>
  <c r="JE16" i="1" s="1"/>
  <c r="JF17" i="1" s="1"/>
  <c r="JG18" i="1" s="1"/>
  <c r="JH19" i="1" s="1"/>
  <c r="JI20" i="1" s="1"/>
  <c r="JJ21" i="1" s="1"/>
  <c r="JK22" i="1" s="1"/>
  <c r="JL23" i="1" s="1"/>
  <c r="JM24" i="1" s="1"/>
  <c r="JN25" i="1" s="1"/>
  <c r="JO26" i="1" s="1"/>
  <c r="JP27" i="1" s="1"/>
  <c r="JQ28" i="1" s="1"/>
  <c r="JR29" i="1" s="1"/>
  <c r="JS30" i="1" s="1"/>
  <c r="JT31" i="1" s="1"/>
  <c r="JU32" i="1" s="1"/>
  <c r="JV33" i="1" s="1"/>
  <c r="JW34" i="1" s="1"/>
  <c r="JX35" i="1" s="1"/>
  <c r="JY36" i="1" s="1"/>
  <c r="JZ37" i="1" s="1"/>
  <c r="KA38" i="1" s="1"/>
  <c r="KB39" i="1" s="1"/>
  <c r="KC40" i="1" s="1"/>
  <c r="KD41" i="1" s="1"/>
  <c r="KE42" i="1" s="1"/>
  <c r="KF43" i="1" s="1"/>
  <c r="KG44" i="1" s="1"/>
  <c r="KH45" i="1" s="1"/>
  <c r="KI46" i="1" s="1"/>
  <c r="KJ47" i="1" s="1"/>
  <c r="KK48" i="1" s="1"/>
  <c r="KL49" i="1" s="1"/>
  <c r="KM50" i="1" s="1"/>
  <c r="KN51" i="1" s="1"/>
  <c r="KO52" i="1" s="1"/>
  <c r="KP53" i="1" s="1"/>
  <c r="KQ54" i="1" s="1"/>
  <c r="KR55" i="1" s="1"/>
  <c r="KS56" i="1" s="1"/>
  <c r="KT57" i="1" s="1"/>
  <c r="KU58" i="1" s="1"/>
  <c r="KV59" i="1" s="1"/>
  <c r="KW60" i="1" s="1"/>
  <c r="KX61" i="1" s="1"/>
  <c r="KY62" i="1" s="1"/>
  <c r="KZ63" i="1" s="1"/>
  <c r="LA64" i="1" s="1"/>
  <c r="LB65" i="1" s="1"/>
  <c r="LC66" i="1" s="1"/>
  <c r="LD67" i="1" s="1"/>
  <c r="LE68" i="1" s="1"/>
  <c r="LF69" i="1" s="1"/>
  <c r="LG70" i="1" s="1"/>
  <c r="LH71" i="1" s="1"/>
  <c r="LI72" i="1" s="1"/>
  <c r="LJ73" i="1" s="1"/>
  <c r="LK74" i="1" s="1"/>
  <c r="LL75" i="1" s="1"/>
  <c r="LM76" i="1" s="1"/>
  <c r="LN77" i="1" s="1"/>
  <c r="LO78" i="1" s="1"/>
  <c r="LP79" i="1" s="1"/>
  <c r="LQ80" i="1" s="1"/>
  <c r="LR81" i="1" s="1"/>
  <c r="LS82" i="1" s="1"/>
  <c r="LT83" i="1" s="1"/>
  <c r="LU84" i="1" s="1"/>
  <c r="LV85" i="1" s="1"/>
  <c r="LW86" i="1" s="1"/>
  <c r="LX87" i="1" s="1"/>
  <c r="LY88" i="1" s="1"/>
  <c r="LZ89" i="1" s="1"/>
  <c r="MA90" i="1" s="1"/>
  <c r="MB91" i="1" s="1"/>
  <c r="MC92" i="1" s="1"/>
  <c r="MD93" i="1" s="1"/>
  <c r="ME94" i="1" s="1"/>
  <c r="MF95" i="1" s="1"/>
  <c r="MG96" i="1" s="1"/>
  <c r="MH97" i="1" s="1"/>
  <c r="MI98" i="1" s="1"/>
  <c r="MJ99" i="1" s="1"/>
  <c r="MK100" i="1" s="1"/>
  <c r="ML101" i="1" s="1"/>
  <c r="MM102" i="1" s="1"/>
  <c r="MN103" i="1" s="1"/>
  <c r="MO104" i="1" s="1"/>
  <c r="MP105" i="1" s="1"/>
  <c r="MQ106" i="1" s="1"/>
  <c r="MR107" i="1" s="1"/>
  <c r="MS108" i="1" s="1"/>
  <c r="MT109" i="1" s="1"/>
  <c r="MU110" i="1" s="1"/>
  <c r="MV111" i="1" s="1"/>
  <c r="MW112" i="1" s="1"/>
  <c r="MX113" i="1" s="1"/>
  <c r="MY114" i="1" s="1"/>
  <c r="MZ115" i="1" s="1"/>
  <c r="NA116" i="1" s="1"/>
  <c r="NB117" i="1" s="1"/>
  <c r="NC118" i="1" s="1"/>
  <c r="ND119" i="1" s="1"/>
  <c r="NE120" i="1" s="1"/>
  <c r="NF121" i="1" s="1"/>
  <c r="NG122" i="1" s="1"/>
  <c r="NH123" i="1" s="1"/>
  <c r="NI124" i="1" s="1"/>
  <c r="NJ125" i="1" s="1"/>
  <c r="NK126" i="1" s="1"/>
  <c r="NL127" i="1" s="1"/>
  <c r="NM128" i="1" s="1"/>
  <c r="NN129" i="1" s="1"/>
  <c r="NO130" i="1" s="1"/>
  <c r="NP131" i="1" s="1"/>
  <c r="NQ132" i="1" s="1"/>
  <c r="NR133" i="1" s="1"/>
  <c r="NS134" i="1" s="1"/>
  <c r="NT135" i="1" s="1"/>
  <c r="NU136" i="1" s="1"/>
  <c r="NV137" i="1" s="1"/>
  <c r="NW138" i="1" s="1"/>
  <c r="NX139" i="1" s="1"/>
  <c r="NY140" i="1" s="1"/>
  <c r="NZ141" i="1" s="1"/>
  <c r="OA142" i="1" s="1"/>
  <c r="OB143" i="1" s="1"/>
  <c r="OC144" i="1" s="1"/>
  <c r="OD145" i="1" s="1"/>
  <c r="OE146" i="1" s="1"/>
  <c r="OF147" i="1" s="1"/>
  <c r="OG148" i="1" s="1"/>
  <c r="OH149" i="1" s="1"/>
  <c r="OI150" i="1" s="1"/>
  <c r="OJ151" i="1" s="1"/>
  <c r="OK152" i="1" s="1"/>
  <c r="OL153" i="1" s="1"/>
  <c r="OM154" i="1" s="1"/>
  <c r="ON155" i="1" s="1"/>
  <c r="OO156" i="1" s="1"/>
  <c r="OP157" i="1" s="1"/>
  <c r="OQ158" i="1" s="1"/>
  <c r="OR159" i="1" s="1"/>
  <c r="OS160" i="1" s="1"/>
  <c r="OT161" i="1" s="1"/>
  <c r="OU162" i="1" s="1"/>
  <c r="OV163" i="1" s="1"/>
  <c r="OW164" i="1" s="1"/>
  <c r="OX165" i="1" s="1"/>
  <c r="OY166" i="1" s="1"/>
  <c r="OZ167" i="1" s="1"/>
  <c r="PA168" i="1" s="1"/>
  <c r="PB169" i="1" s="1"/>
  <c r="PC170" i="1" s="1"/>
  <c r="PD171" i="1" s="1"/>
  <c r="PE172" i="1" s="1"/>
  <c r="PF173" i="1" s="1"/>
  <c r="PG174" i="1" s="1"/>
  <c r="PH175" i="1" s="1"/>
  <c r="PI176" i="1" s="1"/>
  <c r="PJ177" i="1" s="1"/>
  <c r="PK178" i="1" s="1"/>
  <c r="PL179" i="1" s="1"/>
  <c r="PM180" i="1" s="1"/>
  <c r="PN181" i="1" s="1"/>
  <c r="IT4" i="1"/>
  <c r="IU5" i="1" s="1"/>
  <c r="IV6" i="1" s="1"/>
  <c r="IW7" i="1" s="1"/>
  <c r="IX8" i="1" s="1"/>
  <c r="IY9" i="1" s="1"/>
  <c r="IZ10" i="1" s="1"/>
  <c r="JA11" i="1" s="1"/>
  <c r="JB12" i="1" s="1"/>
  <c r="JC13" i="1" s="1"/>
  <c r="JD14" i="1" s="1"/>
  <c r="JE15" i="1" s="1"/>
  <c r="JF16" i="1" s="1"/>
  <c r="JG17" i="1" s="1"/>
  <c r="JH18" i="1" s="1"/>
  <c r="JI19" i="1" s="1"/>
  <c r="JJ20" i="1" s="1"/>
  <c r="JK21" i="1" s="1"/>
  <c r="JL22" i="1" s="1"/>
  <c r="JM23" i="1" s="1"/>
  <c r="JN24" i="1" s="1"/>
  <c r="JO25" i="1" s="1"/>
  <c r="JP26" i="1" s="1"/>
  <c r="JQ27" i="1" s="1"/>
  <c r="JR28" i="1" s="1"/>
  <c r="JS29" i="1" s="1"/>
  <c r="JT30" i="1" s="1"/>
  <c r="JU31" i="1" s="1"/>
  <c r="JV32" i="1" s="1"/>
  <c r="JW33" i="1" s="1"/>
  <c r="JX34" i="1" s="1"/>
  <c r="JY35" i="1" s="1"/>
  <c r="JZ36" i="1" s="1"/>
  <c r="KA37" i="1" s="1"/>
  <c r="KB38" i="1" s="1"/>
  <c r="KC39" i="1" s="1"/>
  <c r="KD40" i="1" s="1"/>
  <c r="KE41" i="1" s="1"/>
  <c r="KF42" i="1" s="1"/>
  <c r="KG43" i="1" s="1"/>
  <c r="KH44" i="1" s="1"/>
  <c r="KI45" i="1" s="1"/>
  <c r="KJ46" i="1" s="1"/>
  <c r="KK47" i="1" s="1"/>
  <c r="KL48" i="1" s="1"/>
  <c r="KM49" i="1" s="1"/>
  <c r="KN50" i="1" s="1"/>
  <c r="KO51" i="1" s="1"/>
  <c r="KP52" i="1" s="1"/>
  <c r="KQ53" i="1" s="1"/>
  <c r="KR54" i="1" s="1"/>
  <c r="KS55" i="1" s="1"/>
  <c r="KT56" i="1" s="1"/>
  <c r="KU57" i="1" s="1"/>
  <c r="KV58" i="1" s="1"/>
  <c r="KW59" i="1" s="1"/>
  <c r="KX60" i="1" s="1"/>
  <c r="KY61" i="1" s="1"/>
  <c r="KZ62" i="1" s="1"/>
  <c r="LA63" i="1" s="1"/>
  <c r="LB64" i="1" s="1"/>
  <c r="LC65" i="1" s="1"/>
  <c r="LD66" i="1" s="1"/>
  <c r="LE67" i="1" s="1"/>
  <c r="LF68" i="1" s="1"/>
  <c r="LG69" i="1" s="1"/>
  <c r="LH70" i="1" s="1"/>
  <c r="LI71" i="1" s="1"/>
  <c r="LJ72" i="1" s="1"/>
  <c r="LK73" i="1" s="1"/>
  <c r="LL74" i="1" s="1"/>
  <c r="LM75" i="1" s="1"/>
  <c r="LN76" i="1" s="1"/>
  <c r="LO77" i="1" s="1"/>
  <c r="LP78" i="1" s="1"/>
  <c r="LQ79" i="1" s="1"/>
  <c r="LR80" i="1" s="1"/>
  <c r="LS81" i="1" s="1"/>
  <c r="LT82" i="1" s="1"/>
  <c r="LU83" i="1" s="1"/>
  <c r="LV84" i="1" s="1"/>
  <c r="LW85" i="1" s="1"/>
  <c r="LX86" i="1" s="1"/>
  <c r="LY87" i="1" s="1"/>
  <c r="LZ88" i="1" s="1"/>
  <c r="MA89" i="1" s="1"/>
  <c r="MB90" i="1" s="1"/>
  <c r="MC91" i="1" s="1"/>
  <c r="MD92" i="1" s="1"/>
  <c r="ME93" i="1" s="1"/>
  <c r="MF94" i="1" s="1"/>
  <c r="MG95" i="1" s="1"/>
  <c r="MH96" i="1" s="1"/>
  <c r="MI97" i="1" s="1"/>
  <c r="MJ98" i="1" s="1"/>
  <c r="MK99" i="1" s="1"/>
  <c r="ML100" i="1" s="1"/>
  <c r="MM101" i="1" s="1"/>
  <c r="MN102" i="1" s="1"/>
  <c r="MO103" i="1" s="1"/>
  <c r="MP104" i="1" s="1"/>
  <c r="MQ105" i="1" s="1"/>
  <c r="MR106" i="1" s="1"/>
  <c r="MS107" i="1" s="1"/>
  <c r="MT108" i="1" s="1"/>
  <c r="MU109" i="1" s="1"/>
  <c r="MV110" i="1" s="1"/>
  <c r="MW111" i="1" s="1"/>
  <c r="MX112" i="1" s="1"/>
  <c r="MY113" i="1" s="1"/>
  <c r="MZ114" i="1" s="1"/>
  <c r="NA115" i="1" s="1"/>
  <c r="NB116" i="1" s="1"/>
  <c r="NC117" i="1" s="1"/>
  <c r="ND118" i="1" s="1"/>
  <c r="NE119" i="1" s="1"/>
  <c r="NF120" i="1" s="1"/>
  <c r="NG121" i="1" s="1"/>
  <c r="NH122" i="1" s="1"/>
  <c r="NI123" i="1" s="1"/>
  <c r="NJ124" i="1" s="1"/>
  <c r="NK125" i="1" s="1"/>
  <c r="NL126" i="1" s="1"/>
  <c r="NM127" i="1" s="1"/>
  <c r="NN128" i="1" s="1"/>
  <c r="NO129" i="1" s="1"/>
  <c r="NP130" i="1" s="1"/>
  <c r="NQ131" i="1" s="1"/>
  <c r="NR132" i="1" s="1"/>
  <c r="NS133" i="1" s="1"/>
  <c r="NT134" i="1" s="1"/>
  <c r="NU135" i="1" s="1"/>
  <c r="NV136" i="1" s="1"/>
  <c r="NW137" i="1" s="1"/>
  <c r="NX138" i="1" s="1"/>
  <c r="NY139" i="1" s="1"/>
  <c r="NZ140" i="1" s="1"/>
  <c r="OA141" i="1" s="1"/>
  <c r="OB142" i="1" s="1"/>
  <c r="OC143" i="1" s="1"/>
  <c r="OD144" i="1" s="1"/>
  <c r="OE145" i="1" s="1"/>
  <c r="OF146" i="1" s="1"/>
  <c r="OG147" i="1" s="1"/>
  <c r="OH148" i="1" s="1"/>
  <c r="OI149" i="1" s="1"/>
  <c r="OJ150" i="1" s="1"/>
  <c r="OK151" i="1" s="1"/>
  <c r="OL152" i="1" s="1"/>
  <c r="OM153" i="1" s="1"/>
  <c r="ON154" i="1" s="1"/>
  <c r="OO155" i="1" s="1"/>
  <c r="OP156" i="1" s="1"/>
  <c r="OQ157" i="1" s="1"/>
  <c r="OR158" i="1" s="1"/>
  <c r="OS159" i="1" s="1"/>
  <c r="OT160" i="1" s="1"/>
  <c r="OU161" i="1" s="1"/>
  <c r="OV162" i="1" s="1"/>
  <c r="OW163" i="1" s="1"/>
  <c r="OX164" i="1" s="1"/>
  <c r="OY165" i="1" s="1"/>
  <c r="OZ166" i="1" s="1"/>
  <c r="PA167" i="1" s="1"/>
  <c r="PB168" i="1" s="1"/>
  <c r="PC169" i="1" s="1"/>
  <c r="PD170" i="1" s="1"/>
  <c r="PE171" i="1" s="1"/>
  <c r="PF172" i="1" s="1"/>
  <c r="PG173" i="1" s="1"/>
  <c r="PH174" i="1" s="1"/>
  <c r="PI175" i="1" s="1"/>
  <c r="PJ176" i="1" s="1"/>
  <c r="PK177" i="1" s="1"/>
  <c r="PL178" i="1" s="1"/>
  <c r="PM179" i="1" s="1"/>
  <c r="PN180" i="1" s="1"/>
  <c r="IU4" i="1"/>
  <c r="IV5" i="1" s="1"/>
  <c r="IW6" i="1" s="1"/>
  <c r="IX7" i="1" s="1"/>
  <c r="IY8" i="1" s="1"/>
  <c r="IZ9" i="1" s="1"/>
  <c r="JA10" i="1" s="1"/>
  <c r="JB11" i="1" s="1"/>
  <c r="JC12" i="1" s="1"/>
  <c r="JD13" i="1" s="1"/>
  <c r="JE14" i="1" s="1"/>
  <c r="JF15" i="1" s="1"/>
  <c r="JG16" i="1" s="1"/>
  <c r="JH17" i="1" s="1"/>
  <c r="JI18" i="1" s="1"/>
  <c r="JJ19" i="1" s="1"/>
  <c r="JK20" i="1" s="1"/>
  <c r="JL21" i="1" s="1"/>
  <c r="JM22" i="1" s="1"/>
  <c r="JN23" i="1" s="1"/>
  <c r="JO24" i="1" s="1"/>
  <c r="JP25" i="1" s="1"/>
  <c r="JQ26" i="1" s="1"/>
  <c r="JR27" i="1" s="1"/>
  <c r="JS28" i="1" s="1"/>
  <c r="JT29" i="1" s="1"/>
  <c r="JU30" i="1" s="1"/>
  <c r="JV31" i="1" s="1"/>
  <c r="JW32" i="1" s="1"/>
  <c r="JX33" i="1" s="1"/>
  <c r="JY34" i="1" s="1"/>
  <c r="JZ35" i="1" s="1"/>
  <c r="KA36" i="1" s="1"/>
  <c r="KB37" i="1" s="1"/>
  <c r="KC38" i="1" s="1"/>
  <c r="KD39" i="1" s="1"/>
  <c r="KE40" i="1" s="1"/>
  <c r="KF41" i="1" s="1"/>
  <c r="KG42" i="1" s="1"/>
  <c r="KH43" i="1" s="1"/>
  <c r="KI44" i="1" s="1"/>
  <c r="KJ45" i="1" s="1"/>
  <c r="KK46" i="1" s="1"/>
  <c r="KL47" i="1" s="1"/>
  <c r="KM48" i="1" s="1"/>
  <c r="KN49" i="1" s="1"/>
  <c r="KO50" i="1" s="1"/>
  <c r="KP51" i="1" s="1"/>
  <c r="KQ52" i="1" s="1"/>
  <c r="KR53" i="1" s="1"/>
  <c r="KS54" i="1" s="1"/>
  <c r="KT55" i="1" s="1"/>
  <c r="KU56" i="1" s="1"/>
  <c r="KV57" i="1" s="1"/>
  <c r="KW58" i="1" s="1"/>
  <c r="KX59" i="1" s="1"/>
  <c r="KY60" i="1" s="1"/>
  <c r="KZ61" i="1" s="1"/>
  <c r="LA62" i="1" s="1"/>
  <c r="LB63" i="1" s="1"/>
  <c r="LC64" i="1" s="1"/>
  <c r="LD65" i="1" s="1"/>
  <c r="LE66" i="1" s="1"/>
  <c r="LF67" i="1" s="1"/>
  <c r="LG68" i="1" s="1"/>
  <c r="LH69" i="1" s="1"/>
  <c r="LI70" i="1" s="1"/>
  <c r="LJ71" i="1" s="1"/>
  <c r="LK72" i="1" s="1"/>
  <c r="LL73" i="1" s="1"/>
  <c r="LM74" i="1" s="1"/>
  <c r="LN75" i="1" s="1"/>
  <c r="LO76" i="1" s="1"/>
  <c r="LP77" i="1" s="1"/>
  <c r="LQ78" i="1" s="1"/>
  <c r="LR79" i="1" s="1"/>
  <c r="LS80" i="1" s="1"/>
  <c r="LT81" i="1" s="1"/>
  <c r="LU82" i="1" s="1"/>
  <c r="LV83" i="1" s="1"/>
  <c r="LW84" i="1" s="1"/>
  <c r="LX85" i="1" s="1"/>
  <c r="LY86" i="1" s="1"/>
  <c r="LZ87" i="1" s="1"/>
  <c r="MA88" i="1" s="1"/>
  <c r="MB89" i="1" s="1"/>
  <c r="MC90" i="1" s="1"/>
  <c r="MD91" i="1" s="1"/>
  <c r="ME92" i="1" s="1"/>
  <c r="MF93" i="1" s="1"/>
  <c r="MG94" i="1" s="1"/>
  <c r="MH95" i="1" s="1"/>
  <c r="MI96" i="1" s="1"/>
  <c r="MJ97" i="1" s="1"/>
  <c r="MK98" i="1" s="1"/>
  <c r="ML99" i="1" s="1"/>
  <c r="MM100" i="1" s="1"/>
  <c r="MN101" i="1" s="1"/>
  <c r="MO102" i="1" s="1"/>
  <c r="MP103" i="1" s="1"/>
  <c r="MQ104" i="1" s="1"/>
  <c r="MR105" i="1" s="1"/>
  <c r="MS106" i="1" s="1"/>
  <c r="MT107" i="1" s="1"/>
  <c r="MU108" i="1" s="1"/>
  <c r="MV109" i="1" s="1"/>
  <c r="MW110" i="1" s="1"/>
  <c r="MX111" i="1" s="1"/>
  <c r="MY112" i="1" s="1"/>
  <c r="MZ113" i="1" s="1"/>
  <c r="NA114" i="1" s="1"/>
  <c r="NB115" i="1" s="1"/>
  <c r="NC116" i="1" s="1"/>
  <c r="ND117" i="1" s="1"/>
  <c r="NE118" i="1" s="1"/>
  <c r="NF119" i="1" s="1"/>
  <c r="NG120" i="1" s="1"/>
  <c r="NH121" i="1" s="1"/>
  <c r="NI122" i="1" s="1"/>
  <c r="NJ123" i="1" s="1"/>
  <c r="NK124" i="1" s="1"/>
  <c r="NL125" i="1" s="1"/>
  <c r="NM126" i="1" s="1"/>
  <c r="NN127" i="1" s="1"/>
  <c r="NO128" i="1" s="1"/>
  <c r="NP129" i="1" s="1"/>
  <c r="NQ130" i="1" s="1"/>
  <c r="NR131" i="1" s="1"/>
  <c r="NS132" i="1" s="1"/>
  <c r="NT133" i="1" s="1"/>
  <c r="NU134" i="1" s="1"/>
  <c r="NV135" i="1" s="1"/>
  <c r="NW136" i="1" s="1"/>
  <c r="NX137" i="1" s="1"/>
  <c r="NY138" i="1" s="1"/>
  <c r="NZ139" i="1" s="1"/>
  <c r="OA140" i="1" s="1"/>
  <c r="OB141" i="1" s="1"/>
  <c r="OC142" i="1" s="1"/>
  <c r="OD143" i="1" s="1"/>
  <c r="OE144" i="1" s="1"/>
  <c r="OF145" i="1" s="1"/>
  <c r="OG146" i="1" s="1"/>
  <c r="OH147" i="1" s="1"/>
  <c r="OI148" i="1" s="1"/>
  <c r="OJ149" i="1" s="1"/>
  <c r="OK150" i="1" s="1"/>
  <c r="OL151" i="1" s="1"/>
  <c r="OM152" i="1" s="1"/>
  <c r="ON153" i="1" s="1"/>
  <c r="OO154" i="1" s="1"/>
  <c r="OP155" i="1" s="1"/>
  <c r="OQ156" i="1" s="1"/>
  <c r="OR157" i="1" s="1"/>
  <c r="OS158" i="1" s="1"/>
  <c r="OT159" i="1" s="1"/>
  <c r="OU160" i="1" s="1"/>
  <c r="OV161" i="1" s="1"/>
  <c r="OW162" i="1" s="1"/>
  <c r="OX163" i="1" s="1"/>
  <c r="OY164" i="1" s="1"/>
  <c r="OZ165" i="1" s="1"/>
  <c r="PA166" i="1" s="1"/>
  <c r="PB167" i="1" s="1"/>
  <c r="PC168" i="1" s="1"/>
  <c r="PD169" i="1" s="1"/>
  <c r="PE170" i="1" s="1"/>
  <c r="PF171" i="1" s="1"/>
  <c r="PG172" i="1" s="1"/>
  <c r="PH173" i="1" s="1"/>
  <c r="PI174" i="1" s="1"/>
  <c r="PJ175" i="1" s="1"/>
  <c r="PK176" i="1" s="1"/>
  <c r="PL177" i="1" s="1"/>
  <c r="PM178" i="1" s="1"/>
  <c r="PN179" i="1" s="1"/>
  <c r="IV4" i="1"/>
  <c r="IW5" i="1" s="1"/>
  <c r="IX6" i="1" s="1"/>
  <c r="IY7" i="1" s="1"/>
  <c r="IZ8" i="1" s="1"/>
  <c r="JA9" i="1" s="1"/>
  <c r="JB10" i="1" s="1"/>
  <c r="JC11" i="1" s="1"/>
  <c r="JD12" i="1" s="1"/>
  <c r="JE13" i="1" s="1"/>
  <c r="JF14" i="1" s="1"/>
  <c r="JG15" i="1" s="1"/>
  <c r="JH16" i="1" s="1"/>
  <c r="JI17" i="1" s="1"/>
  <c r="JJ18" i="1" s="1"/>
  <c r="JK19" i="1" s="1"/>
  <c r="JL20" i="1" s="1"/>
  <c r="JM21" i="1" s="1"/>
  <c r="JN22" i="1" s="1"/>
  <c r="JO23" i="1" s="1"/>
  <c r="JP24" i="1" s="1"/>
  <c r="JQ25" i="1" s="1"/>
  <c r="JR26" i="1" s="1"/>
  <c r="JS27" i="1" s="1"/>
  <c r="JT28" i="1" s="1"/>
  <c r="JU29" i="1" s="1"/>
  <c r="JV30" i="1" s="1"/>
  <c r="JW31" i="1" s="1"/>
  <c r="JX32" i="1" s="1"/>
  <c r="JY33" i="1" s="1"/>
  <c r="JZ34" i="1" s="1"/>
  <c r="KA35" i="1" s="1"/>
  <c r="KB36" i="1" s="1"/>
  <c r="KC37" i="1" s="1"/>
  <c r="KD38" i="1" s="1"/>
  <c r="KE39" i="1" s="1"/>
  <c r="KF40" i="1" s="1"/>
  <c r="KG41" i="1" s="1"/>
  <c r="KH42" i="1" s="1"/>
  <c r="KI43" i="1" s="1"/>
  <c r="KJ44" i="1" s="1"/>
  <c r="KK45" i="1" s="1"/>
  <c r="KL46" i="1" s="1"/>
  <c r="KM47" i="1" s="1"/>
  <c r="KN48" i="1" s="1"/>
  <c r="KO49" i="1" s="1"/>
  <c r="KP50" i="1" s="1"/>
  <c r="KQ51" i="1" s="1"/>
  <c r="KR52" i="1" s="1"/>
  <c r="KS53" i="1" s="1"/>
  <c r="KT54" i="1" s="1"/>
  <c r="KU55" i="1" s="1"/>
  <c r="KV56" i="1" s="1"/>
  <c r="KW57" i="1" s="1"/>
  <c r="KX58" i="1" s="1"/>
  <c r="KY59" i="1" s="1"/>
  <c r="KZ60" i="1" s="1"/>
  <c r="LA61" i="1" s="1"/>
  <c r="LB62" i="1" s="1"/>
  <c r="LC63" i="1" s="1"/>
  <c r="LD64" i="1" s="1"/>
  <c r="LE65" i="1" s="1"/>
  <c r="LF66" i="1" s="1"/>
  <c r="LG67" i="1" s="1"/>
  <c r="LH68" i="1" s="1"/>
  <c r="LI69" i="1" s="1"/>
  <c r="LJ70" i="1" s="1"/>
  <c r="LK71" i="1" s="1"/>
  <c r="LL72" i="1" s="1"/>
  <c r="LM73" i="1" s="1"/>
  <c r="LN74" i="1" s="1"/>
  <c r="LO75" i="1" s="1"/>
  <c r="LP76" i="1" s="1"/>
  <c r="LQ77" i="1" s="1"/>
  <c r="LR78" i="1" s="1"/>
  <c r="LS79" i="1" s="1"/>
  <c r="LT80" i="1" s="1"/>
  <c r="LU81" i="1" s="1"/>
  <c r="LV82" i="1" s="1"/>
  <c r="LW83" i="1" s="1"/>
  <c r="LX84" i="1" s="1"/>
  <c r="LY85" i="1" s="1"/>
  <c r="LZ86" i="1" s="1"/>
  <c r="MA87" i="1" s="1"/>
  <c r="MB88" i="1" s="1"/>
  <c r="MC89" i="1" s="1"/>
  <c r="MD90" i="1" s="1"/>
  <c r="ME91" i="1" s="1"/>
  <c r="MF92" i="1" s="1"/>
  <c r="MG93" i="1" s="1"/>
  <c r="MH94" i="1" s="1"/>
  <c r="MI95" i="1" s="1"/>
  <c r="MJ96" i="1" s="1"/>
  <c r="MK97" i="1" s="1"/>
  <c r="ML98" i="1" s="1"/>
  <c r="MM99" i="1" s="1"/>
  <c r="MN100" i="1" s="1"/>
  <c r="MO101" i="1" s="1"/>
  <c r="MP102" i="1" s="1"/>
  <c r="MQ103" i="1" s="1"/>
  <c r="MR104" i="1" s="1"/>
  <c r="MS105" i="1" s="1"/>
  <c r="MT106" i="1" s="1"/>
  <c r="MU107" i="1" s="1"/>
  <c r="MV108" i="1" s="1"/>
  <c r="MW109" i="1" s="1"/>
  <c r="MX110" i="1" s="1"/>
  <c r="MY111" i="1" s="1"/>
  <c r="MZ112" i="1" s="1"/>
  <c r="NA113" i="1" s="1"/>
  <c r="NB114" i="1" s="1"/>
  <c r="NC115" i="1" s="1"/>
  <c r="ND116" i="1" s="1"/>
  <c r="NE117" i="1" s="1"/>
  <c r="NF118" i="1" s="1"/>
  <c r="NG119" i="1" s="1"/>
  <c r="NH120" i="1" s="1"/>
  <c r="NI121" i="1" s="1"/>
  <c r="NJ122" i="1" s="1"/>
  <c r="NK123" i="1" s="1"/>
  <c r="NL124" i="1" s="1"/>
  <c r="NM125" i="1" s="1"/>
  <c r="NN126" i="1" s="1"/>
  <c r="NO127" i="1" s="1"/>
  <c r="NP128" i="1" s="1"/>
  <c r="NQ129" i="1" s="1"/>
  <c r="NR130" i="1" s="1"/>
  <c r="NS131" i="1" s="1"/>
  <c r="NT132" i="1" s="1"/>
  <c r="NU133" i="1" s="1"/>
  <c r="NV134" i="1" s="1"/>
  <c r="NW135" i="1" s="1"/>
  <c r="NX136" i="1" s="1"/>
  <c r="NY137" i="1" s="1"/>
  <c r="NZ138" i="1" s="1"/>
  <c r="OA139" i="1" s="1"/>
  <c r="OB140" i="1" s="1"/>
  <c r="OC141" i="1" s="1"/>
  <c r="OD142" i="1" s="1"/>
  <c r="OE143" i="1" s="1"/>
  <c r="OF144" i="1" s="1"/>
  <c r="OG145" i="1" s="1"/>
  <c r="OH146" i="1" s="1"/>
  <c r="OI147" i="1" s="1"/>
  <c r="OJ148" i="1" s="1"/>
  <c r="OK149" i="1" s="1"/>
  <c r="OL150" i="1" s="1"/>
  <c r="OM151" i="1" s="1"/>
  <c r="ON152" i="1" s="1"/>
  <c r="OO153" i="1" s="1"/>
  <c r="OP154" i="1" s="1"/>
  <c r="OQ155" i="1" s="1"/>
  <c r="OR156" i="1" s="1"/>
  <c r="OS157" i="1" s="1"/>
  <c r="OT158" i="1" s="1"/>
  <c r="OU159" i="1" s="1"/>
  <c r="OV160" i="1" s="1"/>
  <c r="OW161" i="1" s="1"/>
  <c r="OX162" i="1" s="1"/>
  <c r="OY163" i="1" s="1"/>
  <c r="OZ164" i="1" s="1"/>
  <c r="PA165" i="1" s="1"/>
  <c r="PB166" i="1" s="1"/>
  <c r="PC167" i="1" s="1"/>
  <c r="PD168" i="1" s="1"/>
  <c r="PE169" i="1" s="1"/>
  <c r="PF170" i="1" s="1"/>
  <c r="PG171" i="1" s="1"/>
  <c r="PH172" i="1" s="1"/>
  <c r="PI173" i="1" s="1"/>
  <c r="PJ174" i="1" s="1"/>
  <c r="PK175" i="1" s="1"/>
  <c r="PL176" i="1" s="1"/>
  <c r="PM177" i="1" s="1"/>
  <c r="PN178" i="1" s="1"/>
  <c r="IW4" i="1"/>
  <c r="IX5" i="1" s="1"/>
  <c r="IY6" i="1" s="1"/>
  <c r="IZ7" i="1" s="1"/>
  <c r="JA8" i="1" s="1"/>
  <c r="JB9" i="1" s="1"/>
  <c r="JC10" i="1" s="1"/>
  <c r="JD11" i="1" s="1"/>
  <c r="JE12" i="1" s="1"/>
  <c r="JF13" i="1" s="1"/>
  <c r="JG14" i="1" s="1"/>
  <c r="JH15" i="1" s="1"/>
  <c r="JI16" i="1" s="1"/>
  <c r="JJ17" i="1" s="1"/>
  <c r="JK18" i="1" s="1"/>
  <c r="JL19" i="1" s="1"/>
  <c r="JM20" i="1" s="1"/>
  <c r="JN21" i="1" s="1"/>
  <c r="JO22" i="1" s="1"/>
  <c r="JP23" i="1" s="1"/>
  <c r="JQ24" i="1" s="1"/>
  <c r="JR25" i="1" s="1"/>
  <c r="JS26" i="1" s="1"/>
  <c r="JT27" i="1" s="1"/>
  <c r="JU28" i="1" s="1"/>
  <c r="JV29" i="1" s="1"/>
  <c r="JW30" i="1" s="1"/>
  <c r="JX31" i="1" s="1"/>
  <c r="JY32" i="1" s="1"/>
  <c r="JZ33" i="1" s="1"/>
  <c r="KA34" i="1" s="1"/>
  <c r="KB35" i="1" s="1"/>
  <c r="KC36" i="1" s="1"/>
  <c r="KD37" i="1" s="1"/>
  <c r="KE38" i="1" s="1"/>
  <c r="KF39" i="1" s="1"/>
  <c r="KG40" i="1" s="1"/>
  <c r="KH41" i="1" s="1"/>
  <c r="KI42" i="1" s="1"/>
  <c r="KJ43" i="1" s="1"/>
  <c r="KK44" i="1" s="1"/>
  <c r="KL45" i="1" s="1"/>
  <c r="KM46" i="1" s="1"/>
  <c r="KN47" i="1" s="1"/>
  <c r="KO48" i="1" s="1"/>
  <c r="KP49" i="1" s="1"/>
  <c r="KQ50" i="1" s="1"/>
  <c r="KR51" i="1" s="1"/>
  <c r="KS52" i="1" s="1"/>
  <c r="KT53" i="1" s="1"/>
  <c r="KU54" i="1" s="1"/>
  <c r="KV55" i="1" s="1"/>
  <c r="KW56" i="1" s="1"/>
  <c r="KX57" i="1" s="1"/>
  <c r="KY58" i="1" s="1"/>
  <c r="KZ59" i="1" s="1"/>
  <c r="LA60" i="1" s="1"/>
  <c r="LB61" i="1" s="1"/>
  <c r="LC62" i="1" s="1"/>
  <c r="LD63" i="1" s="1"/>
  <c r="LE64" i="1" s="1"/>
  <c r="LF65" i="1" s="1"/>
  <c r="LG66" i="1" s="1"/>
  <c r="LH67" i="1" s="1"/>
  <c r="LI68" i="1" s="1"/>
  <c r="LJ69" i="1" s="1"/>
  <c r="LK70" i="1" s="1"/>
  <c r="LL71" i="1" s="1"/>
  <c r="LM72" i="1" s="1"/>
  <c r="LN73" i="1" s="1"/>
  <c r="LO74" i="1" s="1"/>
  <c r="LP75" i="1" s="1"/>
  <c r="LQ76" i="1" s="1"/>
  <c r="LR77" i="1" s="1"/>
  <c r="LS78" i="1" s="1"/>
  <c r="LT79" i="1" s="1"/>
  <c r="LU80" i="1" s="1"/>
  <c r="LV81" i="1" s="1"/>
  <c r="LW82" i="1" s="1"/>
  <c r="LX83" i="1" s="1"/>
  <c r="LY84" i="1" s="1"/>
  <c r="LZ85" i="1" s="1"/>
  <c r="MA86" i="1" s="1"/>
  <c r="MB87" i="1" s="1"/>
  <c r="MC88" i="1" s="1"/>
  <c r="MD89" i="1" s="1"/>
  <c r="ME90" i="1" s="1"/>
  <c r="MF91" i="1" s="1"/>
  <c r="MG92" i="1" s="1"/>
  <c r="MH93" i="1" s="1"/>
  <c r="MI94" i="1" s="1"/>
  <c r="MJ95" i="1" s="1"/>
  <c r="MK96" i="1" s="1"/>
  <c r="ML97" i="1" s="1"/>
  <c r="MM98" i="1" s="1"/>
  <c r="MN99" i="1" s="1"/>
  <c r="MO100" i="1" s="1"/>
  <c r="MP101" i="1" s="1"/>
  <c r="MQ102" i="1" s="1"/>
  <c r="MR103" i="1" s="1"/>
  <c r="MS104" i="1" s="1"/>
  <c r="MT105" i="1" s="1"/>
  <c r="MU106" i="1" s="1"/>
  <c r="MV107" i="1" s="1"/>
  <c r="MW108" i="1" s="1"/>
  <c r="MX109" i="1" s="1"/>
  <c r="MY110" i="1" s="1"/>
  <c r="MZ111" i="1" s="1"/>
  <c r="NA112" i="1" s="1"/>
  <c r="NB113" i="1" s="1"/>
  <c r="NC114" i="1" s="1"/>
  <c r="ND115" i="1" s="1"/>
  <c r="NE116" i="1" s="1"/>
  <c r="NF117" i="1" s="1"/>
  <c r="NG118" i="1" s="1"/>
  <c r="NH119" i="1" s="1"/>
  <c r="NI120" i="1" s="1"/>
  <c r="NJ121" i="1" s="1"/>
  <c r="NK122" i="1" s="1"/>
  <c r="NL123" i="1" s="1"/>
  <c r="NM124" i="1" s="1"/>
  <c r="NN125" i="1" s="1"/>
  <c r="NO126" i="1" s="1"/>
  <c r="NP127" i="1" s="1"/>
  <c r="NQ128" i="1" s="1"/>
  <c r="NR129" i="1" s="1"/>
  <c r="NS130" i="1" s="1"/>
  <c r="NT131" i="1" s="1"/>
  <c r="NU132" i="1" s="1"/>
  <c r="NV133" i="1" s="1"/>
  <c r="NW134" i="1" s="1"/>
  <c r="NX135" i="1" s="1"/>
  <c r="NY136" i="1" s="1"/>
  <c r="NZ137" i="1" s="1"/>
  <c r="OA138" i="1" s="1"/>
  <c r="OB139" i="1" s="1"/>
  <c r="OC140" i="1" s="1"/>
  <c r="OD141" i="1" s="1"/>
  <c r="OE142" i="1" s="1"/>
  <c r="OF143" i="1" s="1"/>
  <c r="OG144" i="1" s="1"/>
  <c r="OH145" i="1" s="1"/>
  <c r="OI146" i="1" s="1"/>
  <c r="OJ147" i="1" s="1"/>
  <c r="OK148" i="1" s="1"/>
  <c r="OL149" i="1" s="1"/>
  <c r="OM150" i="1" s="1"/>
  <c r="ON151" i="1" s="1"/>
  <c r="OO152" i="1" s="1"/>
  <c r="OP153" i="1" s="1"/>
  <c r="OQ154" i="1" s="1"/>
  <c r="OR155" i="1" s="1"/>
  <c r="OS156" i="1" s="1"/>
  <c r="OT157" i="1" s="1"/>
  <c r="OU158" i="1" s="1"/>
  <c r="OV159" i="1" s="1"/>
  <c r="OW160" i="1" s="1"/>
  <c r="OX161" i="1" s="1"/>
  <c r="OY162" i="1" s="1"/>
  <c r="OZ163" i="1" s="1"/>
  <c r="PA164" i="1" s="1"/>
  <c r="PB165" i="1" s="1"/>
  <c r="PC166" i="1" s="1"/>
  <c r="PD167" i="1" s="1"/>
  <c r="PE168" i="1" s="1"/>
  <c r="PF169" i="1" s="1"/>
  <c r="PG170" i="1" s="1"/>
  <c r="PH171" i="1" s="1"/>
  <c r="PI172" i="1" s="1"/>
  <c r="PJ173" i="1" s="1"/>
  <c r="PK174" i="1" s="1"/>
  <c r="PL175" i="1" s="1"/>
  <c r="PM176" i="1" s="1"/>
  <c r="PN177" i="1" s="1"/>
  <c r="IX4" i="1"/>
  <c r="IY5" i="1" s="1"/>
  <c r="IZ6" i="1" s="1"/>
  <c r="JA7" i="1" s="1"/>
  <c r="JB8" i="1" s="1"/>
  <c r="JC9" i="1" s="1"/>
  <c r="JD10" i="1" s="1"/>
  <c r="JE11" i="1" s="1"/>
  <c r="JF12" i="1" s="1"/>
  <c r="JG13" i="1" s="1"/>
  <c r="JH14" i="1" s="1"/>
  <c r="JI15" i="1" s="1"/>
  <c r="JJ16" i="1" s="1"/>
  <c r="JK17" i="1" s="1"/>
  <c r="JL18" i="1" s="1"/>
  <c r="JM19" i="1" s="1"/>
  <c r="JN20" i="1" s="1"/>
  <c r="JO21" i="1" s="1"/>
  <c r="JP22" i="1" s="1"/>
  <c r="JQ23" i="1" s="1"/>
  <c r="JR24" i="1" s="1"/>
  <c r="JS25" i="1" s="1"/>
  <c r="JT26" i="1" s="1"/>
  <c r="JU27" i="1" s="1"/>
  <c r="JV28" i="1" s="1"/>
  <c r="JW29" i="1" s="1"/>
  <c r="JX30" i="1" s="1"/>
  <c r="JY31" i="1" s="1"/>
  <c r="JZ32" i="1" s="1"/>
  <c r="KA33" i="1" s="1"/>
  <c r="KB34" i="1" s="1"/>
  <c r="KC35" i="1" s="1"/>
  <c r="KD36" i="1" s="1"/>
  <c r="KE37" i="1" s="1"/>
  <c r="KF38" i="1" s="1"/>
  <c r="KG39" i="1" s="1"/>
  <c r="KH40" i="1" s="1"/>
  <c r="KI41" i="1" s="1"/>
  <c r="KJ42" i="1" s="1"/>
  <c r="KK43" i="1" s="1"/>
  <c r="KL44" i="1" s="1"/>
  <c r="KM45" i="1" s="1"/>
  <c r="KN46" i="1" s="1"/>
  <c r="KO47" i="1" s="1"/>
  <c r="KP48" i="1" s="1"/>
  <c r="KQ49" i="1" s="1"/>
  <c r="KR50" i="1" s="1"/>
  <c r="KS51" i="1" s="1"/>
  <c r="KT52" i="1" s="1"/>
  <c r="KU53" i="1" s="1"/>
  <c r="KV54" i="1" s="1"/>
  <c r="KW55" i="1" s="1"/>
  <c r="KX56" i="1" s="1"/>
  <c r="KY57" i="1" s="1"/>
  <c r="KZ58" i="1" s="1"/>
  <c r="LA59" i="1" s="1"/>
  <c r="LB60" i="1" s="1"/>
  <c r="LC61" i="1" s="1"/>
  <c r="LD62" i="1" s="1"/>
  <c r="LE63" i="1" s="1"/>
  <c r="LF64" i="1" s="1"/>
  <c r="LG65" i="1" s="1"/>
  <c r="LH66" i="1" s="1"/>
  <c r="LI67" i="1" s="1"/>
  <c r="LJ68" i="1" s="1"/>
  <c r="LK69" i="1" s="1"/>
  <c r="LL70" i="1" s="1"/>
  <c r="LM71" i="1" s="1"/>
  <c r="LN72" i="1" s="1"/>
  <c r="LO73" i="1" s="1"/>
  <c r="LP74" i="1" s="1"/>
  <c r="LQ75" i="1" s="1"/>
  <c r="LR76" i="1" s="1"/>
  <c r="LS77" i="1" s="1"/>
  <c r="LT78" i="1" s="1"/>
  <c r="LU79" i="1" s="1"/>
  <c r="LV80" i="1" s="1"/>
  <c r="LW81" i="1" s="1"/>
  <c r="LX82" i="1" s="1"/>
  <c r="LY83" i="1" s="1"/>
  <c r="LZ84" i="1" s="1"/>
  <c r="MA85" i="1" s="1"/>
  <c r="MB86" i="1" s="1"/>
  <c r="MC87" i="1" s="1"/>
  <c r="MD88" i="1" s="1"/>
  <c r="ME89" i="1" s="1"/>
  <c r="MF90" i="1" s="1"/>
  <c r="MG91" i="1" s="1"/>
  <c r="MH92" i="1" s="1"/>
  <c r="MI93" i="1" s="1"/>
  <c r="MJ94" i="1" s="1"/>
  <c r="MK95" i="1" s="1"/>
  <c r="ML96" i="1" s="1"/>
  <c r="MM97" i="1" s="1"/>
  <c r="MN98" i="1" s="1"/>
  <c r="MO99" i="1" s="1"/>
  <c r="MP100" i="1" s="1"/>
  <c r="MQ101" i="1" s="1"/>
  <c r="MR102" i="1" s="1"/>
  <c r="MS103" i="1" s="1"/>
  <c r="MT104" i="1" s="1"/>
  <c r="MU105" i="1" s="1"/>
  <c r="MV106" i="1" s="1"/>
  <c r="MW107" i="1" s="1"/>
  <c r="MX108" i="1" s="1"/>
  <c r="MY109" i="1" s="1"/>
  <c r="MZ110" i="1" s="1"/>
  <c r="NA111" i="1" s="1"/>
  <c r="NB112" i="1" s="1"/>
  <c r="NC113" i="1" s="1"/>
  <c r="ND114" i="1" s="1"/>
  <c r="NE115" i="1" s="1"/>
  <c r="NF116" i="1" s="1"/>
  <c r="NG117" i="1" s="1"/>
  <c r="NH118" i="1" s="1"/>
  <c r="NI119" i="1" s="1"/>
  <c r="NJ120" i="1" s="1"/>
  <c r="NK121" i="1" s="1"/>
  <c r="NL122" i="1" s="1"/>
  <c r="NM123" i="1" s="1"/>
  <c r="NN124" i="1" s="1"/>
  <c r="NO125" i="1" s="1"/>
  <c r="NP126" i="1" s="1"/>
  <c r="NQ127" i="1" s="1"/>
  <c r="NR128" i="1" s="1"/>
  <c r="NS129" i="1" s="1"/>
  <c r="NT130" i="1" s="1"/>
  <c r="NU131" i="1" s="1"/>
  <c r="NV132" i="1" s="1"/>
  <c r="NW133" i="1" s="1"/>
  <c r="NX134" i="1" s="1"/>
  <c r="NY135" i="1" s="1"/>
  <c r="NZ136" i="1" s="1"/>
  <c r="OA137" i="1" s="1"/>
  <c r="OB138" i="1" s="1"/>
  <c r="OC139" i="1" s="1"/>
  <c r="OD140" i="1" s="1"/>
  <c r="OE141" i="1" s="1"/>
  <c r="OF142" i="1" s="1"/>
  <c r="OG143" i="1" s="1"/>
  <c r="OH144" i="1" s="1"/>
  <c r="OI145" i="1" s="1"/>
  <c r="OJ146" i="1" s="1"/>
  <c r="OK147" i="1" s="1"/>
  <c r="OL148" i="1" s="1"/>
  <c r="OM149" i="1" s="1"/>
  <c r="ON150" i="1" s="1"/>
  <c r="OO151" i="1" s="1"/>
  <c r="OP152" i="1" s="1"/>
  <c r="OQ153" i="1" s="1"/>
  <c r="OR154" i="1" s="1"/>
  <c r="OS155" i="1" s="1"/>
  <c r="OT156" i="1" s="1"/>
  <c r="OU157" i="1" s="1"/>
  <c r="OV158" i="1" s="1"/>
  <c r="OW159" i="1" s="1"/>
  <c r="OX160" i="1" s="1"/>
  <c r="OY161" i="1" s="1"/>
  <c r="OZ162" i="1" s="1"/>
  <c r="PA163" i="1" s="1"/>
  <c r="PB164" i="1" s="1"/>
  <c r="PC165" i="1" s="1"/>
  <c r="PD166" i="1" s="1"/>
  <c r="PE167" i="1" s="1"/>
  <c r="PF168" i="1" s="1"/>
  <c r="PG169" i="1" s="1"/>
  <c r="PH170" i="1" s="1"/>
  <c r="PI171" i="1" s="1"/>
  <c r="PJ172" i="1" s="1"/>
  <c r="PK173" i="1" s="1"/>
  <c r="PL174" i="1" s="1"/>
  <c r="PM175" i="1" s="1"/>
  <c r="PN176" i="1" s="1"/>
  <c r="IY4" i="1"/>
  <c r="IZ5" i="1" s="1"/>
  <c r="IZ4" i="1"/>
  <c r="JA5" i="1" s="1"/>
  <c r="JB6" i="1" s="1"/>
  <c r="JC7" i="1" s="1"/>
  <c r="JD8" i="1" s="1"/>
  <c r="JE9" i="1" s="1"/>
  <c r="JF10" i="1" s="1"/>
  <c r="JG11" i="1" s="1"/>
  <c r="JH12" i="1" s="1"/>
  <c r="JI13" i="1" s="1"/>
  <c r="JJ14" i="1" s="1"/>
  <c r="JK15" i="1" s="1"/>
  <c r="JL16" i="1" s="1"/>
  <c r="JM17" i="1" s="1"/>
  <c r="JN18" i="1" s="1"/>
  <c r="JO19" i="1" s="1"/>
  <c r="JP20" i="1" s="1"/>
  <c r="JQ21" i="1" s="1"/>
  <c r="JR22" i="1" s="1"/>
  <c r="JS23" i="1" s="1"/>
  <c r="JT24" i="1" s="1"/>
  <c r="JU25" i="1" s="1"/>
  <c r="JV26" i="1" s="1"/>
  <c r="JW27" i="1" s="1"/>
  <c r="JX28" i="1" s="1"/>
  <c r="JY29" i="1" s="1"/>
  <c r="JZ30" i="1" s="1"/>
  <c r="KA31" i="1" s="1"/>
  <c r="KB32" i="1" s="1"/>
  <c r="KC33" i="1" s="1"/>
  <c r="KD34" i="1" s="1"/>
  <c r="KE35" i="1" s="1"/>
  <c r="KF36" i="1" s="1"/>
  <c r="KG37" i="1" s="1"/>
  <c r="KH38" i="1" s="1"/>
  <c r="KI39" i="1" s="1"/>
  <c r="KJ40" i="1" s="1"/>
  <c r="KK41" i="1" s="1"/>
  <c r="KL42" i="1" s="1"/>
  <c r="KM43" i="1" s="1"/>
  <c r="KN44" i="1" s="1"/>
  <c r="KO45" i="1" s="1"/>
  <c r="KP46" i="1" s="1"/>
  <c r="KQ47" i="1" s="1"/>
  <c r="KR48" i="1" s="1"/>
  <c r="KS49" i="1" s="1"/>
  <c r="KT50" i="1" s="1"/>
  <c r="KU51" i="1" s="1"/>
  <c r="KV52" i="1" s="1"/>
  <c r="KW53" i="1" s="1"/>
  <c r="KX54" i="1" s="1"/>
  <c r="KY55" i="1" s="1"/>
  <c r="KZ56" i="1" s="1"/>
  <c r="LA57" i="1" s="1"/>
  <c r="LB58" i="1" s="1"/>
  <c r="LC59" i="1" s="1"/>
  <c r="LD60" i="1" s="1"/>
  <c r="LE61" i="1" s="1"/>
  <c r="LF62" i="1" s="1"/>
  <c r="LG63" i="1" s="1"/>
  <c r="LH64" i="1" s="1"/>
  <c r="LI65" i="1" s="1"/>
  <c r="LJ66" i="1" s="1"/>
  <c r="LK67" i="1" s="1"/>
  <c r="LL68" i="1" s="1"/>
  <c r="LM69" i="1" s="1"/>
  <c r="LN70" i="1" s="1"/>
  <c r="LO71" i="1" s="1"/>
  <c r="LP72" i="1" s="1"/>
  <c r="LQ73" i="1" s="1"/>
  <c r="LR74" i="1" s="1"/>
  <c r="LS75" i="1" s="1"/>
  <c r="LT76" i="1" s="1"/>
  <c r="LU77" i="1" s="1"/>
  <c r="LV78" i="1" s="1"/>
  <c r="LW79" i="1" s="1"/>
  <c r="LX80" i="1" s="1"/>
  <c r="LY81" i="1" s="1"/>
  <c r="LZ82" i="1" s="1"/>
  <c r="MA83" i="1" s="1"/>
  <c r="MB84" i="1" s="1"/>
  <c r="MC85" i="1" s="1"/>
  <c r="MD86" i="1" s="1"/>
  <c r="ME87" i="1" s="1"/>
  <c r="MF88" i="1" s="1"/>
  <c r="MG89" i="1" s="1"/>
  <c r="MH90" i="1" s="1"/>
  <c r="MI91" i="1" s="1"/>
  <c r="MJ92" i="1" s="1"/>
  <c r="MK93" i="1" s="1"/>
  <c r="ML94" i="1" s="1"/>
  <c r="MM95" i="1" s="1"/>
  <c r="MN96" i="1" s="1"/>
  <c r="MO97" i="1" s="1"/>
  <c r="MP98" i="1" s="1"/>
  <c r="MQ99" i="1" s="1"/>
  <c r="MR100" i="1" s="1"/>
  <c r="MS101" i="1" s="1"/>
  <c r="MT102" i="1" s="1"/>
  <c r="MU103" i="1" s="1"/>
  <c r="MV104" i="1" s="1"/>
  <c r="MW105" i="1" s="1"/>
  <c r="MX106" i="1" s="1"/>
  <c r="MY107" i="1" s="1"/>
  <c r="MZ108" i="1" s="1"/>
  <c r="NA109" i="1" s="1"/>
  <c r="NB110" i="1" s="1"/>
  <c r="NC111" i="1" s="1"/>
  <c r="ND112" i="1" s="1"/>
  <c r="NE113" i="1" s="1"/>
  <c r="NF114" i="1" s="1"/>
  <c r="NG115" i="1" s="1"/>
  <c r="NH116" i="1" s="1"/>
  <c r="NI117" i="1" s="1"/>
  <c r="NJ118" i="1" s="1"/>
  <c r="NK119" i="1" s="1"/>
  <c r="NL120" i="1" s="1"/>
  <c r="NM121" i="1" s="1"/>
  <c r="NN122" i="1" s="1"/>
  <c r="NO123" i="1" s="1"/>
  <c r="NP124" i="1" s="1"/>
  <c r="NQ125" i="1" s="1"/>
  <c r="NR126" i="1" s="1"/>
  <c r="NS127" i="1" s="1"/>
  <c r="NT128" i="1" s="1"/>
  <c r="NU129" i="1" s="1"/>
  <c r="NV130" i="1" s="1"/>
  <c r="NW131" i="1" s="1"/>
  <c r="NX132" i="1" s="1"/>
  <c r="NY133" i="1" s="1"/>
  <c r="NZ134" i="1" s="1"/>
  <c r="OA135" i="1" s="1"/>
  <c r="OB136" i="1" s="1"/>
  <c r="OC137" i="1" s="1"/>
  <c r="OD138" i="1" s="1"/>
  <c r="OE139" i="1" s="1"/>
  <c r="OF140" i="1" s="1"/>
  <c r="OG141" i="1" s="1"/>
  <c r="OH142" i="1" s="1"/>
  <c r="OI143" i="1" s="1"/>
  <c r="OJ144" i="1" s="1"/>
  <c r="OK145" i="1" s="1"/>
  <c r="OL146" i="1" s="1"/>
  <c r="OM147" i="1" s="1"/>
  <c r="ON148" i="1" s="1"/>
  <c r="OO149" i="1" s="1"/>
  <c r="OP150" i="1" s="1"/>
  <c r="OQ151" i="1" s="1"/>
  <c r="OR152" i="1" s="1"/>
  <c r="OS153" i="1" s="1"/>
  <c r="OT154" i="1" s="1"/>
  <c r="OU155" i="1" s="1"/>
  <c r="OV156" i="1" s="1"/>
  <c r="OW157" i="1" s="1"/>
  <c r="OX158" i="1" s="1"/>
  <c r="OY159" i="1" s="1"/>
  <c r="OZ160" i="1" s="1"/>
  <c r="PA161" i="1" s="1"/>
  <c r="PB162" i="1" s="1"/>
  <c r="PC163" i="1" s="1"/>
  <c r="PD164" i="1" s="1"/>
  <c r="PE165" i="1" s="1"/>
  <c r="PF166" i="1" s="1"/>
  <c r="PG167" i="1" s="1"/>
  <c r="PH168" i="1" s="1"/>
  <c r="PI169" i="1" s="1"/>
  <c r="PJ170" i="1" s="1"/>
  <c r="PK171" i="1" s="1"/>
  <c r="PL172" i="1" s="1"/>
  <c r="PM173" i="1" s="1"/>
  <c r="PN174" i="1" s="1"/>
  <c r="JA4" i="1"/>
  <c r="JB4" i="1"/>
  <c r="JC5" i="1" s="1"/>
  <c r="JD6" i="1" s="1"/>
  <c r="JE7" i="1" s="1"/>
  <c r="JF8" i="1" s="1"/>
  <c r="JG9" i="1" s="1"/>
  <c r="JH10" i="1" s="1"/>
  <c r="JI11" i="1" s="1"/>
  <c r="JJ12" i="1" s="1"/>
  <c r="JK13" i="1" s="1"/>
  <c r="JL14" i="1" s="1"/>
  <c r="JM15" i="1" s="1"/>
  <c r="JN16" i="1" s="1"/>
  <c r="JO17" i="1" s="1"/>
  <c r="JP18" i="1" s="1"/>
  <c r="JQ19" i="1" s="1"/>
  <c r="JR20" i="1" s="1"/>
  <c r="JS21" i="1" s="1"/>
  <c r="JT22" i="1" s="1"/>
  <c r="JU23" i="1" s="1"/>
  <c r="JV24" i="1" s="1"/>
  <c r="JW25" i="1" s="1"/>
  <c r="JX26" i="1" s="1"/>
  <c r="JY27" i="1" s="1"/>
  <c r="JZ28" i="1" s="1"/>
  <c r="KA29" i="1" s="1"/>
  <c r="KB30" i="1" s="1"/>
  <c r="KC31" i="1" s="1"/>
  <c r="KD32" i="1" s="1"/>
  <c r="KE33" i="1" s="1"/>
  <c r="KF34" i="1" s="1"/>
  <c r="KG35" i="1" s="1"/>
  <c r="KH36" i="1" s="1"/>
  <c r="KI37" i="1" s="1"/>
  <c r="KJ38" i="1" s="1"/>
  <c r="KK39" i="1" s="1"/>
  <c r="KL40" i="1" s="1"/>
  <c r="KM41" i="1" s="1"/>
  <c r="KN42" i="1" s="1"/>
  <c r="KO43" i="1" s="1"/>
  <c r="KP44" i="1" s="1"/>
  <c r="KQ45" i="1" s="1"/>
  <c r="KR46" i="1" s="1"/>
  <c r="KS47" i="1" s="1"/>
  <c r="KT48" i="1" s="1"/>
  <c r="KU49" i="1" s="1"/>
  <c r="KV50" i="1" s="1"/>
  <c r="KW51" i="1" s="1"/>
  <c r="KX52" i="1" s="1"/>
  <c r="KY53" i="1" s="1"/>
  <c r="KZ54" i="1" s="1"/>
  <c r="LA55" i="1" s="1"/>
  <c r="LB56" i="1" s="1"/>
  <c r="LC57" i="1" s="1"/>
  <c r="LD58" i="1" s="1"/>
  <c r="LE59" i="1" s="1"/>
  <c r="LF60" i="1" s="1"/>
  <c r="LG61" i="1" s="1"/>
  <c r="LH62" i="1" s="1"/>
  <c r="LI63" i="1" s="1"/>
  <c r="LJ64" i="1" s="1"/>
  <c r="LK65" i="1" s="1"/>
  <c r="LL66" i="1" s="1"/>
  <c r="LM67" i="1" s="1"/>
  <c r="LN68" i="1" s="1"/>
  <c r="LO69" i="1" s="1"/>
  <c r="LP70" i="1" s="1"/>
  <c r="LQ71" i="1" s="1"/>
  <c r="LR72" i="1" s="1"/>
  <c r="LS73" i="1" s="1"/>
  <c r="LT74" i="1" s="1"/>
  <c r="LU75" i="1" s="1"/>
  <c r="LV76" i="1" s="1"/>
  <c r="LW77" i="1" s="1"/>
  <c r="LX78" i="1" s="1"/>
  <c r="LY79" i="1" s="1"/>
  <c r="LZ80" i="1" s="1"/>
  <c r="MA81" i="1" s="1"/>
  <c r="MB82" i="1" s="1"/>
  <c r="MC83" i="1" s="1"/>
  <c r="MD84" i="1" s="1"/>
  <c r="ME85" i="1" s="1"/>
  <c r="MF86" i="1" s="1"/>
  <c r="MG87" i="1" s="1"/>
  <c r="MH88" i="1" s="1"/>
  <c r="MI89" i="1" s="1"/>
  <c r="MJ90" i="1" s="1"/>
  <c r="MK91" i="1" s="1"/>
  <c r="ML92" i="1" s="1"/>
  <c r="MM93" i="1" s="1"/>
  <c r="MN94" i="1" s="1"/>
  <c r="MO95" i="1" s="1"/>
  <c r="MP96" i="1" s="1"/>
  <c r="MQ97" i="1" s="1"/>
  <c r="MR98" i="1" s="1"/>
  <c r="MS99" i="1" s="1"/>
  <c r="MT100" i="1" s="1"/>
  <c r="MU101" i="1" s="1"/>
  <c r="MV102" i="1" s="1"/>
  <c r="MW103" i="1" s="1"/>
  <c r="MX104" i="1" s="1"/>
  <c r="MY105" i="1" s="1"/>
  <c r="MZ106" i="1" s="1"/>
  <c r="NA107" i="1" s="1"/>
  <c r="NB108" i="1" s="1"/>
  <c r="NC109" i="1" s="1"/>
  <c r="ND110" i="1" s="1"/>
  <c r="NE111" i="1" s="1"/>
  <c r="NF112" i="1" s="1"/>
  <c r="NG113" i="1" s="1"/>
  <c r="NH114" i="1" s="1"/>
  <c r="NI115" i="1" s="1"/>
  <c r="NJ116" i="1" s="1"/>
  <c r="NK117" i="1" s="1"/>
  <c r="NL118" i="1" s="1"/>
  <c r="NM119" i="1" s="1"/>
  <c r="NN120" i="1" s="1"/>
  <c r="NO121" i="1" s="1"/>
  <c r="NP122" i="1" s="1"/>
  <c r="NQ123" i="1" s="1"/>
  <c r="NR124" i="1" s="1"/>
  <c r="NS125" i="1" s="1"/>
  <c r="NT126" i="1" s="1"/>
  <c r="NU127" i="1" s="1"/>
  <c r="NV128" i="1" s="1"/>
  <c r="NW129" i="1" s="1"/>
  <c r="NX130" i="1" s="1"/>
  <c r="NY131" i="1" s="1"/>
  <c r="NZ132" i="1" s="1"/>
  <c r="OA133" i="1" s="1"/>
  <c r="OB134" i="1" s="1"/>
  <c r="OC135" i="1" s="1"/>
  <c r="OD136" i="1" s="1"/>
  <c r="OE137" i="1" s="1"/>
  <c r="OF138" i="1" s="1"/>
  <c r="OG139" i="1" s="1"/>
  <c r="OH140" i="1" s="1"/>
  <c r="OI141" i="1" s="1"/>
  <c r="OJ142" i="1" s="1"/>
  <c r="OK143" i="1" s="1"/>
  <c r="OL144" i="1" s="1"/>
  <c r="OM145" i="1" s="1"/>
  <c r="ON146" i="1" s="1"/>
  <c r="OO147" i="1" s="1"/>
  <c r="OP148" i="1" s="1"/>
  <c r="OQ149" i="1" s="1"/>
  <c r="OR150" i="1" s="1"/>
  <c r="OS151" i="1" s="1"/>
  <c r="OT152" i="1" s="1"/>
  <c r="OU153" i="1" s="1"/>
  <c r="OV154" i="1" s="1"/>
  <c r="OW155" i="1" s="1"/>
  <c r="OX156" i="1" s="1"/>
  <c r="OY157" i="1" s="1"/>
  <c r="OZ158" i="1" s="1"/>
  <c r="PA159" i="1" s="1"/>
  <c r="PB160" i="1" s="1"/>
  <c r="PC161" i="1" s="1"/>
  <c r="PD162" i="1" s="1"/>
  <c r="PE163" i="1" s="1"/>
  <c r="PF164" i="1" s="1"/>
  <c r="PG165" i="1" s="1"/>
  <c r="PH166" i="1" s="1"/>
  <c r="PI167" i="1" s="1"/>
  <c r="PJ168" i="1" s="1"/>
  <c r="PK169" i="1" s="1"/>
  <c r="PL170" i="1" s="1"/>
  <c r="PM171" i="1" s="1"/>
  <c r="PN172" i="1" s="1"/>
  <c r="JC4" i="1"/>
  <c r="JD5" i="1" s="1"/>
  <c r="JE6" i="1" s="1"/>
  <c r="JF7" i="1" s="1"/>
  <c r="JG8" i="1" s="1"/>
  <c r="JH9" i="1" s="1"/>
  <c r="JI10" i="1" s="1"/>
  <c r="JJ11" i="1" s="1"/>
  <c r="JK12" i="1" s="1"/>
  <c r="JL13" i="1" s="1"/>
  <c r="JM14" i="1" s="1"/>
  <c r="JN15" i="1" s="1"/>
  <c r="JO16" i="1" s="1"/>
  <c r="JP17" i="1" s="1"/>
  <c r="JQ18" i="1" s="1"/>
  <c r="JR19" i="1" s="1"/>
  <c r="JS20" i="1" s="1"/>
  <c r="JT21" i="1" s="1"/>
  <c r="JU22" i="1" s="1"/>
  <c r="JV23" i="1" s="1"/>
  <c r="JW24" i="1" s="1"/>
  <c r="JX25" i="1" s="1"/>
  <c r="JY26" i="1" s="1"/>
  <c r="JZ27" i="1" s="1"/>
  <c r="KA28" i="1" s="1"/>
  <c r="KB29" i="1" s="1"/>
  <c r="KC30" i="1" s="1"/>
  <c r="KD31" i="1" s="1"/>
  <c r="KE32" i="1" s="1"/>
  <c r="KF33" i="1" s="1"/>
  <c r="KG34" i="1" s="1"/>
  <c r="KH35" i="1" s="1"/>
  <c r="KI36" i="1" s="1"/>
  <c r="KJ37" i="1" s="1"/>
  <c r="KK38" i="1" s="1"/>
  <c r="KL39" i="1" s="1"/>
  <c r="KM40" i="1" s="1"/>
  <c r="KN41" i="1" s="1"/>
  <c r="KO42" i="1" s="1"/>
  <c r="KP43" i="1" s="1"/>
  <c r="KQ44" i="1" s="1"/>
  <c r="KR45" i="1" s="1"/>
  <c r="KS46" i="1" s="1"/>
  <c r="KT47" i="1" s="1"/>
  <c r="KU48" i="1" s="1"/>
  <c r="KV49" i="1" s="1"/>
  <c r="KW50" i="1" s="1"/>
  <c r="KX51" i="1" s="1"/>
  <c r="KY52" i="1" s="1"/>
  <c r="KZ53" i="1" s="1"/>
  <c r="LA54" i="1" s="1"/>
  <c r="LB55" i="1" s="1"/>
  <c r="LC56" i="1" s="1"/>
  <c r="LD57" i="1" s="1"/>
  <c r="LE58" i="1" s="1"/>
  <c r="LF59" i="1" s="1"/>
  <c r="LG60" i="1" s="1"/>
  <c r="LH61" i="1" s="1"/>
  <c r="LI62" i="1" s="1"/>
  <c r="LJ63" i="1" s="1"/>
  <c r="LK64" i="1" s="1"/>
  <c r="LL65" i="1" s="1"/>
  <c r="LM66" i="1" s="1"/>
  <c r="LN67" i="1" s="1"/>
  <c r="LO68" i="1" s="1"/>
  <c r="LP69" i="1" s="1"/>
  <c r="LQ70" i="1" s="1"/>
  <c r="LR71" i="1" s="1"/>
  <c r="LS72" i="1" s="1"/>
  <c r="LT73" i="1" s="1"/>
  <c r="LU74" i="1" s="1"/>
  <c r="LV75" i="1" s="1"/>
  <c r="LW76" i="1" s="1"/>
  <c r="LX77" i="1" s="1"/>
  <c r="LY78" i="1" s="1"/>
  <c r="LZ79" i="1" s="1"/>
  <c r="MA80" i="1" s="1"/>
  <c r="MB81" i="1" s="1"/>
  <c r="MC82" i="1" s="1"/>
  <c r="MD83" i="1" s="1"/>
  <c r="ME84" i="1" s="1"/>
  <c r="MF85" i="1" s="1"/>
  <c r="MG86" i="1" s="1"/>
  <c r="MH87" i="1" s="1"/>
  <c r="MI88" i="1" s="1"/>
  <c r="MJ89" i="1" s="1"/>
  <c r="MK90" i="1" s="1"/>
  <c r="ML91" i="1" s="1"/>
  <c r="MM92" i="1" s="1"/>
  <c r="MN93" i="1" s="1"/>
  <c r="MO94" i="1" s="1"/>
  <c r="MP95" i="1" s="1"/>
  <c r="MQ96" i="1" s="1"/>
  <c r="MR97" i="1" s="1"/>
  <c r="MS98" i="1" s="1"/>
  <c r="MT99" i="1" s="1"/>
  <c r="MU100" i="1" s="1"/>
  <c r="MV101" i="1" s="1"/>
  <c r="MW102" i="1" s="1"/>
  <c r="MX103" i="1" s="1"/>
  <c r="MY104" i="1" s="1"/>
  <c r="MZ105" i="1" s="1"/>
  <c r="NA106" i="1" s="1"/>
  <c r="NB107" i="1" s="1"/>
  <c r="NC108" i="1" s="1"/>
  <c r="ND109" i="1" s="1"/>
  <c r="NE110" i="1" s="1"/>
  <c r="NF111" i="1" s="1"/>
  <c r="NG112" i="1" s="1"/>
  <c r="NH113" i="1" s="1"/>
  <c r="NI114" i="1" s="1"/>
  <c r="NJ115" i="1" s="1"/>
  <c r="NK116" i="1" s="1"/>
  <c r="NL117" i="1" s="1"/>
  <c r="NM118" i="1" s="1"/>
  <c r="NN119" i="1" s="1"/>
  <c r="NO120" i="1" s="1"/>
  <c r="NP121" i="1" s="1"/>
  <c r="NQ122" i="1" s="1"/>
  <c r="NR123" i="1" s="1"/>
  <c r="NS124" i="1" s="1"/>
  <c r="NT125" i="1" s="1"/>
  <c r="NU126" i="1" s="1"/>
  <c r="NV127" i="1" s="1"/>
  <c r="NW128" i="1" s="1"/>
  <c r="NX129" i="1" s="1"/>
  <c r="NY130" i="1" s="1"/>
  <c r="NZ131" i="1" s="1"/>
  <c r="OA132" i="1" s="1"/>
  <c r="OB133" i="1" s="1"/>
  <c r="OC134" i="1" s="1"/>
  <c r="OD135" i="1" s="1"/>
  <c r="OE136" i="1" s="1"/>
  <c r="OF137" i="1" s="1"/>
  <c r="OG138" i="1" s="1"/>
  <c r="OH139" i="1" s="1"/>
  <c r="OI140" i="1" s="1"/>
  <c r="OJ141" i="1" s="1"/>
  <c r="OK142" i="1" s="1"/>
  <c r="OL143" i="1" s="1"/>
  <c r="OM144" i="1" s="1"/>
  <c r="ON145" i="1" s="1"/>
  <c r="OO146" i="1" s="1"/>
  <c r="OP147" i="1" s="1"/>
  <c r="OQ148" i="1" s="1"/>
  <c r="OR149" i="1" s="1"/>
  <c r="OS150" i="1" s="1"/>
  <c r="OT151" i="1" s="1"/>
  <c r="OU152" i="1" s="1"/>
  <c r="OV153" i="1" s="1"/>
  <c r="OW154" i="1" s="1"/>
  <c r="OX155" i="1" s="1"/>
  <c r="OY156" i="1" s="1"/>
  <c r="OZ157" i="1" s="1"/>
  <c r="PA158" i="1" s="1"/>
  <c r="PB159" i="1" s="1"/>
  <c r="PC160" i="1" s="1"/>
  <c r="PD161" i="1" s="1"/>
  <c r="PE162" i="1" s="1"/>
  <c r="PF163" i="1" s="1"/>
  <c r="PG164" i="1" s="1"/>
  <c r="PH165" i="1" s="1"/>
  <c r="PI166" i="1" s="1"/>
  <c r="PJ167" i="1" s="1"/>
  <c r="PK168" i="1" s="1"/>
  <c r="PL169" i="1" s="1"/>
  <c r="PM170" i="1" s="1"/>
  <c r="PN171" i="1" s="1"/>
  <c r="JD4" i="1"/>
  <c r="JE5" i="1" s="1"/>
  <c r="JF6" i="1" s="1"/>
  <c r="JG7" i="1" s="1"/>
  <c r="JH8" i="1" s="1"/>
  <c r="JI9" i="1" s="1"/>
  <c r="JJ10" i="1" s="1"/>
  <c r="JK11" i="1" s="1"/>
  <c r="JL12" i="1" s="1"/>
  <c r="JM13" i="1" s="1"/>
  <c r="JN14" i="1" s="1"/>
  <c r="JO15" i="1" s="1"/>
  <c r="JP16" i="1" s="1"/>
  <c r="JQ17" i="1" s="1"/>
  <c r="JR18" i="1" s="1"/>
  <c r="JS19" i="1" s="1"/>
  <c r="JT20" i="1" s="1"/>
  <c r="JU21" i="1" s="1"/>
  <c r="JV22" i="1" s="1"/>
  <c r="JW23" i="1" s="1"/>
  <c r="JX24" i="1" s="1"/>
  <c r="JY25" i="1" s="1"/>
  <c r="JZ26" i="1" s="1"/>
  <c r="KA27" i="1" s="1"/>
  <c r="KB28" i="1" s="1"/>
  <c r="KC29" i="1" s="1"/>
  <c r="KD30" i="1" s="1"/>
  <c r="KE31" i="1" s="1"/>
  <c r="KF32" i="1" s="1"/>
  <c r="KG33" i="1" s="1"/>
  <c r="KH34" i="1" s="1"/>
  <c r="KI35" i="1" s="1"/>
  <c r="KJ36" i="1" s="1"/>
  <c r="KK37" i="1" s="1"/>
  <c r="KL38" i="1" s="1"/>
  <c r="KM39" i="1" s="1"/>
  <c r="KN40" i="1" s="1"/>
  <c r="KO41" i="1" s="1"/>
  <c r="KP42" i="1" s="1"/>
  <c r="KQ43" i="1" s="1"/>
  <c r="KR44" i="1" s="1"/>
  <c r="KS45" i="1" s="1"/>
  <c r="KT46" i="1" s="1"/>
  <c r="KU47" i="1" s="1"/>
  <c r="KV48" i="1" s="1"/>
  <c r="KW49" i="1" s="1"/>
  <c r="KX50" i="1" s="1"/>
  <c r="KY51" i="1" s="1"/>
  <c r="KZ52" i="1" s="1"/>
  <c r="LA53" i="1" s="1"/>
  <c r="LB54" i="1" s="1"/>
  <c r="LC55" i="1" s="1"/>
  <c r="LD56" i="1" s="1"/>
  <c r="LE57" i="1" s="1"/>
  <c r="LF58" i="1" s="1"/>
  <c r="LG59" i="1" s="1"/>
  <c r="LH60" i="1" s="1"/>
  <c r="LI61" i="1" s="1"/>
  <c r="LJ62" i="1" s="1"/>
  <c r="LK63" i="1" s="1"/>
  <c r="LL64" i="1" s="1"/>
  <c r="LM65" i="1" s="1"/>
  <c r="LN66" i="1" s="1"/>
  <c r="LO67" i="1" s="1"/>
  <c r="LP68" i="1" s="1"/>
  <c r="LQ69" i="1" s="1"/>
  <c r="LR70" i="1" s="1"/>
  <c r="LS71" i="1" s="1"/>
  <c r="LT72" i="1" s="1"/>
  <c r="LU73" i="1" s="1"/>
  <c r="LV74" i="1" s="1"/>
  <c r="LW75" i="1" s="1"/>
  <c r="LX76" i="1" s="1"/>
  <c r="LY77" i="1" s="1"/>
  <c r="LZ78" i="1" s="1"/>
  <c r="MA79" i="1" s="1"/>
  <c r="MB80" i="1" s="1"/>
  <c r="MC81" i="1" s="1"/>
  <c r="MD82" i="1" s="1"/>
  <c r="ME83" i="1" s="1"/>
  <c r="MF84" i="1" s="1"/>
  <c r="MG85" i="1" s="1"/>
  <c r="MH86" i="1" s="1"/>
  <c r="MI87" i="1" s="1"/>
  <c r="MJ88" i="1" s="1"/>
  <c r="MK89" i="1" s="1"/>
  <c r="ML90" i="1" s="1"/>
  <c r="MM91" i="1" s="1"/>
  <c r="MN92" i="1" s="1"/>
  <c r="MO93" i="1" s="1"/>
  <c r="MP94" i="1" s="1"/>
  <c r="MQ95" i="1" s="1"/>
  <c r="MR96" i="1" s="1"/>
  <c r="MS97" i="1" s="1"/>
  <c r="MT98" i="1" s="1"/>
  <c r="MU99" i="1" s="1"/>
  <c r="MV100" i="1" s="1"/>
  <c r="MW101" i="1" s="1"/>
  <c r="MX102" i="1" s="1"/>
  <c r="MY103" i="1" s="1"/>
  <c r="MZ104" i="1" s="1"/>
  <c r="NA105" i="1" s="1"/>
  <c r="NB106" i="1" s="1"/>
  <c r="NC107" i="1" s="1"/>
  <c r="ND108" i="1" s="1"/>
  <c r="NE109" i="1" s="1"/>
  <c r="NF110" i="1" s="1"/>
  <c r="NG111" i="1" s="1"/>
  <c r="NH112" i="1" s="1"/>
  <c r="NI113" i="1" s="1"/>
  <c r="NJ114" i="1" s="1"/>
  <c r="NK115" i="1" s="1"/>
  <c r="NL116" i="1" s="1"/>
  <c r="NM117" i="1" s="1"/>
  <c r="NN118" i="1" s="1"/>
  <c r="NO119" i="1" s="1"/>
  <c r="NP120" i="1" s="1"/>
  <c r="NQ121" i="1" s="1"/>
  <c r="NR122" i="1" s="1"/>
  <c r="NS123" i="1" s="1"/>
  <c r="NT124" i="1" s="1"/>
  <c r="NU125" i="1" s="1"/>
  <c r="NV126" i="1" s="1"/>
  <c r="NW127" i="1" s="1"/>
  <c r="NX128" i="1" s="1"/>
  <c r="NY129" i="1" s="1"/>
  <c r="NZ130" i="1" s="1"/>
  <c r="OA131" i="1" s="1"/>
  <c r="OB132" i="1" s="1"/>
  <c r="OC133" i="1" s="1"/>
  <c r="OD134" i="1" s="1"/>
  <c r="OE135" i="1" s="1"/>
  <c r="OF136" i="1" s="1"/>
  <c r="OG137" i="1" s="1"/>
  <c r="OH138" i="1" s="1"/>
  <c r="OI139" i="1" s="1"/>
  <c r="OJ140" i="1" s="1"/>
  <c r="OK141" i="1" s="1"/>
  <c r="OL142" i="1" s="1"/>
  <c r="OM143" i="1" s="1"/>
  <c r="ON144" i="1" s="1"/>
  <c r="OO145" i="1" s="1"/>
  <c r="OP146" i="1" s="1"/>
  <c r="OQ147" i="1" s="1"/>
  <c r="OR148" i="1" s="1"/>
  <c r="OS149" i="1" s="1"/>
  <c r="OT150" i="1" s="1"/>
  <c r="OU151" i="1" s="1"/>
  <c r="OV152" i="1" s="1"/>
  <c r="OW153" i="1" s="1"/>
  <c r="OX154" i="1" s="1"/>
  <c r="OY155" i="1" s="1"/>
  <c r="OZ156" i="1" s="1"/>
  <c r="PA157" i="1" s="1"/>
  <c r="PB158" i="1" s="1"/>
  <c r="PC159" i="1" s="1"/>
  <c r="PD160" i="1" s="1"/>
  <c r="PE161" i="1" s="1"/>
  <c r="PF162" i="1" s="1"/>
  <c r="PG163" i="1" s="1"/>
  <c r="PH164" i="1" s="1"/>
  <c r="PI165" i="1" s="1"/>
  <c r="PJ166" i="1" s="1"/>
  <c r="PK167" i="1" s="1"/>
  <c r="PL168" i="1" s="1"/>
  <c r="PM169" i="1" s="1"/>
  <c r="PN170" i="1" s="1"/>
  <c r="JE4" i="1"/>
  <c r="JF5" i="1" s="1"/>
  <c r="JG6" i="1" s="1"/>
  <c r="JH7" i="1" s="1"/>
  <c r="JI8" i="1" s="1"/>
  <c r="JJ9" i="1" s="1"/>
  <c r="JK10" i="1" s="1"/>
  <c r="JL11" i="1" s="1"/>
  <c r="JM12" i="1" s="1"/>
  <c r="JN13" i="1" s="1"/>
  <c r="JO14" i="1" s="1"/>
  <c r="JP15" i="1" s="1"/>
  <c r="JQ16" i="1" s="1"/>
  <c r="JR17" i="1" s="1"/>
  <c r="JS18" i="1" s="1"/>
  <c r="JT19" i="1" s="1"/>
  <c r="JU20" i="1" s="1"/>
  <c r="JV21" i="1" s="1"/>
  <c r="JW22" i="1" s="1"/>
  <c r="JX23" i="1" s="1"/>
  <c r="JY24" i="1" s="1"/>
  <c r="JZ25" i="1" s="1"/>
  <c r="KA26" i="1" s="1"/>
  <c r="KB27" i="1" s="1"/>
  <c r="KC28" i="1" s="1"/>
  <c r="KD29" i="1" s="1"/>
  <c r="KE30" i="1" s="1"/>
  <c r="KF31" i="1" s="1"/>
  <c r="KG32" i="1" s="1"/>
  <c r="KH33" i="1" s="1"/>
  <c r="KI34" i="1" s="1"/>
  <c r="KJ35" i="1" s="1"/>
  <c r="KK36" i="1" s="1"/>
  <c r="KL37" i="1" s="1"/>
  <c r="KM38" i="1" s="1"/>
  <c r="KN39" i="1" s="1"/>
  <c r="KO40" i="1" s="1"/>
  <c r="KP41" i="1" s="1"/>
  <c r="KQ42" i="1" s="1"/>
  <c r="KR43" i="1" s="1"/>
  <c r="KS44" i="1" s="1"/>
  <c r="KT45" i="1" s="1"/>
  <c r="KU46" i="1" s="1"/>
  <c r="KV47" i="1" s="1"/>
  <c r="KW48" i="1" s="1"/>
  <c r="KX49" i="1" s="1"/>
  <c r="KY50" i="1" s="1"/>
  <c r="KZ51" i="1" s="1"/>
  <c r="LA52" i="1" s="1"/>
  <c r="LB53" i="1" s="1"/>
  <c r="LC54" i="1" s="1"/>
  <c r="LD55" i="1" s="1"/>
  <c r="LE56" i="1" s="1"/>
  <c r="LF57" i="1" s="1"/>
  <c r="LG58" i="1" s="1"/>
  <c r="LH59" i="1" s="1"/>
  <c r="LI60" i="1" s="1"/>
  <c r="LJ61" i="1" s="1"/>
  <c r="LK62" i="1" s="1"/>
  <c r="LL63" i="1" s="1"/>
  <c r="LM64" i="1" s="1"/>
  <c r="LN65" i="1" s="1"/>
  <c r="LO66" i="1" s="1"/>
  <c r="LP67" i="1" s="1"/>
  <c r="LQ68" i="1" s="1"/>
  <c r="LR69" i="1" s="1"/>
  <c r="LS70" i="1" s="1"/>
  <c r="LT71" i="1" s="1"/>
  <c r="LU72" i="1" s="1"/>
  <c r="LV73" i="1" s="1"/>
  <c r="LW74" i="1" s="1"/>
  <c r="LX75" i="1" s="1"/>
  <c r="LY76" i="1" s="1"/>
  <c r="LZ77" i="1" s="1"/>
  <c r="MA78" i="1" s="1"/>
  <c r="MB79" i="1" s="1"/>
  <c r="MC80" i="1" s="1"/>
  <c r="MD81" i="1" s="1"/>
  <c r="ME82" i="1" s="1"/>
  <c r="MF83" i="1" s="1"/>
  <c r="MG84" i="1" s="1"/>
  <c r="MH85" i="1" s="1"/>
  <c r="MI86" i="1" s="1"/>
  <c r="MJ87" i="1" s="1"/>
  <c r="MK88" i="1" s="1"/>
  <c r="ML89" i="1" s="1"/>
  <c r="MM90" i="1" s="1"/>
  <c r="MN91" i="1" s="1"/>
  <c r="MO92" i="1" s="1"/>
  <c r="MP93" i="1" s="1"/>
  <c r="MQ94" i="1" s="1"/>
  <c r="MR95" i="1" s="1"/>
  <c r="MS96" i="1" s="1"/>
  <c r="MT97" i="1" s="1"/>
  <c r="MU98" i="1" s="1"/>
  <c r="MV99" i="1" s="1"/>
  <c r="MW100" i="1" s="1"/>
  <c r="MX101" i="1" s="1"/>
  <c r="MY102" i="1" s="1"/>
  <c r="MZ103" i="1" s="1"/>
  <c r="NA104" i="1" s="1"/>
  <c r="NB105" i="1" s="1"/>
  <c r="NC106" i="1" s="1"/>
  <c r="ND107" i="1" s="1"/>
  <c r="NE108" i="1" s="1"/>
  <c r="NF109" i="1" s="1"/>
  <c r="NG110" i="1" s="1"/>
  <c r="NH111" i="1" s="1"/>
  <c r="NI112" i="1" s="1"/>
  <c r="NJ113" i="1" s="1"/>
  <c r="NK114" i="1" s="1"/>
  <c r="NL115" i="1" s="1"/>
  <c r="NM116" i="1" s="1"/>
  <c r="NN117" i="1" s="1"/>
  <c r="NO118" i="1" s="1"/>
  <c r="NP119" i="1" s="1"/>
  <c r="NQ120" i="1" s="1"/>
  <c r="NR121" i="1" s="1"/>
  <c r="NS122" i="1" s="1"/>
  <c r="NT123" i="1" s="1"/>
  <c r="NU124" i="1" s="1"/>
  <c r="NV125" i="1" s="1"/>
  <c r="NW126" i="1" s="1"/>
  <c r="NX127" i="1" s="1"/>
  <c r="NY128" i="1" s="1"/>
  <c r="NZ129" i="1" s="1"/>
  <c r="OA130" i="1" s="1"/>
  <c r="OB131" i="1" s="1"/>
  <c r="OC132" i="1" s="1"/>
  <c r="OD133" i="1" s="1"/>
  <c r="OE134" i="1" s="1"/>
  <c r="OF135" i="1" s="1"/>
  <c r="OG136" i="1" s="1"/>
  <c r="OH137" i="1" s="1"/>
  <c r="OI138" i="1" s="1"/>
  <c r="OJ139" i="1" s="1"/>
  <c r="OK140" i="1" s="1"/>
  <c r="OL141" i="1" s="1"/>
  <c r="OM142" i="1" s="1"/>
  <c r="ON143" i="1" s="1"/>
  <c r="OO144" i="1" s="1"/>
  <c r="OP145" i="1" s="1"/>
  <c r="OQ146" i="1" s="1"/>
  <c r="OR147" i="1" s="1"/>
  <c r="OS148" i="1" s="1"/>
  <c r="OT149" i="1" s="1"/>
  <c r="OU150" i="1" s="1"/>
  <c r="OV151" i="1" s="1"/>
  <c r="OW152" i="1" s="1"/>
  <c r="OX153" i="1" s="1"/>
  <c r="OY154" i="1" s="1"/>
  <c r="OZ155" i="1" s="1"/>
  <c r="PA156" i="1" s="1"/>
  <c r="PB157" i="1" s="1"/>
  <c r="PC158" i="1" s="1"/>
  <c r="PD159" i="1" s="1"/>
  <c r="PE160" i="1" s="1"/>
  <c r="PF161" i="1" s="1"/>
  <c r="PG162" i="1" s="1"/>
  <c r="PH163" i="1" s="1"/>
  <c r="PI164" i="1" s="1"/>
  <c r="PJ165" i="1" s="1"/>
  <c r="PK166" i="1" s="1"/>
  <c r="PL167" i="1" s="1"/>
  <c r="PM168" i="1" s="1"/>
  <c r="PN169" i="1" s="1"/>
  <c r="JF4" i="1"/>
  <c r="JG5" i="1" s="1"/>
  <c r="JH6" i="1" s="1"/>
  <c r="JI7" i="1" s="1"/>
  <c r="JJ8" i="1" s="1"/>
  <c r="JK9" i="1" s="1"/>
  <c r="JL10" i="1" s="1"/>
  <c r="JM11" i="1" s="1"/>
  <c r="JN12" i="1" s="1"/>
  <c r="JO13" i="1" s="1"/>
  <c r="JP14" i="1" s="1"/>
  <c r="JQ15" i="1" s="1"/>
  <c r="JR16" i="1" s="1"/>
  <c r="JS17" i="1" s="1"/>
  <c r="JT18" i="1" s="1"/>
  <c r="JU19" i="1" s="1"/>
  <c r="JV20" i="1" s="1"/>
  <c r="JW21" i="1" s="1"/>
  <c r="JX22" i="1" s="1"/>
  <c r="JY23" i="1" s="1"/>
  <c r="JZ24" i="1" s="1"/>
  <c r="KA25" i="1" s="1"/>
  <c r="KB26" i="1" s="1"/>
  <c r="KC27" i="1" s="1"/>
  <c r="KD28" i="1" s="1"/>
  <c r="KE29" i="1" s="1"/>
  <c r="KF30" i="1" s="1"/>
  <c r="KG31" i="1" s="1"/>
  <c r="KH32" i="1" s="1"/>
  <c r="KI33" i="1" s="1"/>
  <c r="KJ34" i="1" s="1"/>
  <c r="KK35" i="1" s="1"/>
  <c r="KL36" i="1" s="1"/>
  <c r="KM37" i="1" s="1"/>
  <c r="KN38" i="1" s="1"/>
  <c r="KO39" i="1" s="1"/>
  <c r="KP40" i="1" s="1"/>
  <c r="KQ41" i="1" s="1"/>
  <c r="KR42" i="1" s="1"/>
  <c r="KS43" i="1" s="1"/>
  <c r="KT44" i="1" s="1"/>
  <c r="KU45" i="1" s="1"/>
  <c r="KV46" i="1" s="1"/>
  <c r="KW47" i="1" s="1"/>
  <c r="KX48" i="1" s="1"/>
  <c r="KY49" i="1" s="1"/>
  <c r="KZ50" i="1" s="1"/>
  <c r="LA51" i="1" s="1"/>
  <c r="LB52" i="1" s="1"/>
  <c r="LC53" i="1" s="1"/>
  <c r="LD54" i="1" s="1"/>
  <c r="LE55" i="1" s="1"/>
  <c r="LF56" i="1" s="1"/>
  <c r="LG57" i="1" s="1"/>
  <c r="LH58" i="1" s="1"/>
  <c r="LI59" i="1" s="1"/>
  <c r="LJ60" i="1" s="1"/>
  <c r="LK61" i="1" s="1"/>
  <c r="LL62" i="1" s="1"/>
  <c r="LM63" i="1" s="1"/>
  <c r="LN64" i="1" s="1"/>
  <c r="LO65" i="1" s="1"/>
  <c r="LP66" i="1" s="1"/>
  <c r="LQ67" i="1" s="1"/>
  <c r="LR68" i="1" s="1"/>
  <c r="LS69" i="1" s="1"/>
  <c r="LT70" i="1" s="1"/>
  <c r="LU71" i="1" s="1"/>
  <c r="LV72" i="1" s="1"/>
  <c r="LW73" i="1" s="1"/>
  <c r="LX74" i="1" s="1"/>
  <c r="LY75" i="1" s="1"/>
  <c r="LZ76" i="1" s="1"/>
  <c r="MA77" i="1" s="1"/>
  <c r="MB78" i="1" s="1"/>
  <c r="MC79" i="1" s="1"/>
  <c r="MD80" i="1" s="1"/>
  <c r="ME81" i="1" s="1"/>
  <c r="MF82" i="1" s="1"/>
  <c r="MG83" i="1" s="1"/>
  <c r="MH84" i="1" s="1"/>
  <c r="MI85" i="1" s="1"/>
  <c r="MJ86" i="1" s="1"/>
  <c r="MK87" i="1" s="1"/>
  <c r="ML88" i="1" s="1"/>
  <c r="MM89" i="1" s="1"/>
  <c r="MN90" i="1" s="1"/>
  <c r="MO91" i="1" s="1"/>
  <c r="MP92" i="1" s="1"/>
  <c r="MQ93" i="1" s="1"/>
  <c r="MR94" i="1" s="1"/>
  <c r="MS95" i="1" s="1"/>
  <c r="MT96" i="1" s="1"/>
  <c r="MU97" i="1" s="1"/>
  <c r="MV98" i="1" s="1"/>
  <c r="MW99" i="1" s="1"/>
  <c r="MX100" i="1" s="1"/>
  <c r="MY101" i="1" s="1"/>
  <c r="MZ102" i="1" s="1"/>
  <c r="NA103" i="1" s="1"/>
  <c r="NB104" i="1" s="1"/>
  <c r="NC105" i="1" s="1"/>
  <c r="ND106" i="1" s="1"/>
  <c r="NE107" i="1" s="1"/>
  <c r="NF108" i="1" s="1"/>
  <c r="NG109" i="1" s="1"/>
  <c r="NH110" i="1" s="1"/>
  <c r="NI111" i="1" s="1"/>
  <c r="NJ112" i="1" s="1"/>
  <c r="NK113" i="1" s="1"/>
  <c r="NL114" i="1" s="1"/>
  <c r="NM115" i="1" s="1"/>
  <c r="NN116" i="1" s="1"/>
  <c r="NO117" i="1" s="1"/>
  <c r="NP118" i="1" s="1"/>
  <c r="NQ119" i="1" s="1"/>
  <c r="NR120" i="1" s="1"/>
  <c r="NS121" i="1" s="1"/>
  <c r="NT122" i="1" s="1"/>
  <c r="NU123" i="1" s="1"/>
  <c r="NV124" i="1" s="1"/>
  <c r="NW125" i="1" s="1"/>
  <c r="NX126" i="1" s="1"/>
  <c r="NY127" i="1" s="1"/>
  <c r="NZ128" i="1" s="1"/>
  <c r="OA129" i="1" s="1"/>
  <c r="OB130" i="1" s="1"/>
  <c r="OC131" i="1" s="1"/>
  <c r="OD132" i="1" s="1"/>
  <c r="OE133" i="1" s="1"/>
  <c r="OF134" i="1" s="1"/>
  <c r="OG135" i="1" s="1"/>
  <c r="OH136" i="1" s="1"/>
  <c r="OI137" i="1" s="1"/>
  <c r="OJ138" i="1" s="1"/>
  <c r="OK139" i="1" s="1"/>
  <c r="OL140" i="1" s="1"/>
  <c r="OM141" i="1" s="1"/>
  <c r="ON142" i="1" s="1"/>
  <c r="OO143" i="1" s="1"/>
  <c r="OP144" i="1" s="1"/>
  <c r="OQ145" i="1" s="1"/>
  <c r="OR146" i="1" s="1"/>
  <c r="OS147" i="1" s="1"/>
  <c r="OT148" i="1" s="1"/>
  <c r="OU149" i="1" s="1"/>
  <c r="OV150" i="1" s="1"/>
  <c r="OW151" i="1" s="1"/>
  <c r="OX152" i="1" s="1"/>
  <c r="OY153" i="1" s="1"/>
  <c r="OZ154" i="1" s="1"/>
  <c r="PA155" i="1" s="1"/>
  <c r="PB156" i="1" s="1"/>
  <c r="PC157" i="1" s="1"/>
  <c r="PD158" i="1" s="1"/>
  <c r="PE159" i="1" s="1"/>
  <c r="PF160" i="1" s="1"/>
  <c r="PG161" i="1" s="1"/>
  <c r="PH162" i="1" s="1"/>
  <c r="PI163" i="1" s="1"/>
  <c r="PJ164" i="1" s="1"/>
  <c r="PK165" i="1" s="1"/>
  <c r="PL166" i="1" s="1"/>
  <c r="PM167" i="1" s="1"/>
  <c r="PN168" i="1" s="1"/>
  <c r="JG4" i="1"/>
  <c r="JH5" i="1" s="1"/>
  <c r="JI6" i="1" s="1"/>
  <c r="JJ7" i="1" s="1"/>
  <c r="JK8" i="1" s="1"/>
  <c r="JL9" i="1" s="1"/>
  <c r="JM10" i="1" s="1"/>
  <c r="JN11" i="1" s="1"/>
  <c r="JO12" i="1" s="1"/>
  <c r="JP13" i="1" s="1"/>
  <c r="JQ14" i="1" s="1"/>
  <c r="JR15" i="1" s="1"/>
  <c r="JS16" i="1" s="1"/>
  <c r="JT17" i="1" s="1"/>
  <c r="JU18" i="1" s="1"/>
  <c r="JV19" i="1" s="1"/>
  <c r="JW20" i="1" s="1"/>
  <c r="JX21" i="1" s="1"/>
  <c r="JY22" i="1" s="1"/>
  <c r="JZ23" i="1" s="1"/>
  <c r="KA24" i="1" s="1"/>
  <c r="KB25" i="1" s="1"/>
  <c r="KC26" i="1" s="1"/>
  <c r="KD27" i="1" s="1"/>
  <c r="KE28" i="1" s="1"/>
  <c r="KF29" i="1" s="1"/>
  <c r="KG30" i="1" s="1"/>
  <c r="KH31" i="1" s="1"/>
  <c r="KI32" i="1" s="1"/>
  <c r="KJ33" i="1" s="1"/>
  <c r="KK34" i="1" s="1"/>
  <c r="KL35" i="1" s="1"/>
  <c r="KM36" i="1" s="1"/>
  <c r="KN37" i="1" s="1"/>
  <c r="KO38" i="1" s="1"/>
  <c r="KP39" i="1" s="1"/>
  <c r="KQ40" i="1" s="1"/>
  <c r="KR41" i="1" s="1"/>
  <c r="KS42" i="1" s="1"/>
  <c r="KT43" i="1" s="1"/>
  <c r="KU44" i="1" s="1"/>
  <c r="KV45" i="1" s="1"/>
  <c r="KW46" i="1" s="1"/>
  <c r="KX47" i="1" s="1"/>
  <c r="KY48" i="1" s="1"/>
  <c r="KZ49" i="1" s="1"/>
  <c r="LA50" i="1" s="1"/>
  <c r="LB51" i="1" s="1"/>
  <c r="LC52" i="1" s="1"/>
  <c r="LD53" i="1" s="1"/>
  <c r="LE54" i="1" s="1"/>
  <c r="LF55" i="1" s="1"/>
  <c r="LG56" i="1" s="1"/>
  <c r="LH57" i="1" s="1"/>
  <c r="LI58" i="1" s="1"/>
  <c r="LJ59" i="1" s="1"/>
  <c r="LK60" i="1" s="1"/>
  <c r="LL61" i="1" s="1"/>
  <c r="LM62" i="1" s="1"/>
  <c r="LN63" i="1" s="1"/>
  <c r="LO64" i="1" s="1"/>
  <c r="LP65" i="1" s="1"/>
  <c r="LQ66" i="1" s="1"/>
  <c r="LR67" i="1" s="1"/>
  <c r="LS68" i="1" s="1"/>
  <c r="LT69" i="1" s="1"/>
  <c r="LU70" i="1" s="1"/>
  <c r="LV71" i="1" s="1"/>
  <c r="LW72" i="1" s="1"/>
  <c r="LX73" i="1" s="1"/>
  <c r="LY74" i="1" s="1"/>
  <c r="LZ75" i="1" s="1"/>
  <c r="MA76" i="1" s="1"/>
  <c r="MB77" i="1" s="1"/>
  <c r="MC78" i="1" s="1"/>
  <c r="MD79" i="1" s="1"/>
  <c r="ME80" i="1" s="1"/>
  <c r="MF81" i="1" s="1"/>
  <c r="MG82" i="1" s="1"/>
  <c r="MH83" i="1" s="1"/>
  <c r="MI84" i="1" s="1"/>
  <c r="MJ85" i="1" s="1"/>
  <c r="MK86" i="1" s="1"/>
  <c r="ML87" i="1" s="1"/>
  <c r="MM88" i="1" s="1"/>
  <c r="MN89" i="1" s="1"/>
  <c r="MO90" i="1" s="1"/>
  <c r="MP91" i="1" s="1"/>
  <c r="MQ92" i="1" s="1"/>
  <c r="MR93" i="1" s="1"/>
  <c r="MS94" i="1" s="1"/>
  <c r="MT95" i="1" s="1"/>
  <c r="MU96" i="1" s="1"/>
  <c r="MV97" i="1" s="1"/>
  <c r="MW98" i="1" s="1"/>
  <c r="MX99" i="1" s="1"/>
  <c r="MY100" i="1" s="1"/>
  <c r="MZ101" i="1" s="1"/>
  <c r="NA102" i="1" s="1"/>
  <c r="NB103" i="1" s="1"/>
  <c r="NC104" i="1" s="1"/>
  <c r="ND105" i="1" s="1"/>
  <c r="NE106" i="1" s="1"/>
  <c r="NF107" i="1" s="1"/>
  <c r="NG108" i="1" s="1"/>
  <c r="NH109" i="1" s="1"/>
  <c r="NI110" i="1" s="1"/>
  <c r="NJ111" i="1" s="1"/>
  <c r="NK112" i="1" s="1"/>
  <c r="NL113" i="1" s="1"/>
  <c r="NM114" i="1" s="1"/>
  <c r="NN115" i="1" s="1"/>
  <c r="NO116" i="1" s="1"/>
  <c r="NP117" i="1" s="1"/>
  <c r="NQ118" i="1" s="1"/>
  <c r="NR119" i="1" s="1"/>
  <c r="NS120" i="1" s="1"/>
  <c r="NT121" i="1" s="1"/>
  <c r="NU122" i="1" s="1"/>
  <c r="NV123" i="1" s="1"/>
  <c r="NW124" i="1" s="1"/>
  <c r="NX125" i="1" s="1"/>
  <c r="NY126" i="1" s="1"/>
  <c r="NZ127" i="1" s="1"/>
  <c r="OA128" i="1" s="1"/>
  <c r="OB129" i="1" s="1"/>
  <c r="OC130" i="1" s="1"/>
  <c r="OD131" i="1" s="1"/>
  <c r="OE132" i="1" s="1"/>
  <c r="OF133" i="1" s="1"/>
  <c r="OG134" i="1" s="1"/>
  <c r="OH135" i="1" s="1"/>
  <c r="OI136" i="1" s="1"/>
  <c r="OJ137" i="1" s="1"/>
  <c r="OK138" i="1" s="1"/>
  <c r="OL139" i="1" s="1"/>
  <c r="OM140" i="1" s="1"/>
  <c r="ON141" i="1" s="1"/>
  <c r="OO142" i="1" s="1"/>
  <c r="OP143" i="1" s="1"/>
  <c r="OQ144" i="1" s="1"/>
  <c r="OR145" i="1" s="1"/>
  <c r="OS146" i="1" s="1"/>
  <c r="OT147" i="1" s="1"/>
  <c r="OU148" i="1" s="1"/>
  <c r="OV149" i="1" s="1"/>
  <c r="OW150" i="1" s="1"/>
  <c r="OX151" i="1" s="1"/>
  <c r="OY152" i="1" s="1"/>
  <c r="OZ153" i="1" s="1"/>
  <c r="PA154" i="1" s="1"/>
  <c r="PB155" i="1" s="1"/>
  <c r="PC156" i="1" s="1"/>
  <c r="PD157" i="1" s="1"/>
  <c r="PE158" i="1" s="1"/>
  <c r="PF159" i="1" s="1"/>
  <c r="PG160" i="1" s="1"/>
  <c r="PH161" i="1" s="1"/>
  <c r="PI162" i="1" s="1"/>
  <c r="PJ163" i="1" s="1"/>
  <c r="PK164" i="1" s="1"/>
  <c r="PL165" i="1" s="1"/>
  <c r="PM166" i="1" s="1"/>
  <c r="PN167" i="1" s="1"/>
  <c r="JH4" i="1"/>
  <c r="JI5" i="1" s="1"/>
  <c r="JJ6" i="1" s="1"/>
  <c r="JK7" i="1" s="1"/>
  <c r="JL8" i="1" s="1"/>
  <c r="JM9" i="1" s="1"/>
  <c r="JN10" i="1" s="1"/>
  <c r="JO11" i="1" s="1"/>
  <c r="JP12" i="1" s="1"/>
  <c r="JQ13" i="1" s="1"/>
  <c r="JR14" i="1" s="1"/>
  <c r="JS15" i="1" s="1"/>
  <c r="JT16" i="1" s="1"/>
  <c r="JU17" i="1" s="1"/>
  <c r="JV18" i="1" s="1"/>
  <c r="JW19" i="1" s="1"/>
  <c r="JX20" i="1" s="1"/>
  <c r="JY21" i="1" s="1"/>
  <c r="JZ22" i="1" s="1"/>
  <c r="KA23" i="1" s="1"/>
  <c r="KB24" i="1" s="1"/>
  <c r="KC25" i="1" s="1"/>
  <c r="KD26" i="1" s="1"/>
  <c r="KE27" i="1" s="1"/>
  <c r="KF28" i="1" s="1"/>
  <c r="KG29" i="1" s="1"/>
  <c r="KH30" i="1" s="1"/>
  <c r="KI31" i="1" s="1"/>
  <c r="KJ32" i="1" s="1"/>
  <c r="KK33" i="1" s="1"/>
  <c r="KL34" i="1" s="1"/>
  <c r="KM35" i="1" s="1"/>
  <c r="KN36" i="1" s="1"/>
  <c r="KO37" i="1" s="1"/>
  <c r="KP38" i="1" s="1"/>
  <c r="KQ39" i="1" s="1"/>
  <c r="KR40" i="1" s="1"/>
  <c r="KS41" i="1" s="1"/>
  <c r="KT42" i="1" s="1"/>
  <c r="KU43" i="1" s="1"/>
  <c r="KV44" i="1" s="1"/>
  <c r="KW45" i="1" s="1"/>
  <c r="KX46" i="1" s="1"/>
  <c r="KY47" i="1" s="1"/>
  <c r="KZ48" i="1" s="1"/>
  <c r="LA49" i="1" s="1"/>
  <c r="LB50" i="1" s="1"/>
  <c r="LC51" i="1" s="1"/>
  <c r="LD52" i="1" s="1"/>
  <c r="LE53" i="1" s="1"/>
  <c r="LF54" i="1" s="1"/>
  <c r="LG55" i="1" s="1"/>
  <c r="LH56" i="1" s="1"/>
  <c r="LI57" i="1" s="1"/>
  <c r="LJ58" i="1" s="1"/>
  <c r="LK59" i="1" s="1"/>
  <c r="LL60" i="1" s="1"/>
  <c r="LM61" i="1" s="1"/>
  <c r="LN62" i="1" s="1"/>
  <c r="LO63" i="1" s="1"/>
  <c r="LP64" i="1" s="1"/>
  <c r="LQ65" i="1" s="1"/>
  <c r="LR66" i="1" s="1"/>
  <c r="LS67" i="1" s="1"/>
  <c r="LT68" i="1" s="1"/>
  <c r="LU69" i="1" s="1"/>
  <c r="LV70" i="1" s="1"/>
  <c r="LW71" i="1" s="1"/>
  <c r="LX72" i="1" s="1"/>
  <c r="LY73" i="1" s="1"/>
  <c r="LZ74" i="1" s="1"/>
  <c r="MA75" i="1" s="1"/>
  <c r="MB76" i="1" s="1"/>
  <c r="MC77" i="1" s="1"/>
  <c r="MD78" i="1" s="1"/>
  <c r="ME79" i="1" s="1"/>
  <c r="MF80" i="1" s="1"/>
  <c r="MG81" i="1" s="1"/>
  <c r="MH82" i="1" s="1"/>
  <c r="MI83" i="1" s="1"/>
  <c r="MJ84" i="1" s="1"/>
  <c r="MK85" i="1" s="1"/>
  <c r="ML86" i="1" s="1"/>
  <c r="MM87" i="1" s="1"/>
  <c r="MN88" i="1" s="1"/>
  <c r="MO89" i="1" s="1"/>
  <c r="MP90" i="1" s="1"/>
  <c r="MQ91" i="1" s="1"/>
  <c r="MR92" i="1" s="1"/>
  <c r="MS93" i="1" s="1"/>
  <c r="MT94" i="1" s="1"/>
  <c r="MU95" i="1" s="1"/>
  <c r="MV96" i="1" s="1"/>
  <c r="MW97" i="1" s="1"/>
  <c r="MX98" i="1" s="1"/>
  <c r="MY99" i="1" s="1"/>
  <c r="MZ100" i="1" s="1"/>
  <c r="NA101" i="1" s="1"/>
  <c r="NB102" i="1" s="1"/>
  <c r="NC103" i="1" s="1"/>
  <c r="ND104" i="1" s="1"/>
  <c r="NE105" i="1" s="1"/>
  <c r="NF106" i="1" s="1"/>
  <c r="NG107" i="1" s="1"/>
  <c r="NH108" i="1" s="1"/>
  <c r="NI109" i="1" s="1"/>
  <c r="NJ110" i="1" s="1"/>
  <c r="NK111" i="1" s="1"/>
  <c r="NL112" i="1" s="1"/>
  <c r="NM113" i="1" s="1"/>
  <c r="NN114" i="1" s="1"/>
  <c r="NO115" i="1" s="1"/>
  <c r="NP116" i="1" s="1"/>
  <c r="NQ117" i="1" s="1"/>
  <c r="NR118" i="1" s="1"/>
  <c r="NS119" i="1" s="1"/>
  <c r="NT120" i="1" s="1"/>
  <c r="NU121" i="1" s="1"/>
  <c r="NV122" i="1" s="1"/>
  <c r="NW123" i="1" s="1"/>
  <c r="NX124" i="1" s="1"/>
  <c r="NY125" i="1" s="1"/>
  <c r="NZ126" i="1" s="1"/>
  <c r="OA127" i="1" s="1"/>
  <c r="OB128" i="1" s="1"/>
  <c r="OC129" i="1" s="1"/>
  <c r="OD130" i="1" s="1"/>
  <c r="OE131" i="1" s="1"/>
  <c r="OF132" i="1" s="1"/>
  <c r="OG133" i="1" s="1"/>
  <c r="OH134" i="1" s="1"/>
  <c r="OI135" i="1" s="1"/>
  <c r="OJ136" i="1" s="1"/>
  <c r="OK137" i="1" s="1"/>
  <c r="OL138" i="1" s="1"/>
  <c r="OM139" i="1" s="1"/>
  <c r="ON140" i="1" s="1"/>
  <c r="OO141" i="1" s="1"/>
  <c r="OP142" i="1" s="1"/>
  <c r="OQ143" i="1" s="1"/>
  <c r="OR144" i="1" s="1"/>
  <c r="OS145" i="1" s="1"/>
  <c r="OT146" i="1" s="1"/>
  <c r="OU147" i="1" s="1"/>
  <c r="OV148" i="1" s="1"/>
  <c r="OW149" i="1" s="1"/>
  <c r="OX150" i="1" s="1"/>
  <c r="OY151" i="1" s="1"/>
  <c r="OZ152" i="1" s="1"/>
  <c r="PA153" i="1" s="1"/>
  <c r="PB154" i="1" s="1"/>
  <c r="PC155" i="1" s="1"/>
  <c r="PD156" i="1" s="1"/>
  <c r="PE157" i="1" s="1"/>
  <c r="PF158" i="1" s="1"/>
  <c r="PG159" i="1" s="1"/>
  <c r="PH160" i="1" s="1"/>
  <c r="PI161" i="1" s="1"/>
  <c r="PJ162" i="1" s="1"/>
  <c r="PK163" i="1" s="1"/>
  <c r="PL164" i="1" s="1"/>
  <c r="PM165" i="1" s="1"/>
  <c r="PN166" i="1" s="1"/>
  <c r="JI4" i="1"/>
  <c r="JJ5" i="1" s="1"/>
  <c r="JK6" i="1" s="1"/>
  <c r="JL7" i="1" s="1"/>
  <c r="JM8" i="1" s="1"/>
  <c r="JN9" i="1" s="1"/>
  <c r="JO10" i="1" s="1"/>
  <c r="JP11" i="1" s="1"/>
  <c r="JQ12" i="1" s="1"/>
  <c r="JR13" i="1" s="1"/>
  <c r="JS14" i="1" s="1"/>
  <c r="JT15" i="1" s="1"/>
  <c r="JU16" i="1" s="1"/>
  <c r="JV17" i="1" s="1"/>
  <c r="JW18" i="1" s="1"/>
  <c r="JX19" i="1" s="1"/>
  <c r="JY20" i="1" s="1"/>
  <c r="JZ21" i="1" s="1"/>
  <c r="KA22" i="1" s="1"/>
  <c r="KB23" i="1" s="1"/>
  <c r="KC24" i="1" s="1"/>
  <c r="KD25" i="1" s="1"/>
  <c r="KE26" i="1" s="1"/>
  <c r="KF27" i="1" s="1"/>
  <c r="KG28" i="1" s="1"/>
  <c r="KH29" i="1" s="1"/>
  <c r="KI30" i="1" s="1"/>
  <c r="KJ31" i="1" s="1"/>
  <c r="KK32" i="1" s="1"/>
  <c r="KL33" i="1" s="1"/>
  <c r="KM34" i="1" s="1"/>
  <c r="KN35" i="1" s="1"/>
  <c r="KO36" i="1" s="1"/>
  <c r="KP37" i="1" s="1"/>
  <c r="KQ38" i="1" s="1"/>
  <c r="KR39" i="1" s="1"/>
  <c r="KS40" i="1" s="1"/>
  <c r="KT41" i="1" s="1"/>
  <c r="KU42" i="1" s="1"/>
  <c r="KV43" i="1" s="1"/>
  <c r="KW44" i="1" s="1"/>
  <c r="KX45" i="1" s="1"/>
  <c r="KY46" i="1" s="1"/>
  <c r="KZ47" i="1" s="1"/>
  <c r="LA48" i="1" s="1"/>
  <c r="LB49" i="1" s="1"/>
  <c r="LC50" i="1" s="1"/>
  <c r="LD51" i="1" s="1"/>
  <c r="LE52" i="1" s="1"/>
  <c r="LF53" i="1" s="1"/>
  <c r="LG54" i="1" s="1"/>
  <c r="LH55" i="1" s="1"/>
  <c r="LI56" i="1" s="1"/>
  <c r="LJ57" i="1" s="1"/>
  <c r="LK58" i="1" s="1"/>
  <c r="LL59" i="1" s="1"/>
  <c r="LM60" i="1" s="1"/>
  <c r="LN61" i="1" s="1"/>
  <c r="LO62" i="1" s="1"/>
  <c r="LP63" i="1" s="1"/>
  <c r="LQ64" i="1" s="1"/>
  <c r="LR65" i="1" s="1"/>
  <c r="LS66" i="1" s="1"/>
  <c r="LT67" i="1" s="1"/>
  <c r="LU68" i="1" s="1"/>
  <c r="LV69" i="1" s="1"/>
  <c r="LW70" i="1" s="1"/>
  <c r="LX71" i="1" s="1"/>
  <c r="LY72" i="1" s="1"/>
  <c r="LZ73" i="1" s="1"/>
  <c r="MA74" i="1" s="1"/>
  <c r="MB75" i="1" s="1"/>
  <c r="MC76" i="1" s="1"/>
  <c r="MD77" i="1" s="1"/>
  <c r="ME78" i="1" s="1"/>
  <c r="MF79" i="1" s="1"/>
  <c r="MG80" i="1" s="1"/>
  <c r="MH81" i="1" s="1"/>
  <c r="MI82" i="1" s="1"/>
  <c r="MJ83" i="1" s="1"/>
  <c r="MK84" i="1" s="1"/>
  <c r="ML85" i="1" s="1"/>
  <c r="MM86" i="1" s="1"/>
  <c r="MN87" i="1" s="1"/>
  <c r="MO88" i="1" s="1"/>
  <c r="MP89" i="1" s="1"/>
  <c r="MQ90" i="1" s="1"/>
  <c r="MR91" i="1" s="1"/>
  <c r="MS92" i="1" s="1"/>
  <c r="MT93" i="1" s="1"/>
  <c r="MU94" i="1" s="1"/>
  <c r="MV95" i="1" s="1"/>
  <c r="MW96" i="1" s="1"/>
  <c r="MX97" i="1" s="1"/>
  <c r="MY98" i="1" s="1"/>
  <c r="MZ99" i="1" s="1"/>
  <c r="NA100" i="1" s="1"/>
  <c r="NB101" i="1" s="1"/>
  <c r="NC102" i="1" s="1"/>
  <c r="ND103" i="1" s="1"/>
  <c r="NE104" i="1" s="1"/>
  <c r="NF105" i="1" s="1"/>
  <c r="NG106" i="1" s="1"/>
  <c r="NH107" i="1" s="1"/>
  <c r="NI108" i="1" s="1"/>
  <c r="NJ109" i="1" s="1"/>
  <c r="NK110" i="1" s="1"/>
  <c r="NL111" i="1" s="1"/>
  <c r="NM112" i="1" s="1"/>
  <c r="NN113" i="1" s="1"/>
  <c r="NO114" i="1" s="1"/>
  <c r="NP115" i="1" s="1"/>
  <c r="NQ116" i="1" s="1"/>
  <c r="NR117" i="1" s="1"/>
  <c r="NS118" i="1" s="1"/>
  <c r="NT119" i="1" s="1"/>
  <c r="NU120" i="1" s="1"/>
  <c r="NV121" i="1" s="1"/>
  <c r="NW122" i="1" s="1"/>
  <c r="NX123" i="1" s="1"/>
  <c r="NY124" i="1" s="1"/>
  <c r="NZ125" i="1" s="1"/>
  <c r="OA126" i="1" s="1"/>
  <c r="OB127" i="1" s="1"/>
  <c r="OC128" i="1" s="1"/>
  <c r="OD129" i="1" s="1"/>
  <c r="OE130" i="1" s="1"/>
  <c r="OF131" i="1" s="1"/>
  <c r="OG132" i="1" s="1"/>
  <c r="OH133" i="1" s="1"/>
  <c r="OI134" i="1" s="1"/>
  <c r="OJ135" i="1" s="1"/>
  <c r="OK136" i="1" s="1"/>
  <c r="OL137" i="1" s="1"/>
  <c r="OM138" i="1" s="1"/>
  <c r="ON139" i="1" s="1"/>
  <c r="OO140" i="1" s="1"/>
  <c r="OP141" i="1" s="1"/>
  <c r="OQ142" i="1" s="1"/>
  <c r="OR143" i="1" s="1"/>
  <c r="OS144" i="1" s="1"/>
  <c r="OT145" i="1" s="1"/>
  <c r="OU146" i="1" s="1"/>
  <c r="OV147" i="1" s="1"/>
  <c r="OW148" i="1" s="1"/>
  <c r="OX149" i="1" s="1"/>
  <c r="OY150" i="1" s="1"/>
  <c r="OZ151" i="1" s="1"/>
  <c r="PA152" i="1" s="1"/>
  <c r="PB153" i="1" s="1"/>
  <c r="PC154" i="1" s="1"/>
  <c r="PD155" i="1" s="1"/>
  <c r="PE156" i="1" s="1"/>
  <c r="PF157" i="1" s="1"/>
  <c r="PG158" i="1" s="1"/>
  <c r="PH159" i="1" s="1"/>
  <c r="PI160" i="1" s="1"/>
  <c r="PJ161" i="1" s="1"/>
  <c r="PK162" i="1" s="1"/>
  <c r="PL163" i="1" s="1"/>
  <c r="PM164" i="1" s="1"/>
  <c r="PN165" i="1" s="1"/>
  <c r="JJ4" i="1"/>
  <c r="JK5" i="1" s="1"/>
  <c r="JL6" i="1" s="1"/>
  <c r="JM7" i="1" s="1"/>
  <c r="JN8" i="1" s="1"/>
  <c r="JO9" i="1" s="1"/>
  <c r="JP10" i="1" s="1"/>
  <c r="JQ11" i="1" s="1"/>
  <c r="JR12" i="1" s="1"/>
  <c r="JS13" i="1" s="1"/>
  <c r="JT14" i="1" s="1"/>
  <c r="JU15" i="1" s="1"/>
  <c r="JV16" i="1" s="1"/>
  <c r="JW17" i="1" s="1"/>
  <c r="JX18" i="1" s="1"/>
  <c r="JY19" i="1" s="1"/>
  <c r="JZ20" i="1" s="1"/>
  <c r="KA21" i="1" s="1"/>
  <c r="KB22" i="1" s="1"/>
  <c r="KC23" i="1" s="1"/>
  <c r="KD24" i="1" s="1"/>
  <c r="KE25" i="1" s="1"/>
  <c r="KF26" i="1" s="1"/>
  <c r="KG27" i="1" s="1"/>
  <c r="KH28" i="1" s="1"/>
  <c r="KI29" i="1" s="1"/>
  <c r="KJ30" i="1" s="1"/>
  <c r="KK31" i="1" s="1"/>
  <c r="KL32" i="1" s="1"/>
  <c r="KM33" i="1" s="1"/>
  <c r="KN34" i="1" s="1"/>
  <c r="KO35" i="1" s="1"/>
  <c r="KP36" i="1" s="1"/>
  <c r="KQ37" i="1" s="1"/>
  <c r="KR38" i="1" s="1"/>
  <c r="KS39" i="1" s="1"/>
  <c r="KT40" i="1" s="1"/>
  <c r="KU41" i="1" s="1"/>
  <c r="KV42" i="1" s="1"/>
  <c r="KW43" i="1" s="1"/>
  <c r="KX44" i="1" s="1"/>
  <c r="KY45" i="1" s="1"/>
  <c r="KZ46" i="1" s="1"/>
  <c r="LA47" i="1" s="1"/>
  <c r="LB48" i="1" s="1"/>
  <c r="LC49" i="1" s="1"/>
  <c r="LD50" i="1" s="1"/>
  <c r="LE51" i="1" s="1"/>
  <c r="LF52" i="1" s="1"/>
  <c r="LG53" i="1" s="1"/>
  <c r="LH54" i="1" s="1"/>
  <c r="LI55" i="1" s="1"/>
  <c r="LJ56" i="1" s="1"/>
  <c r="LK57" i="1" s="1"/>
  <c r="LL58" i="1" s="1"/>
  <c r="LM59" i="1" s="1"/>
  <c r="LN60" i="1" s="1"/>
  <c r="LO61" i="1" s="1"/>
  <c r="LP62" i="1" s="1"/>
  <c r="LQ63" i="1" s="1"/>
  <c r="LR64" i="1" s="1"/>
  <c r="LS65" i="1" s="1"/>
  <c r="LT66" i="1" s="1"/>
  <c r="LU67" i="1" s="1"/>
  <c r="LV68" i="1" s="1"/>
  <c r="LW69" i="1" s="1"/>
  <c r="LX70" i="1" s="1"/>
  <c r="LY71" i="1" s="1"/>
  <c r="LZ72" i="1" s="1"/>
  <c r="MA73" i="1" s="1"/>
  <c r="MB74" i="1" s="1"/>
  <c r="MC75" i="1" s="1"/>
  <c r="MD76" i="1" s="1"/>
  <c r="ME77" i="1" s="1"/>
  <c r="MF78" i="1" s="1"/>
  <c r="MG79" i="1" s="1"/>
  <c r="MH80" i="1" s="1"/>
  <c r="MI81" i="1" s="1"/>
  <c r="MJ82" i="1" s="1"/>
  <c r="MK83" i="1" s="1"/>
  <c r="ML84" i="1" s="1"/>
  <c r="MM85" i="1" s="1"/>
  <c r="MN86" i="1" s="1"/>
  <c r="MO87" i="1" s="1"/>
  <c r="MP88" i="1" s="1"/>
  <c r="MQ89" i="1" s="1"/>
  <c r="MR90" i="1" s="1"/>
  <c r="MS91" i="1" s="1"/>
  <c r="MT92" i="1" s="1"/>
  <c r="MU93" i="1" s="1"/>
  <c r="MV94" i="1" s="1"/>
  <c r="MW95" i="1" s="1"/>
  <c r="MX96" i="1" s="1"/>
  <c r="MY97" i="1" s="1"/>
  <c r="MZ98" i="1" s="1"/>
  <c r="NA99" i="1" s="1"/>
  <c r="NB100" i="1" s="1"/>
  <c r="NC101" i="1" s="1"/>
  <c r="ND102" i="1" s="1"/>
  <c r="NE103" i="1" s="1"/>
  <c r="NF104" i="1" s="1"/>
  <c r="NG105" i="1" s="1"/>
  <c r="NH106" i="1" s="1"/>
  <c r="NI107" i="1" s="1"/>
  <c r="NJ108" i="1" s="1"/>
  <c r="NK109" i="1" s="1"/>
  <c r="NL110" i="1" s="1"/>
  <c r="NM111" i="1" s="1"/>
  <c r="NN112" i="1" s="1"/>
  <c r="NO113" i="1" s="1"/>
  <c r="NP114" i="1" s="1"/>
  <c r="NQ115" i="1" s="1"/>
  <c r="NR116" i="1" s="1"/>
  <c r="NS117" i="1" s="1"/>
  <c r="NT118" i="1" s="1"/>
  <c r="NU119" i="1" s="1"/>
  <c r="NV120" i="1" s="1"/>
  <c r="NW121" i="1" s="1"/>
  <c r="NX122" i="1" s="1"/>
  <c r="NY123" i="1" s="1"/>
  <c r="NZ124" i="1" s="1"/>
  <c r="OA125" i="1" s="1"/>
  <c r="OB126" i="1" s="1"/>
  <c r="OC127" i="1" s="1"/>
  <c r="OD128" i="1" s="1"/>
  <c r="OE129" i="1" s="1"/>
  <c r="OF130" i="1" s="1"/>
  <c r="OG131" i="1" s="1"/>
  <c r="OH132" i="1" s="1"/>
  <c r="OI133" i="1" s="1"/>
  <c r="OJ134" i="1" s="1"/>
  <c r="OK135" i="1" s="1"/>
  <c r="OL136" i="1" s="1"/>
  <c r="OM137" i="1" s="1"/>
  <c r="ON138" i="1" s="1"/>
  <c r="OO139" i="1" s="1"/>
  <c r="OP140" i="1" s="1"/>
  <c r="OQ141" i="1" s="1"/>
  <c r="OR142" i="1" s="1"/>
  <c r="OS143" i="1" s="1"/>
  <c r="OT144" i="1" s="1"/>
  <c r="OU145" i="1" s="1"/>
  <c r="OV146" i="1" s="1"/>
  <c r="OW147" i="1" s="1"/>
  <c r="OX148" i="1" s="1"/>
  <c r="OY149" i="1" s="1"/>
  <c r="OZ150" i="1" s="1"/>
  <c r="PA151" i="1" s="1"/>
  <c r="PB152" i="1" s="1"/>
  <c r="PC153" i="1" s="1"/>
  <c r="PD154" i="1" s="1"/>
  <c r="PE155" i="1" s="1"/>
  <c r="PF156" i="1" s="1"/>
  <c r="PG157" i="1" s="1"/>
  <c r="PH158" i="1" s="1"/>
  <c r="PI159" i="1" s="1"/>
  <c r="PJ160" i="1" s="1"/>
  <c r="PK161" i="1" s="1"/>
  <c r="PL162" i="1" s="1"/>
  <c r="PM163" i="1" s="1"/>
  <c r="PN164" i="1" s="1"/>
  <c r="JK4" i="1"/>
  <c r="JL5" i="1" s="1"/>
  <c r="JM6" i="1" s="1"/>
  <c r="JN7" i="1" s="1"/>
  <c r="JO8" i="1" s="1"/>
  <c r="JP9" i="1" s="1"/>
  <c r="JQ10" i="1" s="1"/>
  <c r="JR11" i="1" s="1"/>
  <c r="JS12" i="1" s="1"/>
  <c r="JT13" i="1" s="1"/>
  <c r="JU14" i="1" s="1"/>
  <c r="JV15" i="1" s="1"/>
  <c r="JW16" i="1" s="1"/>
  <c r="JX17" i="1" s="1"/>
  <c r="JY18" i="1" s="1"/>
  <c r="JZ19" i="1" s="1"/>
  <c r="KA20" i="1" s="1"/>
  <c r="KB21" i="1" s="1"/>
  <c r="KC22" i="1" s="1"/>
  <c r="KD23" i="1" s="1"/>
  <c r="KE24" i="1" s="1"/>
  <c r="KF25" i="1" s="1"/>
  <c r="KG26" i="1" s="1"/>
  <c r="KH27" i="1" s="1"/>
  <c r="KI28" i="1" s="1"/>
  <c r="KJ29" i="1" s="1"/>
  <c r="KK30" i="1" s="1"/>
  <c r="KL31" i="1" s="1"/>
  <c r="KM32" i="1" s="1"/>
  <c r="KN33" i="1" s="1"/>
  <c r="KO34" i="1" s="1"/>
  <c r="KP35" i="1" s="1"/>
  <c r="KQ36" i="1" s="1"/>
  <c r="KR37" i="1" s="1"/>
  <c r="KS38" i="1" s="1"/>
  <c r="KT39" i="1" s="1"/>
  <c r="KU40" i="1" s="1"/>
  <c r="KV41" i="1" s="1"/>
  <c r="KW42" i="1" s="1"/>
  <c r="KX43" i="1" s="1"/>
  <c r="KY44" i="1" s="1"/>
  <c r="KZ45" i="1" s="1"/>
  <c r="LA46" i="1" s="1"/>
  <c r="LB47" i="1" s="1"/>
  <c r="LC48" i="1" s="1"/>
  <c r="LD49" i="1" s="1"/>
  <c r="LE50" i="1" s="1"/>
  <c r="LF51" i="1" s="1"/>
  <c r="LG52" i="1" s="1"/>
  <c r="LH53" i="1" s="1"/>
  <c r="LI54" i="1" s="1"/>
  <c r="LJ55" i="1" s="1"/>
  <c r="LK56" i="1" s="1"/>
  <c r="LL57" i="1" s="1"/>
  <c r="LM58" i="1" s="1"/>
  <c r="LN59" i="1" s="1"/>
  <c r="LO60" i="1" s="1"/>
  <c r="LP61" i="1" s="1"/>
  <c r="LQ62" i="1" s="1"/>
  <c r="LR63" i="1" s="1"/>
  <c r="LS64" i="1" s="1"/>
  <c r="LT65" i="1" s="1"/>
  <c r="LU66" i="1" s="1"/>
  <c r="LV67" i="1" s="1"/>
  <c r="LW68" i="1" s="1"/>
  <c r="LX69" i="1" s="1"/>
  <c r="LY70" i="1" s="1"/>
  <c r="LZ71" i="1" s="1"/>
  <c r="MA72" i="1" s="1"/>
  <c r="MB73" i="1" s="1"/>
  <c r="MC74" i="1" s="1"/>
  <c r="MD75" i="1" s="1"/>
  <c r="ME76" i="1" s="1"/>
  <c r="MF77" i="1" s="1"/>
  <c r="MG78" i="1" s="1"/>
  <c r="MH79" i="1" s="1"/>
  <c r="MI80" i="1" s="1"/>
  <c r="MJ81" i="1" s="1"/>
  <c r="MK82" i="1" s="1"/>
  <c r="ML83" i="1" s="1"/>
  <c r="MM84" i="1" s="1"/>
  <c r="MN85" i="1" s="1"/>
  <c r="MO86" i="1" s="1"/>
  <c r="MP87" i="1" s="1"/>
  <c r="MQ88" i="1" s="1"/>
  <c r="MR89" i="1" s="1"/>
  <c r="MS90" i="1" s="1"/>
  <c r="MT91" i="1" s="1"/>
  <c r="MU92" i="1" s="1"/>
  <c r="MV93" i="1" s="1"/>
  <c r="MW94" i="1" s="1"/>
  <c r="MX95" i="1" s="1"/>
  <c r="MY96" i="1" s="1"/>
  <c r="MZ97" i="1" s="1"/>
  <c r="NA98" i="1" s="1"/>
  <c r="NB99" i="1" s="1"/>
  <c r="NC100" i="1" s="1"/>
  <c r="ND101" i="1" s="1"/>
  <c r="NE102" i="1" s="1"/>
  <c r="NF103" i="1" s="1"/>
  <c r="NG104" i="1" s="1"/>
  <c r="NH105" i="1" s="1"/>
  <c r="NI106" i="1" s="1"/>
  <c r="NJ107" i="1" s="1"/>
  <c r="NK108" i="1" s="1"/>
  <c r="NL109" i="1" s="1"/>
  <c r="NM110" i="1" s="1"/>
  <c r="NN111" i="1" s="1"/>
  <c r="NO112" i="1" s="1"/>
  <c r="NP113" i="1" s="1"/>
  <c r="NQ114" i="1" s="1"/>
  <c r="NR115" i="1" s="1"/>
  <c r="NS116" i="1" s="1"/>
  <c r="NT117" i="1" s="1"/>
  <c r="NU118" i="1" s="1"/>
  <c r="NV119" i="1" s="1"/>
  <c r="NW120" i="1" s="1"/>
  <c r="NX121" i="1" s="1"/>
  <c r="NY122" i="1" s="1"/>
  <c r="NZ123" i="1" s="1"/>
  <c r="OA124" i="1" s="1"/>
  <c r="OB125" i="1" s="1"/>
  <c r="OC126" i="1" s="1"/>
  <c r="OD127" i="1" s="1"/>
  <c r="OE128" i="1" s="1"/>
  <c r="OF129" i="1" s="1"/>
  <c r="OG130" i="1" s="1"/>
  <c r="OH131" i="1" s="1"/>
  <c r="OI132" i="1" s="1"/>
  <c r="OJ133" i="1" s="1"/>
  <c r="OK134" i="1" s="1"/>
  <c r="OL135" i="1" s="1"/>
  <c r="OM136" i="1" s="1"/>
  <c r="ON137" i="1" s="1"/>
  <c r="OO138" i="1" s="1"/>
  <c r="OP139" i="1" s="1"/>
  <c r="OQ140" i="1" s="1"/>
  <c r="OR141" i="1" s="1"/>
  <c r="OS142" i="1" s="1"/>
  <c r="OT143" i="1" s="1"/>
  <c r="OU144" i="1" s="1"/>
  <c r="OV145" i="1" s="1"/>
  <c r="OW146" i="1" s="1"/>
  <c r="OX147" i="1" s="1"/>
  <c r="OY148" i="1" s="1"/>
  <c r="OZ149" i="1" s="1"/>
  <c r="PA150" i="1" s="1"/>
  <c r="PB151" i="1" s="1"/>
  <c r="PC152" i="1" s="1"/>
  <c r="PD153" i="1" s="1"/>
  <c r="PE154" i="1" s="1"/>
  <c r="PF155" i="1" s="1"/>
  <c r="PG156" i="1" s="1"/>
  <c r="PH157" i="1" s="1"/>
  <c r="PI158" i="1" s="1"/>
  <c r="PJ159" i="1" s="1"/>
  <c r="PK160" i="1" s="1"/>
  <c r="PL161" i="1" s="1"/>
  <c r="PM162" i="1" s="1"/>
  <c r="PN163" i="1" s="1"/>
  <c r="JL4" i="1"/>
  <c r="JM5" i="1" s="1"/>
  <c r="JN6" i="1" s="1"/>
  <c r="JO7" i="1" s="1"/>
  <c r="JP8" i="1" s="1"/>
  <c r="JQ9" i="1" s="1"/>
  <c r="JR10" i="1" s="1"/>
  <c r="JS11" i="1" s="1"/>
  <c r="JT12" i="1" s="1"/>
  <c r="JU13" i="1" s="1"/>
  <c r="JV14" i="1" s="1"/>
  <c r="JW15" i="1" s="1"/>
  <c r="JX16" i="1" s="1"/>
  <c r="JY17" i="1" s="1"/>
  <c r="JZ18" i="1" s="1"/>
  <c r="KA19" i="1" s="1"/>
  <c r="KB20" i="1" s="1"/>
  <c r="KC21" i="1" s="1"/>
  <c r="KD22" i="1" s="1"/>
  <c r="KE23" i="1" s="1"/>
  <c r="KF24" i="1" s="1"/>
  <c r="KG25" i="1" s="1"/>
  <c r="KH26" i="1" s="1"/>
  <c r="KI27" i="1" s="1"/>
  <c r="KJ28" i="1" s="1"/>
  <c r="KK29" i="1" s="1"/>
  <c r="KL30" i="1" s="1"/>
  <c r="KM31" i="1" s="1"/>
  <c r="KN32" i="1" s="1"/>
  <c r="KO33" i="1" s="1"/>
  <c r="KP34" i="1" s="1"/>
  <c r="KQ35" i="1" s="1"/>
  <c r="KR36" i="1" s="1"/>
  <c r="KS37" i="1" s="1"/>
  <c r="KT38" i="1" s="1"/>
  <c r="KU39" i="1" s="1"/>
  <c r="KV40" i="1" s="1"/>
  <c r="KW41" i="1" s="1"/>
  <c r="KX42" i="1" s="1"/>
  <c r="KY43" i="1" s="1"/>
  <c r="KZ44" i="1" s="1"/>
  <c r="LA45" i="1" s="1"/>
  <c r="LB46" i="1" s="1"/>
  <c r="LC47" i="1" s="1"/>
  <c r="LD48" i="1" s="1"/>
  <c r="LE49" i="1" s="1"/>
  <c r="LF50" i="1" s="1"/>
  <c r="LG51" i="1" s="1"/>
  <c r="LH52" i="1" s="1"/>
  <c r="LI53" i="1" s="1"/>
  <c r="LJ54" i="1" s="1"/>
  <c r="LK55" i="1" s="1"/>
  <c r="LL56" i="1" s="1"/>
  <c r="LM57" i="1" s="1"/>
  <c r="LN58" i="1" s="1"/>
  <c r="LO59" i="1" s="1"/>
  <c r="LP60" i="1" s="1"/>
  <c r="LQ61" i="1" s="1"/>
  <c r="LR62" i="1" s="1"/>
  <c r="LS63" i="1" s="1"/>
  <c r="LT64" i="1" s="1"/>
  <c r="LU65" i="1" s="1"/>
  <c r="LV66" i="1" s="1"/>
  <c r="LW67" i="1" s="1"/>
  <c r="LX68" i="1" s="1"/>
  <c r="LY69" i="1" s="1"/>
  <c r="LZ70" i="1" s="1"/>
  <c r="MA71" i="1" s="1"/>
  <c r="MB72" i="1" s="1"/>
  <c r="MC73" i="1" s="1"/>
  <c r="MD74" i="1" s="1"/>
  <c r="ME75" i="1" s="1"/>
  <c r="MF76" i="1" s="1"/>
  <c r="MG77" i="1" s="1"/>
  <c r="MH78" i="1" s="1"/>
  <c r="MI79" i="1" s="1"/>
  <c r="MJ80" i="1" s="1"/>
  <c r="MK81" i="1" s="1"/>
  <c r="ML82" i="1" s="1"/>
  <c r="MM83" i="1" s="1"/>
  <c r="MN84" i="1" s="1"/>
  <c r="MO85" i="1" s="1"/>
  <c r="MP86" i="1" s="1"/>
  <c r="MQ87" i="1" s="1"/>
  <c r="MR88" i="1" s="1"/>
  <c r="MS89" i="1" s="1"/>
  <c r="MT90" i="1" s="1"/>
  <c r="MU91" i="1" s="1"/>
  <c r="MV92" i="1" s="1"/>
  <c r="MW93" i="1" s="1"/>
  <c r="MX94" i="1" s="1"/>
  <c r="MY95" i="1" s="1"/>
  <c r="MZ96" i="1" s="1"/>
  <c r="NA97" i="1" s="1"/>
  <c r="NB98" i="1" s="1"/>
  <c r="NC99" i="1" s="1"/>
  <c r="ND100" i="1" s="1"/>
  <c r="NE101" i="1" s="1"/>
  <c r="NF102" i="1" s="1"/>
  <c r="NG103" i="1" s="1"/>
  <c r="NH104" i="1" s="1"/>
  <c r="NI105" i="1" s="1"/>
  <c r="NJ106" i="1" s="1"/>
  <c r="NK107" i="1" s="1"/>
  <c r="NL108" i="1" s="1"/>
  <c r="NM109" i="1" s="1"/>
  <c r="NN110" i="1" s="1"/>
  <c r="NO111" i="1" s="1"/>
  <c r="NP112" i="1" s="1"/>
  <c r="NQ113" i="1" s="1"/>
  <c r="NR114" i="1" s="1"/>
  <c r="NS115" i="1" s="1"/>
  <c r="NT116" i="1" s="1"/>
  <c r="NU117" i="1" s="1"/>
  <c r="NV118" i="1" s="1"/>
  <c r="NW119" i="1" s="1"/>
  <c r="NX120" i="1" s="1"/>
  <c r="NY121" i="1" s="1"/>
  <c r="NZ122" i="1" s="1"/>
  <c r="OA123" i="1" s="1"/>
  <c r="OB124" i="1" s="1"/>
  <c r="OC125" i="1" s="1"/>
  <c r="OD126" i="1" s="1"/>
  <c r="OE127" i="1" s="1"/>
  <c r="OF128" i="1" s="1"/>
  <c r="OG129" i="1" s="1"/>
  <c r="OH130" i="1" s="1"/>
  <c r="OI131" i="1" s="1"/>
  <c r="OJ132" i="1" s="1"/>
  <c r="OK133" i="1" s="1"/>
  <c r="OL134" i="1" s="1"/>
  <c r="OM135" i="1" s="1"/>
  <c r="ON136" i="1" s="1"/>
  <c r="OO137" i="1" s="1"/>
  <c r="OP138" i="1" s="1"/>
  <c r="OQ139" i="1" s="1"/>
  <c r="OR140" i="1" s="1"/>
  <c r="OS141" i="1" s="1"/>
  <c r="OT142" i="1" s="1"/>
  <c r="OU143" i="1" s="1"/>
  <c r="OV144" i="1" s="1"/>
  <c r="OW145" i="1" s="1"/>
  <c r="OX146" i="1" s="1"/>
  <c r="OY147" i="1" s="1"/>
  <c r="OZ148" i="1" s="1"/>
  <c r="PA149" i="1" s="1"/>
  <c r="PB150" i="1" s="1"/>
  <c r="PC151" i="1" s="1"/>
  <c r="PD152" i="1" s="1"/>
  <c r="PE153" i="1" s="1"/>
  <c r="PF154" i="1" s="1"/>
  <c r="PG155" i="1" s="1"/>
  <c r="PH156" i="1" s="1"/>
  <c r="PI157" i="1" s="1"/>
  <c r="PJ158" i="1" s="1"/>
  <c r="PK159" i="1" s="1"/>
  <c r="PL160" i="1" s="1"/>
  <c r="PM161" i="1" s="1"/>
  <c r="PN162" i="1" s="1"/>
  <c r="JM4" i="1"/>
  <c r="JN5" i="1" s="1"/>
  <c r="JO6" i="1" s="1"/>
  <c r="JP7" i="1" s="1"/>
  <c r="JQ8" i="1" s="1"/>
  <c r="JR9" i="1" s="1"/>
  <c r="JS10" i="1" s="1"/>
  <c r="JT11" i="1" s="1"/>
  <c r="JU12" i="1" s="1"/>
  <c r="JV13" i="1" s="1"/>
  <c r="JW14" i="1" s="1"/>
  <c r="JX15" i="1" s="1"/>
  <c r="JY16" i="1" s="1"/>
  <c r="JZ17" i="1" s="1"/>
  <c r="KA18" i="1" s="1"/>
  <c r="KB19" i="1" s="1"/>
  <c r="KC20" i="1" s="1"/>
  <c r="KD21" i="1" s="1"/>
  <c r="KE22" i="1" s="1"/>
  <c r="KF23" i="1" s="1"/>
  <c r="KG24" i="1" s="1"/>
  <c r="KH25" i="1" s="1"/>
  <c r="KI26" i="1" s="1"/>
  <c r="KJ27" i="1" s="1"/>
  <c r="KK28" i="1" s="1"/>
  <c r="KL29" i="1" s="1"/>
  <c r="KM30" i="1" s="1"/>
  <c r="KN31" i="1" s="1"/>
  <c r="KO32" i="1" s="1"/>
  <c r="KP33" i="1" s="1"/>
  <c r="KQ34" i="1" s="1"/>
  <c r="KR35" i="1" s="1"/>
  <c r="KS36" i="1" s="1"/>
  <c r="KT37" i="1" s="1"/>
  <c r="KU38" i="1" s="1"/>
  <c r="KV39" i="1" s="1"/>
  <c r="KW40" i="1" s="1"/>
  <c r="KX41" i="1" s="1"/>
  <c r="KY42" i="1" s="1"/>
  <c r="KZ43" i="1" s="1"/>
  <c r="LA44" i="1" s="1"/>
  <c r="LB45" i="1" s="1"/>
  <c r="LC46" i="1" s="1"/>
  <c r="LD47" i="1" s="1"/>
  <c r="LE48" i="1" s="1"/>
  <c r="LF49" i="1" s="1"/>
  <c r="LG50" i="1" s="1"/>
  <c r="LH51" i="1" s="1"/>
  <c r="LI52" i="1" s="1"/>
  <c r="LJ53" i="1" s="1"/>
  <c r="LK54" i="1" s="1"/>
  <c r="LL55" i="1" s="1"/>
  <c r="LM56" i="1" s="1"/>
  <c r="LN57" i="1" s="1"/>
  <c r="LO58" i="1" s="1"/>
  <c r="LP59" i="1" s="1"/>
  <c r="LQ60" i="1" s="1"/>
  <c r="LR61" i="1" s="1"/>
  <c r="LS62" i="1" s="1"/>
  <c r="LT63" i="1" s="1"/>
  <c r="LU64" i="1" s="1"/>
  <c r="LV65" i="1" s="1"/>
  <c r="LW66" i="1" s="1"/>
  <c r="LX67" i="1" s="1"/>
  <c r="LY68" i="1" s="1"/>
  <c r="LZ69" i="1" s="1"/>
  <c r="MA70" i="1" s="1"/>
  <c r="MB71" i="1" s="1"/>
  <c r="MC72" i="1" s="1"/>
  <c r="MD73" i="1" s="1"/>
  <c r="ME74" i="1" s="1"/>
  <c r="MF75" i="1" s="1"/>
  <c r="MG76" i="1" s="1"/>
  <c r="MH77" i="1" s="1"/>
  <c r="MI78" i="1" s="1"/>
  <c r="MJ79" i="1" s="1"/>
  <c r="MK80" i="1" s="1"/>
  <c r="ML81" i="1" s="1"/>
  <c r="MM82" i="1" s="1"/>
  <c r="MN83" i="1" s="1"/>
  <c r="MO84" i="1" s="1"/>
  <c r="MP85" i="1" s="1"/>
  <c r="MQ86" i="1" s="1"/>
  <c r="MR87" i="1" s="1"/>
  <c r="MS88" i="1" s="1"/>
  <c r="MT89" i="1" s="1"/>
  <c r="MU90" i="1" s="1"/>
  <c r="MV91" i="1" s="1"/>
  <c r="MW92" i="1" s="1"/>
  <c r="MX93" i="1" s="1"/>
  <c r="MY94" i="1" s="1"/>
  <c r="MZ95" i="1" s="1"/>
  <c r="NA96" i="1" s="1"/>
  <c r="NB97" i="1" s="1"/>
  <c r="NC98" i="1" s="1"/>
  <c r="ND99" i="1" s="1"/>
  <c r="NE100" i="1" s="1"/>
  <c r="NF101" i="1" s="1"/>
  <c r="NG102" i="1" s="1"/>
  <c r="NH103" i="1" s="1"/>
  <c r="NI104" i="1" s="1"/>
  <c r="NJ105" i="1" s="1"/>
  <c r="NK106" i="1" s="1"/>
  <c r="NL107" i="1" s="1"/>
  <c r="NM108" i="1" s="1"/>
  <c r="NN109" i="1" s="1"/>
  <c r="NO110" i="1" s="1"/>
  <c r="NP111" i="1" s="1"/>
  <c r="NQ112" i="1" s="1"/>
  <c r="NR113" i="1" s="1"/>
  <c r="NS114" i="1" s="1"/>
  <c r="NT115" i="1" s="1"/>
  <c r="NU116" i="1" s="1"/>
  <c r="NV117" i="1" s="1"/>
  <c r="NW118" i="1" s="1"/>
  <c r="NX119" i="1" s="1"/>
  <c r="NY120" i="1" s="1"/>
  <c r="NZ121" i="1" s="1"/>
  <c r="OA122" i="1" s="1"/>
  <c r="OB123" i="1" s="1"/>
  <c r="OC124" i="1" s="1"/>
  <c r="OD125" i="1" s="1"/>
  <c r="OE126" i="1" s="1"/>
  <c r="OF127" i="1" s="1"/>
  <c r="OG128" i="1" s="1"/>
  <c r="OH129" i="1" s="1"/>
  <c r="OI130" i="1" s="1"/>
  <c r="OJ131" i="1" s="1"/>
  <c r="OK132" i="1" s="1"/>
  <c r="OL133" i="1" s="1"/>
  <c r="OM134" i="1" s="1"/>
  <c r="ON135" i="1" s="1"/>
  <c r="OO136" i="1" s="1"/>
  <c r="OP137" i="1" s="1"/>
  <c r="OQ138" i="1" s="1"/>
  <c r="OR139" i="1" s="1"/>
  <c r="OS140" i="1" s="1"/>
  <c r="OT141" i="1" s="1"/>
  <c r="OU142" i="1" s="1"/>
  <c r="OV143" i="1" s="1"/>
  <c r="OW144" i="1" s="1"/>
  <c r="OX145" i="1" s="1"/>
  <c r="OY146" i="1" s="1"/>
  <c r="OZ147" i="1" s="1"/>
  <c r="PA148" i="1" s="1"/>
  <c r="PB149" i="1" s="1"/>
  <c r="PC150" i="1" s="1"/>
  <c r="PD151" i="1" s="1"/>
  <c r="PE152" i="1" s="1"/>
  <c r="PF153" i="1" s="1"/>
  <c r="PG154" i="1" s="1"/>
  <c r="PH155" i="1" s="1"/>
  <c r="PI156" i="1" s="1"/>
  <c r="PJ157" i="1" s="1"/>
  <c r="PK158" i="1" s="1"/>
  <c r="PL159" i="1" s="1"/>
  <c r="PM160" i="1" s="1"/>
  <c r="PN161" i="1" s="1"/>
  <c r="JN4" i="1"/>
  <c r="JO5" i="1" s="1"/>
  <c r="JP6" i="1" s="1"/>
  <c r="JQ7" i="1" s="1"/>
  <c r="JR8" i="1" s="1"/>
  <c r="JS9" i="1" s="1"/>
  <c r="JT10" i="1" s="1"/>
  <c r="JU11" i="1" s="1"/>
  <c r="JV12" i="1" s="1"/>
  <c r="JW13" i="1" s="1"/>
  <c r="JX14" i="1" s="1"/>
  <c r="JY15" i="1" s="1"/>
  <c r="JZ16" i="1" s="1"/>
  <c r="KA17" i="1" s="1"/>
  <c r="KB18" i="1" s="1"/>
  <c r="KC19" i="1" s="1"/>
  <c r="KD20" i="1" s="1"/>
  <c r="KE21" i="1" s="1"/>
  <c r="KF22" i="1" s="1"/>
  <c r="KG23" i="1" s="1"/>
  <c r="KH24" i="1" s="1"/>
  <c r="KI25" i="1" s="1"/>
  <c r="KJ26" i="1" s="1"/>
  <c r="KK27" i="1" s="1"/>
  <c r="KL28" i="1" s="1"/>
  <c r="KM29" i="1" s="1"/>
  <c r="KN30" i="1" s="1"/>
  <c r="KO31" i="1" s="1"/>
  <c r="KP32" i="1" s="1"/>
  <c r="KQ33" i="1" s="1"/>
  <c r="KR34" i="1" s="1"/>
  <c r="KS35" i="1" s="1"/>
  <c r="KT36" i="1" s="1"/>
  <c r="KU37" i="1" s="1"/>
  <c r="KV38" i="1" s="1"/>
  <c r="KW39" i="1" s="1"/>
  <c r="KX40" i="1" s="1"/>
  <c r="KY41" i="1" s="1"/>
  <c r="KZ42" i="1" s="1"/>
  <c r="LA43" i="1" s="1"/>
  <c r="LB44" i="1" s="1"/>
  <c r="LC45" i="1" s="1"/>
  <c r="LD46" i="1" s="1"/>
  <c r="LE47" i="1" s="1"/>
  <c r="LF48" i="1" s="1"/>
  <c r="LG49" i="1" s="1"/>
  <c r="LH50" i="1" s="1"/>
  <c r="LI51" i="1" s="1"/>
  <c r="LJ52" i="1" s="1"/>
  <c r="LK53" i="1" s="1"/>
  <c r="LL54" i="1" s="1"/>
  <c r="LM55" i="1" s="1"/>
  <c r="LN56" i="1" s="1"/>
  <c r="LO57" i="1" s="1"/>
  <c r="LP58" i="1" s="1"/>
  <c r="LQ59" i="1" s="1"/>
  <c r="LR60" i="1" s="1"/>
  <c r="LS61" i="1" s="1"/>
  <c r="LT62" i="1" s="1"/>
  <c r="LU63" i="1" s="1"/>
  <c r="LV64" i="1" s="1"/>
  <c r="LW65" i="1" s="1"/>
  <c r="LX66" i="1" s="1"/>
  <c r="LY67" i="1" s="1"/>
  <c r="LZ68" i="1" s="1"/>
  <c r="MA69" i="1" s="1"/>
  <c r="MB70" i="1" s="1"/>
  <c r="MC71" i="1" s="1"/>
  <c r="MD72" i="1" s="1"/>
  <c r="ME73" i="1" s="1"/>
  <c r="MF74" i="1" s="1"/>
  <c r="MG75" i="1" s="1"/>
  <c r="MH76" i="1" s="1"/>
  <c r="MI77" i="1" s="1"/>
  <c r="MJ78" i="1" s="1"/>
  <c r="MK79" i="1" s="1"/>
  <c r="ML80" i="1" s="1"/>
  <c r="MM81" i="1" s="1"/>
  <c r="MN82" i="1" s="1"/>
  <c r="MO83" i="1" s="1"/>
  <c r="MP84" i="1" s="1"/>
  <c r="MQ85" i="1" s="1"/>
  <c r="MR86" i="1" s="1"/>
  <c r="MS87" i="1" s="1"/>
  <c r="MT88" i="1" s="1"/>
  <c r="MU89" i="1" s="1"/>
  <c r="MV90" i="1" s="1"/>
  <c r="MW91" i="1" s="1"/>
  <c r="MX92" i="1" s="1"/>
  <c r="MY93" i="1" s="1"/>
  <c r="MZ94" i="1" s="1"/>
  <c r="NA95" i="1" s="1"/>
  <c r="NB96" i="1" s="1"/>
  <c r="NC97" i="1" s="1"/>
  <c r="ND98" i="1" s="1"/>
  <c r="NE99" i="1" s="1"/>
  <c r="NF100" i="1" s="1"/>
  <c r="NG101" i="1" s="1"/>
  <c r="NH102" i="1" s="1"/>
  <c r="NI103" i="1" s="1"/>
  <c r="NJ104" i="1" s="1"/>
  <c r="NK105" i="1" s="1"/>
  <c r="NL106" i="1" s="1"/>
  <c r="NM107" i="1" s="1"/>
  <c r="NN108" i="1" s="1"/>
  <c r="NO109" i="1" s="1"/>
  <c r="NP110" i="1" s="1"/>
  <c r="NQ111" i="1" s="1"/>
  <c r="NR112" i="1" s="1"/>
  <c r="NS113" i="1" s="1"/>
  <c r="NT114" i="1" s="1"/>
  <c r="NU115" i="1" s="1"/>
  <c r="NV116" i="1" s="1"/>
  <c r="NW117" i="1" s="1"/>
  <c r="NX118" i="1" s="1"/>
  <c r="NY119" i="1" s="1"/>
  <c r="NZ120" i="1" s="1"/>
  <c r="OA121" i="1" s="1"/>
  <c r="OB122" i="1" s="1"/>
  <c r="OC123" i="1" s="1"/>
  <c r="OD124" i="1" s="1"/>
  <c r="OE125" i="1" s="1"/>
  <c r="OF126" i="1" s="1"/>
  <c r="OG127" i="1" s="1"/>
  <c r="OH128" i="1" s="1"/>
  <c r="OI129" i="1" s="1"/>
  <c r="OJ130" i="1" s="1"/>
  <c r="OK131" i="1" s="1"/>
  <c r="OL132" i="1" s="1"/>
  <c r="OM133" i="1" s="1"/>
  <c r="ON134" i="1" s="1"/>
  <c r="OO135" i="1" s="1"/>
  <c r="OP136" i="1" s="1"/>
  <c r="OQ137" i="1" s="1"/>
  <c r="OR138" i="1" s="1"/>
  <c r="OS139" i="1" s="1"/>
  <c r="OT140" i="1" s="1"/>
  <c r="OU141" i="1" s="1"/>
  <c r="OV142" i="1" s="1"/>
  <c r="OW143" i="1" s="1"/>
  <c r="OX144" i="1" s="1"/>
  <c r="OY145" i="1" s="1"/>
  <c r="OZ146" i="1" s="1"/>
  <c r="PA147" i="1" s="1"/>
  <c r="PB148" i="1" s="1"/>
  <c r="PC149" i="1" s="1"/>
  <c r="PD150" i="1" s="1"/>
  <c r="PE151" i="1" s="1"/>
  <c r="PF152" i="1" s="1"/>
  <c r="PG153" i="1" s="1"/>
  <c r="PH154" i="1" s="1"/>
  <c r="PI155" i="1" s="1"/>
  <c r="PJ156" i="1" s="1"/>
  <c r="PK157" i="1" s="1"/>
  <c r="PL158" i="1" s="1"/>
  <c r="PM159" i="1" s="1"/>
  <c r="PN160" i="1" s="1"/>
  <c r="JO4" i="1"/>
  <c r="JP5" i="1" s="1"/>
  <c r="JQ6" i="1" s="1"/>
  <c r="JR7" i="1" s="1"/>
  <c r="JS8" i="1" s="1"/>
  <c r="JT9" i="1" s="1"/>
  <c r="JU10" i="1" s="1"/>
  <c r="JV11" i="1" s="1"/>
  <c r="JW12" i="1" s="1"/>
  <c r="JX13" i="1" s="1"/>
  <c r="JY14" i="1" s="1"/>
  <c r="JZ15" i="1" s="1"/>
  <c r="KA16" i="1" s="1"/>
  <c r="KB17" i="1" s="1"/>
  <c r="KC18" i="1" s="1"/>
  <c r="KD19" i="1" s="1"/>
  <c r="KE20" i="1" s="1"/>
  <c r="KF21" i="1" s="1"/>
  <c r="KG22" i="1" s="1"/>
  <c r="KH23" i="1" s="1"/>
  <c r="KI24" i="1" s="1"/>
  <c r="KJ25" i="1" s="1"/>
  <c r="KK26" i="1" s="1"/>
  <c r="KL27" i="1" s="1"/>
  <c r="KM28" i="1" s="1"/>
  <c r="KN29" i="1" s="1"/>
  <c r="KO30" i="1" s="1"/>
  <c r="KP31" i="1" s="1"/>
  <c r="KQ32" i="1" s="1"/>
  <c r="KR33" i="1" s="1"/>
  <c r="KS34" i="1" s="1"/>
  <c r="KT35" i="1" s="1"/>
  <c r="KU36" i="1" s="1"/>
  <c r="KV37" i="1" s="1"/>
  <c r="KW38" i="1" s="1"/>
  <c r="KX39" i="1" s="1"/>
  <c r="KY40" i="1" s="1"/>
  <c r="KZ41" i="1" s="1"/>
  <c r="LA42" i="1" s="1"/>
  <c r="LB43" i="1" s="1"/>
  <c r="LC44" i="1" s="1"/>
  <c r="LD45" i="1" s="1"/>
  <c r="LE46" i="1" s="1"/>
  <c r="LF47" i="1" s="1"/>
  <c r="LG48" i="1" s="1"/>
  <c r="LH49" i="1" s="1"/>
  <c r="LI50" i="1" s="1"/>
  <c r="LJ51" i="1" s="1"/>
  <c r="LK52" i="1" s="1"/>
  <c r="LL53" i="1" s="1"/>
  <c r="LM54" i="1" s="1"/>
  <c r="LN55" i="1" s="1"/>
  <c r="LO56" i="1" s="1"/>
  <c r="LP57" i="1" s="1"/>
  <c r="LQ58" i="1" s="1"/>
  <c r="LR59" i="1" s="1"/>
  <c r="LS60" i="1" s="1"/>
  <c r="LT61" i="1" s="1"/>
  <c r="LU62" i="1" s="1"/>
  <c r="LV63" i="1" s="1"/>
  <c r="LW64" i="1" s="1"/>
  <c r="LX65" i="1" s="1"/>
  <c r="LY66" i="1" s="1"/>
  <c r="LZ67" i="1" s="1"/>
  <c r="MA68" i="1" s="1"/>
  <c r="MB69" i="1" s="1"/>
  <c r="MC70" i="1" s="1"/>
  <c r="MD71" i="1" s="1"/>
  <c r="ME72" i="1" s="1"/>
  <c r="MF73" i="1" s="1"/>
  <c r="MG74" i="1" s="1"/>
  <c r="MH75" i="1" s="1"/>
  <c r="MI76" i="1" s="1"/>
  <c r="MJ77" i="1" s="1"/>
  <c r="MK78" i="1" s="1"/>
  <c r="ML79" i="1" s="1"/>
  <c r="MM80" i="1" s="1"/>
  <c r="MN81" i="1" s="1"/>
  <c r="MO82" i="1" s="1"/>
  <c r="MP83" i="1" s="1"/>
  <c r="MQ84" i="1" s="1"/>
  <c r="MR85" i="1" s="1"/>
  <c r="MS86" i="1" s="1"/>
  <c r="MT87" i="1" s="1"/>
  <c r="MU88" i="1" s="1"/>
  <c r="MV89" i="1" s="1"/>
  <c r="MW90" i="1" s="1"/>
  <c r="MX91" i="1" s="1"/>
  <c r="MY92" i="1" s="1"/>
  <c r="MZ93" i="1" s="1"/>
  <c r="NA94" i="1" s="1"/>
  <c r="NB95" i="1" s="1"/>
  <c r="NC96" i="1" s="1"/>
  <c r="ND97" i="1" s="1"/>
  <c r="NE98" i="1" s="1"/>
  <c r="NF99" i="1" s="1"/>
  <c r="NG100" i="1" s="1"/>
  <c r="NH101" i="1" s="1"/>
  <c r="NI102" i="1" s="1"/>
  <c r="NJ103" i="1" s="1"/>
  <c r="NK104" i="1" s="1"/>
  <c r="NL105" i="1" s="1"/>
  <c r="NM106" i="1" s="1"/>
  <c r="NN107" i="1" s="1"/>
  <c r="NO108" i="1" s="1"/>
  <c r="NP109" i="1" s="1"/>
  <c r="NQ110" i="1" s="1"/>
  <c r="NR111" i="1" s="1"/>
  <c r="NS112" i="1" s="1"/>
  <c r="NT113" i="1" s="1"/>
  <c r="NU114" i="1" s="1"/>
  <c r="NV115" i="1" s="1"/>
  <c r="NW116" i="1" s="1"/>
  <c r="NX117" i="1" s="1"/>
  <c r="NY118" i="1" s="1"/>
  <c r="NZ119" i="1" s="1"/>
  <c r="OA120" i="1" s="1"/>
  <c r="OB121" i="1" s="1"/>
  <c r="OC122" i="1" s="1"/>
  <c r="OD123" i="1" s="1"/>
  <c r="OE124" i="1" s="1"/>
  <c r="OF125" i="1" s="1"/>
  <c r="OG126" i="1" s="1"/>
  <c r="OH127" i="1" s="1"/>
  <c r="OI128" i="1" s="1"/>
  <c r="OJ129" i="1" s="1"/>
  <c r="OK130" i="1" s="1"/>
  <c r="OL131" i="1" s="1"/>
  <c r="OM132" i="1" s="1"/>
  <c r="ON133" i="1" s="1"/>
  <c r="OO134" i="1" s="1"/>
  <c r="OP135" i="1" s="1"/>
  <c r="OQ136" i="1" s="1"/>
  <c r="OR137" i="1" s="1"/>
  <c r="OS138" i="1" s="1"/>
  <c r="OT139" i="1" s="1"/>
  <c r="OU140" i="1" s="1"/>
  <c r="OV141" i="1" s="1"/>
  <c r="OW142" i="1" s="1"/>
  <c r="OX143" i="1" s="1"/>
  <c r="OY144" i="1" s="1"/>
  <c r="OZ145" i="1" s="1"/>
  <c r="PA146" i="1" s="1"/>
  <c r="PB147" i="1" s="1"/>
  <c r="PC148" i="1" s="1"/>
  <c r="PD149" i="1" s="1"/>
  <c r="PE150" i="1" s="1"/>
  <c r="PF151" i="1" s="1"/>
  <c r="PG152" i="1" s="1"/>
  <c r="PH153" i="1" s="1"/>
  <c r="PI154" i="1" s="1"/>
  <c r="PJ155" i="1" s="1"/>
  <c r="PK156" i="1" s="1"/>
  <c r="PL157" i="1" s="1"/>
  <c r="PM158" i="1" s="1"/>
  <c r="PN159" i="1" s="1"/>
  <c r="JP4" i="1"/>
  <c r="JQ5" i="1" s="1"/>
  <c r="JR6" i="1" s="1"/>
  <c r="JS7" i="1" s="1"/>
  <c r="JT8" i="1" s="1"/>
  <c r="JU9" i="1" s="1"/>
  <c r="JV10" i="1" s="1"/>
  <c r="JW11" i="1" s="1"/>
  <c r="JX12" i="1" s="1"/>
  <c r="JY13" i="1" s="1"/>
  <c r="JZ14" i="1" s="1"/>
  <c r="KA15" i="1" s="1"/>
  <c r="KB16" i="1" s="1"/>
  <c r="KC17" i="1" s="1"/>
  <c r="KD18" i="1" s="1"/>
  <c r="KE19" i="1" s="1"/>
  <c r="KF20" i="1" s="1"/>
  <c r="KG21" i="1" s="1"/>
  <c r="KH22" i="1" s="1"/>
  <c r="KI23" i="1" s="1"/>
  <c r="KJ24" i="1" s="1"/>
  <c r="KK25" i="1" s="1"/>
  <c r="KL26" i="1" s="1"/>
  <c r="KM27" i="1" s="1"/>
  <c r="KN28" i="1" s="1"/>
  <c r="KO29" i="1" s="1"/>
  <c r="KP30" i="1" s="1"/>
  <c r="KQ31" i="1" s="1"/>
  <c r="KR32" i="1" s="1"/>
  <c r="KS33" i="1" s="1"/>
  <c r="KT34" i="1" s="1"/>
  <c r="KU35" i="1" s="1"/>
  <c r="KV36" i="1" s="1"/>
  <c r="KW37" i="1" s="1"/>
  <c r="KX38" i="1" s="1"/>
  <c r="KY39" i="1" s="1"/>
  <c r="KZ40" i="1" s="1"/>
  <c r="LA41" i="1" s="1"/>
  <c r="LB42" i="1" s="1"/>
  <c r="LC43" i="1" s="1"/>
  <c r="LD44" i="1" s="1"/>
  <c r="LE45" i="1" s="1"/>
  <c r="LF46" i="1" s="1"/>
  <c r="LG47" i="1" s="1"/>
  <c r="LH48" i="1" s="1"/>
  <c r="LI49" i="1" s="1"/>
  <c r="LJ50" i="1" s="1"/>
  <c r="LK51" i="1" s="1"/>
  <c r="LL52" i="1" s="1"/>
  <c r="LM53" i="1" s="1"/>
  <c r="LN54" i="1" s="1"/>
  <c r="LO55" i="1" s="1"/>
  <c r="LP56" i="1" s="1"/>
  <c r="LQ57" i="1" s="1"/>
  <c r="LR58" i="1" s="1"/>
  <c r="LS59" i="1" s="1"/>
  <c r="LT60" i="1" s="1"/>
  <c r="LU61" i="1" s="1"/>
  <c r="LV62" i="1" s="1"/>
  <c r="LW63" i="1" s="1"/>
  <c r="LX64" i="1" s="1"/>
  <c r="LY65" i="1" s="1"/>
  <c r="LZ66" i="1" s="1"/>
  <c r="MA67" i="1" s="1"/>
  <c r="MB68" i="1" s="1"/>
  <c r="MC69" i="1" s="1"/>
  <c r="MD70" i="1" s="1"/>
  <c r="ME71" i="1" s="1"/>
  <c r="MF72" i="1" s="1"/>
  <c r="MG73" i="1" s="1"/>
  <c r="MH74" i="1" s="1"/>
  <c r="MI75" i="1" s="1"/>
  <c r="MJ76" i="1" s="1"/>
  <c r="MK77" i="1" s="1"/>
  <c r="ML78" i="1" s="1"/>
  <c r="MM79" i="1" s="1"/>
  <c r="MN80" i="1" s="1"/>
  <c r="MO81" i="1" s="1"/>
  <c r="MP82" i="1" s="1"/>
  <c r="MQ83" i="1" s="1"/>
  <c r="MR84" i="1" s="1"/>
  <c r="MS85" i="1" s="1"/>
  <c r="MT86" i="1" s="1"/>
  <c r="MU87" i="1" s="1"/>
  <c r="MV88" i="1" s="1"/>
  <c r="MW89" i="1" s="1"/>
  <c r="MX90" i="1" s="1"/>
  <c r="MY91" i="1" s="1"/>
  <c r="MZ92" i="1" s="1"/>
  <c r="NA93" i="1" s="1"/>
  <c r="NB94" i="1" s="1"/>
  <c r="NC95" i="1" s="1"/>
  <c r="ND96" i="1" s="1"/>
  <c r="NE97" i="1" s="1"/>
  <c r="NF98" i="1" s="1"/>
  <c r="NG99" i="1" s="1"/>
  <c r="NH100" i="1" s="1"/>
  <c r="NI101" i="1" s="1"/>
  <c r="NJ102" i="1" s="1"/>
  <c r="NK103" i="1" s="1"/>
  <c r="NL104" i="1" s="1"/>
  <c r="NM105" i="1" s="1"/>
  <c r="NN106" i="1" s="1"/>
  <c r="NO107" i="1" s="1"/>
  <c r="NP108" i="1" s="1"/>
  <c r="NQ109" i="1" s="1"/>
  <c r="NR110" i="1" s="1"/>
  <c r="NS111" i="1" s="1"/>
  <c r="NT112" i="1" s="1"/>
  <c r="NU113" i="1" s="1"/>
  <c r="NV114" i="1" s="1"/>
  <c r="NW115" i="1" s="1"/>
  <c r="NX116" i="1" s="1"/>
  <c r="NY117" i="1" s="1"/>
  <c r="NZ118" i="1" s="1"/>
  <c r="OA119" i="1" s="1"/>
  <c r="OB120" i="1" s="1"/>
  <c r="OC121" i="1" s="1"/>
  <c r="OD122" i="1" s="1"/>
  <c r="OE123" i="1" s="1"/>
  <c r="OF124" i="1" s="1"/>
  <c r="OG125" i="1" s="1"/>
  <c r="OH126" i="1" s="1"/>
  <c r="OI127" i="1" s="1"/>
  <c r="OJ128" i="1" s="1"/>
  <c r="OK129" i="1" s="1"/>
  <c r="OL130" i="1" s="1"/>
  <c r="OM131" i="1" s="1"/>
  <c r="ON132" i="1" s="1"/>
  <c r="OO133" i="1" s="1"/>
  <c r="OP134" i="1" s="1"/>
  <c r="OQ135" i="1" s="1"/>
  <c r="OR136" i="1" s="1"/>
  <c r="OS137" i="1" s="1"/>
  <c r="OT138" i="1" s="1"/>
  <c r="OU139" i="1" s="1"/>
  <c r="OV140" i="1" s="1"/>
  <c r="OW141" i="1" s="1"/>
  <c r="OX142" i="1" s="1"/>
  <c r="OY143" i="1" s="1"/>
  <c r="OZ144" i="1" s="1"/>
  <c r="PA145" i="1" s="1"/>
  <c r="PB146" i="1" s="1"/>
  <c r="PC147" i="1" s="1"/>
  <c r="PD148" i="1" s="1"/>
  <c r="PE149" i="1" s="1"/>
  <c r="PF150" i="1" s="1"/>
  <c r="PG151" i="1" s="1"/>
  <c r="PH152" i="1" s="1"/>
  <c r="PI153" i="1" s="1"/>
  <c r="PJ154" i="1" s="1"/>
  <c r="PK155" i="1" s="1"/>
  <c r="PL156" i="1" s="1"/>
  <c r="PM157" i="1" s="1"/>
  <c r="PN158" i="1" s="1"/>
  <c r="JQ4" i="1"/>
  <c r="JR5" i="1" s="1"/>
  <c r="JS6" i="1" s="1"/>
  <c r="JT7" i="1" s="1"/>
  <c r="JU8" i="1" s="1"/>
  <c r="JV9" i="1" s="1"/>
  <c r="JW10" i="1" s="1"/>
  <c r="JX11" i="1" s="1"/>
  <c r="JY12" i="1" s="1"/>
  <c r="JZ13" i="1" s="1"/>
  <c r="KA14" i="1" s="1"/>
  <c r="KB15" i="1" s="1"/>
  <c r="KC16" i="1" s="1"/>
  <c r="KD17" i="1" s="1"/>
  <c r="KE18" i="1" s="1"/>
  <c r="KF19" i="1" s="1"/>
  <c r="KG20" i="1" s="1"/>
  <c r="KH21" i="1" s="1"/>
  <c r="KI22" i="1" s="1"/>
  <c r="KJ23" i="1" s="1"/>
  <c r="KK24" i="1" s="1"/>
  <c r="KL25" i="1" s="1"/>
  <c r="KM26" i="1" s="1"/>
  <c r="KN27" i="1" s="1"/>
  <c r="KO28" i="1" s="1"/>
  <c r="KP29" i="1" s="1"/>
  <c r="KQ30" i="1" s="1"/>
  <c r="KR31" i="1" s="1"/>
  <c r="KS32" i="1" s="1"/>
  <c r="KT33" i="1" s="1"/>
  <c r="KU34" i="1" s="1"/>
  <c r="KV35" i="1" s="1"/>
  <c r="KW36" i="1" s="1"/>
  <c r="KX37" i="1" s="1"/>
  <c r="KY38" i="1" s="1"/>
  <c r="KZ39" i="1" s="1"/>
  <c r="LA40" i="1" s="1"/>
  <c r="LB41" i="1" s="1"/>
  <c r="LC42" i="1" s="1"/>
  <c r="LD43" i="1" s="1"/>
  <c r="LE44" i="1" s="1"/>
  <c r="LF45" i="1" s="1"/>
  <c r="LG46" i="1" s="1"/>
  <c r="LH47" i="1" s="1"/>
  <c r="LI48" i="1" s="1"/>
  <c r="LJ49" i="1" s="1"/>
  <c r="LK50" i="1" s="1"/>
  <c r="LL51" i="1" s="1"/>
  <c r="LM52" i="1" s="1"/>
  <c r="LN53" i="1" s="1"/>
  <c r="LO54" i="1" s="1"/>
  <c r="LP55" i="1" s="1"/>
  <c r="LQ56" i="1" s="1"/>
  <c r="LR57" i="1" s="1"/>
  <c r="LS58" i="1" s="1"/>
  <c r="LT59" i="1" s="1"/>
  <c r="LU60" i="1" s="1"/>
  <c r="LV61" i="1" s="1"/>
  <c r="LW62" i="1" s="1"/>
  <c r="LX63" i="1" s="1"/>
  <c r="LY64" i="1" s="1"/>
  <c r="LZ65" i="1" s="1"/>
  <c r="MA66" i="1" s="1"/>
  <c r="MB67" i="1" s="1"/>
  <c r="MC68" i="1" s="1"/>
  <c r="MD69" i="1" s="1"/>
  <c r="ME70" i="1" s="1"/>
  <c r="MF71" i="1" s="1"/>
  <c r="MG72" i="1" s="1"/>
  <c r="MH73" i="1" s="1"/>
  <c r="MI74" i="1" s="1"/>
  <c r="MJ75" i="1" s="1"/>
  <c r="MK76" i="1" s="1"/>
  <c r="ML77" i="1" s="1"/>
  <c r="MM78" i="1" s="1"/>
  <c r="MN79" i="1" s="1"/>
  <c r="MO80" i="1" s="1"/>
  <c r="MP81" i="1" s="1"/>
  <c r="MQ82" i="1" s="1"/>
  <c r="MR83" i="1" s="1"/>
  <c r="MS84" i="1" s="1"/>
  <c r="MT85" i="1" s="1"/>
  <c r="MU86" i="1" s="1"/>
  <c r="MV87" i="1" s="1"/>
  <c r="MW88" i="1" s="1"/>
  <c r="MX89" i="1" s="1"/>
  <c r="MY90" i="1" s="1"/>
  <c r="MZ91" i="1" s="1"/>
  <c r="NA92" i="1" s="1"/>
  <c r="NB93" i="1" s="1"/>
  <c r="NC94" i="1" s="1"/>
  <c r="ND95" i="1" s="1"/>
  <c r="NE96" i="1" s="1"/>
  <c r="NF97" i="1" s="1"/>
  <c r="NG98" i="1" s="1"/>
  <c r="NH99" i="1" s="1"/>
  <c r="NI100" i="1" s="1"/>
  <c r="NJ101" i="1" s="1"/>
  <c r="NK102" i="1" s="1"/>
  <c r="NL103" i="1" s="1"/>
  <c r="NM104" i="1" s="1"/>
  <c r="NN105" i="1" s="1"/>
  <c r="NO106" i="1" s="1"/>
  <c r="NP107" i="1" s="1"/>
  <c r="NQ108" i="1" s="1"/>
  <c r="NR109" i="1" s="1"/>
  <c r="NS110" i="1" s="1"/>
  <c r="NT111" i="1" s="1"/>
  <c r="NU112" i="1" s="1"/>
  <c r="NV113" i="1" s="1"/>
  <c r="NW114" i="1" s="1"/>
  <c r="NX115" i="1" s="1"/>
  <c r="NY116" i="1" s="1"/>
  <c r="NZ117" i="1" s="1"/>
  <c r="OA118" i="1" s="1"/>
  <c r="OB119" i="1" s="1"/>
  <c r="OC120" i="1" s="1"/>
  <c r="OD121" i="1" s="1"/>
  <c r="OE122" i="1" s="1"/>
  <c r="OF123" i="1" s="1"/>
  <c r="OG124" i="1" s="1"/>
  <c r="OH125" i="1" s="1"/>
  <c r="OI126" i="1" s="1"/>
  <c r="OJ127" i="1" s="1"/>
  <c r="OK128" i="1" s="1"/>
  <c r="OL129" i="1" s="1"/>
  <c r="OM130" i="1" s="1"/>
  <c r="ON131" i="1" s="1"/>
  <c r="OO132" i="1" s="1"/>
  <c r="OP133" i="1" s="1"/>
  <c r="OQ134" i="1" s="1"/>
  <c r="OR135" i="1" s="1"/>
  <c r="OS136" i="1" s="1"/>
  <c r="OT137" i="1" s="1"/>
  <c r="OU138" i="1" s="1"/>
  <c r="OV139" i="1" s="1"/>
  <c r="OW140" i="1" s="1"/>
  <c r="OX141" i="1" s="1"/>
  <c r="OY142" i="1" s="1"/>
  <c r="OZ143" i="1" s="1"/>
  <c r="PA144" i="1" s="1"/>
  <c r="PB145" i="1" s="1"/>
  <c r="PC146" i="1" s="1"/>
  <c r="PD147" i="1" s="1"/>
  <c r="PE148" i="1" s="1"/>
  <c r="PF149" i="1" s="1"/>
  <c r="PG150" i="1" s="1"/>
  <c r="PH151" i="1" s="1"/>
  <c r="PI152" i="1" s="1"/>
  <c r="PJ153" i="1" s="1"/>
  <c r="PK154" i="1" s="1"/>
  <c r="PL155" i="1" s="1"/>
  <c r="PM156" i="1" s="1"/>
  <c r="PN157" i="1" s="1"/>
  <c r="JR4" i="1"/>
  <c r="JS5" i="1" s="1"/>
  <c r="JT6" i="1" s="1"/>
  <c r="JU7" i="1" s="1"/>
  <c r="JV8" i="1" s="1"/>
  <c r="JW9" i="1" s="1"/>
  <c r="JX10" i="1" s="1"/>
  <c r="JY11" i="1" s="1"/>
  <c r="JZ12" i="1" s="1"/>
  <c r="KA13" i="1" s="1"/>
  <c r="KB14" i="1" s="1"/>
  <c r="KC15" i="1" s="1"/>
  <c r="KD16" i="1" s="1"/>
  <c r="KE17" i="1" s="1"/>
  <c r="KF18" i="1" s="1"/>
  <c r="KG19" i="1" s="1"/>
  <c r="KH20" i="1" s="1"/>
  <c r="KI21" i="1" s="1"/>
  <c r="KJ22" i="1" s="1"/>
  <c r="KK23" i="1" s="1"/>
  <c r="KL24" i="1" s="1"/>
  <c r="KM25" i="1" s="1"/>
  <c r="KN26" i="1" s="1"/>
  <c r="KO27" i="1" s="1"/>
  <c r="KP28" i="1" s="1"/>
  <c r="KQ29" i="1" s="1"/>
  <c r="KR30" i="1" s="1"/>
  <c r="KS31" i="1" s="1"/>
  <c r="KT32" i="1" s="1"/>
  <c r="KU33" i="1" s="1"/>
  <c r="KV34" i="1" s="1"/>
  <c r="KW35" i="1" s="1"/>
  <c r="KX36" i="1" s="1"/>
  <c r="KY37" i="1" s="1"/>
  <c r="KZ38" i="1" s="1"/>
  <c r="LA39" i="1" s="1"/>
  <c r="LB40" i="1" s="1"/>
  <c r="LC41" i="1" s="1"/>
  <c r="LD42" i="1" s="1"/>
  <c r="LE43" i="1" s="1"/>
  <c r="LF44" i="1" s="1"/>
  <c r="LG45" i="1" s="1"/>
  <c r="LH46" i="1" s="1"/>
  <c r="LI47" i="1" s="1"/>
  <c r="LJ48" i="1" s="1"/>
  <c r="LK49" i="1" s="1"/>
  <c r="LL50" i="1" s="1"/>
  <c r="LM51" i="1" s="1"/>
  <c r="LN52" i="1" s="1"/>
  <c r="LO53" i="1" s="1"/>
  <c r="LP54" i="1" s="1"/>
  <c r="LQ55" i="1" s="1"/>
  <c r="LR56" i="1" s="1"/>
  <c r="LS57" i="1" s="1"/>
  <c r="LT58" i="1" s="1"/>
  <c r="LU59" i="1" s="1"/>
  <c r="LV60" i="1" s="1"/>
  <c r="LW61" i="1" s="1"/>
  <c r="LX62" i="1" s="1"/>
  <c r="LY63" i="1" s="1"/>
  <c r="LZ64" i="1" s="1"/>
  <c r="MA65" i="1" s="1"/>
  <c r="MB66" i="1" s="1"/>
  <c r="MC67" i="1" s="1"/>
  <c r="MD68" i="1" s="1"/>
  <c r="ME69" i="1" s="1"/>
  <c r="MF70" i="1" s="1"/>
  <c r="MG71" i="1" s="1"/>
  <c r="MH72" i="1" s="1"/>
  <c r="MI73" i="1" s="1"/>
  <c r="MJ74" i="1" s="1"/>
  <c r="MK75" i="1" s="1"/>
  <c r="ML76" i="1" s="1"/>
  <c r="MM77" i="1" s="1"/>
  <c r="MN78" i="1" s="1"/>
  <c r="MO79" i="1" s="1"/>
  <c r="MP80" i="1" s="1"/>
  <c r="MQ81" i="1" s="1"/>
  <c r="MR82" i="1" s="1"/>
  <c r="MS83" i="1" s="1"/>
  <c r="MT84" i="1" s="1"/>
  <c r="MU85" i="1" s="1"/>
  <c r="MV86" i="1" s="1"/>
  <c r="MW87" i="1" s="1"/>
  <c r="MX88" i="1" s="1"/>
  <c r="MY89" i="1" s="1"/>
  <c r="MZ90" i="1" s="1"/>
  <c r="NA91" i="1" s="1"/>
  <c r="NB92" i="1" s="1"/>
  <c r="NC93" i="1" s="1"/>
  <c r="ND94" i="1" s="1"/>
  <c r="NE95" i="1" s="1"/>
  <c r="NF96" i="1" s="1"/>
  <c r="NG97" i="1" s="1"/>
  <c r="NH98" i="1" s="1"/>
  <c r="NI99" i="1" s="1"/>
  <c r="NJ100" i="1" s="1"/>
  <c r="NK101" i="1" s="1"/>
  <c r="NL102" i="1" s="1"/>
  <c r="NM103" i="1" s="1"/>
  <c r="NN104" i="1" s="1"/>
  <c r="NO105" i="1" s="1"/>
  <c r="NP106" i="1" s="1"/>
  <c r="NQ107" i="1" s="1"/>
  <c r="NR108" i="1" s="1"/>
  <c r="NS109" i="1" s="1"/>
  <c r="NT110" i="1" s="1"/>
  <c r="NU111" i="1" s="1"/>
  <c r="NV112" i="1" s="1"/>
  <c r="NW113" i="1" s="1"/>
  <c r="NX114" i="1" s="1"/>
  <c r="NY115" i="1" s="1"/>
  <c r="NZ116" i="1" s="1"/>
  <c r="OA117" i="1" s="1"/>
  <c r="OB118" i="1" s="1"/>
  <c r="OC119" i="1" s="1"/>
  <c r="OD120" i="1" s="1"/>
  <c r="OE121" i="1" s="1"/>
  <c r="OF122" i="1" s="1"/>
  <c r="OG123" i="1" s="1"/>
  <c r="OH124" i="1" s="1"/>
  <c r="OI125" i="1" s="1"/>
  <c r="OJ126" i="1" s="1"/>
  <c r="OK127" i="1" s="1"/>
  <c r="OL128" i="1" s="1"/>
  <c r="OM129" i="1" s="1"/>
  <c r="ON130" i="1" s="1"/>
  <c r="OO131" i="1" s="1"/>
  <c r="OP132" i="1" s="1"/>
  <c r="OQ133" i="1" s="1"/>
  <c r="OR134" i="1" s="1"/>
  <c r="OS135" i="1" s="1"/>
  <c r="OT136" i="1" s="1"/>
  <c r="OU137" i="1" s="1"/>
  <c r="OV138" i="1" s="1"/>
  <c r="OW139" i="1" s="1"/>
  <c r="OX140" i="1" s="1"/>
  <c r="OY141" i="1" s="1"/>
  <c r="OZ142" i="1" s="1"/>
  <c r="PA143" i="1" s="1"/>
  <c r="PB144" i="1" s="1"/>
  <c r="PC145" i="1" s="1"/>
  <c r="PD146" i="1" s="1"/>
  <c r="PE147" i="1" s="1"/>
  <c r="PF148" i="1" s="1"/>
  <c r="PG149" i="1" s="1"/>
  <c r="PH150" i="1" s="1"/>
  <c r="PI151" i="1" s="1"/>
  <c r="PJ152" i="1" s="1"/>
  <c r="PK153" i="1" s="1"/>
  <c r="PL154" i="1" s="1"/>
  <c r="PM155" i="1" s="1"/>
  <c r="PN156" i="1" s="1"/>
  <c r="JS4" i="1"/>
  <c r="JT5" i="1" s="1"/>
  <c r="JU6" i="1" s="1"/>
  <c r="JV7" i="1" s="1"/>
  <c r="JW8" i="1" s="1"/>
  <c r="JX9" i="1" s="1"/>
  <c r="JY10" i="1" s="1"/>
  <c r="JZ11" i="1" s="1"/>
  <c r="KA12" i="1" s="1"/>
  <c r="KB13" i="1" s="1"/>
  <c r="KC14" i="1" s="1"/>
  <c r="KD15" i="1" s="1"/>
  <c r="KE16" i="1" s="1"/>
  <c r="KF17" i="1" s="1"/>
  <c r="KG18" i="1" s="1"/>
  <c r="KH19" i="1" s="1"/>
  <c r="KI20" i="1" s="1"/>
  <c r="KJ21" i="1" s="1"/>
  <c r="KK22" i="1" s="1"/>
  <c r="KL23" i="1" s="1"/>
  <c r="KM24" i="1" s="1"/>
  <c r="KN25" i="1" s="1"/>
  <c r="KO26" i="1" s="1"/>
  <c r="KP27" i="1" s="1"/>
  <c r="KQ28" i="1" s="1"/>
  <c r="KR29" i="1" s="1"/>
  <c r="KS30" i="1" s="1"/>
  <c r="KT31" i="1" s="1"/>
  <c r="KU32" i="1" s="1"/>
  <c r="KV33" i="1" s="1"/>
  <c r="KW34" i="1" s="1"/>
  <c r="KX35" i="1" s="1"/>
  <c r="KY36" i="1" s="1"/>
  <c r="KZ37" i="1" s="1"/>
  <c r="LA38" i="1" s="1"/>
  <c r="LB39" i="1" s="1"/>
  <c r="LC40" i="1" s="1"/>
  <c r="LD41" i="1" s="1"/>
  <c r="LE42" i="1" s="1"/>
  <c r="LF43" i="1" s="1"/>
  <c r="LG44" i="1" s="1"/>
  <c r="LH45" i="1" s="1"/>
  <c r="LI46" i="1" s="1"/>
  <c r="LJ47" i="1" s="1"/>
  <c r="LK48" i="1" s="1"/>
  <c r="LL49" i="1" s="1"/>
  <c r="LM50" i="1" s="1"/>
  <c r="LN51" i="1" s="1"/>
  <c r="LO52" i="1" s="1"/>
  <c r="LP53" i="1" s="1"/>
  <c r="LQ54" i="1" s="1"/>
  <c r="LR55" i="1" s="1"/>
  <c r="LS56" i="1" s="1"/>
  <c r="LT57" i="1" s="1"/>
  <c r="LU58" i="1" s="1"/>
  <c r="LV59" i="1" s="1"/>
  <c r="LW60" i="1" s="1"/>
  <c r="LX61" i="1" s="1"/>
  <c r="LY62" i="1" s="1"/>
  <c r="LZ63" i="1" s="1"/>
  <c r="MA64" i="1" s="1"/>
  <c r="MB65" i="1" s="1"/>
  <c r="MC66" i="1" s="1"/>
  <c r="MD67" i="1" s="1"/>
  <c r="ME68" i="1" s="1"/>
  <c r="MF69" i="1" s="1"/>
  <c r="MG70" i="1" s="1"/>
  <c r="MH71" i="1" s="1"/>
  <c r="MI72" i="1" s="1"/>
  <c r="MJ73" i="1" s="1"/>
  <c r="MK74" i="1" s="1"/>
  <c r="ML75" i="1" s="1"/>
  <c r="MM76" i="1" s="1"/>
  <c r="MN77" i="1" s="1"/>
  <c r="MO78" i="1" s="1"/>
  <c r="MP79" i="1" s="1"/>
  <c r="MQ80" i="1" s="1"/>
  <c r="MR81" i="1" s="1"/>
  <c r="MS82" i="1" s="1"/>
  <c r="MT83" i="1" s="1"/>
  <c r="MU84" i="1" s="1"/>
  <c r="MV85" i="1" s="1"/>
  <c r="MW86" i="1" s="1"/>
  <c r="MX87" i="1" s="1"/>
  <c r="MY88" i="1" s="1"/>
  <c r="MZ89" i="1" s="1"/>
  <c r="NA90" i="1" s="1"/>
  <c r="NB91" i="1" s="1"/>
  <c r="NC92" i="1" s="1"/>
  <c r="ND93" i="1" s="1"/>
  <c r="NE94" i="1" s="1"/>
  <c r="NF95" i="1" s="1"/>
  <c r="NG96" i="1" s="1"/>
  <c r="NH97" i="1" s="1"/>
  <c r="NI98" i="1" s="1"/>
  <c r="NJ99" i="1" s="1"/>
  <c r="NK100" i="1" s="1"/>
  <c r="NL101" i="1" s="1"/>
  <c r="NM102" i="1" s="1"/>
  <c r="NN103" i="1" s="1"/>
  <c r="NO104" i="1" s="1"/>
  <c r="NP105" i="1" s="1"/>
  <c r="NQ106" i="1" s="1"/>
  <c r="NR107" i="1" s="1"/>
  <c r="NS108" i="1" s="1"/>
  <c r="NT109" i="1" s="1"/>
  <c r="NU110" i="1" s="1"/>
  <c r="NV111" i="1" s="1"/>
  <c r="NW112" i="1" s="1"/>
  <c r="NX113" i="1" s="1"/>
  <c r="NY114" i="1" s="1"/>
  <c r="NZ115" i="1" s="1"/>
  <c r="OA116" i="1" s="1"/>
  <c r="OB117" i="1" s="1"/>
  <c r="OC118" i="1" s="1"/>
  <c r="OD119" i="1" s="1"/>
  <c r="OE120" i="1" s="1"/>
  <c r="OF121" i="1" s="1"/>
  <c r="OG122" i="1" s="1"/>
  <c r="OH123" i="1" s="1"/>
  <c r="OI124" i="1" s="1"/>
  <c r="OJ125" i="1" s="1"/>
  <c r="OK126" i="1" s="1"/>
  <c r="OL127" i="1" s="1"/>
  <c r="OM128" i="1" s="1"/>
  <c r="ON129" i="1" s="1"/>
  <c r="OO130" i="1" s="1"/>
  <c r="OP131" i="1" s="1"/>
  <c r="OQ132" i="1" s="1"/>
  <c r="OR133" i="1" s="1"/>
  <c r="OS134" i="1" s="1"/>
  <c r="OT135" i="1" s="1"/>
  <c r="OU136" i="1" s="1"/>
  <c r="OV137" i="1" s="1"/>
  <c r="OW138" i="1" s="1"/>
  <c r="OX139" i="1" s="1"/>
  <c r="OY140" i="1" s="1"/>
  <c r="OZ141" i="1" s="1"/>
  <c r="PA142" i="1" s="1"/>
  <c r="PB143" i="1" s="1"/>
  <c r="PC144" i="1" s="1"/>
  <c r="PD145" i="1" s="1"/>
  <c r="PE146" i="1" s="1"/>
  <c r="PF147" i="1" s="1"/>
  <c r="PG148" i="1" s="1"/>
  <c r="PH149" i="1" s="1"/>
  <c r="PI150" i="1" s="1"/>
  <c r="PJ151" i="1" s="1"/>
  <c r="PK152" i="1" s="1"/>
  <c r="PL153" i="1" s="1"/>
  <c r="PM154" i="1" s="1"/>
  <c r="PN155" i="1" s="1"/>
  <c r="JT4" i="1"/>
  <c r="JU5" i="1" s="1"/>
  <c r="JV6" i="1" s="1"/>
  <c r="JW7" i="1" s="1"/>
  <c r="JX8" i="1" s="1"/>
  <c r="JY9" i="1" s="1"/>
  <c r="JZ10" i="1" s="1"/>
  <c r="KA11" i="1" s="1"/>
  <c r="KB12" i="1" s="1"/>
  <c r="KC13" i="1" s="1"/>
  <c r="KD14" i="1" s="1"/>
  <c r="KE15" i="1" s="1"/>
  <c r="KF16" i="1" s="1"/>
  <c r="KG17" i="1" s="1"/>
  <c r="KH18" i="1" s="1"/>
  <c r="KI19" i="1" s="1"/>
  <c r="KJ20" i="1" s="1"/>
  <c r="KK21" i="1" s="1"/>
  <c r="KL22" i="1" s="1"/>
  <c r="KM23" i="1" s="1"/>
  <c r="KN24" i="1" s="1"/>
  <c r="KO25" i="1" s="1"/>
  <c r="KP26" i="1" s="1"/>
  <c r="KQ27" i="1" s="1"/>
  <c r="KR28" i="1" s="1"/>
  <c r="KS29" i="1" s="1"/>
  <c r="KT30" i="1" s="1"/>
  <c r="KU31" i="1" s="1"/>
  <c r="KV32" i="1" s="1"/>
  <c r="KW33" i="1" s="1"/>
  <c r="KX34" i="1" s="1"/>
  <c r="KY35" i="1" s="1"/>
  <c r="KZ36" i="1" s="1"/>
  <c r="LA37" i="1" s="1"/>
  <c r="LB38" i="1" s="1"/>
  <c r="LC39" i="1" s="1"/>
  <c r="LD40" i="1" s="1"/>
  <c r="LE41" i="1" s="1"/>
  <c r="LF42" i="1" s="1"/>
  <c r="LG43" i="1" s="1"/>
  <c r="LH44" i="1" s="1"/>
  <c r="LI45" i="1" s="1"/>
  <c r="LJ46" i="1" s="1"/>
  <c r="LK47" i="1" s="1"/>
  <c r="LL48" i="1" s="1"/>
  <c r="LM49" i="1" s="1"/>
  <c r="LN50" i="1" s="1"/>
  <c r="LO51" i="1" s="1"/>
  <c r="LP52" i="1" s="1"/>
  <c r="LQ53" i="1" s="1"/>
  <c r="LR54" i="1" s="1"/>
  <c r="LS55" i="1" s="1"/>
  <c r="LT56" i="1" s="1"/>
  <c r="LU57" i="1" s="1"/>
  <c r="LV58" i="1" s="1"/>
  <c r="LW59" i="1" s="1"/>
  <c r="LX60" i="1" s="1"/>
  <c r="LY61" i="1" s="1"/>
  <c r="LZ62" i="1" s="1"/>
  <c r="MA63" i="1" s="1"/>
  <c r="MB64" i="1" s="1"/>
  <c r="MC65" i="1" s="1"/>
  <c r="MD66" i="1" s="1"/>
  <c r="ME67" i="1" s="1"/>
  <c r="MF68" i="1" s="1"/>
  <c r="MG69" i="1" s="1"/>
  <c r="MH70" i="1" s="1"/>
  <c r="MI71" i="1" s="1"/>
  <c r="MJ72" i="1" s="1"/>
  <c r="MK73" i="1" s="1"/>
  <c r="ML74" i="1" s="1"/>
  <c r="MM75" i="1" s="1"/>
  <c r="MN76" i="1" s="1"/>
  <c r="MO77" i="1" s="1"/>
  <c r="MP78" i="1" s="1"/>
  <c r="MQ79" i="1" s="1"/>
  <c r="MR80" i="1" s="1"/>
  <c r="MS81" i="1" s="1"/>
  <c r="MT82" i="1" s="1"/>
  <c r="MU83" i="1" s="1"/>
  <c r="MV84" i="1" s="1"/>
  <c r="MW85" i="1" s="1"/>
  <c r="MX86" i="1" s="1"/>
  <c r="MY87" i="1" s="1"/>
  <c r="MZ88" i="1" s="1"/>
  <c r="NA89" i="1" s="1"/>
  <c r="NB90" i="1" s="1"/>
  <c r="NC91" i="1" s="1"/>
  <c r="ND92" i="1" s="1"/>
  <c r="NE93" i="1" s="1"/>
  <c r="NF94" i="1" s="1"/>
  <c r="NG95" i="1" s="1"/>
  <c r="NH96" i="1" s="1"/>
  <c r="NI97" i="1" s="1"/>
  <c r="NJ98" i="1" s="1"/>
  <c r="NK99" i="1" s="1"/>
  <c r="NL100" i="1" s="1"/>
  <c r="NM101" i="1" s="1"/>
  <c r="NN102" i="1" s="1"/>
  <c r="NO103" i="1" s="1"/>
  <c r="NP104" i="1" s="1"/>
  <c r="NQ105" i="1" s="1"/>
  <c r="NR106" i="1" s="1"/>
  <c r="NS107" i="1" s="1"/>
  <c r="NT108" i="1" s="1"/>
  <c r="NU109" i="1" s="1"/>
  <c r="NV110" i="1" s="1"/>
  <c r="NW111" i="1" s="1"/>
  <c r="NX112" i="1" s="1"/>
  <c r="NY113" i="1" s="1"/>
  <c r="NZ114" i="1" s="1"/>
  <c r="OA115" i="1" s="1"/>
  <c r="OB116" i="1" s="1"/>
  <c r="OC117" i="1" s="1"/>
  <c r="OD118" i="1" s="1"/>
  <c r="OE119" i="1" s="1"/>
  <c r="OF120" i="1" s="1"/>
  <c r="OG121" i="1" s="1"/>
  <c r="OH122" i="1" s="1"/>
  <c r="OI123" i="1" s="1"/>
  <c r="OJ124" i="1" s="1"/>
  <c r="OK125" i="1" s="1"/>
  <c r="OL126" i="1" s="1"/>
  <c r="OM127" i="1" s="1"/>
  <c r="ON128" i="1" s="1"/>
  <c r="OO129" i="1" s="1"/>
  <c r="OP130" i="1" s="1"/>
  <c r="OQ131" i="1" s="1"/>
  <c r="OR132" i="1" s="1"/>
  <c r="OS133" i="1" s="1"/>
  <c r="OT134" i="1" s="1"/>
  <c r="OU135" i="1" s="1"/>
  <c r="OV136" i="1" s="1"/>
  <c r="OW137" i="1" s="1"/>
  <c r="OX138" i="1" s="1"/>
  <c r="OY139" i="1" s="1"/>
  <c r="OZ140" i="1" s="1"/>
  <c r="PA141" i="1" s="1"/>
  <c r="PB142" i="1" s="1"/>
  <c r="PC143" i="1" s="1"/>
  <c r="PD144" i="1" s="1"/>
  <c r="PE145" i="1" s="1"/>
  <c r="PF146" i="1" s="1"/>
  <c r="PG147" i="1" s="1"/>
  <c r="PH148" i="1" s="1"/>
  <c r="PI149" i="1" s="1"/>
  <c r="PJ150" i="1" s="1"/>
  <c r="PK151" i="1" s="1"/>
  <c r="PL152" i="1" s="1"/>
  <c r="PM153" i="1" s="1"/>
  <c r="PN154" i="1" s="1"/>
  <c r="JU4" i="1"/>
  <c r="JV5" i="1" s="1"/>
  <c r="JW6" i="1" s="1"/>
  <c r="JX7" i="1" s="1"/>
  <c r="JY8" i="1" s="1"/>
  <c r="JZ9" i="1" s="1"/>
  <c r="KA10" i="1" s="1"/>
  <c r="KB11" i="1" s="1"/>
  <c r="KC12" i="1" s="1"/>
  <c r="KD13" i="1" s="1"/>
  <c r="KE14" i="1" s="1"/>
  <c r="KF15" i="1" s="1"/>
  <c r="KG16" i="1" s="1"/>
  <c r="KH17" i="1" s="1"/>
  <c r="KI18" i="1" s="1"/>
  <c r="KJ19" i="1" s="1"/>
  <c r="KK20" i="1" s="1"/>
  <c r="KL21" i="1" s="1"/>
  <c r="KM22" i="1" s="1"/>
  <c r="KN23" i="1" s="1"/>
  <c r="KO24" i="1" s="1"/>
  <c r="KP25" i="1" s="1"/>
  <c r="KQ26" i="1" s="1"/>
  <c r="KR27" i="1" s="1"/>
  <c r="KS28" i="1" s="1"/>
  <c r="KT29" i="1" s="1"/>
  <c r="KU30" i="1" s="1"/>
  <c r="KV31" i="1" s="1"/>
  <c r="KW32" i="1" s="1"/>
  <c r="KX33" i="1" s="1"/>
  <c r="KY34" i="1" s="1"/>
  <c r="KZ35" i="1" s="1"/>
  <c r="LA36" i="1" s="1"/>
  <c r="LB37" i="1" s="1"/>
  <c r="LC38" i="1" s="1"/>
  <c r="LD39" i="1" s="1"/>
  <c r="LE40" i="1" s="1"/>
  <c r="LF41" i="1" s="1"/>
  <c r="LG42" i="1" s="1"/>
  <c r="LH43" i="1" s="1"/>
  <c r="LI44" i="1" s="1"/>
  <c r="LJ45" i="1" s="1"/>
  <c r="LK46" i="1" s="1"/>
  <c r="LL47" i="1" s="1"/>
  <c r="LM48" i="1" s="1"/>
  <c r="LN49" i="1" s="1"/>
  <c r="LO50" i="1" s="1"/>
  <c r="LP51" i="1" s="1"/>
  <c r="LQ52" i="1" s="1"/>
  <c r="LR53" i="1" s="1"/>
  <c r="LS54" i="1" s="1"/>
  <c r="LT55" i="1" s="1"/>
  <c r="LU56" i="1" s="1"/>
  <c r="LV57" i="1" s="1"/>
  <c r="LW58" i="1" s="1"/>
  <c r="LX59" i="1" s="1"/>
  <c r="LY60" i="1" s="1"/>
  <c r="LZ61" i="1" s="1"/>
  <c r="MA62" i="1" s="1"/>
  <c r="MB63" i="1" s="1"/>
  <c r="MC64" i="1" s="1"/>
  <c r="MD65" i="1" s="1"/>
  <c r="ME66" i="1" s="1"/>
  <c r="MF67" i="1" s="1"/>
  <c r="MG68" i="1" s="1"/>
  <c r="MH69" i="1" s="1"/>
  <c r="MI70" i="1" s="1"/>
  <c r="MJ71" i="1" s="1"/>
  <c r="MK72" i="1" s="1"/>
  <c r="ML73" i="1" s="1"/>
  <c r="MM74" i="1" s="1"/>
  <c r="MN75" i="1" s="1"/>
  <c r="MO76" i="1" s="1"/>
  <c r="MP77" i="1" s="1"/>
  <c r="MQ78" i="1" s="1"/>
  <c r="MR79" i="1" s="1"/>
  <c r="MS80" i="1" s="1"/>
  <c r="MT81" i="1" s="1"/>
  <c r="MU82" i="1" s="1"/>
  <c r="MV83" i="1" s="1"/>
  <c r="MW84" i="1" s="1"/>
  <c r="MX85" i="1" s="1"/>
  <c r="MY86" i="1" s="1"/>
  <c r="MZ87" i="1" s="1"/>
  <c r="NA88" i="1" s="1"/>
  <c r="NB89" i="1" s="1"/>
  <c r="NC90" i="1" s="1"/>
  <c r="ND91" i="1" s="1"/>
  <c r="NE92" i="1" s="1"/>
  <c r="NF93" i="1" s="1"/>
  <c r="NG94" i="1" s="1"/>
  <c r="NH95" i="1" s="1"/>
  <c r="NI96" i="1" s="1"/>
  <c r="NJ97" i="1" s="1"/>
  <c r="NK98" i="1" s="1"/>
  <c r="NL99" i="1" s="1"/>
  <c r="NM100" i="1" s="1"/>
  <c r="NN101" i="1" s="1"/>
  <c r="NO102" i="1" s="1"/>
  <c r="NP103" i="1" s="1"/>
  <c r="NQ104" i="1" s="1"/>
  <c r="NR105" i="1" s="1"/>
  <c r="NS106" i="1" s="1"/>
  <c r="NT107" i="1" s="1"/>
  <c r="NU108" i="1" s="1"/>
  <c r="NV109" i="1" s="1"/>
  <c r="NW110" i="1" s="1"/>
  <c r="NX111" i="1" s="1"/>
  <c r="NY112" i="1" s="1"/>
  <c r="NZ113" i="1" s="1"/>
  <c r="OA114" i="1" s="1"/>
  <c r="OB115" i="1" s="1"/>
  <c r="OC116" i="1" s="1"/>
  <c r="OD117" i="1" s="1"/>
  <c r="OE118" i="1" s="1"/>
  <c r="OF119" i="1" s="1"/>
  <c r="OG120" i="1" s="1"/>
  <c r="OH121" i="1" s="1"/>
  <c r="OI122" i="1" s="1"/>
  <c r="OJ123" i="1" s="1"/>
  <c r="OK124" i="1" s="1"/>
  <c r="OL125" i="1" s="1"/>
  <c r="OM126" i="1" s="1"/>
  <c r="ON127" i="1" s="1"/>
  <c r="OO128" i="1" s="1"/>
  <c r="OP129" i="1" s="1"/>
  <c r="OQ130" i="1" s="1"/>
  <c r="OR131" i="1" s="1"/>
  <c r="OS132" i="1" s="1"/>
  <c r="OT133" i="1" s="1"/>
  <c r="OU134" i="1" s="1"/>
  <c r="OV135" i="1" s="1"/>
  <c r="OW136" i="1" s="1"/>
  <c r="OX137" i="1" s="1"/>
  <c r="OY138" i="1" s="1"/>
  <c r="OZ139" i="1" s="1"/>
  <c r="PA140" i="1" s="1"/>
  <c r="PB141" i="1" s="1"/>
  <c r="PC142" i="1" s="1"/>
  <c r="PD143" i="1" s="1"/>
  <c r="PE144" i="1" s="1"/>
  <c r="PF145" i="1" s="1"/>
  <c r="PG146" i="1" s="1"/>
  <c r="PH147" i="1" s="1"/>
  <c r="PI148" i="1" s="1"/>
  <c r="PJ149" i="1" s="1"/>
  <c r="PK150" i="1" s="1"/>
  <c r="PL151" i="1" s="1"/>
  <c r="PM152" i="1" s="1"/>
  <c r="PN153" i="1" s="1"/>
  <c r="JV4" i="1"/>
  <c r="JW5" i="1" s="1"/>
  <c r="JX6" i="1" s="1"/>
  <c r="JY7" i="1" s="1"/>
  <c r="JZ8" i="1" s="1"/>
  <c r="KA9" i="1" s="1"/>
  <c r="KB10" i="1" s="1"/>
  <c r="KC11" i="1" s="1"/>
  <c r="KD12" i="1" s="1"/>
  <c r="KE13" i="1" s="1"/>
  <c r="KF14" i="1" s="1"/>
  <c r="KG15" i="1" s="1"/>
  <c r="KH16" i="1" s="1"/>
  <c r="KI17" i="1" s="1"/>
  <c r="KJ18" i="1" s="1"/>
  <c r="KK19" i="1" s="1"/>
  <c r="KL20" i="1" s="1"/>
  <c r="KM21" i="1" s="1"/>
  <c r="KN22" i="1" s="1"/>
  <c r="KO23" i="1" s="1"/>
  <c r="KP24" i="1" s="1"/>
  <c r="KQ25" i="1" s="1"/>
  <c r="KR26" i="1" s="1"/>
  <c r="KS27" i="1" s="1"/>
  <c r="KT28" i="1" s="1"/>
  <c r="KU29" i="1" s="1"/>
  <c r="KV30" i="1" s="1"/>
  <c r="KW31" i="1" s="1"/>
  <c r="KX32" i="1" s="1"/>
  <c r="KY33" i="1" s="1"/>
  <c r="KZ34" i="1" s="1"/>
  <c r="LA35" i="1" s="1"/>
  <c r="LB36" i="1" s="1"/>
  <c r="LC37" i="1" s="1"/>
  <c r="LD38" i="1" s="1"/>
  <c r="LE39" i="1" s="1"/>
  <c r="LF40" i="1" s="1"/>
  <c r="LG41" i="1" s="1"/>
  <c r="LH42" i="1" s="1"/>
  <c r="LI43" i="1" s="1"/>
  <c r="LJ44" i="1" s="1"/>
  <c r="LK45" i="1" s="1"/>
  <c r="LL46" i="1" s="1"/>
  <c r="LM47" i="1" s="1"/>
  <c r="LN48" i="1" s="1"/>
  <c r="LO49" i="1" s="1"/>
  <c r="LP50" i="1" s="1"/>
  <c r="LQ51" i="1" s="1"/>
  <c r="LR52" i="1" s="1"/>
  <c r="LS53" i="1" s="1"/>
  <c r="LT54" i="1" s="1"/>
  <c r="LU55" i="1" s="1"/>
  <c r="LV56" i="1" s="1"/>
  <c r="LW57" i="1" s="1"/>
  <c r="LX58" i="1" s="1"/>
  <c r="LY59" i="1" s="1"/>
  <c r="LZ60" i="1" s="1"/>
  <c r="MA61" i="1" s="1"/>
  <c r="MB62" i="1" s="1"/>
  <c r="MC63" i="1" s="1"/>
  <c r="MD64" i="1" s="1"/>
  <c r="ME65" i="1" s="1"/>
  <c r="MF66" i="1" s="1"/>
  <c r="MG67" i="1" s="1"/>
  <c r="MH68" i="1" s="1"/>
  <c r="MI69" i="1" s="1"/>
  <c r="MJ70" i="1" s="1"/>
  <c r="MK71" i="1" s="1"/>
  <c r="ML72" i="1" s="1"/>
  <c r="MM73" i="1" s="1"/>
  <c r="MN74" i="1" s="1"/>
  <c r="MO75" i="1" s="1"/>
  <c r="MP76" i="1" s="1"/>
  <c r="MQ77" i="1" s="1"/>
  <c r="MR78" i="1" s="1"/>
  <c r="MS79" i="1" s="1"/>
  <c r="MT80" i="1" s="1"/>
  <c r="MU81" i="1" s="1"/>
  <c r="MV82" i="1" s="1"/>
  <c r="MW83" i="1" s="1"/>
  <c r="MX84" i="1" s="1"/>
  <c r="MY85" i="1" s="1"/>
  <c r="MZ86" i="1" s="1"/>
  <c r="NA87" i="1" s="1"/>
  <c r="NB88" i="1" s="1"/>
  <c r="NC89" i="1" s="1"/>
  <c r="ND90" i="1" s="1"/>
  <c r="NE91" i="1" s="1"/>
  <c r="NF92" i="1" s="1"/>
  <c r="NG93" i="1" s="1"/>
  <c r="NH94" i="1" s="1"/>
  <c r="NI95" i="1" s="1"/>
  <c r="NJ96" i="1" s="1"/>
  <c r="NK97" i="1" s="1"/>
  <c r="NL98" i="1" s="1"/>
  <c r="NM99" i="1" s="1"/>
  <c r="NN100" i="1" s="1"/>
  <c r="NO101" i="1" s="1"/>
  <c r="NP102" i="1" s="1"/>
  <c r="NQ103" i="1" s="1"/>
  <c r="NR104" i="1" s="1"/>
  <c r="NS105" i="1" s="1"/>
  <c r="NT106" i="1" s="1"/>
  <c r="NU107" i="1" s="1"/>
  <c r="NV108" i="1" s="1"/>
  <c r="NW109" i="1" s="1"/>
  <c r="NX110" i="1" s="1"/>
  <c r="NY111" i="1" s="1"/>
  <c r="NZ112" i="1" s="1"/>
  <c r="OA113" i="1" s="1"/>
  <c r="OB114" i="1" s="1"/>
  <c r="OC115" i="1" s="1"/>
  <c r="OD116" i="1" s="1"/>
  <c r="OE117" i="1" s="1"/>
  <c r="OF118" i="1" s="1"/>
  <c r="OG119" i="1" s="1"/>
  <c r="OH120" i="1" s="1"/>
  <c r="OI121" i="1" s="1"/>
  <c r="OJ122" i="1" s="1"/>
  <c r="OK123" i="1" s="1"/>
  <c r="OL124" i="1" s="1"/>
  <c r="OM125" i="1" s="1"/>
  <c r="ON126" i="1" s="1"/>
  <c r="OO127" i="1" s="1"/>
  <c r="OP128" i="1" s="1"/>
  <c r="OQ129" i="1" s="1"/>
  <c r="OR130" i="1" s="1"/>
  <c r="OS131" i="1" s="1"/>
  <c r="OT132" i="1" s="1"/>
  <c r="OU133" i="1" s="1"/>
  <c r="OV134" i="1" s="1"/>
  <c r="OW135" i="1" s="1"/>
  <c r="OX136" i="1" s="1"/>
  <c r="OY137" i="1" s="1"/>
  <c r="OZ138" i="1" s="1"/>
  <c r="PA139" i="1" s="1"/>
  <c r="PB140" i="1" s="1"/>
  <c r="PC141" i="1" s="1"/>
  <c r="PD142" i="1" s="1"/>
  <c r="PE143" i="1" s="1"/>
  <c r="PF144" i="1" s="1"/>
  <c r="PG145" i="1" s="1"/>
  <c r="PH146" i="1" s="1"/>
  <c r="PI147" i="1" s="1"/>
  <c r="PJ148" i="1" s="1"/>
  <c r="PK149" i="1" s="1"/>
  <c r="PL150" i="1" s="1"/>
  <c r="PM151" i="1" s="1"/>
  <c r="PN152" i="1" s="1"/>
  <c r="JW4" i="1"/>
  <c r="JX5" i="1" s="1"/>
  <c r="JY6" i="1" s="1"/>
  <c r="JZ7" i="1" s="1"/>
  <c r="KA8" i="1" s="1"/>
  <c r="KB9" i="1" s="1"/>
  <c r="JX4" i="1"/>
  <c r="JY5" i="1" s="1"/>
  <c r="JZ6" i="1" s="1"/>
  <c r="KA7" i="1" s="1"/>
  <c r="KB8" i="1" s="1"/>
  <c r="KC9" i="1" s="1"/>
  <c r="KD10" i="1" s="1"/>
  <c r="KE11" i="1" s="1"/>
  <c r="KF12" i="1" s="1"/>
  <c r="KG13" i="1" s="1"/>
  <c r="KH14" i="1" s="1"/>
  <c r="KI15" i="1" s="1"/>
  <c r="KJ16" i="1" s="1"/>
  <c r="KK17" i="1" s="1"/>
  <c r="KL18" i="1" s="1"/>
  <c r="KM19" i="1" s="1"/>
  <c r="KN20" i="1" s="1"/>
  <c r="KO21" i="1" s="1"/>
  <c r="KP22" i="1" s="1"/>
  <c r="KQ23" i="1" s="1"/>
  <c r="KR24" i="1" s="1"/>
  <c r="KS25" i="1" s="1"/>
  <c r="KT26" i="1" s="1"/>
  <c r="KU27" i="1" s="1"/>
  <c r="KV28" i="1" s="1"/>
  <c r="KW29" i="1" s="1"/>
  <c r="KX30" i="1" s="1"/>
  <c r="KY31" i="1" s="1"/>
  <c r="KZ32" i="1" s="1"/>
  <c r="LA33" i="1" s="1"/>
  <c r="LB34" i="1" s="1"/>
  <c r="LC35" i="1" s="1"/>
  <c r="LD36" i="1" s="1"/>
  <c r="LE37" i="1" s="1"/>
  <c r="LF38" i="1" s="1"/>
  <c r="LG39" i="1" s="1"/>
  <c r="LH40" i="1" s="1"/>
  <c r="LI41" i="1" s="1"/>
  <c r="LJ42" i="1" s="1"/>
  <c r="LK43" i="1" s="1"/>
  <c r="LL44" i="1" s="1"/>
  <c r="LM45" i="1" s="1"/>
  <c r="LN46" i="1" s="1"/>
  <c r="LO47" i="1" s="1"/>
  <c r="LP48" i="1" s="1"/>
  <c r="LQ49" i="1" s="1"/>
  <c r="LR50" i="1" s="1"/>
  <c r="LS51" i="1" s="1"/>
  <c r="LT52" i="1" s="1"/>
  <c r="LU53" i="1" s="1"/>
  <c r="LV54" i="1" s="1"/>
  <c r="LW55" i="1" s="1"/>
  <c r="LX56" i="1" s="1"/>
  <c r="LY57" i="1" s="1"/>
  <c r="LZ58" i="1" s="1"/>
  <c r="MA59" i="1" s="1"/>
  <c r="MB60" i="1" s="1"/>
  <c r="MC61" i="1" s="1"/>
  <c r="MD62" i="1" s="1"/>
  <c r="ME63" i="1" s="1"/>
  <c r="MF64" i="1" s="1"/>
  <c r="MG65" i="1" s="1"/>
  <c r="MH66" i="1" s="1"/>
  <c r="MI67" i="1" s="1"/>
  <c r="MJ68" i="1" s="1"/>
  <c r="MK69" i="1" s="1"/>
  <c r="ML70" i="1" s="1"/>
  <c r="MM71" i="1" s="1"/>
  <c r="MN72" i="1" s="1"/>
  <c r="MO73" i="1" s="1"/>
  <c r="MP74" i="1" s="1"/>
  <c r="MQ75" i="1" s="1"/>
  <c r="MR76" i="1" s="1"/>
  <c r="MS77" i="1" s="1"/>
  <c r="MT78" i="1" s="1"/>
  <c r="MU79" i="1" s="1"/>
  <c r="MV80" i="1" s="1"/>
  <c r="MW81" i="1" s="1"/>
  <c r="MX82" i="1" s="1"/>
  <c r="MY83" i="1" s="1"/>
  <c r="MZ84" i="1" s="1"/>
  <c r="NA85" i="1" s="1"/>
  <c r="NB86" i="1" s="1"/>
  <c r="NC87" i="1" s="1"/>
  <c r="ND88" i="1" s="1"/>
  <c r="NE89" i="1" s="1"/>
  <c r="NF90" i="1" s="1"/>
  <c r="NG91" i="1" s="1"/>
  <c r="NH92" i="1" s="1"/>
  <c r="NI93" i="1" s="1"/>
  <c r="NJ94" i="1" s="1"/>
  <c r="NK95" i="1" s="1"/>
  <c r="NL96" i="1" s="1"/>
  <c r="NM97" i="1" s="1"/>
  <c r="NN98" i="1" s="1"/>
  <c r="NO99" i="1" s="1"/>
  <c r="NP100" i="1" s="1"/>
  <c r="NQ101" i="1" s="1"/>
  <c r="NR102" i="1" s="1"/>
  <c r="NS103" i="1" s="1"/>
  <c r="NT104" i="1" s="1"/>
  <c r="NU105" i="1" s="1"/>
  <c r="NV106" i="1" s="1"/>
  <c r="NW107" i="1" s="1"/>
  <c r="NX108" i="1" s="1"/>
  <c r="NY109" i="1" s="1"/>
  <c r="NZ110" i="1" s="1"/>
  <c r="OA111" i="1" s="1"/>
  <c r="OB112" i="1" s="1"/>
  <c r="OC113" i="1" s="1"/>
  <c r="OD114" i="1" s="1"/>
  <c r="OE115" i="1" s="1"/>
  <c r="OF116" i="1" s="1"/>
  <c r="OG117" i="1" s="1"/>
  <c r="OH118" i="1" s="1"/>
  <c r="OI119" i="1" s="1"/>
  <c r="OJ120" i="1" s="1"/>
  <c r="OK121" i="1" s="1"/>
  <c r="OL122" i="1" s="1"/>
  <c r="OM123" i="1" s="1"/>
  <c r="ON124" i="1" s="1"/>
  <c r="OO125" i="1" s="1"/>
  <c r="OP126" i="1" s="1"/>
  <c r="OQ127" i="1" s="1"/>
  <c r="OR128" i="1" s="1"/>
  <c r="OS129" i="1" s="1"/>
  <c r="OT130" i="1" s="1"/>
  <c r="OU131" i="1" s="1"/>
  <c r="OV132" i="1" s="1"/>
  <c r="OW133" i="1" s="1"/>
  <c r="OX134" i="1" s="1"/>
  <c r="OY135" i="1" s="1"/>
  <c r="OZ136" i="1" s="1"/>
  <c r="PA137" i="1" s="1"/>
  <c r="PB138" i="1" s="1"/>
  <c r="PC139" i="1" s="1"/>
  <c r="PD140" i="1" s="1"/>
  <c r="PE141" i="1" s="1"/>
  <c r="PF142" i="1" s="1"/>
  <c r="PG143" i="1" s="1"/>
  <c r="PH144" i="1" s="1"/>
  <c r="PI145" i="1" s="1"/>
  <c r="PJ146" i="1" s="1"/>
  <c r="PK147" i="1" s="1"/>
  <c r="PL148" i="1" s="1"/>
  <c r="PM149" i="1" s="1"/>
  <c r="PN150" i="1" s="1"/>
  <c r="JY4" i="1"/>
  <c r="JZ5" i="1" s="1"/>
  <c r="KA6" i="1" s="1"/>
  <c r="KB7" i="1" s="1"/>
  <c r="KC8" i="1" s="1"/>
  <c r="KD9" i="1" s="1"/>
  <c r="KE10" i="1" s="1"/>
  <c r="KF11" i="1" s="1"/>
  <c r="KG12" i="1" s="1"/>
  <c r="KH13" i="1" s="1"/>
  <c r="KI14" i="1" s="1"/>
  <c r="KJ15" i="1" s="1"/>
  <c r="KK16" i="1" s="1"/>
  <c r="KL17" i="1" s="1"/>
  <c r="KM18" i="1" s="1"/>
  <c r="KN19" i="1" s="1"/>
  <c r="KO20" i="1" s="1"/>
  <c r="KP21" i="1" s="1"/>
  <c r="KQ22" i="1" s="1"/>
  <c r="KR23" i="1" s="1"/>
  <c r="KS24" i="1" s="1"/>
  <c r="KT25" i="1" s="1"/>
  <c r="KU26" i="1" s="1"/>
  <c r="KV27" i="1" s="1"/>
  <c r="KW28" i="1" s="1"/>
  <c r="KX29" i="1" s="1"/>
  <c r="KY30" i="1" s="1"/>
  <c r="KZ31" i="1" s="1"/>
  <c r="LA32" i="1" s="1"/>
  <c r="LB33" i="1" s="1"/>
  <c r="LC34" i="1" s="1"/>
  <c r="LD35" i="1" s="1"/>
  <c r="LE36" i="1" s="1"/>
  <c r="LF37" i="1" s="1"/>
  <c r="LG38" i="1" s="1"/>
  <c r="LH39" i="1" s="1"/>
  <c r="LI40" i="1" s="1"/>
  <c r="LJ41" i="1" s="1"/>
  <c r="LK42" i="1" s="1"/>
  <c r="LL43" i="1" s="1"/>
  <c r="LM44" i="1" s="1"/>
  <c r="LN45" i="1" s="1"/>
  <c r="LO46" i="1" s="1"/>
  <c r="LP47" i="1" s="1"/>
  <c r="LQ48" i="1" s="1"/>
  <c r="LR49" i="1" s="1"/>
  <c r="LS50" i="1" s="1"/>
  <c r="LT51" i="1" s="1"/>
  <c r="LU52" i="1" s="1"/>
  <c r="LV53" i="1" s="1"/>
  <c r="LW54" i="1" s="1"/>
  <c r="LX55" i="1" s="1"/>
  <c r="LY56" i="1" s="1"/>
  <c r="LZ57" i="1" s="1"/>
  <c r="MA58" i="1" s="1"/>
  <c r="MB59" i="1" s="1"/>
  <c r="MC60" i="1" s="1"/>
  <c r="MD61" i="1" s="1"/>
  <c r="ME62" i="1" s="1"/>
  <c r="MF63" i="1" s="1"/>
  <c r="MG64" i="1" s="1"/>
  <c r="MH65" i="1" s="1"/>
  <c r="MI66" i="1" s="1"/>
  <c r="MJ67" i="1" s="1"/>
  <c r="MK68" i="1" s="1"/>
  <c r="ML69" i="1" s="1"/>
  <c r="MM70" i="1" s="1"/>
  <c r="MN71" i="1" s="1"/>
  <c r="MO72" i="1" s="1"/>
  <c r="MP73" i="1" s="1"/>
  <c r="MQ74" i="1" s="1"/>
  <c r="MR75" i="1" s="1"/>
  <c r="MS76" i="1" s="1"/>
  <c r="MT77" i="1" s="1"/>
  <c r="MU78" i="1" s="1"/>
  <c r="MV79" i="1" s="1"/>
  <c r="MW80" i="1" s="1"/>
  <c r="MX81" i="1" s="1"/>
  <c r="MY82" i="1" s="1"/>
  <c r="MZ83" i="1" s="1"/>
  <c r="NA84" i="1" s="1"/>
  <c r="NB85" i="1" s="1"/>
  <c r="NC86" i="1" s="1"/>
  <c r="ND87" i="1" s="1"/>
  <c r="NE88" i="1" s="1"/>
  <c r="NF89" i="1" s="1"/>
  <c r="NG90" i="1" s="1"/>
  <c r="NH91" i="1" s="1"/>
  <c r="NI92" i="1" s="1"/>
  <c r="NJ93" i="1" s="1"/>
  <c r="NK94" i="1" s="1"/>
  <c r="NL95" i="1" s="1"/>
  <c r="NM96" i="1" s="1"/>
  <c r="NN97" i="1" s="1"/>
  <c r="NO98" i="1" s="1"/>
  <c r="NP99" i="1" s="1"/>
  <c r="NQ100" i="1" s="1"/>
  <c r="NR101" i="1" s="1"/>
  <c r="NS102" i="1" s="1"/>
  <c r="NT103" i="1" s="1"/>
  <c r="NU104" i="1" s="1"/>
  <c r="NV105" i="1" s="1"/>
  <c r="NW106" i="1" s="1"/>
  <c r="NX107" i="1" s="1"/>
  <c r="NY108" i="1" s="1"/>
  <c r="NZ109" i="1" s="1"/>
  <c r="OA110" i="1" s="1"/>
  <c r="OB111" i="1" s="1"/>
  <c r="OC112" i="1" s="1"/>
  <c r="OD113" i="1" s="1"/>
  <c r="OE114" i="1" s="1"/>
  <c r="OF115" i="1" s="1"/>
  <c r="OG116" i="1" s="1"/>
  <c r="OH117" i="1" s="1"/>
  <c r="OI118" i="1" s="1"/>
  <c r="OJ119" i="1" s="1"/>
  <c r="OK120" i="1" s="1"/>
  <c r="OL121" i="1" s="1"/>
  <c r="OM122" i="1" s="1"/>
  <c r="ON123" i="1" s="1"/>
  <c r="OO124" i="1" s="1"/>
  <c r="OP125" i="1" s="1"/>
  <c r="OQ126" i="1" s="1"/>
  <c r="OR127" i="1" s="1"/>
  <c r="OS128" i="1" s="1"/>
  <c r="OT129" i="1" s="1"/>
  <c r="OU130" i="1" s="1"/>
  <c r="OV131" i="1" s="1"/>
  <c r="OW132" i="1" s="1"/>
  <c r="OX133" i="1" s="1"/>
  <c r="OY134" i="1" s="1"/>
  <c r="OZ135" i="1" s="1"/>
  <c r="PA136" i="1" s="1"/>
  <c r="PB137" i="1" s="1"/>
  <c r="PC138" i="1" s="1"/>
  <c r="PD139" i="1" s="1"/>
  <c r="PE140" i="1" s="1"/>
  <c r="PF141" i="1" s="1"/>
  <c r="PG142" i="1" s="1"/>
  <c r="PH143" i="1" s="1"/>
  <c r="PI144" i="1" s="1"/>
  <c r="PJ145" i="1" s="1"/>
  <c r="PK146" i="1" s="1"/>
  <c r="PL147" i="1" s="1"/>
  <c r="PM148" i="1" s="1"/>
  <c r="PN149" i="1" s="1"/>
  <c r="JZ4" i="1"/>
  <c r="KA5" i="1" s="1"/>
  <c r="KB6" i="1" s="1"/>
  <c r="KC7" i="1" s="1"/>
  <c r="KD8" i="1" s="1"/>
  <c r="KE9" i="1" s="1"/>
  <c r="KF10" i="1" s="1"/>
  <c r="KG11" i="1" s="1"/>
  <c r="KH12" i="1" s="1"/>
  <c r="KI13" i="1" s="1"/>
  <c r="KJ14" i="1" s="1"/>
  <c r="KK15" i="1" s="1"/>
  <c r="KL16" i="1" s="1"/>
  <c r="KM17" i="1" s="1"/>
  <c r="KN18" i="1" s="1"/>
  <c r="KO19" i="1" s="1"/>
  <c r="KP20" i="1" s="1"/>
  <c r="KQ21" i="1" s="1"/>
  <c r="KR22" i="1" s="1"/>
  <c r="KS23" i="1" s="1"/>
  <c r="KT24" i="1" s="1"/>
  <c r="KU25" i="1" s="1"/>
  <c r="KV26" i="1" s="1"/>
  <c r="KW27" i="1" s="1"/>
  <c r="KX28" i="1" s="1"/>
  <c r="KY29" i="1" s="1"/>
  <c r="KZ30" i="1" s="1"/>
  <c r="LA31" i="1" s="1"/>
  <c r="LB32" i="1" s="1"/>
  <c r="LC33" i="1" s="1"/>
  <c r="LD34" i="1" s="1"/>
  <c r="LE35" i="1" s="1"/>
  <c r="LF36" i="1" s="1"/>
  <c r="LG37" i="1" s="1"/>
  <c r="LH38" i="1" s="1"/>
  <c r="LI39" i="1" s="1"/>
  <c r="LJ40" i="1" s="1"/>
  <c r="LK41" i="1" s="1"/>
  <c r="LL42" i="1" s="1"/>
  <c r="LM43" i="1" s="1"/>
  <c r="LN44" i="1" s="1"/>
  <c r="LO45" i="1" s="1"/>
  <c r="LP46" i="1" s="1"/>
  <c r="LQ47" i="1" s="1"/>
  <c r="LR48" i="1" s="1"/>
  <c r="LS49" i="1" s="1"/>
  <c r="LT50" i="1" s="1"/>
  <c r="LU51" i="1" s="1"/>
  <c r="LV52" i="1" s="1"/>
  <c r="LW53" i="1" s="1"/>
  <c r="LX54" i="1" s="1"/>
  <c r="LY55" i="1" s="1"/>
  <c r="LZ56" i="1" s="1"/>
  <c r="MA57" i="1" s="1"/>
  <c r="MB58" i="1" s="1"/>
  <c r="MC59" i="1" s="1"/>
  <c r="MD60" i="1" s="1"/>
  <c r="ME61" i="1" s="1"/>
  <c r="MF62" i="1" s="1"/>
  <c r="MG63" i="1" s="1"/>
  <c r="MH64" i="1" s="1"/>
  <c r="MI65" i="1" s="1"/>
  <c r="MJ66" i="1" s="1"/>
  <c r="MK67" i="1" s="1"/>
  <c r="ML68" i="1" s="1"/>
  <c r="MM69" i="1" s="1"/>
  <c r="MN70" i="1" s="1"/>
  <c r="MO71" i="1" s="1"/>
  <c r="MP72" i="1" s="1"/>
  <c r="MQ73" i="1" s="1"/>
  <c r="MR74" i="1" s="1"/>
  <c r="MS75" i="1" s="1"/>
  <c r="MT76" i="1" s="1"/>
  <c r="MU77" i="1" s="1"/>
  <c r="MV78" i="1" s="1"/>
  <c r="MW79" i="1" s="1"/>
  <c r="MX80" i="1" s="1"/>
  <c r="MY81" i="1" s="1"/>
  <c r="MZ82" i="1" s="1"/>
  <c r="NA83" i="1" s="1"/>
  <c r="NB84" i="1" s="1"/>
  <c r="NC85" i="1" s="1"/>
  <c r="ND86" i="1" s="1"/>
  <c r="NE87" i="1" s="1"/>
  <c r="NF88" i="1" s="1"/>
  <c r="NG89" i="1" s="1"/>
  <c r="NH90" i="1" s="1"/>
  <c r="NI91" i="1" s="1"/>
  <c r="NJ92" i="1" s="1"/>
  <c r="NK93" i="1" s="1"/>
  <c r="NL94" i="1" s="1"/>
  <c r="NM95" i="1" s="1"/>
  <c r="NN96" i="1" s="1"/>
  <c r="NO97" i="1" s="1"/>
  <c r="NP98" i="1" s="1"/>
  <c r="NQ99" i="1" s="1"/>
  <c r="NR100" i="1" s="1"/>
  <c r="NS101" i="1" s="1"/>
  <c r="NT102" i="1" s="1"/>
  <c r="NU103" i="1" s="1"/>
  <c r="NV104" i="1" s="1"/>
  <c r="NW105" i="1" s="1"/>
  <c r="NX106" i="1" s="1"/>
  <c r="NY107" i="1" s="1"/>
  <c r="NZ108" i="1" s="1"/>
  <c r="OA109" i="1" s="1"/>
  <c r="OB110" i="1" s="1"/>
  <c r="OC111" i="1" s="1"/>
  <c r="OD112" i="1" s="1"/>
  <c r="OE113" i="1" s="1"/>
  <c r="OF114" i="1" s="1"/>
  <c r="OG115" i="1" s="1"/>
  <c r="OH116" i="1" s="1"/>
  <c r="OI117" i="1" s="1"/>
  <c r="OJ118" i="1" s="1"/>
  <c r="OK119" i="1" s="1"/>
  <c r="OL120" i="1" s="1"/>
  <c r="OM121" i="1" s="1"/>
  <c r="ON122" i="1" s="1"/>
  <c r="OO123" i="1" s="1"/>
  <c r="OP124" i="1" s="1"/>
  <c r="OQ125" i="1" s="1"/>
  <c r="OR126" i="1" s="1"/>
  <c r="OS127" i="1" s="1"/>
  <c r="OT128" i="1" s="1"/>
  <c r="OU129" i="1" s="1"/>
  <c r="OV130" i="1" s="1"/>
  <c r="OW131" i="1" s="1"/>
  <c r="OX132" i="1" s="1"/>
  <c r="OY133" i="1" s="1"/>
  <c r="OZ134" i="1" s="1"/>
  <c r="PA135" i="1" s="1"/>
  <c r="PB136" i="1" s="1"/>
  <c r="PC137" i="1" s="1"/>
  <c r="PD138" i="1" s="1"/>
  <c r="PE139" i="1" s="1"/>
  <c r="PF140" i="1" s="1"/>
  <c r="PG141" i="1" s="1"/>
  <c r="PH142" i="1" s="1"/>
  <c r="PI143" i="1" s="1"/>
  <c r="PJ144" i="1" s="1"/>
  <c r="PK145" i="1" s="1"/>
  <c r="PL146" i="1" s="1"/>
  <c r="PM147" i="1" s="1"/>
  <c r="PN148" i="1" s="1"/>
  <c r="KA4" i="1"/>
  <c r="KB5" i="1" s="1"/>
  <c r="KC6" i="1" s="1"/>
  <c r="KD7" i="1" s="1"/>
  <c r="KE8" i="1" s="1"/>
  <c r="KF9" i="1" s="1"/>
  <c r="KG10" i="1" s="1"/>
  <c r="KH11" i="1" s="1"/>
  <c r="KI12" i="1" s="1"/>
  <c r="KJ13" i="1" s="1"/>
  <c r="KK14" i="1" s="1"/>
  <c r="KL15" i="1" s="1"/>
  <c r="KM16" i="1" s="1"/>
  <c r="KN17" i="1" s="1"/>
  <c r="KO18" i="1" s="1"/>
  <c r="KP19" i="1" s="1"/>
  <c r="KQ20" i="1" s="1"/>
  <c r="KR21" i="1" s="1"/>
  <c r="KS22" i="1" s="1"/>
  <c r="KT23" i="1" s="1"/>
  <c r="KU24" i="1" s="1"/>
  <c r="KV25" i="1" s="1"/>
  <c r="KW26" i="1" s="1"/>
  <c r="KX27" i="1" s="1"/>
  <c r="KY28" i="1" s="1"/>
  <c r="KZ29" i="1" s="1"/>
  <c r="LA30" i="1" s="1"/>
  <c r="LB31" i="1" s="1"/>
  <c r="LC32" i="1" s="1"/>
  <c r="LD33" i="1" s="1"/>
  <c r="LE34" i="1" s="1"/>
  <c r="LF35" i="1" s="1"/>
  <c r="LG36" i="1" s="1"/>
  <c r="LH37" i="1" s="1"/>
  <c r="LI38" i="1" s="1"/>
  <c r="LJ39" i="1" s="1"/>
  <c r="LK40" i="1" s="1"/>
  <c r="LL41" i="1" s="1"/>
  <c r="LM42" i="1" s="1"/>
  <c r="LN43" i="1" s="1"/>
  <c r="LO44" i="1" s="1"/>
  <c r="LP45" i="1" s="1"/>
  <c r="LQ46" i="1" s="1"/>
  <c r="LR47" i="1" s="1"/>
  <c r="LS48" i="1" s="1"/>
  <c r="LT49" i="1" s="1"/>
  <c r="LU50" i="1" s="1"/>
  <c r="LV51" i="1" s="1"/>
  <c r="LW52" i="1" s="1"/>
  <c r="LX53" i="1" s="1"/>
  <c r="LY54" i="1" s="1"/>
  <c r="LZ55" i="1" s="1"/>
  <c r="MA56" i="1" s="1"/>
  <c r="MB57" i="1" s="1"/>
  <c r="MC58" i="1" s="1"/>
  <c r="MD59" i="1" s="1"/>
  <c r="ME60" i="1" s="1"/>
  <c r="MF61" i="1" s="1"/>
  <c r="MG62" i="1" s="1"/>
  <c r="MH63" i="1" s="1"/>
  <c r="MI64" i="1" s="1"/>
  <c r="MJ65" i="1" s="1"/>
  <c r="MK66" i="1" s="1"/>
  <c r="ML67" i="1" s="1"/>
  <c r="MM68" i="1" s="1"/>
  <c r="MN69" i="1" s="1"/>
  <c r="MO70" i="1" s="1"/>
  <c r="MP71" i="1" s="1"/>
  <c r="MQ72" i="1" s="1"/>
  <c r="MR73" i="1" s="1"/>
  <c r="MS74" i="1" s="1"/>
  <c r="MT75" i="1" s="1"/>
  <c r="MU76" i="1" s="1"/>
  <c r="MV77" i="1" s="1"/>
  <c r="MW78" i="1" s="1"/>
  <c r="MX79" i="1" s="1"/>
  <c r="MY80" i="1" s="1"/>
  <c r="MZ81" i="1" s="1"/>
  <c r="NA82" i="1" s="1"/>
  <c r="NB83" i="1" s="1"/>
  <c r="NC84" i="1" s="1"/>
  <c r="ND85" i="1" s="1"/>
  <c r="NE86" i="1" s="1"/>
  <c r="NF87" i="1" s="1"/>
  <c r="NG88" i="1" s="1"/>
  <c r="NH89" i="1" s="1"/>
  <c r="NI90" i="1" s="1"/>
  <c r="NJ91" i="1" s="1"/>
  <c r="NK92" i="1" s="1"/>
  <c r="NL93" i="1" s="1"/>
  <c r="NM94" i="1" s="1"/>
  <c r="NN95" i="1" s="1"/>
  <c r="NO96" i="1" s="1"/>
  <c r="NP97" i="1" s="1"/>
  <c r="NQ98" i="1" s="1"/>
  <c r="NR99" i="1" s="1"/>
  <c r="NS100" i="1" s="1"/>
  <c r="NT101" i="1" s="1"/>
  <c r="NU102" i="1" s="1"/>
  <c r="NV103" i="1" s="1"/>
  <c r="NW104" i="1" s="1"/>
  <c r="NX105" i="1" s="1"/>
  <c r="NY106" i="1" s="1"/>
  <c r="NZ107" i="1" s="1"/>
  <c r="OA108" i="1" s="1"/>
  <c r="OB109" i="1" s="1"/>
  <c r="OC110" i="1" s="1"/>
  <c r="OD111" i="1" s="1"/>
  <c r="OE112" i="1" s="1"/>
  <c r="OF113" i="1" s="1"/>
  <c r="OG114" i="1" s="1"/>
  <c r="OH115" i="1" s="1"/>
  <c r="OI116" i="1" s="1"/>
  <c r="OJ117" i="1" s="1"/>
  <c r="OK118" i="1" s="1"/>
  <c r="OL119" i="1" s="1"/>
  <c r="OM120" i="1" s="1"/>
  <c r="ON121" i="1" s="1"/>
  <c r="OO122" i="1" s="1"/>
  <c r="OP123" i="1" s="1"/>
  <c r="OQ124" i="1" s="1"/>
  <c r="OR125" i="1" s="1"/>
  <c r="OS126" i="1" s="1"/>
  <c r="OT127" i="1" s="1"/>
  <c r="OU128" i="1" s="1"/>
  <c r="OV129" i="1" s="1"/>
  <c r="OW130" i="1" s="1"/>
  <c r="OX131" i="1" s="1"/>
  <c r="OY132" i="1" s="1"/>
  <c r="OZ133" i="1" s="1"/>
  <c r="PA134" i="1" s="1"/>
  <c r="PB135" i="1" s="1"/>
  <c r="PC136" i="1" s="1"/>
  <c r="PD137" i="1" s="1"/>
  <c r="PE138" i="1" s="1"/>
  <c r="PF139" i="1" s="1"/>
  <c r="PG140" i="1" s="1"/>
  <c r="PH141" i="1" s="1"/>
  <c r="PI142" i="1" s="1"/>
  <c r="PJ143" i="1" s="1"/>
  <c r="PK144" i="1" s="1"/>
  <c r="PL145" i="1" s="1"/>
  <c r="PM146" i="1" s="1"/>
  <c r="PN147" i="1" s="1"/>
  <c r="KB4" i="1"/>
  <c r="KC5" i="1" s="1"/>
  <c r="KD6" i="1" s="1"/>
  <c r="KE7" i="1" s="1"/>
  <c r="KF8" i="1" s="1"/>
  <c r="KG9" i="1" s="1"/>
  <c r="KH10" i="1" s="1"/>
  <c r="KI11" i="1" s="1"/>
  <c r="KJ12" i="1" s="1"/>
  <c r="KK13" i="1" s="1"/>
  <c r="KL14" i="1" s="1"/>
  <c r="KM15" i="1" s="1"/>
  <c r="KN16" i="1" s="1"/>
  <c r="KO17" i="1" s="1"/>
  <c r="KP18" i="1" s="1"/>
  <c r="KQ19" i="1" s="1"/>
  <c r="KR20" i="1" s="1"/>
  <c r="KS21" i="1" s="1"/>
  <c r="KT22" i="1" s="1"/>
  <c r="KU23" i="1" s="1"/>
  <c r="KV24" i="1" s="1"/>
  <c r="KW25" i="1" s="1"/>
  <c r="KX26" i="1" s="1"/>
  <c r="KY27" i="1" s="1"/>
  <c r="KZ28" i="1" s="1"/>
  <c r="LA29" i="1" s="1"/>
  <c r="LB30" i="1" s="1"/>
  <c r="LC31" i="1" s="1"/>
  <c r="LD32" i="1" s="1"/>
  <c r="LE33" i="1" s="1"/>
  <c r="LF34" i="1" s="1"/>
  <c r="LG35" i="1" s="1"/>
  <c r="LH36" i="1" s="1"/>
  <c r="LI37" i="1" s="1"/>
  <c r="LJ38" i="1" s="1"/>
  <c r="LK39" i="1" s="1"/>
  <c r="LL40" i="1" s="1"/>
  <c r="LM41" i="1" s="1"/>
  <c r="LN42" i="1" s="1"/>
  <c r="LO43" i="1" s="1"/>
  <c r="LP44" i="1" s="1"/>
  <c r="LQ45" i="1" s="1"/>
  <c r="LR46" i="1" s="1"/>
  <c r="LS47" i="1" s="1"/>
  <c r="LT48" i="1" s="1"/>
  <c r="LU49" i="1" s="1"/>
  <c r="LV50" i="1" s="1"/>
  <c r="LW51" i="1" s="1"/>
  <c r="LX52" i="1" s="1"/>
  <c r="LY53" i="1" s="1"/>
  <c r="LZ54" i="1" s="1"/>
  <c r="MA55" i="1" s="1"/>
  <c r="MB56" i="1" s="1"/>
  <c r="MC57" i="1" s="1"/>
  <c r="MD58" i="1" s="1"/>
  <c r="ME59" i="1" s="1"/>
  <c r="MF60" i="1" s="1"/>
  <c r="MG61" i="1" s="1"/>
  <c r="MH62" i="1" s="1"/>
  <c r="MI63" i="1" s="1"/>
  <c r="MJ64" i="1" s="1"/>
  <c r="MK65" i="1" s="1"/>
  <c r="ML66" i="1" s="1"/>
  <c r="MM67" i="1" s="1"/>
  <c r="MN68" i="1" s="1"/>
  <c r="MO69" i="1" s="1"/>
  <c r="MP70" i="1" s="1"/>
  <c r="MQ71" i="1" s="1"/>
  <c r="MR72" i="1" s="1"/>
  <c r="MS73" i="1" s="1"/>
  <c r="MT74" i="1" s="1"/>
  <c r="MU75" i="1" s="1"/>
  <c r="MV76" i="1" s="1"/>
  <c r="MW77" i="1" s="1"/>
  <c r="MX78" i="1" s="1"/>
  <c r="MY79" i="1" s="1"/>
  <c r="MZ80" i="1" s="1"/>
  <c r="NA81" i="1" s="1"/>
  <c r="NB82" i="1" s="1"/>
  <c r="NC83" i="1" s="1"/>
  <c r="ND84" i="1" s="1"/>
  <c r="NE85" i="1" s="1"/>
  <c r="NF86" i="1" s="1"/>
  <c r="NG87" i="1" s="1"/>
  <c r="NH88" i="1" s="1"/>
  <c r="NI89" i="1" s="1"/>
  <c r="NJ90" i="1" s="1"/>
  <c r="NK91" i="1" s="1"/>
  <c r="NL92" i="1" s="1"/>
  <c r="NM93" i="1" s="1"/>
  <c r="NN94" i="1" s="1"/>
  <c r="NO95" i="1" s="1"/>
  <c r="NP96" i="1" s="1"/>
  <c r="NQ97" i="1" s="1"/>
  <c r="NR98" i="1" s="1"/>
  <c r="NS99" i="1" s="1"/>
  <c r="NT100" i="1" s="1"/>
  <c r="NU101" i="1" s="1"/>
  <c r="NV102" i="1" s="1"/>
  <c r="NW103" i="1" s="1"/>
  <c r="NX104" i="1" s="1"/>
  <c r="NY105" i="1" s="1"/>
  <c r="NZ106" i="1" s="1"/>
  <c r="OA107" i="1" s="1"/>
  <c r="OB108" i="1" s="1"/>
  <c r="OC109" i="1" s="1"/>
  <c r="OD110" i="1" s="1"/>
  <c r="OE111" i="1" s="1"/>
  <c r="OF112" i="1" s="1"/>
  <c r="OG113" i="1" s="1"/>
  <c r="OH114" i="1" s="1"/>
  <c r="OI115" i="1" s="1"/>
  <c r="OJ116" i="1" s="1"/>
  <c r="OK117" i="1" s="1"/>
  <c r="OL118" i="1" s="1"/>
  <c r="OM119" i="1" s="1"/>
  <c r="ON120" i="1" s="1"/>
  <c r="OO121" i="1" s="1"/>
  <c r="OP122" i="1" s="1"/>
  <c r="OQ123" i="1" s="1"/>
  <c r="OR124" i="1" s="1"/>
  <c r="OS125" i="1" s="1"/>
  <c r="OT126" i="1" s="1"/>
  <c r="OU127" i="1" s="1"/>
  <c r="OV128" i="1" s="1"/>
  <c r="OW129" i="1" s="1"/>
  <c r="OX130" i="1" s="1"/>
  <c r="OY131" i="1" s="1"/>
  <c r="OZ132" i="1" s="1"/>
  <c r="PA133" i="1" s="1"/>
  <c r="PB134" i="1" s="1"/>
  <c r="PC135" i="1" s="1"/>
  <c r="PD136" i="1" s="1"/>
  <c r="PE137" i="1" s="1"/>
  <c r="PF138" i="1" s="1"/>
  <c r="PG139" i="1" s="1"/>
  <c r="PH140" i="1" s="1"/>
  <c r="PI141" i="1" s="1"/>
  <c r="PJ142" i="1" s="1"/>
  <c r="PK143" i="1" s="1"/>
  <c r="PL144" i="1" s="1"/>
  <c r="PM145" i="1" s="1"/>
  <c r="PN146" i="1" s="1"/>
  <c r="KC4" i="1"/>
  <c r="KD5" i="1" s="1"/>
  <c r="KE6" i="1" s="1"/>
  <c r="KF7" i="1" s="1"/>
  <c r="KG8" i="1" s="1"/>
  <c r="KH9" i="1" s="1"/>
  <c r="KI10" i="1" s="1"/>
  <c r="KJ11" i="1" s="1"/>
  <c r="KK12" i="1" s="1"/>
  <c r="KL13" i="1" s="1"/>
  <c r="KM14" i="1" s="1"/>
  <c r="KN15" i="1" s="1"/>
  <c r="KO16" i="1" s="1"/>
  <c r="KP17" i="1" s="1"/>
  <c r="KQ18" i="1" s="1"/>
  <c r="KR19" i="1" s="1"/>
  <c r="KS20" i="1" s="1"/>
  <c r="KT21" i="1" s="1"/>
  <c r="KU22" i="1" s="1"/>
  <c r="KV23" i="1" s="1"/>
  <c r="KW24" i="1" s="1"/>
  <c r="KX25" i="1" s="1"/>
  <c r="KY26" i="1" s="1"/>
  <c r="KZ27" i="1" s="1"/>
  <c r="LA28" i="1" s="1"/>
  <c r="LB29" i="1" s="1"/>
  <c r="LC30" i="1" s="1"/>
  <c r="LD31" i="1" s="1"/>
  <c r="LE32" i="1" s="1"/>
  <c r="LF33" i="1" s="1"/>
  <c r="LG34" i="1" s="1"/>
  <c r="LH35" i="1" s="1"/>
  <c r="LI36" i="1" s="1"/>
  <c r="LJ37" i="1" s="1"/>
  <c r="LK38" i="1" s="1"/>
  <c r="LL39" i="1" s="1"/>
  <c r="LM40" i="1" s="1"/>
  <c r="LN41" i="1" s="1"/>
  <c r="LO42" i="1" s="1"/>
  <c r="LP43" i="1" s="1"/>
  <c r="LQ44" i="1" s="1"/>
  <c r="LR45" i="1" s="1"/>
  <c r="LS46" i="1" s="1"/>
  <c r="LT47" i="1" s="1"/>
  <c r="LU48" i="1" s="1"/>
  <c r="LV49" i="1" s="1"/>
  <c r="LW50" i="1" s="1"/>
  <c r="LX51" i="1" s="1"/>
  <c r="LY52" i="1" s="1"/>
  <c r="LZ53" i="1" s="1"/>
  <c r="MA54" i="1" s="1"/>
  <c r="MB55" i="1" s="1"/>
  <c r="MC56" i="1" s="1"/>
  <c r="MD57" i="1" s="1"/>
  <c r="ME58" i="1" s="1"/>
  <c r="MF59" i="1" s="1"/>
  <c r="MG60" i="1" s="1"/>
  <c r="MH61" i="1" s="1"/>
  <c r="MI62" i="1" s="1"/>
  <c r="MJ63" i="1" s="1"/>
  <c r="MK64" i="1" s="1"/>
  <c r="ML65" i="1" s="1"/>
  <c r="MM66" i="1" s="1"/>
  <c r="MN67" i="1" s="1"/>
  <c r="MO68" i="1" s="1"/>
  <c r="MP69" i="1" s="1"/>
  <c r="MQ70" i="1" s="1"/>
  <c r="MR71" i="1" s="1"/>
  <c r="MS72" i="1" s="1"/>
  <c r="MT73" i="1" s="1"/>
  <c r="MU74" i="1" s="1"/>
  <c r="MV75" i="1" s="1"/>
  <c r="MW76" i="1" s="1"/>
  <c r="MX77" i="1" s="1"/>
  <c r="MY78" i="1" s="1"/>
  <c r="MZ79" i="1" s="1"/>
  <c r="NA80" i="1" s="1"/>
  <c r="NB81" i="1" s="1"/>
  <c r="NC82" i="1" s="1"/>
  <c r="ND83" i="1" s="1"/>
  <c r="NE84" i="1" s="1"/>
  <c r="NF85" i="1" s="1"/>
  <c r="NG86" i="1" s="1"/>
  <c r="NH87" i="1" s="1"/>
  <c r="NI88" i="1" s="1"/>
  <c r="NJ89" i="1" s="1"/>
  <c r="NK90" i="1" s="1"/>
  <c r="NL91" i="1" s="1"/>
  <c r="NM92" i="1" s="1"/>
  <c r="NN93" i="1" s="1"/>
  <c r="NO94" i="1" s="1"/>
  <c r="NP95" i="1" s="1"/>
  <c r="NQ96" i="1" s="1"/>
  <c r="NR97" i="1" s="1"/>
  <c r="NS98" i="1" s="1"/>
  <c r="NT99" i="1" s="1"/>
  <c r="NU100" i="1" s="1"/>
  <c r="NV101" i="1" s="1"/>
  <c r="NW102" i="1" s="1"/>
  <c r="NX103" i="1" s="1"/>
  <c r="NY104" i="1" s="1"/>
  <c r="NZ105" i="1" s="1"/>
  <c r="OA106" i="1" s="1"/>
  <c r="OB107" i="1" s="1"/>
  <c r="OC108" i="1" s="1"/>
  <c r="OD109" i="1" s="1"/>
  <c r="OE110" i="1" s="1"/>
  <c r="OF111" i="1" s="1"/>
  <c r="OG112" i="1" s="1"/>
  <c r="OH113" i="1" s="1"/>
  <c r="OI114" i="1" s="1"/>
  <c r="OJ115" i="1" s="1"/>
  <c r="OK116" i="1" s="1"/>
  <c r="OL117" i="1" s="1"/>
  <c r="OM118" i="1" s="1"/>
  <c r="ON119" i="1" s="1"/>
  <c r="OO120" i="1" s="1"/>
  <c r="OP121" i="1" s="1"/>
  <c r="OQ122" i="1" s="1"/>
  <c r="OR123" i="1" s="1"/>
  <c r="OS124" i="1" s="1"/>
  <c r="OT125" i="1" s="1"/>
  <c r="OU126" i="1" s="1"/>
  <c r="OV127" i="1" s="1"/>
  <c r="OW128" i="1" s="1"/>
  <c r="OX129" i="1" s="1"/>
  <c r="OY130" i="1" s="1"/>
  <c r="OZ131" i="1" s="1"/>
  <c r="PA132" i="1" s="1"/>
  <c r="PB133" i="1" s="1"/>
  <c r="PC134" i="1" s="1"/>
  <c r="PD135" i="1" s="1"/>
  <c r="PE136" i="1" s="1"/>
  <c r="PF137" i="1" s="1"/>
  <c r="PG138" i="1" s="1"/>
  <c r="PH139" i="1" s="1"/>
  <c r="PI140" i="1" s="1"/>
  <c r="PJ141" i="1" s="1"/>
  <c r="PK142" i="1" s="1"/>
  <c r="PL143" i="1" s="1"/>
  <c r="PM144" i="1" s="1"/>
  <c r="PN145" i="1" s="1"/>
  <c r="KD4" i="1"/>
  <c r="KE5" i="1" s="1"/>
  <c r="KF6" i="1" s="1"/>
  <c r="KG7" i="1" s="1"/>
  <c r="KH8" i="1" s="1"/>
  <c r="KI9" i="1" s="1"/>
  <c r="KJ10" i="1" s="1"/>
  <c r="KK11" i="1" s="1"/>
  <c r="KL12" i="1" s="1"/>
  <c r="KM13" i="1" s="1"/>
  <c r="KN14" i="1" s="1"/>
  <c r="KO15" i="1" s="1"/>
  <c r="KP16" i="1" s="1"/>
  <c r="KQ17" i="1" s="1"/>
  <c r="KR18" i="1" s="1"/>
  <c r="KS19" i="1" s="1"/>
  <c r="KT20" i="1" s="1"/>
  <c r="KU21" i="1" s="1"/>
  <c r="KV22" i="1" s="1"/>
  <c r="KW23" i="1" s="1"/>
  <c r="KX24" i="1" s="1"/>
  <c r="KY25" i="1" s="1"/>
  <c r="KZ26" i="1" s="1"/>
  <c r="LA27" i="1" s="1"/>
  <c r="LB28" i="1" s="1"/>
  <c r="LC29" i="1" s="1"/>
  <c r="LD30" i="1" s="1"/>
  <c r="LE31" i="1" s="1"/>
  <c r="LF32" i="1" s="1"/>
  <c r="LG33" i="1" s="1"/>
  <c r="LH34" i="1" s="1"/>
  <c r="LI35" i="1" s="1"/>
  <c r="LJ36" i="1" s="1"/>
  <c r="LK37" i="1" s="1"/>
  <c r="LL38" i="1" s="1"/>
  <c r="LM39" i="1" s="1"/>
  <c r="LN40" i="1" s="1"/>
  <c r="LO41" i="1" s="1"/>
  <c r="LP42" i="1" s="1"/>
  <c r="LQ43" i="1" s="1"/>
  <c r="LR44" i="1" s="1"/>
  <c r="LS45" i="1" s="1"/>
  <c r="LT46" i="1" s="1"/>
  <c r="LU47" i="1" s="1"/>
  <c r="LV48" i="1" s="1"/>
  <c r="LW49" i="1" s="1"/>
  <c r="LX50" i="1" s="1"/>
  <c r="LY51" i="1" s="1"/>
  <c r="LZ52" i="1" s="1"/>
  <c r="MA53" i="1" s="1"/>
  <c r="MB54" i="1" s="1"/>
  <c r="MC55" i="1" s="1"/>
  <c r="MD56" i="1" s="1"/>
  <c r="ME57" i="1" s="1"/>
  <c r="MF58" i="1" s="1"/>
  <c r="MG59" i="1" s="1"/>
  <c r="MH60" i="1" s="1"/>
  <c r="MI61" i="1" s="1"/>
  <c r="MJ62" i="1" s="1"/>
  <c r="MK63" i="1" s="1"/>
  <c r="ML64" i="1" s="1"/>
  <c r="MM65" i="1" s="1"/>
  <c r="MN66" i="1" s="1"/>
  <c r="MO67" i="1" s="1"/>
  <c r="MP68" i="1" s="1"/>
  <c r="MQ69" i="1" s="1"/>
  <c r="MR70" i="1" s="1"/>
  <c r="MS71" i="1" s="1"/>
  <c r="MT72" i="1" s="1"/>
  <c r="MU73" i="1" s="1"/>
  <c r="MV74" i="1" s="1"/>
  <c r="MW75" i="1" s="1"/>
  <c r="MX76" i="1" s="1"/>
  <c r="MY77" i="1" s="1"/>
  <c r="MZ78" i="1" s="1"/>
  <c r="NA79" i="1" s="1"/>
  <c r="NB80" i="1" s="1"/>
  <c r="NC81" i="1" s="1"/>
  <c r="ND82" i="1" s="1"/>
  <c r="NE83" i="1" s="1"/>
  <c r="NF84" i="1" s="1"/>
  <c r="NG85" i="1" s="1"/>
  <c r="NH86" i="1" s="1"/>
  <c r="NI87" i="1" s="1"/>
  <c r="NJ88" i="1" s="1"/>
  <c r="NK89" i="1" s="1"/>
  <c r="NL90" i="1" s="1"/>
  <c r="NM91" i="1" s="1"/>
  <c r="NN92" i="1" s="1"/>
  <c r="NO93" i="1" s="1"/>
  <c r="NP94" i="1" s="1"/>
  <c r="NQ95" i="1" s="1"/>
  <c r="NR96" i="1" s="1"/>
  <c r="NS97" i="1" s="1"/>
  <c r="NT98" i="1" s="1"/>
  <c r="NU99" i="1" s="1"/>
  <c r="NV100" i="1" s="1"/>
  <c r="NW101" i="1" s="1"/>
  <c r="NX102" i="1" s="1"/>
  <c r="NY103" i="1" s="1"/>
  <c r="NZ104" i="1" s="1"/>
  <c r="OA105" i="1" s="1"/>
  <c r="OB106" i="1" s="1"/>
  <c r="OC107" i="1" s="1"/>
  <c r="OD108" i="1" s="1"/>
  <c r="OE109" i="1" s="1"/>
  <c r="OF110" i="1" s="1"/>
  <c r="OG111" i="1" s="1"/>
  <c r="OH112" i="1" s="1"/>
  <c r="OI113" i="1" s="1"/>
  <c r="OJ114" i="1" s="1"/>
  <c r="OK115" i="1" s="1"/>
  <c r="OL116" i="1" s="1"/>
  <c r="OM117" i="1" s="1"/>
  <c r="ON118" i="1" s="1"/>
  <c r="OO119" i="1" s="1"/>
  <c r="OP120" i="1" s="1"/>
  <c r="OQ121" i="1" s="1"/>
  <c r="OR122" i="1" s="1"/>
  <c r="OS123" i="1" s="1"/>
  <c r="OT124" i="1" s="1"/>
  <c r="OU125" i="1" s="1"/>
  <c r="OV126" i="1" s="1"/>
  <c r="OW127" i="1" s="1"/>
  <c r="OX128" i="1" s="1"/>
  <c r="OY129" i="1" s="1"/>
  <c r="OZ130" i="1" s="1"/>
  <c r="PA131" i="1" s="1"/>
  <c r="PB132" i="1" s="1"/>
  <c r="PC133" i="1" s="1"/>
  <c r="PD134" i="1" s="1"/>
  <c r="PE135" i="1" s="1"/>
  <c r="PF136" i="1" s="1"/>
  <c r="PG137" i="1" s="1"/>
  <c r="PH138" i="1" s="1"/>
  <c r="PI139" i="1" s="1"/>
  <c r="PJ140" i="1" s="1"/>
  <c r="PK141" i="1" s="1"/>
  <c r="PL142" i="1" s="1"/>
  <c r="PM143" i="1" s="1"/>
  <c r="PN144" i="1" s="1"/>
  <c r="KE4" i="1"/>
  <c r="KF5" i="1" s="1"/>
  <c r="KG6" i="1" s="1"/>
  <c r="KH7" i="1" s="1"/>
  <c r="KI8" i="1" s="1"/>
  <c r="KJ9" i="1" s="1"/>
  <c r="KK10" i="1" s="1"/>
  <c r="KL11" i="1" s="1"/>
  <c r="KM12" i="1" s="1"/>
  <c r="KN13" i="1" s="1"/>
  <c r="KO14" i="1" s="1"/>
  <c r="KP15" i="1" s="1"/>
  <c r="KQ16" i="1" s="1"/>
  <c r="KR17" i="1" s="1"/>
  <c r="KS18" i="1" s="1"/>
  <c r="KT19" i="1" s="1"/>
  <c r="KU20" i="1" s="1"/>
  <c r="KV21" i="1" s="1"/>
  <c r="KW22" i="1" s="1"/>
  <c r="KX23" i="1" s="1"/>
  <c r="KY24" i="1" s="1"/>
  <c r="KZ25" i="1" s="1"/>
  <c r="LA26" i="1" s="1"/>
  <c r="LB27" i="1" s="1"/>
  <c r="LC28" i="1" s="1"/>
  <c r="LD29" i="1" s="1"/>
  <c r="LE30" i="1" s="1"/>
  <c r="LF31" i="1" s="1"/>
  <c r="LG32" i="1" s="1"/>
  <c r="LH33" i="1" s="1"/>
  <c r="LI34" i="1" s="1"/>
  <c r="LJ35" i="1" s="1"/>
  <c r="LK36" i="1" s="1"/>
  <c r="LL37" i="1" s="1"/>
  <c r="LM38" i="1" s="1"/>
  <c r="LN39" i="1" s="1"/>
  <c r="LO40" i="1" s="1"/>
  <c r="LP41" i="1" s="1"/>
  <c r="LQ42" i="1" s="1"/>
  <c r="LR43" i="1" s="1"/>
  <c r="LS44" i="1" s="1"/>
  <c r="LT45" i="1" s="1"/>
  <c r="LU46" i="1" s="1"/>
  <c r="LV47" i="1" s="1"/>
  <c r="LW48" i="1" s="1"/>
  <c r="LX49" i="1" s="1"/>
  <c r="LY50" i="1" s="1"/>
  <c r="LZ51" i="1" s="1"/>
  <c r="MA52" i="1" s="1"/>
  <c r="MB53" i="1" s="1"/>
  <c r="MC54" i="1" s="1"/>
  <c r="MD55" i="1" s="1"/>
  <c r="ME56" i="1" s="1"/>
  <c r="MF57" i="1" s="1"/>
  <c r="MG58" i="1" s="1"/>
  <c r="MH59" i="1" s="1"/>
  <c r="MI60" i="1" s="1"/>
  <c r="MJ61" i="1" s="1"/>
  <c r="MK62" i="1" s="1"/>
  <c r="ML63" i="1" s="1"/>
  <c r="MM64" i="1" s="1"/>
  <c r="MN65" i="1" s="1"/>
  <c r="MO66" i="1" s="1"/>
  <c r="MP67" i="1" s="1"/>
  <c r="MQ68" i="1" s="1"/>
  <c r="MR69" i="1" s="1"/>
  <c r="MS70" i="1" s="1"/>
  <c r="MT71" i="1" s="1"/>
  <c r="MU72" i="1" s="1"/>
  <c r="MV73" i="1" s="1"/>
  <c r="MW74" i="1" s="1"/>
  <c r="MX75" i="1" s="1"/>
  <c r="MY76" i="1" s="1"/>
  <c r="MZ77" i="1" s="1"/>
  <c r="NA78" i="1" s="1"/>
  <c r="NB79" i="1" s="1"/>
  <c r="NC80" i="1" s="1"/>
  <c r="ND81" i="1" s="1"/>
  <c r="NE82" i="1" s="1"/>
  <c r="NF83" i="1" s="1"/>
  <c r="NG84" i="1" s="1"/>
  <c r="NH85" i="1" s="1"/>
  <c r="NI86" i="1" s="1"/>
  <c r="NJ87" i="1" s="1"/>
  <c r="NK88" i="1" s="1"/>
  <c r="NL89" i="1" s="1"/>
  <c r="NM90" i="1" s="1"/>
  <c r="NN91" i="1" s="1"/>
  <c r="NO92" i="1" s="1"/>
  <c r="NP93" i="1" s="1"/>
  <c r="NQ94" i="1" s="1"/>
  <c r="NR95" i="1" s="1"/>
  <c r="NS96" i="1" s="1"/>
  <c r="NT97" i="1" s="1"/>
  <c r="NU98" i="1" s="1"/>
  <c r="NV99" i="1" s="1"/>
  <c r="NW100" i="1" s="1"/>
  <c r="NX101" i="1" s="1"/>
  <c r="NY102" i="1" s="1"/>
  <c r="NZ103" i="1" s="1"/>
  <c r="OA104" i="1" s="1"/>
  <c r="OB105" i="1" s="1"/>
  <c r="OC106" i="1" s="1"/>
  <c r="OD107" i="1" s="1"/>
  <c r="OE108" i="1" s="1"/>
  <c r="OF109" i="1" s="1"/>
  <c r="OG110" i="1" s="1"/>
  <c r="OH111" i="1" s="1"/>
  <c r="OI112" i="1" s="1"/>
  <c r="OJ113" i="1" s="1"/>
  <c r="OK114" i="1" s="1"/>
  <c r="OL115" i="1" s="1"/>
  <c r="OM116" i="1" s="1"/>
  <c r="ON117" i="1" s="1"/>
  <c r="OO118" i="1" s="1"/>
  <c r="OP119" i="1" s="1"/>
  <c r="OQ120" i="1" s="1"/>
  <c r="OR121" i="1" s="1"/>
  <c r="OS122" i="1" s="1"/>
  <c r="OT123" i="1" s="1"/>
  <c r="OU124" i="1" s="1"/>
  <c r="OV125" i="1" s="1"/>
  <c r="OW126" i="1" s="1"/>
  <c r="OX127" i="1" s="1"/>
  <c r="OY128" i="1" s="1"/>
  <c r="OZ129" i="1" s="1"/>
  <c r="PA130" i="1" s="1"/>
  <c r="PB131" i="1" s="1"/>
  <c r="PC132" i="1" s="1"/>
  <c r="PD133" i="1" s="1"/>
  <c r="PE134" i="1" s="1"/>
  <c r="PF135" i="1" s="1"/>
  <c r="PG136" i="1" s="1"/>
  <c r="PH137" i="1" s="1"/>
  <c r="PI138" i="1" s="1"/>
  <c r="PJ139" i="1" s="1"/>
  <c r="PK140" i="1" s="1"/>
  <c r="PL141" i="1" s="1"/>
  <c r="PM142" i="1" s="1"/>
  <c r="PN143" i="1" s="1"/>
  <c r="KF4" i="1"/>
  <c r="KG5" i="1" s="1"/>
  <c r="KH6" i="1" s="1"/>
  <c r="KI7" i="1" s="1"/>
  <c r="KJ8" i="1" s="1"/>
  <c r="KK9" i="1" s="1"/>
  <c r="KL10" i="1" s="1"/>
  <c r="KM11" i="1" s="1"/>
  <c r="KN12" i="1" s="1"/>
  <c r="KO13" i="1" s="1"/>
  <c r="KP14" i="1" s="1"/>
  <c r="KQ15" i="1" s="1"/>
  <c r="KR16" i="1" s="1"/>
  <c r="KS17" i="1" s="1"/>
  <c r="KT18" i="1" s="1"/>
  <c r="KU19" i="1" s="1"/>
  <c r="KV20" i="1" s="1"/>
  <c r="KW21" i="1" s="1"/>
  <c r="KX22" i="1" s="1"/>
  <c r="KY23" i="1" s="1"/>
  <c r="KZ24" i="1" s="1"/>
  <c r="LA25" i="1" s="1"/>
  <c r="LB26" i="1" s="1"/>
  <c r="LC27" i="1" s="1"/>
  <c r="LD28" i="1" s="1"/>
  <c r="LE29" i="1" s="1"/>
  <c r="LF30" i="1" s="1"/>
  <c r="LG31" i="1" s="1"/>
  <c r="LH32" i="1" s="1"/>
  <c r="LI33" i="1" s="1"/>
  <c r="LJ34" i="1" s="1"/>
  <c r="LK35" i="1" s="1"/>
  <c r="LL36" i="1" s="1"/>
  <c r="LM37" i="1" s="1"/>
  <c r="LN38" i="1" s="1"/>
  <c r="LO39" i="1" s="1"/>
  <c r="LP40" i="1" s="1"/>
  <c r="LQ41" i="1" s="1"/>
  <c r="LR42" i="1" s="1"/>
  <c r="LS43" i="1" s="1"/>
  <c r="LT44" i="1" s="1"/>
  <c r="LU45" i="1" s="1"/>
  <c r="LV46" i="1" s="1"/>
  <c r="LW47" i="1" s="1"/>
  <c r="LX48" i="1" s="1"/>
  <c r="LY49" i="1" s="1"/>
  <c r="LZ50" i="1" s="1"/>
  <c r="MA51" i="1" s="1"/>
  <c r="MB52" i="1" s="1"/>
  <c r="MC53" i="1" s="1"/>
  <c r="MD54" i="1" s="1"/>
  <c r="ME55" i="1" s="1"/>
  <c r="MF56" i="1" s="1"/>
  <c r="MG57" i="1" s="1"/>
  <c r="MH58" i="1" s="1"/>
  <c r="MI59" i="1" s="1"/>
  <c r="MJ60" i="1" s="1"/>
  <c r="MK61" i="1" s="1"/>
  <c r="ML62" i="1" s="1"/>
  <c r="MM63" i="1" s="1"/>
  <c r="MN64" i="1" s="1"/>
  <c r="MO65" i="1" s="1"/>
  <c r="MP66" i="1" s="1"/>
  <c r="MQ67" i="1" s="1"/>
  <c r="MR68" i="1" s="1"/>
  <c r="MS69" i="1" s="1"/>
  <c r="MT70" i="1" s="1"/>
  <c r="MU71" i="1" s="1"/>
  <c r="MV72" i="1" s="1"/>
  <c r="MW73" i="1" s="1"/>
  <c r="MX74" i="1" s="1"/>
  <c r="MY75" i="1" s="1"/>
  <c r="MZ76" i="1" s="1"/>
  <c r="NA77" i="1" s="1"/>
  <c r="NB78" i="1" s="1"/>
  <c r="NC79" i="1" s="1"/>
  <c r="ND80" i="1" s="1"/>
  <c r="NE81" i="1" s="1"/>
  <c r="NF82" i="1" s="1"/>
  <c r="NG83" i="1" s="1"/>
  <c r="NH84" i="1" s="1"/>
  <c r="NI85" i="1" s="1"/>
  <c r="NJ86" i="1" s="1"/>
  <c r="NK87" i="1" s="1"/>
  <c r="NL88" i="1" s="1"/>
  <c r="NM89" i="1" s="1"/>
  <c r="NN90" i="1" s="1"/>
  <c r="NO91" i="1" s="1"/>
  <c r="NP92" i="1" s="1"/>
  <c r="NQ93" i="1" s="1"/>
  <c r="NR94" i="1" s="1"/>
  <c r="NS95" i="1" s="1"/>
  <c r="NT96" i="1" s="1"/>
  <c r="NU97" i="1" s="1"/>
  <c r="NV98" i="1" s="1"/>
  <c r="NW99" i="1" s="1"/>
  <c r="NX100" i="1" s="1"/>
  <c r="NY101" i="1" s="1"/>
  <c r="NZ102" i="1" s="1"/>
  <c r="OA103" i="1" s="1"/>
  <c r="OB104" i="1" s="1"/>
  <c r="OC105" i="1" s="1"/>
  <c r="OD106" i="1" s="1"/>
  <c r="OE107" i="1" s="1"/>
  <c r="OF108" i="1" s="1"/>
  <c r="OG109" i="1" s="1"/>
  <c r="OH110" i="1" s="1"/>
  <c r="OI111" i="1" s="1"/>
  <c r="OJ112" i="1" s="1"/>
  <c r="OK113" i="1" s="1"/>
  <c r="OL114" i="1" s="1"/>
  <c r="OM115" i="1" s="1"/>
  <c r="ON116" i="1" s="1"/>
  <c r="OO117" i="1" s="1"/>
  <c r="OP118" i="1" s="1"/>
  <c r="OQ119" i="1" s="1"/>
  <c r="OR120" i="1" s="1"/>
  <c r="OS121" i="1" s="1"/>
  <c r="OT122" i="1" s="1"/>
  <c r="OU123" i="1" s="1"/>
  <c r="OV124" i="1" s="1"/>
  <c r="OW125" i="1" s="1"/>
  <c r="OX126" i="1" s="1"/>
  <c r="OY127" i="1" s="1"/>
  <c r="OZ128" i="1" s="1"/>
  <c r="PA129" i="1" s="1"/>
  <c r="PB130" i="1" s="1"/>
  <c r="PC131" i="1" s="1"/>
  <c r="PD132" i="1" s="1"/>
  <c r="PE133" i="1" s="1"/>
  <c r="PF134" i="1" s="1"/>
  <c r="PG135" i="1" s="1"/>
  <c r="PH136" i="1" s="1"/>
  <c r="PI137" i="1" s="1"/>
  <c r="PJ138" i="1" s="1"/>
  <c r="PK139" i="1" s="1"/>
  <c r="PL140" i="1" s="1"/>
  <c r="PM141" i="1" s="1"/>
  <c r="PN142" i="1" s="1"/>
  <c r="KG4" i="1"/>
  <c r="KH5" i="1" s="1"/>
  <c r="KI6" i="1" s="1"/>
  <c r="KJ7" i="1" s="1"/>
  <c r="KK8" i="1" s="1"/>
  <c r="KL9" i="1" s="1"/>
  <c r="KM10" i="1" s="1"/>
  <c r="KN11" i="1" s="1"/>
  <c r="KO12" i="1" s="1"/>
  <c r="KP13" i="1" s="1"/>
  <c r="KQ14" i="1" s="1"/>
  <c r="KR15" i="1" s="1"/>
  <c r="KS16" i="1" s="1"/>
  <c r="KT17" i="1" s="1"/>
  <c r="KU18" i="1" s="1"/>
  <c r="KV19" i="1" s="1"/>
  <c r="KW20" i="1" s="1"/>
  <c r="KX21" i="1" s="1"/>
  <c r="KY22" i="1" s="1"/>
  <c r="KZ23" i="1" s="1"/>
  <c r="LA24" i="1" s="1"/>
  <c r="LB25" i="1" s="1"/>
  <c r="LC26" i="1" s="1"/>
  <c r="LD27" i="1" s="1"/>
  <c r="LE28" i="1" s="1"/>
  <c r="LF29" i="1" s="1"/>
  <c r="LG30" i="1" s="1"/>
  <c r="LH31" i="1" s="1"/>
  <c r="LI32" i="1" s="1"/>
  <c r="LJ33" i="1" s="1"/>
  <c r="LK34" i="1" s="1"/>
  <c r="LL35" i="1" s="1"/>
  <c r="LM36" i="1" s="1"/>
  <c r="LN37" i="1" s="1"/>
  <c r="LO38" i="1" s="1"/>
  <c r="LP39" i="1" s="1"/>
  <c r="LQ40" i="1" s="1"/>
  <c r="LR41" i="1" s="1"/>
  <c r="LS42" i="1" s="1"/>
  <c r="LT43" i="1" s="1"/>
  <c r="LU44" i="1" s="1"/>
  <c r="LV45" i="1" s="1"/>
  <c r="LW46" i="1" s="1"/>
  <c r="LX47" i="1" s="1"/>
  <c r="LY48" i="1" s="1"/>
  <c r="LZ49" i="1" s="1"/>
  <c r="MA50" i="1" s="1"/>
  <c r="MB51" i="1" s="1"/>
  <c r="MC52" i="1" s="1"/>
  <c r="MD53" i="1" s="1"/>
  <c r="ME54" i="1" s="1"/>
  <c r="MF55" i="1" s="1"/>
  <c r="MG56" i="1" s="1"/>
  <c r="MH57" i="1" s="1"/>
  <c r="MI58" i="1" s="1"/>
  <c r="MJ59" i="1" s="1"/>
  <c r="MK60" i="1" s="1"/>
  <c r="ML61" i="1" s="1"/>
  <c r="MM62" i="1" s="1"/>
  <c r="MN63" i="1" s="1"/>
  <c r="MO64" i="1" s="1"/>
  <c r="MP65" i="1" s="1"/>
  <c r="MQ66" i="1" s="1"/>
  <c r="MR67" i="1" s="1"/>
  <c r="MS68" i="1" s="1"/>
  <c r="MT69" i="1" s="1"/>
  <c r="MU70" i="1" s="1"/>
  <c r="MV71" i="1" s="1"/>
  <c r="MW72" i="1" s="1"/>
  <c r="MX73" i="1" s="1"/>
  <c r="MY74" i="1" s="1"/>
  <c r="MZ75" i="1" s="1"/>
  <c r="NA76" i="1" s="1"/>
  <c r="NB77" i="1" s="1"/>
  <c r="NC78" i="1" s="1"/>
  <c r="ND79" i="1" s="1"/>
  <c r="NE80" i="1" s="1"/>
  <c r="NF81" i="1" s="1"/>
  <c r="NG82" i="1" s="1"/>
  <c r="NH83" i="1" s="1"/>
  <c r="NI84" i="1" s="1"/>
  <c r="NJ85" i="1" s="1"/>
  <c r="NK86" i="1" s="1"/>
  <c r="NL87" i="1" s="1"/>
  <c r="NM88" i="1" s="1"/>
  <c r="NN89" i="1" s="1"/>
  <c r="NO90" i="1" s="1"/>
  <c r="NP91" i="1" s="1"/>
  <c r="NQ92" i="1" s="1"/>
  <c r="NR93" i="1" s="1"/>
  <c r="NS94" i="1" s="1"/>
  <c r="NT95" i="1" s="1"/>
  <c r="NU96" i="1" s="1"/>
  <c r="NV97" i="1" s="1"/>
  <c r="NW98" i="1" s="1"/>
  <c r="NX99" i="1" s="1"/>
  <c r="NY100" i="1" s="1"/>
  <c r="NZ101" i="1" s="1"/>
  <c r="OA102" i="1" s="1"/>
  <c r="OB103" i="1" s="1"/>
  <c r="OC104" i="1" s="1"/>
  <c r="OD105" i="1" s="1"/>
  <c r="OE106" i="1" s="1"/>
  <c r="OF107" i="1" s="1"/>
  <c r="OG108" i="1" s="1"/>
  <c r="OH109" i="1" s="1"/>
  <c r="OI110" i="1" s="1"/>
  <c r="OJ111" i="1" s="1"/>
  <c r="OK112" i="1" s="1"/>
  <c r="OL113" i="1" s="1"/>
  <c r="OM114" i="1" s="1"/>
  <c r="ON115" i="1" s="1"/>
  <c r="OO116" i="1" s="1"/>
  <c r="OP117" i="1" s="1"/>
  <c r="OQ118" i="1" s="1"/>
  <c r="OR119" i="1" s="1"/>
  <c r="OS120" i="1" s="1"/>
  <c r="OT121" i="1" s="1"/>
  <c r="OU122" i="1" s="1"/>
  <c r="OV123" i="1" s="1"/>
  <c r="OW124" i="1" s="1"/>
  <c r="OX125" i="1" s="1"/>
  <c r="OY126" i="1" s="1"/>
  <c r="OZ127" i="1" s="1"/>
  <c r="PA128" i="1" s="1"/>
  <c r="PB129" i="1" s="1"/>
  <c r="PC130" i="1" s="1"/>
  <c r="PD131" i="1" s="1"/>
  <c r="PE132" i="1" s="1"/>
  <c r="PF133" i="1" s="1"/>
  <c r="PG134" i="1" s="1"/>
  <c r="PH135" i="1" s="1"/>
  <c r="PI136" i="1" s="1"/>
  <c r="PJ137" i="1" s="1"/>
  <c r="PK138" i="1" s="1"/>
  <c r="PL139" i="1" s="1"/>
  <c r="PM140" i="1" s="1"/>
  <c r="PN141" i="1" s="1"/>
  <c r="KH4" i="1"/>
  <c r="KI5" i="1" s="1"/>
  <c r="KJ6" i="1" s="1"/>
  <c r="KK7" i="1" s="1"/>
  <c r="KL8" i="1" s="1"/>
  <c r="KM9" i="1" s="1"/>
  <c r="KN10" i="1" s="1"/>
  <c r="KO11" i="1" s="1"/>
  <c r="KP12" i="1" s="1"/>
  <c r="KQ13" i="1" s="1"/>
  <c r="KR14" i="1" s="1"/>
  <c r="KS15" i="1" s="1"/>
  <c r="KT16" i="1" s="1"/>
  <c r="KU17" i="1" s="1"/>
  <c r="KV18" i="1" s="1"/>
  <c r="KW19" i="1" s="1"/>
  <c r="KX20" i="1" s="1"/>
  <c r="KY21" i="1" s="1"/>
  <c r="KZ22" i="1" s="1"/>
  <c r="LA23" i="1" s="1"/>
  <c r="LB24" i="1" s="1"/>
  <c r="LC25" i="1" s="1"/>
  <c r="LD26" i="1" s="1"/>
  <c r="LE27" i="1" s="1"/>
  <c r="LF28" i="1" s="1"/>
  <c r="LG29" i="1" s="1"/>
  <c r="LH30" i="1" s="1"/>
  <c r="LI31" i="1" s="1"/>
  <c r="LJ32" i="1" s="1"/>
  <c r="LK33" i="1" s="1"/>
  <c r="LL34" i="1" s="1"/>
  <c r="LM35" i="1" s="1"/>
  <c r="LN36" i="1" s="1"/>
  <c r="LO37" i="1" s="1"/>
  <c r="LP38" i="1" s="1"/>
  <c r="LQ39" i="1" s="1"/>
  <c r="LR40" i="1" s="1"/>
  <c r="LS41" i="1" s="1"/>
  <c r="LT42" i="1" s="1"/>
  <c r="LU43" i="1" s="1"/>
  <c r="LV44" i="1" s="1"/>
  <c r="LW45" i="1" s="1"/>
  <c r="LX46" i="1" s="1"/>
  <c r="LY47" i="1" s="1"/>
  <c r="LZ48" i="1" s="1"/>
  <c r="MA49" i="1" s="1"/>
  <c r="MB50" i="1" s="1"/>
  <c r="MC51" i="1" s="1"/>
  <c r="MD52" i="1" s="1"/>
  <c r="ME53" i="1" s="1"/>
  <c r="MF54" i="1" s="1"/>
  <c r="MG55" i="1" s="1"/>
  <c r="MH56" i="1" s="1"/>
  <c r="MI57" i="1" s="1"/>
  <c r="MJ58" i="1" s="1"/>
  <c r="MK59" i="1" s="1"/>
  <c r="ML60" i="1" s="1"/>
  <c r="MM61" i="1" s="1"/>
  <c r="MN62" i="1" s="1"/>
  <c r="MO63" i="1" s="1"/>
  <c r="MP64" i="1" s="1"/>
  <c r="MQ65" i="1" s="1"/>
  <c r="MR66" i="1" s="1"/>
  <c r="MS67" i="1" s="1"/>
  <c r="MT68" i="1" s="1"/>
  <c r="MU69" i="1" s="1"/>
  <c r="MV70" i="1" s="1"/>
  <c r="MW71" i="1" s="1"/>
  <c r="MX72" i="1" s="1"/>
  <c r="MY73" i="1" s="1"/>
  <c r="MZ74" i="1" s="1"/>
  <c r="NA75" i="1" s="1"/>
  <c r="NB76" i="1" s="1"/>
  <c r="NC77" i="1" s="1"/>
  <c r="ND78" i="1" s="1"/>
  <c r="NE79" i="1" s="1"/>
  <c r="NF80" i="1" s="1"/>
  <c r="NG81" i="1" s="1"/>
  <c r="NH82" i="1" s="1"/>
  <c r="NI83" i="1" s="1"/>
  <c r="NJ84" i="1" s="1"/>
  <c r="NK85" i="1" s="1"/>
  <c r="NL86" i="1" s="1"/>
  <c r="NM87" i="1" s="1"/>
  <c r="NN88" i="1" s="1"/>
  <c r="NO89" i="1" s="1"/>
  <c r="NP90" i="1" s="1"/>
  <c r="NQ91" i="1" s="1"/>
  <c r="NR92" i="1" s="1"/>
  <c r="NS93" i="1" s="1"/>
  <c r="NT94" i="1" s="1"/>
  <c r="NU95" i="1" s="1"/>
  <c r="NV96" i="1" s="1"/>
  <c r="NW97" i="1" s="1"/>
  <c r="NX98" i="1" s="1"/>
  <c r="NY99" i="1" s="1"/>
  <c r="NZ100" i="1" s="1"/>
  <c r="OA101" i="1" s="1"/>
  <c r="OB102" i="1" s="1"/>
  <c r="OC103" i="1" s="1"/>
  <c r="OD104" i="1" s="1"/>
  <c r="OE105" i="1" s="1"/>
  <c r="OF106" i="1" s="1"/>
  <c r="OG107" i="1" s="1"/>
  <c r="OH108" i="1" s="1"/>
  <c r="OI109" i="1" s="1"/>
  <c r="OJ110" i="1" s="1"/>
  <c r="OK111" i="1" s="1"/>
  <c r="OL112" i="1" s="1"/>
  <c r="OM113" i="1" s="1"/>
  <c r="ON114" i="1" s="1"/>
  <c r="OO115" i="1" s="1"/>
  <c r="OP116" i="1" s="1"/>
  <c r="OQ117" i="1" s="1"/>
  <c r="OR118" i="1" s="1"/>
  <c r="OS119" i="1" s="1"/>
  <c r="OT120" i="1" s="1"/>
  <c r="OU121" i="1" s="1"/>
  <c r="OV122" i="1" s="1"/>
  <c r="OW123" i="1" s="1"/>
  <c r="OX124" i="1" s="1"/>
  <c r="OY125" i="1" s="1"/>
  <c r="OZ126" i="1" s="1"/>
  <c r="PA127" i="1" s="1"/>
  <c r="PB128" i="1" s="1"/>
  <c r="PC129" i="1" s="1"/>
  <c r="PD130" i="1" s="1"/>
  <c r="PE131" i="1" s="1"/>
  <c r="PF132" i="1" s="1"/>
  <c r="PG133" i="1" s="1"/>
  <c r="PH134" i="1" s="1"/>
  <c r="PI135" i="1" s="1"/>
  <c r="PJ136" i="1" s="1"/>
  <c r="PK137" i="1" s="1"/>
  <c r="PL138" i="1" s="1"/>
  <c r="PM139" i="1" s="1"/>
  <c r="PN140" i="1" s="1"/>
  <c r="KI4" i="1"/>
  <c r="KJ5" i="1" s="1"/>
  <c r="KK6" i="1" s="1"/>
  <c r="KL7" i="1" s="1"/>
  <c r="KM8" i="1" s="1"/>
  <c r="KN9" i="1" s="1"/>
  <c r="KO10" i="1" s="1"/>
  <c r="KP11" i="1" s="1"/>
  <c r="KQ12" i="1" s="1"/>
  <c r="KR13" i="1" s="1"/>
  <c r="KS14" i="1" s="1"/>
  <c r="KT15" i="1" s="1"/>
  <c r="KU16" i="1" s="1"/>
  <c r="KV17" i="1" s="1"/>
  <c r="KW18" i="1" s="1"/>
  <c r="KX19" i="1" s="1"/>
  <c r="KY20" i="1" s="1"/>
  <c r="KZ21" i="1" s="1"/>
  <c r="LA22" i="1" s="1"/>
  <c r="LB23" i="1" s="1"/>
  <c r="LC24" i="1" s="1"/>
  <c r="LD25" i="1" s="1"/>
  <c r="LE26" i="1" s="1"/>
  <c r="LF27" i="1" s="1"/>
  <c r="LG28" i="1" s="1"/>
  <c r="LH29" i="1" s="1"/>
  <c r="LI30" i="1" s="1"/>
  <c r="LJ31" i="1" s="1"/>
  <c r="LK32" i="1" s="1"/>
  <c r="LL33" i="1" s="1"/>
  <c r="LM34" i="1" s="1"/>
  <c r="LN35" i="1" s="1"/>
  <c r="LO36" i="1" s="1"/>
  <c r="LP37" i="1" s="1"/>
  <c r="LQ38" i="1" s="1"/>
  <c r="LR39" i="1" s="1"/>
  <c r="LS40" i="1" s="1"/>
  <c r="LT41" i="1" s="1"/>
  <c r="LU42" i="1" s="1"/>
  <c r="LV43" i="1" s="1"/>
  <c r="LW44" i="1" s="1"/>
  <c r="LX45" i="1" s="1"/>
  <c r="LY46" i="1" s="1"/>
  <c r="LZ47" i="1" s="1"/>
  <c r="MA48" i="1" s="1"/>
  <c r="MB49" i="1" s="1"/>
  <c r="MC50" i="1" s="1"/>
  <c r="MD51" i="1" s="1"/>
  <c r="ME52" i="1" s="1"/>
  <c r="MF53" i="1" s="1"/>
  <c r="MG54" i="1" s="1"/>
  <c r="MH55" i="1" s="1"/>
  <c r="MI56" i="1" s="1"/>
  <c r="MJ57" i="1" s="1"/>
  <c r="MK58" i="1" s="1"/>
  <c r="ML59" i="1" s="1"/>
  <c r="MM60" i="1" s="1"/>
  <c r="MN61" i="1" s="1"/>
  <c r="MO62" i="1" s="1"/>
  <c r="MP63" i="1" s="1"/>
  <c r="MQ64" i="1" s="1"/>
  <c r="MR65" i="1" s="1"/>
  <c r="MS66" i="1" s="1"/>
  <c r="MT67" i="1" s="1"/>
  <c r="MU68" i="1" s="1"/>
  <c r="MV69" i="1" s="1"/>
  <c r="MW70" i="1" s="1"/>
  <c r="MX71" i="1" s="1"/>
  <c r="MY72" i="1" s="1"/>
  <c r="MZ73" i="1" s="1"/>
  <c r="NA74" i="1" s="1"/>
  <c r="NB75" i="1" s="1"/>
  <c r="NC76" i="1" s="1"/>
  <c r="ND77" i="1" s="1"/>
  <c r="NE78" i="1" s="1"/>
  <c r="NF79" i="1" s="1"/>
  <c r="NG80" i="1" s="1"/>
  <c r="NH81" i="1" s="1"/>
  <c r="NI82" i="1" s="1"/>
  <c r="NJ83" i="1" s="1"/>
  <c r="NK84" i="1" s="1"/>
  <c r="NL85" i="1" s="1"/>
  <c r="NM86" i="1" s="1"/>
  <c r="NN87" i="1" s="1"/>
  <c r="NO88" i="1" s="1"/>
  <c r="NP89" i="1" s="1"/>
  <c r="NQ90" i="1" s="1"/>
  <c r="NR91" i="1" s="1"/>
  <c r="NS92" i="1" s="1"/>
  <c r="NT93" i="1" s="1"/>
  <c r="NU94" i="1" s="1"/>
  <c r="NV95" i="1" s="1"/>
  <c r="NW96" i="1" s="1"/>
  <c r="NX97" i="1" s="1"/>
  <c r="NY98" i="1" s="1"/>
  <c r="NZ99" i="1" s="1"/>
  <c r="OA100" i="1" s="1"/>
  <c r="OB101" i="1" s="1"/>
  <c r="OC102" i="1" s="1"/>
  <c r="OD103" i="1" s="1"/>
  <c r="OE104" i="1" s="1"/>
  <c r="OF105" i="1" s="1"/>
  <c r="OG106" i="1" s="1"/>
  <c r="OH107" i="1" s="1"/>
  <c r="OI108" i="1" s="1"/>
  <c r="OJ109" i="1" s="1"/>
  <c r="OK110" i="1" s="1"/>
  <c r="OL111" i="1" s="1"/>
  <c r="OM112" i="1" s="1"/>
  <c r="ON113" i="1" s="1"/>
  <c r="OO114" i="1" s="1"/>
  <c r="OP115" i="1" s="1"/>
  <c r="OQ116" i="1" s="1"/>
  <c r="OR117" i="1" s="1"/>
  <c r="OS118" i="1" s="1"/>
  <c r="OT119" i="1" s="1"/>
  <c r="OU120" i="1" s="1"/>
  <c r="OV121" i="1" s="1"/>
  <c r="OW122" i="1" s="1"/>
  <c r="OX123" i="1" s="1"/>
  <c r="OY124" i="1" s="1"/>
  <c r="OZ125" i="1" s="1"/>
  <c r="PA126" i="1" s="1"/>
  <c r="PB127" i="1" s="1"/>
  <c r="PC128" i="1" s="1"/>
  <c r="PD129" i="1" s="1"/>
  <c r="PE130" i="1" s="1"/>
  <c r="PF131" i="1" s="1"/>
  <c r="PG132" i="1" s="1"/>
  <c r="PH133" i="1" s="1"/>
  <c r="PI134" i="1" s="1"/>
  <c r="PJ135" i="1" s="1"/>
  <c r="PK136" i="1" s="1"/>
  <c r="PL137" i="1" s="1"/>
  <c r="PM138" i="1" s="1"/>
  <c r="PN139" i="1" s="1"/>
  <c r="KJ4" i="1"/>
  <c r="KK5" i="1" s="1"/>
  <c r="KL6" i="1" s="1"/>
  <c r="KK4" i="1"/>
  <c r="KL5" i="1" s="1"/>
  <c r="KM6" i="1" s="1"/>
  <c r="KN7" i="1" s="1"/>
  <c r="KO8" i="1" s="1"/>
  <c r="KP9" i="1" s="1"/>
  <c r="KQ10" i="1" s="1"/>
  <c r="KR11" i="1" s="1"/>
  <c r="KS12" i="1" s="1"/>
  <c r="KT13" i="1" s="1"/>
  <c r="KU14" i="1" s="1"/>
  <c r="KV15" i="1" s="1"/>
  <c r="KW16" i="1" s="1"/>
  <c r="KX17" i="1" s="1"/>
  <c r="KY18" i="1" s="1"/>
  <c r="KZ19" i="1" s="1"/>
  <c r="LA20" i="1" s="1"/>
  <c r="LB21" i="1" s="1"/>
  <c r="LC22" i="1" s="1"/>
  <c r="LD23" i="1" s="1"/>
  <c r="LE24" i="1" s="1"/>
  <c r="LF25" i="1" s="1"/>
  <c r="LG26" i="1" s="1"/>
  <c r="LH27" i="1" s="1"/>
  <c r="LI28" i="1" s="1"/>
  <c r="LJ29" i="1" s="1"/>
  <c r="LK30" i="1" s="1"/>
  <c r="LL31" i="1" s="1"/>
  <c r="LM32" i="1" s="1"/>
  <c r="LN33" i="1" s="1"/>
  <c r="LO34" i="1" s="1"/>
  <c r="LP35" i="1" s="1"/>
  <c r="LQ36" i="1" s="1"/>
  <c r="LR37" i="1" s="1"/>
  <c r="LS38" i="1" s="1"/>
  <c r="LT39" i="1" s="1"/>
  <c r="LU40" i="1" s="1"/>
  <c r="LV41" i="1" s="1"/>
  <c r="LW42" i="1" s="1"/>
  <c r="LX43" i="1" s="1"/>
  <c r="LY44" i="1" s="1"/>
  <c r="LZ45" i="1" s="1"/>
  <c r="MA46" i="1" s="1"/>
  <c r="MB47" i="1" s="1"/>
  <c r="MC48" i="1" s="1"/>
  <c r="MD49" i="1" s="1"/>
  <c r="ME50" i="1" s="1"/>
  <c r="MF51" i="1" s="1"/>
  <c r="MG52" i="1" s="1"/>
  <c r="MH53" i="1" s="1"/>
  <c r="MI54" i="1" s="1"/>
  <c r="MJ55" i="1" s="1"/>
  <c r="MK56" i="1" s="1"/>
  <c r="ML57" i="1" s="1"/>
  <c r="MM58" i="1" s="1"/>
  <c r="MN59" i="1" s="1"/>
  <c r="MO60" i="1" s="1"/>
  <c r="MP61" i="1" s="1"/>
  <c r="MQ62" i="1" s="1"/>
  <c r="MR63" i="1" s="1"/>
  <c r="MS64" i="1" s="1"/>
  <c r="MT65" i="1" s="1"/>
  <c r="MU66" i="1" s="1"/>
  <c r="MV67" i="1" s="1"/>
  <c r="MW68" i="1" s="1"/>
  <c r="MX69" i="1" s="1"/>
  <c r="MY70" i="1" s="1"/>
  <c r="MZ71" i="1" s="1"/>
  <c r="NA72" i="1" s="1"/>
  <c r="NB73" i="1" s="1"/>
  <c r="NC74" i="1" s="1"/>
  <c r="ND75" i="1" s="1"/>
  <c r="NE76" i="1" s="1"/>
  <c r="NF77" i="1" s="1"/>
  <c r="NG78" i="1" s="1"/>
  <c r="NH79" i="1" s="1"/>
  <c r="NI80" i="1" s="1"/>
  <c r="NJ81" i="1" s="1"/>
  <c r="NK82" i="1" s="1"/>
  <c r="NL83" i="1" s="1"/>
  <c r="NM84" i="1" s="1"/>
  <c r="NN85" i="1" s="1"/>
  <c r="NO86" i="1" s="1"/>
  <c r="NP87" i="1" s="1"/>
  <c r="NQ88" i="1" s="1"/>
  <c r="NR89" i="1" s="1"/>
  <c r="NS90" i="1" s="1"/>
  <c r="NT91" i="1" s="1"/>
  <c r="NU92" i="1" s="1"/>
  <c r="NV93" i="1" s="1"/>
  <c r="NW94" i="1" s="1"/>
  <c r="NX95" i="1" s="1"/>
  <c r="NY96" i="1" s="1"/>
  <c r="NZ97" i="1" s="1"/>
  <c r="OA98" i="1" s="1"/>
  <c r="OB99" i="1" s="1"/>
  <c r="OC100" i="1" s="1"/>
  <c r="OD101" i="1" s="1"/>
  <c r="OE102" i="1" s="1"/>
  <c r="OF103" i="1" s="1"/>
  <c r="OG104" i="1" s="1"/>
  <c r="OH105" i="1" s="1"/>
  <c r="OI106" i="1" s="1"/>
  <c r="OJ107" i="1" s="1"/>
  <c r="OK108" i="1" s="1"/>
  <c r="OL109" i="1" s="1"/>
  <c r="OM110" i="1" s="1"/>
  <c r="ON111" i="1" s="1"/>
  <c r="OO112" i="1" s="1"/>
  <c r="OP113" i="1" s="1"/>
  <c r="OQ114" i="1" s="1"/>
  <c r="OR115" i="1" s="1"/>
  <c r="OS116" i="1" s="1"/>
  <c r="OT117" i="1" s="1"/>
  <c r="OU118" i="1" s="1"/>
  <c r="OV119" i="1" s="1"/>
  <c r="OW120" i="1" s="1"/>
  <c r="OX121" i="1" s="1"/>
  <c r="OY122" i="1" s="1"/>
  <c r="OZ123" i="1" s="1"/>
  <c r="PA124" i="1" s="1"/>
  <c r="PB125" i="1" s="1"/>
  <c r="PC126" i="1" s="1"/>
  <c r="PD127" i="1" s="1"/>
  <c r="PE128" i="1" s="1"/>
  <c r="PF129" i="1" s="1"/>
  <c r="PG130" i="1" s="1"/>
  <c r="PH131" i="1" s="1"/>
  <c r="PI132" i="1" s="1"/>
  <c r="PJ133" i="1" s="1"/>
  <c r="PK134" i="1" s="1"/>
  <c r="PL135" i="1" s="1"/>
  <c r="PM136" i="1" s="1"/>
  <c r="PN137" i="1" s="1"/>
  <c r="KL4" i="1"/>
  <c r="KM5" i="1" s="1"/>
  <c r="KN6" i="1" s="1"/>
  <c r="KO7" i="1" s="1"/>
  <c r="KP8" i="1" s="1"/>
  <c r="KQ9" i="1" s="1"/>
  <c r="KR10" i="1" s="1"/>
  <c r="KS11" i="1" s="1"/>
  <c r="KT12" i="1" s="1"/>
  <c r="KU13" i="1" s="1"/>
  <c r="KV14" i="1" s="1"/>
  <c r="KW15" i="1" s="1"/>
  <c r="KX16" i="1" s="1"/>
  <c r="KY17" i="1" s="1"/>
  <c r="KZ18" i="1" s="1"/>
  <c r="LA19" i="1" s="1"/>
  <c r="LB20" i="1" s="1"/>
  <c r="LC21" i="1" s="1"/>
  <c r="LD22" i="1" s="1"/>
  <c r="LE23" i="1" s="1"/>
  <c r="LF24" i="1" s="1"/>
  <c r="LG25" i="1" s="1"/>
  <c r="LH26" i="1" s="1"/>
  <c r="LI27" i="1" s="1"/>
  <c r="LJ28" i="1" s="1"/>
  <c r="LK29" i="1" s="1"/>
  <c r="LL30" i="1" s="1"/>
  <c r="LM31" i="1" s="1"/>
  <c r="LN32" i="1" s="1"/>
  <c r="LO33" i="1" s="1"/>
  <c r="LP34" i="1" s="1"/>
  <c r="LQ35" i="1" s="1"/>
  <c r="LR36" i="1" s="1"/>
  <c r="LS37" i="1" s="1"/>
  <c r="LT38" i="1" s="1"/>
  <c r="LU39" i="1" s="1"/>
  <c r="LV40" i="1" s="1"/>
  <c r="LW41" i="1" s="1"/>
  <c r="LX42" i="1" s="1"/>
  <c r="LY43" i="1" s="1"/>
  <c r="LZ44" i="1" s="1"/>
  <c r="MA45" i="1" s="1"/>
  <c r="MB46" i="1" s="1"/>
  <c r="MC47" i="1" s="1"/>
  <c r="MD48" i="1" s="1"/>
  <c r="ME49" i="1" s="1"/>
  <c r="MF50" i="1" s="1"/>
  <c r="MG51" i="1" s="1"/>
  <c r="MH52" i="1" s="1"/>
  <c r="MI53" i="1" s="1"/>
  <c r="MJ54" i="1" s="1"/>
  <c r="MK55" i="1" s="1"/>
  <c r="ML56" i="1" s="1"/>
  <c r="MM57" i="1" s="1"/>
  <c r="MN58" i="1" s="1"/>
  <c r="MO59" i="1" s="1"/>
  <c r="MP60" i="1" s="1"/>
  <c r="MQ61" i="1" s="1"/>
  <c r="MR62" i="1" s="1"/>
  <c r="MS63" i="1" s="1"/>
  <c r="MT64" i="1" s="1"/>
  <c r="MU65" i="1" s="1"/>
  <c r="MV66" i="1" s="1"/>
  <c r="MW67" i="1" s="1"/>
  <c r="MX68" i="1" s="1"/>
  <c r="MY69" i="1" s="1"/>
  <c r="MZ70" i="1" s="1"/>
  <c r="NA71" i="1" s="1"/>
  <c r="NB72" i="1" s="1"/>
  <c r="NC73" i="1" s="1"/>
  <c r="ND74" i="1" s="1"/>
  <c r="NE75" i="1" s="1"/>
  <c r="NF76" i="1" s="1"/>
  <c r="NG77" i="1" s="1"/>
  <c r="NH78" i="1" s="1"/>
  <c r="NI79" i="1" s="1"/>
  <c r="NJ80" i="1" s="1"/>
  <c r="NK81" i="1" s="1"/>
  <c r="NL82" i="1" s="1"/>
  <c r="NM83" i="1" s="1"/>
  <c r="NN84" i="1" s="1"/>
  <c r="NO85" i="1" s="1"/>
  <c r="NP86" i="1" s="1"/>
  <c r="NQ87" i="1" s="1"/>
  <c r="NR88" i="1" s="1"/>
  <c r="NS89" i="1" s="1"/>
  <c r="NT90" i="1" s="1"/>
  <c r="NU91" i="1" s="1"/>
  <c r="NV92" i="1" s="1"/>
  <c r="NW93" i="1" s="1"/>
  <c r="NX94" i="1" s="1"/>
  <c r="NY95" i="1" s="1"/>
  <c r="NZ96" i="1" s="1"/>
  <c r="OA97" i="1" s="1"/>
  <c r="OB98" i="1" s="1"/>
  <c r="OC99" i="1" s="1"/>
  <c r="OD100" i="1" s="1"/>
  <c r="OE101" i="1" s="1"/>
  <c r="OF102" i="1" s="1"/>
  <c r="OG103" i="1" s="1"/>
  <c r="OH104" i="1" s="1"/>
  <c r="OI105" i="1" s="1"/>
  <c r="OJ106" i="1" s="1"/>
  <c r="OK107" i="1" s="1"/>
  <c r="OL108" i="1" s="1"/>
  <c r="OM109" i="1" s="1"/>
  <c r="ON110" i="1" s="1"/>
  <c r="OO111" i="1" s="1"/>
  <c r="OP112" i="1" s="1"/>
  <c r="OQ113" i="1" s="1"/>
  <c r="OR114" i="1" s="1"/>
  <c r="OS115" i="1" s="1"/>
  <c r="OT116" i="1" s="1"/>
  <c r="OU117" i="1" s="1"/>
  <c r="OV118" i="1" s="1"/>
  <c r="OW119" i="1" s="1"/>
  <c r="OX120" i="1" s="1"/>
  <c r="OY121" i="1" s="1"/>
  <c r="OZ122" i="1" s="1"/>
  <c r="PA123" i="1" s="1"/>
  <c r="PB124" i="1" s="1"/>
  <c r="PC125" i="1" s="1"/>
  <c r="PD126" i="1" s="1"/>
  <c r="PE127" i="1" s="1"/>
  <c r="PF128" i="1" s="1"/>
  <c r="PG129" i="1" s="1"/>
  <c r="PH130" i="1" s="1"/>
  <c r="PI131" i="1" s="1"/>
  <c r="PJ132" i="1" s="1"/>
  <c r="PK133" i="1" s="1"/>
  <c r="PL134" i="1" s="1"/>
  <c r="PM135" i="1" s="1"/>
  <c r="PN136" i="1" s="1"/>
  <c r="KM4" i="1"/>
  <c r="KN5" i="1" s="1"/>
  <c r="KO6" i="1" s="1"/>
  <c r="KP7" i="1" s="1"/>
  <c r="KQ8" i="1" s="1"/>
  <c r="KR9" i="1" s="1"/>
  <c r="KS10" i="1" s="1"/>
  <c r="KT11" i="1" s="1"/>
  <c r="KU12" i="1" s="1"/>
  <c r="KV13" i="1" s="1"/>
  <c r="KW14" i="1" s="1"/>
  <c r="KX15" i="1" s="1"/>
  <c r="KY16" i="1" s="1"/>
  <c r="KZ17" i="1" s="1"/>
  <c r="LA18" i="1" s="1"/>
  <c r="LB19" i="1" s="1"/>
  <c r="LC20" i="1" s="1"/>
  <c r="LD21" i="1" s="1"/>
  <c r="LE22" i="1" s="1"/>
  <c r="LF23" i="1" s="1"/>
  <c r="LG24" i="1" s="1"/>
  <c r="LH25" i="1" s="1"/>
  <c r="LI26" i="1" s="1"/>
  <c r="LJ27" i="1" s="1"/>
  <c r="LK28" i="1" s="1"/>
  <c r="LL29" i="1" s="1"/>
  <c r="LM30" i="1" s="1"/>
  <c r="LN31" i="1" s="1"/>
  <c r="LO32" i="1" s="1"/>
  <c r="LP33" i="1" s="1"/>
  <c r="LQ34" i="1" s="1"/>
  <c r="LR35" i="1" s="1"/>
  <c r="LS36" i="1" s="1"/>
  <c r="LT37" i="1" s="1"/>
  <c r="LU38" i="1" s="1"/>
  <c r="LV39" i="1" s="1"/>
  <c r="LW40" i="1" s="1"/>
  <c r="LX41" i="1" s="1"/>
  <c r="LY42" i="1" s="1"/>
  <c r="LZ43" i="1" s="1"/>
  <c r="MA44" i="1" s="1"/>
  <c r="MB45" i="1" s="1"/>
  <c r="MC46" i="1" s="1"/>
  <c r="MD47" i="1" s="1"/>
  <c r="ME48" i="1" s="1"/>
  <c r="MF49" i="1" s="1"/>
  <c r="MG50" i="1" s="1"/>
  <c r="MH51" i="1" s="1"/>
  <c r="MI52" i="1" s="1"/>
  <c r="MJ53" i="1" s="1"/>
  <c r="MK54" i="1" s="1"/>
  <c r="ML55" i="1" s="1"/>
  <c r="MM56" i="1" s="1"/>
  <c r="MN57" i="1" s="1"/>
  <c r="MO58" i="1" s="1"/>
  <c r="MP59" i="1" s="1"/>
  <c r="MQ60" i="1" s="1"/>
  <c r="MR61" i="1" s="1"/>
  <c r="MS62" i="1" s="1"/>
  <c r="MT63" i="1" s="1"/>
  <c r="MU64" i="1" s="1"/>
  <c r="MV65" i="1" s="1"/>
  <c r="MW66" i="1" s="1"/>
  <c r="MX67" i="1" s="1"/>
  <c r="MY68" i="1" s="1"/>
  <c r="MZ69" i="1" s="1"/>
  <c r="NA70" i="1" s="1"/>
  <c r="NB71" i="1" s="1"/>
  <c r="NC72" i="1" s="1"/>
  <c r="ND73" i="1" s="1"/>
  <c r="NE74" i="1" s="1"/>
  <c r="NF75" i="1" s="1"/>
  <c r="NG76" i="1" s="1"/>
  <c r="NH77" i="1" s="1"/>
  <c r="NI78" i="1" s="1"/>
  <c r="NJ79" i="1" s="1"/>
  <c r="NK80" i="1" s="1"/>
  <c r="NL81" i="1" s="1"/>
  <c r="NM82" i="1" s="1"/>
  <c r="NN83" i="1" s="1"/>
  <c r="NO84" i="1" s="1"/>
  <c r="NP85" i="1" s="1"/>
  <c r="NQ86" i="1" s="1"/>
  <c r="NR87" i="1" s="1"/>
  <c r="NS88" i="1" s="1"/>
  <c r="NT89" i="1" s="1"/>
  <c r="NU90" i="1" s="1"/>
  <c r="NV91" i="1" s="1"/>
  <c r="NW92" i="1" s="1"/>
  <c r="NX93" i="1" s="1"/>
  <c r="NY94" i="1" s="1"/>
  <c r="NZ95" i="1" s="1"/>
  <c r="OA96" i="1" s="1"/>
  <c r="OB97" i="1" s="1"/>
  <c r="OC98" i="1" s="1"/>
  <c r="OD99" i="1" s="1"/>
  <c r="OE100" i="1" s="1"/>
  <c r="OF101" i="1" s="1"/>
  <c r="OG102" i="1" s="1"/>
  <c r="OH103" i="1" s="1"/>
  <c r="OI104" i="1" s="1"/>
  <c r="OJ105" i="1" s="1"/>
  <c r="OK106" i="1" s="1"/>
  <c r="OL107" i="1" s="1"/>
  <c r="OM108" i="1" s="1"/>
  <c r="ON109" i="1" s="1"/>
  <c r="OO110" i="1" s="1"/>
  <c r="OP111" i="1" s="1"/>
  <c r="OQ112" i="1" s="1"/>
  <c r="OR113" i="1" s="1"/>
  <c r="OS114" i="1" s="1"/>
  <c r="OT115" i="1" s="1"/>
  <c r="OU116" i="1" s="1"/>
  <c r="OV117" i="1" s="1"/>
  <c r="OW118" i="1" s="1"/>
  <c r="OX119" i="1" s="1"/>
  <c r="OY120" i="1" s="1"/>
  <c r="OZ121" i="1" s="1"/>
  <c r="PA122" i="1" s="1"/>
  <c r="PB123" i="1" s="1"/>
  <c r="PC124" i="1" s="1"/>
  <c r="PD125" i="1" s="1"/>
  <c r="PE126" i="1" s="1"/>
  <c r="PF127" i="1" s="1"/>
  <c r="PG128" i="1" s="1"/>
  <c r="PH129" i="1" s="1"/>
  <c r="PI130" i="1" s="1"/>
  <c r="PJ131" i="1" s="1"/>
  <c r="PK132" i="1" s="1"/>
  <c r="PL133" i="1" s="1"/>
  <c r="PM134" i="1" s="1"/>
  <c r="PN135" i="1" s="1"/>
  <c r="KN4" i="1"/>
  <c r="KO5" i="1" s="1"/>
  <c r="KP6" i="1" s="1"/>
  <c r="KQ7" i="1" s="1"/>
  <c r="KR8" i="1" s="1"/>
  <c r="KS9" i="1" s="1"/>
  <c r="KT10" i="1" s="1"/>
  <c r="KU11" i="1" s="1"/>
  <c r="KV12" i="1" s="1"/>
  <c r="KW13" i="1" s="1"/>
  <c r="KX14" i="1" s="1"/>
  <c r="KY15" i="1" s="1"/>
  <c r="KZ16" i="1" s="1"/>
  <c r="LA17" i="1" s="1"/>
  <c r="LB18" i="1" s="1"/>
  <c r="LC19" i="1" s="1"/>
  <c r="LD20" i="1" s="1"/>
  <c r="LE21" i="1" s="1"/>
  <c r="LF22" i="1" s="1"/>
  <c r="LG23" i="1" s="1"/>
  <c r="LH24" i="1" s="1"/>
  <c r="LI25" i="1" s="1"/>
  <c r="LJ26" i="1" s="1"/>
  <c r="LK27" i="1" s="1"/>
  <c r="LL28" i="1" s="1"/>
  <c r="LM29" i="1" s="1"/>
  <c r="LN30" i="1" s="1"/>
  <c r="LO31" i="1" s="1"/>
  <c r="LP32" i="1" s="1"/>
  <c r="LQ33" i="1" s="1"/>
  <c r="LR34" i="1" s="1"/>
  <c r="LS35" i="1" s="1"/>
  <c r="LT36" i="1" s="1"/>
  <c r="LU37" i="1" s="1"/>
  <c r="LV38" i="1" s="1"/>
  <c r="LW39" i="1" s="1"/>
  <c r="LX40" i="1" s="1"/>
  <c r="LY41" i="1" s="1"/>
  <c r="LZ42" i="1" s="1"/>
  <c r="MA43" i="1" s="1"/>
  <c r="MB44" i="1" s="1"/>
  <c r="MC45" i="1" s="1"/>
  <c r="MD46" i="1" s="1"/>
  <c r="ME47" i="1" s="1"/>
  <c r="MF48" i="1" s="1"/>
  <c r="MG49" i="1" s="1"/>
  <c r="MH50" i="1" s="1"/>
  <c r="MI51" i="1" s="1"/>
  <c r="MJ52" i="1" s="1"/>
  <c r="MK53" i="1" s="1"/>
  <c r="ML54" i="1" s="1"/>
  <c r="MM55" i="1" s="1"/>
  <c r="MN56" i="1" s="1"/>
  <c r="MO57" i="1" s="1"/>
  <c r="MP58" i="1" s="1"/>
  <c r="MQ59" i="1" s="1"/>
  <c r="MR60" i="1" s="1"/>
  <c r="MS61" i="1" s="1"/>
  <c r="MT62" i="1" s="1"/>
  <c r="MU63" i="1" s="1"/>
  <c r="MV64" i="1" s="1"/>
  <c r="MW65" i="1" s="1"/>
  <c r="MX66" i="1" s="1"/>
  <c r="MY67" i="1" s="1"/>
  <c r="MZ68" i="1" s="1"/>
  <c r="NA69" i="1" s="1"/>
  <c r="NB70" i="1" s="1"/>
  <c r="NC71" i="1" s="1"/>
  <c r="ND72" i="1" s="1"/>
  <c r="NE73" i="1" s="1"/>
  <c r="NF74" i="1" s="1"/>
  <c r="NG75" i="1" s="1"/>
  <c r="NH76" i="1" s="1"/>
  <c r="NI77" i="1" s="1"/>
  <c r="NJ78" i="1" s="1"/>
  <c r="NK79" i="1" s="1"/>
  <c r="NL80" i="1" s="1"/>
  <c r="NM81" i="1" s="1"/>
  <c r="NN82" i="1" s="1"/>
  <c r="NO83" i="1" s="1"/>
  <c r="NP84" i="1" s="1"/>
  <c r="NQ85" i="1" s="1"/>
  <c r="NR86" i="1" s="1"/>
  <c r="NS87" i="1" s="1"/>
  <c r="NT88" i="1" s="1"/>
  <c r="NU89" i="1" s="1"/>
  <c r="NV90" i="1" s="1"/>
  <c r="NW91" i="1" s="1"/>
  <c r="NX92" i="1" s="1"/>
  <c r="NY93" i="1" s="1"/>
  <c r="NZ94" i="1" s="1"/>
  <c r="OA95" i="1" s="1"/>
  <c r="OB96" i="1" s="1"/>
  <c r="OC97" i="1" s="1"/>
  <c r="OD98" i="1" s="1"/>
  <c r="OE99" i="1" s="1"/>
  <c r="OF100" i="1" s="1"/>
  <c r="OG101" i="1" s="1"/>
  <c r="OH102" i="1" s="1"/>
  <c r="OI103" i="1" s="1"/>
  <c r="OJ104" i="1" s="1"/>
  <c r="OK105" i="1" s="1"/>
  <c r="OL106" i="1" s="1"/>
  <c r="OM107" i="1" s="1"/>
  <c r="ON108" i="1" s="1"/>
  <c r="OO109" i="1" s="1"/>
  <c r="OP110" i="1" s="1"/>
  <c r="OQ111" i="1" s="1"/>
  <c r="OR112" i="1" s="1"/>
  <c r="OS113" i="1" s="1"/>
  <c r="OT114" i="1" s="1"/>
  <c r="OU115" i="1" s="1"/>
  <c r="OV116" i="1" s="1"/>
  <c r="OW117" i="1" s="1"/>
  <c r="OX118" i="1" s="1"/>
  <c r="OY119" i="1" s="1"/>
  <c r="OZ120" i="1" s="1"/>
  <c r="PA121" i="1" s="1"/>
  <c r="PB122" i="1" s="1"/>
  <c r="PC123" i="1" s="1"/>
  <c r="PD124" i="1" s="1"/>
  <c r="PE125" i="1" s="1"/>
  <c r="PF126" i="1" s="1"/>
  <c r="PG127" i="1" s="1"/>
  <c r="PH128" i="1" s="1"/>
  <c r="PI129" i="1" s="1"/>
  <c r="PJ130" i="1" s="1"/>
  <c r="PK131" i="1" s="1"/>
  <c r="PL132" i="1" s="1"/>
  <c r="PM133" i="1" s="1"/>
  <c r="PN134" i="1" s="1"/>
  <c r="KO4" i="1"/>
  <c r="KP5" i="1" s="1"/>
  <c r="KQ6" i="1" s="1"/>
  <c r="KR7" i="1" s="1"/>
  <c r="KS8" i="1" s="1"/>
  <c r="KT9" i="1" s="1"/>
  <c r="KU10" i="1" s="1"/>
  <c r="KV11" i="1" s="1"/>
  <c r="KW12" i="1" s="1"/>
  <c r="KX13" i="1" s="1"/>
  <c r="KY14" i="1" s="1"/>
  <c r="KZ15" i="1" s="1"/>
  <c r="LA16" i="1" s="1"/>
  <c r="LB17" i="1" s="1"/>
  <c r="LC18" i="1" s="1"/>
  <c r="LD19" i="1" s="1"/>
  <c r="LE20" i="1" s="1"/>
  <c r="LF21" i="1" s="1"/>
  <c r="LG22" i="1" s="1"/>
  <c r="LH23" i="1" s="1"/>
  <c r="LI24" i="1" s="1"/>
  <c r="LJ25" i="1" s="1"/>
  <c r="LK26" i="1" s="1"/>
  <c r="LL27" i="1" s="1"/>
  <c r="LM28" i="1" s="1"/>
  <c r="LN29" i="1" s="1"/>
  <c r="LO30" i="1" s="1"/>
  <c r="LP31" i="1" s="1"/>
  <c r="LQ32" i="1" s="1"/>
  <c r="LR33" i="1" s="1"/>
  <c r="LS34" i="1" s="1"/>
  <c r="LT35" i="1" s="1"/>
  <c r="LU36" i="1" s="1"/>
  <c r="LV37" i="1" s="1"/>
  <c r="LW38" i="1" s="1"/>
  <c r="LX39" i="1" s="1"/>
  <c r="LY40" i="1" s="1"/>
  <c r="LZ41" i="1" s="1"/>
  <c r="MA42" i="1" s="1"/>
  <c r="MB43" i="1" s="1"/>
  <c r="MC44" i="1" s="1"/>
  <c r="MD45" i="1" s="1"/>
  <c r="ME46" i="1" s="1"/>
  <c r="MF47" i="1" s="1"/>
  <c r="MG48" i="1" s="1"/>
  <c r="MH49" i="1" s="1"/>
  <c r="MI50" i="1" s="1"/>
  <c r="MJ51" i="1" s="1"/>
  <c r="MK52" i="1" s="1"/>
  <c r="ML53" i="1" s="1"/>
  <c r="MM54" i="1" s="1"/>
  <c r="MN55" i="1" s="1"/>
  <c r="MO56" i="1" s="1"/>
  <c r="MP57" i="1" s="1"/>
  <c r="MQ58" i="1" s="1"/>
  <c r="MR59" i="1" s="1"/>
  <c r="MS60" i="1" s="1"/>
  <c r="MT61" i="1" s="1"/>
  <c r="MU62" i="1" s="1"/>
  <c r="MV63" i="1" s="1"/>
  <c r="MW64" i="1" s="1"/>
  <c r="MX65" i="1" s="1"/>
  <c r="MY66" i="1" s="1"/>
  <c r="MZ67" i="1" s="1"/>
  <c r="NA68" i="1" s="1"/>
  <c r="NB69" i="1" s="1"/>
  <c r="NC70" i="1" s="1"/>
  <c r="ND71" i="1" s="1"/>
  <c r="NE72" i="1" s="1"/>
  <c r="NF73" i="1" s="1"/>
  <c r="NG74" i="1" s="1"/>
  <c r="NH75" i="1" s="1"/>
  <c r="NI76" i="1" s="1"/>
  <c r="NJ77" i="1" s="1"/>
  <c r="NK78" i="1" s="1"/>
  <c r="NL79" i="1" s="1"/>
  <c r="NM80" i="1" s="1"/>
  <c r="NN81" i="1" s="1"/>
  <c r="NO82" i="1" s="1"/>
  <c r="NP83" i="1" s="1"/>
  <c r="NQ84" i="1" s="1"/>
  <c r="NR85" i="1" s="1"/>
  <c r="NS86" i="1" s="1"/>
  <c r="NT87" i="1" s="1"/>
  <c r="NU88" i="1" s="1"/>
  <c r="NV89" i="1" s="1"/>
  <c r="NW90" i="1" s="1"/>
  <c r="NX91" i="1" s="1"/>
  <c r="NY92" i="1" s="1"/>
  <c r="NZ93" i="1" s="1"/>
  <c r="OA94" i="1" s="1"/>
  <c r="OB95" i="1" s="1"/>
  <c r="OC96" i="1" s="1"/>
  <c r="OD97" i="1" s="1"/>
  <c r="OE98" i="1" s="1"/>
  <c r="OF99" i="1" s="1"/>
  <c r="OG100" i="1" s="1"/>
  <c r="OH101" i="1" s="1"/>
  <c r="OI102" i="1" s="1"/>
  <c r="OJ103" i="1" s="1"/>
  <c r="OK104" i="1" s="1"/>
  <c r="OL105" i="1" s="1"/>
  <c r="OM106" i="1" s="1"/>
  <c r="ON107" i="1" s="1"/>
  <c r="OO108" i="1" s="1"/>
  <c r="OP109" i="1" s="1"/>
  <c r="OQ110" i="1" s="1"/>
  <c r="OR111" i="1" s="1"/>
  <c r="OS112" i="1" s="1"/>
  <c r="OT113" i="1" s="1"/>
  <c r="OU114" i="1" s="1"/>
  <c r="OV115" i="1" s="1"/>
  <c r="OW116" i="1" s="1"/>
  <c r="OX117" i="1" s="1"/>
  <c r="OY118" i="1" s="1"/>
  <c r="OZ119" i="1" s="1"/>
  <c r="PA120" i="1" s="1"/>
  <c r="PB121" i="1" s="1"/>
  <c r="PC122" i="1" s="1"/>
  <c r="PD123" i="1" s="1"/>
  <c r="PE124" i="1" s="1"/>
  <c r="PF125" i="1" s="1"/>
  <c r="PG126" i="1" s="1"/>
  <c r="PH127" i="1" s="1"/>
  <c r="PI128" i="1" s="1"/>
  <c r="PJ129" i="1" s="1"/>
  <c r="PK130" i="1" s="1"/>
  <c r="PL131" i="1" s="1"/>
  <c r="PM132" i="1" s="1"/>
  <c r="PN133" i="1" s="1"/>
  <c r="KP4" i="1"/>
  <c r="KQ5" i="1" s="1"/>
  <c r="KR6" i="1" s="1"/>
  <c r="KS7" i="1" s="1"/>
  <c r="KT8" i="1" s="1"/>
  <c r="KU9" i="1" s="1"/>
  <c r="KV10" i="1" s="1"/>
  <c r="KW11" i="1" s="1"/>
  <c r="KX12" i="1" s="1"/>
  <c r="KY13" i="1" s="1"/>
  <c r="KZ14" i="1" s="1"/>
  <c r="LA15" i="1" s="1"/>
  <c r="LB16" i="1" s="1"/>
  <c r="LC17" i="1" s="1"/>
  <c r="LD18" i="1" s="1"/>
  <c r="LE19" i="1" s="1"/>
  <c r="LF20" i="1" s="1"/>
  <c r="LG21" i="1" s="1"/>
  <c r="LH22" i="1" s="1"/>
  <c r="LI23" i="1" s="1"/>
  <c r="LJ24" i="1" s="1"/>
  <c r="LK25" i="1" s="1"/>
  <c r="LL26" i="1" s="1"/>
  <c r="LM27" i="1" s="1"/>
  <c r="LN28" i="1" s="1"/>
  <c r="LO29" i="1" s="1"/>
  <c r="LP30" i="1" s="1"/>
  <c r="LQ31" i="1" s="1"/>
  <c r="LR32" i="1" s="1"/>
  <c r="LS33" i="1" s="1"/>
  <c r="LT34" i="1" s="1"/>
  <c r="LU35" i="1" s="1"/>
  <c r="LV36" i="1" s="1"/>
  <c r="LW37" i="1" s="1"/>
  <c r="LX38" i="1" s="1"/>
  <c r="LY39" i="1" s="1"/>
  <c r="LZ40" i="1" s="1"/>
  <c r="MA41" i="1" s="1"/>
  <c r="MB42" i="1" s="1"/>
  <c r="MC43" i="1" s="1"/>
  <c r="MD44" i="1" s="1"/>
  <c r="ME45" i="1" s="1"/>
  <c r="MF46" i="1" s="1"/>
  <c r="MG47" i="1" s="1"/>
  <c r="MH48" i="1" s="1"/>
  <c r="MI49" i="1" s="1"/>
  <c r="MJ50" i="1" s="1"/>
  <c r="MK51" i="1" s="1"/>
  <c r="ML52" i="1" s="1"/>
  <c r="MM53" i="1" s="1"/>
  <c r="MN54" i="1" s="1"/>
  <c r="MO55" i="1" s="1"/>
  <c r="MP56" i="1" s="1"/>
  <c r="MQ57" i="1" s="1"/>
  <c r="MR58" i="1" s="1"/>
  <c r="MS59" i="1" s="1"/>
  <c r="MT60" i="1" s="1"/>
  <c r="MU61" i="1" s="1"/>
  <c r="MV62" i="1" s="1"/>
  <c r="MW63" i="1" s="1"/>
  <c r="MX64" i="1" s="1"/>
  <c r="MY65" i="1" s="1"/>
  <c r="MZ66" i="1" s="1"/>
  <c r="NA67" i="1" s="1"/>
  <c r="NB68" i="1" s="1"/>
  <c r="NC69" i="1" s="1"/>
  <c r="ND70" i="1" s="1"/>
  <c r="NE71" i="1" s="1"/>
  <c r="NF72" i="1" s="1"/>
  <c r="NG73" i="1" s="1"/>
  <c r="NH74" i="1" s="1"/>
  <c r="NI75" i="1" s="1"/>
  <c r="NJ76" i="1" s="1"/>
  <c r="NK77" i="1" s="1"/>
  <c r="NL78" i="1" s="1"/>
  <c r="NM79" i="1" s="1"/>
  <c r="NN80" i="1" s="1"/>
  <c r="NO81" i="1" s="1"/>
  <c r="NP82" i="1" s="1"/>
  <c r="NQ83" i="1" s="1"/>
  <c r="NR84" i="1" s="1"/>
  <c r="NS85" i="1" s="1"/>
  <c r="NT86" i="1" s="1"/>
  <c r="NU87" i="1" s="1"/>
  <c r="NV88" i="1" s="1"/>
  <c r="NW89" i="1" s="1"/>
  <c r="NX90" i="1" s="1"/>
  <c r="NY91" i="1" s="1"/>
  <c r="NZ92" i="1" s="1"/>
  <c r="OA93" i="1" s="1"/>
  <c r="OB94" i="1" s="1"/>
  <c r="OC95" i="1" s="1"/>
  <c r="OD96" i="1" s="1"/>
  <c r="OE97" i="1" s="1"/>
  <c r="OF98" i="1" s="1"/>
  <c r="OG99" i="1" s="1"/>
  <c r="OH100" i="1" s="1"/>
  <c r="OI101" i="1" s="1"/>
  <c r="OJ102" i="1" s="1"/>
  <c r="OK103" i="1" s="1"/>
  <c r="OL104" i="1" s="1"/>
  <c r="OM105" i="1" s="1"/>
  <c r="ON106" i="1" s="1"/>
  <c r="OO107" i="1" s="1"/>
  <c r="OP108" i="1" s="1"/>
  <c r="OQ109" i="1" s="1"/>
  <c r="OR110" i="1" s="1"/>
  <c r="OS111" i="1" s="1"/>
  <c r="OT112" i="1" s="1"/>
  <c r="OU113" i="1" s="1"/>
  <c r="OV114" i="1" s="1"/>
  <c r="OW115" i="1" s="1"/>
  <c r="OX116" i="1" s="1"/>
  <c r="OY117" i="1" s="1"/>
  <c r="OZ118" i="1" s="1"/>
  <c r="PA119" i="1" s="1"/>
  <c r="PB120" i="1" s="1"/>
  <c r="PC121" i="1" s="1"/>
  <c r="PD122" i="1" s="1"/>
  <c r="PE123" i="1" s="1"/>
  <c r="PF124" i="1" s="1"/>
  <c r="PG125" i="1" s="1"/>
  <c r="PH126" i="1" s="1"/>
  <c r="PI127" i="1" s="1"/>
  <c r="PJ128" i="1" s="1"/>
  <c r="PK129" i="1" s="1"/>
  <c r="PL130" i="1" s="1"/>
  <c r="PM131" i="1" s="1"/>
  <c r="PN132" i="1" s="1"/>
  <c r="KQ4" i="1"/>
  <c r="KR5" i="1" s="1"/>
  <c r="KS6" i="1" s="1"/>
  <c r="KT7" i="1" s="1"/>
  <c r="KU8" i="1" s="1"/>
  <c r="KV9" i="1" s="1"/>
  <c r="KW10" i="1" s="1"/>
  <c r="KX11" i="1" s="1"/>
  <c r="KY12" i="1" s="1"/>
  <c r="KZ13" i="1" s="1"/>
  <c r="LA14" i="1" s="1"/>
  <c r="LB15" i="1" s="1"/>
  <c r="LC16" i="1" s="1"/>
  <c r="LD17" i="1" s="1"/>
  <c r="LE18" i="1" s="1"/>
  <c r="LF19" i="1" s="1"/>
  <c r="LG20" i="1" s="1"/>
  <c r="LH21" i="1" s="1"/>
  <c r="LI22" i="1" s="1"/>
  <c r="LJ23" i="1" s="1"/>
  <c r="LK24" i="1" s="1"/>
  <c r="LL25" i="1" s="1"/>
  <c r="LM26" i="1" s="1"/>
  <c r="LN27" i="1" s="1"/>
  <c r="LO28" i="1" s="1"/>
  <c r="LP29" i="1" s="1"/>
  <c r="LQ30" i="1" s="1"/>
  <c r="LR31" i="1" s="1"/>
  <c r="LS32" i="1" s="1"/>
  <c r="LT33" i="1" s="1"/>
  <c r="LU34" i="1" s="1"/>
  <c r="LV35" i="1" s="1"/>
  <c r="LW36" i="1" s="1"/>
  <c r="LX37" i="1" s="1"/>
  <c r="LY38" i="1" s="1"/>
  <c r="LZ39" i="1" s="1"/>
  <c r="MA40" i="1" s="1"/>
  <c r="MB41" i="1" s="1"/>
  <c r="MC42" i="1" s="1"/>
  <c r="MD43" i="1" s="1"/>
  <c r="ME44" i="1" s="1"/>
  <c r="MF45" i="1" s="1"/>
  <c r="MG46" i="1" s="1"/>
  <c r="MH47" i="1" s="1"/>
  <c r="MI48" i="1" s="1"/>
  <c r="MJ49" i="1" s="1"/>
  <c r="MK50" i="1" s="1"/>
  <c r="ML51" i="1" s="1"/>
  <c r="MM52" i="1" s="1"/>
  <c r="MN53" i="1" s="1"/>
  <c r="MO54" i="1" s="1"/>
  <c r="MP55" i="1" s="1"/>
  <c r="MQ56" i="1" s="1"/>
  <c r="MR57" i="1" s="1"/>
  <c r="MS58" i="1" s="1"/>
  <c r="MT59" i="1" s="1"/>
  <c r="MU60" i="1" s="1"/>
  <c r="MV61" i="1" s="1"/>
  <c r="MW62" i="1" s="1"/>
  <c r="MX63" i="1" s="1"/>
  <c r="MY64" i="1" s="1"/>
  <c r="MZ65" i="1" s="1"/>
  <c r="NA66" i="1" s="1"/>
  <c r="NB67" i="1" s="1"/>
  <c r="NC68" i="1" s="1"/>
  <c r="ND69" i="1" s="1"/>
  <c r="NE70" i="1" s="1"/>
  <c r="NF71" i="1" s="1"/>
  <c r="NG72" i="1" s="1"/>
  <c r="NH73" i="1" s="1"/>
  <c r="NI74" i="1" s="1"/>
  <c r="NJ75" i="1" s="1"/>
  <c r="NK76" i="1" s="1"/>
  <c r="NL77" i="1" s="1"/>
  <c r="NM78" i="1" s="1"/>
  <c r="NN79" i="1" s="1"/>
  <c r="NO80" i="1" s="1"/>
  <c r="NP81" i="1" s="1"/>
  <c r="NQ82" i="1" s="1"/>
  <c r="NR83" i="1" s="1"/>
  <c r="NS84" i="1" s="1"/>
  <c r="NT85" i="1" s="1"/>
  <c r="NU86" i="1" s="1"/>
  <c r="NV87" i="1" s="1"/>
  <c r="NW88" i="1" s="1"/>
  <c r="NX89" i="1" s="1"/>
  <c r="NY90" i="1" s="1"/>
  <c r="NZ91" i="1" s="1"/>
  <c r="OA92" i="1" s="1"/>
  <c r="OB93" i="1" s="1"/>
  <c r="OC94" i="1" s="1"/>
  <c r="OD95" i="1" s="1"/>
  <c r="OE96" i="1" s="1"/>
  <c r="OF97" i="1" s="1"/>
  <c r="OG98" i="1" s="1"/>
  <c r="OH99" i="1" s="1"/>
  <c r="OI100" i="1" s="1"/>
  <c r="OJ101" i="1" s="1"/>
  <c r="OK102" i="1" s="1"/>
  <c r="OL103" i="1" s="1"/>
  <c r="OM104" i="1" s="1"/>
  <c r="ON105" i="1" s="1"/>
  <c r="OO106" i="1" s="1"/>
  <c r="OP107" i="1" s="1"/>
  <c r="OQ108" i="1" s="1"/>
  <c r="OR109" i="1" s="1"/>
  <c r="OS110" i="1" s="1"/>
  <c r="OT111" i="1" s="1"/>
  <c r="OU112" i="1" s="1"/>
  <c r="OV113" i="1" s="1"/>
  <c r="OW114" i="1" s="1"/>
  <c r="OX115" i="1" s="1"/>
  <c r="OY116" i="1" s="1"/>
  <c r="OZ117" i="1" s="1"/>
  <c r="PA118" i="1" s="1"/>
  <c r="PB119" i="1" s="1"/>
  <c r="PC120" i="1" s="1"/>
  <c r="PD121" i="1" s="1"/>
  <c r="PE122" i="1" s="1"/>
  <c r="PF123" i="1" s="1"/>
  <c r="PG124" i="1" s="1"/>
  <c r="PH125" i="1" s="1"/>
  <c r="PI126" i="1" s="1"/>
  <c r="PJ127" i="1" s="1"/>
  <c r="PK128" i="1" s="1"/>
  <c r="PL129" i="1" s="1"/>
  <c r="PM130" i="1" s="1"/>
  <c r="PN131" i="1" s="1"/>
  <c r="KR4" i="1"/>
  <c r="KS5" i="1" s="1"/>
  <c r="KT6" i="1" s="1"/>
  <c r="KU7" i="1" s="1"/>
  <c r="KV8" i="1" s="1"/>
  <c r="KW9" i="1" s="1"/>
  <c r="KX10" i="1" s="1"/>
  <c r="KY11" i="1" s="1"/>
  <c r="KZ12" i="1" s="1"/>
  <c r="LA13" i="1" s="1"/>
  <c r="LB14" i="1" s="1"/>
  <c r="LC15" i="1" s="1"/>
  <c r="LD16" i="1" s="1"/>
  <c r="LE17" i="1" s="1"/>
  <c r="LF18" i="1" s="1"/>
  <c r="LG19" i="1" s="1"/>
  <c r="LH20" i="1" s="1"/>
  <c r="LI21" i="1" s="1"/>
  <c r="LJ22" i="1" s="1"/>
  <c r="LK23" i="1" s="1"/>
  <c r="LL24" i="1" s="1"/>
  <c r="LM25" i="1" s="1"/>
  <c r="LN26" i="1" s="1"/>
  <c r="LO27" i="1" s="1"/>
  <c r="LP28" i="1" s="1"/>
  <c r="LQ29" i="1" s="1"/>
  <c r="LR30" i="1" s="1"/>
  <c r="LS31" i="1" s="1"/>
  <c r="LT32" i="1" s="1"/>
  <c r="LU33" i="1" s="1"/>
  <c r="LV34" i="1" s="1"/>
  <c r="LW35" i="1" s="1"/>
  <c r="LX36" i="1" s="1"/>
  <c r="LY37" i="1" s="1"/>
  <c r="LZ38" i="1" s="1"/>
  <c r="MA39" i="1" s="1"/>
  <c r="MB40" i="1" s="1"/>
  <c r="MC41" i="1" s="1"/>
  <c r="MD42" i="1" s="1"/>
  <c r="ME43" i="1" s="1"/>
  <c r="MF44" i="1" s="1"/>
  <c r="MG45" i="1" s="1"/>
  <c r="MH46" i="1" s="1"/>
  <c r="MI47" i="1" s="1"/>
  <c r="MJ48" i="1" s="1"/>
  <c r="MK49" i="1" s="1"/>
  <c r="ML50" i="1" s="1"/>
  <c r="MM51" i="1" s="1"/>
  <c r="MN52" i="1" s="1"/>
  <c r="MO53" i="1" s="1"/>
  <c r="MP54" i="1" s="1"/>
  <c r="MQ55" i="1" s="1"/>
  <c r="MR56" i="1" s="1"/>
  <c r="MS57" i="1" s="1"/>
  <c r="MT58" i="1" s="1"/>
  <c r="MU59" i="1" s="1"/>
  <c r="MV60" i="1" s="1"/>
  <c r="MW61" i="1" s="1"/>
  <c r="MX62" i="1" s="1"/>
  <c r="MY63" i="1" s="1"/>
  <c r="MZ64" i="1" s="1"/>
  <c r="NA65" i="1" s="1"/>
  <c r="NB66" i="1" s="1"/>
  <c r="NC67" i="1" s="1"/>
  <c r="ND68" i="1" s="1"/>
  <c r="NE69" i="1" s="1"/>
  <c r="NF70" i="1" s="1"/>
  <c r="NG71" i="1" s="1"/>
  <c r="NH72" i="1" s="1"/>
  <c r="NI73" i="1" s="1"/>
  <c r="NJ74" i="1" s="1"/>
  <c r="NK75" i="1" s="1"/>
  <c r="NL76" i="1" s="1"/>
  <c r="NM77" i="1" s="1"/>
  <c r="NN78" i="1" s="1"/>
  <c r="NO79" i="1" s="1"/>
  <c r="NP80" i="1" s="1"/>
  <c r="NQ81" i="1" s="1"/>
  <c r="NR82" i="1" s="1"/>
  <c r="NS83" i="1" s="1"/>
  <c r="NT84" i="1" s="1"/>
  <c r="NU85" i="1" s="1"/>
  <c r="NV86" i="1" s="1"/>
  <c r="NW87" i="1" s="1"/>
  <c r="NX88" i="1" s="1"/>
  <c r="NY89" i="1" s="1"/>
  <c r="NZ90" i="1" s="1"/>
  <c r="OA91" i="1" s="1"/>
  <c r="OB92" i="1" s="1"/>
  <c r="OC93" i="1" s="1"/>
  <c r="OD94" i="1" s="1"/>
  <c r="OE95" i="1" s="1"/>
  <c r="OF96" i="1" s="1"/>
  <c r="OG97" i="1" s="1"/>
  <c r="OH98" i="1" s="1"/>
  <c r="OI99" i="1" s="1"/>
  <c r="OJ100" i="1" s="1"/>
  <c r="OK101" i="1" s="1"/>
  <c r="OL102" i="1" s="1"/>
  <c r="OM103" i="1" s="1"/>
  <c r="ON104" i="1" s="1"/>
  <c r="OO105" i="1" s="1"/>
  <c r="OP106" i="1" s="1"/>
  <c r="OQ107" i="1" s="1"/>
  <c r="OR108" i="1" s="1"/>
  <c r="OS109" i="1" s="1"/>
  <c r="OT110" i="1" s="1"/>
  <c r="OU111" i="1" s="1"/>
  <c r="OV112" i="1" s="1"/>
  <c r="OW113" i="1" s="1"/>
  <c r="OX114" i="1" s="1"/>
  <c r="OY115" i="1" s="1"/>
  <c r="OZ116" i="1" s="1"/>
  <c r="PA117" i="1" s="1"/>
  <c r="PB118" i="1" s="1"/>
  <c r="PC119" i="1" s="1"/>
  <c r="PD120" i="1" s="1"/>
  <c r="PE121" i="1" s="1"/>
  <c r="PF122" i="1" s="1"/>
  <c r="PG123" i="1" s="1"/>
  <c r="PH124" i="1" s="1"/>
  <c r="PI125" i="1" s="1"/>
  <c r="PJ126" i="1" s="1"/>
  <c r="PK127" i="1" s="1"/>
  <c r="PL128" i="1" s="1"/>
  <c r="PM129" i="1" s="1"/>
  <c r="PN130" i="1" s="1"/>
  <c r="KS4" i="1"/>
  <c r="KT5" i="1" s="1"/>
  <c r="KU6" i="1" s="1"/>
  <c r="KV7" i="1" s="1"/>
  <c r="KW8" i="1" s="1"/>
  <c r="KX9" i="1" s="1"/>
  <c r="KY10" i="1" s="1"/>
  <c r="KZ11" i="1" s="1"/>
  <c r="LA12" i="1" s="1"/>
  <c r="LB13" i="1" s="1"/>
  <c r="LC14" i="1" s="1"/>
  <c r="LD15" i="1" s="1"/>
  <c r="LE16" i="1" s="1"/>
  <c r="LF17" i="1" s="1"/>
  <c r="LG18" i="1" s="1"/>
  <c r="LH19" i="1" s="1"/>
  <c r="LI20" i="1" s="1"/>
  <c r="LJ21" i="1" s="1"/>
  <c r="LK22" i="1" s="1"/>
  <c r="LL23" i="1" s="1"/>
  <c r="LM24" i="1" s="1"/>
  <c r="LN25" i="1" s="1"/>
  <c r="LO26" i="1" s="1"/>
  <c r="LP27" i="1" s="1"/>
  <c r="LQ28" i="1" s="1"/>
  <c r="LR29" i="1" s="1"/>
  <c r="LS30" i="1" s="1"/>
  <c r="LT31" i="1" s="1"/>
  <c r="LU32" i="1" s="1"/>
  <c r="LV33" i="1" s="1"/>
  <c r="LW34" i="1" s="1"/>
  <c r="LX35" i="1" s="1"/>
  <c r="LY36" i="1" s="1"/>
  <c r="LZ37" i="1" s="1"/>
  <c r="MA38" i="1" s="1"/>
  <c r="MB39" i="1" s="1"/>
  <c r="MC40" i="1" s="1"/>
  <c r="MD41" i="1" s="1"/>
  <c r="ME42" i="1" s="1"/>
  <c r="MF43" i="1" s="1"/>
  <c r="MG44" i="1" s="1"/>
  <c r="MH45" i="1" s="1"/>
  <c r="MI46" i="1" s="1"/>
  <c r="MJ47" i="1" s="1"/>
  <c r="MK48" i="1" s="1"/>
  <c r="ML49" i="1" s="1"/>
  <c r="MM50" i="1" s="1"/>
  <c r="MN51" i="1" s="1"/>
  <c r="MO52" i="1" s="1"/>
  <c r="MP53" i="1" s="1"/>
  <c r="MQ54" i="1" s="1"/>
  <c r="MR55" i="1" s="1"/>
  <c r="MS56" i="1" s="1"/>
  <c r="MT57" i="1" s="1"/>
  <c r="MU58" i="1" s="1"/>
  <c r="MV59" i="1" s="1"/>
  <c r="MW60" i="1" s="1"/>
  <c r="MX61" i="1" s="1"/>
  <c r="MY62" i="1" s="1"/>
  <c r="MZ63" i="1" s="1"/>
  <c r="NA64" i="1" s="1"/>
  <c r="NB65" i="1" s="1"/>
  <c r="NC66" i="1" s="1"/>
  <c r="ND67" i="1" s="1"/>
  <c r="NE68" i="1" s="1"/>
  <c r="NF69" i="1" s="1"/>
  <c r="NG70" i="1" s="1"/>
  <c r="NH71" i="1" s="1"/>
  <c r="NI72" i="1" s="1"/>
  <c r="NJ73" i="1" s="1"/>
  <c r="NK74" i="1" s="1"/>
  <c r="NL75" i="1" s="1"/>
  <c r="NM76" i="1" s="1"/>
  <c r="NN77" i="1" s="1"/>
  <c r="NO78" i="1" s="1"/>
  <c r="NP79" i="1" s="1"/>
  <c r="NQ80" i="1" s="1"/>
  <c r="NR81" i="1" s="1"/>
  <c r="NS82" i="1" s="1"/>
  <c r="NT83" i="1" s="1"/>
  <c r="NU84" i="1" s="1"/>
  <c r="NV85" i="1" s="1"/>
  <c r="NW86" i="1" s="1"/>
  <c r="NX87" i="1" s="1"/>
  <c r="NY88" i="1" s="1"/>
  <c r="NZ89" i="1" s="1"/>
  <c r="OA90" i="1" s="1"/>
  <c r="OB91" i="1" s="1"/>
  <c r="OC92" i="1" s="1"/>
  <c r="OD93" i="1" s="1"/>
  <c r="OE94" i="1" s="1"/>
  <c r="OF95" i="1" s="1"/>
  <c r="OG96" i="1" s="1"/>
  <c r="OH97" i="1" s="1"/>
  <c r="OI98" i="1" s="1"/>
  <c r="OJ99" i="1" s="1"/>
  <c r="OK100" i="1" s="1"/>
  <c r="OL101" i="1" s="1"/>
  <c r="OM102" i="1" s="1"/>
  <c r="ON103" i="1" s="1"/>
  <c r="OO104" i="1" s="1"/>
  <c r="OP105" i="1" s="1"/>
  <c r="OQ106" i="1" s="1"/>
  <c r="OR107" i="1" s="1"/>
  <c r="OS108" i="1" s="1"/>
  <c r="OT109" i="1" s="1"/>
  <c r="OU110" i="1" s="1"/>
  <c r="OV111" i="1" s="1"/>
  <c r="OW112" i="1" s="1"/>
  <c r="OX113" i="1" s="1"/>
  <c r="OY114" i="1" s="1"/>
  <c r="OZ115" i="1" s="1"/>
  <c r="PA116" i="1" s="1"/>
  <c r="PB117" i="1" s="1"/>
  <c r="PC118" i="1" s="1"/>
  <c r="PD119" i="1" s="1"/>
  <c r="PE120" i="1" s="1"/>
  <c r="PF121" i="1" s="1"/>
  <c r="PG122" i="1" s="1"/>
  <c r="PH123" i="1" s="1"/>
  <c r="PI124" i="1" s="1"/>
  <c r="PJ125" i="1" s="1"/>
  <c r="PK126" i="1" s="1"/>
  <c r="PL127" i="1" s="1"/>
  <c r="PM128" i="1" s="1"/>
  <c r="PN129" i="1" s="1"/>
  <c r="KT4" i="1"/>
  <c r="KU5" i="1" s="1"/>
  <c r="KV6" i="1" s="1"/>
  <c r="KW7" i="1" s="1"/>
  <c r="KX8" i="1" s="1"/>
  <c r="KY9" i="1" s="1"/>
  <c r="KZ10" i="1" s="1"/>
  <c r="LA11" i="1" s="1"/>
  <c r="LB12" i="1" s="1"/>
  <c r="LC13" i="1" s="1"/>
  <c r="LD14" i="1" s="1"/>
  <c r="LE15" i="1" s="1"/>
  <c r="LF16" i="1" s="1"/>
  <c r="LG17" i="1" s="1"/>
  <c r="LH18" i="1" s="1"/>
  <c r="LI19" i="1" s="1"/>
  <c r="LJ20" i="1" s="1"/>
  <c r="LK21" i="1" s="1"/>
  <c r="LL22" i="1" s="1"/>
  <c r="LM23" i="1" s="1"/>
  <c r="LN24" i="1" s="1"/>
  <c r="LO25" i="1" s="1"/>
  <c r="LP26" i="1" s="1"/>
  <c r="LQ27" i="1" s="1"/>
  <c r="LR28" i="1" s="1"/>
  <c r="LS29" i="1" s="1"/>
  <c r="LT30" i="1" s="1"/>
  <c r="LU31" i="1" s="1"/>
  <c r="LV32" i="1" s="1"/>
  <c r="LW33" i="1" s="1"/>
  <c r="LX34" i="1" s="1"/>
  <c r="LY35" i="1" s="1"/>
  <c r="LZ36" i="1" s="1"/>
  <c r="MA37" i="1" s="1"/>
  <c r="MB38" i="1" s="1"/>
  <c r="MC39" i="1" s="1"/>
  <c r="MD40" i="1" s="1"/>
  <c r="ME41" i="1" s="1"/>
  <c r="MF42" i="1" s="1"/>
  <c r="MG43" i="1" s="1"/>
  <c r="MH44" i="1" s="1"/>
  <c r="MI45" i="1" s="1"/>
  <c r="MJ46" i="1" s="1"/>
  <c r="MK47" i="1" s="1"/>
  <c r="ML48" i="1" s="1"/>
  <c r="MM49" i="1" s="1"/>
  <c r="MN50" i="1" s="1"/>
  <c r="MO51" i="1" s="1"/>
  <c r="MP52" i="1" s="1"/>
  <c r="MQ53" i="1" s="1"/>
  <c r="MR54" i="1" s="1"/>
  <c r="MS55" i="1" s="1"/>
  <c r="MT56" i="1" s="1"/>
  <c r="MU57" i="1" s="1"/>
  <c r="MV58" i="1" s="1"/>
  <c r="MW59" i="1" s="1"/>
  <c r="MX60" i="1" s="1"/>
  <c r="MY61" i="1" s="1"/>
  <c r="MZ62" i="1" s="1"/>
  <c r="NA63" i="1" s="1"/>
  <c r="NB64" i="1" s="1"/>
  <c r="NC65" i="1" s="1"/>
  <c r="ND66" i="1" s="1"/>
  <c r="NE67" i="1" s="1"/>
  <c r="NF68" i="1" s="1"/>
  <c r="NG69" i="1" s="1"/>
  <c r="NH70" i="1" s="1"/>
  <c r="NI71" i="1" s="1"/>
  <c r="NJ72" i="1" s="1"/>
  <c r="NK73" i="1" s="1"/>
  <c r="NL74" i="1" s="1"/>
  <c r="NM75" i="1" s="1"/>
  <c r="NN76" i="1" s="1"/>
  <c r="NO77" i="1" s="1"/>
  <c r="NP78" i="1" s="1"/>
  <c r="NQ79" i="1" s="1"/>
  <c r="NR80" i="1" s="1"/>
  <c r="NS81" i="1" s="1"/>
  <c r="NT82" i="1" s="1"/>
  <c r="NU83" i="1" s="1"/>
  <c r="NV84" i="1" s="1"/>
  <c r="NW85" i="1" s="1"/>
  <c r="NX86" i="1" s="1"/>
  <c r="NY87" i="1" s="1"/>
  <c r="NZ88" i="1" s="1"/>
  <c r="OA89" i="1" s="1"/>
  <c r="OB90" i="1" s="1"/>
  <c r="OC91" i="1" s="1"/>
  <c r="OD92" i="1" s="1"/>
  <c r="OE93" i="1" s="1"/>
  <c r="OF94" i="1" s="1"/>
  <c r="OG95" i="1" s="1"/>
  <c r="OH96" i="1" s="1"/>
  <c r="OI97" i="1" s="1"/>
  <c r="OJ98" i="1" s="1"/>
  <c r="OK99" i="1" s="1"/>
  <c r="OL100" i="1" s="1"/>
  <c r="OM101" i="1" s="1"/>
  <c r="ON102" i="1" s="1"/>
  <c r="OO103" i="1" s="1"/>
  <c r="OP104" i="1" s="1"/>
  <c r="OQ105" i="1" s="1"/>
  <c r="OR106" i="1" s="1"/>
  <c r="OS107" i="1" s="1"/>
  <c r="OT108" i="1" s="1"/>
  <c r="OU109" i="1" s="1"/>
  <c r="OV110" i="1" s="1"/>
  <c r="OW111" i="1" s="1"/>
  <c r="OX112" i="1" s="1"/>
  <c r="OY113" i="1" s="1"/>
  <c r="OZ114" i="1" s="1"/>
  <c r="PA115" i="1" s="1"/>
  <c r="PB116" i="1" s="1"/>
  <c r="PC117" i="1" s="1"/>
  <c r="PD118" i="1" s="1"/>
  <c r="PE119" i="1" s="1"/>
  <c r="PF120" i="1" s="1"/>
  <c r="PG121" i="1" s="1"/>
  <c r="PH122" i="1" s="1"/>
  <c r="PI123" i="1" s="1"/>
  <c r="PJ124" i="1" s="1"/>
  <c r="PK125" i="1" s="1"/>
  <c r="PL126" i="1" s="1"/>
  <c r="PM127" i="1" s="1"/>
  <c r="PN128" i="1" s="1"/>
  <c r="KU4" i="1"/>
  <c r="KV5" i="1" s="1"/>
  <c r="KW6" i="1" s="1"/>
  <c r="KX7" i="1" s="1"/>
  <c r="KY8" i="1" s="1"/>
  <c r="KZ9" i="1" s="1"/>
  <c r="LA10" i="1" s="1"/>
  <c r="LB11" i="1" s="1"/>
  <c r="LC12" i="1" s="1"/>
  <c r="LD13" i="1" s="1"/>
  <c r="LE14" i="1" s="1"/>
  <c r="LF15" i="1" s="1"/>
  <c r="LG16" i="1" s="1"/>
  <c r="LH17" i="1" s="1"/>
  <c r="LI18" i="1" s="1"/>
  <c r="LJ19" i="1" s="1"/>
  <c r="LK20" i="1" s="1"/>
  <c r="LL21" i="1" s="1"/>
  <c r="LM22" i="1" s="1"/>
  <c r="LN23" i="1" s="1"/>
  <c r="LO24" i="1" s="1"/>
  <c r="LP25" i="1" s="1"/>
  <c r="LQ26" i="1" s="1"/>
  <c r="LR27" i="1" s="1"/>
  <c r="LS28" i="1" s="1"/>
  <c r="LT29" i="1" s="1"/>
  <c r="LU30" i="1" s="1"/>
  <c r="LV31" i="1" s="1"/>
  <c r="LW32" i="1" s="1"/>
  <c r="LX33" i="1" s="1"/>
  <c r="LY34" i="1" s="1"/>
  <c r="LZ35" i="1" s="1"/>
  <c r="MA36" i="1" s="1"/>
  <c r="MB37" i="1" s="1"/>
  <c r="MC38" i="1" s="1"/>
  <c r="MD39" i="1" s="1"/>
  <c r="ME40" i="1" s="1"/>
  <c r="MF41" i="1" s="1"/>
  <c r="MG42" i="1" s="1"/>
  <c r="MH43" i="1" s="1"/>
  <c r="MI44" i="1" s="1"/>
  <c r="MJ45" i="1" s="1"/>
  <c r="MK46" i="1" s="1"/>
  <c r="ML47" i="1" s="1"/>
  <c r="MM48" i="1" s="1"/>
  <c r="MN49" i="1" s="1"/>
  <c r="MO50" i="1" s="1"/>
  <c r="MP51" i="1" s="1"/>
  <c r="MQ52" i="1" s="1"/>
  <c r="MR53" i="1" s="1"/>
  <c r="MS54" i="1" s="1"/>
  <c r="MT55" i="1" s="1"/>
  <c r="MU56" i="1" s="1"/>
  <c r="MV57" i="1" s="1"/>
  <c r="MW58" i="1" s="1"/>
  <c r="MX59" i="1" s="1"/>
  <c r="MY60" i="1" s="1"/>
  <c r="MZ61" i="1" s="1"/>
  <c r="NA62" i="1" s="1"/>
  <c r="NB63" i="1" s="1"/>
  <c r="NC64" i="1" s="1"/>
  <c r="ND65" i="1" s="1"/>
  <c r="NE66" i="1" s="1"/>
  <c r="NF67" i="1" s="1"/>
  <c r="NG68" i="1" s="1"/>
  <c r="NH69" i="1" s="1"/>
  <c r="NI70" i="1" s="1"/>
  <c r="NJ71" i="1" s="1"/>
  <c r="NK72" i="1" s="1"/>
  <c r="NL73" i="1" s="1"/>
  <c r="NM74" i="1" s="1"/>
  <c r="NN75" i="1" s="1"/>
  <c r="NO76" i="1" s="1"/>
  <c r="NP77" i="1" s="1"/>
  <c r="NQ78" i="1" s="1"/>
  <c r="NR79" i="1" s="1"/>
  <c r="NS80" i="1" s="1"/>
  <c r="NT81" i="1" s="1"/>
  <c r="NU82" i="1" s="1"/>
  <c r="NV83" i="1" s="1"/>
  <c r="NW84" i="1" s="1"/>
  <c r="NX85" i="1" s="1"/>
  <c r="NY86" i="1" s="1"/>
  <c r="NZ87" i="1" s="1"/>
  <c r="OA88" i="1" s="1"/>
  <c r="OB89" i="1" s="1"/>
  <c r="OC90" i="1" s="1"/>
  <c r="OD91" i="1" s="1"/>
  <c r="OE92" i="1" s="1"/>
  <c r="OF93" i="1" s="1"/>
  <c r="OG94" i="1" s="1"/>
  <c r="OH95" i="1" s="1"/>
  <c r="OI96" i="1" s="1"/>
  <c r="OJ97" i="1" s="1"/>
  <c r="OK98" i="1" s="1"/>
  <c r="OL99" i="1" s="1"/>
  <c r="OM100" i="1" s="1"/>
  <c r="ON101" i="1" s="1"/>
  <c r="OO102" i="1" s="1"/>
  <c r="OP103" i="1" s="1"/>
  <c r="OQ104" i="1" s="1"/>
  <c r="OR105" i="1" s="1"/>
  <c r="OS106" i="1" s="1"/>
  <c r="OT107" i="1" s="1"/>
  <c r="OU108" i="1" s="1"/>
  <c r="OV109" i="1" s="1"/>
  <c r="OW110" i="1" s="1"/>
  <c r="OX111" i="1" s="1"/>
  <c r="OY112" i="1" s="1"/>
  <c r="OZ113" i="1" s="1"/>
  <c r="PA114" i="1" s="1"/>
  <c r="PB115" i="1" s="1"/>
  <c r="PC116" i="1" s="1"/>
  <c r="PD117" i="1" s="1"/>
  <c r="PE118" i="1" s="1"/>
  <c r="PF119" i="1" s="1"/>
  <c r="PG120" i="1" s="1"/>
  <c r="PH121" i="1" s="1"/>
  <c r="PI122" i="1" s="1"/>
  <c r="PJ123" i="1" s="1"/>
  <c r="PK124" i="1" s="1"/>
  <c r="PL125" i="1" s="1"/>
  <c r="PM126" i="1" s="1"/>
  <c r="PN127" i="1" s="1"/>
  <c r="KV4" i="1"/>
  <c r="KW5" i="1" s="1"/>
  <c r="KX6" i="1" s="1"/>
  <c r="KY7" i="1" s="1"/>
  <c r="KZ8" i="1" s="1"/>
  <c r="LA9" i="1" s="1"/>
  <c r="LB10" i="1" s="1"/>
  <c r="LC11" i="1" s="1"/>
  <c r="LD12" i="1" s="1"/>
  <c r="LE13" i="1" s="1"/>
  <c r="LF14" i="1" s="1"/>
  <c r="LG15" i="1" s="1"/>
  <c r="LH16" i="1" s="1"/>
  <c r="LI17" i="1" s="1"/>
  <c r="LJ18" i="1" s="1"/>
  <c r="LK19" i="1" s="1"/>
  <c r="LL20" i="1" s="1"/>
  <c r="LM21" i="1" s="1"/>
  <c r="LN22" i="1" s="1"/>
  <c r="LO23" i="1" s="1"/>
  <c r="LP24" i="1" s="1"/>
  <c r="LQ25" i="1" s="1"/>
  <c r="LR26" i="1" s="1"/>
  <c r="LS27" i="1" s="1"/>
  <c r="LT28" i="1" s="1"/>
  <c r="LU29" i="1" s="1"/>
  <c r="LV30" i="1" s="1"/>
  <c r="LW31" i="1" s="1"/>
  <c r="LX32" i="1" s="1"/>
  <c r="LY33" i="1" s="1"/>
  <c r="LZ34" i="1" s="1"/>
  <c r="MA35" i="1" s="1"/>
  <c r="MB36" i="1" s="1"/>
  <c r="MC37" i="1" s="1"/>
  <c r="MD38" i="1" s="1"/>
  <c r="ME39" i="1" s="1"/>
  <c r="MF40" i="1" s="1"/>
  <c r="MG41" i="1" s="1"/>
  <c r="MH42" i="1" s="1"/>
  <c r="MI43" i="1" s="1"/>
  <c r="MJ44" i="1" s="1"/>
  <c r="MK45" i="1" s="1"/>
  <c r="ML46" i="1" s="1"/>
  <c r="MM47" i="1" s="1"/>
  <c r="MN48" i="1" s="1"/>
  <c r="MO49" i="1" s="1"/>
  <c r="MP50" i="1" s="1"/>
  <c r="MQ51" i="1" s="1"/>
  <c r="MR52" i="1" s="1"/>
  <c r="MS53" i="1" s="1"/>
  <c r="MT54" i="1" s="1"/>
  <c r="MU55" i="1" s="1"/>
  <c r="MV56" i="1" s="1"/>
  <c r="MW57" i="1" s="1"/>
  <c r="MX58" i="1" s="1"/>
  <c r="MY59" i="1" s="1"/>
  <c r="MZ60" i="1" s="1"/>
  <c r="NA61" i="1" s="1"/>
  <c r="NB62" i="1" s="1"/>
  <c r="NC63" i="1" s="1"/>
  <c r="ND64" i="1" s="1"/>
  <c r="NE65" i="1" s="1"/>
  <c r="NF66" i="1" s="1"/>
  <c r="NG67" i="1" s="1"/>
  <c r="NH68" i="1" s="1"/>
  <c r="NI69" i="1" s="1"/>
  <c r="NJ70" i="1" s="1"/>
  <c r="NK71" i="1" s="1"/>
  <c r="NL72" i="1" s="1"/>
  <c r="NM73" i="1" s="1"/>
  <c r="NN74" i="1" s="1"/>
  <c r="NO75" i="1" s="1"/>
  <c r="NP76" i="1" s="1"/>
  <c r="NQ77" i="1" s="1"/>
  <c r="NR78" i="1" s="1"/>
  <c r="NS79" i="1" s="1"/>
  <c r="NT80" i="1" s="1"/>
  <c r="NU81" i="1" s="1"/>
  <c r="NV82" i="1" s="1"/>
  <c r="NW83" i="1" s="1"/>
  <c r="NX84" i="1" s="1"/>
  <c r="NY85" i="1" s="1"/>
  <c r="NZ86" i="1" s="1"/>
  <c r="OA87" i="1" s="1"/>
  <c r="OB88" i="1" s="1"/>
  <c r="OC89" i="1" s="1"/>
  <c r="OD90" i="1" s="1"/>
  <c r="OE91" i="1" s="1"/>
  <c r="OF92" i="1" s="1"/>
  <c r="OG93" i="1" s="1"/>
  <c r="OH94" i="1" s="1"/>
  <c r="OI95" i="1" s="1"/>
  <c r="OJ96" i="1" s="1"/>
  <c r="OK97" i="1" s="1"/>
  <c r="OL98" i="1" s="1"/>
  <c r="OM99" i="1" s="1"/>
  <c r="ON100" i="1" s="1"/>
  <c r="OO101" i="1" s="1"/>
  <c r="OP102" i="1" s="1"/>
  <c r="OQ103" i="1" s="1"/>
  <c r="OR104" i="1" s="1"/>
  <c r="OS105" i="1" s="1"/>
  <c r="OT106" i="1" s="1"/>
  <c r="OU107" i="1" s="1"/>
  <c r="OV108" i="1" s="1"/>
  <c r="OW109" i="1" s="1"/>
  <c r="OX110" i="1" s="1"/>
  <c r="OY111" i="1" s="1"/>
  <c r="OZ112" i="1" s="1"/>
  <c r="PA113" i="1" s="1"/>
  <c r="PB114" i="1" s="1"/>
  <c r="PC115" i="1" s="1"/>
  <c r="PD116" i="1" s="1"/>
  <c r="PE117" i="1" s="1"/>
  <c r="PF118" i="1" s="1"/>
  <c r="PG119" i="1" s="1"/>
  <c r="PH120" i="1" s="1"/>
  <c r="PI121" i="1" s="1"/>
  <c r="PJ122" i="1" s="1"/>
  <c r="PK123" i="1" s="1"/>
  <c r="PL124" i="1" s="1"/>
  <c r="PM125" i="1" s="1"/>
  <c r="PN126" i="1" s="1"/>
  <c r="KW4" i="1"/>
  <c r="KX5" i="1" s="1"/>
  <c r="KY6" i="1" s="1"/>
  <c r="KZ7" i="1" s="1"/>
  <c r="LA8" i="1" s="1"/>
  <c r="LB9" i="1" s="1"/>
  <c r="LC10" i="1" s="1"/>
  <c r="LD11" i="1" s="1"/>
  <c r="LE12" i="1" s="1"/>
  <c r="LF13" i="1" s="1"/>
  <c r="LG14" i="1" s="1"/>
  <c r="LH15" i="1" s="1"/>
  <c r="LI16" i="1" s="1"/>
  <c r="LJ17" i="1" s="1"/>
  <c r="LK18" i="1" s="1"/>
  <c r="LL19" i="1" s="1"/>
  <c r="LM20" i="1" s="1"/>
  <c r="LN21" i="1" s="1"/>
  <c r="LO22" i="1" s="1"/>
  <c r="LP23" i="1" s="1"/>
  <c r="LQ24" i="1" s="1"/>
  <c r="LR25" i="1" s="1"/>
  <c r="LS26" i="1" s="1"/>
  <c r="LT27" i="1" s="1"/>
  <c r="LU28" i="1" s="1"/>
  <c r="LV29" i="1" s="1"/>
  <c r="LW30" i="1" s="1"/>
  <c r="LX31" i="1" s="1"/>
  <c r="LY32" i="1" s="1"/>
  <c r="LZ33" i="1" s="1"/>
  <c r="MA34" i="1" s="1"/>
  <c r="MB35" i="1" s="1"/>
  <c r="MC36" i="1" s="1"/>
  <c r="MD37" i="1" s="1"/>
  <c r="ME38" i="1" s="1"/>
  <c r="MF39" i="1" s="1"/>
  <c r="MG40" i="1" s="1"/>
  <c r="MH41" i="1" s="1"/>
  <c r="MI42" i="1" s="1"/>
  <c r="MJ43" i="1" s="1"/>
  <c r="MK44" i="1" s="1"/>
  <c r="ML45" i="1" s="1"/>
  <c r="MM46" i="1" s="1"/>
  <c r="MN47" i="1" s="1"/>
  <c r="MO48" i="1" s="1"/>
  <c r="MP49" i="1" s="1"/>
  <c r="MQ50" i="1" s="1"/>
  <c r="MR51" i="1" s="1"/>
  <c r="MS52" i="1" s="1"/>
  <c r="MT53" i="1" s="1"/>
  <c r="MU54" i="1" s="1"/>
  <c r="MV55" i="1" s="1"/>
  <c r="MW56" i="1" s="1"/>
  <c r="MX57" i="1" s="1"/>
  <c r="MY58" i="1" s="1"/>
  <c r="MZ59" i="1" s="1"/>
  <c r="NA60" i="1" s="1"/>
  <c r="NB61" i="1" s="1"/>
  <c r="NC62" i="1" s="1"/>
  <c r="ND63" i="1" s="1"/>
  <c r="NE64" i="1" s="1"/>
  <c r="NF65" i="1" s="1"/>
  <c r="NG66" i="1" s="1"/>
  <c r="NH67" i="1" s="1"/>
  <c r="NI68" i="1" s="1"/>
  <c r="NJ69" i="1" s="1"/>
  <c r="NK70" i="1" s="1"/>
  <c r="NL71" i="1" s="1"/>
  <c r="NM72" i="1" s="1"/>
  <c r="NN73" i="1" s="1"/>
  <c r="NO74" i="1" s="1"/>
  <c r="NP75" i="1" s="1"/>
  <c r="NQ76" i="1" s="1"/>
  <c r="NR77" i="1" s="1"/>
  <c r="NS78" i="1" s="1"/>
  <c r="NT79" i="1" s="1"/>
  <c r="NU80" i="1" s="1"/>
  <c r="NV81" i="1" s="1"/>
  <c r="NW82" i="1" s="1"/>
  <c r="NX83" i="1" s="1"/>
  <c r="NY84" i="1" s="1"/>
  <c r="NZ85" i="1" s="1"/>
  <c r="OA86" i="1" s="1"/>
  <c r="OB87" i="1" s="1"/>
  <c r="OC88" i="1" s="1"/>
  <c r="OD89" i="1" s="1"/>
  <c r="OE90" i="1" s="1"/>
  <c r="OF91" i="1" s="1"/>
  <c r="OG92" i="1" s="1"/>
  <c r="OH93" i="1" s="1"/>
  <c r="OI94" i="1" s="1"/>
  <c r="OJ95" i="1" s="1"/>
  <c r="OK96" i="1" s="1"/>
  <c r="OL97" i="1" s="1"/>
  <c r="OM98" i="1" s="1"/>
  <c r="ON99" i="1" s="1"/>
  <c r="OO100" i="1" s="1"/>
  <c r="OP101" i="1" s="1"/>
  <c r="OQ102" i="1" s="1"/>
  <c r="OR103" i="1" s="1"/>
  <c r="OS104" i="1" s="1"/>
  <c r="OT105" i="1" s="1"/>
  <c r="OU106" i="1" s="1"/>
  <c r="OV107" i="1" s="1"/>
  <c r="OW108" i="1" s="1"/>
  <c r="OX109" i="1" s="1"/>
  <c r="OY110" i="1" s="1"/>
  <c r="OZ111" i="1" s="1"/>
  <c r="PA112" i="1" s="1"/>
  <c r="PB113" i="1" s="1"/>
  <c r="PC114" i="1" s="1"/>
  <c r="PD115" i="1" s="1"/>
  <c r="PE116" i="1" s="1"/>
  <c r="PF117" i="1" s="1"/>
  <c r="PG118" i="1" s="1"/>
  <c r="PH119" i="1" s="1"/>
  <c r="PI120" i="1" s="1"/>
  <c r="PJ121" i="1" s="1"/>
  <c r="PK122" i="1" s="1"/>
  <c r="PL123" i="1" s="1"/>
  <c r="PM124" i="1" s="1"/>
  <c r="PN125" i="1" s="1"/>
  <c r="KX4" i="1"/>
  <c r="KY5" i="1" s="1"/>
  <c r="KZ6" i="1" s="1"/>
  <c r="LA7" i="1" s="1"/>
  <c r="LB8" i="1" s="1"/>
  <c r="LC9" i="1" s="1"/>
  <c r="LD10" i="1" s="1"/>
  <c r="LE11" i="1" s="1"/>
  <c r="LF12" i="1" s="1"/>
  <c r="LG13" i="1" s="1"/>
  <c r="LH14" i="1" s="1"/>
  <c r="LI15" i="1" s="1"/>
  <c r="LJ16" i="1" s="1"/>
  <c r="LK17" i="1" s="1"/>
  <c r="LL18" i="1" s="1"/>
  <c r="LM19" i="1" s="1"/>
  <c r="LN20" i="1" s="1"/>
  <c r="LO21" i="1" s="1"/>
  <c r="LP22" i="1" s="1"/>
  <c r="LQ23" i="1" s="1"/>
  <c r="LR24" i="1" s="1"/>
  <c r="LS25" i="1" s="1"/>
  <c r="LT26" i="1" s="1"/>
  <c r="LU27" i="1" s="1"/>
  <c r="LV28" i="1" s="1"/>
  <c r="LW29" i="1" s="1"/>
  <c r="LX30" i="1" s="1"/>
  <c r="LY31" i="1" s="1"/>
  <c r="LZ32" i="1" s="1"/>
  <c r="MA33" i="1" s="1"/>
  <c r="MB34" i="1" s="1"/>
  <c r="MC35" i="1" s="1"/>
  <c r="MD36" i="1" s="1"/>
  <c r="ME37" i="1" s="1"/>
  <c r="MF38" i="1" s="1"/>
  <c r="MG39" i="1" s="1"/>
  <c r="MH40" i="1" s="1"/>
  <c r="MI41" i="1" s="1"/>
  <c r="MJ42" i="1" s="1"/>
  <c r="MK43" i="1" s="1"/>
  <c r="ML44" i="1" s="1"/>
  <c r="MM45" i="1" s="1"/>
  <c r="MN46" i="1" s="1"/>
  <c r="MO47" i="1" s="1"/>
  <c r="MP48" i="1" s="1"/>
  <c r="MQ49" i="1" s="1"/>
  <c r="MR50" i="1" s="1"/>
  <c r="MS51" i="1" s="1"/>
  <c r="MT52" i="1" s="1"/>
  <c r="MU53" i="1" s="1"/>
  <c r="MV54" i="1" s="1"/>
  <c r="MW55" i="1" s="1"/>
  <c r="MX56" i="1" s="1"/>
  <c r="MY57" i="1" s="1"/>
  <c r="MZ58" i="1" s="1"/>
  <c r="NA59" i="1" s="1"/>
  <c r="NB60" i="1" s="1"/>
  <c r="NC61" i="1" s="1"/>
  <c r="ND62" i="1" s="1"/>
  <c r="NE63" i="1" s="1"/>
  <c r="NF64" i="1" s="1"/>
  <c r="NG65" i="1" s="1"/>
  <c r="NH66" i="1" s="1"/>
  <c r="NI67" i="1" s="1"/>
  <c r="NJ68" i="1" s="1"/>
  <c r="NK69" i="1" s="1"/>
  <c r="NL70" i="1" s="1"/>
  <c r="NM71" i="1" s="1"/>
  <c r="NN72" i="1" s="1"/>
  <c r="NO73" i="1" s="1"/>
  <c r="NP74" i="1" s="1"/>
  <c r="NQ75" i="1" s="1"/>
  <c r="NR76" i="1" s="1"/>
  <c r="NS77" i="1" s="1"/>
  <c r="NT78" i="1" s="1"/>
  <c r="NU79" i="1" s="1"/>
  <c r="NV80" i="1" s="1"/>
  <c r="NW81" i="1" s="1"/>
  <c r="NX82" i="1" s="1"/>
  <c r="NY83" i="1" s="1"/>
  <c r="NZ84" i="1" s="1"/>
  <c r="OA85" i="1" s="1"/>
  <c r="OB86" i="1" s="1"/>
  <c r="OC87" i="1" s="1"/>
  <c r="OD88" i="1" s="1"/>
  <c r="OE89" i="1" s="1"/>
  <c r="OF90" i="1" s="1"/>
  <c r="OG91" i="1" s="1"/>
  <c r="OH92" i="1" s="1"/>
  <c r="OI93" i="1" s="1"/>
  <c r="OJ94" i="1" s="1"/>
  <c r="OK95" i="1" s="1"/>
  <c r="OL96" i="1" s="1"/>
  <c r="OM97" i="1" s="1"/>
  <c r="ON98" i="1" s="1"/>
  <c r="OO99" i="1" s="1"/>
  <c r="OP100" i="1" s="1"/>
  <c r="OQ101" i="1" s="1"/>
  <c r="OR102" i="1" s="1"/>
  <c r="OS103" i="1" s="1"/>
  <c r="OT104" i="1" s="1"/>
  <c r="OU105" i="1" s="1"/>
  <c r="OV106" i="1" s="1"/>
  <c r="OW107" i="1" s="1"/>
  <c r="OX108" i="1" s="1"/>
  <c r="OY109" i="1" s="1"/>
  <c r="OZ110" i="1" s="1"/>
  <c r="PA111" i="1" s="1"/>
  <c r="PB112" i="1" s="1"/>
  <c r="PC113" i="1" s="1"/>
  <c r="PD114" i="1" s="1"/>
  <c r="PE115" i="1" s="1"/>
  <c r="PF116" i="1" s="1"/>
  <c r="PG117" i="1" s="1"/>
  <c r="PH118" i="1" s="1"/>
  <c r="PI119" i="1" s="1"/>
  <c r="PJ120" i="1" s="1"/>
  <c r="PK121" i="1" s="1"/>
  <c r="PL122" i="1" s="1"/>
  <c r="PM123" i="1" s="1"/>
  <c r="PN124" i="1" s="1"/>
  <c r="KY4" i="1"/>
  <c r="KZ5" i="1" s="1"/>
  <c r="LA6" i="1" s="1"/>
  <c r="LB7" i="1" s="1"/>
  <c r="LC8" i="1" s="1"/>
  <c r="LD9" i="1" s="1"/>
  <c r="LE10" i="1" s="1"/>
  <c r="LF11" i="1" s="1"/>
  <c r="LG12" i="1" s="1"/>
  <c r="LH13" i="1" s="1"/>
  <c r="LI14" i="1" s="1"/>
  <c r="LJ15" i="1" s="1"/>
  <c r="LK16" i="1" s="1"/>
  <c r="LL17" i="1" s="1"/>
  <c r="LM18" i="1" s="1"/>
  <c r="LN19" i="1" s="1"/>
  <c r="LO20" i="1" s="1"/>
  <c r="LP21" i="1" s="1"/>
  <c r="LQ22" i="1" s="1"/>
  <c r="LR23" i="1" s="1"/>
  <c r="LS24" i="1" s="1"/>
  <c r="LT25" i="1" s="1"/>
  <c r="LU26" i="1" s="1"/>
  <c r="LV27" i="1" s="1"/>
  <c r="LW28" i="1" s="1"/>
  <c r="LX29" i="1" s="1"/>
  <c r="LY30" i="1" s="1"/>
  <c r="LZ31" i="1" s="1"/>
  <c r="MA32" i="1" s="1"/>
  <c r="MB33" i="1" s="1"/>
  <c r="MC34" i="1" s="1"/>
  <c r="MD35" i="1" s="1"/>
  <c r="ME36" i="1" s="1"/>
  <c r="MF37" i="1" s="1"/>
  <c r="MG38" i="1" s="1"/>
  <c r="MH39" i="1" s="1"/>
  <c r="MI40" i="1" s="1"/>
  <c r="MJ41" i="1" s="1"/>
  <c r="MK42" i="1" s="1"/>
  <c r="ML43" i="1" s="1"/>
  <c r="MM44" i="1" s="1"/>
  <c r="MN45" i="1" s="1"/>
  <c r="MO46" i="1" s="1"/>
  <c r="MP47" i="1" s="1"/>
  <c r="MQ48" i="1" s="1"/>
  <c r="MR49" i="1" s="1"/>
  <c r="MS50" i="1" s="1"/>
  <c r="MT51" i="1" s="1"/>
  <c r="MU52" i="1" s="1"/>
  <c r="MV53" i="1" s="1"/>
  <c r="MW54" i="1" s="1"/>
  <c r="MX55" i="1" s="1"/>
  <c r="MY56" i="1" s="1"/>
  <c r="MZ57" i="1" s="1"/>
  <c r="NA58" i="1" s="1"/>
  <c r="NB59" i="1" s="1"/>
  <c r="NC60" i="1" s="1"/>
  <c r="ND61" i="1" s="1"/>
  <c r="NE62" i="1" s="1"/>
  <c r="NF63" i="1" s="1"/>
  <c r="NG64" i="1" s="1"/>
  <c r="NH65" i="1" s="1"/>
  <c r="NI66" i="1" s="1"/>
  <c r="NJ67" i="1" s="1"/>
  <c r="NK68" i="1" s="1"/>
  <c r="NL69" i="1" s="1"/>
  <c r="NM70" i="1" s="1"/>
  <c r="NN71" i="1" s="1"/>
  <c r="NO72" i="1" s="1"/>
  <c r="NP73" i="1" s="1"/>
  <c r="NQ74" i="1" s="1"/>
  <c r="NR75" i="1" s="1"/>
  <c r="NS76" i="1" s="1"/>
  <c r="NT77" i="1" s="1"/>
  <c r="NU78" i="1" s="1"/>
  <c r="NV79" i="1" s="1"/>
  <c r="NW80" i="1" s="1"/>
  <c r="NX81" i="1" s="1"/>
  <c r="NY82" i="1" s="1"/>
  <c r="NZ83" i="1" s="1"/>
  <c r="OA84" i="1" s="1"/>
  <c r="OB85" i="1" s="1"/>
  <c r="OC86" i="1" s="1"/>
  <c r="OD87" i="1" s="1"/>
  <c r="OE88" i="1" s="1"/>
  <c r="OF89" i="1" s="1"/>
  <c r="OG90" i="1" s="1"/>
  <c r="OH91" i="1" s="1"/>
  <c r="OI92" i="1" s="1"/>
  <c r="OJ93" i="1" s="1"/>
  <c r="OK94" i="1" s="1"/>
  <c r="OL95" i="1" s="1"/>
  <c r="OM96" i="1" s="1"/>
  <c r="ON97" i="1" s="1"/>
  <c r="OO98" i="1" s="1"/>
  <c r="OP99" i="1" s="1"/>
  <c r="OQ100" i="1" s="1"/>
  <c r="OR101" i="1" s="1"/>
  <c r="OS102" i="1" s="1"/>
  <c r="OT103" i="1" s="1"/>
  <c r="OU104" i="1" s="1"/>
  <c r="OV105" i="1" s="1"/>
  <c r="OW106" i="1" s="1"/>
  <c r="OX107" i="1" s="1"/>
  <c r="OY108" i="1" s="1"/>
  <c r="OZ109" i="1" s="1"/>
  <c r="PA110" i="1" s="1"/>
  <c r="PB111" i="1" s="1"/>
  <c r="PC112" i="1" s="1"/>
  <c r="PD113" i="1" s="1"/>
  <c r="PE114" i="1" s="1"/>
  <c r="PF115" i="1" s="1"/>
  <c r="PG116" i="1" s="1"/>
  <c r="PH117" i="1" s="1"/>
  <c r="PI118" i="1" s="1"/>
  <c r="PJ119" i="1" s="1"/>
  <c r="PK120" i="1" s="1"/>
  <c r="PL121" i="1" s="1"/>
  <c r="PM122" i="1" s="1"/>
  <c r="PN123" i="1" s="1"/>
  <c r="KZ4" i="1"/>
  <c r="LA5" i="1" s="1"/>
  <c r="LB6" i="1" s="1"/>
  <c r="LC7" i="1" s="1"/>
  <c r="LD8" i="1" s="1"/>
  <c r="LE9" i="1" s="1"/>
  <c r="LF10" i="1" s="1"/>
  <c r="LG11" i="1" s="1"/>
  <c r="LH12" i="1" s="1"/>
  <c r="LI13" i="1" s="1"/>
  <c r="LJ14" i="1" s="1"/>
  <c r="LK15" i="1" s="1"/>
  <c r="LL16" i="1" s="1"/>
  <c r="LM17" i="1" s="1"/>
  <c r="LN18" i="1" s="1"/>
  <c r="LO19" i="1" s="1"/>
  <c r="LP20" i="1" s="1"/>
  <c r="LQ21" i="1" s="1"/>
  <c r="LR22" i="1" s="1"/>
  <c r="LS23" i="1" s="1"/>
  <c r="LT24" i="1" s="1"/>
  <c r="LU25" i="1" s="1"/>
  <c r="LV26" i="1" s="1"/>
  <c r="LW27" i="1" s="1"/>
  <c r="LX28" i="1" s="1"/>
  <c r="LY29" i="1" s="1"/>
  <c r="LZ30" i="1" s="1"/>
  <c r="MA31" i="1" s="1"/>
  <c r="MB32" i="1" s="1"/>
  <c r="MC33" i="1" s="1"/>
  <c r="MD34" i="1" s="1"/>
  <c r="ME35" i="1" s="1"/>
  <c r="MF36" i="1" s="1"/>
  <c r="MG37" i="1" s="1"/>
  <c r="MH38" i="1" s="1"/>
  <c r="MI39" i="1" s="1"/>
  <c r="MJ40" i="1" s="1"/>
  <c r="MK41" i="1" s="1"/>
  <c r="ML42" i="1" s="1"/>
  <c r="MM43" i="1" s="1"/>
  <c r="MN44" i="1" s="1"/>
  <c r="MO45" i="1" s="1"/>
  <c r="MP46" i="1" s="1"/>
  <c r="MQ47" i="1" s="1"/>
  <c r="MR48" i="1" s="1"/>
  <c r="MS49" i="1" s="1"/>
  <c r="MT50" i="1" s="1"/>
  <c r="MU51" i="1" s="1"/>
  <c r="MV52" i="1" s="1"/>
  <c r="MW53" i="1" s="1"/>
  <c r="MX54" i="1" s="1"/>
  <c r="MY55" i="1" s="1"/>
  <c r="MZ56" i="1" s="1"/>
  <c r="NA57" i="1" s="1"/>
  <c r="NB58" i="1" s="1"/>
  <c r="NC59" i="1" s="1"/>
  <c r="ND60" i="1" s="1"/>
  <c r="NE61" i="1" s="1"/>
  <c r="NF62" i="1" s="1"/>
  <c r="NG63" i="1" s="1"/>
  <c r="NH64" i="1" s="1"/>
  <c r="NI65" i="1" s="1"/>
  <c r="NJ66" i="1" s="1"/>
  <c r="NK67" i="1" s="1"/>
  <c r="NL68" i="1" s="1"/>
  <c r="NM69" i="1" s="1"/>
  <c r="NN70" i="1" s="1"/>
  <c r="NO71" i="1" s="1"/>
  <c r="NP72" i="1" s="1"/>
  <c r="NQ73" i="1" s="1"/>
  <c r="NR74" i="1" s="1"/>
  <c r="NS75" i="1" s="1"/>
  <c r="NT76" i="1" s="1"/>
  <c r="NU77" i="1" s="1"/>
  <c r="NV78" i="1" s="1"/>
  <c r="NW79" i="1" s="1"/>
  <c r="NX80" i="1" s="1"/>
  <c r="NY81" i="1" s="1"/>
  <c r="NZ82" i="1" s="1"/>
  <c r="OA83" i="1" s="1"/>
  <c r="OB84" i="1" s="1"/>
  <c r="OC85" i="1" s="1"/>
  <c r="OD86" i="1" s="1"/>
  <c r="OE87" i="1" s="1"/>
  <c r="OF88" i="1" s="1"/>
  <c r="OG89" i="1" s="1"/>
  <c r="OH90" i="1" s="1"/>
  <c r="OI91" i="1" s="1"/>
  <c r="OJ92" i="1" s="1"/>
  <c r="OK93" i="1" s="1"/>
  <c r="OL94" i="1" s="1"/>
  <c r="OM95" i="1" s="1"/>
  <c r="ON96" i="1" s="1"/>
  <c r="OO97" i="1" s="1"/>
  <c r="OP98" i="1" s="1"/>
  <c r="OQ99" i="1" s="1"/>
  <c r="OR100" i="1" s="1"/>
  <c r="OS101" i="1" s="1"/>
  <c r="OT102" i="1" s="1"/>
  <c r="OU103" i="1" s="1"/>
  <c r="OV104" i="1" s="1"/>
  <c r="OW105" i="1" s="1"/>
  <c r="OX106" i="1" s="1"/>
  <c r="OY107" i="1" s="1"/>
  <c r="OZ108" i="1" s="1"/>
  <c r="PA109" i="1" s="1"/>
  <c r="PB110" i="1" s="1"/>
  <c r="PC111" i="1" s="1"/>
  <c r="PD112" i="1" s="1"/>
  <c r="PE113" i="1" s="1"/>
  <c r="PF114" i="1" s="1"/>
  <c r="PG115" i="1" s="1"/>
  <c r="PH116" i="1" s="1"/>
  <c r="PI117" i="1" s="1"/>
  <c r="PJ118" i="1" s="1"/>
  <c r="PK119" i="1" s="1"/>
  <c r="PL120" i="1" s="1"/>
  <c r="PM121" i="1" s="1"/>
  <c r="PN122" i="1" s="1"/>
  <c r="LA4" i="1"/>
  <c r="LB5" i="1" s="1"/>
  <c r="LC6" i="1" s="1"/>
  <c r="LD7" i="1" s="1"/>
  <c r="LE8" i="1" s="1"/>
  <c r="LF9" i="1" s="1"/>
  <c r="LG10" i="1" s="1"/>
  <c r="LH11" i="1" s="1"/>
  <c r="LI12" i="1" s="1"/>
  <c r="LJ13" i="1" s="1"/>
  <c r="LK14" i="1" s="1"/>
  <c r="LL15" i="1" s="1"/>
  <c r="LM16" i="1" s="1"/>
  <c r="LN17" i="1" s="1"/>
  <c r="LO18" i="1" s="1"/>
  <c r="LP19" i="1" s="1"/>
  <c r="LQ20" i="1" s="1"/>
  <c r="LR21" i="1" s="1"/>
  <c r="LS22" i="1" s="1"/>
  <c r="LT23" i="1" s="1"/>
  <c r="LU24" i="1" s="1"/>
  <c r="LV25" i="1" s="1"/>
  <c r="LW26" i="1" s="1"/>
  <c r="LX27" i="1" s="1"/>
  <c r="LY28" i="1" s="1"/>
  <c r="LZ29" i="1" s="1"/>
  <c r="MA30" i="1" s="1"/>
  <c r="MB31" i="1" s="1"/>
  <c r="MC32" i="1" s="1"/>
  <c r="MD33" i="1" s="1"/>
  <c r="ME34" i="1" s="1"/>
  <c r="MF35" i="1" s="1"/>
  <c r="MG36" i="1" s="1"/>
  <c r="MH37" i="1" s="1"/>
  <c r="MI38" i="1" s="1"/>
  <c r="MJ39" i="1" s="1"/>
  <c r="MK40" i="1" s="1"/>
  <c r="ML41" i="1" s="1"/>
  <c r="MM42" i="1" s="1"/>
  <c r="MN43" i="1" s="1"/>
  <c r="MO44" i="1" s="1"/>
  <c r="MP45" i="1" s="1"/>
  <c r="MQ46" i="1" s="1"/>
  <c r="MR47" i="1" s="1"/>
  <c r="MS48" i="1" s="1"/>
  <c r="MT49" i="1" s="1"/>
  <c r="MU50" i="1" s="1"/>
  <c r="MV51" i="1" s="1"/>
  <c r="MW52" i="1" s="1"/>
  <c r="MX53" i="1" s="1"/>
  <c r="MY54" i="1" s="1"/>
  <c r="MZ55" i="1" s="1"/>
  <c r="NA56" i="1" s="1"/>
  <c r="NB57" i="1" s="1"/>
  <c r="NC58" i="1" s="1"/>
  <c r="ND59" i="1" s="1"/>
  <c r="NE60" i="1" s="1"/>
  <c r="NF61" i="1" s="1"/>
  <c r="NG62" i="1" s="1"/>
  <c r="NH63" i="1" s="1"/>
  <c r="NI64" i="1" s="1"/>
  <c r="NJ65" i="1" s="1"/>
  <c r="NK66" i="1" s="1"/>
  <c r="NL67" i="1" s="1"/>
  <c r="NM68" i="1" s="1"/>
  <c r="NN69" i="1" s="1"/>
  <c r="NO70" i="1" s="1"/>
  <c r="NP71" i="1" s="1"/>
  <c r="NQ72" i="1" s="1"/>
  <c r="NR73" i="1" s="1"/>
  <c r="NS74" i="1" s="1"/>
  <c r="NT75" i="1" s="1"/>
  <c r="NU76" i="1" s="1"/>
  <c r="NV77" i="1" s="1"/>
  <c r="NW78" i="1" s="1"/>
  <c r="NX79" i="1" s="1"/>
  <c r="NY80" i="1" s="1"/>
  <c r="NZ81" i="1" s="1"/>
  <c r="OA82" i="1" s="1"/>
  <c r="OB83" i="1" s="1"/>
  <c r="OC84" i="1" s="1"/>
  <c r="OD85" i="1" s="1"/>
  <c r="OE86" i="1" s="1"/>
  <c r="OF87" i="1" s="1"/>
  <c r="OG88" i="1" s="1"/>
  <c r="OH89" i="1" s="1"/>
  <c r="OI90" i="1" s="1"/>
  <c r="OJ91" i="1" s="1"/>
  <c r="OK92" i="1" s="1"/>
  <c r="OL93" i="1" s="1"/>
  <c r="OM94" i="1" s="1"/>
  <c r="ON95" i="1" s="1"/>
  <c r="OO96" i="1" s="1"/>
  <c r="OP97" i="1" s="1"/>
  <c r="OQ98" i="1" s="1"/>
  <c r="OR99" i="1" s="1"/>
  <c r="OS100" i="1" s="1"/>
  <c r="OT101" i="1" s="1"/>
  <c r="OU102" i="1" s="1"/>
  <c r="OV103" i="1" s="1"/>
  <c r="OW104" i="1" s="1"/>
  <c r="OX105" i="1" s="1"/>
  <c r="OY106" i="1" s="1"/>
  <c r="OZ107" i="1" s="1"/>
  <c r="PA108" i="1" s="1"/>
  <c r="PB109" i="1" s="1"/>
  <c r="PC110" i="1" s="1"/>
  <c r="PD111" i="1" s="1"/>
  <c r="PE112" i="1" s="1"/>
  <c r="PF113" i="1" s="1"/>
  <c r="PG114" i="1" s="1"/>
  <c r="PH115" i="1" s="1"/>
  <c r="PI116" i="1" s="1"/>
  <c r="PJ117" i="1" s="1"/>
  <c r="PK118" i="1" s="1"/>
  <c r="PL119" i="1" s="1"/>
  <c r="PM120" i="1" s="1"/>
  <c r="PN121" i="1" s="1"/>
  <c r="LB4" i="1"/>
  <c r="LC5" i="1" s="1"/>
  <c r="LD6" i="1" s="1"/>
  <c r="LE7" i="1" s="1"/>
  <c r="LF8" i="1" s="1"/>
  <c r="LG9" i="1" s="1"/>
  <c r="LH10" i="1" s="1"/>
  <c r="LI11" i="1" s="1"/>
  <c r="LJ12" i="1" s="1"/>
  <c r="LK13" i="1" s="1"/>
  <c r="LL14" i="1" s="1"/>
  <c r="LM15" i="1" s="1"/>
  <c r="LN16" i="1" s="1"/>
  <c r="LO17" i="1" s="1"/>
  <c r="LP18" i="1" s="1"/>
  <c r="LQ19" i="1" s="1"/>
  <c r="LR20" i="1" s="1"/>
  <c r="LS21" i="1" s="1"/>
  <c r="LT22" i="1" s="1"/>
  <c r="LU23" i="1" s="1"/>
  <c r="LV24" i="1" s="1"/>
  <c r="LW25" i="1" s="1"/>
  <c r="LX26" i="1" s="1"/>
  <c r="LY27" i="1" s="1"/>
  <c r="LZ28" i="1" s="1"/>
  <c r="MA29" i="1" s="1"/>
  <c r="MB30" i="1" s="1"/>
  <c r="MC31" i="1" s="1"/>
  <c r="MD32" i="1" s="1"/>
  <c r="ME33" i="1" s="1"/>
  <c r="MF34" i="1" s="1"/>
  <c r="MG35" i="1" s="1"/>
  <c r="MH36" i="1" s="1"/>
  <c r="MI37" i="1" s="1"/>
  <c r="MJ38" i="1" s="1"/>
  <c r="MK39" i="1" s="1"/>
  <c r="ML40" i="1" s="1"/>
  <c r="MM41" i="1" s="1"/>
  <c r="MN42" i="1" s="1"/>
  <c r="MO43" i="1" s="1"/>
  <c r="MP44" i="1" s="1"/>
  <c r="MQ45" i="1" s="1"/>
  <c r="MR46" i="1" s="1"/>
  <c r="MS47" i="1" s="1"/>
  <c r="MT48" i="1" s="1"/>
  <c r="MU49" i="1" s="1"/>
  <c r="MV50" i="1" s="1"/>
  <c r="MW51" i="1" s="1"/>
  <c r="MX52" i="1" s="1"/>
  <c r="MY53" i="1" s="1"/>
  <c r="MZ54" i="1" s="1"/>
  <c r="NA55" i="1" s="1"/>
  <c r="NB56" i="1" s="1"/>
  <c r="NC57" i="1" s="1"/>
  <c r="ND58" i="1" s="1"/>
  <c r="NE59" i="1" s="1"/>
  <c r="NF60" i="1" s="1"/>
  <c r="NG61" i="1" s="1"/>
  <c r="NH62" i="1" s="1"/>
  <c r="NI63" i="1" s="1"/>
  <c r="NJ64" i="1" s="1"/>
  <c r="NK65" i="1" s="1"/>
  <c r="NL66" i="1" s="1"/>
  <c r="NM67" i="1" s="1"/>
  <c r="NN68" i="1" s="1"/>
  <c r="NO69" i="1" s="1"/>
  <c r="NP70" i="1" s="1"/>
  <c r="NQ71" i="1" s="1"/>
  <c r="NR72" i="1" s="1"/>
  <c r="NS73" i="1" s="1"/>
  <c r="NT74" i="1" s="1"/>
  <c r="NU75" i="1" s="1"/>
  <c r="NV76" i="1" s="1"/>
  <c r="NW77" i="1" s="1"/>
  <c r="NX78" i="1" s="1"/>
  <c r="NY79" i="1" s="1"/>
  <c r="NZ80" i="1" s="1"/>
  <c r="OA81" i="1" s="1"/>
  <c r="OB82" i="1" s="1"/>
  <c r="OC83" i="1" s="1"/>
  <c r="OD84" i="1" s="1"/>
  <c r="OE85" i="1" s="1"/>
  <c r="OF86" i="1" s="1"/>
  <c r="OG87" i="1" s="1"/>
  <c r="OH88" i="1" s="1"/>
  <c r="OI89" i="1" s="1"/>
  <c r="OJ90" i="1" s="1"/>
  <c r="OK91" i="1" s="1"/>
  <c r="OL92" i="1" s="1"/>
  <c r="OM93" i="1" s="1"/>
  <c r="ON94" i="1" s="1"/>
  <c r="OO95" i="1" s="1"/>
  <c r="OP96" i="1" s="1"/>
  <c r="OQ97" i="1" s="1"/>
  <c r="OR98" i="1" s="1"/>
  <c r="OS99" i="1" s="1"/>
  <c r="OT100" i="1" s="1"/>
  <c r="OU101" i="1" s="1"/>
  <c r="OV102" i="1" s="1"/>
  <c r="OW103" i="1" s="1"/>
  <c r="OX104" i="1" s="1"/>
  <c r="OY105" i="1" s="1"/>
  <c r="OZ106" i="1" s="1"/>
  <c r="PA107" i="1" s="1"/>
  <c r="PB108" i="1" s="1"/>
  <c r="PC109" i="1" s="1"/>
  <c r="PD110" i="1" s="1"/>
  <c r="PE111" i="1" s="1"/>
  <c r="PF112" i="1" s="1"/>
  <c r="PG113" i="1" s="1"/>
  <c r="PH114" i="1" s="1"/>
  <c r="PI115" i="1" s="1"/>
  <c r="PJ116" i="1" s="1"/>
  <c r="PK117" i="1" s="1"/>
  <c r="PL118" i="1" s="1"/>
  <c r="PM119" i="1" s="1"/>
  <c r="PN120" i="1" s="1"/>
  <c r="LC4" i="1"/>
  <c r="LD5" i="1" s="1"/>
  <c r="LE6" i="1" s="1"/>
  <c r="LF7" i="1" s="1"/>
  <c r="LG8" i="1" s="1"/>
  <c r="LH9" i="1" s="1"/>
  <c r="LI10" i="1" s="1"/>
  <c r="LJ11" i="1" s="1"/>
  <c r="LK12" i="1" s="1"/>
  <c r="LL13" i="1" s="1"/>
  <c r="LM14" i="1" s="1"/>
  <c r="LN15" i="1" s="1"/>
  <c r="LO16" i="1" s="1"/>
  <c r="LP17" i="1" s="1"/>
  <c r="LQ18" i="1" s="1"/>
  <c r="LR19" i="1" s="1"/>
  <c r="LS20" i="1" s="1"/>
  <c r="LT21" i="1" s="1"/>
  <c r="LU22" i="1" s="1"/>
  <c r="LV23" i="1" s="1"/>
  <c r="LW24" i="1" s="1"/>
  <c r="LX25" i="1" s="1"/>
  <c r="LY26" i="1" s="1"/>
  <c r="LZ27" i="1" s="1"/>
  <c r="MA28" i="1" s="1"/>
  <c r="MB29" i="1" s="1"/>
  <c r="MC30" i="1" s="1"/>
  <c r="MD31" i="1" s="1"/>
  <c r="ME32" i="1" s="1"/>
  <c r="MF33" i="1" s="1"/>
  <c r="MG34" i="1" s="1"/>
  <c r="MH35" i="1" s="1"/>
  <c r="MI36" i="1" s="1"/>
  <c r="MJ37" i="1" s="1"/>
  <c r="MK38" i="1" s="1"/>
  <c r="ML39" i="1" s="1"/>
  <c r="MM40" i="1" s="1"/>
  <c r="MN41" i="1" s="1"/>
  <c r="MO42" i="1" s="1"/>
  <c r="MP43" i="1" s="1"/>
  <c r="MQ44" i="1" s="1"/>
  <c r="MR45" i="1" s="1"/>
  <c r="MS46" i="1" s="1"/>
  <c r="MT47" i="1" s="1"/>
  <c r="MU48" i="1" s="1"/>
  <c r="MV49" i="1" s="1"/>
  <c r="MW50" i="1" s="1"/>
  <c r="MX51" i="1" s="1"/>
  <c r="MY52" i="1" s="1"/>
  <c r="MZ53" i="1" s="1"/>
  <c r="NA54" i="1" s="1"/>
  <c r="NB55" i="1" s="1"/>
  <c r="NC56" i="1" s="1"/>
  <c r="ND57" i="1" s="1"/>
  <c r="NE58" i="1" s="1"/>
  <c r="NF59" i="1" s="1"/>
  <c r="NG60" i="1" s="1"/>
  <c r="NH61" i="1" s="1"/>
  <c r="NI62" i="1" s="1"/>
  <c r="NJ63" i="1" s="1"/>
  <c r="NK64" i="1" s="1"/>
  <c r="NL65" i="1" s="1"/>
  <c r="NM66" i="1" s="1"/>
  <c r="NN67" i="1" s="1"/>
  <c r="NO68" i="1" s="1"/>
  <c r="NP69" i="1" s="1"/>
  <c r="NQ70" i="1" s="1"/>
  <c r="NR71" i="1" s="1"/>
  <c r="NS72" i="1" s="1"/>
  <c r="NT73" i="1" s="1"/>
  <c r="NU74" i="1" s="1"/>
  <c r="NV75" i="1" s="1"/>
  <c r="NW76" i="1" s="1"/>
  <c r="NX77" i="1" s="1"/>
  <c r="NY78" i="1" s="1"/>
  <c r="NZ79" i="1" s="1"/>
  <c r="OA80" i="1" s="1"/>
  <c r="OB81" i="1" s="1"/>
  <c r="OC82" i="1" s="1"/>
  <c r="OD83" i="1" s="1"/>
  <c r="OE84" i="1" s="1"/>
  <c r="OF85" i="1" s="1"/>
  <c r="OG86" i="1" s="1"/>
  <c r="OH87" i="1" s="1"/>
  <c r="OI88" i="1" s="1"/>
  <c r="OJ89" i="1" s="1"/>
  <c r="OK90" i="1" s="1"/>
  <c r="OL91" i="1" s="1"/>
  <c r="OM92" i="1" s="1"/>
  <c r="ON93" i="1" s="1"/>
  <c r="OO94" i="1" s="1"/>
  <c r="OP95" i="1" s="1"/>
  <c r="OQ96" i="1" s="1"/>
  <c r="OR97" i="1" s="1"/>
  <c r="OS98" i="1" s="1"/>
  <c r="OT99" i="1" s="1"/>
  <c r="OU100" i="1" s="1"/>
  <c r="OV101" i="1" s="1"/>
  <c r="OW102" i="1" s="1"/>
  <c r="OX103" i="1" s="1"/>
  <c r="OY104" i="1" s="1"/>
  <c r="OZ105" i="1" s="1"/>
  <c r="PA106" i="1" s="1"/>
  <c r="PB107" i="1" s="1"/>
  <c r="PC108" i="1" s="1"/>
  <c r="PD109" i="1" s="1"/>
  <c r="PE110" i="1" s="1"/>
  <c r="PF111" i="1" s="1"/>
  <c r="PG112" i="1" s="1"/>
  <c r="PH113" i="1" s="1"/>
  <c r="PI114" i="1" s="1"/>
  <c r="PJ115" i="1" s="1"/>
  <c r="PK116" i="1" s="1"/>
  <c r="PL117" i="1" s="1"/>
  <c r="PM118" i="1" s="1"/>
  <c r="PN119" i="1" s="1"/>
  <c r="LD4" i="1"/>
  <c r="LE5" i="1" s="1"/>
  <c r="LF6" i="1" s="1"/>
  <c r="LG7" i="1" s="1"/>
  <c r="LH8" i="1" s="1"/>
  <c r="LI9" i="1" s="1"/>
  <c r="LJ10" i="1" s="1"/>
  <c r="LK11" i="1" s="1"/>
  <c r="LL12" i="1" s="1"/>
  <c r="LM13" i="1" s="1"/>
  <c r="LN14" i="1" s="1"/>
  <c r="LO15" i="1" s="1"/>
  <c r="LP16" i="1" s="1"/>
  <c r="LQ17" i="1" s="1"/>
  <c r="LR18" i="1" s="1"/>
  <c r="LS19" i="1" s="1"/>
  <c r="LT20" i="1" s="1"/>
  <c r="LU21" i="1" s="1"/>
  <c r="LV22" i="1" s="1"/>
  <c r="LW23" i="1" s="1"/>
  <c r="LX24" i="1" s="1"/>
  <c r="LY25" i="1" s="1"/>
  <c r="LZ26" i="1" s="1"/>
  <c r="MA27" i="1" s="1"/>
  <c r="MB28" i="1" s="1"/>
  <c r="MC29" i="1" s="1"/>
  <c r="MD30" i="1" s="1"/>
  <c r="ME31" i="1" s="1"/>
  <c r="MF32" i="1" s="1"/>
  <c r="MG33" i="1" s="1"/>
  <c r="MH34" i="1" s="1"/>
  <c r="MI35" i="1" s="1"/>
  <c r="MJ36" i="1" s="1"/>
  <c r="MK37" i="1" s="1"/>
  <c r="ML38" i="1" s="1"/>
  <c r="MM39" i="1" s="1"/>
  <c r="MN40" i="1" s="1"/>
  <c r="MO41" i="1" s="1"/>
  <c r="MP42" i="1" s="1"/>
  <c r="MQ43" i="1" s="1"/>
  <c r="MR44" i="1" s="1"/>
  <c r="MS45" i="1" s="1"/>
  <c r="MT46" i="1" s="1"/>
  <c r="MU47" i="1" s="1"/>
  <c r="MV48" i="1" s="1"/>
  <c r="MW49" i="1" s="1"/>
  <c r="MX50" i="1" s="1"/>
  <c r="MY51" i="1" s="1"/>
  <c r="MZ52" i="1" s="1"/>
  <c r="NA53" i="1" s="1"/>
  <c r="NB54" i="1" s="1"/>
  <c r="NC55" i="1" s="1"/>
  <c r="ND56" i="1" s="1"/>
  <c r="NE57" i="1" s="1"/>
  <c r="NF58" i="1" s="1"/>
  <c r="NG59" i="1" s="1"/>
  <c r="NH60" i="1" s="1"/>
  <c r="NI61" i="1" s="1"/>
  <c r="NJ62" i="1" s="1"/>
  <c r="NK63" i="1" s="1"/>
  <c r="NL64" i="1" s="1"/>
  <c r="NM65" i="1" s="1"/>
  <c r="NN66" i="1" s="1"/>
  <c r="NO67" i="1" s="1"/>
  <c r="NP68" i="1" s="1"/>
  <c r="NQ69" i="1" s="1"/>
  <c r="NR70" i="1" s="1"/>
  <c r="NS71" i="1" s="1"/>
  <c r="NT72" i="1" s="1"/>
  <c r="NU73" i="1" s="1"/>
  <c r="NV74" i="1" s="1"/>
  <c r="NW75" i="1" s="1"/>
  <c r="NX76" i="1" s="1"/>
  <c r="NY77" i="1" s="1"/>
  <c r="NZ78" i="1" s="1"/>
  <c r="OA79" i="1" s="1"/>
  <c r="OB80" i="1" s="1"/>
  <c r="OC81" i="1" s="1"/>
  <c r="OD82" i="1" s="1"/>
  <c r="OE83" i="1" s="1"/>
  <c r="OF84" i="1" s="1"/>
  <c r="OG85" i="1" s="1"/>
  <c r="OH86" i="1" s="1"/>
  <c r="OI87" i="1" s="1"/>
  <c r="OJ88" i="1" s="1"/>
  <c r="OK89" i="1" s="1"/>
  <c r="OL90" i="1" s="1"/>
  <c r="OM91" i="1" s="1"/>
  <c r="ON92" i="1" s="1"/>
  <c r="OO93" i="1" s="1"/>
  <c r="OP94" i="1" s="1"/>
  <c r="OQ95" i="1" s="1"/>
  <c r="OR96" i="1" s="1"/>
  <c r="OS97" i="1" s="1"/>
  <c r="OT98" i="1" s="1"/>
  <c r="OU99" i="1" s="1"/>
  <c r="OV100" i="1" s="1"/>
  <c r="OW101" i="1" s="1"/>
  <c r="OX102" i="1" s="1"/>
  <c r="OY103" i="1" s="1"/>
  <c r="OZ104" i="1" s="1"/>
  <c r="PA105" i="1" s="1"/>
  <c r="PB106" i="1" s="1"/>
  <c r="PC107" i="1" s="1"/>
  <c r="PD108" i="1" s="1"/>
  <c r="PE109" i="1" s="1"/>
  <c r="PF110" i="1" s="1"/>
  <c r="PG111" i="1" s="1"/>
  <c r="PH112" i="1" s="1"/>
  <c r="PI113" i="1" s="1"/>
  <c r="PJ114" i="1" s="1"/>
  <c r="PK115" i="1" s="1"/>
  <c r="PL116" i="1" s="1"/>
  <c r="PM117" i="1" s="1"/>
  <c r="PN118" i="1" s="1"/>
  <c r="LE4" i="1"/>
  <c r="LF5" i="1" s="1"/>
  <c r="LG6" i="1" s="1"/>
  <c r="LH7" i="1" s="1"/>
  <c r="LI8" i="1" s="1"/>
  <c r="LJ9" i="1" s="1"/>
  <c r="LK10" i="1" s="1"/>
  <c r="LL11" i="1" s="1"/>
  <c r="LM12" i="1" s="1"/>
  <c r="LN13" i="1" s="1"/>
  <c r="LO14" i="1" s="1"/>
  <c r="LP15" i="1" s="1"/>
  <c r="LQ16" i="1" s="1"/>
  <c r="LR17" i="1" s="1"/>
  <c r="LS18" i="1" s="1"/>
  <c r="LT19" i="1" s="1"/>
  <c r="LU20" i="1" s="1"/>
  <c r="LV21" i="1" s="1"/>
  <c r="LW22" i="1" s="1"/>
  <c r="LX23" i="1" s="1"/>
  <c r="LY24" i="1" s="1"/>
  <c r="LZ25" i="1" s="1"/>
  <c r="MA26" i="1" s="1"/>
  <c r="MB27" i="1" s="1"/>
  <c r="MC28" i="1" s="1"/>
  <c r="MD29" i="1" s="1"/>
  <c r="ME30" i="1" s="1"/>
  <c r="MF31" i="1" s="1"/>
  <c r="MG32" i="1" s="1"/>
  <c r="MH33" i="1" s="1"/>
  <c r="MI34" i="1" s="1"/>
  <c r="MJ35" i="1" s="1"/>
  <c r="MK36" i="1" s="1"/>
  <c r="ML37" i="1" s="1"/>
  <c r="MM38" i="1" s="1"/>
  <c r="MN39" i="1" s="1"/>
  <c r="MO40" i="1" s="1"/>
  <c r="MP41" i="1" s="1"/>
  <c r="MQ42" i="1" s="1"/>
  <c r="MR43" i="1" s="1"/>
  <c r="MS44" i="1" s="1"/>
  <c r="MT45" i="1" s="1"/>
  <c r="MU46" i="1" s="1"/>
  <c r="MV47" i="1" s="1"/>
  <c r="MW48" i="1" s="1"/>
  <c r="MX49" i="1" s="1"/>
  <c r="MY50" i="1" s="1"/>
  <c r="MZ51" i="1" s="1"/>
  <c r="NA52" i="1" s="1"/>
  <c r="NB53" i="1" s="1"/>
  <c r="NC54" i="1" s="1"/>
  <c r="ND55" i="1" s="1"/>
  <c r="NE56" i="1" s="1"/>
  <c r="NF57" i="1" s="1"/>
  <c r="NG58" i="1" s="1"/>
  <c r="NH59" i="1" s="1"/>
  <c r="NI60" i="1" s="1"/>
  <c r="NJ61" i="1" s="1"/>
  <c r="NK62" i="1" s="1"/>
  <c r="NL63" i="1" s="1"/>
  <c r="NM64" i="1" s="1"/>
  <c r="NN65" i="1" s="1"/>
  <c r="NO66" i="1" s="1"/>
  <c r="NP67" i="1" s="1"/>
  <c r="NQ68" i="1" s="1"/>
  <c r="NR69" i="1" s="1"/>
  <c r="NS70" i="1" s="1"/>
  <c r="NT71" i="1" s="1"/>
  <c r="NU72" i="1" s="1"/>
  <c r="NV73" i="1" s="1"/>
  <c r="NW74" i="1" s="1"/>
  <c r="NX75" i="1" s="1"/>
  <c r="NY76" i="1" s="1"/>
  <c r="NZ77" i="1" s="1"/>
  <c r="OA78" i="1" s="1"/>
  <c r="OB79" i="1" s="1"/>
  <c r="OC80" i="1" s="1"/>
  <c r="OD81" i="1" s="1"/>
  <c r="OE82" i="1" s="1"/>
  <c r="OF83" i="1" s="1"/>
  <c r="OG84" i="1" s="1"/>
  <c r="OH85" i="1" s="1"/>
  <c r="OI86" i="1" s="1"/>
  <c r="OJ87" i="1" s="1"/>
  <c r="OK88" i="1" s="1"/>
  <c r="OL89" i="1" s="1"/>
  <c r="OM90" i="1" s="1"/>
  <c r="ON91" i="1" s="1"/>
  <c r="OO92" i="1" s="1"/>
  <c r="OP93" i="1" s="1"/>
  <c r="OQ94" i="1" s="1"/>
  <c r="OR95" i="1" s="1"/>
  <c r="OS96" i="1" s="1"/>
  <c r="OT97" i="1" s="1"/>
  <c r="OU98" i="1" s="1"/>
  <c r="OV99" i="1" s="1"/>
  <c r="OW100" i="1" s="1"/>
  <c r="OX101" i="1" s="1"/>
  <c r="OY102" i="1" s="1"/>
  <c r="OZ103" i="1" s="1"/>
  <c r="PA104" i="1" s="1"/>
  <c r="PB105" i="1" s="1"/>
  <c r="PC106" i="1" s="1"/>
  <c r="PD107" i="1" s="1"/>
  <c r="PE108" i="1" s="1"/>
  <c r="PF109" i="1" s="1"/>
  <c r="PG110" i="1" s="1"/>
  <c r="PH111" i="1" s="1"/>
  <c r="PI112" i="1" s="1"/>
  <c r="PJ113" i="1" s="1"/>
  <c r="PK114" i="1" s="1"/>
  <c r="PL115" i="1" s="1"/>
  <c r="PM116" i="1" s="1"/>
  <c r="PN117" i="1" s="1"/>
  <c r="LF4" i="1"/>
  <c r="LG5" i="1" s="1"/>
  <c r="LH6" i="1" s="1"/>
  <c r="LI7" i="1" s="1"/>
  <c r="LJ8" i="1" s="1"/>
  <c r="LK9" i="1" s="1"/>
  <c r="LL10" i="1" s="1"/>
  <c r="LM11" i="1" s="1"/>
  <c r="LN12" i="1" s="1"/>
  <c r="LO13" i="1" s="1"/>
  <c r="LP14" i="1" s="1"/>
  <c r="LQ15" i="1" s="1"/>
  <c r="LR16" i="1" s="1"/>
  <c r="LS17" i="1" s="1"/>
  <c r="LT18" i="1" s="1"/>
  <c r="LU19" i="1" s="1"/>
  <c r="LV20" i="1" s="1"/>
  <c r="LW21" i="1" s="1"/>
  <c r="LX22" i="1" s="1"/>
  <c r="LY23" i="1" s="1"/>
  <c r="LZ24" i="1" s="1"/>
  <c r="MA25" i="1" s="1"/>
  <c r="MB26" i="1" s="1"/>
  <c r="MC27" i="1" s="1"/>
  <c r="MD28" i="1" s="1"/>
  <c r="ME29" i="1" s="1"/>
  <c r="MF30" i="1" s="1"/>
  <c r="MG31" i="1" s="1"/>
  <c r="MH32" i="1" s="1"/>
  <c r="MI33" i="1" s="1"/>
  <c r="MJ34" i="1" s="1"/>
  <c r="MK35" i="1" s="1"/>
  <c r="ML36" i="1" s="1"/>
  <c r="MM37" i="1" s="1"/>
  <c r="MN38" i="1" s="1"/>
  <c r="MO39" i="1" s="1"/>
  <c r="MP40" i="1" s="1"/>
  <c r="MQ41" i="1" s="1"/>
  <c r="MR42" i="1" s="1"/>
  <c r="MS43" i="1" s="1"/>
  <c r="MT44" i="1" s="1"/>
  <c r="MU45" i="1" s="1"/>
  <c r="MV46" i="1" s="1"/>
  <c r="MW47" i="1" s="1"/>
  <c r="MX48" i="1" s="1"/>
  <c r="MY49" i="1" s="1"/>
  <c r="MZ50" i="1" s="1"/>
  <c r="NA51" i="1" s="1"/>
  <c r="NB52" i="1" s="1"/>
  <c r="NC53" i="1" s="1"/>
  <c r="ND54" i="1" s="1"/>
  <c r="NE55" i="1" s="1"/>
  <c r="NF56" i="1" s="1"/>
  <c r="NG57" i="1" s="1"/>
  <c r="NH58" i="1" s="1"/>
  <c r="NI59" i="1" s="1"/>
  <c r="NJ60" i="1" s="1"/>
  <c r="NK61" i="1" s="1"/>
  <c r="NL62" i="1" s="1"/>
  <c r="NM63" i="1" s="1"/>
  <c r="NN64" i="1" s="1"/>
  <c r="NO65" i="1" s="1"/>
  <c r="NP66" i="1" s="1"/>
  <c r="NQ67" i="1" s="1"/>
  <c r="NR68" i="1" s="1"/>
  <c r="NS69" i="1" s="1"/>
  <c r="NT70" i="1" s="1"/>
  <c r="NU71" i="1" s="1"/>
  <c r="NV72" i="1" s="1"/>
  <c r="NW73" i="1" s="1"/>
  <c r="NX74" i="1" s="1"/>
  <c r="NY75" i="1" s="1"/>
  <c r="NZ76" i="1" s="1"/>
  <c r="OA77" i="1" s="1"/>
  <c r="OB78" i="1" s="1"/>
  <c r="OC79" i="1" s="1"/>
  <c r="OD80" i="1" s="1"/>
  <c r="OE81" i="1" s="1"/>
  <c r="OF82" i="1" s="1"/>
  <c r="OG83" i="1" s="1"/>
  <c r="OH84" i="1" s="1"/>
  <c r="OI85" i="1" s="1"/>
  <c r="OJ86" i="1" s="1"/>
  <c r="OK87" i="1" s="1"/>
  <c r="OL88" i="1" s="1"/>
  <c r="OM89" i="1" s="1"/>
  <c r="ON90" i="1" s="1"/>
  <c r="OO91" i="1" s="1"/>
  <c r="OP92" i="1" s="1"/>
  <c r="OQ93" i="1" s="1"/>
  <c r="OR94" i="1" s="1"/>
  <c r="OS95" i="1" s="1"/>
  <c r="OT96" i="1" s="1"/>
  <c r="OU97" i="1" s="1"/>
  <c r="OV98" i="1" s="1"/>
  <c r="OW99" i="1" s="1"/>
  <c r="OX100" i="1" s="1"/>
  <c r="OY101" i="1" s="1"/>
  <c r="OZ102" i="1" s="1"/>
  <c r="PA103" i="1" s="1"/>
  <c r="PB104" i="1" s="1"/>
  <c r="PC105" i="1" s="1"/>
  <c r="PD106" i="1" s="1"/>
  <c r="PE107" i="1" s="1"/>
  <c r="PF108" i="1" s="1"/>
  <c r="PG109" i="1" s="1"/>
  <c r="PH110" i="1" s="1"/>
  <c r="PI111" i="1" s="1"/>
  <c r="PJ112" i="1" s="1"/>
  <c r="PK113" i="1" s="1"/>
  <c r="PL114" i="1" s="1"/>
  <c r="PM115" i="1" s="1"/>
  <c r="PN116" i="1" s="1"/>
  <c r="LG4" i="1"/>
  <c r="LH5" i="1" s="1"/>
  <c r="LI6" i="1" s="1"/>
  <c r="LJ7" i="1" s="1"/>
  <c r="LK8" i="1" s="1"/>
  <c r="LL9" i="1" s="1"/>
  <c r="LM10" i="1" s="1"/>
  <c r="LN11" i="1" s="1"/>
  <c r="LO12" i="1" s="1"/>
  <c r="LP13" i="1" s="1"/>
  <c r="LQ14" i="1" s="1"/>
  <c r="LR15" i="1" s="1"/>
  <c r="LS16" i="1" s="1"/>
  <c r="LT17" i="1" s="1"/>
  <c r="LU18" i="1" s="1"/>
  <c r="LV19" i="1" s="1"/>
  <c r="LW20" i="1" s="1"/>
  <c r="LX21" i="1" s="1"/>
  <c r="LY22" i="1" s="1"/>
  <c r="LZ23" i="1" s="1"/>
  <c r="MA24" i="1" s="1"/>
  <c r="MB25" i="1" s="1"/>
  <c r="MC26" i="1" s="1"/>
  <c r="MD27" i="1" s="1"/>
  <c r="ME28" i="1" s="1"/>
  <c r="MF29" i="1" s="1"/>
  <c r="MG30" i="1" s="1"/>
  <c r="MH31" i="1" s="1"/>
  <c r="MI32" i="1" s="1"/>
  <c r="MJ33" i="1" s="1"/>
  <c r="MK34" i="1" s="1"/>
  <c r="ML35" i="1" s="1"/>
  <c r="MM36" i="1" s="1"/>
  <c r="MN37" i="1" s="1"/>
  <c r="MO38" i="1" s="1"/>
  <c r="MP39" i="1" s="1"/>
  <c r="MQ40" i="1" s="1"/>
  <c r="MR41" i="1" s="1"/>
  <c r="MS42" i="1" s="1"/>
  <c r="MT43" i="1" s="1"/>
  <c r="MU44" i="1" s="1"/>
  <c r="MV45" i="1" s="1"/>
  <c r="MW46" i="1" s="1"/>
  <c r="MX47" i="1" s="1"/>
  <c r="MY48" i="1" s="1"/>
  <c r="MZ49" i="1" s="1"/>
  <c r="NA50" i="1" s="1"/>
  <c r="NB51" i="1" s="1"/>
  <c r="NC52" i="1" s="1"/>
  <c r="ND53" i="1" s="1"/>
  <c r="NE54" i="1" s="1"/>
  <c r="NF55" i="1" s="1"/>
  <c r="NG56" i="1" s="1"/>
  <c r="NH57" i="1" s="1"/>
  <c r="NI58" i="1" s="1"/>
  <c r="NJ59" i="1" s="1"/>
  <c r="NK60" i="1" s="1"/>
  <c r="NL61" i="1" s="1"/>
  <c r="NM62" i="1" s="1"/>
  <c r="NN63" i="1" s="1"/>
  <c r="NO64" i="1" s="1"/>
  <c r="NP65" i="1" s="1"/>
  <c r="NQ66" i="1" s="1"/>
  <c r="NR67" i="1" s="1"/>
  <c r="NS68" i="1" s="1"/>
  <c r="NT69" i="1" s="1"/>
  <c r="NU70" i="1" s="1"/>
  <c r="NV71" i="1" s="1"/>
  <c r="NW72" i="1" s="1"/>
  <c r="NX73" i="1" s="1"/>
  <c r="NY74" i="1" s="1"/>
  <c r="NZ75" i="1" s="1"/>
  <c r="OA76" i="1" s="1"/>
  <c r="OB77" i="1" s="1"/>
  <c r="OC78" i="1" s="1"/>
  <c r="OD79" i="1" s="1"/>
  <c r="OE80" i="1" s="1"/>
  <c r="OF81" i="1" s="1"/>
  <c r="OG82" i="1" s="1"/>
  <c r="OH83" i="1" s="1"/>
  <c r="OI84" i="1" s="1"/>
  <c r="OJ85" i="1" s="1"/>
  <c r="OK86" i="1" s="1"/>
  <c r="OL87" i="1" s="1"/>
  <c r="OM88" i="1" s="1"/>
  <c r="ON89" i="1" s="1"/>
  <c r="OO90" i="1" s="1"/>
  <c r="OP91" i="1" s="1"/>
  <c r="OQ92" i="1" s="1"/>
  <c r="OR93" i="1" s="1"/>
  <c r="OS94" i="1" s="1"/>
  <c r="OT95" i="1" s="1"/>
  <c r="OU96" i="1" s="1"/>
  <c r="OV97" i="1" s="1"/>
  <c r="OW98" i="1" s="1"/>
  <c r="OX99" i="1" s="1"/>
  <c r="OY100" i="1" s="1"/>
  <c r="OZ101" i="1" s="1"/>
  <c r="PA102" i="1" s="1"/>
  <c r="PB103" i="1" s="1"/>
  <c r="PC104" i="1" s="1"/>
  <c r="PD105" i="1" s="1"/>
  <c r="PE106" i="1" s="1"/>
  <c r="PF107" i="1" s="1"/>
  <c r="PG108" i="1" s="1"/>
  <c r="PH109" i="1" s="1"/>
  <c r="PI110" i="1" s="1"/>
  <c r="PJ111" i="1" s="1"/>
  <c r="PK112" i="1" s="1"/>
  <c r="PL113" i="1" s="1"/>
  <c r="PM114" i="1" s="1"/>
  <c r="PN115" i="1" s="1"/>
  <c r="LH4" i="1"/>
  <c r="LI5" i="1" s="1"/>
  <c r="LJ6" i="1" s="1"/>
  <c r="LK7" i="1" s="1"/>
  <c r="LL8" i="1" s="1"/>
  <c r="LM9" i="1" s="1"/>
  <c r="LN10" i="1" s="1"/>
  <c r="LO11" i="1" s="1"/>
  <c r="LP12" i="1" s="1"/>
  <c r="LQ13" i="1" s="1"/>
  <c r="LR14" i="1" s="1"/>
  <c r="LS15" i="1" s="1"/>
  <c r="LT16" i="1" s="1"/>
  <c r="LU17" i="1" s="1"/>
  <c r="LV18" i="1" s="1"/>
  <c r="LW19" i="1" s="1"/>
  <c r="LX20" i="1" s="1"/>
  <c r="LY21" i="1" s="1"/>
  <c r="LZ22" i="1" s="1"/>
  <c r="MA23" i="1" s="1"/>
  <c r="MB24" i="1" s="1"/>
  <c r="MC25" i="1" s="1"/>
  <c r="MD26" i="1" s="1"/>
  <c r="ME27" i="1" s="1"/>
  <c r="MF28" i="1" s="1"/>
  <c r="MG29" i="1" s="1"/>
  <c r="MH30" i="1" s="1"/>
  <c r="MI31" i="1" s="1"/>
  <c r="MJ32" i="1" s="1"/>
  <c r="MK33" i="1" s="1"/>
  <c r="ML34" i="1" s="1"/>
  <c r="MM35" i="1" s="1"/>
  <c r="MN36" i="1" s="1"/>
  <c r="MO37" i="1" s="1"/>
  <c r="MP38" i="1" s="1"/>
  <c r="MQ39" i="1" s="1"/>
  <c r="MR40" i="1" s="1"/>
  <c r="MS41" i="1" s="1"/>
  <c r="MT42" i="1" s="1"/>
  <c r="MU43" i="1" s="1"/>
  <c r="MV44" i="1" s="1"/>
  <c r="MW45" i="1" s="1"/>
  <c r="MX46" i="1" s="1"/>
  <c r="MY47" i="1" s="1"/>
  <c r="MZ48" i="1" s="1"/>
  <c r="NA49" i="1" s="1"/>
  <c r="NB50" i="1" s="1"/>
  <c r="NC51" i="1" s="1"/>
  <c r="ND52" i="1" s="1"/>
  <c r="NE53" i="1" s="1"/>
  <c r="NF54" i="1" s="1"/>
  <c r="NG55" i="1" s="1"/>
  <c r="NH56" i="1" s="1"/>
  <c r="NI57" i="1" s="1"/>
  <c r="NJ58" i="1" s="1"/>
  <c r="NK59" i="1" s="1"/>
  <c r="NL60" i="1" s="1"/>
  <c r="NM61" i="1" s="1"/>
  <c r="NN62" i="1" s="1"/>
  <c r="NO63" i="1" s="1"/>
  <c r="NP64" i="1" s="1"/>
  <c r="NQ65" i="1" s="1"/>
  <c r="NR66" i="1" s="1"/>
  <c r="NS67" i="1" s="1"/>
  <c r="NT68" i="1" s="1"/>
  <c r="NU69" i="1" s="1"/>
  <c r="NV70" i="1" s="1"/>
  <c r="NW71" i="1" s="1"/>
  <c r="NX72" i="1" s="1"/>
  <c r="NY73" i="1" s="1"/>
  <c r="NZ74" i="1" s="1"/>
  <c r="OA75" i="1" s="1"/>
  <c r="OB76" i="1" s="1"/>
  <c r="OC77" i="1" s="1"/>
  <c r="OD78" i="1" s="1"/>
  <c r="OE79" i="1" s="1"/>
  <c r="OF80" i="1" s="1"/>
  <c r="OG81" i="1" s="1"/>
  <c r="OH82" i="1" s="1"/>
  <c r="OI83" i="1" s="1"/>
  <c r="OJ84" i="1" s="1"/>
  <c r="OK85" i="1" s="1"/>
  <c r="OL86" i="1" s="1"/>
  <c r="OM87" i="1" s="1"/>
  <c r="ON88" i="1" s="1"/>
  <c r="OO89" i="1" s="1"/>
  <c r="OP90" i="1" s="1"/>
  <c r="OQ91" i="1" s="1"/>
  <c r="OR92" i="1" s="1"/>
  <c r="OS93" i="1" s="1"/>
  <c r="OT94" i="1" s="1"/>
  <c r="OU95" i="1" s="1"/>
  <c r="OV96" i="1" s="1"/>
  <c r="OW97" i="1" s="1"/>
  <c r="OX98" i="1" s="1"/>
  <c r="OY99" i="1" s="1"/>
  <c r="OZ100" i="1" s="1"/>
  <c r="PA101" i="1" s="1"/>
  <c r="PB102" i="1" s="1"/>
  <c r="PC103" i="1" s="1"/>
  <c r="PD104" i="1" s="1"/>
  <c r="PE105" i="1" s="1"/>
  <c r="PF106" i="1" s="1"/>
  <c r="PG107" i="1" s="1"/>
  <c r="PH108" i="1" s="1"/>
  <c r="PI109" i="1" s="1"/>
  <c r="PJ110" i="1" s="1"/>
  <c r="PK111" i="1" s="1"/>
  <c r="PL112" i="1" s="1"/>
  <c r="PM113" i="1" s="1"/>
  <c r="PN114" i="1" s="1"/>
  <c r="LI4" i="1"/>
  <c r="LJ5" i="1" s="1"/>
  <c r="LK6" i="1" s="1"/>
  <c r="LL7" i="1" s="1"/>
  <c r="LM8" i="1" s="1"/>
  <c r="LN9" i="1" s="1"/>
  <c r="LO10" i="1" s="1"/>
  <c r="LP11" i="1" s="1"/>
  <c r="LQ12" i="1" s="1"/>
  <c r="LR13" i="1" s="1"/>
  <c r="LS14" i="1" s="1"/>
  <c r="LT15" i="1" s="1"/>
  <c r="LU16" i="1" s="1"/>
  <c r="LV17" i="1" s="1"/>
  <c r="LW18" i="1" s="1"/>
  <c r="LX19" i="1" s="1"/>
  <c r="LY20" i="1" s="1"/>
  <c r="LZ21" i="1" s="1"/>
  <c r="MA22" i="1" s="1"/>
  <c r="MB23" i="1" s="1"/>
  <c r="MC24" i="1" s="1"/>
  <c r="MD25" i="1" s="1"/>
  <c r="ME26" i="1" s="1"/>
  <c r="MF27" i="1" s="1"/>
  <c r="MG28" i="1" s="1"/>
  <c r="MH29" i="1" s="1"/>
  <c r="MI30" i="1" s="1"/>
  <c r="MJ31" i="1" s="1"/>
  <c r="MK32" i="1" s="1"/>
  <c r="ML33" i="1" s="1"/>
  <c r="MM34" i="1" s="1"/>
  <c r="MN35" i="1" s="1"/>
  <c r="MO36" i="1" s="1"/>
  <c r="MP37" i="1" s="1"/>
  <c r="MQ38" i="1" s="1"/>
  <c r="MR39" i="1" s="1"/>
  <c r="MS40" i="1" s="1"/>
  <c r="MT41" i="1" s="1"/>
  <c r="MU42" i="1" s="1"/>
  <c r="MV43" i="1" s="1"/>
  <c r="MW44" i="1" s="1"/>
  <c r="MX45" i="1" s="1"/>
  <c r="MY46" i="1" s="1"/>
  <c r="MZ47" i="1" s="1"/>
  <c r="NA48" i="1" s="1"/>
  <c r="NB49" i="1" s="1"/>
  <c r="NC50" i="1" s="1"/>
  <c r="ND51" i="1" s="1"/>
  <c r="NE52" i="1" s="1"/>
  <c r="NF53" i="1" s="1"/>
  <c r="NG54" i="1" s="1"/>
  <c r="NH55" i="1" s="1"/>
  <c r="NI56" i="1" s="1"/>
  <c r="NJ57" i="1" s="1"/>
  <c r="NK58" i="1" s="1"/>
  <c r="NL59" i="1" s="1"/>
  <c r="NM60" i="1" s="1"/>
  <c r="NN61" i="1" s="1"/>
  <c r="NO62" i="1" s="1"/>
  <c r="NP63" i="1" s="1"/>
  <c r="NQ64" i="1" s="1"/>
  <c r="NR65" i="1" s="1"/>
  <c r="NS66" i="1" s="1"/>
  <c r="NT67" i="1" s="1"/>
  <c r="NU68" i="1" s="1"/>
  <c r="NV69" i="1" s="1"/>
  <c r="NW70" i="1" s="1"/>
  <c r="NX71" i="1" s="1"/>
  <c r="NY72" i="1" s="1"/>
  <c r="NZ73" i="1" s="1"/>
  <c r="OA74" i="1" s="1"/>
  <c r="OB75" i="1" s="1"/>
  <c r="OC76" i="1" s="1"/>
  <c r="OD77" i="1" s="1"/>
  <c r="OE78" i="1" s="1"/>
  <c r="OF79" i="1" s="1"/>
  <c r="OG80" i="1" s="1"/>
  <c r="OH81" i="1" s="1"/>
  <c r="OI82" i="1" s="1"/>
  <c r="OJ83" i="1" s="1"/>
  <c r="OK84" i="1" s="1"/>
  <c r="OL85" i="1" s="1"/>
  <c r="OM86" i="1" s="1"/>
  <c r="ON87" i="1" s="1"/>
  <c r="OO88" i="1" s="1"/>
  <c r="OP89" i="1" s="1"/>
  <c r="OQ90" i="1" s="1"/>
  <c r="OR91" i="1" s="1"/>
  <c r="OS92" i="1" s="1"/>
  <c r="OT93" i="1" s="1"/>
  <c r="OU94" i="1" s="1"/>
  <c r="OV95" i="1" s="1"/>
  <c r="OW96" i="1" s="1"/>
  <c r="OX97" i="1" s="1"/>
  <c r="OY98" i="1" s="1"/>
  <c r="OZ99" i="1" s="1"/>
  <c r="PA100" i="1" s="1"/>
  <c r="PB101" i="1" s="1"/>
  <c r="PC102" i="1" s="1"/>
  <c r="PD103" i="1" s="1"/>
  <c r="PE104" i="1" s="1"/>
  <c r="PF105" i="1" s="1"/>
  <c r="PG106" i="1" s="1"/>
  <c r="PH107" i="1" s="1"/>
  <c r="PI108" i="1" s="1"/>
  <c r="PJ109" i="1" s="1"/>
  <c r="PK110" i="1" s="1"/>
  <c r="PL111" i="1" s="1"/>
  <c r="PM112" i="1" s="1"/>
  <c r="PN113" i="1" s="1"/>
  <c r="LJ4" i="1"/>
  <c r="LK5" i="1" s="1"/>
  <c r="LL6" i="1" s="1"/>
  <c r="LM7" i="1" s="1"/>
  <c r="LN8" i="1" s="1"/>
  <c r="LO9" i="1" s="1"/>
  <c r="LP10" i="1" s="1"/>
  <c r="LQ11" i="1" s="1"/>
  <c r="LR12" i="1" s="1"/>
  <c r="LS13" i="1" s="1"/>
  <c r="LT14" i="1" s="1"/>
  <c r="LU15" i="1" s="1"/>
  <c r="LV16" i="1" s="1"/>
  <c r="LW17" i="1" s="1"/>
  <c r="LX18" i="1" s="1"/>
  <c r="LY19" i="1" s="1"/>
  <c r="LZ20" i="1" s="1"/>
  <c r="MA21" i="1" s="1"/>
  <c r="MB22" i="1" s="1"/>
  <c r="MC23" i="1" s="1"/>
  <c r="MD24" i="1" s="1"/>
  <c r="ME25" i="1" s="1"/>
  <c r="MF26" i="1" s="1"/>
  <c r="MG27" i="1" s="1"/>
  <c r="MH28" i="1" s="1"/>
  <c r="MI29" i="1" s="1"/>
  <c r="MJ30" i="1" s="1"/>
  <c r="MK31" i="1" s="1"/>
  <c r="ML32" i="1" s="1"/>
  <c r="MM33" i="1" s="1"/>
  <c r="MN34" i="1" s="1"/>
  <c r="MO35" i="1" s="1"/>
  <c r="MP36" i="1" s="1"/>
  <c r="MQ37" i="1" s="1"/>
  <c r="MR38" i="1" s="1"/>
  <c r="MS39" i="1" s="1"/>
  <c r="MT40" i="1" s="1"/>
  <c r="MU41" i="1" s="1"/>
  <c r="MV42" i="1" s="1"/>
  <c r="MW43" i="1" s="1"/>
  <c r="MX44" i="1" s="1"/>
  <c r="MY45" i="1" s="1"/>
  <c r="MZ46" i="1" s="1"/>
  <c r="NA47" i="1" s="1"/>
  <c r="NB48" i="1" s="1"/>
  <c r="NC49" i="1" s="1"/>
  <c r="ND50" i="1" s="1"/>
  <c r="NE51" i="1" s="1"/>
  <c r="NF52" i="1" s="1"/>
  <c r="NG53" i="1" s="1"/>
  <c r="NH54" i="1" s="1"/>
  <c r="NI55" i="1" s="1"/>
  <c r="NJ56" i="1" s="1"/>
  <c r="NK57" i="1" s="1"/>
  <c r="NL58" i="1" s="1"/>
  <c r="NM59" i="1" s="1"/>
  <c r="NN60" i="1" s="1"/>
  <c r="NO61" i="1" s="1"/>
  <c r="NP62" i="1" s="1"/>
  <c r="NQ63" i="1" s="1"/>
  <c r="NR64" i="1" s="1"/>
  <c r="NS65" i="1" s="1"/>
  <c r="NT66" i="1" s="1"/>
  <c r="NU67" i="1" s="1"/>
  <c r="NV68" i="1" s="1"/>
  <c r="NW69" i="1" s="1"/>
  <c r="NX70" i="1" s="1"/>
  <c r="NY71" i="1" s="1"/>
  <c r="NZ72" i="1" s="1"/>
  <c r="OA73" i="1" s="1"/>
  <c r="OB74" i="1" s="1"/>
  <c r="OC75" i="1" s="1"/>
  <c r="OD76" i="1" s="1"/>
  <c r="OE77" i="1" s="1"/>
  <c r="OF78" i="1" s="1"/>
  <c r="OG79" i="1" s="1"/>
  <c r="OH80" i="1" s="1"/>
  <c r="OI81" i="1" s="1"/>
  <c r="OJ82" i="1" s="1"/>
  <c r="OK83" i="1" s="1"/>
  <c r="OL84" i="1" s="1"/>
  <c r="OM85" i="1" s="1"/>
  <c r="ON86" i="1" s="1"/>
  <c r="OO87" i="1" s="1"/>
  <c r="OP88" i="1" s="1"/>
  <c r="OQ89" i="1" s="1"/>
  <c r="OR90" i="1" s="1"/>
  <c r="OS91" i="1" s="1"/>
  <c r="OT92" i="1" s="1"/>
  <c r="OU93" i="1" s="1"/>
  <c r="OV94" i="1" s="1"/>
  <c r="OW95" i="1" s="1"/>
  <c r="OX96" i="1" s="1"/>
  <c r="OY97" i="1" s="1"/>
  <c r="OZ98" i="1" s="1"/>
  <c r="PA99" i="1" s="1"/>
  <c r="PB100" i="1" s="1"/>
  <c r="PC101" i="1" s="1"/>
  <c r="PD102" i="1" s="1"/>
  <c r="PE103" i="1" s="1"/>
  <c r="PF104" i="1" s="1"/>
  <c r="PG105" i="1" s="1"/>
  <c r="PH106" i="1" s="1"/>
  <c r="PI107" i="1" s="1"/>
  <c r="PJ108" i="1" s="1"/>
  <c r="PK109" i="1" s="1"/>
  <c r="PL110" i="1" s="1"/>
  <c r="PM111" i="1" s="1"/>
  <c r="PN112" i="1" s="1"/>
  <c r="LK4" i="1"/>
  <c r="LL5" i="1" s="1"/>
  <c r="LM6" i="1" s="1"/>
  <c r="LN7" i="1" s="1"/>
  <c r="LO8" i="1" s="1"/>
  <c r="LP9" i="1" s="1"/>
  <c r="LQ10" i="1" s="1"/>
  <c r="LR11" i="1" s="1"/>
  <c r="LS12" i="1" s="1"/>
  <c r="LT13" i="1" s="1"/>
  <c r="LU14" i="1" s="1"/>
  <c r="LV15" i="1" s="1"/>
  <c r="LW16" i="1" s="1"/>
  <c r="LX17" i="1" s="1"/>
  <c r="LY18" i="1" s="1"/>
  <c r="LZ19" i="1" s="1"/>
  <c r="MA20" i="1" s="1"/>
  <c r="MB21" i="1" s="1"/>
  <c r="MC22" i="1" s="1"/>
  <c r="MD23" i="1" s="1"/>
  <c r="ME24" i="1" s="1"/>
  <c r="MF25" i="1" s="1"/>
  <c r="MG26" i="1" s="1"/>
  <c r="MH27" i="1" s="1"/>
  <c r="MI28" i="1" s="1"/>
  <c r="MJ29" i="1" s="1"/>
  <c r="MK30" i="1" s="1"/>
  <c r="ML31" i="1" s="1"/>
  <c r="MM32" i="1" s="1"/>
  <c r="MN33" i="1" s="1"/>
  <c r="MO34" i="1" s="1"/>
  <c r="MP35" i="1" s="1"/>
  <c r="MQ36" i="1" s="1"/>
  <c r="MR37" i="1" s="1"/>
  <c r="MS38" i="1" s="1"/>
  <c r="MT39" i="1" s="1"/>
  <c r="MU40" i="1" s="1"/>
  <c r="MV41" i="1" s="1"/>
  <c r="MW42" i="1" s="1"/>
  <c r="MX43" i="1" s="1"/>
  <c r="MY44" i="1" s="1"/>
  <c r="MZ45" i="1" s="1"/>
  <c r="NA46" i="1" s="1"/>
  <c r="NB47" i="1" s="1"/>
  <c r="NC48" i="1" s="1"/>
  <c r="ND49" i="1" s="1"/>
  <c r="NE50" i="1" s="1"/>
  <c r="NF51" i="1" s="1"/>
  <c r="NG52" i="1" s="1"/>
  <c r="NH53" i="1" s="1"/>
  <c r="NI54" i="1" s="1"/>
  <c r="NJ55" i="1" s="1"/>
  <c r="NK56" i="1" s="1"/>
  <c r="NL57" i="1" s="1"/>
  <c r="NM58" i="1" s="1"/>
  <c r="NN59" i="1" s="1"/>
  <c r="NO60" i="1" s="1"/>
  <c r="NP61" i="1" s="1"/>
  <c r="NQ62" i="1" s="1"/>
  <c r="NR63" i="1" s="1"/>
  <c r="NS64" i="1" s="1"/>
  <c r="NT65" i="1" s="1"/>
  <c r="NU66" i="1" s="1"/>
  <c r="NV67" i="1" s="1"/>
  <c r="NW68" i="1" s="1"/>
  <c r="NX69" i="1" s="1"/>
  <c r="NY70" i="1" s="1"/>
  <c r="NZ71" i="1" s="1"/>
  <c r="OA72" i="1" s="1"/>
  <c r="OB73" i="1" s="1"/>
  <c r="OC74" i="1" s="1"/>
  <c r="OD75" i="1" s="1"/>
  <c r="OE76" i="1" s="1"/>
  <c r="OF77" i="1" s="1"/>
  <c r="OG78" i="1" s="1"/>
  <c r="OH79" i="1" s="1"/>
  <c r="OI80" i="1" s="1"/>
  <c r="OJ81" i="1" s="1"/>
  <c r="OK82" i="1" s="1"/>
  <c r="OL83" i="1" s="1"/>
  <c r="OM84" i="1" s="1"/>
  <c r="ON85" i="1" s="1"/>
  <c r="OO86" i="1" s="1"/>
  <c r="OP87" i="1" s="1"/>
  <c r="OQ88" i="1" s="1"/>
  <c r="OR89" i="1" s="1"/>
  <c r="OS90" i="1" s="1"/>
  <c r="OT91" i="1" s="1"/>
  <c r="OU92" i="1" s="1"/>
  <c r="OV93" i="1" s="1"/>
  <c r="OW94" i="1" s="1"/>
  <c r="OX95" i="1" s="1"/>
  <c r="OY96" i="1" s="1"/>
  <c r="OZ97" i="1" s="1"/>
  <c r="PA98" i="1" s="1"/>
  <c r="PB99" i="1" s="1"/>
  <c r="PC100" i="1" s="1"/>
  <c r="PD101" i="1" s="1"/>
  <c r="PE102" i="1" s="1"/>
  <c r="PF103" i="1" s="1"/>
  <c r="PG104" i="1" s="1"/>
  <c r="PH105" i="1" s="1"/>
  <c r="PI106" i="1" s="1"/>
  <c r="PJ107" i="1" s="1"/>
  <c r="PK108" i="1" s="1"/>
  <c r="PL109" i="1" s="1"/>
  <c r="PM110" i="1" s="1"/>
  <c r="PN111" i="1" s="1"/>
  <c r="LL4" i="1"/>
  <c r="LM5" i="1" s="1"/>
  <c r="LN6" i="1" s="1"/>
  <c r="LO7" i="1" s="1"/>
  <c r="LP8" i="1" s="1"/>
  <c r="LQ9" i="1" s="1"/>
  <c r="LR10" i="1" s="1"/>
  <c r="LS11" i="1" s="1"/>
  <c r="LT12" i="1" s="1"/>
  <c r="LU13" i="1" s="1"/>
  <c r="LV14" i="1" s="1"/>
  <c r="LW15" i="1" s="1"/>
  <c r="LX16" i="1" s="1"/>
  <c r="LY17" i="1" s="1"/>
  <c r="LZ18" i="1" s="1"/>
  <c r="MA19" i="1" s="1"/>
  <c r="MB20" i="1" s="1"/>
  <c r="MC21" i="1" s="1"/>
  <c r="MD22" i="1" s="1"/>
  <c r="ME23" i="1" s="1"/>
  <c r="MF24" i="1" s="1"/>
  <c r="MG25" i="1" s="1"/>
  <c r="MH26" i="1" s="1"/>
  <c r="MI27" i="1" s="1"/>
  <c r="MJ28" i="1" s="1"/>
  <c r="MK29" i="1" s="1"/>
  <c r="ML30" i="1" s="1"/>
  <c r="MM31" i="1" s="1"/>
  <c r="MN32" i="1" s="1"/>
  <c r="MO33" i="1" s="1"/>
  <c r="MP34" i="1" s="1"/>
  <c r="MQ35" i="1" s="1"/>
  <c r="MR36" i="1" s="1"/>
  <c r="MS37" i="1" s="1"/>
  <c r="MT38" i="1" s="1"/>
  <c r="MU39" i="1" s="1"/>
  <c r="MV40" i="1" s="1"/>
  <c r="MW41" i="1" s="1"/>
  <c r="MX42" i="1" s="1"/>
  <c r="MY43" i="1" s="1"/>
  <c r="MZ44" i="1" s="1"/>
  <c r="NA45" i="1" s="1"/>
  <c r="NB46" i="1" s="1"/>
  <c r="NC47" i="1" s="1"/>
  <c r="ND48" i="1" s="1"/>
  <c r="NE49" i="1" s="1"/>
  <c r="NF50" i="1" s="1"/>
  <c r="NG51" i="1" s="1"/>
  <c r="NH52" i="1" s="1"/>
  <c r="NI53" i="1" s="1"/>
  <c r="NJ54" i="1" s="1"/>
  <c r="NK55" i="1" s="1"/>
  <c r="NL56" i="1" s="1"/>
  <c r="NM57" i="1" s="1"/>
  <c r="NN58" i="1" s="1"/>
  <c r="NO59" i="1" s="1"/>
  <c r="NP60" i="1" s="1"/>
  <c r="NQ61" i="1" s="1"/>
  <c r="NR62" i="1" s="1"/>
  <c r="NS63" i="1" s="1"/>
  <c r="NT64" i="1" s="1"/>
  <c r="NU65" i="1" s="1"/>
  <c r="NV66" i="1" s="1"/>
  <c r="NW67" i="1" s="1"/>
  <c r="NX68" i="1" s="1"/>
  <c r="NY69" i="1" s="1"/>
  <c r="NZ70" i="1" s="1"/>
  <c r="OA71" i="1" s="1"/>
  <c r="OB72" i="1" s="1"/>
  <c r="OC73" i="1" s="1"/>
  <c r="OD74" i="1" s="1"/>
  <c r="OE75" i="1" s="1"/>
  <c r="OF76" i="1" s="1"/>
  <c r="OG77" i="1" s="1"/>
  <c r="OH78" i="1" s="1"/>
  <c r="OI79" i="1" s="1"/>
  <c r="OJ80" i="1" s="1"/>
  <c r="OK81" i="1" s="1"/>
  <c r="OL82" i="1" s="1"/>
  <c r="OM83" i="1" s="1"/>
  <c r="ON84" i="1" s="1"/>
  <c r="OO85" i="1" s="1"/>
  <c r="OP86" i="1" s="1"/>
  <c r="OQ87" i="1" s="1"/>
  <c r="OR88" i="1" s="1"/>
  <c r="OS89" i="1" s="1"/>
  <c r="OT90" i="1" s="1"/>
  <c r="OU91" i="1" s="1"/>
  <c r="OV92" i="1" s="1"/>
  <c r="OW93" i="1" s="1"/>
  <c r="OX94" i="1" s="1"/>
  <c r="OY95" i="1" s="1"/>
  <c r="OZ96" i="1" s="1"/>
  <c r="PA97" i="1" s="1"/>
  <c r="PB98" i="1" s="1"/>
  <c r="PC99" i="1" s="1"/>
  <c r="PD100" i="1" s="1"/>
  <c r="PE101" i="1" s="1"/>
  <c r="PF102" i="1" s="1"/>
  <c r="PG103" i="1" s="1"/>
  <c r="PH104" i="1" s="1"/>
  <c r="PI105" i="1" s="1"/>
  <c r="PJ106" i="1" s="1"/>
  <c r="PK107" i="1" s="1"/>
  <c r="PL108" i="1" s="1"/>
  <c r="PM109" i="1" s="1"/>
  <c r="PN110" i="1" s="1"/>
  <c r="LM4" i="1"/>
  <c r="LN5" i="1" s="1"/>
  <c r="LO6" i="1" s="1"/>
  <c r="LP7" i="1" s="1"/>
  <c r="LQ8" i="1" s="1"/>
  <c r="LR9" i="1" s="1"/>
  <c r="LS10" i="1" s="1"/>
  <c r="LT11" i="1" s="1"/>
  <c r="LU12" i="1" s="1"/>
  <c r="LV13" i="1" s="1"/>
  <c r="LW14" i="1" s="1"/>
  <c r="LX15" i="1" s="1"/>
  <c r="LY16" i="1" s="1"/>
  <c r="LZ17" i="1" s="1"/>
  <c r="MA18" i="1" s="1"/>
  <c r="MB19" i="1" s="1"/>
  <c r="MC20" i="1" s="1"/>
  <c r="MD21" i="1" s="1"/>
  <c r="ME22" i="1" s="1"/>
  <c r="MF23" i="1" s="1"/>
  <c r="MG24" i="1" s="1"/>
  <c r="MH25" i="1" s="1"/>
  <c r="MI26" i="1" s="1"/>
  <c r="MJ27" i="1" s="1"/>
  <c r="MK28" i="1" s="1"/>
  <c r="ML29" i="1" s="1"/>
  <c r="MM30" i="1" s="1"/>
  <c r="MN31" i="1" s="1"/>
  <c r="MO32" i="1" s="1"/>
  <c r="MP33" i="1" s="1"/>
  <c r="MQ34" i="1" s="1"/>
  <c r="MR35" i="1" s="1"/>
  <c r="MS36" i="1" s="1"/>
  <c r="MT37" i="1" s="1"/>
  <c r="MU38" i="1" s="1"/>
  <c r="MV39" i="1" s="1"/>
  <c r="MW40" i="1" s="1"/>
  <c r="MX41" i="1" s="1"/>
  <c r="MY42" i="1" s="1"/>
  <c r="MZ43" i="1" s="1"/>
  <c r="NA44" i="1" s="1"/>
  <c r="NB45" i="1" s="1"/>
  <c r="NC46" i="1" s="1"/>
  <c r="ND47" i="1" s="1"/>
  <c r="NE48" i="1" s="1"/>
  <c r="NF49" i="1" s="1"/>
  <c r="NG50" i="1" s="1"/>
  <c r="NH51" i="1" s="1"/>
  <c r="NI52" i="1" s="1"/>
  <c r="NJ53" i="1" s="1"/>
  <c r="NK54" i="1" s="1"/>
  <c r="NL55" i="1" s="1"/>
  <c r="NM56" i="1" s="1"/>
  <c r="NN57" i="1" s="1"/>
  <c r="NO58" i="1" s="1"/>
  <c r="NP59" i="1" s="1"/>
  <c r="NQ60" i="1" s="1"/>
  <c r="NR61" i="1" s="1"/>
  <c r="NS62" i="1" s="1"/>
  <c r="NT63" i="1" s="1"/>
  <c r="NU64" i="1" s="1"/>
  <c r="NV65" i="1" s="1"/>
  <c r="NW66" i="1" s="1"/>
  <c r="NX67" i="1" s="1"/>
  <c r="NY68" i="1" s="1"/>
  <c r="NZ69" i="1" s="1"/>
  <c r="OA70" i="1" s="1"/>
  <c r="OB71" i="1" s="1"/>
  <c r="OC72" i="1" s="1"/>
  <c r="OD73" i="1" s="1"/>
  <c r="OE74" i="1" s="1"/>
  <c r="OF75" i="1" s="1"/>
  <c r="OG76" i="1" s="1"/>
  <c r="OH77" i="1" s="1"/>
  <c r="OI78" i="1" s="1"/>
  <c r="OJ79" i="1" s="1"/>
  <c r="OK80" i="1" s="1"/>
  <c r="OL81" i="1" s="1"/>
  <c r="OM82" i="1" s="1"/>
  <c r="ON83" i="1" s="1"/>
  <c r="OO84" i="1" s="1"/>
  <c r="OP85" i="1" s="1"/>
  <c r="OQ86" i="1" s="1"/>
  <c r="OR87" i="1" s="1"/>
  <c r="OS88" i="1" s="1"/>
  <c r="OT89" i="1" s="1"/>
  <c r="OU90" i="1" s="1"/>
  <c r="OV91" i="1" s="1"/>
  <c r="OW92" i="1" s="1"/>
  <c r="OX93" i="1" s="1"/>
  <c r="OY94" i="1" s="1"/>
  <c r="OZ95" i="1" s="1"/>
  <c r="PA96" i="1" s="1"/>
  <c r="PB97" i="1" s="1"/>
  <c r="PC98" i="1" s="1"/>
  <c r="PD99" i="1" s="1"/>
  <c r="PE100" i="1" s="1"/>
  <c r="PF101" i="1" s="1"/>
  <c r="PG102" i="1" s="1"/>
  <c r="PH103" i="1" s="1"/>
  <c r="PI104" i="1" s="1"/>
  <c r="PJ105" i="1" s="1"/>
  <c r="PK106" i="1" s="1"/>
  <c r="PL107" i="1" s="1"/>
  <c r="PM108" i="1" s="1"/>
  <c r="PN109" i="1" s="1"/>
  <c r="LN4" i="1"/>
  <c r="LO5" i="1" s="1"/>
  <c r="LP6" i="1" s="1"/>
  <c r="LQ7" i="1" s="1"/>
  <c r="LR8" i="1" s="1"/>
  <c r="LS9" i="1" s="1"/>
  <c r="LT10" i="1" s="1"/>
  <c r="LU11" i="1" s="1"/>
  <c r="LV12" i="1" s="1"/>
  <c r="LW13" i="1" s="1"/>
  <c r="LX14" i="1" s="1"/>
  <c r="LY15" i="1" s="1"/>
  <c r="LZ16" i="1" s="1"/>
  <c r="MA17" i="1" s="1"/>
  <c r="MB18" i="1" s="1"/>
  <c r="MC19" i="1" s="1"/>
  <c r="MD20" i="1" s="1"/>
  <c r="ME21" i="1" s="1"/>
  <c r="MF22" i="1" s="1"/>
  <c r="MG23" i="1" s="1"/>
  <c r="MH24" i="1" s="1"/>
  <c r="MI25" i="1" s="1"/>
  <c r="MJ26" i="1" s="1"/>
  <c r="MK27" i="1" s="1"/>
  <c r="ML28" i="1" s="1"/>
  <c r="MM29" i="1" s="1"/>
  <c r="MN30" i="1" s="1"/>
  <c r="MO31" i="1" s="1"/>
  <c r="MP32" i="1" s="1"/>
  <c r="MQ33" i="1" s="1"/>
  <c r="MR34" i="1" s="1"/>
  <c r="MS35" i="1" s="1"/>
  <c r="MT36" i="1" s="1"/>
  <c r="MU37" i="1" s="1"/>
  <c r="MV38" i="1" s="1"/>
  <c r="MW39" i="1" s="1"/>
  <c r="MX40" i="1" s="1"/>
  <c r="MY41" i="1" s="1"/>
  <c r="MZ42" i="1" s="1"/>
  <c r="NA43" i="1" s="1"/>
  <c r="NB44" i="1" s="1"/>
  <c r="NC45" i="1" s="1"/>
  <c r="ND46" i="1" s="1"/>
  <c r="NE47" i="1" s="1"/>
  <c r="NF48" i="1" s="1"/>
  <c r="NG49" i="1" s="1"/>
  <c r="NH50" i="1" s="1"/>
  <c r="NI51" i="1" s="1"/>
  <c r="NJ52" i="1" s="1"/>
  <c r="NK53" i="1" s="1"/>
  <c r="NL54" i="1" s="1"/>
  <c r="NM55" i="1" s="1"/>
  <c r="NN56" i="1" s="1"/>
  <c r="NO57" i="1" s="1"/>
  <c r="NP58" i="1" s="1"/>
  <c r="NQ59" i="1" s="1"/>
  <c r="NR60" i="1" s="1"/>
  <c r="NS61" i="1" s="1"/>
  <c r="NT62" i="1" s="1"/>
  <c r="NU63" i="1" s="1"/>
  <c r="NV64" i="1" s="1"/>
  <c r="NW65" i="1" s="1"/>
  <c r="NX66" i="1" s="1"/>
  <c r="NY67" i="1" s="1"/>
  <c r="NZ68" i="1" s="1"/>
  <c r="OA69" i="1" s="1"/>
  <c r="OB70" i="1" s="1"/>
  <c r="OC71" i="1" s="1"/>
  <c r="OD72" i="1" s="1"/>
  <c r="OE73" i="1" s="1"/>
  <c r="OF74" i="1" s="1"/>
  <c r="OG75" i="1" s="1"/>
  <c r="OH76" i="1" s="1"/>
  <c r="OI77" i="1" s="1"/>
  <c r="OJ78" i="1" s="1"/>
  <c r="OK79" i="1" s="1"/>
  <c r="OL80" i="1" s="1"/>
  <c r="OM81" i="1" s="1"/>
  <c r="ON82" i="1" s="1"/>
  <c r="OO83" i="1" s="1"/>
  <c r="OP84" i="1" s="1"/>
  <c r="OQ85" i="1" s="1"/>
  <c r="OR86" i="1" s="1"/>
  <c r="OS87" i="1" s="1"/>
  <c r="OT88" i="1" s="1"/>
  <c r="OU89" i="1" s="1"/>
  <c r="OV90" i="1" s="1"/>
  <c r="OW91" i="1" s="1"/>
  <c r="OX92" i="1" s="1"/>
  <c r="OY93" i="1" s="1"/>
  <c r="OZ94" i="1" s="1"/>
  <c r="PA95" i="1" s="1"/>
  <c r="PB96" i="1" s="1"/>
  <c r="PC97" i="1" s="1"/>
  <c r="PD98" i="1" s="1"/>
  <c r="PE99" i="1" s="1"/>
  <c r="PF100" i="1" s="1"/>
  <c r="PG101" i="1" s="1"/>
  <c r="PH102" i="1" s="1"/>
  <c r="PI103" i="1" s="1"/>
  <c r="PJ104" i="1" s="1"/>
  <c r="PK105" i="1" s="1"/>
  <c r="PL106" i="1" s="1"/>
  <c r="PM107" i="1" s="1"/>
  <c r="PN108" i="1" s="1"/>
  <c r="LO4" i="1"/>
  <c r="LP5" i="1" s="1"/>
  <c r="LQ6" i="1" s="1"/>
  <c r="LR7" i="1" s="1"/>
  <c r="LS8" i="1" s="1"/>
  <c r="LT9" i="1" s="1"/>
  <c r="LU10" i="1" s="1"/>
  <c r="LV11" i="1" s="1"/>
  <c r="LW12" i="1" s="1"/>
  <c r="LX13" i="1" s="1"/>
  <c r="LY14" i="1" s="1"/>
  <c r="LZ15" i="1" s="1"/>
  <c r="MA16" i="1" s="1"/>
  <c r="MB17" i="1" s="1"/>
  <c r="MC18" i="1" s="1"/>
  <c r="MD19" i="1" s="1"/>
  <c r="ME20" i="1" s="1"/>
  <c r="MF21" i="1" s="1"/>
  <c r="MG22" i="1" s="1"/>
  <c r="MH23" i="1" s="1"/>
  <c r="MI24" i="1" s="1"/>
  <c r="MJ25" i="1" s="1"/>
  <c r="MK26" i="1" s="1"/>
  <c r="ML27" i="1" s="1"/>
  <c r="MM28" i="1" s="1"/>
  <c r="MN29" i="1" s="1"/>
  <c r="MO30" i="1" s="1"/>
  <c r="MP31" i="1" s="1"/>
  <c r="MQ32" i="1" s="1"/>
  <c r="MR33" i="1" s="1"/>
  <c r="MS34" i="1" s="1"/>
  <c r="MT35" i="1" s="1"/>
  <c r="MU36" i="1" s="1"/>
  <c r="MV37" i="1" s="1"/>
  <c r="MW38" i="1" s="1"/>
  <c r="MX39" i="1" s="1"/>
  <c r="MY40" i="1" s="1"/>
  <c r="MZ41" i="1" s="1"/>
  <c r="NA42" i="1" s="1"/>
  <c r="NB43" i="1" s="1"/>
  <c r="NC44" i="1" s="1"/>
  <c r="ND45" i="1" s="1"/>
  <c r="NE46" i="1" s="1"/>
  <c r="NF47" i="1" s="1"/>
  <c r="NG48" i="1" s="1"/>
  <c r="NH49" i="1" s="1"/>
  <c r="NI50" i="1" s="1"/>
  <c r="NJ51" i="1" s="1"/>
  <c r="NK52" i="1" s="1"/>
  <c r="NL53" i="1" s="1"/>
  <c r="NM54" i="1" s="1"/>
  <c r="NN55" i="1" s="1"/>
  <c r="NO56" i="1" s="1"/>
  <c r="NP57" i="1" s="1"/>
  <c r="NQ58" i="1" s="1"/>
  <c r="NR59" i="1" s="1"/>
  <c r="NS60" i="1" s="1"/>
  <c r="NT61" i="1" s="1"/>
  <c r="NU62" i="1" s="1"/>
  <c r="NV63" i="1" s="1"/>
  <c r="NW64" i="1" s="1"/>
  <c r="NX65" i="1" s="1"/>
  <c r="NY66" i="1" s="1"/>
  <c r="NZ67" i="1" s="1"/>
  <c r="OA68" i="1" s="1"/>
  <c r="OB69" i="1" s="1"/>
  <c r="OC70" i="1" s="1"/>
  <c r="OD71" i="1" s="1"/>
  <c r="OE72" i="1" s="1"/>
  <c r="OF73" i="1" s="1"/>
  <c r="OG74" i="1" s="1"/>
  <c r="OH75" i="1" s="1"/>
  <c r="OI76" i="1" s="1"/>
  <c r="OJ77" i="1" s="1"/>
  <c r="OK78" i="1" s="1"/>
  <c r="OL79" i="1" s="1"/>
  <c r="OM80" i="1" s="1"/>
  <c r="ON81" i="1" s="1"/>
  <c r="OO82" i="1" s="1"/>
  <c r="OP83" i="1" s="1"/>
  <c r="OQ84" i="1" s="1"/>
  <c r="OR85" i="1" s="1"/>
  <c r="OS86" i="1" s="1"/>
  <c r="OT87" i="1" s="1"/>
  <c r="OU88" i="1" s="1"/>
  <c r="OV89" i="1" s="1"/>
  <c r="OW90" i="1" s="1"/>
  <c r="OX91" i="1" s="1"/>
  <c r="OY92" i="1" s="1"/>
  <c r="OZ93" i="1" s="1"/>
  <c r="PA94" i="1" s="1"/>
  <c r="PB95" i="1" s="1"/>
  <c r="PC96" i="1" s="1"/>
  <c r="PD97" i="1" s="1"/>
  <c r="PE98" i="1" s="1"/>
  <c r="PF99" i="1" s="1"/>
  <c r="PG100" i="1" s="1"/>
  <c r="PH101" i="1" s="1"/>
  <c r="PI102" i="1" s="1"/>
  <c r="PJ103" i="1" s="1"/>
  <c r="PK104" i="1" s="1"/>
  <c r="PL105" i="1" s="1"/>
  <c r="PM106" i="1" s="1"/>
  <c r="PN107" i="1" s="1"/>
  <c r="LP4" i="1"/>
  <c r="LQ5" i="1" s="1"/>
  <c r="LR6" i="1" s="1"/>
  <c r="LS7" i="1" s="1"/>
  <c r="LT8" i="1" s="1"/>
  <c r="LU9" i="1" s="1"/>
  <c r="LV10" i="1" s="1"/>
  <c r="LW11" i="1" s="1"/>
  <c r="LX12" i="1" s="1"/>
  <c r="LY13" i="1" s="1"/>
  <c r="LZ14" i="1" s="1"/>
  <c r="MA15" i="1" s="1"/>
  <c r="MB16" i="1" s="1"/>
  <c r="MC17" i="1" s="1"/>
  <c r="MD18" i="1" s="1"/>
  <c r="ME19" i="1" s="1"/>
  <c r="MF20" i="1" s="1"/>
  <c r="MG21" i="1" s="1"/>
  <c r="MH22" i="1" s="1"/>
  <c r="MI23" i="1" s="1"/>
  <c r="MJ24" i="1" s="1"/>
  <c r="MK25" i="1" s="1"/>
  <c r="ML26" i="1" s="1"/>
  <c r="MM27" i="1" s="1"/>
  <c r="MN28" i="1" s="1"/>
  <c r="MO29" i="1" s="1"/>
  <c r="MP30" i="1" s="1"/>
  <c r="MQ31" i="1" s="1"/>
  <c r="MR32" i="1" s="1"/>
  <c r="MS33" i="1" s="1"/>
  <c r="MT34" i="1" s="1"/>
  <c r="MU35" i="1" s="1"/>
  <c r="MV36" i="1" s="1"/>
  <c r="MW37" i="1" s="1"/>
  <c r="MX38" i="1" s="1"/>
  <c r="MY39" i="1" s="1"/>
  <c r="MZ40" i="1" s="1"/>
  <c r="NA41" i="1" s="1"/>
  <c r="NB42" i="1" s="1"/>
  <c r="NC43" i="1" s="1"/>
  <c r="ND44" i="1" s="1"/>
  <c r="NE45" i="1" s="1"/>
  <c r="NF46" i="1" s="1"/>
  <c r="NG47" i="1" s="1"/>
  <c r="NH48" i="1" s="1"/>
  <c r="NI49" i="1" s="1"/>
  <c r="NJ50" i="1" s="1"/>
  <c r="NK51" i="1" s="1"/>
  <c r="NL52" i="1" s="1"/>
  <c r="NM53" i="1" s="1"/>
  <c r="NN54" i="1" s="1"/>
  <c r="NO55" i="1" s="1"/>
  <c r="NP56" i="1" s="1"/>
  <c r="NQ57" i="1" s="1"/>
  <c r="NR58" i="1" s="1"/>
  <c r="NS59" i="1" s="1"/>
  <c r="NT60" i="1" s="1"/>
  <c r="NU61" i="1" s="1"/>
  <c r="NV62" i="1" s="1"/>
  <c r="NW63" i="1" s="1"/>
  <c r="NX64" i="1" s="1"/>
  <c r="NY65" i="1" s="1"/>
  <c r="NZ66" i="1" s="1"/>
  <c r="OA67" i="1" s="1"/>
  <c r="OB68" i="1" s="1"/>
  <c r="OC69" i="1" s="1"/>
  <c r="OD70" i="1" s="1"/>
  <c r="OE71" i="1" s="1"/>
  <c r="OF72" i="1" s="1"/>
  <c r="OG73" i="1" s="1"/>
  <c r="OH74" i="1" s="1"/>
  <c r="OI75" i="1" s="1"/>
  <c r="OJ76" i="1" s="1"/>
  <c r="OK77" i="1" s="1"/>
  <c r="OL78" i="1" s="1"/>
  <c r="OM79" i="1" s="1"/>
  <c r="ON80" i="1" s="1"/>
  <c r="OO81" i="1" s="1"/>
  <c r="OP82" i="1" s="1"/>
  <c r="OQ83" i="1" s="1"/>
  <c r="OR84" i="1" s="1"/>
  <c r="OS85" i="1" s="1"/>
  <c r="OT86" i="1" s="1"/>
  <c r="OU87" i="1" s="1"/>
  <c r="OV88" i="1" s="1"/>
  <c r="OW89" i="1" s="1"/>
  <c r="OX90" i="1" s="1"/>
  <c r="OY91" i="1" s="1"/>
  <c r="OZ92" i="1" s="1"/>
  <c r="PA93" i="1" s="1"/>
  <c r="PB94" i="1" s="1"/>
  <c r="PC95" i="1" s="1"/>
  <c r="PD96" i="1" s="1"/>
  <c r="PE97" i="1" s="1"/>
  <c r="PF98" i="1" s="1"/>
  <c r="PG99" i="1" s="1"/>
  <c r="PH100" i="1" s="1"/>
  <c r="PI101" i="1" s="1"/>
  <c r="PJ102" i="1" s="1"/>
  <c r="PK103" i="1" s="1"/>
  <c r="PL104" i="1" s="1"/>
  <c r="PM105" i="1" s="1"/>
  <c r="PN106" i="1" s="1"/>
  <c r="LQ4" i="1"/>
  <c r="LR5" i="1" s="1"/>
  <c r="LS6" i="1" s="1"/>
  <c r="LT7" i="1" s="1"/>
  <c r="LU8" i="1" s="1"/>
  <c r="LV9" i="1" s="1"/>
  <c r="LW10" i="1" s="1"/>
  <c r="LX11" i="1" s="1"/>
  <c r="LY12" i="1" s="1"/>
  <c r="LZ13" i="1" s="1"/>
  <c r="MA14" i="1" s="1"/>
  <c r="MB15" i="1" s="1"/>
  <c r="MC16" i="1" s="1"/>
  <c r="MD17" i="1" s="1"/>
  <c r="ME18" i="1" s="1"/>
  <c r="MF19" i="1" s="1"/>
  <c r="MG20" i="1" s="1"/>
  <c r="MH21" i="1" s="1"/>
  <c r="MI22" i="1" s="1"/>
  <c r="MJ23" i="1" s="1"/>
  <c r="MK24" i="1" s="1"/>
  <c r="ML25" i="1" s="1"/>
  <c r="MM26" i="1" s="1"/>
  <c r="MN27" i="1" s="1"/>
  <c r="MO28" i="1" s="1"/>
  <c r="MP29" i="1" s="1"/>
  <c r="MQ30" i="1" s="1"/>
  <c r="MR31" i="1" s="1"/>
  <c r="MS32" i="1" s="1"/>
  <c r="MT33" i="1" s="1"/>
  <c r="MU34" i="1" s="1"/>
  <c r="MV35" i="1" s="1"/>
  <c r="MW36" i="1" s="1"/>
  <c r="MX37" i="1" s="1"/>
  <c r="MY38" i="1" s="1"/>
  <c r="MZ39" i="1" s="1"/>
  <c r="NA40" i="1" s="1"/>
  <c r="NB41" i="1" s="1"/>
  <c r="NC42" i="1" s="1"/>
  <c r="ND43" i="1" s="1"/>
  <c r="NE44" i="1" s="1"/>
  <c r="NF45" i="1" s="1"/>
  <c r="NG46" i="1" s="1"/>
  <c r="NH47" i="1" s="1"/>
  <c r="NI48" i="1" s="1"/>
  <c r="NJ49" i="1" s="1"/>
  <c r="NK50" i="1" s="1"/>
  <c r="NL51" i="1" s="1"/>
  <c r="NM52" i="1" s="1"/>
  <c r="NN53" i="1" s="1"/>
  <c r="NO54" i="1" s="1"/>
  <c r="NP55" i="1" s="1"/>
  <c r="NQ56" i="1" s="1"/>
  <c r="NR57" i="1" s="1"/>
  <c r="NS58" i="1" s="1"/>
  <c r="NT59" i="1" s="1"/>
  <c r="NU60" i="1" s="1"/>
  <c r="NV61" i="1" s="1"/>
  <c r="NW62" i="1" s="1"/>
  <c r="NX63" i="1" s="1"/>
  <c r="NY64" i="1" s="1"/>
  <c r="NZ65" i="1" s="1"/>
  <c r="OA66" i="1" s="1"/>
  <c r="OB67" i="1" s="1"/>
  <c r="OC68" i="1" s="1"/>
  <c r="OD69" i="1" s="1"/>
  <c r="OE70" i="1" s="1"/>
  <c r="OF71" i="1" s="1"/>
  <c r="OG72" i="1" s="1"/>
  <c r="OH73" i="1" s="1"/>
  <c r="OI74" i="1" s="1"/>
  <c r="OJ75" i="1" s="1"/>
  <c r="OK76" i="1" s="1"/>
  <c r="OL77" i="1" s="1"/>
  <c r="OM78" i="1" s="1"/>
  <c r="ON79" i="1" s="1"/>
  <c r="OO80" i="1" s="1"/>
  <c r="OP81" i="1" s="1"/>
  <c r="OQ82" i="1" s="1"/>
  <c r="OR83" i="1" s="1"/>
  <c r="OS84" i="1" s="1"/>
  <c r="OT85" i="1" s="1"/>
  <c r="OU86" i="1" s="1"/>
  <c r="OV87" i="1" s="1"/>
  <c r="OW88" i="1" s="1"/>
  <c r="OX89" i="1" s="1"/>
  <c r="OY90" i="1" s="1"/>
  <c r="OZ91" i="1" s="1"/>
  <c r="PA92" i="1" s="1"/>
  <c r="PB93" i="1" s="1"/>
  <c r="PC94" i="1" s="1"/>
  <c r="PD95" i="1" s="1"/>
  <c r="PE96" i="1" s="1"/>
  <c r="PF97" i="1" s="1"/>
  <c r="PG98" i="1" s="1"/>
  <c r="PH99" i="1" s="1"/>
  <c r="PI100" i="1" s="1"/>
  <c r="PJ101" i="1" s="1"/>
  <c r="PK102" i="1" s="1"/>
  <c r="PL103" i="1" s="1"/>
  <c r="PM104" i="1" s="1"/>
  <c r="PN105" i="1" s="1"/>
  <c r="LR4" i="1"/>
  <c r="LS5" i="1" s="1"/>
  <c r="LT6" i="1" s="1"/>
  <c r="LU7" i="1" s="1"/>
  <c r="LV8" i="1" s="1"/>
  <c r="LW9" i="1" s="1"/>
  <c r="LX10" i="1" s="1"/>
  <c r="LY11" i="1" s="1"/>
  <c r="LZ12" i="1" s="1"/>
  <c r="MA13" i="1" s="1"/>
  <c r="MB14" i="1" s="1"/>
  <c r="MC15" i="1" s="1"/>
  <c r="MD16" i="1" s="1"/>
  <c r="ME17" i="1" s="1"/>
  <c r="MF18" i="1" s="1"/>
  <c r="MG19" i="1" s="1"/>
  <c r="MH20" i="1" s="1"/>
  <c r="MI21" i="1" s="1"/>
  <c r="MJ22" i="1" s="1"/>
  <c r="MK23" i="1" s="1"/>
  <c r="ML24" i="1" s="1"/>
  <c r="MM25" i="1" s="1"/>
  <c r="MN26" i="1" s="1"/>
  <c r="MO27" i="1" s="1"/>
  <c r="MP28" i="1" s="1"/>
  <c r="MQ29" i="1" s="1"/>
  <c r="MR30" i="1" s="1"/>
  <c r="MS31" i="1" s="1"/>
  <c r="MT32" i="1" s="1"/>
  <c r="MU33" i="1" s="1"/>
  <c r="MV34" i="1" s="1"/>
  <c r="MW35" i="1" s="1"/>
  <c r="MX36" i="1" s="1"/>
  <c r="MY37" i="1" s="1"/>
  <c r="MZ38" i="1" s="1"/>
  <c r="NA39" i="1" s="1"/>
  <c r="NB40" i="1" s="1"/>
  <c r="NC41" i="1" s="1"/>
  <c r="ND42" i="1" s="1"/>
  <c r="NE43" i="1" s="1"/>
  <c r="NF44" i="1" s="1"/>
  <c r="NG45" i="1" s="1"/>
  <c r="NH46" i="1" s="1"/>
  <c r="NI47" i="1" s="1"/>
  <c r="NJ48" i="1" s="1"/>
  <c r="NK49" i="1" s="1"/>
  <c r="NL50" i="1" s="1"/>
  <c r="NM51" i="1" s="1"/>
  <c r="NN52" i="1" s="1"/>
  <c r="NO53" i="1" s="1"/>
  <c r="NP54" i="1" s="1"/>
  <c r="NQ55" i="1" s="1"/>
  <c r="NR56" i="1" s="1"/>
  <c r="NS57" i="1" s="1"/>
  <c r="NT58" i="1" s="1"/>
  <c r="NU59" i="1" s="1"/>
  <c r="NV60" i="1" s="1"/>
  <c r="NW61" i="1" s="1"/>
  <c r="NX62" i="1" s="1"/>
  <c r="NY63" i="1" s="1"/>
  <c r="NZ64" i="1" s="1"/>
  <c r="OA65" i="1" s="1"/>
  <c r="OB66" i="1" s="1"/>
  <c r="OC67" i="1" s="1"/>
  <c r="OD68" i="1" s="1"/>
  <c r="OE69" i="1" s="1"/>
  <c r="OF70" i="1" s="1"/>
  <c r="OG71" i="1" s="1"/>
  <c r="OH72" i="1" s="1"/>
  <c r="OI73" i="1" s="1"/>
  <c r="OJ74" i="1" s="1"/>
  <c r="OK75" i="1" s="1"/>
  <c r="OL76" i="1" s="1"/>
  <c r="OM77" i="1" s="1"/>
  <c r="ON78" i="1" s="1"/>
  <c r="OO79" i="1" s="1"/>
  <c r="OP80" i="1" s="1"/>
  <c r="OQ81" i="1" s="1"/>
  <c r="OR82" i="1" s="1"/>
  <c r="OS83" i="1" s="1"/>
  <c r="OT84" i="1" s="1"/>
  <c r="OU85" i="1" s="1"/>
  <c r="OV86" i="1" s="1"/>
  <c r="OW87" i="1" s="1"/>
  <c r="OX88" i="1" s="1"/>
  <c r="OY89" i="1" s="1"/>
  <c r="OZ90" i="1" s="1"/>
  <c r="PA91" i="1" s="1"/>
  <c r="PB92" i="1" s="1"/>
  <c r="PC93" i="1" s="1"/>
  <c r="PD94" i="1" s="1"/>
  <c r="PE95" i="1" s="1"/>
  <c r="PF96" i="1" s="1"/>
  <c r="PG97" i="1" s="1"/>
  <c r="PH98" i="1" s="1"/>
  <c r="PI99" i="1" s="1"/>
  <c r="PJ100" i="1" s="1"/>
  <c r="PK101" i="1" s="1"/>
  <c r="PL102" i="1" s="1"/>
  <c r="PM103" i="1" s="1"/>
  <c r="PN104" i="1" s="1"/>
  <c r="LS4" i="1"/>
  <c r="LT5" i="1" s="1"/>
  <c r="LU6" i="1" s="1"/>
  <c r="LV7" i="1" s="1"/>
  <c r="LW8" i="1" s="1"/>
  <c r="LX9" i="1" s="1"/>
  <c r="LY10" i="1" s="1"/>
  <c r="LZ11" i="1" s="1"/>
  <c r="MA12" i="1" s="1"/>
  <c r="MB13" i="1" s="1"/>
  <c r="MC14" i="1" s="1"/>
  <c r="MD15" i="1" s="1"/>
  <c r="ME16" i="1" s="1"/>
  <c r="MF17" i="1" s="1"/>
  <c r="MG18" i="1" s="1"/>
  <c r="MH19" i="1" s="1"/>
  <c r="MI20" i="1" s="1"/>
  <c r="MJ21" i="1" s="1"/>
  <c r="MK22" i="1" s="1"/>
  <c r="ML23" i="1" s="1"/>
  <c r="MM24" i="1" s="1"/>
  <c r="MN25" i="1" s="1"/>
  <c r="MO26" i="1" s="1"/>
  <c r="MP27" i="1" s="1"/>
  <c r="MQ28" i="1" s="1"/>
  <c r="MR29" i="1" s="1"/>
  <c r="MS30" i="1" s="1"/>
  <c r="MT31" i="1" s="1"/>
  <c r="MU32" i="1" s="1"/>
  <c r="MV33" i="1" s="1"/>
  <c r="MW34" i="1" s="1"/>
  <c r="MX35" i="1" s="1"/>
  <c r="MY36" i="1" s="1"/>
  <c r="MZ37" i="1" s="1"/>
  <c r="NA38" i="1" s="1"/>
  <c r="NB39" i="1" s="1"/>
  <c r="NC40" i="1" s="1"/>
  <c r="ND41" i="1" s="1"/>
  <c r="NE42" i="1" s="1"/>
  <c r="NF43" i="1" s="1"/>
  <c r="NG44" i="1" s="1"/>
  <c r="NH45" i="1" s="1"/>
  <c r="NI46" i="1" s="1"/>
  <c r="NJ47" i="1" s="1"/>
  <c r="NK48" i="1" s="1"/>
  <c r="NL49" i="1" s="1"/>
  <c r="NM50" i="1" s="1"/>
  <c r="NN51" i="1" s="1"/>
  <c r="NO52" i="1" s="1"/>
  <c r="NP53" i="1" s="1"/>
  <c r="NQ54" i="1" s="1"/>
  <c r="NR55" i="1" s="1"/>
  <c r="NS56" i="1" s="1"/>
  <c r="NT57" i="1" s="1"/>
  <c r="NU58" i="1" s="1"/>
  <c r="NV59" i="1" s="1"/>
  <c r="NW60" i="1" s="1"/>
  <c r="NX61" i="1" s="1"/>
  <c r="NY62" i="1" s="1"/>
  <c r="NZ63" i="1" s="1"/>
  <c r="OA64" i="1" s="1"/>
  <c r="OB65" i="1" s="1"/>
  <c r="OC66" i="1" s="1"/>
  <c r="OD67" i="1" s="1"/>
  <c r="OE68" i="1" s="1"/>
  <c r="OF69" i="1" s="1"/>
  <c r="OG70" i="1" s="1"/>
  <c r="OH71" i="1" s="1"/>
  <c r="OI72" i="1" s="1"/>
  <c r="OJ73" i="1" s="1"/>
  <c r="OK74" i="1" s="1"/>
  <c r="OL75" i="1" s="1"/>
  <c r="OM76" i="1" s="1"/>
  <c r="ON77" i="1" s="1"/>
  <c r="OO78" i="1" s="1"/>
  <c r="OP79" i="1" s="1"/>
  <c r="OQ80" i="1" s="1"/>
  <c r="OR81" i="1" s="1"/>
  <c r="OS82" i="1" s="1"/>
  <c r="OT83" i="1" s="1"/>
  <c r="OU84" i="1" s="1"/>
  <c r="OV85" i="1" s="1"/>
  <c r="OW86" i="1" s="1"/>
  <c r="OX87" i="1" s="1"/>
  <c r="OY88" i="1" s="1"/>
  <c r="OZ89" i="1" s="1"/>
  <c r="PA90" i="1" s="1"/>
  <c r="PB91" i="1" s="1"/>
  <c r="PC92" i="1" s="1"/>
  <c r="PD93" i="1" s="1"/>
  <c r="PE94" i="1" s="1"/>
  <c r="PF95" i="1" s="1"/>
  <c r="PG96" i="1" s="1"/>
  <c r="PH97" i="1" s="1"/>
  <c r="PI98" i="1" s="1"/>
  <c r="PJ99" i="1" s="1"/>
  <c r="PK100" i="1" s="1"/>
  <c r="PL101" i="1" s="1"/>
  <c r="PM102" i="1" s="1"/>
  <c r="PN103" i="1" s="1"/>
  <c r="LT4" i="1"/>
  <c r="LU5" i="1" s="1"/>
  <c r="LV6" i="1" s="1"/>
  <c r="LW7" i="1" s="1"/>
  <c r="LX8" i="1" s="1"/>
  <c r="LY9" i="1" s="1"/>
  <c r="LZ10" i="1" s="1"/>
  <c r="MA11" i="1" s="1"/>
  <c r="MB12" i="1" s="1"/>
  <c r="MC13" i="1" s="1"/>
  <c r="MD14" i="1" s="1"/>
  <c r="ME15" i="1" s="1"/>
  <c r="MF16" i="1" s="1"/>
  <c r="MG17" i="1" s="1"/>
  <c r="MH18" i="1" s="1"/>
  <c r="MI19" i="1" s="1"/>
  <c r="MJ20" i="1" s="1"/>
  <c r="MK21" i="1" s="1"/>
  <c r="ML22" i="1" s="1"/>
  <c r="MM23" i="1" s="1"/>
  <c r="MN24" i="1" s="1"/>
  <c r="MO25" i="1" s="1"/>
  <c r="MP26" i="1" s="1"/>
  <c r="MQ27" i="1" s="1"/>
  <c r="MR28" i="1" s="1"/>
  <c r="MS29" i="1" s="1"/>
  <c r="MT30" i="1" s="1"/>
  <c r="MU31" i="1" s="1"/>
  <c r="MV32" i="1" s="1"/>
  <c r="MW33" i="1" s="1"/>
  <c r="MX34" i="1" s="1"/>
  <c r="MY35" i="1" s="1"/>
  <c r="MZ36" i="1" s="1"/>
  <c r="NA37" i="1" s="1"/>
  <c r="NB38" i="1" s="1"/>
  <c r="NC39" i="1" s="1"/>
  <c r="ND40" i="1" s="1"/>
  <c r="NE41" i="1" s="1"/>
  <c r="NF42" i="1" s="1"/>
  <c r="NG43" i="1" s="1"/>
  <c r="NH44" i="1" s="1"/>
  <c r="NI45" i="1" s="1"/>
  <c r="NJ46" i="1" s="1"/>
  <c r="NK47" i="1" s="1"/>
  <c r="NL48" i="1" s="1"/>
  <c r="NM49" i="1" s="1"/>
  <c r="NN50" i="1" s="1"/>
  <c r="NO51" i="1" s="1"/>
  <c r="NP52" i="1" s="1"/>
  <c r="NQ53" i="1" s="1"/>
  <c r="NR54" i="1" s="1"/>
  <c r="NS55" i="1" s="1"/>
  <c r="NT56" i="1" s="1"/>
  <c r="NU57" i="1" s="1"/>
  <c r="NV58" i="1" s="1"/>
  <c r="NW59" i="1" s="1"/>
  <c r="NX60" i="1" s="1"/>
  <c r="NY61" i="1" s="1"/>
  <c r="NZ62" i="1" s="1"/>
  <c r="OA63" i="1" s="1"/>
  <c r="OB64" i="1" s="1"/>
  <c r="OC65" i="1" s="1"/>
  <c r="OD66" i="1" s="1"/>
  <c r="OE67" i="1" s="1"/>
  <c r="OF68" i="1" s="1"/>
  <c r="OG69" i="1" s="1"/>
  <c r="OH70" i="1" s="1"/>
  <c r="OI71" i="1" s="1"/>
  <c r="OJ72" i="1" s="1"/>
  <c r="OK73" i="1" s="1"/>
  <c r="OL74" i="1" s="1"/>
  <c r="OM75" i="1" s="1"/>
  <c r="ON76" i="1" s="1"/>
  <c r="OO77" i="1" s="1"/>
  <c r="OP78" i="1" s="1"/>
  <c r="OQ79" i="1" s="1"/>
  <c r="OR80" i="1" s="1"/>
  <c r="OS81" i="1" s="1"/>
  <c r="OT82" i="1" s="1"/>
  <c r="OU83" i="1" s="1"/>
  <c r="OV84" i="1" s="1"/>
  <c r="OW85" i="1" s="1"/>
  <c r="OX86" i="1" s="1"/>
  <c r="OY87" i="1" s="1"/>
  <c r="OZ88" i="1" s="1"/>
  <c r="PA89" i="1" s="1"/>
  <c r="PB90" i="1" s="1"/>
  <c r="PC91" i="1" s="1"/>
  <c r="PD92" i="1" s="1"/>
  <c r="PE93" i="1" s="1"/>
  <c r="PF94" i="1" s="1"/>
  <c r="PG95" i="1" s="1"/>
  <c r="PH96" i="1" s="1"/>
  <c r="PI97" i="1" s="1"/>
  <c r="PJ98" i="1" s="1"/>
  <c r="PK99" i="1" s="1"/>
  <c r="PL100" i="1" s="1"/>
  <c r="PM101" i="1" s="1"/>
  <c r="PN102" i="1" s="1"/>
  <c r="LU4" i="1"/>
  <c r="LV5" i="1" s="1"/>
  <c r="LW6" i="1" s="1"/>
  <c r="LX7" i="1" s="1"/>
  <c r="LY8" i="1" s="1"/>
  <c r="LZ9" i="1" s="1"/>
  <c r="MA10" i="1" s="1"/>
  <c r="MB11" i="1" s="1"/>
  <c r="MC12" i="1" s="1"/>
  <c r="MD13" i="1" s="1"/>
  <c r="ME14" i="1" s="1"/>
  <c r="MF15" i="1" s="1"/>
  <c r="MG16" i="1" s="1"/>
  <c r="MH17" i="1" s="1"/>
  <c r="MI18" i="1" s="1"/>
  <c r="MJ19" i="1" s="1"/>
  <c r="MK20" i="1" s="1"/>
  <c r="ML21" i="1" s="1"/>
  <c r="MM22" i="1" s="1"/>
  <c r="MN23" i="1" s="1"/>
  <c r="MO24" i="1" s="1"/>
  <c r="MP25" i="1" s="1"/>
  <c r="MQ26" i="1" s="1"/>
  <c r="MR27" i="1" s="1"/>
  <c r="MS28" i="1" s="1"/>
  <c r="MT29" i="1" s="1"/>
  <c r="MU30" i="1" s="1"/>
  <c r="MV31" i="1" s="1"/>
  <c r="MW32" i="1" s="1"/>
  <c r="MX33" i="1" s="1"/>
  <c r="MY34" i="1" s="1"/>
  <c r="MZ35" i="1" s="1"/>
  <c r="NA36" i="1" s="1"/>
  <c r="NB37" i="1" s="1"/>
  <c r="NC38" i="1" s="1"/>
  <c r="ND39" i="1" s="1"/>
  <c r="NE40" i="1" s="1"/>
  <c r="NF41" i="1" s="1"/>
  <c r="NG42" i="1" s="1"/>
  <c r="NH43" i="1" s="1"/>
  <c r="NI44" i="1" s="1"/>
  <c r="NJ45" i="1" s="1"/>
  <c r="NK46" i="1" s="1"/>
  <c r="NL47" i="1" s="1"/>
  <c r="NM48" i="1" s="1"/>
  <c r="NN49" i="1" s="1"/>
  <c r="NO50" i="1" s="1"/>
  <c r="NP51" i="1" s="1"/>
  <c r="NQ52" i="1" s="1"/>
  <c r="NR53" i="1" s="1"/>
  <c r="NS54" i="1" s="1"/>
  <c r="NT55" i="1" s="1"/>
  <c r="NU56" i="1" s="1"/>
  <c r="NV57" i="1" s="1"/>
  <c r="NW58" i="1" s="1"/>
  <c r="NX59" i="1" s="1"/>
  <c r="NY60" i="1" s="1"/>
  <c r="NZ61" i="1" s="1"/>
  <c r="OA62" i="1" s="1"/>
  <c r="OB63" i="1" s="1"/>
  <c r="OC64" i="1" s="1"/>
  <c r="OD65" i="1" s="1"/>
  <c r="OE66" i="1" s="1"/>
  <c r="OF67" i="1" s="1"/>
  <c r="OG68" i="1" s="1"/>
  <c r="OH69" i="1" s="1"/>
  <c r="OI70" i="1" s="1"/>
  <c r="OJ71" i="1" s="1"/>
  <c r="OK72" i="1" s="1"/>
  <c r="OL73" i="1" s="1"/>
  <c r="OM74" i="1" s="1"/>
  <c r="ON75" i="1" s="1"/>
  <c r="OO76" i="1" s="1"/>
  <c r="OP77" i="1" s="1"/>
  <c r="OQ78" i="1" s="1"/>
  <c r="OR79" i="1" s="1"/>
  <c r="OS80" i="1" s="1"/>
  <c r="OT81" i="1" s="1"/>
  <c r="OU82" i="1" s="1"/>
  <c r="OV83" i="1" s="1"/>
  <c r="OW84" i="1" s="1"/>
  <c r="OX85" i="1" s="1"/>
  <c r="OY86" i="1" s="1"/>
  <c r="OZ87" i="1" s="1"/>
  <c r="PA88" i="1" s="1"/>
  <c r="PB89" i="1" s="1"/>
  <c r="PC90" i="1" s="1"/>
  <c r="PD91" i="1" s="1"/>
  <c r="PE92" i="1" s="1"/>
  <c r="PF93" i="1" s="1"/>
  <c r="PG94" i="1" s="1"/>
  <c r="PH95" i="1" s="1"/>
  <c r="PI96" i="1" s="1"/>
  <c r="PJ97" i="1" s="1"/>
  <c r="PK98" i="1" s="1"/>
  <c r="PL99" i="1" s="1"/>
  <c r="PM100" i="1" s="1"/>
  <c r="PN101" i="1" s="1"/>
  <c r="LV4" i="1"/>
  <c r="LW5" i="1" s="1"/>
  <c r="LX6" i="1" s="1"/>
  <c r="LY7" i="1" s="1"/>
  <c r="LZ8" i="1" s="1"/>
  <c r="MA9" i="1" s="1"/>
  <c r="MB10" i="1" s="1"/>
  <c r="MC11" i="1" s="1"/>
  <c r="MD12" i="1" s="1"/>
  <c r="ME13" i="1" s="1"/>
  <c r="MF14" i="1" s="1"/>
  <c r="MG15" i="1" s="1"/>
  <c r="MH16" i="1" s="1"/>
  <c r="MI17" i="1" s="1"/>
  <c r="MJ18" i="1" s="1"/>
  <c r="MK19" i="1" s="1"/>
  <c r="ML20" i="1" s="1"/>
  <c r="MM21" i="1" s="1"/>
  <c r="MN22" i="1" s="1"/>
  <c r="MO23" i="1" s="1"/>
  <c r="MP24" i="1" s="1"/>
  <c r="MQ25" i="1" s="1"/>
  <c r="MR26" i="1" s="1"/>
  <c r="MS27" i="1" s="1"/>
  <c r="MT28" i="1" s="1"/>
  <c r="MU29" i="1" s="1"/>
  <c r="MV30" i="1" s="1"/>
  <c r="MW31" i="1" s="1"/>
  <c r="MX32" i="1" s="1"/>
  <c r="MY33" i="1" s="1"/>
  <c r="MZ34" i="1" s="1"/>
  <c r="NA35" i="1" s="1"/>
  <c r="NB36" i="1" s="1"/>
  <c r="NC37" i="1" s="1"/>
  <c r="ND38" i="1" s="1"/>
  <c r="NE39" i="1" s="1"/>
  <c r="NF40" i="1" s="1"/>
  <c r="NG41" i="1" s="1"/>
  <c r="NH42" i="1" s="1"/>
  <c r="NI43" i="1" s="1"/>
  <c r="NJ44" i="1" s="1"/>
  <c r="NK45" i="1" s="1"/>
  <c r="NL46" i="1" s="1"/>
  <c r="NM47" i="1" s="1"/>
  <c r="NN48" i="1" s="1"/>
  <c r="NO49" i="1" s="1"/>
  <c r="NP50" i="1" s="1"/>
  <c r="NQ51" i="1" s="1"/>
  <c r="NR52" i="1" s="1"/>
  <c r="NS53" i="1" s="1"/>
  <c r="NT54" i="1" s="1"/>
  <c r="NU55" i="1" s="1"/>
  <c r="NV56" i="1" s="1"/>
  <c r="NW57" i="1" s="1"/>
  <c r="NX58" i="1" s="1"/>
  <c r="NY59" i="1" s="1"/>
  <c r="NZ60" i="1" s="1"/>
  <c r="OA61" i="1" s="1"/>
  <c r="OB62" i="1" s="1"/>
  <c r="OC63" i="1" s="1"/>
  <c r="OD64" i="1" s="1"/>
  <c r="OE65" i="1" s="1"/>
  <c r="OF66" i="1" s="1"/>
  <c r="OG67" i="1" s="1"/>
  <c r="OH68" i="1" s="1"/>
  <c r="OI69" i="1" s="1"/>
  <c r="OJ70" i="1" s="1"/>
  <c r="OK71" i="1" s="1"/>
  <c r="OL72" i="1" s="1"/>
  <c r="OM73" i="1" s="1"/>
  <c r="ON74" i="1" s="1"/>
  <c r="OO75" i="1" s="1"/>
  <c r="OP76" i="1" s="1"/>
  <c r="OQ77" i="1" s="1"/>
  <c r="OR78" i="1" s="1"/>
  <c r="OS79" i="1" s="1"/>
  <c r="OT80" i="1" s="1"/>
  <c r="OU81" i="1" s="1"/>
  <c r="OV82" i="1" s="1"/>
  <c r="OW83" i="1" s="1"/>
  <c r="OX84" i="1" s="1"/>
  <c r="OY85" i="1" s="1"/>
  <c r="OZ86" i="1" s="1"/>
  <c r="PA87" i="1" s="1"/>
  <c r="PB88" i="1" s="1"/>
  <c r="PC89" i="1" s="1"/>
  <c r="PD90" i="1" s="1"/>
  <c r="PE91" i="1" s="1"/>
  <c r="PF92" i="1" s="1"/>
  <c r="PG93" i="1" s="1"/>
  <c r="PH94" i="1" s="1"/>
  <c r="PI95" i="1" s="1"/>
  <c r="PJ96" i="1" s="1"/>
  <c r="PK97" i="1" s="1"/>
  <c r="PL98" i="1" s="1"/>
  <c r="PM99" i="1" s="1"/>
  <c r="PN100" i="1" s="1"/>
  <c r="LW4" i="1"/>
  <c r="LX5" i="1" s="1"/>
  <c r="LY6" i="1" s="1"/>
  <c r="LZ7" i="1" s="1"/>
  <c r="MA8" i="1" s="1"/>
  <c r="MB9" i="1" s="1"/>
  <c r="MC10" i="1" s="1"/>
  <c r="MD11" i="1" s="1"/>
  <c r="ME12" i="1" s="1"/>
  <c r="MF13" i="1" s="1"/>
  <c r="MG14" i="1" s="1"/>
  <c r="MH15" i="1" s="1"/>
  <c r="MI16" i="1" s="1"/>
  <c r="MJ17" i="1" s="1"/>
  <c r="MK18" i="1" s="1"/>
  <c r="ML19" i="1" s="1"/>
  <c r="MM20" i="1" s="1"/>
  <c r="MN21" i="1" s="1"/>
  <c r="MO22" i="1" s="1"/>
  <c r="MP23" i="1" s="1"/>
  <c r="MQ24" i="1" s="1"/>
  <c r="MR25" i="1" s="1"/>
  <c r="MS26" i="1" s="1"/>
  <c r="MT27" i="1" s="1"/>
  <c r="MU28" i="1" s="1"/>
  <c r="MV29" i="1" s="1"/>
  <c r="MW30" i="1" s="1"/>
  <c r="MX31" i="1" s="1"/>
  <c r="MY32" i="1" s="1"/>
  <c r="MZ33" i="1" s="1"/>
  <c r="NA34" i="1" s="1"/>
  <c r="NB35" i="1" s="1"/>
  <c r="NC36" i="1" s="1"/>
  <c r="ND37" i="1" s="1"/>
  <c r="NE38" i="1" s="1"/>
  <c r="NF39" i="1" s="1"/>
  <c r="NG40" i="1" s="1"/>
  <c r="NH41" i="1" s="1"/>
  <c r="NI42" i="1" s="1"/>
  <c r="NJ43" i="1" s="1"/>
  <c r="NK44" i="1" s="1"/>
  <c r="NL45" i="1" s="1"/>
  <c r="NM46" i="1" s="1"/>
  <c r="NN47" i="1" s="1"/>
  <c r="NO48" i="1" s="1"/>
  <c r="NP49" i="1" s="1"/>
  <c r="NQ50" i="1" s="1"/>
  <c r="NR51" i="1" s="1"/>
  <c r="NS52" i="1" s="1"/>
  <c r="NT53" i="1" s="1"/>
  <c r="NU54" i="1" s="1"/>
  <c r="NV55" i="1" s="1"/>
  <c r="NW56" i="1" s="1"/>
  <c r="NX57" i="1" s="1"/>
  <c r="NY58" i="1" s="1"/>
  <c r="NZ59" i="1" s="1"/>
  <c r="OA60" i="1" s="1"/>
  <c r="OB61" i="1" s="1"/>
  <c r="OC62" i="1" s="1"/>
  <c r="OD63" i="1" s="1"/>
  <c r="OE64" i="1" s="1"/>
  <c r="OF65" i="1" s="1"/>
  <c r="OG66" i="1" s="1"/>
  <c r="OH67" i="1" s="1"/>
  <c r="OI68" i="1" s="1"/>
  <c r="OJ69" i="1" s="1"/>
  <c r="OK70" i="1" s="1"/>
  <c r="OL71" i="1" s="1"/>
  <c r="OM72" i="1" s="1"/>
  <c r="ON73" i="1" s="1"/>
  <c r="OO74" i="1" s="1"/>
  <c r="OP75" i="1" s="1"/>
  <c r="OQ76" i="1" s="1"/>
  <c r="OR77" i="1" s="1"/>
  <c r="OS78" i="1" s="1"/>
  <c r="OT79" i="1" s="1"/>
  <c r="OU80" i="1" s="1"/>
  <c r="OV81" i="1" s="1"/>
  <c r="OW82" i="1" s="1"/>
  <c r="OX83" i="1" s="1"/>
  <c r="OY84" i="1" s="1"/>
  <c r="OZ85" i="1" s="1"/>
  <c r="PA86" i="1" s="1"/>
  <c r="PB87" i="1" s="1"/>
  <c r="PC88" i="1" s="1"/>
  <c r="PD89" i="1" s="1"/>
  <c r="PE90" i="1" s="1"/>
  <c r="PF91" i="1" s="1"/>
  <c r="PG92" i="1" s="1"/>
  <c r="PH93" i="1" s="1"/>
  <c r="PI94" i="1" s="1"/>
  <c r="PJ95" i="1" s="1"/>
  <c r="PK96" i="1" s="1"/>
  <c r="PL97" i="1" s="1"/>
  <c r="PM98" i="1" s="1"/>
  <c r="PN99" i="1" s="1"/>
  <c r="LX4" i="1"/>
  <c r="LY5" i="1" s="1"/>
  <c r="LZ6" i="1" s="1"/>
  <c r="MA7" i="1" s="1"/>
  <c r="MB8" i="1" s="1"/>
  <c r="MC9" i="1" s="1"/>
  <c r="MD10" i="1" s="1"/>
  <c r="ME11" i="1" s="1"/>
  <c r="MF12" i="1" s="1"/>
  <c r="MG13" i="1" s="1"/>
  <c r="MH14" i="1" s="1"/>
  <c r="MI15" i="1" s="1"/>
  <c r="MJ16" i="1" s="1"/>
  <c r="MK17" i="1" s="1"/>
  <c r="ML18" i="1" s="1"/>
  <c r="MM19" i="1" s="1"/>
  <c r="MN20" i="1" s="1"/>
  <c r="MO21" i="1" s="1"/>
  <c r="MP22" i="1" s="1"/>
  <c r="MQ23" i="1" s="1"/>
  <c r="MR24" i="1" s="1"/>
  <c r="MS25" i="1" s="1"/>
  <c r="MT26" i="1" s="1"/>
  <c r="MU27" i="1" s="1"/>
  <c r="MV28" i="1" s="1"/>
  <c r="MW29" i="1" s="1"/>
  <c r="MX30" i="1" s="1"/>
  <c r="MY31" i="1" s="1"/>
  <c r="MZ32" i="1" s="1"/>
  <c r="NA33" i="1" s="1"/>
  <c r="NB34" i="1" s="1"/>
  <c r="NC35" i="1" s="1"/>
  <c r="ND36" i="1" s="1"/>
  <c r="NE37" i="1" s="1"/>
  <c r="NF38" i="1" s="1"/>
  <c r="NG39" i="1" s="1"/>
  <c r="NH40" i="1" s="1"/>
  <c r="NI41" i="1" s="1"/>
  <c r="NJ42" i="1" s="1"/>
  <c r="NK43" i="1" s="1"/>
  <c r="NL44" i="1" s="1"/>
  <c r="NM45" i="1" s="1"/>
  <c r="NN46" i="1" s="1"/>
  <c r="NO47" i="1" s="1"/>
  <c r="NP48" i="1" s="1"/>
  <c r="NQ49" i="1" s="1"/>
  <c r="NR50" i="1" s="1"/>
  <c r="NS51" i="1" s="1"/>
  <c r="NT52" i="1" s="1"/>
  <c r="NU53" i="1" s="1"/>
  <c r="NV54" i="1" s="1"/>
  <c r="NW55" i="1" s="1"/>
  <c r="NX56" i="1" s="1"/>
  <c r="NY57" i="1" s="1"/>
  <c r="NZ58" i="1" s="1"/>
  <c r="OA59" i="1" s="1"/>
  <c r="OB60" i="1" s="1"/>
  <c r="OC61" i="1" s="1"/>
  <c r="OD62" i="1" s="1"/>
  <c r="OE63" i="1" s="1"/>
  <c r="OF64" i="1" s="1"/>
  <c r="OG65" i="1" s="1"/>
  <c r="OH66" i="1" s="1"/>
  <c r="OI67" i="1" s="1"/>
  <c r="OJ68" i="1" s="1"/>
  <c r="OK69" i="1" s="1"/>
  <c r="OL70" i="1" s="1"/>
  <c r="OM71" i="1" s="1"/>
  <c r="ON72" i="1" s="1"/>
  <c r="OO73" i="1" s="1"/>
  <c r="OP74" i="1" s="1"/>
  <c r="OQ75" i="1" s="1"/>
  <c r="OR76" i="1" s="1"/>
  <c r="OS77" i="1" s="1"/>
  <c r="OT78" i="1" s="1"/>
  <c r="OU79" i="1" s="1"/>
  <c r="OV80" i="1" s="1"/>
  <c r="OW81" i="1" s="1"/>
  <c r="OX82" i="1" s="1"/>
  <c r="OY83" i="1" s="1"/>
  <c r="OZ84" i="1" s="1"/>
  <c r="PA85" i="1" s="1"/>
  <c r="PB86" i="1" s="1"/>
  <c r="PC87" i="1" s="1"/>
  <c r="PD88" i="1" s="1"/>
  <c r="PE89" i="1" s="1"/>
  <c r="PF90" i="1" s="1"/>
  <c r="PG91" i="1" s="1"/>
  <c r="PH92" i="1" s="1"/>
  <c r="PI93" i="1" s="1"/>
  <c r="PJ94" i="1" s="1"/>
  <c r="PK95" i="1" s="1"/>
  <c r="PL96" i="1" s="1"/>
  <c r="PM97" i="1" s="1"/>
  <c r="PN98" i="1" s="1"/>
  <c r="LY4" i="1"/>
  <c r="LZ5" i="1" s="1"/>
  <c r="MA6" i="1" s="1"/>
  <c r="MB7" i="1" s="1"/>
  <c r="MC8" i="1" s="1"/>
  <c r="MD9" i="1" s="1"/>
  <c r="ME10" i="1" s="1"/>
  <c r="MF11" i="1" s="1"/>
  <c r="MG12" i="1" s="1"/>
  <c r="MH13" i="1" s="1"/>
  <c r="MI14" i="1" s="1"/>
  <c r="MJ15" i="1" s="1"/>
  <c r="MK16" i="1" s="1"/>
  <c r="ML17" i="1" s="1"/>
  <c r="MM18" i="1" s="1"/>
  <c r="MN19" i="1" s="1"/>
  <c r="MO20" i="1" s="1"/>
  <c r="MP21" i="1" s="1"/>
  <c r="MQ22" i="1" s="1"/>
  <c r="MR23" i="1" s="1"/>
  <c r="MS24" i="1" s="1"/>
  <c r="MT25" i="1" s="1"/>
  <c r="MU26" i="1" s="1"/>
  <c r="MV27" i="1" s="1"/>
  <c r="MW28" i="1" s="1"/>
  <c r="MX29" i="1" s="1"/>
  <c r="MY30" i="1" s="1"/>
  <c r="MZ31" i="1" s="1"/>
  <c r="NA32" i="1" s="1"/>
  <c r="NB33" i="1" s="1"/>
  <c r="NC34" i="1" s="1"/>
  <c r="ND35" i="1" s="1"/>
  <c r="NE36" i="1" s="1"/>
  <c r="NF37" i="1" s="1"/>
  <c r="NG38" i="1" s="1"/>
  <c r="NH39" i="1" s="1"/>
  <c r="NI40" i="1" s="1"/>
  <c r="NJ41" i="1" s="1"/>
  <c r="NK42" i="1" s="1"/>
  <c r="NL43" i="1" s="1"/>
  <c r="NM44" i="1" s="1"/>
  <c r="NN45" i="1" s="1"/>
  <c r="NO46" i="1" s="1"/>
  <c r="NP47" i="1" s="1"/>
  <c r="NQ48" i="1" s="1"/>
  <c r="NR49" i="1" s="1"/>
  <c r="NS50" i="1" s="1"/>
  <c r="NT51" i="1" s="1"/>
  <c r="NU52" i="1" s="1"/>
  <c r="NV53" i="1" s="1"/>
  <c r="NW54" i="1" s="1"/>
  <c r="NX55" i="1" s="1"/>
  <c r="NY56" i="1" s="1"/>
  <c r="NZ57" i="1" s="1"/>
  <c r="OA58" i="1" s="1"/>
  <c r="OB59" i="1" s="1"/>
  <c r="OC60" i="1" s="1"/>
  <c r="OD61" i="1" s="1"/>
  <c r="OE62" i="1" s="1"/>
  <c r="OF63" i="1" s="1"/>
  <c r="OG64" i="1" s="1"/>
  <c r="OH65" i="1" s="1"/>
  <c r="OI66" i="1" s="1"/>
  <c r="OJ67" i="1" s="1"/>
  <c r="OK68" i="1" s="1"/>
  <c r="OL69" i="1" s="1"/>
  <c r="OM70" i="1" s="1"/>
  <c r="ON71" i="1" s="1"/>
  <c r="OO72" i="1" s="1"/>
  <c r="OP73" i="1" s="1"/>
  <c r="OQ74" i="1" s="1"/>
  <c r="OR75" i="1" s="1"/>
  <c r="OS76" i="1" s="1"/>
  <c r="OT77" i="1" s="1"/>
  <c r="OU78" i="1" s="1"/>
  <c r="OV79" i="1" s="1"/>
  <c r="OW80" i="1" s="1"/>
  <c r="OX81" i="1" s="1"/>
  <c r="OY82" i="1" s="1"/>
  <c r="OZ83" i="1" s="1"/>
  <c r="PA84" i="1" s="1"/>
  <c r="PB85" i="1" s="1"/>
  <c r="PC86" i="1" s="1"/>
  <c r="PD87" i="1" s="1"/>
  <c r="PE88" i="1" s="1"/>
  <c r="PF89" i="1" s="1"/>
  <c r="PG90" i="1" s="1"/>
  <c r="PH91" i="1" s="1"/>
  <c r="PI92" i="1" s="1"/>
  <c r="PJ93" i="1" s="1"/>
  <c r="PK94" i="1" s="1"/>
  <c r="PL95" i="1" s="1"/>
  <c r="PM96" i="1" s="1"/>
  <c r="PN97" i="1" s="1"/>
  <c r="LZ4" i="1"/>
  <c r="MA5" i="1" s="1"/>
  <c r="MB6" i="1" s="1"/>
  <c r="MC7" i="1" s="1"/>
  <c r="MD8" i="1" s="1"/>
  <c r="ME9" i="1" s="1"/>
  <c r="MF10" i="1" s="1"/>
  <c r="MG11" i="1" s="1"/>
  <c r="MH12" i="1" s="1"/>
  <c r="MI13" i="1" s="1"/>
  <c r="MJ14" i="1" s="1"/>
  <c r="MK15" i="1" s="1"/>
  <c r="ML16" i="1" s="1"/>
  <c r="MM17" i="1" s="1"/>
  <c r="MN18" i="1" s="1"/>
  <c r="MO19" i="1" s="1"/>
  <c r="MP20" i="1" s="1"/>
  <c r="MQ21" i="1" s="1"/>
  <c r="MR22" i="1" s="1"/>
  <c r="MS23" i="1" s="1"/>
  <c r="MT24" i="1" s="1"/>
  <c r="MU25" i="1" s="1"/>
  <c r="MV26" i="1" s="1"/>
  <c r="MW27" i="1" s="1"/>
  <c r="MX28" i="1" s="1"/>
  <c r="MY29" i="1" s="1"/>
  <c r="MZ30" i="1" s="1"/>
  <c r="NA31" i="1" s="1"/>
  <c r="NB32" i="1" s="1"/>
  <c r="NC33" i="1" s="1"/>
  <c r="ND34" i="1" s="1"/>
  <c r="NE35" i="1" s="1"/>
  <c r="NF36" i="1" s="1"/>
  <c r="NG37" i="1" s="1"/>
  <c r="NH38" i="1" s="1"/>
  <c r="NI39" i="1" s="1"/>
  <c r="NJ40" i="1" s="1"/>
  <c r="NK41" i="1" s="1"/>
  <c r="NL42" i="1" s="1"/>
  <c r="NM43" i="1" s="1"/>
  <c r="NN44" i="1" s="1"/>
  <c r="NO45" i="1" s="1"/>
  <c r="NP46" i="1" s="1"/>
  <c r="NQ47" i="1" s="1"/>
  <c r="NR48" i="1" s="1"/>
  <c r="NS49" i="1" s="1"/>
  <c r="NT50" i="1" s="1"/>
  <c r="NU51" i="1" s="1"/>
  <c r="NV52" i="1" s="1"/>
  <c r="NW53" i="1" s="1"/>
  <c r="NX54" i="1" s="1"/>
  <c r="NY55" i="1" s="1"/>
  <c r="NZ56" i="1" s="1"/>
  <c r="OA57" i="1" s="1"/>
  <c r="OB58" i="1" s="1"/>
  <c r="OC59" i="1" s="1"/>
  <c r="OD60" i="1" s="1"/>
  <c r="OE61" i="1" s="1"/>
  <c r="OF62" i="1" s="1"/>
  <c r="OG63" i="1" s="1"/>
  <c r="OH64" i="1" s="1"/>
  <c r="OI65" i="1" s="1"/>
  <c r="OJ66" i="1" s="1"/>
  <c r="OK67" i="1" s="1"/>
  <c r="OL68" i="1" s="1"/>
  <c r="OM69" i="1" s="1"/>
  <c r="ON70" i="1" s="1"/>
  <c r="OO71" i="1" s="1"/>
  <c r="OP72" i="1" s="1"/>
  <c r="OQ73" i="1" s="1"/>
  <c r="OR74" i="1" s="1"/>
  <c r="OS75" i="1" s="1"/>
  <c r="OT76" i="1" s="1"/>
  <c r="OU77" i="1" s="1"/>
  <c r="OV78" i="1" s="1"/>
  <c r="OW79" i="1" s="1"/>
  <c r="OX80" i="1" s="1"/>
  <c r="OY81" i="1" s="1"/>
  <c r="OZ82" i="1" s="1"/>
  <c r="PA83" i="1" s="1"/>
  <c r="PB84" i="1" s="1"/>
  <c r="PC85" i="1" s="1"/>
  <c r="PD86" i="1" s="1"/>
  <c r="PE87" i="1" s="1"/>
  <c r="PF88" i="1" s="1"/>
  <c r="PG89" i="1" s="1"/>
  <c r="PH90" i="1" s="1"/>
  <c r="PI91" i="1" s="1"/>
  <c r="PJ92" i="1" s="1"/>
  <c r="PK93" i="1" s="1"/>
  <c r="PL94" i="1" s="1"/>
  <c r="PM95" i="1" s="1"/>
  <c r="PN96" i="1" s="1"/>
  <c r="MA4" i="1"/>
  <c r="MB5" i="1" s="1"/>
  <c r="MC6" i="1" s="1"/>
  <c r="MD7" i="1" s="1"/>
  <c r="ME8" i="1" s="1"/>
  <c r="MF9" i="1" s="1"/>
  <c r="MG10" i="1" s="1"/>
  <c r="MH11" i="1" s="1"/>
  <c r="MI12" i="1" s="1"/>
  <c r="MJ13" i="1" s="1"/>
  <c r="MK14" i="1" s="1"/>
  <c r="ML15" i="1" s="1"/>
  <c r="MM16" i="1" s="1"/>
  <c r="MN17" i="1" s="1"/>
  <c r="MO18" i="1" s="1"/>
  <c r="MP19" i="1" s="1"/>
  <c r="MQ20" i="1" s="1"/>
  <c r="MR21" i="1" s="1"/>
  <c r="MS22" i="1" s="1"/>
  <c r="MT23" i="1" s="1"/>
  <c r="MU24" i="1" s="1"/>
  <c r="MV25" i="1" s="1"/>
  <c r="MW26" i="1" s="1"/>
  <c r="MX27" i="1" s="1"/>
  <c r="MY28" i="1" s="1"/>
  <c r="MZ29" i="1" s="1"/>
  <c r="NA30" i="1" s="1"/>
  <c r="NB31" i="1" s="1"/>
  <c r="NC32" i="1" s="1"/>
  <c r="ND33" i="1" s="1"/>
  <c r="NE34" i="1" s="1"/>
  <c r="NF35" i="1" s="1"/>
  <c r="NG36" i="1" s="1"/>
  <c r="NH37" i="1" s="1"/>
  <c r="NI38" i="1" s="1"/>
  <c r="NJ39" i="1" s="1"/>
  <c r="NK40" i="1" s="1"/>
  <c r="NL41" i="1" s="1"/>
  <c r="NM42" i="1" s="1"/>
  <c r="NN43" i="1" s="1"/>
  <c r="NO44" i="1" s="1"/>
  <c r="NP45" i="1" s="1"/>
  <c r="NQ46" i="1" s="1"/>
  <c r="NR47" i="1" s="1"/>
  <c r="NS48" i="1" s="1"/>
  <c r="NT49" i="1" s="1"/>
  <c r="NU50" i="1" s="1"/>
  <c r="NV51" i="1" s="1"/>
  <c r="NW52" i="1" s="1"/>
  <c r="NX53" i="1" s="1"/>
  <c r="NY54" i="1" s="1"/>
  <c r="NZ55" i="1" s="1"/>
  <c r="OA56" i="1" s="1"/>
  <c r="OB57" i="1" s="1"/>
  <c r="OC58" i="1" s="1"/>
  <c r="OD59" i="1" s="1"/>
  <c r="OE60" i="1" s="1"/>
  <c r="OF61" i="1" s="1"/>
  <c r="OG62" i="1" s="1"/>
  <c r="OH63" i="1" s="1"/>
  <c r="OI64" i="1" s="1"/>
  <c r="OJ65" i="1" s="1"/>
  <c r="OK66" i="1" s="1"/>
  <c r="OL67" i="1" s="1"/>
  <c r="OM68" i="1" s="1"/>
  <c r="ON69" i="1" s="1"/>
  <c r="OO70" i="1" s="1"/>
  <c r="OP71" i="1" s="1"/>
  <c r="OQ72" i="1" s="1"/>
  <c r="OR73" i="1" s="1"/>
  <c r="OS74" i="1" s="1"/>
  <c r="OT75" i="1" s="1"/>
  <c r="OU76" i="1" s="1"/>
  <c r="OV77" i="1" s="1"/>
  <c r="OW78" i="1" s="1"/>
  <c r="OX79" i="1" s="1"/>
  <c r="OY80" i="1" s="1"/>
  <c r="OZ81" i="1" s="1"/>
  <c r="PA82" i="1" s="1"/>
  <c r="PB83" i="1" s="1"/>
  <c r="PC84" i="1" s="1"/>
  <c r="PD85" i="1" s="1"/>
  <c r="PE86" i="1" s="1"/>
  <c r="PF87" i="1" s="1"/>
  <c r="PG88" i="1" s="1"/>
  <c r="PH89" i="1" s="1"/>
  <c r="PI90" i="1" s="1"/>
  <c r="PJ91" i="1" s="1"/>
  <c r="PK92" i="1" s="1"/>
  <c r="PL93" i="1" s="1"/>
  <c r="PM94" i="1" s="1"/>
  <c r="PN95" i="1" s="1"/>
  <c r="MB4" i="1"/>
  <c r="MC5" i="1" s="1"/>
  <c r="MD6" i="1" s="1"/>
  <c r="ME7" i="1" s="1"/>
  <c r="MF8" i="1" s="1"/>
  <c r="MG9" i="1" s="1"/>
  <c r="MH10" i="1" s="1"/>
  <c r="MI11" i="1" s="1"/>
  <c r="MJ12" i="1" s="1"/>
  <c r="MK13" i="1" s="1"/>
  <c r="ML14" i="1" s="1"/>
  <c r="MM15" i="1" s="1"/>
  <c r="MN16" i="1" s="1"/>
  <c r="MO17" i="1" s="1"/>
  <c r="MP18" i="1" s="1"/>
  <c r="MQ19" i="1" s="1"/>
  <c r="MR20" i="1" s="1"/>
  <c r="MS21" i="1" s="1"/>
  <c r="MT22" i="1" s="1"/>
  <c r="MU23" i="1" s="1"/>
  <c r="MV24" i="1" s="1"/>
  <c r="MW25" i="1" s="1"/>
  <c r="MX26" i="1" s="1"/>
  <c r="MY27" i="1" s="1"/>
  <c r="MZ28" i="1" s="1"/>
  <c r="NA29" i="1" s="1"/>
  <c r="NB30" i="1" s="1"/>
  <c r="NC31" i="1" s="1"/>
  <c r="ND32" i="1" s="1"/>
  <c r="NE33" i="1" s="1"/>
  <c r="NF34" i="1" s="1"/>
  <c r="NG35" i="1" s="1"/>
  <c r="NH36" i="1" s="1"/>
  <c r="NI37" i="1" s="1"/>
  <c r="NJ38" i="1" s="1"/>
  <c r="NK39" i="1" s="1"/>
  <c r="NL40" i="1" s="1"/>
  <c r="NM41" i="1" s="1"/>
  <c r="NN42" i="1" s="1"/>
  <c r="NO43" i="1" s="1"/>
  <c r="NP44" i="1" s="1"/>
  <c r="NQ45" i="1" s="1"/>
  <c r="NR46" i="1" s="1"/>
  <c r="NS47" i="1" s="1"/>
  <c r="NT48" i="1" s="1"/>
  <c r="NU49" i="1" s="1"/>
  <c r="NV50" i="1" s="1"/>
  <c r="NW51" i="1" s="1"/>
  <c r="NX52" i="1" s="1"/>
  <c r="NY53" i="1" s="1"/>
  <c r="NZ54" i="1" s="1"/>
  <c r="OA55" i="1" s="1"/>
  <c r="OB56" i="1" s="1"/>
  <c r="OC57" i="1" s="1"/>
  <c r="OD58" i="1" s="1"/>
  <c r="OE59" i="1" s="1"/>
  <c r="OF60" i="1" s="1"/>
  <c r="OG61" i="1" s="1"/>
  <c r="OH62" i="1" s="1"/>
  <c r="OI63" i="1" s="1"/>
  <c r="OJ64" i="1" s="1"/>
  <c r="OK65" i="1" s="1"/>
  <c r="OL66" i="1" s="1"/>
  <c r="OM67" i="1" s="1"/>
  <c r="ON68" i="1" s="1"/>
  <c r="OO69" i="1" s="1"/>
  <c r="OP70" i="1" s="1"/>
  <c r="OQ71" i="1" s="1"/>
  <c r="OR72" i="1" s="1"/>
  <c r="OS73" i="1" s="1"/>
  <c r="OT74" i="1" s="1"/>
  <c r="OU75" i="1" s="1"/>
  <c r="OV76" i="1" s="1"/>
  <c r="OW77" i="1" s="1"/>
  <c r="OX78" i="1" s="1"/>
  <c r="OY79" i="1" s="1"/>
  <c r="OZ80" i="1" s="1"/>
  <c r="PA81" i="1" s="1"/>
  <c r="PB82" i="1" s="1"/>
  <c r="PC83" i="1" s="1"/>
  <c r="PD84" i="1" s="1"/>
  <c r="PE85" i="1" s="1"/>
  <c r="PF86" i="1" s="1"/>
  <c r="PG87" i="1" s="1"/>
  <c r="PH88" i="1" s="1"/>
  <c r="PI89" i="1" s="1"/>
  <c r="PJ90" i="1" s="1"/>
  <c r="PK91" i="1" s="1"/>
  <c r="PL92" i="1" s="1"/>
  <c r="PM93" i="1" s="1"/>
  <c r="PN94" i="1" s="1"/>
  <c r="MC4" i="1"/>
  <c r="MD5" i="1" s="1"/>
  <c r="ME6" i="1" s="1"/>
  <c r="MF7" i="1" s="1"/>
  <c r="MG8" i="1" s="1"/>
  <c r="MH9" i="1" s="1"/>
  <c r="MI10" i="1" s="1"/>
  <c r="MJ11" i="1" s="1"/>
  <c r="MK12" i="1" s="1"/>
  <c r="ML13" i="1" s="1"/>
  <c r="MM14" i="1" s="1"/>
  <c r="MN15" i="1" s="1"/>
  <c r="MO16" i="1" s="1"/>
  <c r="MP17" i="1" s="1"/>
  <c r="MQ18" i="1" s="1"/>
  <c r="MR19" i="1" s="1"/>
  <c r="MS20" i="1" s="1"/>
  <c r="MT21" i="1" s="1"/>
  <c r="MU22" i="1" s="1"/>
  <c r="MV23" i="1" s="1"/>
  <c r="MW24" i="1" s="1"/>
  <c r="MX25" i="1" s="1"/>
  <c r="MY26" i="1" s="1"/>
  <c r="MZ27" i="1" s="1"/>
  <c r="NA28" i="1" s="1"/>
  <c r="NB29" i="1" s="1"/>
  <c r="NC30" i="1" s="1"/>
  <c r="ND31" i="1" s="1"/>
  <c r="NE32" i="1" s="1"/>
  <c r="NF33" i="1" s="1"/>
  <c r="NG34" i="1" s="1"/>
  <c r="NH35" i="1" s="1"/>
  <c r="NI36" i="1" s="1"/>
  <c r="NJ37" i="1" s="1"/>
  <c r="NK38" i="1" s="1"/>
  <c r="NL39" i="1" s="1"/>
  <c r="NM40" i="1" s="1"/>
  <c r="NN41" i="1" s="1"/>
  <c r="NO42" i="1" s="1"/>
  <c r="NP43" i="1" s="1"/>
  <c r="NQ44" i="1" s="1"/>
  <c r="NR45" i="1" s="1"/>
  <c r="NS46" i="1" s="1"/>
  <c r="NT47" i="1" s="1"/>
  <c r="NU48" i="1" s="1"/>
  <c r="NV49" i="1" s="1"/>
  <c r="NW50" i="1" s="1"/>
  <c r="NX51" i="1" s="1"/>
  <c r="NY52" i="1" s="1"/>
  <c r="NZ53" i="1" s="1"/>
  <c r="OA54" i="1" s="1"/>
  <c r="OB55" i="1" s="1"/>
  <c r="OC56" i="1" s="1"/>
  <c r="OD57" i="1" s="1"/>
  <c r="OE58" i="1" s="1"/>
  <c r="OF59" i="1" s="1"/>
  <c r="OG60" i="1" s="1"/>
  <c r="OH61" i="1" s="1"/>
  <c r="OI62" i="1" s="1"/>
  <c r="OJ63" i="1" s="1"/>
  <c r="OK64" i="1" s="1"/>
  <c r="OL65" i="1" s="1"/>
  <c r="OM66" i="1" s="1"/>
  <c r="ON67" i="1" s="1"/>
  <c r="OO68" i="1" s="1"/>
  <c r="OP69" i="1" s="1"/>
  <c r="OQ70" i="1" s="1"/>
  <c r="OR71" i="1" s="1"/>
  <c r="OS72" i="1" s="1"/>
  <c r="OT73" i="1" s="1"/>
  <c r="OU74" i="1" s="1"/>
  <c r="OV75" i="1" s="1"/>
  <c r="OW76" i="1" s="1"/>
  <c r="OX77" i="1" s="1"/>
  <c r="OY78" i="1" s="1"/>
  <c r="OZ79" i="1" s="1"/>
  <c r="PA80" i="1" s="1"/>
  <c r="PB81" i="1" s="1"/>
  <c r="PC82" i="1" s="1"/>
  <c r="PD83" i="1" s="1"/>
  <c r="PE84" i="1" s="1"/>
  <c r="PF85" i="1" s="1"/>
  <c r="PG86" i="1" s="1"/>
  <c r="PH87" i="1" s="1"/>
  <c r="PI88" i="1" s="1"/>
  <c r="PJ89" i="1" s="1"/>
  <c r="PK90" i="1" s="1"/>
  <c r="PL91" i="1" s="1"/>
  <c r="PM92" i="1" s="1"/>
  <c r="PN93" i="1" s="1"/>
  <c r="MD4" i="1"/>
  <c r="ME5" i="1" s="1"/>
  <c r="MF6" i="1" s="1"/>
  <c r="MG7" i="1" s="1"/>
  <c r="MH8" i="1" s="1"/>
  <c r="MI9" i="1" s="1"/>
  <c r="MJ10" i="1" s="1"/>
  <c r="MK11" i="1" s="1"/>
  <c r="ML12" i="1" s="1"/>
  <c r="MM13" i="1" s="1"/>
  <c r="MN14" i="1" s="1"/>
  <c r="MO15" i="1" s="1"/>
  <c r="MP16" i="1" s="1"/>
  <c r="MQ17" i="1" s="1"/>
  <c r="MR18" i="1" s="1"/>
  <c r="MS19" i="1" s="1"/>
  <c r="MT20" i="1" s="1"/>
  <c r="MU21" i="1" s="1"/>
  <c r="MV22" i="1" s="1"/>
  <c r="MW23" i="1" s="1"/>
  <c r="MX24" i="1" s="1"/>
  <c r="MY25" i="1" s="1"/>
  <c r="MZ26" i="1" s="1"/>
  <c r="NA27" i="1" s="1"/>
  <c r="NB28" i="1" s="1"/>
  <c r="NC29" i="1" s="1"/>
  <c r="ND30" i="1" s="1"/>
  <c r="NE31" i="1" s="1"/>
  <c r="NF32" i="1" s="1"/>
  <c r="NG33" i="1" s="1"/>
  <c r="NH34" i="1" s="1"/>
  <c r="NI35" i="1" s="1"/>
  <c r="NJ36" i="1" s="1"/>
  <c r="NK37" i="1" s="1"/>
  <c r="NL38" i="1" s="1"/>
  <c r="NM39" i="1" s="1"/>
  <c r="NN40" i="1" s="1"/>
  <c r="NO41" i="1" s="1"/>
  <c r="NP42" i="1" s="1"/>
  <c r="NQ43" i="1" s="1"/>
  <c r="NR44" i="1" s="1"/>
  <c r="NS45" i="1" s="1"/>
  <c r="NT46" i="1" s="1"/>
  <c r="NU47" i="1" s="1"/>
  <c r="NV48" i="1" s="1"/>
  <c r="NW49" i="1" s="1"/>
  <c r="NX50" i="1" s="1"/>
  <c r="NY51" i="1" s="1"/>
  <c r="NZ52" i="1" s="1"/>
  <c r="OA53" i="1" s="1"/>
  <c r="OB54" i="1" s="1"/>
  <c r="OC55" i="1" s="1"/>
  <c r="OD56" i="1" s="1"/>
  <c r="OE57" i="1" s="1"/>
  <c r="OF58" i="1" s="1"/>
  <c r="OG59" i="1" s="1"/>
  <c r="OH60" i="1" s="1"/>
  <c r="OI61" i="1" s="1"/>
  <c r="OJ62" i="1" s="1"/>
  <c r="OK63" i="1" s="1"/>
  <c r="OL64" i="1" s="1"/>
  <c r="OM65" i="1" s="1"/>
  <c r="ON66" i="1" s="1"/>
  <c r="OO67" i="1" s="1"/>
  <c r="OP68" i="1" s="1"/>
  <c r="OQ69" i="1" s="1"/>
  <c r="OR70" i="1" s="1"/>
  <c r="OS71" i="1" s="1"/>
  <c r="OT72" i="1" s="1"/>
  <c r="OU73" i="1" s="1"/>
  <c r="OV74" i="1" s="1"/>
  <c r="OW75" i="1" s="1"/>
  <c r="OX76" i="1" s="1"/>
  <c r="OY77" i="1" s="1"/>
  <c r="OZ78" i="1" s="1"/>
  <c r="PA79" i="1" s="1"/>
  <c r="PB80" i="1" s="1"/>
  <c r="PC81" i="1" s="1"/>
  <c r="PD82" i="1" s="1"/>
  <c r="PE83" i="1" s="1"/>
  <c r="PF84" i="1" s="1"/>
  <c r="PG85" i="1" s="1"/>
  <c r="PH86" i="1" s="1"/>
  <c r="PI87" i="1" s="1"/>
  <c r="PJ88" i="1" s="1"/>
  <c r="PK89" i="1" s="1"/>
  <c r="PL90" i="1" s="1"/>
  <c r="PM91" i="1" s="1"/>
  <c r="PN92" i="1" s="1"/>
  <c r="ME4" i="1"/>
  <c r="MF5" i="1" s="1"/>
  <c r="MG6" i="1" s="1"/>
  <c r="MH7" i="1" s="1"/>
  <c r="MI8" i="1" s="1"/>
  <c r="MJ9" i="1" s="1"/>
  <c r="MK10" i="1" s="1"/>
  <c r="ML11" i="1" s="1"/>
  <c r="MM12" i="1" s="1"/>
  <c r="MN13" i="1" s="1"/>
  <c r="MO14" i="1" s="1"/>
  <c r="MP15" i="1" s="1"/>
  <c r="MQ16" i="1" s="1"/>
  <c r="MR17" i="1" s="1"/>
  <c r="MS18" i="1" s="1"/>
  <c r="MT19" i="1" s="1"/>
  <c r="MU20" i="1" s="1"/>
  <c r="MV21" i="1" s="1"/>
  <c r="MW22" i="1" s="1"/>
  <c r="MX23" i="1" s="1"/>
  <c r="MY24" i="1" s="1"/>
  <c r="MZ25" i="1" s="1"/>
  <c r="NA26" i="1" s="1"/>
  <c r="NB27" i="1" s="1"/>
  <c r="NC28" i="1" s="1"/>
  <c r="ND29" i="1" s="1"/>
  <c r="NE30" i="1" s="1"/>
  <c r="NF31" i="1" s="1"/>
  <c r="NG32" i="1" s="1"/>
  <c r="NH33" i="1" s="1"/>
  <c r="NI34" i="1" s="1"/>
  <c r="NJ35" i="1" s="1"/>
  <c r="NK36" i="1" s="1"/>
  <c r="NL37" i="1" s="1"/>
  <c r="NM38" i="1" s="1"/>
  <c r="NN39" i="1" s="1"/>
  <c r="NO40" i="1" s="1"/>
  <c r="NP41" i="1" s="1"/>
  <c r="NQ42" i="1" s="1"/>
  <c r="NR43" i="1" s="1"/>
  <c r="NS44" i="1" s="1"/>
  <c r="NT45" i="1" s="1"/>
  <c r="NU46" i="1" s="1"/>
  <c r="NV47" i="1" s="1"/>
  <c r="NW48" i="1" s="1"/>
  <c r="NX49" i="1" s="1"/>
  <c r="NY50" i="1" s="1"/>
  <c r="NZ51" i="1" s="1"/>
  <c r="OA52" i="1" s="1"/>
  <c r="OB53" i="1" s="1"/>
  <c r="OC54" i="1" s="1"/>
  <c r="OD55" i="1" s="1"/>
  <c r="OE56" i="1" s="1"/>
  <c r="OF57" i="1" s="1"/>
  <c r="OG58" i="1" s="1"/>
  <c r="OH59" i="1" s="1"/>
  <c r="OI60" i="1" s="1"/>
  <c r="OJ61" i="1" s="1"/>
  <c r="OK62" i="1" s="1"/>
  <c r="OL63" i="1" s="1"/>
  <c r="OM64" i="1" s="1"/>
  <c r="ON65" i="1" s="1"/>
  <c r="OO66" i="1" s="1"/>
  <c r="OP67" i="1" s="1"/>
  <c r="OQ68" i="1" s="1"/>
  <c r="OR69" i="1" s="1"/>
  <c r="OS70" i="1" s="1"/>
  <c r="OT71" i="1" s="1"/>
  <c r="OU72" i="1" s="1"/>
  <c r="OV73" i="1" s="1"/>
  <c r="OW74" i="1" s="1"/>
  <c r="OX75" i="1" s="1"/>
  <c r="OY76" i="1" s="1"/>
  <c r="OZ77" i="1" s="1"/>
  <c r="PA78" i="1" s="1"/>
  <c r="PB79" i="1" s="1"/>
  <c r="PC80" i="1" s="1"/>
  <c r="PD81" i="1" s="1"/>
  <c r="PE82" i="1" s="1"/>
  <c r="PF83" i="1" s="1"/>
  <c r="PG84" i="1" s="1"/>
  <c r="PH85" i="1" s="1"/>
  <c r="PI86" i="1" s="1"/>
  <c r="PJ87" i="1" s="1"/>
  <c r="PK88" i="1" s="1"/>
  <c r="PL89" i="1" s="1"/>
  <c r="PM90" i="1" s="1"/>
  <c r="PN91" i="1" s="1"/>
  <c r="MF4" i="1"/>
  <c r="MG5" i="1" s="1"/>
  <c r="MH6" i="1" s="1"/>
  <c r="MI7" i="1" s="1"/>
  <c r="MJ8" i="1" s="1"/>
  <c r="MK9" i="1" s="1"/>
  <c r="ML10" i="1" s="1"/>
  <c r="MM11" i="1" s="1"/>
  <c r="MN12" i="1" s="1"/>
  <c r="MO13" i="1" s="1"/>
  <c r="MP14" i="1" s="1"/>
  <c r="MQ15" i="1" s="1"/>
  <c r="MR16" i="1" s="1"/>
  <c r="MS17" i="1" s="1"/>
  <c r="MT18" i="1" s="1"/>
  <c r="MU19" i="1" s="1"/>
  <c r="MV20" i="1" s="1"/>
  <c r="MW21" i="1" s="1"/>
  <c r="MX22" i="1" s="1"/>
  <c r="MY23" i="1" s="1"/>
  <c r="MZ24" i="1" s="1"/>
  <c r="NA25" i="1" s="1"/>
  <c r="NB26" i="1" s="1"/>
  <c r="NC27" i="1" s="1"/>
  <c r="ND28" i="1" s="1"/>
  <c r="NE29" i="1" s="1"/>
  <c r="NF30" i="1" s="1"/>
  <c r="NG31" i="1" s="1"/>
  <c r="NH32" i="1" s="1"/>
  <c r="NI33" i="1" s="1"/>
  <c r="NJ34" i="1" s="1"/>
  <c r="NK35" i="1" s="1"/>
  <c r="NL36" i="1" s="1"/>
  <c r="NM37" i="1" s="1"/>
  <c r="NN38" i="1" s="1"/>
  <c r="NO39" i="1" s="1"/>
  <c r="NP40" i="1" s="1"/>
  <c r="NQ41" i="1" s="1"/>
  <c r="NR42" i="1" s="1"/>
  <c r="NS43" i="1" s="1"/>
  <c r="NT44" i="1" s="1"/>
  <c r="NU45" i="1" s="1"/>
  <c r="NV46" i="1" s="1"/>
  <c r="NW47" i="1" s="1"/>
  <c r="NX48" i="1" s="1"/>
  <c r="NY49" i="1" s="1"/>
  <c r="NZ50" i="1" s="1"/>
  <c r="OA51" i="1" s="1"/>
  <c r="OB52" i="1" s="1"/>
  <c r="OC53" i="1" s="1"/>
  <c r="OD54" i="1" s="1"/>
  <c r="OE55" i="1" s="1"/>
  <c r="OF56" i="1" s="1"/>
  <c r="OG57" i="1" s="1"/>
  <c r="OH58" i="1" s="1"/>
  <c r="OI59" i="1" s="1"/>
  <c r="OJ60" i="1" s="1"/>
  <c r="OK61" i="1" s="1"/>
  <c r="OL62" i="1" s="1"/>
  <c r="OM63" i="1" s="1"/>
  <c r="ON64" i="1" s="1"/>
  <c r="OO65" i="1" s="1"/>
  <c r="OP66" i="1" s="1"/>
  <c r="OQ67" i="1" s="1"/>
  <c r="OR68" i="1" s="1"/>
  <c r="OS69" i="1" s="1"/>
  <c r="OT70" i="1" s="1"/>
  <c r="OU71" i="1" s="1"/>
  <c r="OV72" i="1" s="1"/>
  <c r="OW73" i="1" s="1"/>
  <c r="OX74" i="1" s="1"/>
  <c r="OY75" i="1" s="1"/>
  <c r="OZ76" i="1" s="1"/>
  <c r="PA77" i="1" s="1"/>
  <c r="PB78" i="1" s="1"/>
  <c r="PC79" i="1" s="1"/>
  <c r="PD80" i="1" s="1"/>
  <c r="PE81" i="1" s="1"/>
  <c r="PF82" i="1" s="1"/>
  <c r="PG83" i="1" s="1"/>
  <c r="PH84" i="1" s="1"/>
  <c r="PI85" i="1" s="1"/>
  <c r="PJ86" i="1" s="1"/>
  <c r="PK87" i="1" s="1"/>
  <c r="PL88" i="1" s="1"/>
  <c r="PM89" i="1" s="1"/>
  <c r="PN90" i="1" s="1"/>
  <c r="MG4" i="1"/>
  <c r="MH5" i="1" s="1"/>
  <c r="MI6" i="1" s="1"/>
  <c r="MJ7" i="1" s="1"/>
  <c r="MK8" i="1" s="1"/>
  <c r="ML9" i="1" s="1"/>
  <c r="MM10" i="1" s="1"/>
  <c r="MN11" i="1" s="1"/>
  <c r="MO12" i="1" s="1"/>
  <c r="MP13" i="1" s="1"/>
  <c r="MQ14" i="1" s="1"/>
  <c r="MR15" i="1" s="1"/>
  <c r="MS16" i="1" s="1"/>
  <c r="MT17" i="1" s="1"/>
  <c r="MU18" i="1" s="1"/>
  <c r="MV19" i="1" s="1"/>
  <c r="MW20" i="1" s="1"/>
  <c r="MX21" i="1" s="1"/>
  <c r="MY22" i="1" s="1"/>
  <c r="MZ23" i="1" s="1"/>
  <c r="NA24" i="1" s="1"/>
  <c r="NB25" i="1" s="1"/>
  <c r="NC26" i="1" s="1"/>
  <c r="ND27" i="1" s="1"/>
  <c r="NE28" i="1" s="1"/>
  <c r="NF29" i="1" s="1"/>
  <c r="NG30" i="1" s="1"/>
  <c r="NH31" i="1" s="1"/>
  <c r="NI32" i="1" s="1"/>
  <c r="NJ33" i="1" s="1"/>
  <c r="NK34" i="1" s="1"/>
  <c r="NL35" i="1" s="1"/>
  <c r="NM36" i="1" s="1"/>
  <c r="NN37" i="1" s="1"/>
  <c r="NO38" i="1" s="1"/>
  <c r="NP39" i="1" s="1"/>
  <c r="NQ40" i="1" s="1"/>
  <c r="NR41" i="1" s="1"/>
  <c r="NS42" i="1" s="1"/>
  <c r="NT43" i="1" s="1"/>
  <c r="NU44" i="1" s="1"/>
  <c r="NV45" i="1" s="1"/>
  <c r="NW46" i="1" s="1"/>
  <c r="NX47" i="1" s="1"/>
  <c r="NY48" i="1" s="1"/>
  <c r="NZ49" i="1" s="1"/>
  <c r="OA50" i="1" s="1"/>
  <c r="OB51" i="1" s="1"/>
  <c r="OC52" i="1" s="1"/>
  <c r="OD53" i="1" s="1"/>
  <c r="OE54" i="1" s="1"/>
  <c r="OF55" i="1" s="1"/>
  <c r="OG56" i="1" s="1"/>
  <c r="OH57" i="1" s="1"/>
  <c r="OI58" i="1" s="1"/>
  <c r="OJ59" i="1" s="1"/>
  <c r="OK60" i="1" s="1"/>
  <c r="OL61" i="1" s="1"/>
  <c r="OM62" i="1" s="1"/>
  <c r="ON63" i="1" s="1"/>
  <c r="OO64" i="1" s="1"/>
  <c r="OP65" i="1" s="1"/>
  <c r="OQ66" i="1" s="1"/>
  <c r="OR67" i="1" s="1"/>
  <c r="OS68" i="1" s="1"/>
  <c r="OT69" i="1" s="1"/>
  <c r="OU70" i="1" s="1"/>
  <c r="OV71" i="1" s="1"/>
  <c r="OW72" i="1" s="1"/>
  <c r="OX73" i="1" s="1"/>
  <c r="OY74" i="1" s="1"/>
  <c r="OZ75" i="1" s="1"/>
  <c r="PA76" i="1" s="1"/>
  <c r="PB77" i="1" s="1"/>
  <c r="PC78" i="1" s="1"/>
  <c r="PD79" i="1" s="1"/>
  <c r="PE80" i="1" s="1"/>
  <c r="PF81" i="1" s="1"/>
  <c r="PG82" i="1" s="1"/>
  <c r="PH83" i="1" s="1"/>
  <c r="PI84" i="1" s="1"/>
  <c r="PJ85" i="1" s="1"/>
  <c r="PK86" i="1" s="1"/>
  <c r="PL87" i="1" s="1"/>
  <c r="PM88" i="1" s="1"/>
  <c r="PN89" i="1" s="1"/>
  <c r="MH4" i="1"/>
  <c r="MI5" i="1" s="1"/>
  <c r="MJ6" i="1" s="1"/>
  <c r="MK7" i="1" s="1"/>
  <c r="ML8" i="1" s="1"/>
  <c r="MM9" i="1" s="1"/>
  <c r="MN10" i="1" s="1"/>
  <c r="MO11" i="1" s="1"/>
  <c r="MP12" i="1" s="1"/>
  <c r="MQ13" i="1" s="1"/>
  <c r="MR14" i="1" s="1"/>
  <c r="MS15" i="1" s="1"/>
  <c r="MT16" i="1" s="1"/>
  <c r="MU17" i="1" s="1"/>
  <c r="MV18" i="1" s="1"/>
  <c r="MW19" i="1" s="1"/>
  <c r="MX20" i="1" s="1"/>
  <c r="MY21" i="1" s="1"/>
  <c r="MZ22" i="1" s="1"/>
  <c r="NA23" i="1" s="1"/>
  <c r="NB24" i="1" s="1"/>
  <c r="NC25" i="1" s="1"/>
  <c r="ND26" i="1" s="1"/>
  <c r="NE27" i="1" s="1"/>
  <c r="NF28" i="1" s="1"/>
  <c r="NG29" i="1" s="1"/>
  <c r="NH30" i="1" s="1"/>
  <c r="NI31" i="1" s="1"/>
  <c r="NJ32" i="1" s="1"/>
  <c r="NK33" i="1" s="1"/>
  <c r="NL34" i="1" s="1"/>
  <c r="NM35" i="1" s="1"/>
  <c r="NN36" i="1" s="1"/>
  <c r="NO37" i="1" s="1"/>
  <c r="NP38" i="1" s="1"/>
  <c r="NQ39" i="1" s="1"/>
  <c r="NR40" i="1" s="1"/>
  <c r="NS41" i="1" s="1"/>
  <c r="NT42" i="1" s="1"/>
  <c r="NU43" i="1" s="1"/>
  <c r="NV44" i="1" s="1"/>
  <c r="NW45" i="1" s="1"/>
  <c r="NX46" i="1" s="1"/>
  <c r="NY47" i="1" s="1"/>
  <c r="NZ48" i="1" s="1"/>
  <c r="OA49" i="1" s="1"/>
  <c r="OB50" i="1" s="1"/>
  <c r="OC51" i="1" s="1"/>
  <c r="OD52" i="1" s="1"/>
  <c r="OE53" i="1" s="1"/>
  <c r="OF54" i="1" s="1"/>
  <c r="OG55" i="1" s="1"/>
  <c r="OH56" i="1" s="1"/>
  <c r="OI57" i="1" s="1"/>
  <c r="OJ58" i="1" s="1"/>
  <c r="OK59" i="1" s="1"/>
  <c r="OL60" i="1" s="1"/>
  <c r="OM61" i="1" s="1"/>
  <c r="ON62" i="1" s="1"/>
  <c r="OO63" i="1" s="1"/>
  <c r="OP64" i="1" s="1"/>
  <c r="OQ65" i="1" s="1"/>
  <c r="OR66" i="1" s="1"/>
  <c r="OS67" i="1" s="1"/>
  <c r="OT68" i="1" s="1"/>
  <c r="OU69" i="1" s="1"/>
  <c r="OV70" i="1" s="1"/>
  <c r="OW71" i="1" s="1"/>
  <c r="OX72" i="1" s="1"/>
  <c r="OY73" i="1" s="1"/>
  <c r="OZ74" i="1" s="1"/>
  <c r="PA75" i="1" s="1"/>
  <c r="PB76" i="1" s="1"/>
  <c r="PC77" i="1" s="1"/>
  <c r="PD78" i="1" s="1"/>
  <c r="PE79" i="1" s="1"/>
  <c r="PF80" i="1" s="1"/>
  <c r="PG81" i="1" s="1"/>
  <c r="PH82" i="1" s="1"/>
  <c r="PI83" i="1" s="1"/>
  <c r="PJ84" i="1" s="1"/>
  <c r="PK85" i="1" s="1"/>
  <c r="PL86" i="1" s="1"/>
  <c r="PM87" i="1" s="1"/>
  <c r="PN88" i="1" s="1"/>
  <c r="MI4" i="1"/>
  <c r="MJ5" i="1" s="1"/>
  <c r="MK6" i="1" s="1"/>
  <c r="ML7" i="1" s="1"/>
  <c r="MM8" i="1" s="1"/>
  <c r="MN9" i="1" s="1"/>
  <c r="MO10" i="1" s="1"/>
  <c r="MP11" i="1" s="1"/>
  <c r="MQ12" i="1" s="1"/>
  <c r="MR13" i="1" s="1"/>
  <c r="MS14" i="1" s="1"/>
  <c r="MT15" i="1" s="1"/>
  <c r="MU16" i="1" s="1"/>
  <c r="MV17" i="1" s="1"/>
  <c r="MW18" i="1" s="1"/>
  <c r="MX19" i="1" s="1"/>
  <c r="MY20" i="1" s="1"/>
  <c r="MZ21" i="1" s="1"/>
  <c r="NA22" i="1" s="1"/>
  <c r="NB23" i="1" s="1"/>
  <c r="NC24" i="1" s="1"/>
  <c r="ND25" i="1" s="1"/>
  <c r="NE26" i="1" s="1"/>
  <c r="NF27" i="1" s="1"/>
  <c r="NG28" i="1" s="1"/>
  <c r="NH29" i="1" s="1"/>
  <c r="NI30" i="1" s="1"/>
  <c r="NJ31" i="1" s="1"/>
  <c r="NK32" i="1" s="1"/>
  <c r="NL33" i="1" s="1"/>
  <c r="NM34" i="1" s="1"/>
  <c r="NN35" i="1" s="1"/>
  <c r="NO36" i="1" s="1"/>
  <c r="NP37" i="1" s="1"/>
  <c r="NQ38" i="1" s="1"/>
  <c r="NR39" i="1" s="1"/>
  <c r="NS40" i="1" s="1"/>
  <c r="NT41" i="1" s="1"/>
  <c r="NU42" i="1" s="1"/>
  <c r="NV43" i="1" s="1"/>
  <c r="NW44" i="1" s="1"/>
  <c r="NX45" i="1" s="1"/>
  <c r="NY46" i="1" s="1"/>
  <c r="NZ47" i="1" s="1"/>
  <c r="OA48" i="1" s="1"/>
  <c r="OB49" i="1" s="1"/>
  <c r="OC50" i="1" s="1"/>
  <c r="OD51" i="1" s="1"/>
  <c r="OE52" i="1" s="1"/>
  <c r="OF53" i="1" s="1"/>
  <c r="OG54" i="1" s="1"/>
  <c r="OH55" i="1" s="1"/>
  <c r="OI56" i="1" s="1"/>
  <c r="OJ57" i="1" s="1"/>
  <c r="OK58" i="1" s="1"/>
  <c r="OL59" i="1" s="1"/>
  <c r="OM60" i="1" s="1"/>
  <c r="ON61" i="1" s="1"/>
  <c r="OO62" i="1" s="1"/>
  <c r="OP63" i="1" s="1"/>
  <c r="OQ64" i="1" s="1"/>
  <c r="OR65" i="1" s="1"/>
  <c r="OS66" i="1" s="1"/>
  <c r="OT67" i="1" s="1"/>
  <c r="OU68" i="1" s="1"/>
  <c r="OV69" i="1" s="1"/>
  <c r="OW70" i="1" s="1"/>
  <c r="OX71" i="1" s="1"/>
  <c r="OY72" i="1" s="1"/>
  <c r="OZ73" i="1" s="1"/>
  <c r="PA74" i="1" s="1"/>
  <c r="PB75" i="1" s="1"/>
  <c r="PC76" i="1" s="1"/>
  <c r="PD77" i="1" s="1"/>
  <c r="PE78" i="1" s="1"/>
  <c r="PF79" i="1" s="1"/>
  <c r="PG80" i="1" s="1"/>
  <c r="PH81" i="1" s="1"/>
  <c r="PI82" i="1" s="1"/>
  <c r="PJ83" i="1" s="1"/>
  <c r="PK84" i="1" s="1"/>
  <c r="PL85" i="1" s="1"/>
  <c r="PM86" i="1" s="1"/>
  <c r="PN87" i="1" s="1"/>
  <c r="MJ4" i="1"/>
  <c r="MK5" i="1" s="1"/>
  <c r="ML6" i="1" s="1"/>
  <c r="MM7" i="1" s="1"/>
  <c r="MN8" i="1" s="1"/>
  <c r="MO9" i="1" s="1"/>
  <c r="MP10" i="1" s="1"/>
  <c r="MQ11" i="1" s="1"/>
  <c r="MR12" i="1" s="1"/>
  <c r="MS13" i="1" s="1"/>
  <c r="MT14" i="1" s="1"/>
  <c r="MU15" i="1" s="1"/>
  <c r="MV16" i="1" s="1"/>
  <c r="MW17" i="1" s="1"/>
  <c r="MX18" i="1" s="1"/>
  <c r="MY19" i="1" s="1"/>
  <c r="MZ20" i="1" s="1"/>
  <c r="NA21" i="1" s="1"/>
  <c r="NB22" i="1" s="1"/>
  <c r="NC23" i="1" s="1"/>
  <c r="ND24" i="1" s="1"/>
  <c r="NE25" i="1" s="1"/>
  <c r="NF26" i="1" s="1"/>
  <c r="NG27" i="1" s="1"/>
  <c r="NH28" i="1" s="1"/>
  <c r="NI29" i="1" s="1"/>
  <c r="NJ30" i="1" s="1"/>
  <c r="NK31" i="1" s="1"/>
  <c r="NL32" i="1" s="1"/>
  <c r="NM33" i="1" s="1"/>
  <c r="NN34" i="1" s="1"/>
  <c r="NO35" i="1" s="1"/>
  <c r="NP36" i="1" s="1"/>
  <c r="NQ37" i="1" s="1"/>
  <c r="NR38" i="1" s="1"/>
  <c r="NS39" i="1" s="1"/>
  <c r="NT40" i="1" s="1"/>
  <c r="NU41" i="1" s="1"/>
  <c r="NV42" i="1" s="1"/>
  <c r="NW43" i="1" s="1"/>
  <c r="NX44" i="1" s="1"/>
  <c r="NY45" i="1" s="1"/>
  <c r="NZ46" i="1" s="1"/>
  <c r="OA47" i="1" s="1"/>
  <c r="OB48" i="1" s="1"/>
  <c r="OC49" i="1" s="1"/>
  <c r="OD50" i="1" s="1"/>
  <c r="OE51" i="1" s="1"/>
  <c r="OF52" i="1" s="1"/>
  <c r="OG53" i="1" s="1"/>
  <c r="OH54" i="1" s="1"/>
  <c r="OI55" i="1" s="1"/>
  <c r="OJ56" i="1" s="1"/>
  <c r="OK57" i="1" s="1"/>
  <c r="OL58" i="1" s="1"/>
  <c r="OM59" i="1" s="1"/>
  <c r="ON60" i="1" s="1"/>
  <c r="OO61" i="1" s="1"/>
  <c r="OP62" i="1" s="1"/>
  <c r="OQ63" i="1" s="1"/>
  <c r="OR64" i="1" s="1"/>
  <c r="OS65" i="1" s="1"/>
  <c r="OT66" i="1" s="1"/>
  <c r="OU67" i="1" s="1"/>
  <c r="OV68" i="1" s="1"/>
  <c r="OW69" i="1" s="1"/>
  <c r="OX70" i="1" s="1"/>
  <c r="OY71" i="1" s="1"/>
  <c r="OZ72" i="1" s="1"/>
  <c r="PA73" i="1" s="1"/>
  <c r="PB74" i="1" s="1"/>
  <c r="PC75" i="1" s="1"/>
  <c r="PD76" i="1" s="1"/>
  <c r="PE77" i="1" s="1"/>
  <c r="PF78" i="1" s="1"/>
  <c r="PG79" i="1" s="1"/>
  <c r="PH80" i="1" s="1"/>
  <c r="PI81" i="1" s="1"/>
  <c r="PJ82" i="1" s="1"/>
  <c r="PK83" i="1" s="1"/>
  <c r="PL84" i="1" s="1"/>
  <c r="PM85" i="1" s="1"/>
  <c r="PN86" i="1" s="1"/>
  <c r="MK4" i="1"/>
  <c r="ML5" i="1" s="1"/>
  <c r="MM6" i="1" s="1"/>
  <c r="MN7" i="1" s="1"/>
  <c r="MO8" i="1" s="1"/>
  <c r="MP9" i="1" s="1"/>
  <c r="MQ10" i="1" s="1"/>
  <c r="MR11" i="1" s="1"/>
  <c r="MS12" i="1" s="1"/>
  <c r="MT13" i="1" s="1"/>
  <c r="MU14" i="1" s="1"/>
  <c r="MV15" i="1" s="1"/>
  <c r="MW16" i="1" s="1"/>
  <c r="MX17" i="1" s="1"/>
  <c r="MY18" i="1" s="1"/>
  <c r="MZ19" i="1" s="1"/>
  <c r="NA20" i="1" s="1"/>
  <c r="NB21" i="1" s="1"/>
  <c r="NC22" i="1" s="1"/>
  <c r="ND23" i="1" s="1"/>
  <c r="NE24" i="1" s="1"/>
  <c r="NF25" i="1" s="1"/>
  <c r="NG26" i="1" s="1"/>
  <c r="NH27" i="1" s="1"/>
  <c r="NI28" i="1" s="1"/>
  <c r="NJ29" i="1" s="1"/>
  <c r="NK30" i="1" s="1"/>
  <c r="NL31" i="1" s="1"/>
  <c r="NM32" i="1" s="1"/>
  <c r="NN33" i="1" s="1"/>
  <c r="NO34" i="1" s="1"/>
  <c r="NP35" i="1" s="1"/>
  <c r="NQ36" i="1" s="1"/>
  <c r="NR37" i="1" s="1"/>
  <c r="NS38" i="1" s="1"/>
  <c r="NT39" i="1" s="1"/>
  <c r="NU40" i="1" s="1"/>
  <c r="NV41" i="1" s="1"/>
  <c r="NW42" i="1" s="1"/>
  <c r="NX43" i="1" s="1"/>
  <c r="NY44" i="1" s="1"/>
  <c r="NZ45" i="1" s="1"/>
  <c r="OA46" i="1" s="1"/>
  <c r="OB47" i="1" s="1"/>
  <c r="OC48" i="1" s="1"/>
  <c r="OD49" i="1" s="1"/>
  <c r="OE50" i="1" s="1"/>
  <c r="OF51" i="1" s="1"/>
  <c r="OG52" i="1" s="1"/>
  <c r="OH53" i="1" s="1"/>
  <c r="OI54" i="1" s="1"/>
  <c r="OJ55" i="1" s="1"/>
  <c r="OK56" i="1" s="1"/>
  <c r="OL57" i="1" s="1"/>
  <c r="OM58" i="1" s="1"/>
  <c r="ON59" i="1" s="1"/>
  <c r="OO60" i="1" s="1"/>
  <c r="OP61" i="1" s="1"/>
  <c r="OQ62" i="1" s="1"/>
  <c r="OR63" i="1" s="1"/>
  <c r="OS64" i="1" s="1"/>
  <c r="OT65" i="1" s="1"/>
  <c r="OU66" i="1" s="1"/>
  <c r="OV67" i="1" s="1"/>
  <c r="OW68" i="1" s="1"/>
  <c r="OX69" i="1" s="1"/>
  <c r="OY70" i="1" s="1"/>
  <c r="OZ71" i="1" s="1"/>
  <c r="PA72" i="1" s="1"/>
  <c r="PB73" i="1" s="1"/>
  <c r="PC74" i="1" s="1"/>
  <c r="PD75" i="1" s="1"/>
  <c r="PE76" i="1" s="1"/>
  <c r="PF77" i="1" s="1"/>
  <c r="PG78" i="1" s="1"/>
  <c r="PH79" i="1" s="1"/>
  <c r="PI80" i="1" s="1"/>
  <c r="PJ81" i="1" s="1"/>
  <c r="PK82" i="1" s="1"/>
  <c r="PL83" i="1" s="1"/>
  <c r="PM84" i="1" s="1"/>
  <c r="PN85" i="1" s="1"/>
  <c r="ML4" i="1"/>
  <c r="MM5" i="1" s="1"/>
  <c r="MN6" i="1" s="1"/>
  <c r="MO7" i="1" s="1"/>
  <c r="MP8" i="1" s="1"/>
  <c r="MQ9" i="1" s="1"/>
  <c r="MR10" i="1" s="1"/>
  <c r="MS11" i="1" s="1"/>
  <c r="MT12" i="1" s="1"/>
  <c r="MU13" i="1" s="1"/>
  <c r="MV14" i="1" s="1"/>
  <c r="MW15" i="1" s="1"/>
  <c r="MX16" i="1" s="1"/>
  <c r="MY17" i="1" s="1"/>
  <c r="MZ18" i="1" s="1"/>
  <c r="NA19" i="1" s="1"/>
  <c r="NB20" i="1" s="1"/>
  <c r="NC21" i="1" s="1"/>
  <c r="ND22" i="1" s="1"/>
  <c r="NE23" i="1" s="1"/>
  <c r="NF24" i="1" s="1"/>
  <c r="NG25" i="1" s="1"/>
  <c r="NH26" i="1" s="1"/>
  <c r="NI27" i="1" s="1"/>
  <c r="NJ28" i="1" s="1"/>
  <c r="NK29" i="1" s="1"/>
  <c r="NL30" i="1" s="1"/>
  <c r="NM31" i="1" s="1"/>
  <c r="NN32" i="1" s="1"/>
  <c r="NO33" i="1" s="1"/>
  <c r="NP34" i="1" s="1"/>
  <c r="NQ35" i="1" s="1"/>
  <c r="NR36" i="1" s="1"/>
  <c r="NS37" i="1" s="1"/>
  <c r="NT38" i="1" s="1"/>
  <c r="NU39" i="1" s="1"/>
  <c r="NV40" i="1" s="1"/>
  <c r="NW41" i="1" s="1"/>
  <c r="NX42" i="1" s="1"/>
  <c r="NY43" i="1" s="1"/>
  <c r="NZ44" i="1" s="1"/>
  <c r="OA45" i="1" s="1"/>
  <c r="OB46" i="1" s="1"/>
  <c r="OC47" i="1" s="1"/>
  <c r="OD48" i="1" s="1"/>
  <c r="OE49" i="1" s="1"/>
  <c r="OF50" i="1" s="1"/>
  <c r="OG51" i="1" s="1"/>
  <c r="OH52" i="1" s="1"/>
  <c r="OI53" i="1" s="1"/>
  <c r="OJ54" i="1" s="1"/>
  <c r="OK55" i="1" s="1"/>
  <c r="OL56" i="1" s="1"/>
  <c r="OM57" i="1" s="1"/>
  <c r="ON58" i="1" s="1"/>
  <c r="OO59" i="1" s="1"/>
  <c r="OP60" i="1" s="1"/>
  <c r="OQ61" i="1" s="1"/>
  <c r="OR62" i="1" s="1"/>
  <c r="OS63" i="1" s="1"/>
  <c r="OT64" i="1" s="1"/>
  <c r="OU65" i="1" s="1"/>
  <c r="OV66" i="1" s="1"/>
  <c r="OW67" i="1" s="1"/>
  <c r="OX68" i="1" s="1"/>
  <c r="OY69" i="1" s="1"/>
  <c r="OZ70" i="1" s="1"/>
  <c r="PA71" i="1" s="1"/>
  <c r="PB72" i="1" s="1"/>
  <c r="PC73" i="1" s="1"/>
  <c r="PD74" i="1" s="1"/>
  <c r="PE75" i="1" s="1"/>
  <c r="PF76" i="1" s="1"/>
  <c r="PG77" i="1" s="1"/>
  <c r="PH78" i="1" s="1"/>
  <c r="PI79" i="1" s="1"/>
  <c r="PJ80" i="1" s="1"/>
  <c r="PK81" i="1" s="1"/>
  <c r="PL82" i="1" s="1"/>
  <c r="PM83" i="1" s="1"/>
  <c r="PN84" i="1" s="1"/>
  <c r="MM4" i="1"/>
  <c r="MN5" i="1" s="1"/>
  <c r="MO6" i="1" s="1"/>
  <c r="MP7" i="1" s="1"/>
  <c r="MQ8" i="1" s="1"/>
  <c r="MR9" i="1" s="1"/>
  <c r="MS10" i="1" s="1"/>
  <c r="MT11" i="1" s="1"/>
  <c r="MU12" i="1" s="1"/>
  <c r="MV13" i="1" s="1"/>
  <c r="MW14" i="1" s="1"/>
  <c r="MX15" i="1" s="1"/>
  <c r="MY16" i="1" s="1"/>
  <c r="MZ17" i="1" s="1"/>
  <c r="NA18" i="1" s="1"/>
  <c r="NB19" i="1" s="1"/>
  <c r="NC20" i="1" s="1"/>
  <c r="ND21" i="1" s="1"/>
  <c r="NE22" i="1" s="1"/>
  <c r="NF23" i="1" s="1"/>
  <c r="NG24" i="1" s="1"/>
  <c r="NH25" i="1" s="1"/>
  <c r="NI26" i="1" s="1"/>
  <c r="NJ27" i="1" s="1"/>
  <c r="NK28" i="1" s="1"/>
  <c r="NL29" i="1" s="1"/>
  <c r="NM30" i="1" s="1"/>
  <c r="NN31" i="1" s="1"/>
  <c r="NO32" i="1" s="1"/>
  <c r="NP33" i="1" s="1"/>
  <c r="NQ34" i="1" s="1"/>
  <c r="NR35" i="1" s="1"/>
  <c r="NS36" i="1" s="1"/>
  <c r="NT37" i="1" s="1"/>
  <c r="NU38" i="1" s="1"/>
  <c r="NV39" i="1" s="1"/>
  <c r="NW40" i="1" s="1"/>
  <c r="NX41" i="1" s="1"/>
  <c r="NY42" i="1" s="1"/>
  <c r="NZ43" i="1" s="1"/>
  <c r="OA44" i="1" s="1"/>
  <c r="OB45" i="1" s="1"/>
  <c r="OC46" i="1" s="1"/>
  <c r="OD47" i="1" s="1"/>
  <c r="OE48" i="1" s="1"/>
  <c r="OF49" i="1" s="1"/>
  <c r="OG50" i="1" s="1"/>
  <c r="OH51" i="1" s="1"/>
  <c r="OI52" i="1" s="1"/>
  <c r="OJ53" i="1" s="1"/>
  <c r="OK54" i="1" s="1"/>
  <c r="OL55" i="1" s="1"/>
  <c r="OM56" i="1" s="1"/>
  <c r="ON57" i="1" s="1"/>
  <c r="OO58" i="1" s="1"/>
  <c r="OP59" i="1" s="1"/>
  <c r="OQ60" i="1" s="1"/>
  <c r="OR61" i="1" s="1"/>
  <c r="OS62" i="1" s="1"/>
  <c r="OT63" i="1" s="1"/>
  <c r="OU64" i="1" s="1"/>
  <c r="OV65" i="1" s="1"/>
  <c r="OW66" i="1" s="1"/>
  <c r="OX67" i="1" s="1"/>
  <c r="OY68" i="1" s="1"/>
  <c r="OZ69" i="1" s="1"/>
  <c r="PA70" i="1" s="1"/>
  <c r="PB71" i="1" s="1"/>
  <c r="PC72" i="1" s="1"/>
  <c r="PD73" i="1" s="1"/>
  <c r="PE74" i="1" s="1"/>
  <c r="PF75" i="1" s="1"/>
  <c r="PG76" i="1" s="1"/>
  <c r="PH77" i="1" s="1"/>
  <c r="PI78" i="1" s="1"/>
  <c r="PJ79" i="1" s="1"/>
  <c r="PK80" i="1" s="1"/>
  <c r="PL81" i="1" s="1"/>
  <c r="PM82" i="1" s="1"/>
  <c r="PN83" i="1" s="1"/>
  <c r="MN4" i="1"/>
  <c r="MO5" i="1" s="1"/>
  <c r="MP6" i="1" s="1"/>
  <c r="MQ7" i="1" s="1"/>
  <c r="MR8" i="1" s="1"/>
  <c r="MS9" i="1" s="1"/>
  <c r="MT10" i="1" s="1"/>
  <c r="MU11" i="1" s="1"/>
  <c r="MV12" i="1" s="1"/>
  <c r="MW13" i="1" s="1"/>
  <c r="MX14" i="1" s="1"/>
  <c r="MY15" i="1" s="1"/>
  <c r="MZ16" i="1" s="1"/>
  <c r="NA17" i="1" s="1"/>
  <c r="NB18" i="1" s="1"/>
  <c r="NC19" i="1" s="1"/>
  <c r="ND20" i="1" s="1"/>
  <c r="NE21" i="1" s="1"/>
  <c r="NF22" i="1" s="1"/>
  <c r="NG23" i="1" s="1"/>
  <c r="NH24" i="1" s="1"/>
  <c r="NI25" i="1" s="1"/>
  <c r="NJ26" i="1" s="1"/>
  <c r="NK27" i="1" s="1"/>
  <c r="NL28" i="1" s="1"/>
  <c r="NM29" i="1" s="1"/>
  <c r="NN30" i="1" s="1"/>
  <c r="NO31" i="1" s="1"/>
  <c r="NP32" i="1" s="1"/>
  <c r="NQ33" i="1" s="1"/>
  <c r="NR34" i="1" s="1"/>
  <c r="NS35" i="1" s="1"/>
  <c r="NT36" i="1" s="1"/>
  <c r="NU37" i="1" s="1"/>
  <c r="NV38" i="1" s="1"/>
  <c r="NW39" i="1" s="1"/>
  <c r="NX40" i="1" s="1"/>
  <c r="NY41" i="1" s="1"/>
  <c r="NZ42" i="1" s="1"/>
  <c r="OA43" i="1" s="1"/>
  <c r="OB44" i="1" s="1"/>
  <c r="OC45" i="1" s="1"/>
  <c r="OD46" i="1" s="1"/>
  <c r="OE47" i="1" s="1"/>
  <c r="OF48" i="1" s="1"/>
  <c r="OG49" i="1" s="1"/>
  <c r="OH50" i="1" s="1"/>
  <c r="OI51" i="1" s="1"/>
  <c r="OJ52" i="1" s="1"/>
  <c r="OK53" i="1" s="1"/>
  <c r="OL54" i="1" s="1"/>
  <c r="OM55" i="1" s="1"/>
  <c r="ON56" i="1" s="1"/>
  <c r="OO57" i="1" s="1"/>
  <c r="OP58" i="1" s="1"/>
  <c r="OQ59" i="1" s="1"/>
  <c r="OR60" i="1" s="1"/>
  <c r="OS61" i="1" s="1"/>
  <c r="OT62" i="1" s="1"/>
  <c r="OU63" i="1" s="1"/>
  <c r="OV64" i="1" s="1"/>
  <c r="OW65" i="1" s="1"/>
  <c r="OX66" i="1" s="1"/>
  <c r="OY67" i="1" s="1"/>
  <c r="OZ68" i="1" s="1"/>
  <c r="PA69" i="1" s="1"/>
  <c r="PB70" i="1" s="1"/>
  <c r="PC71" i="1" s="1"/>
  <c r="PD72" i="1" s="1"/>
  <c r="PE73" i="1" s="1"/>
  <c r="PF74" i="1" s="1"/>
  <c r="PG75" i="1" s="1"/>
  <c r="PH76" i="1" s="1"/>
  <c r="PI77" i="1" s="1"/>
  <c r="PJ78" i="1" s="1"/>
  <c r="PK79" i="1" s="1"/>
  <c r="PL80" i="1" s="1"/>
  <c r="PM81" i="1" s="1"/>
  <c r="PN82" i="1" s="1"/>
  <c r="MO4" i="1"/>
  <c r="MP5" i="1" s="1"/>
  <c r="MQ6" i="1" s="1"/>
  <c r="MR7" i="1" s="1"/>
  <c r="MS8" i="1" s="1"/>
  <c r="MT9" i="1" s="1"/>
  <c r="MU10" i="1" s="1"/>
  <c r="MV11" i="1" s="1"/>
  <c r="MW12" i="1" s="1"/>
  <c r="MX13" i="1" s="1"/>
  <c r="MY14" i="1" s="1"/>
  <c r="MZ15" i="1" s="1"/>
  <c r="NA16" i="1" s="1"/>
  <c r="NB17" i="1" s="1"/>
  <c r="NC18" i="1" s="1"/>
  <c r="ND19" i="1" s="1"/>
  <c r="NE20" i="1" s="1"/>
  <c r="NF21" i="1" s="1"/>
  <c r="NG22" i="1" s="1"/>
  <c r="NH23" i="1" s="1"/>
  <c r="NI24" i="1" s="1"/>
  <c r="NJ25" i="1" s="1"/>
  <c r="NK26" i="1" s="1"/>
  <c r="NL27" i="1" s="1"/>
  <c r="NM28" i="1" s="1"/>
  <c r="NN29" i="1" s="1"/>
  <c r="NO30" i="1" s="1"/>
  <c r="NP31" i="1" s="1"/>
  <c r="NQ32" i="1" s="1"/>
  <c r="NR33" i="1" s="1"/>
  <c r="NS34" i="1" s="1"/>
  <c r="NT35" i="1" s="1"/>
  <c r="NU36" i="1" s="1"/>
  <c r="NV37" i="1" s="1"/>
  <c r="NW38" i="1" s="1"/>
  <c r="NX39" i="1" s="1"/>
  <c r="NY40" i="1" s="1"/>
  <c r="NZ41" i="1" s="1"/>
  <c r="OA42" i="1" s="1"/>
  <c r="OB43" i="1" s="1"/>
  <c r="OC44" i="1" s="1"/>
  <c r="OD45" i="1" s="1"/>
  <c r="OE46" i="1" s="1"/>
  <c r="OF47" i="1" s="1"/>
  <c r="OG48" i="1" s="1"/>
  <c r="OH49" i="1" s="1"/>
  <c r="OI50" i="1" s="1"/>
  <c r="OJ51" i="1" s="1"/>
  <c r="OK52" i="1" s="1"/>
  <c r="OL53" i="1" s="1"/>
  <c r="OM54" i="1" s="1"/>
  <c r="ON55" i="1" s="1"/>
  <c r="OO56" i="1" s="1"/>
  <c r="OP57" i="1" s="1"/>
  <c r="OQ58" i="1" s="1"/>
  <c r="OR59" i="1" s="1"/>
  <c r="OS60" i="1" s="1"/>
  <c r="OT61" i="1" s="1"/>
  <c r="OU62" i="1" s="1"/>
  <c r="OV63" i="1" s="1"/>
  <c r="OW64" i="1" s="1"/>
  <c r="OX65" i="1" s="1"/>
  <c r="OY66" i="1" s="1"/>
  <c r="OZ67" i="1" s="1"/>
  <c r="PA68" i="1" s="1"/>
  <c r="PB69" i="1" s="1"/>
  <c r="PC70" i="1" s="1"/>
  <c r="PD71" i="1" s="1"/>
  <c r="PE72" i="1" s="1"/>
  <c r="PF73" i="1" s="1"/>
  <c r="PG74" i="1" s="1"/>
  <c r="PH75" i="1" s="1"/>
  <c r="PI76" i="1" s="1"/>
  <c r="PJ77" i="1" s="1"/>
  <c r="PK78" i="1" s="1"/>
  <c r="PL79" i="1" s="1"/>
  <c r="PM80" i="1" s="1"/>
  <c r="PN81" i="1" s="1"/>
  <c r="MP4" i="1"/>
  <c r="MQ5" i="1" s="1"/>
  <c r="MR6" i="1" s="1"/>
  <c r="MS7" i="1" s="1"/>
  <c r="MT8" i="1" s="1"/>
  <c r="MU9" i="1" s="1"/>
  <c r="MV10" i="1" s="1"/>
  <c r="MW11" i="1" s="1"/>
  <c r="MX12" i="1" s="1"/>
  <c r="MY13" i="1" s="1"/>
  <c r="MZ14" i="1" s="1"/>
  <c r="NA15" i="1" s="1"/>
  <c r="NB16" i="1" s="1"/>
  <c r="NC17" i="1" s="1"/>
  <c r="ND18" i="1" s="1"/>
  <c r="NE19" i="1" s="1"/>
  <c r="NF20" i="1" s="1"/>
  <c r="NG21" i="1" s="1"/>
  <c r="NH22" i="1" s="1"/>
  <c r="NI23" i="1" s="1"/>
  <c r="NJ24" i="1" s="1"/>
  <c r="NK25" i="1" s="1"/>
  <c r="NL26" i="1" s="1"/>
  <c r="NM27" i="1" s="1"/>
  <c r="NN28" i="1" s="1"/>
  <c r="NO29" i="1" s="1"/>
  <c r="NP30" i="1" s="1"/>
  <c r="NQ31" i="1" s="1"/>
  <c r="NR32" i="1" s="1"/>
  <c r="NS33" i="1" s="1"/>
  <c r="NT34" i="1" s="1"/>
  <c r="NU35" i="1" s="1"/>
  <c r="NV36" i="1" s="1"/>
  <c r="NW37" i="1" s="1"/>
  <c r="NX38" i="1" s="1"/>
  <c r="NY39" i="1" s="1"/>
  <c r="NZ40" i="1" s="1"/>
  <c r="OA41" i="1" s="1"/>
  <c r="OB42" i="1" s="1"/>
  <c r="OC43" i="1" s="1"/>
  <c r="OD44" i="1" s="1"/>
  <c r="OE45" i="1" s="1"/>
  <c r="OF46" i="1" s="1"/>
  <c r="OG47" i="1" s="1"/>
  <c r="OH48" i="1" s="1"/>
  <c r="OI49" i="1" s="1"/>
  <c r="OJ50" i="1" s="1"/>
  <c r="OK51" i="1" s="1"/>
  <c r="OL52" i="1" s="1"/>
  <c r="OM53" i="1" s="1"/>
  <c r="ON54" i="1" s="1"/>
  <c r="OO55" i="1" s="1"/>
  <c r="OP56" i="1" s="1"/>
  <c r="OQ57" i="1" s="1"/>
  <c r="OR58" i="1" s="1"/>
  <c r="OS59" i="1" s="1"/>
  <c r="OT60" i="1" s="1"/>
  <c r="OU61" i="1" s="1"/>
  <c r="OV62" i="1" s="1"/>
  <c r="OW63" i="1" s="1"/>
  <c r="OX64" i="1" s="1"/>
  <c r="OY65" i="1" s="1"/>
  <c r="OZ66" i="1" s="1"/>
  <c r="PA67" i="1" s="1"/>
  <c r="PB68" i="1" s="1"/>
  <c r="PC69" i="1" s="1"/>
  <c r="PD70" i="1" s="1"/>
  <c r="PE71" i="1" s="1"/>
  <c r="PF72" i="1" s="1"/>
  <c r="PG73" i="1" s="1"/>
  <c r="PH74" i="1" s="1"/>
  <c r="PI75" i="1" s="1"/>
  <c r="PJ76" i="1" s="1"/>
  <c r="PK77" i="1" s="1"/>
  <c r="PL78" i="1" s="1"/>
  <c r="PM79" i="1" s="1"/>
  <c r="PN80" i="1" s="1"/>
  <c r="MQ4" i="1"/>
  <c r="MR5" i="1" s="1"/>
  <c r="MS6" i="1" s="1"/>
  <c r="MT7" i="1" s="1"/>
  <c r="MU8" i="1" s="1"/>
  <c r="MV9" i="1" s="1"/>
  <c r="MW10" i="1" s="1"/>
  <c r="MX11" i="1" s="1"/>
  <c r="MY12" i="1" s="1"/>
  <c r="MZ13" i="1" s="1"/>
  <c r="NA14" i="1" s="1"/>
  <c r="NB15" i="1" s="1"/>
  <c r="NC16" i="1" s="1"/>
  <c r="ND17" i="1" s="1"/>
  <c r="NE18" i="1" s="1"/>
  <c r="NF19" i="1" s="1"/>
  <c r="NG20" i="1" s="1"/>
  <c r="NH21" i="1" s="1"/>
  <c r="NI22" i="1" s="1"/>
  <c r="NJ23" i="1" s="1"/>
  <c r="NK24" i="1" s="1"/>
  <c r="NL25" i="1" s="1"/>
  <c r="NM26" i="1" s="1"/>
  <c r="NN27" i="1" s="1"/>
  <c r="NO28" i="1" s="1"/>
  <c r="NP29" i="1" s="1"/>
  <c r="NQ30" i="1" s="1"/>
  <c r="NR31" i="1" s="1"/>
  <c r="NS32" i="1" s="1"/>
  <c r="NT33" i="1" s="1"/>
  <c r="NU34" i="1" s="1"/>
  <c r="NV35" i="1" s="1"/>
  <c r="NW36" i="1" s="1"/>
  <c r="NX37" i="1" s="1"/>
  <c r="NY38" i="1" s="1"/>
  <c r="NZ39" i="1" s="1"/>
  <c r="OA40" i="1" s="1"/>
  <c r="OB41" i="1" s="1"/>
  <c r="OC42" i="1" s="1"/>
  <c r="OD43" i="1" s="1"/>
  <c r="OE44" i="1" s="1"/>
  <c r="OF45" i="1" s="1"/>
  <c r="OG46" i="1" s="1"/>
  <c r="OH47" i="1" s="1"/>
  <c r="OI48" i="1" s="1"/>
  <c r="OJ49" i="1" s="1"/>
  <c r="OK50" i="1" s="1"/>
  <c r="OL51" i="1" s="1"/>
  <c r="OM52" i="1" s="1"/>
  <c r="ON53" i="1" s="1"/>
  <c r="OO54" i="1" s="1"/>
  <c r="OP55" i="1" s="1"/>
  <c r="OQ56" i="1" s="1"/>
  <c r="OR57" i="1" s="1"/>
  <c r="OS58" i="1" s="1"/>
  <c r="OT59" i="1" s="1"/>
  <c r="OU60" i="1" s="1"/>
  <c r="OV61" i="1" s="1"/>
  <c r="OW62" i="1" s="1"/>
  <c r="OX63" i="1" s="1"/>
  <c r="OY64" i="1" s="1"/>
  <c r="OZ65" i="1" s="1"/>
  <c r="PA66" i="1" s="1"/>
  <c r="PB67" i="1" s="1"/>
  <c r="PC68" i="1" s="1"/>
  <c r="PD69" i="1" s="1"/>
  <c r="PE70" i="1" s="1"/>
  <c r="PF71" i="1" s="1"/>
  <c r="PG72" i="1" s="1"/>
  <c r="PH73" i="1" s="1"/>
  <c r="PI74" i="1" s="1"/>
  <c r="PJ75" i="1" s="1"/>
  <c r="PK76" i="1" s="1"/>
  <c r="PL77" i="1" s="1"/>
  <c r="PM78" i="1" s="1"/>
  <c r="PN79" i="1" s="1"/>
  <c r="MR4" i="1"/>
  <c r="MS5" i="1" s="1"/>
  <c r="MT6" i="1" s="1"/>
  <c r="MU7" i="1" s="1"/>
  <c r="MV8" i="1" s="1"/>
  <c r="MW9" i="1" s="1"/>
  <c r="MX10" i="1" s="1"/>
  <c r="MY11" i="1" s="1"/>
  <c r="MZ12" i="1" s="1"/>
  <c r="NA13" i="1" s="1"/>
  <c r="NB14" i="1" s="1"/>
  <c r="NC15" i="1" s="1"/>
  <c r="ND16" i="1" s="1"/>
  <c r="NE17" i="1" s="1"/>
  <c r="NF18" i="1" s="1"/>
  <c r="NG19" i="1" s="1"/>
  <c r="NH20" i="1" s="1"/>
  <c r="NI21" i="1" s="1"/>
  <c r="NJ22" i="1" s="1"/>
  <c r="NK23" i="1" s="1"/>
  <c r="NL24" i="1" s="1"/>
  <c r="NM25" i="1" s="1"/>
  <c r="NN26" i="1" s="1"/>
  <c r="NO27" i="1" s="1"/>
  <c r="NP28" i="1" s="1"/>
  <c r="NQ29" i="1" s="1"/>
  <c r="NR30" i="1" s="1"/>
  <c r="NS31" i="1" s="1"/>
  <c r="NT32" i="1" s="1"/>
  <c r="NU33" i="1" s="1"/>
  <c r="NV34" i="1" s="1"/>
  <c r="NW35" i="1" s="1"/>
  <c r="NX36" i="1" s="1"/>
  <c r="NY37" i="1" s="1"/>
  <c r="NZ38" i="1" s="1"/>
  <c r="OA39" i="1" s="1"/>
  <c r="OB40" i="1" s="1"/>
  <c r="OC41" i="1" s="1"/>
  <c r="OD42" i="1" s="1"/>
  <c r="OE43" i="1" s="1"/>
  <c r="OF44" i="1" s="1"/>
  <c r="OG45" i="1" s="1"/>
  <c r="OH46" i="1" s="1"/>
  <c r="OI47" i="1" s="1"/>
  <c r="OJ48" i="1" s="1"/>
  <c r="OK49" i="1" s="1"/>
  <c r="OL50" i="1" s="1"/>
  <c r="OM51" i="1" s="1"/>
  <c r="ON52" i="1" s="1"/>
  <c r="OO53" i="1" s="1"/>
  <c r="OP54" i="1" s="1"/>
  <c r="OQ55" i="1" s="1"/>
  <c r="OR56" i="1" s="1"/>
  <c r="OS57" i="1" s="1"/>
  <c r="OT58" i="1" s="1"/>
  <c r="OU59" i="1" s="1"/>
  <c r="OV60" i="1" s="1"/>
  <c r="OW61" i="1" s="1"/>
  <c r="OX62" i="1" s="1"/>
  <c r="OY63" i="1" s="1"/>
  <c r="OZ64" i="1" s="1"/>
  <c r="PA65" i="1" s="1"/>
  <c r="PB66" i="1" s="1"/>
  <c r="PC67" i="1" s="1"/>
  <c r="PD68" i="1" s="1"/>
  <c r="PE69" i="1" s="1"/>
  <c r="PF70" i="1" s="1"/>
  <c r="PG71" i="1" s="1"/>
  <c r="PH72" i="1" s="1"/>
  <c r="PI73" i="1" s="1"/>
  <c r="PJ74" i="1" s="1"/>
  <c r="PK75" i="1" s="1"/>
  <c r="PL76" i="1" s="1"/>
  <c r="PM77" i="1" s="1"/>
  <c r="PN78" i="1" s="1"/>
  <c r="MS4" i="1"/>
  <c r="MT5" i="1" s="1"/>
  <c r="MU6" i="1" s="1"/>
  <c r="MV7" i="1" s="1"/>
  <c r="MW8" i="1" s="1"/>
  <c r="MX9" i="1" s="1"/>
  <c r="MY10" i="1" s="1"/>
  <c r="MZ11" i="1" s="1"/>
  <c r="NA12" i="1" s="1"/>
  <c r="NB13" i="1" s="1"/>
  <c r="NC14" i="1" s="1"/>
  <c r="ND15" i="1" s="1"/>
  <c r="NE16" i="1" s="1"/>
  <c r="NF17" i="1" s="1"/>
  <c r="NG18" i="1" s="1"/>
  <c r="NH19" i="1" s="1"/>
  <c r="NI20" i="1" s="1"/>
  <c r="NJ21" i="1" s="1"/>
  <c r="NK22" i="1" s="1"/>
  <c r="NL23" i="1" s="1"/>
  <c r="NM24" i="1" s="1"/>
  <c r="NN25" i="1" s="1"/>
  <c r="NO26" i="1" s="1"/>
  <c r="NP27" i="1" s="1"/>
  <c r="NQ28" i="1" s="1"/>
  <c r="NR29" i="1" s="1"/>
  <c r="NS30" i="1" s="1"/>
  <c r="NT31" i="1" s="1"/>
  <c r="NU32" i="1" s="1"/>
  <c r="NV33" i="1" s="1"/>
  <c r="NW34" i="1" s="1"/>
  <c r="NX35" i="1" s="1"/>
  <c r="NY36" i="1" s="1"/>
  <c r="NZ37" i="1" s="1"/>
  <c r="OA38" i="1" s="1"/>
  <c r="OB39" i="1" s="1"/>
  <c r="OC40" i="1" s="1"/>
  <c r="OD41" i="1" s="1"/>
  <c r="OE42" i="1" s="1"/>
  <c r="OF43" i="1" s="1"/>
  <c r="OG44" i="1" s="1"/>
  <c r="OH45" i="1" s="1"/>
  <c r="OI46" i="1" s="1"/>
  <c r="OJ47" i="1" s="1"/>
  <c r="OK48" i="1" s="1"/>
  <c r="OL49" i="1" s="1"/>
  <c r="OM50" i="1" s="1"/>
  <c r="ON51" i="1" s="1"/>
  <c r="OO52" i="1" s="1"/>
  <c r="OP53" i="1" s="1"/>
  <c r="OQ54" i="1" s="1"/>
  <c r="OR55" i="1" s="1"/>
  <c r="OS56" i="1" s="1"/>
  <c r="OT57" i="1" s="1"/>
  <c r="OU58" i="1" s="1"/>
  <c r="OV59" i="1" s="1"/>
  <c r="OW60" i="1" s="1"/>
  <c r="OX61" i="1" s="1"/>
  <c r="OY62" i="1" s="1"/>
  <c r="OZ63" i="1" s="1"/>
  <c r="PA64" i="1" s="1"/>
  <c r="PB65" i="1" s="1"/>
  <c r="PC66" i="1" s="1"/>
  <c r="PD67" i="1" s="1"/>
  <c r="PE68" i="1" s="1"/>
  <c r="PF69" i="1" s="1"/>
  <c r="PG70" i="1" s="1"/>
  <c r="PH71" i="1" s="1"/>
  <c r="PI72" i="1" s="1"/>
  <c r="PJ73" i="1" s="1"/>
  <c r="PK74" i="1" s="1"/>
  <c r="PL75" i="1" s="1"/>
  <c r="PM76" i="1" s="1"/>
  <c r="PN77" i="1" s="1"/>
  <c r="MT4" i="1"/>
  <c r="MU5" i="1" s="1"/>
  <c r="MV6" i="1" s="1"/>
  <c r="MW7" i="1" s="1"/>
  <c r="MX8" i="1" s="1"/>
  <c r="MY9" i="1" s="1"/>
  <c r="MZ10" i="1" s="1"/>
  <c r="NA11" i="1" s="1"/>
  <c r="NB12" i="1" s="1"/>
  <c r="NC13" i="1" s="1"/>
  <c r="ND14" i="1" s="1"/>
  <c r="NE15" i="1" s="1"/>
  <c r="NF16" i="1" s="1"/>
  <c r="NG17" i="1" s="1"/>
  <c r="NH18" i="1" s="1"/>
  <c r="NI19" i="1" s="1"/>
  <c r="NJ20" i="1" s="1"/>
  <c r="NK21" i="1" s="1"/>
  <c r="NL22" i="1" s="1"/>
  <c r="NM23" i="1" s="1"/>
  <c r="NN24" i="1" s="1"/>
  <c r="NO25" i="1" s="1"/>
  <c r="NP26" i="1" s="1"/>
  <c r="NQ27" i="1" s="1"/>
  <c r="NR28" i="1" s="1"/>
  <c r="NS29" i="1" s="1"/>
  <c r="NT30" i="1" s="1"/>
  <c r="NU31" i="1" s="1"/>
  <c r="NV32" i="1" s="1"/>
  <c r="NW33" i="1" s="1"/>
  <c r="NX34" i="1" s="1"/>
  <c r="NY35" i="1" s="1"/>
  <c r="NZ36" i="1" s="1"/>
  <c r="OA37" i="1" s="1"/>
  <c r="OB38" i="1" s="1"/>
  <c r="OC39" i="1" s="1"/>
  <c r="OD40" i="1" s="1"/>
  <c r="OE41" i="1" s="1"/>
  <c r="OF42" i="1" s="1"/>
  <c r="OG43" i="1" s="1"/>
  <c r="OH44" i="1" s="1"/>
  <c r="OI45" i="1" s="1"/>
  <c r="OJ46" i="1" s="1"/>
  <c r="OK47" i="1" s="1"/>
  <c r="OL48" i="1" s="1"/>
  <c r="OM49" i="1" s="1"/>
  <c r="ON50" i="1" s="1"/>
  <c r="OO51" i="1" s="1"/>
  <c r="OP52" i="1" s="1"/>
  <c r="OQ53" i="1" s="1"/>
  <c r="OR54" i="1" s="1"/>
  <c r="OS55" i="1" s="1"/>
  <c r="OT56" i="1" s="1"/>
  <c r="OU57" i="1" s="1"/>
  <c r="OV58" i="1" s="1"/>
  <c r="OW59" i="1" s="1"/>
  <c r="OX60" i="1" s="1"/>
  <c r="OY61" i="1" s="1"/>
  <c r="OZ62" i="1" s="1"/>
  <c r="PA63" i="1" s="1"/>
  <c r="PB64" i="1" s="1"/>
  <c r="PC65" i="1" s="1"/>
  <c r="PD66" i="1" s="1"/>
  <c r="PE67" i="1" s="1"/>
  <c r="PF68" i="1" s="1"/>
  <c r="PG69" i="1" s="1"/>
  <c r="PH70" i="1" s="1"/>
  <c r="PI71" i="1" s="1"/>
  <c r="PJ72" i="1" s="1"/>
  <c r="PK73" i="1" s="1"/>
  <c r="PL74" i="1" s="1"/>
  <c r="PM75" i="1" s="1"/>
  <c r="PN76" i="1" s="1"/>
  <c r="MU4" i="1"/>
  <c r="MV5" i="1" s="1"/>
  <c r="MW6" i="1" s="1"/>
  <c r="MX7" i="1" s="1"/>
  <c r="MY8" i="1" s="1"/>
  <c r="MZ9" i="1" s="1"/>
  <c r="NA10" i="1" s="1"/>
  <c r="NB11" i="1" s="1"/>
  <c r="NC12" i="1" s="1"/>
  <c r="ND13" i="1" s="1"/>
  <c r="NE14" i="1" s="1"/>
  <c r="NF15" i="1" s="1"/>
  <c r="NG16" i="1" s="1"/>
  <c r="NH17" i="1" s="1"/>
  <c r="NI18" i="1" s="1"/>
  <c r="NJ19" i="1" s="1"/>
  <c r="NK20" i="1" s="1"/>
  <c r="NL21" i="1" s="1"/>
  <c r="NM22" i="1" s="1"/>
  <c r="NN23" i="1" s="1"/>
  <c r="NO24" i="1" s="1"/>
  <c r="NP25" i="1" s="1"/>
  <c r="NQ26" i="1" s="1"/>
  <c r="NR27" i="1" s="1"/>
  <c r="NS28" i="1" s="1"/>
  <c r="NT29" i="1" s="1"/>
  <c r="NU30" i="1" s="1"/>
  <c r="NV31" i="1" s="1"/>
  <c r="NW32" i="1" s="1"/>
  <c r="NX33" i="1" s="1"/>
  <c r="NY34" i="1" s="1"/>
  <c r="NZ35" i="1" s="1"/>
  <c r="OA36" i="1" s="1"/>
  <c r="OB37" i="1" s="1"/>
  <c r="OC38" i="1" s="1"/>
  <c r="OD39" i="1" s="1"/>
  <c r="OE40" i="1" s="1"/>
  <c r="OF41" i="1" s="1"/>
  <c r="OG42" i="1" s="1"/>
  <c r="OH43" i="1" s="1"/>
  <c r="OI44" i="1" s="1"/>
  <c r="OJ45" i="1" s="1"/>
  <c r="OK46" i="1" s="1"/>
  <c r="OL47" i="1" s="1"/>
  <c r="OM48" i="1" s="1"/>
  <c r="ON49" i="1" s="1"/>
  <c r="OO50" i="1" s="1"/>
  <c r="OP51" i="1" s="1"/>
  <c r="OQ52" i="1" s="1"/>
  <c r="OR53" i="1" s="1"/>
  <c r="OS54" i="1" s="1"/>
  <c r="OT55" i="1" s="1"/>
  <c r="OU56" i="1" s="1"/>
  <c r="OV57" i="1" s="1"/>
  <c r="OW58" i="1" s="1"/>
  <c r="OX59" i="1" s="1"/>
  <c r="OY60" i="1" s="1"/>
  <c r="OZ61" i="1" s="1"/>
  <c r="PA62" i="1" s="1"/>
  <c r="PB63" i="1" s="1"/>
  <c r="PC64" i="1" s="1"/>
  <c r="PD65" i="1" s="1"/>
  <c r="PE66" i="1" s="1"/>
  <c r="PF67" i="1" s="1"/>
  <c r="PG68" i="1" s="1"/>
  <c r="PH69" i="1" s="1"/>
  <c r="PI70" i="1" s="1"/>
  <c r="PJ71" i="1" s="1"/>
  <c r="PK72" i="1" s="1"/>
  <c r="PL73" i="1" s="1"/>
  <c r="PM74" i="1" s="1"/>
  <c r="PN75" i="1" s="1"/>
  <c r="MV4" i="1"/>
  <c r="MW5" i="1" s="1"/>
  <c r="MX6" i="1" s="1"/>
  <c r="MY7" i="1" s="1"/>
  <c r="MZ8" i="1" s="1"/>
  <c r="NA9" i="1" s="1"/>
  <c r="NB10" i="1" s="1"/>
  <c r="NC11" i="1" s="1"/>
  <c r="ND12" i="1" s="1"/>
  <c r="NE13" i="1" s="1"/>
  <c r="NF14" i="1" s="1"/>
  <c r="NG15" i="1" s="1"/>
  <c r="NH16" i="1" s="1"/>
  <c r="NI17" i="1" s="1"/>
  <c r="NJ18" i="1" s="1"/>
  <c r="NK19" i="1" s="1"/>
  <c r="NL20" i="1" s="1"/>
  <c r="NM21" i="1" s="1"/>
  <c r="NN22" i="1" s="1"/>
  <c r="NO23" i="1" s="1"/>
  <c r="NP24" i="1" s="1"/>
  <c r="NQ25" i="1" s="1"/>
  <c r="NR26" i="1" s="1"/>
  <c r="NS27" i="1" s="1"/>
  <c r="NT28" i="1" s="1"/>
  <c r="NU29" i="1" s="1"/>
  <c r="NV30" i="1" s="1"/>
  <c r="NW31" i="1" s="1"/>
  <c r="NX32" i="1" s="1"/>
  <c r="NY33" i="1" s="1"/>
  <c r="NZ34" i="1" s="1"/>
  <c r="OA35" i="1" s="1"/>
  <c r="OB36" i="1" s="1"/>
  <c r="OC37" i="1" s="1"/>
  <c r="OD38" i="1" s="1"/>
  <c r="OE39" i="1" s="1"/>
  <c r="OF40" i="1" s="1"/>
  <c r="OG41" i="1" s="1"/>
  <c r="OH42" i="1" s="1"/>
  <c r="OI43" i="1" s="1"/>
  <c r="OJ44" i="1" s="1"/>
  <c r="OK45" i="1" s="1"/>
  <c r="OL46" i="1" s="1"/>
  <c r="OM47" i="1" s="1"/>
  <c r="ON48" i="1" s="1"/>
  <c r="OO49" i="1" s="1"/>
  <c r="OP50" i="1" s="1"/>
  <c r="OQ51" i="1" s="1"/>
  <c r="OR52" i="1" s="1"/>
  <c r="OS53" i="1" s="1"/>
  <c r="OT54" i="1" s="1"/>
  <c r="OU55" i="1" s="1"/>
  <c r="OV56" i="1" s="1"/>
  <c r="OW57" i="1" s="1"/>
  <c r="OX58" i="1" s="1"/>
  <c r="OY59" i="1" s="1"/>
  <c r="OZ60" i="1" s="1"/>
  <c r="PA61" i="1" s="1"/>
  <c r="PB62" i="1" s="1"/>
  <c r="PC63" i="1" s="1"/>
  <c r="PD64" i="1" s="1"/>
  <c r="PE65" i="1" s="1"/>
  <c r="PF66" i="1" s="1"/>
  <c r="PG67" i="1" s="1"/>
  <c r="PH68" i="1" s="1"/>
  <c r="PI69" i="1" s="1"/>
  <c r="PJ70" i="1" s="1"/>
  <c r="PK71" i="1" s="1"/>
  <c r="PL72" i="1" s="1"/>
  <c r="PM73" i="1" s="1"/>
  <c r="PN74" i="1" s="1"/>
  <c r="MW4" i="1"/>
  <c r="MX5" i="1" s="1"/>
  <c r="MY6" i="1" s="1"/>
  <c r="MZ7" i="1" s="1"/>
  <c r="NA8" i="1" s="1"/>
  <c r="NB9" i="1" s="1"/>
  <c r="NC10" i="1" s="1"/>
  <c r="ND11" i="1" s="1"/>
  <c r="NE12" i="1" s="1"/>
  <c r="NF13" i="1" s="1"/>
  <c r="NG14" i="1" s="1"/>
  <c r="NH15" i="1" s="1"/>
  <c r="NI16" i="1" s="1"/>
  <c r="NJ17" i="1" s="1"/>
  <c r="NK18" i="1" s="1"/>
  <c r="NL19" i="1" s="1"/>
  <c r="NM20" i="1" s="1"/>
  <c r="NN21" i="1" s="1"/>
  <c r="NO22" i="1" s="1"/>
  <c r="NP23" i="1" s="1"/>
  <c r="NQ24" i="1" s="1"/>
  <c r="NR25" i="1" s="1"/>
  <c r="NS26" i="1" s="1"/>
  <c r="NT27" i="1" s="1"/>
  <c r="NU28" i="1" s="1"/>
  <c r="NV29" i="1" s="1"/>
  <c r="NW30" i="1" s="1"/>
  <c r="NX31" i="1" s="1"/>
  <c r="NY32" i="1" s="1"/>
  <c r="NZ33" i="1" s="1"/>
  <c r="OA34" i="1" s="1"/>
  <c r="OB35" i="1" s="1"/>
  <c r="OC36" i="1" s="1"/>
  <c r="OD37" i="1" s="1"/>
  <c r="OE38" i="1" s="1"/>
  <c r="OF39" i="1" s="1"/>
  <c r="OG40" i="1" s="1"/>
  <c r="OH41" i="1" s="1"/>
  <c r="OI42" i="1" s="1"/>
  <c r="OJ43" i="1" s="1"/>
  <c r="OK44" i="1" s="1"/>
  <c r="OL45" i="1" s="1"/>
  <c r="OM46" i="1" s="1"/>
  <c r="ON47" i="1" s="1"/>
  <c r="OO48" i="1" s="1"/>
  <c r="OP49" i="1" s="1"/>
  <c r="OQ50" i="1" s="1"/>
  <c r="OR51" i="1" s="1"/>
  <c r="OS52" i="1" s="1"/>
  <c r="OT53" i="1" s="1"/>
  <c r="OU54" i="1" s="1"/>
  <c r="OV55" i="1" s="1"/>
  <c r="OW56" i="1" s="1"/>
  <c r="OX57" i="1" s="1"/>
  <c r="OY58" i="1" s="1"/>
  <c r="OZ59" i="1" s="1"/>
  <c r="PA60" i="1" s="1"/>
  <c r="PB61" i="1" s="1"/>
  <c r="PC62" i="1" s="1"/>
  <c r="PD63" i="1" s="1"/>
  <c r="PE64" i="1" s="1"/>
  <c r="PF65" i="1" s="1"/>
  <c r="PG66" i="1" s="1"/>
  <c r="PH67" i="1" s="1"/>
  <c r="PI68" i="1" s="1"/>
  <c r="PJ69" i="1" s="1"/>
  <c r="PK70" i="1" s="1"/>
  <c r="PL71" i="1" s="1"/>
  <c r="PM72" i="1" s="1"/>
  <c r="PN73" i="1" s="1"/>
  <c r="MX4" i="1"/>
  <c r="MY5" i="1" s="1"/>
  <c r="MZ6" i="1" s="1"/>
  <c r="NA7" i="1" s="1"/>
  <c r="NB8" i="1" s="1"/>
  <c r="NC9" i="1" s="1"/>
  <c r="ND10" i="1" s="1"/>
  <c r="NE11" i="1" s="1"/>
  <c r="NF12" i="1" s="1"/>
  <c r="NG13" i="1" s="1"/>
  <c r="NH14" i="1" s="1"/>
  <c r="NI15" i="1" s="1"/>
  <c r="NJ16" i="1" s="1"/>
  <c r="NK17" i="1" s="1"/>
  <c r="NL18" i="1" s="1"/>
  <c r="NM19" i="1" s="1"/>
  <c r="NN20" i="1" s="1"/>
  <c r="NO21" i="1" s="1"/>
  <c r="NP22" i="1" s="1"/>
  <c r="NQ23" i="1" s="1"/>
  <c r="NR24" i="1" s="1"/>
  <c r="NS25" i="1" s="1"/>
  <c r="NT26" i="1" s="1"/>
  <c r="NU27" i="1" s="1"/>
  <c r="NV28" i="1" s="1"/>
  <c r="NW29" i="1" s="1"/>
  <c r="NX30" i="1" s="1"/>
  <c r="NY31" i="1" s="1"/>
  <c r="NZ32" i="1" s="1"/>
  <c r="OA33" i="1" s="1"/>
  <c r="OB34" i="1" s="1"/>
  <c r="OC35" i="1" s="1"/>
  <c r="OD36" i="1" s="1"/>
  <c r="OE37" i="1" s="1"/>
  <c r="OF38" i="1" s="1"/>
  <c r="OG39" i="1" s="1"/>
  <c r="OH40" i="1" s="1"/>
  <c r="OI41" i="1" s="1"/>
  <c r="OJ42" i="1" s="1"/>
  <c r="OK43" i="1" s="1"/>
  <c r="OL44" i="1" s="1"/>
  <c r="OM45" i="1" s="1"/>
  <c r="ON46" i="1" s="1"/>
  <c r="OO47" i="1" s="1"/>
  <c r="OP48" i="1" s="1"/>
  <c r="OQ49" i="1" s="1"/>
  <c r="OR50" i="1" s="1"/>
  <c r="OS51" i="1" s="1"/>
  <c r="OT52" i="1" s="1"/>
  <c r="OU53" i="1" s="1"/>
  <c r="OV54" i="1" s="1"/>
  <c r="OW55" i="1" s="1"/>
  <c r="OX56" i="1" s="1"/>
  <c r="OY57" i="1" s="1"/>
  <c r="OZ58" i="1" s="1"/>
  <c r="PA59" i="1" s="1"/>
  <c r="PB60" i="1" s="1"/>
  <c r="PC61" i="1" s="1"/>
  <c r="PD62" i="1" s="1"/>
  <c r="PE63" i="1" s="1"/>
  <c r="PF64" i="1" s="1"/>
  <c r="PG65" i="1" s="1"/>
  <c r="PH66" i="1" s="1"/>
  <c r="PI67" i="1" s="1"/>
  <c r="PJ68" i="1" s="1"/>
  <c r="PK69" i="1" s="1"/>
  <c r="PL70" i="1" s="1"/>
  <c r="PM71" i="1" s="1"/>
  <c r="PN72" i="1" s="1"/>
  <c r="MY4" i="1"/>
  <c r="MZ5" i="1" s="1"/>
  <c r="NA6" i="1" s="1"/>
  <c r="NB7" i="1" s="1"/>
  <c r="NC8" i="1" s="1"/>
  <c r="ND9" i="1" s="1"/>
  <c r="NE10" i="1" s="1"/>
  <c r="NF11" i="1" s="1"/>
  <c r="NG12" i="1" s="1"/>
  <c r="NH13" i="1" s="1"/>
  <c r="NI14" i="1" s="1"/>
  <c r="NJ15" i="1" s="1"/>
  <c r="NK16" i="1" s="1"/>
  <c r="NL17" i="1" s="1"/>
  <c r="NM18" i="1" s="1"/>
  <c r="NN19" i="1" s="1"/>
  <c r="NO20" i="1" s="1"/>
  <c r="NP21" i="1" s="1"/>
  <c r="NQ22" i="1" s="1"/>
  <c r="NR23" i="1" s="1"/>
  <c r="NS24" i="1" s="1"/>
  <c r="NT25" i="1" s="1"/>
  <c r="NU26" i="1" s="1"/>
  <c r="NV27" i="1" s="1"/>
  <c r="NW28" i="1" s="1"/>
  <c r="NX29" i="1" s="1"/>
  <c r="NY30" i="1" s="1"/>
  <c r="NZ31" i="1" s="1"/>
  <c r="OA32" i="1" s="1"/>
  <c r="OB33" i="1" s="1"/>
  <c r="OC34" i="1" s="1"/>
  <c r="OD35" i="1" s="1"/>
  <c r="OE36" i="1" s="1"/>
  <c r="OF37" i="1" s="1"/>
  <c r="OG38" i="1" s="1"/>
  <c r="OH39" i="1" s="1"/>
  <c r="OI40" i="1" s="1"/>
  <c r="OJ41" i="1" s="1"/>
  <c r="OK42" i="1" s="1"/>
  <c r="OL43" i="1" s="1"/>
  <c r="OM44" i="1" s="1"/>
  <c r="ON45" i="1" s="1"/>
  <c r="OO46" i="1" s="1"/>
  <c r="OP47" i="1" s="1"/>
  <c r="OQ48" i="1" s="1"/>
  <c r="OR49" i="1" s="1"/>
  <c r="OS50" i="1" s="1"/>
  <c r="OT51" i="1" s="1"/>
  <c r="OU52" i="1" s="1"/>
  <c r="OV53" i="1" s="1"/>
  <c r="OW54" i="1" s="1"/>
  <c r="OX55" i="1" s="1"/>
  <c r="OY56" i="1" s="1"/>
  <c r="OZ57" i="1" s="1"/>
  <c r="PA58" i="1" s="1"/>
  <c r="PB59" i="1" s="1"/>
  <c r="PC60" i="1" s="1"/>
  <c r="PD61" i="1" s="1"/>
  <c r="PE62" i="1" s="1"/>
  <c r="PF63" i="1" s="1"/>
  <c r="PG64" i="1" s="1"/>
  <c r="PH65" i="1" s="1"/>
  <c r="PI66" i="1" s="1"/>
  <c r="PJ67" i="1" s="1"/>
  <c r="PK68" i="1" s="1"/>
  <c r="PL69" i="1" s="1"/>
  <c r="PM70" i="1" s="1"/>
  <c r="PN71" i="1" s="1"/>
  <c r="MZ4" i="1"/>
  <c r="NA5" i="1" s="1"/>
  <c r="NB6" i="1" s="1"/>
  <c r="NC7" i="1" s="1"/>
  <c r="ND8" i="1" s="1"/>
  <c r="NE9" i="1" s="1"/>
  <c r="NF10" i="1" s="1"/>
  <c r="NG11" i="1" s="1"/>
  <c r="NH12" i="1" s="1"/>
  <c r="NI13" i="1" s="1"/>
  <c r="NJ14" i="1" s="1"/>
  <c r="NK15" i="1" s="1"/>
  <c r="NL16" i="1" s="1"/>
  <c r="NM17" i="1" s="1"/>
  <c r="NN18" i="1" s="1"/>
  <c r="NO19" i="1" s="1"/>
  <c r="NP20" i="1" s="1"/>
  <c r="NQ21" i="1" s="1"/>
  <c r="NR22" i="1" s="1"/>
  <c r="NS23" i="1" s="1"/>
  <c r="NT24" i="1" s="1"/>
  <c r="NU25" i="1" s="1"/>
  <c r="NV26" i="1" s="1"/>
  <c r="NW27" i="1" s="1"/>
  <c r="NX28" i="1" s="1"/>
  <c r="NY29" i="1" s="1"/>
  <c r="NZ30" i="1" s="1"/>
  <c r="OA31" i="1" s="1"/>
  <c r="OB32" i="1" s="1"/>
  <c r="OC33" i="1" s="1"/>
  <c r="OD34" i="1" s="1"/>
  <c r="OE35" i="1" s="1"/>
  <c r="OF36" i="1" s="1"/>
  <c r="OG37" i="1" s="1"/>
  <c r="OH38" i="1" s="1"/>
  <c r="OI39" i="1" s="1"/>
  <c r="OJ40" i="1" s="1"/>
  <c r="OK41" i="1" s="1"/>
  <c r="OL42" i="1" s="1"/>
  <c r="OM43" i="1" s="1"/>
  <c r="ON44" i="1" s="1"/>
  <c r="OO45" i="1" s="1"/>
  <c r="OP46" i="1" s="1"/>
  <c r="OQ47" i="1" s="1"/>
  <c r="OR48" i="1" s="1"/>
  <c r="OS49" i="1" s="1"/>
  <c r="OT50" i="1" s="1"/>
  <c r="OU51" i="1" s="1"/>
  <c r="OV52" i="1" s="1"/>
  <c r="OW53" i="1" s="1"/>
  <c r="OX54" i="1" s="1"/>
  <c r="OY55" i="1" s="1"/>
  <c r="OZ56" i="1" s="1"/>
  <c r="PA57" i="1" s="1"/>
  <c r="PB58" i="1" s="1"/>
  <c r="PC59" i="1" s="1"/>
  <c r="PD60" i="1" s="1"/>
  <c r="PE61" i="1" s="1"/>
  <c r="PF62" i="1" s="1"/>
  <c r="PG63" i="1" s="1"/>
  <c r="PH64" i="1" s="1"/>
  <c r="PI65" i="1" s="1"/>
  <c r="PJ66" i="1" s="1"/>
  <c r="PK67" i="1" s="1"/>
  <c r="PL68" i="1" s="1"/>
  <c r="PM69" i="1" s="1"/>
  <c r="PN70" i="1" s="1"/>
  <c r="NA4" i="1"/>
  <c r="NB5" i="1" s="1"/>
  <c r="NC6" i="1" s="1"/>
  <c r="ND7" i="1" s="1"/>
  <c r="NE8" i="1" s="1"/>
  <c r="NF9" i="1" s="1"/>
  <c r="NG10" i="1" s="1"/>
  <c r="NH11" i="1" s="1"/>
  <c r="NI12" i="1" s="1"/>
  <c r="NJ13" i="1" s="1"/>
  <c r="NK14" i="1" s="1"/>
  <c r="NL15" i="1" s="1"/>
  <c r="NM16" i="1" s="1"/>
  <c r="NN17" i="1" s="1"/>
  <c r="NO18" i="1" s="1"/>
  <c r="NP19" i="1" s="1"/>
  <c r="NQ20" i="1" s="1"/>
  <c r="NR21" i="1" s="1"/>
  <c r="NS22" i="1" s="1"/>
  <c r="NT23" i="1" s="1"/>
  <c r="NU24" i="1" s="1"/>
  <c r="NV25" i="1" s="1"/>
  <c r="NW26" i="1" s="1"/>
  <c r="NX27" i="1" s="1"/>
  <c r="NY28" i="1" s="1"/>
  <c r="NZ29" i="1" s="1"/>
  <c r="OA30" i="1" s="1"/>
  <c r="OB31" i="1" s="1"/>
  <c r="OC32" i="1" s="1"/>
  <c r="OD33" i="1" s="1"/>
  <c r="OE34" i="1" s="1"/>
  <c r="OF35" i="1" s="1"/>
  <c r="OG36" i="1" s="1"/>
  <c r="OH37" i="1" s="1"/>
  <c r="OI38" i="1" s="1"/>
  <c r="OJ39" i="1" s="1"/>
  <c r="OK40" i="1" s="1"/>
  <c r="OL41" i="1" s="1"/>
  <c r="OM42" i="1" s="1"/>
  <c r="ON43" i="1" s="1"/>
  <c r="OO44" i="1" s="1"/>
  <c r="OP45" i="1" s="1"/>
  <c r="OQ46" i="1" s="1"/>
  <c r="OR47" i="1" s="1"/>
  <c r="OS48" i="1" s="1"/>
  <c r="OT49" i="1" s="1"/>
  <c r="OU50" i="1" s="1"/>
  <c r="OV51" i="1" s="1"/>
  <c r="OW52" i="1" s="1"/>
  <c r="OX53" i="1" s="1"/>
  <c r="OY54" i="1" s="1"/>
  <c r="OZ55" i="1" s="1"/>
  <c r="PA56" i="1" s="1"/>
  <c r="PB57" i="1" s="1"/>
  <c r="PC58" i="1" s="1"/>
  <c r="PD59" i="1" s="1"/>
  <c r="PE60" i="1" s="1"/>
  <c r="PF61" i="1" s="1"/>
  <c r="PG62" i="1" s="1"/>
  <c r="PH63" i="1" s="1"/>
  <c r="PI64" i="1" s="1"/>
  <c r="PJ65" i="1" s="1"/>
  <c r="PK66" i="1" s="1"/>
  <c r="PL67" i="1" s="1"/>
  <c r="PM68" i="1" s="1"/>
  <c r="PN69" i="1" s="1"/>
  <c r="NB4" i="1"/>
  <c r="NC5" i="1" s="1"/>
  <c r="ND6" i="1" s="1"/>
  <c r="NE7" i="1" s="1"/>
  <c r="NF8" i="1" s="1"/>
  <c r="NG9" i="1" s="1"/>
  <c r="NH10" i="1" s="1"/>
  <c r="NI11" i="1" s="1"/>
  <c r="NJ12" i="1" s="1"/>
  <c r="NK13" i="1" s="1"/>
  <c r="NL14" i="1" s="1"/>
  <c r="NM15" i="1" s="1"/>
  <c r="NN16" i="1" s="1"/>
  <c r="NO17" i="1" s="1"/>
  <c r="NP18" i="1" s="1"/>
  <c r="NQ19" i="1" s="1"/>
  <c r="NR20" i="1" s="1"/>
  <c r="NS21" i="1" s="1"/>
  <c r="NT22" i="1" s="1"/>
  <c r="NU23" i="1" s="1"/>
  <c r="NV24" i="1" s="1"/>
  <c r="NW25" i="1" s="1"/>
  <c r="NX26" i="1" s="1"/>
  <c r="NY27" i="1" s="1"/>
  <c r="NZ28" i="1" s="1"/>
  <c r="OA29" i="1" s="1"/>
  <c r="OB30" i="1" s="1"/>
  <c r="OC31" i="1" s="1"/>
  <c r="OD32" i="1" s="1"/>
  <c r="OE33" i="1" s="1"/>
  <c r="OF34" i="1" s="1"/>
  <c r="OG35" i="1" s="1"/>
  <c r="OH36" i="1" s="1"/>
  <c r="OI37" i="1" s="1"/>
  <c r="OJ38" i="1" s="1"/>
  <c r="OK39" i="1" s="1"/>
  <c r="OL40" i="1" s="1"/>
  <c r="OM41" i="1" s="1"/>
  <c r="ON42" i="1" s="1"/>
  <c r="OO43" i="1" s="1"/>
  <c r="OP44" i="1" s="1"/>
  <c r="OQ45" i="1" s="1"/>
  <c r="OR46" i="1" s="1"/>
  <c r="OS47" i="1" s="1"/>
  <c r="OT48" i="1" s="1"/>
  <c r="OU49" i="1" s="1"/>
  <c r="OV50" i="1" s="1"/>
  <c r="OW51" i="1" s="1"/>
  <c r="OX52" i="1" s="1"/>
  <c r="OY53" i="1" s="1"/>
  <c r="OZ54" i="1" s="1"/>
  <c r="PA55" i="1" s="1"/>
  <c r="PB56" i="1" s="1"/>
  <c r="PC57" i="1" s="1"/>
  <c r="PD58" i="1" s="1"/>
  <c r="PE59" i="1" s="1"/>
  <c r="PF60" i="1" s="1"/>
  <c r="PG61" i="1" s="1"/>
  <c r="PH62" i="1" s="1"/>
  <c r="PI63" i="1" s="1"/>
  <c r="PJ64" i="1" s="1"/>
  <c r="PK65" i="1" s="1"/>
  <c r="PL66" i="1" s="1"/>
  <c r="PM67" i="1" s="1"/>
  <c r="PN68" i="1" s="1"/>
  <c r="NC4" i="1"/>
  <c r="ND5" i="1" s="1"/>
  <c r="NE6" i="1" s="1"/>
  <c r="NF7" i="1" s="1"/>
  <c r="NG8" i="1" s="1"/>
  <c r="NH9" i="1" s="1"/>
  <c r="NI10" i="1" s="1"/>
  <c r="NJ11" i="1" s="1"/>
  <c r="NK12" i="1" s="1"/>
  <c r="NL13" i="1" s="1"/>
  <c r="NM14" i="1" s="1"/>
  <c r="NN15" i="1" s="1"/>
  <c r="NO16" i="1" s="1"/>
  <c r="NP17" i="1" s="1"/>
  <c r="NQ18" i="1" s="1"/>
  <c r="NR19" i="1" s="1"/>
  <c r="NS20" i="1" s="1"/>
  <c r="NT21" i="1" s="1"/>
  <c r="NU22" i="1" s="1"/>
  <c r="NV23" i="1" s="1"/>
  <c r="NW24" i="1" s="1"/>
  <c r="NX25" i="1" s="1"/>
  <c r="NY26" i="1" s="1"/>
  <c r="NZ27" i="1" s="1"/>
  <c r="OA28" i="1" s="1"/>
  <c r="OB29" i="1" s="1"/>
  <c r="OC30" i="1" s="1"/>
  <c r="OD31" i="1" s="1"/>
  <c r="OE32" i="1" s="1"/>
  <c r="OF33" i="1" s="1"/>
  <c r="OG34" i="1" s="1"/>
  <c r="OH35" i="1" s="1"/>
  <c r="OI36" i="1" s="1"/>
  <c r="OJ37" i="1" s="1"/>
  <c r="OK38" i="1" s="1"/>
  <c r="OL39" i="1" s="1"/>
  <c r="OM40" i="1" s="1"/>
  <c r="ON41" i="1" s="1"/>
  <c r="OO42" i="1" s="1"/>
  <c r="OP43" i="1" s="1"/>
  <c r="OQ44" i="1" s="1"/>
  <c r="OR45" i="1" s="1"/>
  <c r="OS46" i="1" s="1"/>
  <c r="OT47" i="1" s="1"/>
  <c r="OU48" i="1" s="1"/>
  <c r="OV49" i="1" s="1"/>
  <c r="OW50" i="1" s="1"/>
  <c r="OX51" i="1" s="1"/>
  <c r="OY52" i="1" s="1"/>
  <c r="OZ53" i="1" s="1"/>
  <c r="PA54" i="1" s="1"/>
  <c r="PB55" i="1" s="1"/>
  <c r="PC56" i="1" s="1"/>
  <c r="PD57" i="1" s="1"/>
  <c r="PE58" i="1" s="1"/>
  <c r="PF59" i="1" s="1"/>
  <c r="PG60" i="1" s="1"/>
  <c r="PH61" i="1" s="1"/>
  <c r="PI62" i="1" s="1"/>
  <c r="PJ63" i="1" s="1"/>
  <c r="PK64" i="1" s="1"/>
  <c r="PL65" i="1" s="1"/>
  <c r="PM66" i="1" s="1"/>
  <c r="PN67" i="1" s="1"/>
  <c r="ND4" i="1"/>
  <c r="NE5" i="1" s="1"/>
  <c r="NF6" i="1" s="1"/>
  <c r="NG7" i="1" s="1"/>
  <c r="NH8" i="1" s="1"/>
  <c r="NI9" i="1" s="1"/>
  <c r="NJ10" i="1" s="1"/>
  <c r="NK11" i="1" s="1"/>
  <c r="NL12" i="1" s="1"/>
  <c r="NM13" i="1" s="1"/>
  <c r="NN14" i="1" s="1"/>
  <c r="NO15" i="1" s="1"/>
  <c r="NP16" i="1" s="1"/>
  <c r="NQ17" i="1" s="1"/>
  <c r="NR18" i="1" s="1"/>
  <c r="NS19" i="1" s="1"/>
  <c r="NT20" i="1" s="1"/>
  <c r="NU21" i="1" s="1"/>
  <c r="NV22" i="1" s="1"/>
  <c r="NW23" i="1" s="1"/>
  <c r="NX24" i="1" s="1"/>
  <c r="NY25" i="1" s="1"/>
  <c r="NZ26" i="1" s="1"/>
  <c r="OA27" i="1" s="1"/>
  <c r="OB28" i="1" s="1"/>
  <c r="OC29" i="1" s="1"/>
  <c r="OD30" i="1" s="1"/>
  <c r="OE31" i="1" s="1"/>
  <c r="OF32" i="1" s="1"/>
  <c r="OG33" i="1" s="1"/>
  <c r="OH34" i="1" s="1"/>
  <c r="OI35" i="1" s="1"/>
  <c r="OJ36" i="1" s="1"/>
  <c r="OK37" i="1" s="1"/>
  <c r="OL38" i="1" s="1"/>
  <c r="OM39" i="1" s="1"/>
  <c r="ON40" i="1" s="1"/>
  <c r="OO41" i="1" s="1"/>
  <c r="OP42" i="1" s="1"/>
  <c r="OQ43" i="1" s="1"/>
  <c r="OR44" i="1" s="1"/>
  <c r="OS45" i="1" s="1"/>
  <c r="OT46" i="1" s="1"/>
  <c r="OU47" i="1" s="1"/>
  <c r="OV48" i="1" s="1"/>
  <c r="OW49" i="1" s="1"/>
  <c r="OX50" i="1" s="1"/>
  <c r="OY51" i="1" s="1"/>
  <c r="OZ52" i="1" s="1"/>
  <c r="PA53" i="1" s="1"/>
  <c r="PB54" i="1" s="1"/>
  <c r="PC55" i="1" s="1"/>
  <c r="PD56" i="1" s="1"/>
  <c r="PE57" i="1" s="1"/>
  <c r="PF58" i="1" s="1"/>
  <c r="PG59" i="1" s="1"/>
  <c r="PH60" i="1" s="1"/>
  <c r="PI61" i="1" s="1"/>
  <c r="PJ62" i="1" s="1"/>
  <c r="PK63" i="1" s="1"/>
  <c r="PL64" i="1" s="1"/>
  <c r="PM65" i="1" s="1"/>
  <c r="PN66" i="1" s="1"/>
  <c r="NE4" i="1"/>
  <c r="NF5" i="1" s="1"/>
  <c r="NG6" i="1" s="1"/>
  <c r="NH7" i="1" s="1"/>
  <c r="NI8" i="1" s="1"/>
  <c r="NJ9" i="1" s="1"/>
  <c r="NK10" i="1" s="1"/>
  <c r="NL11" i="1" s="1"/>
  <c r="NM12" i="1" s="1"/>
  <c r="NN13" i="1" s="1"/>
  <c r="NO14" i="1" s="1"/>
  <c r="NP15" i="1" s="1"/>
  <c r="NQ16" i="1" s="1"/>
  <c r="NR17" i="1" s="1"/>
  <c r="NS18" i="1" s="1"/>
  <c r="NT19" i="1" s="1"/>
  <c r="NU20" i="1" s="1"/>
  <c r="NV21" i="1" s="1"/>
  <c r="NW22" i="1" s="1"/>
  <c r="NX23" i="1" s="1"/>
  <c r="NY24" i="1" s="1"/>
  <c r="NZ25" i="1" s="1"/>
  <c r="OA26" i="1" s="1"/>
  <c r="OB27" i="1" s="1"/>
  <c r="OC28" i="1" s="1"/>
  <c r="OD29" i="1" s="1"/>
  <c r="OE30" i="1" s="1"/>
  <c r="OF31" i="1" s="1"/>
  <c r="OG32" i="1" s="1"/>
  <c r="OH33" i="1" s="1"/>
  <c r="OI34" i="1" s="1"/>
  <c r="OJ35" i="1" s="1"/>
  <c r="OK36" i="1" s="1"/>
  <c r="OL37" i="1" s="1"/>
  <c r="OM38" i="1" s="1"/>
  <c r="ON39" i="1" s="1"/>
  <c r="OO40" i="1" s="1"/>
  <c r="OP41" i="1" s="1"/>
  <c r="OQ42" i="1" s="1"/>
  <c r="OR43" i="1" s="1"/>
  <c r="OS44" i="1" s="1"/>
  <c r="OT45" i="1" s="1"/>
  <c r="OU46" i="1" s="1"/>
  <c r="OV47" i="1" s="1"/>
  <c r="OW48" i="1" s="1"/>
  <c r="OX49" i="1" s="1"/>
  <c r="OY50" i="1" s="1"/>
  <c r="OZ51" i="1" s="1"/>
  <c r="PA52" i="1" s="1"/>
  <c r="PB53" i="1" s="1"/>
  <c r="PC54" i="1" s="1"/>
  <c r="PD55" i="1" s="1"/>
  <c r="PE56" i="1" s="1"/>
  <c r="PF57" i="1" s="1"/>
  <c r="PG58" i="1" s="1"/>
  <c r="PH59" i="1" s="1"/>
  <c r="PI60" i="1" s="1"/>
  <c r="PJ61" i="1" s="1"/>
  <c r="PK62" i="1" s="1"/>
  <c r="PL63" i="1" s="1"/>
  <c r="PM64" i="1" s="1"/>
  <c r="PN65" i="1" s="1"/>
  <c r="NF4" i="1"/>
  <c r="NG5" i="1" s="1"/>
  <c r="NH6" i="1" s="1"/>
  <c r="NI7" i="1" s="1"/>
  <c r="NJ8" i="1" s="1"/>
  <c r="NK9" i="1" s="1"/>
  <c r="NL10" i="1" s="1"/>
  <c r="NM11" i="1" s="1"/>
  <c r="NN12" i="1" s="1"/>
  <c r="NO13" i="1" s="1"/>
  <c r="NP14" i="1" s="1"/>
  <c r="NQ15" i="1" s="1"/>
  <c r="NR16" i="1" s="1"/>
  <c r="NS17" i="1" s="1"/>
  <c r="NT18" i="1" s="1"/>
  <c r="NU19" i="1" s="1"/>
  <c r="NV20" i="1" s="1"/>
  <c r="NW21" i="1" s="1"/>
  <c r="NX22" i="1" s="1"/>
  <c r="NY23" i="1" s="1"/>
  <c r="NZ24" i="1" s="1"/>
  <c r="OA25" i="1" s="1"/>
  <c r="OB26" i="1" s="1"/>
  <c r="OC27" i="1" s="1"/>
  <c r="OD28" i="1" s="1"/>
  <c r="OE29" i="1" s="1"/>
  <c r="OF30" i="1" s="1"/>
  <c r="OG31" i="1" s="1"/>
  <c r="OH32" i="1" s="1"/>
  <c r="OI33" i="1" s="1"/>
  <c r="OJ34" i="1" s="1"/>
  <c r="OK35" i="1" s="1"/>
  <c r="OL36" i="1" s="1"/>
  <c r="OM37" i="1" s="1"/>
  <c r="ON38" i="1" s="1"/>
  <c r="OO39" i="1" s="1"/>
  <c r="OP40" i="1" s="1"/>
  <c r="OQ41" i="1" s="1"/>
  <c r="OR42" i="1" s="1"/>
  <c r="OS43" i="1" s="1"/>
  <c r="OT44" i="1" s="1"/>
  <c r="OU45" i="1" s="1"/>
  <c r="OV46" i="1" s="1"/>
  <c r="OW47" i="1" s="1"/>
  <c r="OX48" i="1" s="1"/>
  <c r="OY49" i="1" s="1"/>
  <c r="OZ50" i="1" s="1"/>
  <c r="PA51" i="1" s="1"/>
  <c r="PB52" i="1" s="1"/>
  <c r="PC53" i="1" s="1"/>
  <c r="PD54" i="1" s="1"/>
  <c r="PE55" i="1" s="1"/>
  <c r="PF56" i="1" s="1"/>
  <c r="PG57" i="1" s="1"/>
  <c r="PH58" i="1" s="1"/>
  <c r="PI59" i="1" s="1"/>
  <c r="PJ60" i="1" s="1"/>
  <c r="PK61" i="1" s="1"/>
  <c r="PL62" i="1" s="1"/>
  <c r="PM63" i="1" s="1"/>
  <c r="PN64" i="1" s="1"/>
  <c r="NG4" i="1"/>
  <c r="NH5" i="1" s="1"/>
  <c r="NI6" i="1" s="1"/>
  <c r="NJ7" i="1" s="1"/>
  <c r="NK8" i="1" s="1"/>
  <c r="NL9" i="1" s="1"/>
  <c r="NM10" i="1" s="1"/>
  <c r="NN11" i="1" s="1"/>
  <c r="NO12" i="1" s="1"/>
  <c r="NP13" i="1" s="1"/>
  <c r="NQ14" i="1" s="1"/>
  <c r="NR15" i="1" s="1"/>
  <c r="NS16" i="1" s="1"/>
  <c r="NT17" i="1" s="1"/>
  <c r="NU18" i="1" s="1"/>
  <c r="NV19" i="1" s="1"/>
  <c r="NW20" i="1" s="1"/>
  <c r="NX21" i="1" s="1"/>
  <c r="NY22" i="1" s="1"/>
  <c r="NZ23" i="1" s="1"/>
  <c r="OA24" i="1" s="1"/>
  <c r="OB25" i="1" s="1"/>
  <c r="OC26" i="1" s="1"/>
  <c r="OD27" i="1" s="1"/>
  <c r="OE28" i="1" s="1"/>
  <c r="OF29" i="1" s="1"/>
  <c r="OG30" i="1" s="1"/>
  <c r="OH31" i="1" s="1"/>
  <c r="OI32" i="1" s="1"/>
  <c r="OJ33" i="1" s="1"/>
  <c r="OK34" i="1" s="1"/>
  <c r="OL35" i="1" s="1"/>
  <c r="OM36" i="1" s="1"/>
  <c r="ON37" i="1" s="1"/>
  <c r="OO38" i="1" s="1"/>
  <c r="OP39" i="1" s="1"/>
  <c r="OQ40" i="1" s="1"/>
  <c r="OR41" i="1" s="1"/>
  <c r="OS42" i="1" s="1"/>
  <c r="OT43" i="1" s="1"/>
  <c r="OU44" i="1" s="1"/>
  <c r="OV45" i="1" s="1"/>
  <c r="OW46" i="1" s="1"/>
  <c r="OX47" i="1" s="1"/>
  <c r="OY48" i="1" s="1"/>
  <c r="OZ49" i="1" s="1"/>
  <c r="PA50" i="1" s="1"/>
  <c r="PB51" i="1" s="1"/>
  <c r="PC52" i="1" s="1"/>
  <c r="PD53" i="1" s="1"/>
  <c r="PE54" i="1" s="1"/>
  <c r="PF55" i="1" s="1"/>
  <c r="PG56" i="1" s="1"/>
  <c r="PH57" i="1" s="1"/>
  <c r="PI58" i="1" s="1"/>
  <c r="PJ59" i="1" s="1"/>
  <c r="PK60" i="1" s="1"/>
  <c r="PL61" i="1" s="1"/>
  <c r="PM62" i="1" s="1"/>
  <c r="PN63" i="1" s="1"/>
  <c r="NH4" i="1"/>
  <c r="NI5" i="1" s="1"/>
  <c r="NJ6" i="1" s="1"/>
  <c r="NK7" i="1" s="1"/>
  <c r="NL8" i="1" s="1"/>
  <c r="NM9" i="1" s="1"/>
  <c r="NN10" i="1" s="1"/>
  <c r="NO11" i="1" s="1"/>
  <c r="NP12" i="1" s="1"/>
  <c r="NQ13" i="1" s="1"/>
  <c r="NR14" i="1" s="1"/>
  <c r="NS15" i="1" s="1"/>
  <c r="NT16" i="1" s="1"/>
  <c r="NU17" i="1" s="1"/>
  <c r="NV18" i="1" s="1"/>
  <c r="NW19" i="1" s="1"/>
  <c r="NX20" i="1" s="1"/>
  <c r="NY21" i="1" s="1"/>
  <c r="NZ22" i="1" s="1"/>
  <c r="OA23" i="1" s="1"/>
  <c r="OB24" i="1" s="1"/>
  <c r="OC25" i="1" s="1"/>
  <c r="OD26" i="1" s="1"/>
  <c r="OE27" i="1" s="1"/>
  <c r="OF28" i="1" s="1"/>
  <c r="OG29" i="1" s="1"/>
  <c r="OH30" i="1" s="1"/>
  <c r="OI31" i="1" s="1"/>
  <c r="OJ32" i="1" s="1"/>
  <c r="OK33" i="1" s="1"/>
  <c r="OL34" i="1" s="1"/>
  <c r="OM35" i="1" s="1"/>
  <c r="ON36" i="1" s="1"/>
  <c r="OO37" i="1" s="1"/>
  <c r="OP38" i="1" s="1"/>
  <c r="OQ39" i="1" s="1"/>
  <c r="OR40" i="1" s="1"/>
  <c r="OS41" i="1" s="1"/>
  <c r="OT42" i="1" s="1"/>
  <c r="OU43" i="1" s="1"/>
  <c r="OV44" i="1" s="1"/>
  <c r="OW45" i="1" s="1"/>
  <c r="OX46" i="1" s="1"/>
  <c r="OY47" i="1" s="1"/>
  <c r="OZ48" i="1" s="1"/>
  <c r="PA49" i="1" s="1"/>
  <c r="PB50" i="1" s="1"/>
  <c r="PC51" i="1" s="1"/>
  <c r="PD52" i="1" s="1"/>
  <c r="PE53" i="1" s="1"/>
  <c r="PF54" i="1" s="1"/>
  <c r="PG55" i="1" s="1"/>
  <c r="PH56" i="1" s="1"/>
  <c r="PI57" i="1" s="1"/>
  <c r="PJ58" i="1" s="1"/>
  <c r="PK59" i="1" s="1"/>
  <c r="PL60" i="1" s="1"/>
  <c r="PM61" i="1" s="1"/>
  <c r="PN62" i="1" s="1"/>
  <c r="NI4" i="1"/>
  <c r="NJ5" i="1" s="1"/>
  <c r="NK6" i="1" s="1"/>
  <c r="NL7" i="1" s="1"/>
  <c r="NM8" i="1" s="1"/>
  <c r="NN9" i="1" s="1"/>
  <c r="NO10" i="1" s="1"/>
  <c r="NP11" i="1" s="1"/>
  <c r="NQ12" i="1" s="1"/>
  <c r="NR13" i="1" s="1"/>
  <c r="NS14" i="1" s="1"/>
  <c r="NT15" i="1" s="1"/>
  <c r="NU16" i="1" s="1"/>
  <c r="NV17" i="1" s="1"/>
  <c r="NW18" i="1" s="1"/>
  <c r="NX19" i="1" s="1"/>
  <c r="NY20" i="1" s="1"/>
  <c r="NZ21" i="1" s="1"/>
  <c r="OA22" i="1" s="1"/>
  <c r="OB23" i="1" s="1"/>
  <c r="OC24" i="1" s="1"/>
  <c r="OD25" i="1" s="1"/>
  <c r="OE26" i="1" s="1"/>
  <c r="OF27" i="1" s="1"/>
  <c r="OG28" i="1" s="1"/>
  <c r="OH29" i="1" s="1"/>
  <c r="OI30" i="1" s="1"/>
  <c r="OJ31" i="1" s="1"/>
  <c r="OK32" i="1" s="1"/>
  <c r="OL33" i="1" s="1"/>
  <c r="OM34" i="1" s="1"/>
  <c r="ON35" i="1" s="1"/>
  <c r="OO36" i="1" s="1"/>
  <c r="OP37" i="1" s="1"/>
  <c r="OQ38" i="1" s="1"/>
  <c r="OR39" i="1" s="1"/>
  <c r="OS40" i="1" s="1"/>
  <c r="OT41" i="1" s="1"/>
  <c r="OU42" i="1" s="1"/>
  <c r="OV43" i="1" s="1"/>
  <c r="OW44" i="1" s="1"/>
  <c r="OX45" i="1" s="1"/>
  <c r="OY46" i="1" s="1"/>
  <c r="OZ47" i="1" s="1"/>
  <c r="PA48" i="1" s="1"/>
  <c r="PB49" i="1" s="1"/>
  <c r="PC50" i="1" s="1"/>
  <c r="PD51" i="1" s="1"/>
  <c r="PE52" i="1" s="1"/>
  <c r="PF53" i="1" s="1"/>
  <c r="PG54" i="1" s="1"/>
  <c r="PH55" i="1" s="1"/>
  <c r="PI56" i="1" s="1"/>
  <c r="PJ57" i="1" s="1"/>
  <c r="PK58" i="1" s="1"/>
  <c r="PL59" i="1" s="1"/>
  <c r="PM60" i="1" s="1"/>
  <c r="PN61" i="1" s="1"/>
  <c r="NJ4" i="1"/>
  <c r="NK5" i="1" s="1"/>
  <c r="NL6" i="1" s="1"/>
  <c r="NM7" i="1" s="1"/>
  <c r="NN8" i="1" s="1"/>
  <c r="NO9" i="1" s="1"/>
  <c r="NP10" i="1" s="1"/>
  <c r="NQ11" i="1" s="1"/>
  <c r="NR12" i="1" s="1"/>
  <c r="NS13" i="1" s="1"/>
  <c r="NT14" i="1" s="1"/>
  <c r="NU15" i="1" s="1"/>
  <c r="NV16" i="1" s="1"/>
  <c r="NW17" i="1" s="1"/>
  <c r="NX18" i="1" s="1"/>
  <c r="NY19" i="1" s="1"/>
  <c r="NZ20" i="1" s="1"/>
  <c r="OA21" i="1" s="1"/>
  <c r="OB22" i="1" s="1"/>
  <c r="OC23" i="1" s="1"/>
  <c r="OD24" i="1" s="1"/>
  <c r="OE25" i="1" s="1"/>
  <c r="OF26" i="1" s="1"/>
  <c r="OG27" i="1" s="1"/>
  <c r="OH28" i="1" s="1"/>
  <c r="OI29" i="1" s="1"/>
  <c r="OJ30" i="1" s="1"/>
  <c r="OK31" i="1" s="1"/>
  <c r="OL32" i="1" s="1"/>
  <c r="OM33" i="1" s="1"/>
  <c r="ON34" i="1" s="1"/>
  <c r="OO35" i="1" s="1"/>
  <c r="OP36" i="1" s="1"/>
  <c r="OQ37" i="1" s="1"/>
  <c r="OR38" i="1" s="1"/>
  <c r="OS39" i="1" s="1"/>
  <c r="OT40" i="1" s="1"/>
  <c r="OU41" i="1" s="1"/>
  <c r="OV42" i="1" s="1"/>
  <c r="OW43" i="1" s="1"/>
  <c r="OX44" i="1" s="1"/>
  <c r="OY45" i="1" s="1"/>
  <c r="OZ46" i="1" s="1"/>
  <c r="PA47" i="1" s="1"/>
  <c r="PB48" i="1" s="1"/>
  <c r="PC49" i="1" s="1"/>
  <c r="PD50" i="1" s="1"/>
  <c r="PE51" i="1" s="1"/>
  <c r="PF52" i="1" s="1"/>
  <c r="PG53" i="1" s="1"/>
  <c r="PH54" i="1" s="1"/>
  <c r="PI55" i="1" s="1"/>
  <c r="PJ56" i="1" s="1"/>
  <c r="PK57" i="1" s="1"/>
  <c r="PL58" i="1" s="1"/>
  <c r="PM59" i="1" s="1"/>
  <c r="PN60" i="1" s="1"/>
  <c r="NK4" i="1"/>
  <c r="NL5" i="1" s="1"/>
  <c r="NM6" i="1" s="1"/>
  <c r="NN7" i="1" s="1"/>
  <c r="NO8" i="1" s="1"/>
  <c r="NP9" i="1" s="1"/>
  <c r="NQ10" i="1" s="1"/>
  <c r="NR11" i="1" s="1"/>
  <c r="NS12" i="1" s="1"/>
  <c r="NT13" i="1" s="1"/>
  <c r="NU14" i="1" s="1"/>
  <c r="NV15" i="1" s="1"/>
  <c r="NW16" i="1" s="1"/>
  <c r="NX17" i="1" s="1"/>
  <c r="NY18" i="1" s="1"/>
  <c r="NZ19" i="1" s="1"/>
  <c r="OA20" i="1" s="1"/>
  <c r="OB21" i="1" s="1"/>
  <c r="OC22" i="1" s="1"/>
  <c r="OD23" i="1" s="1"/>
  <c r="OE24" i="1" s="1"/>
  <c r="OF25" i="1" s="1"/>
  <c r="OG26" i="1" s="1"/>
  <c r="OH27" i="1" s="1"/>
  <c r="OI28" i="1" s="1"/>
  <c r="OJ29" i="1" s="1"/>
  <c r="OK30" i="1" s="1"/>
  <c r="OL31" i="1" s="1"/>
  <c r="OM32" i="1" s="1"/>
  <c r="ON33" i="1" s="1"/>
  <c r="OO34" i="1" s="1"/>
  <c r="OP35" i="1" s="1"/>
  <c r="OQ36" i="1" s="1"/>
  <c r="OR37" i="1" s="1"/>
  <c r="OS38" i="1" s="1"/>
  <c r="OT39" i="1" s="1"/>
  <c r="OU40" i="1" s="1"/>
  <c r="OV41" i="1" s="1"/>
  <c r="OW42" i="1" s="1"/>
  <c r="OX43" i="1" s="1"/>
  <c r="OY44" i="1" s="1"/>
  <c r="OZ45" i="1" s="1"/>
  <c r="PA46" i="1" s="1"/>
  <c r="PB47" i="1" s="1"/>
  <c r="PC48" i="1" s="1"/>
  <c r="PD49" i="1" s="1"/>
  <c r="PE50" i="1" s="1"/>
  <c r="PF51" i="1" s="1"/>
  <c r="PG52" i="1" s="1"/>
  <c r="PH53" i="1" s="1"/>
  <c r="PI54" i="1" s="1"/>
  <c r="PJ55" i="1" s="1"/>
  <c r="PK56" i="1" s="1"/>
  <c r="PL57" i="1" s="1"/>
  <c r="PM58" i="1" s="1"/>
  <c r="PN59" i="1" s="1"/>
  <c r="NL4" i="1"/>
  <c r="NM5" i="1" s="1"/>
  <c r="NN6" i="1" s="1"/>
  <c r="NO7" i="1" s="1"/>
  <c r="NP8" i="1" s="1"/>
  <c r="NQ9" i="1" s="1"/>
  <c r="NR10" i="1" s="1"/>
  <c r="NS11" i="1" s="1"/>
  <c r="NT12" i="1" s="1"/>
  <c r="NU13" i="1" s="1"/>
  <c r="NV14" i="1" s="1"/>
  <c r="NW15" i="1" s="1"/>
  <c r="NX16" i="1" s="1"/>
  <c r="NY17" i="1" s="1"/>
  <c r="NZ18" i="1" s="1"/>
  <c r="OA19" i="1" s="1"/>
  <c r="OB20" i="1" s="1"/>
  <c r="OC21" i="1" s="1"/>
  <c r="OD22" i="1" s="1"/>
  <c r="OE23" i="1" s="1"/>
  <c r="OF24" i="1" s="1"/>
  <c r="OG25" i="1" s="1"/>
  <c r="OH26" i="1" s="1"/>
  <c r="OI27" i="1" s="1"/>
  <c r="OJ28" i="1" s="1"/>
  <c r="OK29" i="1" s="1"/>
  <c r="OL30" i="1" s="1"/>
  <c r="OM31" i="1" s="1"/>
  <c r="ON32" i="1" s="1"/>
  <c r="OO33" i="1" s="1"/>
  <c r="OP34" i="1" s="1"/>
  <c r="OQ35" i="1" s="1"/>
  <c r="OR36" i="1" s="1"/>
  <c r="OS37" i="1" s="1"/>
  <c r="OT38" i="1" s="1"/>
  <c r="OU39" i="1" s="1"/>
  <c r="OV40" i="1" s="1"/>
  <c r="OW41" i="1" s="1"/>
  <c r="OX42" i="1" s="1"/>
  <c r="OY43" i="1" s="1"/>
  <c r="OZ44" i="1" s="1"/>
  <c r="PA45" i="1" s="1"/>
  <c r="PB46" i="1" s="1"/>
  <c r="PC47" i="1" s="1"/>
  <c r="PD48" i="1" s="1"/>
  <c r="PE49" i="1" s="1"/>
  <c r="PF50" i="1" s="1"/>
  <c r="PG51" i="1" s="1"/>
  <c r="PH52" i="1" s="1"/>
  <c r="PI53" i="1" s="1"/>
  <c r="PJ54" i="1" s="1"/>
  <c r="PK55" i="1" s="1"/>
  <c r="PL56" i="1" s="1"/>
  <c r="PM57" i="1" s="1"/>
  <c r="PN58" i="1" s="1"/>
  <c r="NM4" i="1"/>
  <c r="NN5" i="1" s="1"/>
  <c r="NO6" i="1" s="1"/>
  <c r="NP7" i="1" s="1"/>
  <c r="NQ8" i="1" s="1"/>
  <c r="NR9" i="1" s="1"/>
  <c r="NS10" i="1" s="1"/>
  <c r="NT11" i="1" s="1"/>
  <c r="NU12" i="1" s="1"/>
  <c r="NV13" i="1" s="1"/>
  <c r="NW14" i="1" s="1"/>
  <c r="NX15" i="1" s="1"/>
  <c r="NY16" i="1" s="1"/>
  <c r="NZ17" i="1" s="1"/>
  <c r="OA18" i="1" s="1"/>
  <c r="OB19" i="1" s="1"/>
  <c r="OC20" i="1" s="1"/>
  <c r="OD21" i="1" s="1"/>
  <c r="OE22" i="1" s="1"/>
  <c r="OF23" i="1" s="1"/>
  <c r="OG24" i="1" s="1"/>
  <c r="OH25" i="1" s="1"/>
  <c r="OI26" i="1" s="1"/>
  <c r="OJ27" i="1" s="1"/>
  <c r="OK28" i="1" s="1"/>
  <c r="OL29" i="1" s="1"/>
  <c r="OM30" i="1" s="1"/>
  <c r="ON31" i="1" s="1"/>
  <c r="OO32" i="1" s="1"/>
  <c r="OP33" i="1" s="1"/>
  <c r="OQ34" i="1" s="1"/>
  <c r="OR35" i="1" s="1"/>
  <c r="OS36" i="1" s="1"/>
  <c r="OT37" i="1" s="1"/>
  <c r="OU38" i="1" s="1"/>
  <c r="OV39" i="1" s="1"/>
  <c r="OW40" i="1" s="1"/>
  <c r="OX41" i="1" s="1"/>
  <c r="OY42" i="1" s="1"/>
  <c r="OZ43" i="1" s="1"/>
  <c r="PA44" i="1" s="1"/>
  <c r="PB45" i="1" s="1"/>
  <c r="PC46" i="1" s="1"/>
  <c r="PD47" i="1" s="1"/>
  <c r="PE48" i="1" s="1"/>
  <c r="PF49" i="1" s="1"/>
  <c r="PG50" i="1" s="1"/>
  <c r="PH51" i="1" s="1"/>
  <c r="PI52" i="1" s="1"/>
  <c r="PJ53" i="1" s="1"/>
  <c r="PK54" i="1" s="1"/>
  <c r="PL55" i="1" s="1"/>
  <c r="PM56" i="1" s="1"/>
  <c r="PN57" i="1" s="1"/>
  <c r="NN4" i="1"/>
  <c r="NO5" i="1" s="1"/>
  <c r="NP6" i="1" s="1"/>
  <c r="NQ7" i="1" s="1"/>
  <c r="NR8" i="1" s="1"/>
  <c r="NS9" i="1" s="1"/>
  <c r="NT10" i="1" s="1"/>
  <c r="NU11" i="1" s="1"/>
  <c r="NV12" i="1" s="1"/>
  <c r="NW13" i="1" s="1"/>
  <c r="NX14" i="1" s="1"/>
  <c r="NY15" i="1" s="1"/>
  <c r="NZ16" i="1" s="1"/>
  <c r="OA17" i="1" s="1"/>
  <c r="OB18" i="1" s="1"/>
  <c r="OC19" i="1" s="1"/>
  <c r="OD20" i="1" s="1"/>
  <c r="OE21" i="1" s="1"/>
  <c r="OF22" i="1" s="1"/>
  <c r="OG23" i="1" s="1"/>
  <c r="OH24" i="1" s="1"/>
  <c r="OI25" i="1" s="1"/>
  <c r="OJ26" i="1" s="1"/>
  <c r="OK27" i="1" s="1"/>
  <c r="OL28" i="1" s="1"/>
  <c r="OM29" i="1" s="1"/>
  <c r="ON30" i="1" s="1"/>
  <c r="OO31" i="1" s="1"/>
  <c r="OP32" i="1" s="1"/>
  <c r="OQ33" i="1" s="1"/>
  <c r="OR34" i="1" s="1"/>
  <c r="OS35" i="1" s="1"/>
  <c r="OT36" i="1" s="1"/>
  <c r="OU37" i="1" s="1"/>
  <c r="OV38" i="1" s="1"/>
  <c r="OW39" i="1" s="1"/>
  <c r="OX40" i="1" s="1"/>
  <c r="OY41" i="1" s="1"/>
  <c r="OZ42" i="1" s="1"/>
  <c r="PA43" i="1" s="1"/>
  <c r="PB44" i="1" s="1"/>
  <c r="PC45" i="1" s="1"/>
  <c r="PD46" i="1" s="1"/>
  <c r="PE47" i="1" s="1"/>
  <c r="PF48" i="1" s="1"/>
  <c r="PG49" i="1" s="1"/>
  <c r="PH50" i="1" s="1"/>
  <c r="PI51" i="1" s="1"/>
  <c r="PJ52" i="1" s="1"/>
  <c r="PK53" i="1" s="1"/>
  <c r="PL54" i="1" s="1"/>
  <c r="PM55" i="1" s="1"/>
  <c r="PN56" i="1" s="1"/>
  <c r="NO4" i="1"/>
  <c r="NP5" i="1" s="1"/>
  <c r="NQ6" i="1" s="1"/>
  <c r="NR7" i="1" s="1"/>
  <c r="NS8" i="1" s="1"/>
  <c r="NT9" i="1" s="1"/>
  <c r="NU10" i="1" s="1"/>
  <c r="NV11" i="1" s="1"/>
  <c r="NW12" i="1" s="1"/>
  <c r="NP4" i="1"/>
  <c r="NQ4" i="1"/>
  <c r="NR5" i="1" s="1"/>
  <c r="NS6" i="1" s="1"/>
  <c r="NT7" i="1" s="1"/>
  <c r="NU8" i="1" s="1"/>
  <c r="NV9" i="1" s="1"/>
  <c r="NW10" i="1" s="1"/>
  <c r="NX11" i="1" s="1"/>
  <c r="NY12" i="1" s="1"/>
  <c r="NZ13" i="1" s="1"/>
  <c r="OA14" i="1" s="1"/>
  <c r="OB15" i="1" s="1"/>
  <c r="OC16" i="1" s="1"/>
  <c r="OD17" i="1" s="1"/>
  <c r="OE18" i="1" s="1"/>
  <c r="OF19" i="1" s="1"/>
  <c r="OG20" i="1" s="1"/>
  <c r="OH21" i="1" s="1"/>
  <c r="OI22" i="1" s="1"/>
  <c r="OJ23" i="1" s="1"/>
  <c r="OK24" i="1" s="1"/>
  <c r="OL25" i="1" s="1"/>
  <c r="OM26" i="1" s="1"/>
  <c r="ON27" i="1" s="1"/>
  <c r="OO28" i="1" s="1"/>
  <c r="OP29" i="1" s="1"/>
  <c r="OQ30" i="1" s="1"/>
  <c r="OR31" i="1" s="1"/>
  <c r="OS32" i="1" s="1"/>
  <c r="OT33" i="1" s="1"/>
  <c r="OU34" i="1" s="1"/>
  <c r="OV35" i="1" s="1"/>
  <c r="OW36" i="1" s="1"/>
  <c r="OX37" i="1" s="1"/>
  <c r="OY38" i="1" s="1"/>
  <c r="OZ39" i="1" s="1"/>
  <c r="PA40" i="1" s="1"/>
  <c r="PB41" i="1" s="1"/>
  <c r="PC42" i="1" s="1"/>
  <c r="PD43" i="1" s="1"/>
  <c r="PE44" i="1" s="1"/>
  <c r="PF45" i="1" s="1"/>
  <c r="PG46" i="1" s="1"/>
  <c r="PH47" i="1" s="1"/>
  <c r="PI48" i="1" s="1"/>
  <c r="PJ49" i="1" s="1"/>
  <c r="PK50" i="1" s="1"/>
  <c r="PL51" i="1" s="1"/>
  <c r="PM52" i="1" s="1"/>
  <c r="PN53" i="1" s="1"/>
  <c r="NR4" i="1"/>
  <c r="NS5" i="1" s="1"/>
  <c r="NT6" i="1" s="1"/>
  <c r="NU7" i="1" s="1"/>
  <c r="NV8" i="1" s="1"/>
  <c r="NW9" i="1" s="1"/>
  <c r="NX10" i="1" s="1"/>
  <c r="NY11" i="1" s="1"/>
  <c r="NZ12" i="1" s="1"/>
  <c r="OA13" i="1" s="1"/>
  <c r="OB14" i="1" s="1"/>
  <c r="OC15" i="1" s="1"/>
  <c r="OD16" i="1" s="1"/>
  <c r="OE17" i="1" s="1"/>
  <c r="OF18" i="1" s="1"/>
  <c r="OG19" i="1" s="1"/>
  <c r="OH20" i="1" s="1"/>
  <c r="OI21" i="1" s="1"/>
  <c r="OJ22" i="1" s="1"/>
  <c r="OK23" i="1" s="1"/>
  <c r="OL24" i="1" s="1"/>
  <c r="OM25" i="1" s="1"/>
  <c r="ON26" i="1" s="1"/>
  <c r="OO27" i="1" s="1"/>
  <c r="OP28" i="1" s="1"/>
  <c r="OQ29" i="1" s="1"/>
  <c r="OR30" i="1" s="1"/>
  <c r="OS31" i="1" s="1"/>
  <c r="OT32" i="1" s="1"/>
  <c r="OU33" i="1" s="1"/>
  <c r="OV34" i="1" s="1"/>
  <c r="OW35" i="1" s="1"/>
  <c r="OX36" i="1" s="1"/>
  <c r="OY37" i="1" s="1"/>
  <c r="OZ38" i="1" s="1"/>
  <c r="PA39" i="1" s="1"/>
  <c r="PB40" i="1" s="1"/>
  <c r="PC41" i="1" s="1"/>
  <c r="PD42" i="1" s="1"/>
  <c r="PE43" i="1" s="1"/>
  <c r="PF44" i="1" s="1"/>
  <c r="PG45" i="1" s="1"/>
  <c r="PH46" i="1" s="1"/>
  <c r="PI47" i="1" s="1"/>
  <c r="PJ48" i="1" s="1"/>
  <c r="PK49" i="1" s="1"/>
  <c r="PL50" i="1" s="1"/>
  <c r="PM51" i="1" s="1"/>
  <c r="PN52" i="1" s="1"/>
  <c r="NS4" i="1"/>
  <c r="NT5" i="1" s="1"/>
  <c r="NU6" i="1" s="1"/>
  <c r="NV7" i="1" s="1"/>
  <c r="NW8" i="1" s="1"/>
  <c r="NX9" i="1" s="1"/>
  <c r="NY10" i="1" s="1"/>
  <c r="NZ11" i="1" s="1"/>
  <c r="OA12" i="1" s="1"/>
  <c r="OB13" i="1" s="1"/>
  <c r="OC14" i="1" s="1"/>
  <c r="OD15" i="1" s="1"/>
  <c r="OE16" i="1" s="1"/>
  <c r="OF17" i="1" s="1"/>
  <c r="OG18" i="1" s="1"/>
  <c r="OH19" i="1" s="1"/>
  <c r="OI20" i="1" s="1"/>
  <c r="OJ21" i="1" s="1"/>
  <c r="OK22" i="1" s="1"/>
  <c r="OL23" i="1" s="1"/>
  <c r="OM24" i="1" s="1"/>
  <c r="ON25" i="1" s="1"/>
  <c r="OO26" i="1" s="1"/>
  <c r="OP27" i="1" s="1"/>
  <c r="OQ28" i="1" s="1"/>
  <c r="OR29" i="1" s="1"/>
  <c r="OS30" i="1" s="1"/>
  <c r="OT31" i="1" s="1"/>
  <c r="OU32" i="1" s="1"/>
  <c r="OV33" i="1" s="1"/>
  <c r="OW34" i="1" s="1"/>
  <c r="OX35" i="1" s="1"/>
  <c r="OY36" i="1" s="1"/>
  <c r="OZ37" i="1" s="1"/>
  <c r="PA38" i="1" s="1"/>
  <c r="PB39" i="1" s="1"/>
  <c r="PC40" i="1" s="1"/>
  <c r="PD41" i="1" s="1"/>
  <c r="PE42" i="1" s="1"/>
  <c r="PF43" i="1" s="1"/>
  <c r="PG44" i="1" s="1"/>
  <c r="PH45" i="1" s="1"/>
  <c r="PI46" i="1" s="1"/>
  <c r="PJ47" i="1" s="1"/>
  <c r="PK48" i="1" s="1"/>
  <c r="PL49" i="1" s="1"/>
  <c r="PM50" i="1" s="1"/>
  <c r="PN51" i="1" s="1"/>
  <c r="NT4" i="1"/>
  <c r="NU5" i="1" s="1"/>
  <c r="NV6" i="1" s="1"/>
  <c r="NW7" i="1" s="1"/>
  <c r="NX8" i="1" s="1"/>
  <c r="NY9" i="1" s="1"/>
  <c r="NZ10" i="1" s="1"/>
  <c r="OA11" i="1" s="1"/>
  <c r="OB12" i="1" s="1"/>
  <c r="OC13" i="1" s="1"/>
  <c r="OD14" i="1" s="1"/>
  <c r="OE15" i="1" s="1"/>
  <c r="OF16" i="1" s="1"/>
  <c r="OG17" i="1" s="1"/>
  <c r="OH18" i="1" s="1"/>
  <c r="OI19" i="1" s="1"/>
  <c r="OJ20" i="1" s="1"/>
  <c r="OK21" i="1" s="1"/>
  <c r="OL22" i="1" s="1"/>
  <c r="OM23" i="1" s="1"/>
  <c r="ON24" i="1" s="1"/>
  <c r="OO25" i="1" s="1"/>
  <c r="OP26" i="1" s="1"/>
  <c r="OQ27" i="1" s="1"/>
  <c r="OR28" i="1" s="1"/>
  <c r="OS29" i="1" s="1"/>
  <c r="OT30" i="1" s="1"/>
  <c r="OU31" i="1" s="1"/>
  <c r="OV32" i="1" s="1"/>
  <c r="OW33" i="1" s="1"/>
  <c r="OX34" i="1" s="1"/>
  <c r="OY35" i="1" s="1"/>
  <c r="OZ36" i="1" s="1"/>
  <c r="PA37" i="1" s="1"/>
  <c r="PB38" i="1" s="1"/>
  <c r="PC39" i="1" s="1"/>
  <c r="PD40" i="1" s="1"/>
  <c r="PE41" i="1" s="1"/>
  <c r="PF42" i="1" s="1"/>
  <c r="PG43" i="1" s="1"/>
  <c r="PH44" i="1" s="1"/>
  <c r="PI45" i="1" s="1"/>
  <c r="PJ46" i="1" s="1"/>
  <c r="PK47" i="1" s="1"/>
  <c r="PL48" i="1" s="1"/>
  <c r="PM49" i="1" s="1"/>
  <c r="PN50" i="1" s="1"/>
  <c r="NU4" i="1"/>
  <c r="NV5" i="1" s="1"/>
  <c r="NW6" i="1" s="1"/>
  <c r="NX7" i="1" s="1"/>
  <c r="NY8" i="1" s="1"/>
  <c r="NZ9" i="1" s="1"/>
  <c r="OA10" i="1" s="1"/>
  <c r="OB11" i="1" s="1"/>
  <c r="OC12" i="1" s="1"/>
  <c r="OD13" i="1" s="1"/>
  <c r="OE14" i="1" s="1"/>
  <c r="OF15" i="1" s="1"/>
  <c r="OG16" i="1" s="1"/>
  <c r="OH17" i="1" s="1"/>
  <c r="OI18" i="1" s="1"/>
  <c r="OJ19" i="1" s="1"/>
  <c r="OK20" i="1" s="1"/>
  <c r="OL21" i="1" s="1"/>
  <c r="OM22" i="1" s="1"/>
  <c r="ON23" i="1" s="1"/>
  <c r="OO24" i="1" s="1"/>
  <c r="OP25" i="1" s="1"/>
  <c r="OQ26" i="1" s="1"/>
  <c r="OR27" i="1" s="1"/>
  <c r="OS28" i="1" s="1"/>
  <c r="OT29" i="1" s="1"/>
  <c r="OU30" i="1" s="1"/>
  <c r="OV31" i="1" s="1"/>
  <c r="OW32" i="1" s="1"/>
  <c r="OX33" i="1" s="1"/>
  <c r="OY34" i="1" s="1"/>
  <c r="OZ35" i="1" s="1"/>
  <c r="PA36" i="1" s="1"/>
  <c r="PB37" i="1" s="1"/>
  <c r="PC38" i="1" s="1"/>
  <c r="PD39" i="1" s="1"/>
  <c r="PE40" i="1" s="1"/>
  <c r="PF41" i="1" s="1"/>
  <c r="PG42" i="1" s="1"/>
  <c r="PH43" i="1" s="1"/>
  <c r="PI44" i="1" s="1"/>
  <c r="PJ45" i="1" s="1"/>
  <c r="PK46" i="1" s="1"/>
  <c r="PL47" i="1" s="1"/>
  <c r="PM48" i="1" s="1"/>
  <c r="PN49" i="1" s="1"/>
  <c r="NV4" i="1"/>
  <c r="NW5" i="1" s="1"/>
  <c r="NX6" i="1" s="1"/>
  <c r="NY7" i="1" s="1"/>
  <c r="NZ8" i="1" s="1"/>
  <c r="OA9" i="1" s="1"/>
  <c r="OB10" i="1" s="1"/>
  <c r="OC11" i="1" s="1"/>
  <c r="OD12" i="1" s="1"/>
  <c r="OE13" i="1" s="1"/>
  <c r="OF14" i="1" s="1"/>
  <c r="OG15" i="1" s="1"/>
  <c r="OH16" i="1" s="1"/>
  <c r="OI17" i="1" s="1"/>
  <c r="OJ18" i="1" s="1"/>
  <c r="OK19" i="1" s="1"/>
  <c r="OL20" i="1" s="1"/>
  <c r="OM21" i="1" s="1"/>
  <c r="ON22" i="1" s="1"/>
  <c r="OO23" i="1" s="1"/>
  <c r="OP24" i="1" s="1"/>
  <c r="OQ25" i="1" s="1"/>
  <c r="OR26" i="1" s="1"/>
  <c r="OS27" i="1" s="1"/>
  <c r="OT28" i="1" s="1"/>
  <c r="OU29" i="1" s="1"/>
  <c r="OV30" i="1" s="1"/>
  <c r="OW31" i="1" s="1"/>
  <c r="OX32" i="1" s="1"/>
  <c r="OY33" i="1" s="1"/>
  <c r="OZ34" i="1" s="1"/>
  <c r="PA35" i="1" s="1"/>
  <c r="PB36" i="1" s="1"/>
  <c r="PC37" i="1" s="1"/>
  <c r="PD38" i="1" s="1"/>
  <c r="PE39" i="1" s="1"/>
  <c r="PF40" i="1" s="1"/>
  <c r="PG41" i="1" s="1"/>
  <c r="PH42" i="1" s="1"/>
  <c r="PI43" i="1" s="1"/>
  <c r="PJ44" i="1" s="1"/>
  <c r="PK45" i="1" s="1"/>
  <c r="PL46" i="1" s="1"/>
  <c r="PM47" i="1" s="1"/>
  <c r="PN48" i="1" s="1"/>
  <c r="NW4" i="1"/>
  <c r="NX5" i="1" s="1"/>
  <c r="NY6" i="1" s="1"/>
  <c r="NZ7" i="1" s="1"/>
  <c r="OA8" i="1" s="1"/>
  <c r="OB9" i="1" s="1"/>
  <c r="OC10" i="1" s="1"/>
  <c r="OD11" i="1" s="1"/>
  <c r="OE12" i="1" s="1"/>
  <c r="OF13" i="1" s="1"/>
  <c r="OG14" i="1" s="1"/>
  <c r="OH15" i="1" s="1"/>
  <c r="OI16" i="1" s="1"/>
  <c r="OJ17" i="1" s="1"/>
  <c r="OK18" i="1" s="1"/>
  <c r="OL19" i="1" s="1"/>
  <c r="OM20" i="1" s="1"/>
  <c r="ON21" i="1" s="1"/>
  <c r="OO22" i="1" s="1"/>
  <c r="OP23" i="1" s="1"/>
  <c r="OQ24" i="1" s="1"/>
  <c r="OR25" i="1" s="1"/>
  <c r="OS26" i="1" s="1"/>
  <c r="OT27" i="1" s="1"/>
  <c r="OU28" i="1" s="1"/>
  <c r="OV29" i="1" s="1"/>
  <c r="OW30" i="1" s="1"/>
  <c r="OX31" i="1" s="1"/>
  <c r="OY32" i="1" s="1"/>
  <c r="OZ33" i="1" s="1"/>
  <c r="PA34" i="1" s="1"/>
  <c r="PB35" i="1" s="1"/>
  <c r="PC36" i="1" s="1"/>
  <c r="PD37" i="1" s="1"/>
  <c r="PE38" i="1" s="1"/>
  <c r="PF39" i="1" s="1"/>
  <c r="PG40" i="1" s="1"/>
  <c r="PH41" i="1" s="1"/>
  <c r="PI42" i="1" s="1"/>
  <c r="PJ43" i="1" s="1"/>
  <c r="PK44" i="1" s="1"/>
  <c r="PL45" i="1" s="1"/>
  <c r="PM46" i="1" s="1"/>
  <c r="PN47" i="1" s="1"/>
  <c r="NX4" i="1"/>
  <c r="NY5" i="1" s="1"/>
  <c r="NZ6" i="1" s="1"/>
  <c r="OA7" i="1" s="1"/>
  <c r="OB8" i="1" s="1"/>
  <c r="OC9" i="1" s="1"/>
  <c r="OD10" i="1" s="1"/>
  <c r="OE11" i="1" s="1"/>
  <c r="OF12" i="1" s="1"/>
  <c r="OG13" i="1" s="1"/>
  <c r="OH14" i="1" s="1"/>
  <c r="OI15" i="1" s="1"/>
  <c r="OJ16" i="1" s="1"/>
  <c r="OK17" i="1" s="1"/>
  <c r="OL18" i="1" s="1"/>
  <c r="OM19" i="1" s="1"/>
  <c r="ON20" i="1" s="1"/>
  <c r="OO21" i="1" s="1"/>
  <c r="OP22" i="1" s="1"/>
  <c r="OQ23" i="1" s="1"/>
  <c r="OR24" i="1" s="1"/>
  <c r="OS25" i="1" s="1"/>
  <c r="OT26" i="1" s="1"/>
  <c r="OU27" i="1" s="1"/>
  <c r="OV28" i="1" s="1"/>
  <c r="OW29" i="1" s="1"/>
  <c r="OX30" i="1" s="1"/>
  <c r="OY31" i="1" s="1"/>
  <c r="OZ32" i="1" s="1"/>
  <c r="PA33" i="1" s="1"/>
  <c r="PB34" i="1" s="1"/>
  <c r="PC35" i="1" s="1"/>
  <c r="PD36" i="1" s="1"/>
  <c r="PE37" i="1" s="1"/>
  <c r="PF38" i="1" s="1"/>
  <c r="PG39" i="1" s="1"/>
  <c r="PH40" i="1" s="1"/>
  <c r="PI41" i="1" s="1"/>
  <c r="PJ42" i="1" s="1"/>
  <c r="PK43" i="1" s="1"/>
  <c r="PL44" i="1" s="1"/>
  <c r="PM45" i="1" s="1"/>
  <c r="PN46" i="1" s="1"/>
  <c r="NY4" i="1"/>
  <c r="NZ5" i="1" s="1"/>
  <c r="OA6" i="1" s="1"/>
  <c r="OB7" i="1" s="1"/>
  <c r="OC8" i="1" s="1"/>
  <c r="OD9" i="1" s="1"/>
  <c r="OE10" i="1" s="1"/>
  <c r="OF11" i="1" s="1"/>
  <c r="OG12" i="1" s="1"/>
  <c r="OH13" i="1" s="1"/>
  <c r="OI14" i="1" s="1"/>
  <c r="OJ15" i="1" s="1"/>
  <c r="OK16" i="1" s="1"/>
  <c r="OL17" i="1" s="1"/>
  <c r="OM18" i="1" s="1"/>
  <c r="ON19" i="1" s="1"/>
  <c r="OO20" i="1" s="1"/>
  <c r="OP21" i="1" s="1"/>
  <c r="OQ22" i="1" s="1"/>
  <c r="OR23" i="1" s="1"/>
  <c r="OS24" i="1" s="1"/>
  <c r="OT25" i="1" s="1"/>
  <c r="OU26" i="1" s="1"/>
  <c r="OV27" i="1" s="1"/>
  <c r="OW28" i="1" s="1"/>
  <c r="OX29" i="1" s="1"/>
  <c r="OY30" i="1" s="1"/>
  <c r="OZ31" i="1" s="1"/>
  <c r="PA32" i="1" s="1"/>
  <c r="PB33" i="1" s="1"/>
  <c r="PC34" i="1" s="1"/>
  <c r="PD35" i="1" s="1"/>
  <c r="PE36" i="1" s="1"/>
  <c r="PF37" i="1" s="1"/>
  <c r="PG38" i="1" s="1"/>
  <c r="PH39" i="1" s="1"/>
  <c r="PI40" i="1" s="1"/>
  <c r="PJ41" i="1" s="1"/>
  <c r="PK42" i="1" s="1"/>
  <c r="PL43" i="1" s="1"/>
  <c r="PM44" i="1" s="1"/>
  <c r="PN45" i="1" s="1"/>
  <c r="NZ4" i="1"/>
  <c r="OA5" i="1" s="1"/>
  <c r="OB6" i="1" s="1"/>
  <c r="OC7" i="1" s="1"/>
  <c r="OD8" i="1" s="1"/>
  <c r="OE9" i="1" s="1"/>
  <c r="OF10" i="1" s="1"/>
  <c r="OG11" i="1" s="1"/>
  <c r="OH12" i="1" s="1"/>
  <c r="OI13" i="1" s="1"/>
  <c r="OJ14" i="1" s="1"/>
  <c r="OK15" i="1" s="1"/>
  <c r="OL16" i="1" s="1"/>
  <c r="OM17" i="1" s="1"/>
  <c r="ON18" i="1" s="1"/>
  <c r="OO19" i="1" s="1"/>
  <c r="OP20" i="1" s="1"/>
  <c r="OQ21" i="1" s="1"/>
  <c r="OR22" i="1" s="1"/>
  <c r="OS23" i="1" s="1"/>
  <c r="OT24" i="1" s="1"/>
  <c r="OU25" i="1" s="1"/>
  <c r="OV26" i="1" s="1"/>
  <c r="OW27" i="1" s="1"/>
  <c r="OX28" i="1" s="1"/>
  <c r="OY29" i="1" s="1"/>
  <c r="OZ30" i="1" s="1"/>
  <c r="PA31" i="1" s="1"/>
  <c r="PB32" i="1" s="1"/>
  <c r="PC33" i="1" s="1"/>
  <c r="PD34" i="1" s="1"/>
  <c r="PE35" i="1" s="1"/>
  <c r="PF36" i="1" s="1"/>
  <c r="PG37" i="1" s="1"/>
  <c r="PH38" i="1" s="1"/>
  <c r="PI39" i="1" s="1"/>
  <c r="PJ40" i="1" s="1"/>
  <c r="PK41" i="1" s="1"/>
  <c r="PL42" i="1" s="1"/>
  <c r="PM43" i="1" s="1"/>
  <c r="PN44" i="1" s="1"/>
  <c r="OA4" i="1"/>
  <c r="OB5" i="1" s="1"/>
  <c r="OC6" i="1" s="1"/>
  <c r="OD7" i="1" s="1"/>
  <c r="OE8" i="1" s="1"/>
  <c r="OF9" i="1" s="1"/>
  <c r="OG10" i="1" s="1"/>
  <c r="OH11" i="1" s="1"/>
  <c r="OI12" i="1" s="1"/>
  <c r="OJ13" i="1" s="1"/>
  <c r="OK14" i="1" s="1"/>
  <c r="OL15" i="1" s="1"/>
  <c r="OM16" i="1" s="1"/>
  <c r="ON17" i="1" s="1"/>
  <c r="OO18" i="1" s="1"/>
  <c r="OP19" i="1" s="1"/>
  <c r="OQ20" i="1" s="1"/>
  <c r="OR21" i="1" s="1"/>
  <c r="OS22" i="1" s="1"/>
  <c r="OT23" i="1" s="1"/>
  <c r="OU24" i="1" s="1"/>
  <c r="OV25" i="1" s="1"/>
  <c r="OW26" i="1" s="1"/>
  <c r="OX27" i="1" s="1"/>
  <c r="OY28" i="1" s="1"/>
  <c r="OZ29" i="1" s="1"/>
  <c r="PA30" i="1" s="1"/>
  <c r="PB31" i="1" s="1"/>
  <c r="PC32" i="1" s="1"/>
  <c r="PD33" i="1" s="1"/>
  <c r="PE34" i="1" s="1"/>
  <c r="PF35" i="1" s="1"/>
  <c r="PG36" i="1" s="1"/>
  <c r="PH37" i="1" s="1"/>
  <c r="PI38" i="1" s="1"/>
  <c r="PJ39" i="1" s="1"/>
  <c r="PK40" i="1" s="1"/>
  <c r="PL41" i="1" s="1"/>
  <c r="PM42" i="1" s="1"/>
  <c r="PN43" i="1" s="1"/>
  <c r="OB4" i="1"/>
  <c r="OC4" i="1"/>
  <c r="OD4" i="1"/>
  <c r="OE5" i="1" s="1"/>
  <c r="OF6" i="1" s="1"/>
  <c r="OG7" i="1" s="1"/>
  <c r="OH8" i="1" s="1"/>
  <c r="OI9" i="1" s="1"/>
  <c r="OJ10" i="1" s="1"/>
  <c r="OK11" i="1" s="1"/>
  <c r="OL12" i="1" s="1"/>
  <c r="OM13" i="1" s="1"/>
  <c r="ON14" i="1" s="1"/>
  <c r="OO15" i="1" s="1"/>
  <c r="OP16" i="1" s="1"/>
  <c r="OQ17" i="1" s="1"/>
  <c r="OR18" i="1" s="1"/>
  <c r="OS19" i="1" s="1"/>
  <c r="OT20" i="1" s="1"/>
  <c r="OU21" i="1" s="1"/>
  <c r="OV22" i="1" s="1"/>
  <c r="OW23" i="1" s="1"/>
  <c r="OX24" i="1" s="1"/>
  <c r="OY25" i="1" s="1"/>
  <c r="OZ26" i="1" s="1"/>
  <c r="PA27" i="1" s="1"/>
  <c r="PB28" i="1" s="1"/>
  <c r="PC29" i="1" s="1"/>
  <c r="PD30" i="1" s="1"/>
  <c r="PE31" i="1" s="1"/>
  <c r="PF32" i="1" s="1"/>
  <c r="PG33" i="1" s="1"/>
  <c r="PH34" i="1" s="1"/>
  <c r="PI35" i="1" s="1"/>
  <c r="PJ36" i="1" s="1"/>
  <c r="PK37" i="1" s="1"/>
  <c r="PL38" i="1" s="1"/>
  <c r="PM39" i="1" s="1"/>
  <c r="PN40" i="1" s="1"/>
  <c r="OE4" i="1"/>
  <c r="OF5" i="1" s="1"/>
  <c r="OG6" i="1" s="1"/>
  <c r="OH7" i="1" s="1"/>
  <c r="OI8" i="1" s="1"/>
  <c r="OJ9" i="1" s="1"/>
  <c r="OK10" i="1" s="1"/>
  <c r="OL11" i="1" s="1"/>
  <c r="OM12" i="1" s="1"/>
  <c r="ON13" i="1" s="1"/>
  <c r="OO14" i="1" s="1"/>
  <c r="OP15" i="1" s="1"/>
  <c r="OQ16" i="1" s="1"/>
  <c r="OR17" i="1" s="1"/>
  <c r="OS18" i="1" s="1"/>
  <c r="OT19" i="1" s="1"/>
  <c r="OU20" i="1" s="1"/>
  <c r="OV21" i="1" s="1"/>
  <c r="OW22" i="1" s="1"/>
  <c r="OX23" i="1" s="1"/>
  <c r="OY24" i="1" s="1"/>
  <c r="OZ25" i="1" s="1"/>
  <c r="PA26" i="1" s="1"/>
  <c r="PB27" i="1" s="1"/>
  <c r="PC28" i="1" s="1"/>
  <c r="PD29" i="1" s="1"/>
  <c r="PE30" i="1" s="1"/>
  <c r="PF31" i="1" s="1"/>
  <c r="PG32" i="1" s="1"/>
  <c r="PH33" i="1" s="1"/>
  <c r="PI34" i="1" s="1"/>
  <c r="PJ35" i="1" s="1"/>
  <c r="PK36" i="1" s="1"/>
  <c r="PL37" i="1" s="1"/>
  <c r="PM38" i="1" s="1"/>
  <c r="PN39" i="1" s="1"/>
  <c r="OF4" i="1"/>
  <c r="OG5" i="1" s="1"/>
  <c r="OH6" i="1" s="1"/>
  <c r="OI7" i="1" s="1"/>
  <c r="OJ8" i="1" s="1"/>
  <c r="OK9" i="1" s="1"/>
  <c r="OL10" i="1" s="1"/>
  <c r="OM11" i="1" s="1"/>
  <c r="ON12" i="1" s="1"/>
  <c r="OO13" i="1" s="1"/>
  <c r="OP14" i="1" s="1"/>
  <c r="OQ15" i="1" s="1"/>
  <c r="OR16" i="1" s="1"/>
  <c r="OS17" i="1" s="1"/>
  <c r="OT18" i="1" s="1"/>
  <c r="OU19" i="1" s="1"/>
  <c r="OV20" i="1" s="1"/>
  <c r="OW21" i="1" s="1"/>
  <c r="OX22" i="1" s="1"/>
  <c r="OY23" i="1" s="1"/>
  <c r="OZ24" i="1" s="1"/>
  <c r="PA25" i="1" s="1"/>
  <c r="PB26" i="1" s="1"/>
  <c r="PC27" i="1" s="1"/>
  <c r="PD28" i="1" s="1"/>
  <c r="PE29" i="1" s="1"/>
  <c r="PF30" i="1" s="1"/>
  <c r="PG31" i="1" s="1"/>
  <c r="PH32" i="1" s="1"/>
  <c r="PI33" i="1" s="1"/>
  <c r="PJ34" i="1" s="1"/>
  <c r="PK35" i="1" s="1"/>
  <c r="PL36" i="1" s="1"/>
  <c r="PM37" i="1" s="1"/>
  <c r="PN38" i="1" s="1"/>
  <c r="OG4" i="1"/>
  <c r="OH5" i="1" s="1"/>
  <c r="OI6" i="1" s="1"/>
  <c r="OJ7" i="1" s="1"/>
  <c r="OK8" i="1" s="1"/>
  <c r="OL9" i="1" s="1"/>
  <c r="OM10" i="1" s="1"/>
  <c r="ON11" i="1" s="1"/>
  <c r="OO12" i="1" s="1"/>
  <c r="OP13" i="1" s="1"/>
  <c r="OQ14" i="1" s="1"/>
  <c r="OR15" i="1" s="1"/>
  <c r="OS16" i="1" s="1"/>
  <c r="OT17" i="1" s="1"/>
  <c r="OU18" i="1" s="1"/>
  <c r="OV19" i="1" s="1"/>
  <c r="OW20" i="1" s="1"/>
  <c r="OX21" i="1" s="1"/>
  <c r="OY22" i="1" s="1"/>
  <c r="OZ23" i="1" s="1"/>
  <c r="PA24" i="1" s="1"/>
  <c r="PB25" i="1" s="1"/>
  <c r="PC26" i="1" s="1"/>
  <c r="PD27" i="1" s="1"/>
  <c r="PE28" i="1" s="1"/>
  <c r="PF29" i="1" s="1"/>
  <c r="PG30" i="1" s="1"/>
  <c r="PH31" i="1" s="1"/>
  <c r="PI32" i="1" s="1"/>
  <c r="PJ33" i="1" s="1"/>
  <c r="PK34" i="1" s="1"/>
  <c r="PL35" i="1" s="1"/>
  <c r="PM36" i="1" s="1"/>
  <c r="PN37" i="1" s="1"/>
  <c r="OH4" i="1"/>
  <c r="OI5" i="1" s="1"/>
  <c r="OJ6" i="1" s="1"/>
  <c r="OK7" i="1" s="1"/>
  <c r="OL8" i="1" s="1"/>
  <c r="OM9" i="1" s="1"/>
  <c r="ON10" i="1" s="1"/>
  <c r="OO11" i="1" s="1"/>
  <c r="OP12" i="1" s="1"/>
  <c r="OQ13" i="1" s="1"/>
  <c r="OR14" i="1" s="1"/>
  <c r="OS15" i="1" s="1"/>
  <c r="OT16" i="1" s="1"/>
  <c r="OU17" i="1" s="1"/>
  <c r="OV18" i="1" s="1"/>
  <c r="OW19" i="1" s="1"/>
  <c r="OX20" i="1" s="1"/>
  <c r="OY21" i="1" s="1"/>
  <c r="OZ22" i="1" s="1"/>
  <c r="PA23" i="1" s="1"/>
  <c r="PB24" i="1" s="1"/>
  <c r="PC25" i="1" s="1"/>
  <c r="PD26" i="1" s="1"/>
  <c r="PE27" i="1" s="1"/>
  <c r="PF28" i="1" s="1"/>
  <c r="PG29" i="1" s="1"/>
  <c r="PH30" i="1" s="1"/>
  <c r="PI31" i="1" s="1"/>
  <c r="PJ32" i="1" s="1"/>
  <c r="PK33" i="1" s="1"/>
  <c r="PL34" i="1" s="1"/>
  <c r="PM35" i="1" s="1"/>
  <c r="PN36" i="1" s="1"/>
  <c r="OI4" i="1"/>
  <c r="OJ5" i="1" s="1"/>
  <c r="OK6" i="1" s="1"/>
  <c r="OL7" i="1" s="1"/>
  <c r="OM8" i="1" s="1"/>
  <c r="ON9" i="1" s="1"/>
  <c r="OO10" i="1" s="1"/>
  <c r="OP11" i="1" s="1"/>
  <c r="OQ12" i="1" s="1"/>
  <c r="OR13" i="1" s="1"/>
  <c r="OS14" i="1" s="1"/>
  <c r="OT15" i="1" s="1"/>
  <c r="OU16" i="1" s="1"/>
  <c r="OV17" i="1" s="1"/>
  <c r="OW18" i="1" s="1"/>
  <c r="OX19" i="1" s="1"/>
  <c r="OY20" i="1" s="1"/>
  <c r="OZ21" i="1" s="1"/>
  <c r="PA22" i="1" s="1"/>
  <c r="PB23" i="1" s="1"/>
  <c r="PC24" i="1" s="1"/>
  <c r="PD25" i="1" s="1"/>
  <c r="PE26" i="1" s="1"/>
  <c r="PF27" i="1" s="1"/>
  <c r="PG28" i="1" s="1"/>
  <c r="PH29" i="1" s="1"/>
  <c r="PI30" i="1" s="1"/>
  <c r="PJ31" i="1" s="1"/>
  <c r="PK32" i="1" s="1"/>
  <c r="PL33" i="1" s="1"/>
  <c r="PM34" i="1" s="1"/>
  <c r="PN35" i="1" s="1"/>
  <c r="OJ4" i="1"/>
  <c r="OK5" i="1" s="1"/>
  <c r="OL6" i="1" s="1"/>
  <c r="OM7" i="1" s="1"/>
  <c r="ON8" i="1" s="1"/>
  <c r="OO9" i="1" s="1"/>
  <c r="OP10" i="1" s="1"/>
  <c r="OQ11" i="1" s="1"/>
  <c r="OR12" i="1" s="1"/>
  <c r="OS13" i="1" s="1"/>
  <c r="OT14" i="1" s="1"/>
  <c r="OU15" i="1" s="1"/>
  <c r="OV16" i="1" s="1"/>
  <c r="OW17" i="1" s="1"/>
  <c r="OX18" i="1" s="1"/>
  <c r="OY19" i="1" s="1"/>
  <c r="OZ20" i="1" s="1"/>
  <c r="PA21" i="1" s="1"/>
  <c r="PB22" i="1" s="1"/>
  <c r="PC23" i="1" s="1"/>
  <c r="PD24" i="1" s="1"/>
  <c r="PE25" i="1" s="1"/>
  <c r="PF26" i="1" s="1"/>
  <c r="PG27" i="1" s="1"/>
  <c r="PH28" i="1" s="1"/>
  <c r="PI29" i="1" s="1"/>
  <c r="PJ30" i="1" s="1"/>
  <c r="PK31" i="1" s="1"/>
  <c r="PL32" i="1" s="1"/>
  <c r="PM33" i="1" s="1"/>
  <c r="PN34" i="1" s="1"/>
  <c r="OK4" i="1"/>
  <c r="OL5" i="1" s="1"/>
  <c r="OM6" i="1" s="1"/>
  <c r="ON7" i="1" s="1"/>
  <c r="OO8" i="1" s="1"/>
  <c r="OP9" i="1" s="1"/>
  <c r="OQ10" i="1" s="1"/>
  <c r="OR11" i="1" s="1"/>
  <c r="OS12" i="1" s="1"/>
  <c r="OT13" i="1" s="1"/>
  <c r="OU14" i="1" s="1"/>
  <c r="OV15" i="1" s="1"/>
  <c r="OW16" i="1" s="1"/>
  <c r="OX17" i="1" s="1"/>
  <c r="OY18" i="1" s="1"/>
  <c r="OZ19" i="1" s="1"/>
  <c r="PA20" i="1" s="1"/>
  <c r="PB21" i="1" s="1"/>
  <c r="PC22" i="1" s="1"/>
  <c r="PD23" i="1" s="1"/>
  <c r="PE24" i="1" s="1"/>
  <c r="PF25" i="1" s="1"/>
  <c r="PG26" i="1" s="1"/>
  <c r="PH27" i="1" s="1"/>
  <c r="PI28" i="1" s="1"/>
  <c r="PJ29" i="1" s="1"/>
  <c r="PK30" i="1" s="1"/>
  <c r="PL31" i="1" s="1"/>
  <c r="PM32" i="1" s="1"/>
  <c r="PN33" i="1" s="1"/>
  <c r="OL4" i="1"/>
  <c r="OM5" i="1" s="1"/>
  <c r="ON6" i="1" s="1"/>
  <c r="OO7" i="1" s="1"/>
  <c r="OP8" i="1" s="1"/>
  <c r="OQ9" i="1" s="1"/>
  <c r="OR10" i="1" s="1"/>
  <c r="OS11" i="1" s="1"/>
  <c r="OT12" i="1" s="1"/>
  <c r="OU13" i="1" s="1"/>
  <c r="OV14" i="1" s="1"/>
  <c r="OW15" i="1" s="1"/>
  <c r="OX16" i="1" s="1"/>
  <c r="OY17" i="1" s="1"/>
  <c r="OZ18" i="1" s="1"/>
  <c r="PA19" i="1" s="1"/>
  <c r="PB20" i="1" s="1"/>
  <c r="PC21" i="1" s="1"/>
  <c r="PD22" i="1" s="1"/>
  <c r="PE23" i="1" s="1"/>
  <c r="PF24" i="1" s="1"/>
  <c r="PG25" i="1" s="1"/>
  <c r="PH26" i="1" s="1"/>
  <c r="PI27" i="1" s="1"/>
  <c r="PJ28" i="1" s="1"/>
  <c r="PK29" i="1" s="1"/>
  <c r="PL30" i="1" s="1"/>
  <c r="PM31" i="1" s="1"/>
  <c r="PN32" i="1" s="1"/>
  <c r="OM4" i="1"/>
  <c r="ON5" i="1" s="1"/>
  <c r="OO6" i="1" s="1"/>
  <c r="OP7" i="1" s="1"/>
  <c r="OQ8" i="1" s="1"/>
  <c r="OR9" i="1" s="1"/>
  <c r="OS10" i="1" s="1"/>
  <c r="OT11" i="1" s="1"/>
  <c r="OU12" i="1" s="1"/>
  <c r="OV13" i="1" s="1"/>
  <c r="OW14" i="1" s="1"/>
  <c r="OX15" i="1" s="1"/>
  <c r="OY16" i="1" s="1"/>
  <c r="OZ17" i="1" s="1"/>
  <c r="PA18" i="1" s="1"/>
  <c r="PB19" i="1" s="1"/>
  <c r="PC20" i="1" s="1"/>
  <c r="PD21" i="1" s="1"/>
  <c r="PE22" i="1" s="1"/>
  <c r="PF23" i="1" s="1"/>
  <c r="PG24" i="1" s="1"/>
  <c r="PH25" i="1" s="1"/>
  <c r="PI26" i="1" s="1"/>
  <c r="PJ27" i="1" s="1"/>
  <c r="PK28" i="1" s="1"/>
  <c r="PL29" i="1" s="1"/>
  <c r="PM30" i="1" s="1"/>
  <c r="PN31" i="1" s="1"/>
  <c r="ON4" i="1"/>
  <c r="OO5" i="1" s="1"/>
  <c r="OP6" i="1" s="1"/>
  <c r="OQ7" i="1" s="1"/>
  <c r="OR8" i="1" s="1"/>
  <c r="OS9" i="1" s="1"/>
  <c r="OT10" i="1" s="1"/>
  <c r="OU11" i="1" s="1"/>
  <c r="OV12" i="1" s="1"/>
  <c r="OW13" i="1" s="1"/>
  <c r="OX14" i="1" s="1"/>
  <c r="OY15" i="1" s="1"/>
  <c r="OZ16" i="1" s="1"/>
  <c r="PA17" i="1" s="1"/>
  <c r="PB18" i="1" s="1"/>
  <c r="PC19" i="1" s="1"/>
  <c r="PD20" i="1" s="1"/>
  <c r="PE21" i="1" s="1"/>
  <c r="PF22" i="1" s="1"/>
  <c r="PG23" i="1" s="1"/>
  <c r="PH24" i="1" s="1"/>
  <c r="PI25" i="1" s="1"/>
  <c r="PJ26" i="1" s="1"/>
  <c r="PK27" i="1" s="1"/>
  <c r="PL28" i="1" s="1"/>
  <c r="PM29" i="1" s="1"/>
  <c r="PN30" i="1" s="1"/>
  <c r="OO4" i="1"/>
  <c r="OP5" i="1" s="1"/>
  <c r="OQ6" i="1" s="1"/>
  <c r="OR7" i="1" s="1"/>
  <c r="OS8" i="1" s="1"/>
  <c r="OT9" i="1" s="1"/>
  <c r="OU10" i="1" s="1"/>
  <c r="OV11" i="1" s="1"/>
  <c r="OW12" i="1" s="1"/>
  <c r="OX13" i="1" s="1"/>
  <c r="OY14" i="1" s="1"/>
  <c r="OZ15" i="1" s="1"/>
  <c r="PA16" i="1" s="1"/>
  <c r="PB17" i="1" s="1"/>
  <c r="PC18" i="1" s="1"/>
  <c r="PD19" i="1" s="1"/>
  <c r="PE20" i="1" s="1"/>
  <c r="PF21" i="1" s="1"/>
  <c r="PG22" i="1" s="1"/>
  <c r="PH23" i="1" s="1"/>
  <c r="PI24" i="1" s="1"/>
  <c r="PJ25" i="1" s="1"/>
  <c r="PK26" i="1" s="1"/>
  <c r="PL27" i="1" s="1"/>
  <c r="PM28" i="1" s="1"/>
  <c r="PN29" i="1" s="1"/>
  <c r="OP4" i="1"/>
  <c r="OQ5" i="1" s="1"/>
  <c r="OR6" i="1" s="1"/>
  <c r="OS7" i="1" s="1"/>
  <c r="OT8" i="1" s="1"/>
  <c r="OU9" i="1" s="1"/>
  <c r="OV10" i="1" s="1"/>
  <c r="OW11" i="1" s="1"/>
  <c r="OX12" i="1" s="1"/>
  <c r="OY13" i="1" s="1"/>
  <c r="OZ14" i="1" s="1"/>
  <c r="PA15" i="1" s="1"/>
  <c r="PB16" i="1" s="1"/>
  <c r="PC17" i="1" s="1"/>
  <c r="PD18" i="1" s="1"/>
  <c r="PE19" i="1" s="1"/>
  <c r="PF20" i="1" s="1"/>
  <c r="PG21" i="1" s="1"/>
  <c r="PH22" i="1" s="1"/>
  <c r="PI23" i="1" s="1"/>
  <c r="PJ24" i="1" s="1"/>
  <c r="PK25" i="1" s="1"/>
  <c r="PL26" i="1" s="1"/>
  <c r="PM27" i="1" s="1"/>
  <c r="PN28" i="1" s="1"/>
  <c r="OQ4" i="1"/>
  <c r="OR5" i="1" s="1"/>
  <c r="OS6" i="1" s="1"/>
  <c r="OT7" i="1" s="1"/>
  <c r="OU8" i="1" s="1"/>
  <c r="OV9" i="1" s="1"/>
  <c r="OW10" i="1" s="1"/>
  <c r="OX11" i="1" s="1"/>
  <c r="OY12" i="1" s="1"/>
  <c r="OZ13" i="1" s="1"/>
  <c r="PA14" i="1" s="1"/>
  <c r="PB15" i="1" s="1"/>
  <c r="PC16" i="1" s="1"/>
  <c r="PD17" i="1" s="1"/>
  <c r="PE18" i="1" s="1"/>
  <c r="PF19" i="1" s="1"/>
  <c r="PG20" i="1" s="1"/>
  <c r="PH21" i="1" s="1"/>
  <c r="PI22" i="1" s="1"/>
  <c r="PJ23" i="1" s="1"/>
  <c r="PK24" i="1" s="1"/>
  <c r="PL25" i="1" s="1"/>
  <c r="PM26" i="1" s="1"/>
  <c r="PN27" i="1" s="1"/>
  <c r="OR4" i="1"/>
  <c r="OS5" i="1" s="1"/>
  <c r="OT6" i="1" s="1"/>
  <c r="OU7" i="1" s="1"/>
  <c r="OV8" i="1" s="1"/>
  <c r="OW9" i="1" s="1"/>
  <c r="OX10" i="1" s="1"/>
  <c r="OY11" i="1" s="1"/>
  <c r="OZ12" i="1" s="1"/>
  <c r="PA13" i="1" s="1"/>
  <c r="PB14" i="1" s="1"/>
  <c r="PC15" i="1" s="1"/>
  <c r="PD16" i="1" s="1"/>
  <c r="PE17" i="1" s="1"/>
  <c r="PF18" i="1" s="1"/>
  <c r="PG19" i="1" s="1"/>
  <c r="PH20" i="1" s="1"/>
  <c r="PI21" i="1" s="1"/>
  <c r="PJ22" i="1" s="1"/>
  <c r="PK23" i="1" s="1"/>
  <c r="PL24" i="1" s="1"/>
  <c r="PM25" i="1" s="1"/>
  <c r="PN26" i="1" s="1"/>
  <c r="OS4" i="1"/>
  <c r="OT5" i="1" s="1"/>
  <c r="OU6" i="1" s="1"/>
  <c r="OV7" i="1" s="1"/>
  <c r="OW8" i="1" s="1"/>
  <c r="OX9" i="1" s="1"/>
  <c r="OY10" i="1" s="1"/>
  <c r="OZ11" i="1" s="1"/>
  <c r="PA12" i="1" s="1"/>
  <c r="PB13" i="1" s="1"/>
  <c r="PC14" i="1" s="1"/>
  <c r="PD15" i="1" s="1"/>
  <c r="PE16" i="1" s="1"/>
  <c r="PF17" i="1" s="1"/>
  <c r="PG18" i="1" s="1"/>
  <c r="PH19" i="1" s="1"/>
  <c r="PI20" i="1" s="1"/>
  <c r="PJ21" i="1" s="1"/>
  <c r="PK22" i="1" s="1"/>
  <c r="PL23" i="1" s="1"/>
  <c r="PM24" i="1" s="1"/>
  <c r="PN25" i="1" s="1"/>
  <c r="OT4" i="1"/>
  <c r="OU5" i="1" s="1"/>
  <c r="OV6" i="1" s="1"/>
  <c r="OW7" i="1" s="1"/>
  <c r="OX8" i="1" s="1"/>
  <c r="OY9" i="1" s="1"/>
  <c r="OZ10" i="1" s="1"/>
  <c r="PA11" i="1" s="1"/>
  <c r="PB12" i="1" s="1"/>
  <c r="PC13" i="1" s="1"/>
  <c r="PD14" i="1" s="1"/>
  <c r="PE15" i="1" s="1"/>
  <c r="PF16" i="1" s="1"/>
  <c r="PG17" i="1" s="1"/>
  <c r="PH18" i="1" s="1"/>
  <c r="PI19" i="1" s="1"/>
  <c r="PJ20" i="1" s="1"/>
  <c r="PK21" i="1" s="1"/>
  <c r="PL22" i="1" s="1"/>
  <c r="PM23" i="1" s="1"/>
  <c r="PN24" i="1" s="1"/>
  <c r="OU4" i="1"/>
  <c r="OV5" i="1" s="1"/>
  <c r="OW6" i="1" s="1"/>
  <c r="OX7" i="1" s="1"/>
  <c r="OY8" i="1" s="1"/>
  <c r="OZ9" i="1" s="1"/>
  <c r="PA10" i="1" s="1"/>
  <c r="PB11" i="1" s="1"/>
  <c r="PC12" i="1" s="1"/>
  <c r="PD13" i="1" s="1"/>
  <c r="PE14" i="1" s="1"/>
  <c r="PF15" i="1" s="1"/>
  <c r="PG16" i="1" s="1"/>
  <c r="PH17" i="1" s="1"/>
  <c r="PI18" i="1" s="1"/>
  <c r="PJ19" i="1" s="1"/>
  <c r="PK20" i="1" s="1"/>
  <c r="PL21" i="1" s="1"/>
  <c r="PM22" i="1" s="1"/>
  <c r="PN23" i="1" s="1"/>
  <c r="OV4" i="1"/>
  <c r="OW5" i="1" s="1"/>
  <c r="OX6" i="1" s="1"/>
  <c r="OY7" i="1" s="1"/>
  <c r="OZ8" i="1" s="1"/>
  <c r="PA9" i="1" s="1"/>
  <c r="PB10" i="1" s="1"/>
  <c r="PC11" i="1" s="1"/>
  <c r="PD12" i="1" s="1"/>
  <c r="PE13" i="1" s="1"/>
  <c r="PF14" i="1" s="1"/>
  <c r="PG15" i="1" s="1"/>
  <c r="PH16" i="1" s="1"/>
  <c r="PI17" i="1" s="1"/>
  <c r="PJ18" i="1" s="1"/>
  <c r="PK19" i="1" s="1"/>
  <c r="PL20" i="1" s="1"/>
  <c r="PM21" i="1" s="1"/>
  <c r="PN22" i="1" s="1"/>
  <c r="OW4" i="1"/>
  <c r="OX5" i="1" s="1"/>
  <c r="OY6" i="1" s="1"/>
  <c r="OZ7" i="1" s="1"/>
  <c r="PA8" i="1" s="1"/>
  <c r="PB9" i="1" s="1"/>
  <c r="PC10" i="1" s="1"/>
  <c r="PD11" i="1" s="1"/>
  <c r="PE12" i="1" s="1"/>
  <c r="PF13" i="1" s="1"/>
  <c r="PG14" i="1" s="1"/>
  <c r="PH15" i="1" s="1"/>
  <c r="PI16" i="1" s="1"/>
  <c r="PJ17" i="1" s="1"/>
  <c r="PK18" i="1" s="1"/>
  <c r="PL19" i="1" s="1"/>
  <c r="PM20" i="1" s="1"/>
  <c r="PN21" i="1" s="1"/>
  <c r="OX4" i="1"/>
  <c r="OY5" i="1" s="1"/>
  <c r="OZ6" i="1" s="1"/>
  <c r="PA7" i="1" s="1"/>
  <c r="PB8" i="1" s="1"/>
  <c r="PC9" i="1" s="1"/>
  <c r="PD10" i="1" s="1"/>
  <c r="PE11" i="1" s="1"/>
  <c r="PF12" i="1" s="1"/>
  <c r="PG13" i="1" s="1"/>
  <c r="PH14" i="1" s="1"/>
  <c r="PI15" i="1" s="1"/>
  <c r="PJ16" i="1" s="1"/>
  <c r="PK17" i="1" s="1"/>
  <c r="PL18" i="1" s="1"/>
  <c r="PM19" i="1" s="1"/>
  <c r="PN20" i="1" s="1"/>
  <c r="OY4" i="1"/>
  <c r="OZ5" i="1" s="1"/>
  <c r="PA6" i="1" s="1"/>
  <c r="PB7" i="1" s="1"/>
  <c r="PC8" i="1" s="1"/>
  <c r="PD9" i="1" s="1"/>
  <c r="PE10" i="1" s="1"/>
  <c r="PF11" i="1" s="1"/>
  <c r="PG12" i="1" s="1"/>
  <c r="PH13" i="1" s="1"/>
  <c r="PI14" i="1" s="1"/>
  <c r="PJ15" i="1" s="1"/>
  <c r="PK16" i="1" s="1"/>
  <c r="PL17" i="1" s="1"/>
  <c r="PM18" i="1" s="1"/>
  <c r="PN19" i="1" s="1"/>
  <c r="OZ4" i="1"/>
  <c r="PA5" i="1" s="1"/>
  <c r="PB6" i="1" s="1"/>
  <c r="PC7" i="1" s="1"/>
  <c r="PD8" i="1" s="1"/>
  <c r="PE9" i="1" s="1"/>
  <c r="PF10" i="1" s="1"/>
  <c r="PG11" i="1" s="1"/>
  <c r="PH12" i="1" s="1"/>
  <c r="PI13" i="1" s="1"/>
  <c r="PJ14" i="1" s="1"/>
  <c r="PK15" i="1" s="1"/>
  <c r="PL16" i="1" s="1"/>
  <c r="PM17" i="1" s="1"/>
  <c r="PN18" i="1" s="1"/>
  <c r="PA4" i="1"/>
  <c r="PB5" i="1" s="1"/>
  <c r="PC6" i="1" s="1"/>
  <c r="PD7" i="1" s="1"/>
  <c r="PE8" i="1" s="1"/>
  <c r="PF9" i="1" s="1"/>
  <c r="PG10" i="1" s="1"/>
  <c r="PH11" i="1" s="1"/>
  <c r="PI12" i="1" s="1"/>
  <c r="PJ13" i="1" s="1"/>
  <c r="PK14" i="1" s="1"/>
  <c r="PL15" i="1" s="1"/>
  <c r="PM16" i="1" s="1"/>
  <c r="PN17" i="1" s="1"/>
  <c r="PB4" i="1"/>
  <c r="PC5" i="1" s="1"/>
  <c r="PD6" i="1" s="1"/>
  <c r="PE7" i="1" s="1"/>
  <c r="PF8" i="1" s="1"/>
  <c r="PG9" i="1" s="1"/>
  <c r="PH10" i="1" s="1"/>
  <c r="PI11" i="1" s="1"/>
  <c r="PJ12" i="1" s="1"/>
  <c r="PK13" i="1" s="1"/>
  <c r="PL14" i="1" s="1"/>
  <c r="PM15" i="1" s="1"/>
  <c r="PN16" i="1" s="1"/>
  <c r="PC4" i="1"/>
  <c r="PD5" i="1" s="1"/>
  <c r="PE6" i="1" s="1"/>
  <c r="PF7" i="1" s="1"/>
  <c r="PG8" i="1" s="1"/>
  <c r="PH9" i="1" s="1"/>
  <c r="PI10" i="1" s="1"/>
  <c r="PJ11" i="1" s="1"/>
  <c r="PK12" i="1" s="1"/>
  <c r="PL13" i="1" s="1"/>
  <c r="PM14" i="1" s="1"/>
  <c r="PN15" i="1" s="1"/>
  <c r="PD4" i="1"/>
  <c r="PE5" i="1" s="1"/>
  <c r="PF6" i="1" s="1"/>
  <c r="PG7" i="1" s="1"/>
  <c r="PH8" i="1" s="1"/>
  <c r="PI9" i="1" s="1"/>
  <c r="PJ10" i="1" s="1"/>
  <c r="PK11" i="1" s="1"/>
  <c r="PL12" i="1" s="1"/>
  <c r="PM13" i="1" s="1"/>
  <c r="PN14" i="1" s="1"/>
  <c r="PE4" i="1"/>
  <c r="PF5" i="1" s="1"/>
  <c r="PG6" i="1" s="1"/>
  <c r="PH7" i="1" s="1"/>
  <c r="PI8" i="1" s="1"/>
  <c r="PJ9" i="1" s="1"/>
  <c r="PK10" i="1" s="1"/>
  <c r="PL11" i="1" s="1"/>
  <c r="PM12" i="1" s="1"/>
  <c r="PN13" i="1" s="1"/>
  <c r="PF4" i="1"/>
  <c r="PG5" i="1" s="1"/>
  <c r="PH6" i="1" s="1"/>
  <c r="PI7" i="1" s="1"/>
  <c r="PJ8" i="1" s="1"/>
  <c r="PK9" i="1" s="1"/>
  <c r="PL10" i="1" s="1"/>
  <c r="PM11" i="1" s="1"/>
  <c r="PN12" i="1" s="1"/>
  <c r="PG4" i="1"/>
  <c r="PH5" i="1" s="1"/>
  <c r="PI6" i="1" s="1"/>
  <c r="PJ7" i="1" s="1"/>
  <c r="PK8" i="1" s="1"/>
  <c r="PL9" i="1" s="1"/>
  <c r="PM10" i="1" s="1"/>
  <c r="PN11" i="1" s="1"/>
  <c r="PH4" i="1"/>
  <c r="PI5" i="1" s="1"/>
  <c r="PJ6" i="1" s="1"/>
  <c r="PK7" i="1" s="1"/>
  <c r="PL8" i="1" s="1"/>
  <c r="PM9" i="1" s="1"/>
  <c r="PN10" i="1" s="1"/>
  <c r="PI4" i="1"/>
  <c r="PJ5" i="1" s="1"/>
  <c r="PK6" i="1" s="1"/>
  <c r="PL7" i="1" s="1"/>
  <c r="PM8" i="1" s="1"/>
  <c r="PN9" i="1" s="1"/>
  <c r="PJ4" i="1"/>
  <c r="PK4" i="1"/>
  <c r="PL5" i="1" s="1"/>
  <c r="PM6" i="1" s="1"/>
  <c r="PN7" i="1" s="1"/>
  <c r="PL4" i="1"/>
  <c r="PM5" i="1" s="1"/>
  <c r="PN6" i="1" s="1"/>
  <c r="PM4" i="1"/>
  <c r="PN5" i="1" s="1"/>
  <c r="PN4" i="1"/>
  <c r="JB5" i="1"/>
  <c r="JC6" i="1" s="1"/>
  <c r="JD7" i="1" s="1"/>
  <c r="JE8" i="1" s="1"/>
  <c r="JF9" i="1" s="1"/>
  <c r="JG10" i="1" s="1"/>
  <c r="JH11" i="1" s="1"/>
  <c r="JI12" i="1" s="1"/>
  <c r="JJ13" i="1" s="1"/>
  <c r="JK14" i="1" s="1"/>
  <c r="JL15" i="1" s="1"/>
  <c r="JM16" i="1" s="1"/>
  <c r="JN17" i="1" s="1"/>
  <c r="JO18" i="1" s="1"/>
  <c r="JP19" i="1" s="1"/>
  <c r="JQ20" i="1" s="1"/>
  <c r="JR21" i="1" s="1"/>
  <c r="JS22" i="1" s="1"/>
  <c r="JT23" i="1" s="1"/>
  <c r="JU24" i="1" s="1"/>
  <c r="JV25" i="1" s="1"/>
  <c r="JW26" i="1" s="1"/>
  <c r="JX27" i="1" s="1"/>
  <c r="JY28" i="1" s="1"/>
  <c r="JZ29" i="1" s="1"/>
  <c r="KA30" i="1" s="1"/>
  <c r="KB31" i="1" s="1"/>
  <c r="KC32" i="1" s="1"/>
  <c r="KD33" i="1" s="1"/>
  <c r="KE34" i="1" s="1"/>
  <c r="KF35" i="1" s="1"/>
  <c r="KG36" i="1" s="1"/>
  <c r="KH37" i="1" s="1"/>
  <c r="KI38" i="1" s="1"/>
  <c r="KJ39" i="1" s="1"/>
  <c r="KK40" i="1" s="1"/>
  <c r="KL41" i="1" s="1"/>
  <c r="KM42" i="1" s="1"/>
  <c r="KN43" i="1" s="1"/>
  <c r="KO44" i="1" s="1"/>
  <c r="KP45" i="1" s="1"/>
  <c r="KQ46" i="1" s="1"/>
  <c r="KR47" i="1" s="1"/>
  <c r="KS48" i="1" s="1"/>
  <c r="KT49" i="1" s="1"/>
  <c r="KU50" i="1" s="1"/>
  <c r="KV51" i="1" s="1"/>
  <c r="KW52" i="1" s="1"/>
  <c r="KX53" i="1" s="1"/>
  <c r="KY54" i="1" s="1"/>
  <c r="KZ55" i="1" s="1"/>
  <c r="LA56" i="1" s="1"/>
  <c r="LB57" i="1" s="1"/>
  <c r="LC58" i="1" s="1"/>
  <c r="LD59" i="1" s="1"/>
  <c r="LE60" i="1" s="1"/>
  <c r="LF61" i="1" s="1"/>
  <c r="LG62" i="1" s="1"/>
  <c r="LH63" i="1" s="1"/>
  <c r="LI64" i="1" s="1"/>
  <c r="LJ65" i="1" s="1"/>
  <c r="LK66" i="1" s="1"/>
  <c r="LL67" i="1" s="1"/>
  <c r="LM68" i="1" s="1"/>
  <c r="LN69" i="1" s="1"/>
  <c r="LO70" i="1" s="1"/>
  <c r="LP71" i="1" s="1"/>
  <c r="LQ72" i="1" s="1"/>
  <c r="LR73" i="1" s="1"/>
  <c r="LS74" i="1" s="1"/>
  <c r="LT75" i="1" s="1"/>
  <c r="LU76" i="1" s="1"/>
  <c r="LV77" i="1" s="1"/>
  <c r="LW78" i="1" s="1"/>
  <c r="LX79" i="1" s="1"/>
  <c r="LY80" i="1" s="1"/>
  <c r="LZ81" i="1" s="1"/>
  <c r="MA82" i="1" s="1"/>
  <c r="MB83" i="1" s="1"/>
  <c r="MC84" i="1" s="1"/>
  <c r="MD85" i="1" s="1"/>
  <c r="ME86" i="1" s="1"/>
  <c r="MF87" i="1" s="1"/>
  <c r="MG88" i="1" s="1"/>
  <c r="MH89" i="1" s="1"/>
  <c r="MI90" i="1" s="1"/>
  <c r="MJ91" i="1" s="1"/>
  <c r="MK92" i="1" s="1"/>
  <c r="ML93" i="1" s="1"/>
  <c r="MM94" i="1" s="1"/>
  <c r="MN95" i="1" s="1"/>
  <c r="MO96" i="1" s="1"/>
  <c r="MP97" i="1" s="1"/>
  <c r="MQ98" i="1" s="1"/>
  <c r="MR99" i="1" s="1"/>
  <c r="MS100" i="1" s="1"/>
  <c r="MT101" i="1" s="1"/>
  <c r="MU102" i="1" s="1"/>
  <c r="MV103" i="1" s="1"/>
  <c r="MW104" i="1" s="1"/>
  <c r="MX105" i="1" s="1"/>
  <c r="MY106" i="1" s="1"/>
  <c r="MZ107" i="1" s="1"/>
  <c r="NA108" i="1" s="1"/>
  <c r="NB109" i="1" s="1"/>
  <c r="NC110" i="1" s="1"/>
  <c r="ND111" i="1" s="1"/>
  <c r="NE112" i="1" s="1"/>
  <c r="NF113" i="1" s="1"/>
  <c r="NG114" i="1" s="1"/>
  <c r="NH115" i="1" s="1"/>
  <c r="NI116" i="1" s="1"/>
  <c r="NJ117" i="1" s="1"/>
  <c r="NK118" i="1" s="1"/>
  <c r="NL119" i="1" s="1"/>
  <c r="NM120" i="1" s="1"/>
  <c r="NN121" i="1" s="1"/>
  <c r="NO122" i="1" s="1"/>
  <c r="NP123" i="1" s="1"/>
  <c r="NQ124" i="1" s="1"/>
  <c r="NR125" i="1" s="1"/>
  <c r="NS126" i="1" s="1"/>
  <c r="NT127" i="1" s="1"/>
  <c r="NU128" i="1" s="1"/>
  <c r="NV129" i="1" s="1"/>
  <c r="NW130" i="1" s="1"/>
  <c r="NX131" i="1" s="1"/>
  <c r="NY132" i="1" s="1"/>
  <c r="NZ133" i="1" s="1"/>
  <c r="OA134" i="1" s="1"/>
  <c r="OB135" i="1" s="1"/>
  <c r="OC136" i="1" s="1"/>
  <c r="OD137" i="1" s="1"/>
  <c r="OE138" i="1" s="1"/>
  <c r="OF139" i="1" s="1"/>
  <c r="OG140" i="1" s="1"/>
  <c r="OH141" i="1" s="1"/>
  <c r="OI142" i="1" s="1"/>
  <c r="OJ143" i="1" s="1"/>
  <c r="OK144" i="1" s="1"/>
  <c r="OL145" i="1" s="1"/>
  <c r="OM146" i="1" s="1"/>
  <c r="ON147" i="1" s="1"/>
  <c r="OO148" i="1" s="1"/>
  <c r="OP149" i="1" s="1"/>
  <c r="OQ150" i="1" s="1"/>
  <c r="OR151" i="1" s="1"/>
  <c r="OS152" i="1" s="1"/>
  <c r="OT153" i="1" s="1"/>
  <c r="OU154" i="1" s="1"/>
  <c r="OV155" i="1" s="1"/>
  <c r="OW156" i="1" s="1"/>
  <c r="OX157" i="1" s="1"/>
  <c r="OY158" i="1" s="1"/>
  <c r="OZ159" i="1" s="1"/>
  <c r="PA160" i="1" s="1"/>
  <c r="PB161" i="1" s="1"/>
  <c r="PC162" i="1" s="1"/>
  <c r="PD163" i="1" s="1"/>
  <c r="PE164" i="1" s="1"/>
  <c r="PF165" i="1" s="1"/>
  <c r="PG166" i="1" s="1"/>
  <c r="PH167" i="1" s="1"/>
  <c r="PI168" i="1" s="1"/>
  <c r="PJ169" i="1" s="1"/>
  <c r="PK170" i="1" s="1"/>
  <c r="PL171" i="1" s="1"/>
  <c r="PM172" i="1" s="1"/>
  <c r="PN173" i="1" s="1"/>
  <c r="NQ5" i="1"/>
  <c r="NR6" i="1" s="1"/>
  <c r="NS7" i="1" s="1"/>
  <c r="NT8" i="1" s="1"/>
  <c r="NU9" i="1" s="1"/>
  <c r="NV10" i="1" s="1"/>
  <c r="NW11" i="1" s="1"/>
  <c r="NX12" i="1" s="1"/>
  <c r="NY13" i="1" s="1"/>
  <c r="NZ14" i="1" s="1"/>
  <c r="OA15" i="1" s="1"/>
  <c r="OB16" i="1" s="1"/>
  <c r="OC17" i="1" s="1"/>
  <c r="OD18" i="1" s="1"/>
  <c r="OE19" i="1" s="1"/>
  <c r="OF20" i="1" s="1"/>
  <c r="OG21" i="1" s="1"/>
  <c r="OH22" i="1" s="1"/>
  <c r="OI23" i="1" s="1"/>
  <c r="OJ24" i="1" s="1"/>
  <c r="OK25" i="1" s="1"/>
  <c r="OL26" i="1" s="1"/>
  <c r="OM27" i="1" s="1"/>
  <c r="ON28" i="1" s="1"/>
  <c r="OO29" i="1" s="1"/>
  <c r="OP30" i="1" s="1"/>
  <c r="OQ31" i="1" s="1"/>
  <c r="OR32" i="1" s="1"/>
  <c r="OS33" i="1" s="1"/>
  <c r="OT34" i="1" s="1"/>
  <c r="OU35" i="1" s="1"/>
  <c r="OV36" i="1" s="1"/>
  <c r="OW37" i="1" s="1"/>
  <c r="OX38" i="1" s="1"/>
  <c r="OY39" i="1" s="1"/>
  <c r="OZ40" i="1" s="1"/>
  <c r="PA41" i="1" s="1"/>
  <c r="PB42" i="1" s="1"/>
  <c r="PC43" i="1" s="1"/>
  <c r="PD44" i="1" s="1"/>
  <c r="PE45" i="1" s="1"/>
  <c r="PF46" i="1" s="1"/>
  <c r="PG47" i="1" s="1"/>
  <c r="PH48" i="1" s="1"/>
  <c r="PI49" i="1" s="1"/>
  <c r="PJ50" i="1" s="1"/>
  <c r="PK51" i="1" s="1"/>
  <c r="PL52" i="1" s="1"/>
  <c r="PM53" i="1" s="1"/>
  <c r="PN54" i="1" s="1"/>
  <c r="OC5" i="1"/>
  <c r="OD6" i="1" s="1"/>
  <c r="OE7" i="1" s="1"/>
  <c r="OF8" i="1" s="1"/>
  <c r="OG9" i="1" s="1"/>
  <c r="OH10" i="1" s="1"/>
  <c r="OI11" i="1" s="1"/>
  <c r="OJ12" i="1" s="1"/>
  <c r="OK13" i="1" s="1"/>
  <c r="OL14" i="1" s="1"/>
  <c r="OM15" i="1" s="1"/>
  <c r="ON16" i="1" s="1"/>
  <c r="OO17" i="1" s="1"/>
  <c r="OP18" i="1" s="1"/>
  <c r="OQ19" i="1" s="1"/>
  <c r="OR20" i="1" s="1"/>
  <c r="OS21" i="1" s="1"/>
  <c r="OT22" i="1" s="1"/>
  <c r="OU23" i="1" s="1"/>
  <c r="OV24" i="1" s="1"/>
  <c r="OW25" i="1" s="1"/>
  <c r="OX26" i="1" s="1"/>
  <c r="OY27" i="1" s="1"/>
  <c r="OZ28" i="1" s="1"/>
  <c r="PA29" i="1" s="1"/>
  <c r="PB30" i="1" s="1"/>
  <c r="PC31" i="1" s="1"/>
  <c r="PD32" i="1" s="1"/>
  <c r="PE33" i="1" s="1"/>
  <c r="PF34" i="1" s="1"/>
  <c r="PG35" i="1" s="1"/>
  <c r="PH36" i="1" s="1"/>
  <c r="PI37" i="1" s="1"/>
  <c r="PJ38" i="1" s="1"/>
  <c r="PK39" i="1" s="1"/>
  <c r="PL40" i="1" s="1"/>
  <c r="PM41" i="1" s="1"/>
  <c r="PN42" i="1" s="1"/>
  <c r="OD5" i="1"/>
  <c r="OE6" i="1" s="1"/>
  <c r="OF7" i="1" s="1"/>
  <c r="OG8" i="1" s="1"/>
  <c r="OH9" i="1" s="1"/>
  <c r="OI10" i="1" s="1"/>
  <c r="OJ11" i="1" s="1"/>
  <c r="OK12" i="1" s="1"/>
  <c r="OL13" i="1" s="1"/>
  <c r="OM14" i="1" s="1"/>
  <c r="ON15" i="1" s="1"/>
  <c r="OO16" i="1" s="1"/>
  <c r="OP17" i="1" s="1"/>
  <c r="OQ18" i="1" s="1"/>
  <c r="OR19" i="1" s="1"/>
  <c r="OS20" i="1" s="1"/>
  <c r="OT21" i="1" s="1"/>
  <c r="OU22" i="1" s="1"/>
  <c r="OV23" i="1" s="1"/>
  <c r="OW24" i="1" s="1"/>
  <c r="OX25" i="1" s="1"/>
  <c r="OY26" i="1" s="1"/>
  <c r="OZ27" i="1" s="1"/>
  <c r="PA28" i="1" s="1"/>
  <c r="PB29" i="1" s="1"/>
  <c r="PC30" i="1" s="1"/>
  <c r="PD31" i="1" s="1"/>
  <c r="PE32" i="1" s="1"/>
  <c r="PF33" i="1" s="1"/>
  <c r="PG34" i="1" s="1"/>
  <c r="PH35" i="1" s="1"/>
  <c r="PI36" i="1" s="1"/>
  <c r="PJ37" i="1" s="1"/>
  <c r="PK38" i="1" s="1"/>
  <c r="PL39" i="1" s="1"/>
  <c r="PM40" i="1" s="1"/>
  <c r="PN41" i="1" s="1"/>
  <c r="PK5" i="1"/>
  <c r="PL6" i="1" s="1"/>
  <c r="PM7" i="1" s="1"/>
  <c r="PN8" i="1" s="1"/>
  <c r="HW6" i="1"/>
  <c r="JA6" i="1"/>
  <c r="JB7" i="1" s="1"/>
  <c r="JC8" i="1" s="1"/>
  <c r="JD9" i="1" s="1"/>
  <c r="JE10" i="1" s="1"/>
  <c r="JF11" i="1" s="1"/>
  <c r="JG12" i="1" s="1"/>
  <c r="JH13" i="1" s="1"/>
  <c r="JI14" i="1" s="1"/>
  <c r="JJ15" i="1" s="1"/>
  <c r="JK16" i="1" s="1"/>
  <c r="JL17" i="1" s="1"/>
  <c r="JM18" i="1" s="1"/>
  <c r="JN19" i="1" s="1"/>
  <c r="JO20" i="1" s="1"/>
  <c r="JP21" i="1" s="1"/>
  <c r="JQ22" i="1" s="1"/>
  <c r="JR23" i="1" s="1"/>
  <c r="JS24" i="1" s="1"/>
  <c r="JT25" i="1" s="1"/>
  <c r="JU26" i="1" s="1"/>
  <c r="JV27" i="1" s="1"/>
  <c r="JW28" i="1" s="1"/>
  <c r="JX29" i="1" s="1"/>
  <c r="JY30" i="1" s="1"/>
  <c r="JZ31" i="1" s="1"/>
  <c r="KA32" i="1" s="1"/>
  <c r="KB33" i="1" s="1"/>
  <c r="KC34" i="1" s="1"/>
  <c r="KD35" i="1" s="1"/>
  <c r="KE36" i="1" s="1"/>
  <c r="KF37" i="1" s="1"/>
  <c r="KG38" i="1" s="1"/>
  <c r="KH39" i="1" s="1"/>
  <c r="KI40" i="1" s="1"/>
  <c r="KJ41" i="1" s="1"/>
  <c r="KK42" i="1" s="1"/>
  <c r="KL43" i="1" s="1"/>
  <c r="KM44" i="1" s="1"/>
  <c r="KN45" i="1" s="1"/>
  <c r="KO46" i="1" s="1"/>
  <c r="KP47" i="1" s="1"/>
  <c r="KQ48" i="1" s="1"/>
  <c r="KR49" i="1" s="1"/>
  <c r="KS50" i="1" s="1"/>
  <c r="KT51" i="1" s="1"/>
  <c r="KU52" i="1" s="1"/>
  <c r="KV53" i="1" s="1"/>
  <c r="KW54" i="1" s="1"/>
  <c r="KX55" i="1" s="1"/>
  <c r="KY56" i="1" s="1"/>
  <c r="KZ57" i="1" s="1"/>
  <c r="LA58" i="1" s="1"/>
  <c r="LB59" i="1" s="1"/>
  <c r="LC60" i="1" s="1"/>
  <c r="LD61" i="1" s="1"/>
  <c r="LE62" i="1" s="1"/>
  <c r="LF63" i="1" s="1"/>
  <c r="LG64" i="1" s="1"/>
  <c r="LH65" i="1" s="1"/>
  <c r="LI66" i="1" s="1"/>
  <c r="LJ67" i="1" s="1"/>
  <c r="LK68" i="1" s="1"/>
  <c r="LL69" i="1" s="1"/>
  <c r="LM70" i="1" s="1"/>
  <c r="LN71" i="1" s="1"/>
  <c r="LO72" i="1" s="1"/>
  <c r="LP73" i="1" s="1"/>
  <c r="LQ74" i="1" s="1"/>
  <c r="LR75" i="1" s="1"/>
  <c r="LS76" i="1" s="1"/>
  <c r="LT77" i="1" s="1"/>
  <c r="LU78" i="1" s="1"/>
  <c r="LV79" i="1" s="1"/>
  <c r="LW80" i="1" s="1"/>
  <c r="LX81" i="1" s="1"/>
  <c r="LY82" i="1" s="1"/>
  <c r="LZ83" i="1" s="1"/>
  <c r="MA84" i="1" s="1"/>
  <c r="MB85" i="1" s="1"/>
  <c r="MC86" i="1" s="1"/>
  <c r="MD87" i="1" s="1"/>
  <c r="ME88" i="1" s="1"/>
  <c r="MF89" i="1" s="1"/>
  <c r="MG90" i="1" s="1"/>
  <c r="MH91" i="1" s="1"/>
  <c r="MI92" i="1" s="1"/>
  <c r="MJ93" i="1" s="1"/>
  <c r="MK94" i="1" s="1"/>
  <c r="ML95" i="1" s="1"/>
  <c r="MM96" i="1" s="1"/>
  <c r="MN97" i="1" s="1"/>
  <c r="MO98" i="1" s="1"/>
  <c r="MP99" i="1" s="1"/>
  <c r="MQ100" i="1" s="1"/>
  <c r="MR101" i="1" s="1"/>
  <c r="MS102" i="1" s="1"/>
  <c r="MT103" i="1" s="1"/>
  <c r="MU104" i="1" s="1"/>
  <c r="MV105" i="1" s="1"/>
  <c r="MW106" i="1" s="1"/>
  <c r="MX107" i="1" s="1"/>
  <c r="MY108" i="1" s="1"/>
  <c r="MZ109" i="1" s="1"/>
  <c r="NA110" i="1" s="1"/>
  <c r="NB111" i="1" s="1"/>
  <c r="NC112" i="1" s="1"/>
  <c r="ND113" i="1" s="1"/>
  <c r="NE114" i="1" s="1"/>
  <c r="NF115" i="1" s="1"/>
  <c r="NG116" i="1" s="1"/>
  <c r="NH117" i="1" s="1"/>
  <c r="NI118" i="1" s="1"/>
  <c r="NJ119" i="1" s="1"/>
  <c r="NK120" i="1" s="1"/>
  <c r="NL121" i="1" s="1"/>
  <c r="NM122" i="1" s="1"/>
  <c r="NN123" i="1" s="1"/>
  <c r="NO124" i="1" s="1"/>
  <c r="NP125" i="1" s="1"/>
  <c r="NQ126" i="1" s="1"/>
  <c r="NR127" i="1" s="1"/>
  <c r="NS128" i="1" s="1"/>
  <c r="NT129" i="1" s="1"/>
  <c r="NU130" i="1" s="1"/>
  <c r="NV131" i="1" s="1"/>
  <c r="NW132" i="1" s="1"/>
  <c r="NX133" i="1" s="1"/>
  <c r="NY134" i="1" s="1"/>
  <c r="NZ135" i="1" s="1"/>
  <c r="OA136" i="1" s="1"/>
  <c r="OB137" i="1" s="1"/>
  <c r="OC138" i="1" s="1"/>
  <c r="OD139" i="1" s="1"/>
  <c r="OE140" i="1" s="1"/>
  <c r="OF141" i="1" s="1"/>
  <c r="OG142" i="1" s="1"/>
  <c r="OH143" i="1" s="1"/>
  <c r="OI144" i="1" s="1"/>
  <c r="OJ145" i="1" s="1"/>
  <c r="OK146" i="1" s="1"/>
  <c r="OL147" i="1" s="1"/>
  <c r="OM148" i="1" s="1"/>
  <c r="ON149" i="1" s="1"/>
  <c r="OO150" i="1" s="1"/>
  <c r="OP151" i="1" s="1"/>
  <c r="OQ152" i="1" s="1"/>
  <c r="OR153" i="1" s="1"/>
  <c r="OS154" i="1" s="1"/>
  <c r="OT155" i="1" s="1"/>
  <c r="OU156" i="1" s="1"/>
  <c r="OV157" i="1" s="1"/>
  <c r="OW158" i="1" s="1"/>
  <c r="OX159" i="1" s="1"/>
  <c r="OY160" i="1" s="1"/>
  <c r="OZ161" i="1" s="1"/>
  <c r="PA162" i="1" s="1"/>
  <c r="PB163" i="1" s="1"/>
  <c r="PC164" i="1" s="1"/>
  <c r="PD165" i="1" s="1"/>
  <c r="PE166" i="1" s="1"/>
  <c r="PF167" i="1" s="1"/>
  <c r="PG168" i="1" s="1"/>
  <c r="PH169" i="1" s="1"/>
  <c r="PI170" i="1" s="1"/>
  <c r="PJ171" i="1" s="1"/>
  <c r="PK172" i="1" s="1"/>
  <c r="PL173" i="1" s="1"/>
  <c r="PM174" i="1" s="1"/>
  <c r="PN175" i="1" s="1"/>
  <c r="KM7" i="1"/>
  <c r="KN8" i="1" s="1"/>
  <c r="KO9" i="1" s="1"/>
  <c r="KP10" i="1" s="1"/>
  <c r="KQ11" i="1" s="1"/>
  <c r="KR12" i="1" s="1"/>
  <c r="KS13" i="1" s="1"/>
  <c r="KT14" i="1" s="1"/>
  <c r="KU15" i="1" s="1"/>
  <c r="KV16" i="1" s="1"/>
  <c r="KW17" i="1" s="1"/>
  <c r="KX18" i="1" s="1"/>
  <c r="KY19" i="1" s="1"/>
  <c r="KZ20" i="1" s="1"/>
  <c r="LA21" i="1" s="1"/>
  <c r="LB22" i="1" s="1"/>
  <c r="LC23" i="1" s="1"/>
  <c r="LD24" i="1" s="1"/>
  <c r="LE25" i="1" s="1"/>
  <c r="LF26" i="1" s="1"/>
  <c r="LG27" i="1" s="1"/>
  <c r="LH28" i="1" s="1"/>
  <c r="LI29" i="1" s="1"/>
  <c r="LJ30" i="1" s="1"/>
  <c r="LK31" i="1" s="1"/>
  <c r="LL32" i="1" s="1"/>
  <c r="LM33" i="1" s="1"/>
  <c r="LN34" i="1" s="1"/>
  <c r="LO35" i="1" s="1"/>
  <c r="LP36" i="1" s="1"/>
  <c r="LQ37" i="1" s="1"/>
  <c r="LR38" i="1" s="1"/>
  <c r="LS39" i="1" s="1"/>
  <c r="LT40" i="1" s="1"/>
  <c r="LU41" i="1" s="1"/>
  <c r="LV42" i="1" s="1"/>
  <c r="LW43" i="1" s="1"/>
  <c r="LX44" i="1" s="1"/>
  <c r="LY45" i="1" s="1"/>
  <c r="LZ46" i="1" s="1"/>
  <c r="MA47" i="1" s="1"/>
  <c r="MB48" i="1" s="1"/>
  <c r="MC49" i="1" s="1"/>
  <c r="MD50" i="1" s="1"/>
  <c r="ME51" i="1" s="1"/>
  <c r="MF52" i="1" s="1"/>
  <c r="MG53" i="1" s="1"/>
  <c r="MH54" i="1" s="1"/>
  <c r="MI55" i="1" s="1"/>
  <c r="MJ56" i="1" s="1"/>
  <c r="MK57" i="1" s="1"/>
  <c r="ML58" i="1" s="1"/>
  <c r="MM59" i="1" s="1"/>
  <c r="MN60" i="1" s="1"/>
  <c r="MO61" i="1" s="1"/>
  <c r="MP62" i="1" s="1"/>
  <c r="MQ63" i="1" s="1"/>
  <c r="MR64" i="1" s="1"/>
  <c r="MS65" i="1" s="1"/>
  <c r="MT66" i="1" s="1"/>
  <c r="MU67" i="1" s="1"/>
  <c r="MV68" i="1" s="1"/>
  <c r="MW69" i="1" s="1"/>
  <c r="MX70" i="1" s="1"/>
  <c r="MY71" i="1" s="1"/>
  <c r="MZ72" i="1" s="1"/>
  <c r="NA73" i="1" s="1"/>
  <c r="NB74" i="1" s="1"/>
  <c r="NC75" i="1" s="1"/>
  <c r="ND76" i="1" s="1"/>
  <c r="NE77" i="1" s="1"/>
  <c r="NF78" i="1" s="1"/>
  <c r="NG79" i="1" s="1"/>
  <c r="NH80" i="1" s="1"/>
  <c r="NI81" i="1" s="1"/>
  <c r="NJ82" i="1" s="1"/>
  <c r="NK83" i="1" s="1"/>
  <c r="NL84" i="1" s="1"/>
  <c r="NM85" i="1" s="1"/>
  <c r="NN86" i="1" s="1"/>
  <c r="NO87" i="1" s="1"/>
  <c r="NP88" i="1" s="1"/>
  <c r="NQ89" i="1" s="1"/>
  <c r="NR90" i="1" s="1"/>
  <c r="NS91" i="1" s="1"/>
  <c r="NT92" i="1" s="1"/>
  <c r="NU93" i="1" s="1"/>
  <c r="NV94" i="1" s="1"/>
  <c r="NW95" i="1" s="1"/>
  <c r="NX96" i="1" s="1"/>
  <c r="NY97" i="1" s="1"/>
  <c r="NZ98" i="1" s="1"/>
  <c r="OA99" i="1" s="1"/>
  <c r="OB100" i="1" s="1"/>
  <c r="OC101" i="1" s="1"/>
  <c r="OD102" i="1" s="1"/>
  <c r="OE103" i="1" s="1"/>
  <c r="OF104" i="1" s="1"/>
  <c r="OG105" i="1" s="1"/>
  <c r="OH106" i="1" s="1"/>
  <c r="OI107" i="1" s="1"/>
  <c r="OJ108" i="1" s="1"/>
  <c r="OK109" i="1" s="1"/>
  <c r="OL110" i="1" s="1"/>
  <c r="OM111" i="1" s="1"/>
  <c r="ON112" i="1" s="1"/>
  <c r="OO113" i="1" s="1"/>
  <c r="OP114" i="1" s="1"/>
  <c r="OQ115" i="1" s="1"/>
  <c r="OR116" i="1" s="1"/>
  <c r="OS117" i="1" s="1"/>
  <c r="OT118" i="1" s="1"/>
  <c r="OU119" i="1" s="1"/>
  <c r="OV120" i="1" s="1"/>
  <c r="OW121" i="1" s="1"/>
  <c r="OX122" i="1" s="1"/>
  <c r="OY123" i="1" s="1"/>
  <c r="OZ124" i="1" s="1"/>
  <c r="PA125" i="1" s="1"/>
  <c r="PB126" i="1" s="1"/>
  <c r="PC127" i="1" s="1"/>
  <c r="PD128" i="1" s="1"/>
  <c r="PE129" i="1" s="1"/>
  <c r="PF130" i="1" s="1"/>
  <c r="PG131" i="1" s="1"/>
  <c r="PH132" i="1" s="1"/>
  <c r="PI133" i="1" s="1"/>
  <c r="PJ134" i="1" s="1"/>
  <c r="PK135" i="1" s="1"/>
  <c r="PL136" i="1" s="1"/>
  <c r="PM137" i="1" s="1"/>
  <c r="PN138" i="1" s="1"/>
  <c r="HW9" i="1"/>
  <c r="HW10" i="1"/>
  <c r="KC10" i="1"/>
  <c r="KD11" i="1" s="1"/>
  <c r="KE12" i="1" s="1"/>
  <c r="KF13" i="1" s="1"/>
  <c r="KG14" i="1" s="1"/>
  <c r="KH15" i="1" s="1"/>
  <c r="KI16" i="1" s="1"/>
  <c r="KJ17" i="1" s="1"/>
  <c r="KK18" i="1" s="1"/>
  <c r="KL19" i="1" s="1"/>
  <c r="KM20" i="1" s="1"/>
  <c r="KN21" i="1" s="1"/>
  <c r="KO22" i="1" s="1"/>
  <c r="KP23" i="1" s="1"/>
  <c r="KQ24" i="1" s="1"/>
  <c r="KR25" i="1" s="1"/>
  <c r="KS26" i="1" s="1"/>
  <c r="KT27" i="1" s="1"/>
  <c r="KU28" i="1" s="1"/>
  <c r="KV29" i="1" s="1"/>
  <c r="KW30" i="1" s="1"/>
  <c r="KX31" i="1" s="1"/>
  <c r="KY32" i="1" s="1"/>
  <c r="KZ33" i="1" s="1"/>
  <c r="LA34" i="1" s="1"/>
  <c r="LB35" i="1" s="1"/>
  <c r="LC36" i="1" s="1"/>
  <c r="LD37" i="1" s="1"/>
  <c r="LE38" i="1" s="1"/>
  <c r="LF39" i="1" s="1"/>
  <c r="LG40" i="1" s="1"/>
  <c r="LH41" i="1" s="1"/>
  <c r="LI42" i="1" s="1"/>
  <c r="LJ43" i="1" s="1"/>
  <c r="LK44" i="1" s="1"/>
  <c r="LL45" i="1" s="1"/>
  <c r="LM46" i="1" s="1"/>
  <c r="LN47" i="1" s="1"/>
  <c r="LO48" i="1" s="1"/>
  <c r="LP49" i="1" s="1"/>
  <c r="LQ50" i="1" s="1"/>
  <c r="LR51" i="1" s="1"/>
  <c r="LS52" i="1" s="1"/>
  <c r="LT53" i="1" s="1"/>
  <c r="LU54" i="1" s="1"/>
  <c r="LV55" i="1" s="1"/>
  <c r="LW56" i="1" s="1"/>
  <c r="LX57" i="1" s="1"/>
  <c r="LY58" i="1" s="1"/>
  <c r="LZ59" i="1" s="1"/>
  <c r="MA60" i="1" s="1"/>
  <c r="MB61" i="1" s="1"/>
  <c r="MC62" i="1" s="1"/>
  <c r="MD63" i="1" s="1"/>
  <c r="ME64" i="1" s="1"/>
  <c r="MF65" i="1" s="1"/>
  <c r="MG66" i="1" s="1"/>
  <c r="MH67" i="1" s="1"/>
  <c r="MI68" i="1" s="1"/>
  <c r="MJ69" i="1" s="1"/>
  <c r="MK70" i="1" s="1"/>
  <c r="ML71" i="1" s="1"/>
  <c r="MM72" i="1" s="1"/>
  <c r="MN73" i="1" s="1"/>
  <c r="MO74" i="1" s="1"/>
  <c r="MP75" i="1" s="1"/>
  <c r="MQ76" i="1" s="1"/>
  <c r="MR77" i="1" s="1"/>
  <c r="MS78" i="1" s="1"/>
  <c r="MT79" i="1" s="1"/>
  <c r="MU80" i="1" s="1"/>
  <c r="MV81" i="1" s="1"/>
  <c r="MW82" i="1" s="1"/>
  <c r="MX83" i="1" s="1"/>
  <c r="MY84" i="1" s="1"/>
  <c r="MZ85" i="1" s="1"/>
  <c r="NA86" i="1" s="1"/>
  <c r="NB87" i="1" s="1"/>
  <c r="NC88" i="1" s="1"/>
  <c r="ND89" i="1" s="1"/>
  <c r="NE90" i="1" s="1"/>
  <c r="NF91" i="1" s="1"/>
  <c r="NG92" i="1" s="1"/>
  <c r="NH93" i="1" s="1"/>
  <c r="NI94" i="1" s="1"/>
  <c r="NJ95" i="1" s="1"/>
  <c r="NK96" i="1" s="1"/>
  <c r="NL97" i="1" s="1"/>
  <c r="NM98" i="1" s="1"/>
  <c r="NN99" i="1" s="1"/>
  <c r="NO100" i="1" s="1"/>
  <c r="NP101" i="1" s="1"/>
  <c r="NQ102" i="1" s="1"/>
  <c r="NR103" i="1" s="1"/>
  <c r="NS104" i="1" s="1"/>
  <c r="NT105" i="1" s="1"/>
  <c r="NU106" i="1" s="1"/>
  <c r="NV107" i="1" s="1"/>
  <c r="NW108" i="1" s="1"/>
  <c r="NX109" i="1" s="1"/>
  <c r="NY110" i="1" s="1"/>
  <c r="NZ111" i="1" s="1"/>
  <c r="OA112" i="1" s="1"/>
  <c r="OB113" i="1" s="1"/>
  <c r="OC114" i="1" s="1"/>
  <c r="OD115" i="1" s="1"/>
  <c r="OE116" i="1" s="1"/>
  <c r="OF117" i="1" s="1"/>
  <c r="OG118" i="1" s="1"/>
  <c r="OH119" i="1" s="1"/>
  <c r="OI120" i="1" s="1"/>
  <c r="OJ121" i="1" s="1"/>
  <c r="OK122" i="1" s="1"/>
  <c r="OL123" i="1" s="1"/>
  <c r="OM124" i="1" s="1"/>
  <c r="ON125" i="1" s="1"/>
  <c r="OO126" i="1" s="1"/>
  <c r="OP127" i="1" s="1"/>
  <c r="OQ128" i="1" s="1"/>
  <c r="OR129" i="1" s="1"/>
  <c r="OS130" i="1" s="1"/>
  <c r="OT131" i="1" s="1"/>
  <c r="OU132" i="1" s="1"/>
  <c r="OV133" i="1" s="1"/>
  <c r="OW134" i="1" s="1"/>
  <c r="OX135" i="1" s="1"/>
  <c r="OY136" i="1" s="1"/>
  <c r="OZ137" i="1" s="1"/>
  <c r="PA138" i="1" s="1"/>
  <c r="PB139" i="1" s="1"/>
  <c r="PC140" i="1" s="1"/>
  <c r="PD141" i="1" s="1"/>
  <c r="PE142" i="1" s="1"/>
  <c r="PF143" i="1" s="1"/>
  <c r="PG144" i="1" s="1"/>
  <c r="PH145" i="1" s="1"/>
  <c r="PI146" i="1" s="1"/>
  <c r="PJ147" i="1" s="1"/>
  <c r="PK148" i="1" s="1"/>
  <c r="PL149" i="1" s="1"/>
  <c r="PM150" i="1" s="1"/>
  <c r="PN151" i="1" s="1"/>
  <c r="HW11" i="1"/>
  <c r="HW12" i="1"/>
  <c r="HW13" i="1"/>
  <c r="NX13" i="1"/>
  <c r="NY14" i="1" s="1"/>
  <c r="NZ15" i="1" s="1"/>
  <c r="OA16" i="1" s="1"/>
  <c r="OB17" i="1" s="1"/>
  <c r="OC18" i="1" s="1"/>
  <c r="OD19" i="1" s="1"/>
  <c r="OE20" i="1" s="1"/>
  <c r="OF21" i="1" s="1"/>
  <c r="OG22" i="1" s="1"/>
  <c r="OH23" i="1" s="1"/>
  <c r="OI24" i="1" s="1"/>
  <c r="OJ25" i="1" s="1"/>
  <c r="OK26" i="1" s="1"/>
  <c r="OL27" i="1" s="1"/>
  <c r="OM28" i="1" s="1"/>
  <c r="ON29" i="1" s="1"/>
  <c r="OO30" i="1" s="1"/>
  <c r="OP31" i="1" s="1"/>
  <c r="OQ32" i="1" s="1"/>
  <c r="OR33" i="1" s="1"/>
  <c r="OS34" i="1" s="1"/>
  <c r="OT35" i="1" s="1"/>
  <c r="OU36" i="1" s="1"/>
  <c r="OV37" i="1" s="1"/>
  <c r="OW38" i="1" s="1"/>
  <c r="OX39" i="1" s="1"/>
  <c r="OY40" i="1" s="1"/>
  <c r="OZ41" i="1" s="1"/>
  <c r="PA42" i="1" s="1"/>
  <c r="PB43" i="1" s="1"/>
  <c r="PC44" i="1" s="1"/>
  <c r="PD45" i="1" s="1"/>
  <c r="PE46" i="1" s="1"/>
  <c r="PF47" i="1" s="1"/>
  <c r="PG48" i="1" s="1"/>
  <c r="PH49" i="1" s="1"/>
  <c r="PI50" i="1" s="1"/>
  <c r="PJ51" i="1" s="1"/>
  <c r="PK52" i="1" s="1"/>
  <c r="PL53" i="1" s="1"/>
  <c r="PM54" i="1" s="1"/>
  <c r="PN55" i="1" s="1"/>
  <c r="HW15" i="1"/>
  <c r="HW16" i="1"/>
  <c r="HW17" i="1"/>
  <c r="HW18" i="1"/>
  <c r="HW20" i="1"/>
  <c r="HW22" i="1"/>
  <c r="HW23" i="1"/>
  <c r="HW25" i="1"/>
  <c r="HW26" i="1"/>
  <c r="HW27" i="1"/>
  <c r="HW28" i="1"/>
  <c r="HW29" i="1"/>
  <c r="HW30" i="1"/>
  <c r="HW32" i="1"/>
  <c r="HW33" i="1"/>
  <c r="HW35" i="1"/>
  <c r="HW37" i="1"/>
  <c r="HW38" i="1"/>
  <c r="HW39" i="1"/>
  <c r="HW40" i="1"/>
  <c r="HW41" i="1"/>
  <c r="HW42" i="1"/>
  <c r="HW44" i="1"/>
  <c r="HW45" i="1"/>
  <c r="HW47" i="1"/>
  <c r="HW48" i="1"/>
  <c r="HW49" i="1"/>
  <c r="HW53" i="1"/>
  <c r="HW54" i="1"/>
  <c r="HW55" i="1"/>
  <c r="HW56" i="1"/>
  <c r="HW57" i="1"/>
  <c r="HW58" i="1"/>
  <c r="HW59" i="1"/>
  <c r="HW62" i="1"/>
  <c r="HW63" i="1"/>
  <c r="HW64" i="1"/>
  <c r="HW66" i="1"/>
  <c r="HW68" i="1"/>
  <c r="HW69" i="1"/>
  <c r="HW72" i="1"/>
  <c r="HW75" i="1"/>
  <c r="HW76" i="1"/>
  <c r="HW78" i="1"/>
  <c r="HW79" i="1"/>
  <c r="HW80" i="1"/>
  <c r="HW81" i="1"/>
  <c r="HW82" i="1"/>
  <c r="HW83" i="1"/>
  <c r="HW85" i="1"/>
  <c r="HW86" i="1"/>
  <c r="HW87" i="1"/>
  <c r="HW88" i="1"/>
  <c r="HW89" i="1"/>
  <c r="HW90" i="1"/>
  <c r="HW92" i="1"/>
  <c r="HW93" i="1"/>
  <c r="HW94" i="1"/>
  <c r="HW96" i="1"/>
  <c r="HW97" i="1"/>
  <c r="HW98" i="1"/>
  <c r="HW99" i="1"/>
  <c r="HW100" i="1"/>
  <c r="HW103" i="1"/>
  <c r="HW104" i="1"/>
  <c r="HW105" i="1"/>
  <c r="HW108" i="1"/>
  <c r="HW109" i="1"/>
  <c r="HW110" i="1"/>
  <c r="HW111" i="1"/>
  <c r="HW112" i="1"/>
  <c r="HW115" i="1"/>
  <c r="HW116" i="1"/>
  <c r="HW117" i="1"/>
  <c r="HW118" i="1"/>
  <c r="HW121" i="1"/>
  <c r="HW122" i="1"/>
  <c r="HW123" i="1"/>
  <c r="HW124" i="1"/>
  <c r="HW127" i="1"/>
  <c r="HW128" i="1"/>
  <c r="HW129" i="1"/>
  <c r="HW130" i="1"/>
  <c r="HW132" i="1"/>
  <c r="HW133" i="1"/>
  <c r="HW134" i="1"/>
  <c r="HW135" i="1"/>
  <c r="HW136" i="1"/>
  <c r="HW138" i="1"/>
  <c r="HW139" i="1"/>
  <c r="HW141" i="1"/>
  <c r="HW145" i="1"/>
  <c r="HW146" i="1"/>
  <c r="HW147" i="1"/>
  <c r="HW148" i="1"/>
  <c r="HW149" i="1"/>
  <c r="HW150" i="1"/>
  <c r="HW151" i="1"/>
  <c r="HW152" i="1"/>
  <c r="HW154" i="1"/>
  <c r="HW155" i="1"/>
  <c r="HW156" i="1"/>
  <c r="HW157" i="1"/>
  <c r="HW158" i="1"/>
  <c r="HW161" i="1"/>
  <c r="HW162" i="1"/>
  <c r="HW163" i="1"/>
  <c r="HW164" i="1"/>
  <c r="HW166" i="1"/>
  <c r="HW167" i="1"/>
  <c r="HW168" i="1"/>
  <c r="HW169" i="1"/>
  <c r="HW170" i="1"/>
  <c r="HW172" i="1"/>
  <c r="HW173" i="1"/>
  <c r="HW174" i="1"/>
  <c r="HW175" i="1"/>
  <c r="HW176" i="1"/>
  <c r="HW178" i="1"/>
  <c r="HW179" i="1"/>
  <c r="HW180" i="1"/>
  <c r="HW181" i="1"/>
  <c r="HW182" i="1"/>
  <c r="HW183" i="1"/>
  <c r="HW184" i="1"/>
  <c r="HW185" i="1"/>
  <c r="HW186" i="1"/>
  <c r="HW187" i="1"/>
  <c r="HW188" i="1"/>
  <c r="HW189" i="1"/>
  <c r="HW190" i="1"/>
  <c r="HW191" i="1"/>
  <c r="HW192" i="1"/>
  <c r="HW193" i="1"/>
  <c r="HW194" i="1"/>
  <c r="HW195" i="1"/>
  <c r="W2" i="1"/>
  <c r="AA2" i="1"/>
  <c r="AH4" i="1"/>
  <c r="AI5" i="1" s="1"/>
  <c r="AJ6" i="1" s="1"/>
  <c r="AK7" i="1" s="1"/>
  <c r="AL8" i="1" s="1"/>
  <c r="AM9" i="1" s="1"/>
  <c r="AN10" i="1" s="1"/>
  <c r="AO11" i="1" s="1"/>
  <c r="AP12" i="1" s="1"/>
  <c r="AQ13" i="1" s="1"/>
  <c r="AR14" i="1" s="1"/>
  <c r="AS15" i="1" s="1"/>
  <c r="AT16" i="1" s="1"/>
  <c r="AU17" i="1" s="1"/>
  <c r="AV18" i="1" s="1"/>
  <c r="AW19" i="1" s="1"/>
  <c r="AX20" i="1" s="1"/>
  <c r="AY21" i="1" s="1"/>
  <c r="AZ22" i="1" s="1"/>
  <c r="BA23" i="1" s="1"/>
  <c r="BB24" i="1" s="1"/>
  <c r="BC25" i="1" s="1"/>
  <c r="BD26" i="1" s="1"/>
  <c r="BE27" i="1" s="1"/>
  <c r="BF28" i="1" s="1"/>
  <c r="BG29" i="1" s="1"/>
  <c r="BH30" i="1" s="1"/>
  <c r="BI31" i="1" s="1"/>
  <c r="BJ32" i="1" s="1"/>
  <c r="BK33" i="1" s="1"/>
  <c r="BL34" i="1" s="1"/>
  <c r="BM35" i="1" s="1"/>
  <c r="BN36" i="1" s="1"/>
  <c r="BO37" i="1" s="1"/>
  <c r="BP38" i="1" s="1"/>
  <c r="BQ39" i="1" s="1"/>
  <c r="BR40" i="1" s="1"/>
  <c r="BS41" i="1" s="1"/>
  <c r="BT42" i="1" s="1"/>
  <c r="BU43" i="1" s="1"/>
  <c r="BV44" i="1" s="1"/>
  <c r="BW45" i="1" s="1"/>
  <c r="BX46" i="1" s="1"/>
  <c r="BY47" i="1" s="1"/>
  <c r="BZ48" i="1" s="1"/>
  <c r="CA49" i="1" s="1"/>
  <c r="CB50" i="1" s="1"/>
  <c r="CC51" i="1" s="1"/>
  <c r="CD52" i="1" s="1"/>
  <c r="CE53" i="1" s="1"/>
  <c r="CF54" i="1" s="1"/>
  <c r="CG55" i="1" s="1"/>
  <c r="CH56" i="1" s="1"/>
  <c r="CI57" i="1" s="1"/>
  <c r="CJ58" i="1" s="1"/>
  <c r="CK59" i="1" s="1"/>
  <c r="CL60" i="1" s="1"/>
  <c r="CM61" i="1" s="1"/>
  <c r="CN62" i="1" s="1"/>
  <c r="CO63" i="1" s="1"/>
  <c r="CP64" i="1" s="1"/>
  <c r="CQ65" i="1" s="1"/>
  <c r="CR66" i="1" s="1"/>
  <c r="CS67" i="1" s="1"/>
  <c r="CT68" i="1" s="1"/>
  <c r="CU69" i="1" s="1"/>
  <c r="CV70" i="1" s="1"/>
  <c r="CW71" i="1" s="1"/>
  <c r="CX72" i="1" s="1"/>
  <c r="CY73" i="1" s="1"/>
  <c r="CZ74" i="1" s="1"/>
  <c r="DA75" i="1" s="1"/>
  <c r="DB76" i="1" s="1"/>
  <c r="DC77" i="1" s="1"/>
  <c r="DD78" i="1" s="1"/>
  <c r="DE79" i="1" s="1"/>
  <c r="DF80" i="1" s="1"/>
  <c r="DG81" i="1" s="1"/>
  <c r="DH82" i="1" s="1"/>
  <c r="DI83" i="1" s="1"/>
  <c r="DJ84" i="1" s="1"/>
  <c r="DK85" i="1" s="1"/>
  <c r="DL86" i="1" s="1"/>
  <c r="DM87" i="1" s="1"/>
  <c r="DN88" i="1" s="1"/>
  <c r="DO89" i="1" s="1"/>
  <c r="DP90" i="1" s="1"/>
  <c r="DQ91" i="1" s="1"/>
  <c r="DR92" i="1" s="1"/>
  <c r="DS93" i="1" s="1"/>
  <c r="DT94" i="1" s="1"/>
  <c r="DU95" i="1" s="1"/>
  <c r="DV96" i="1" s="1"/>
  <c r="DW97" i="1" s="1"/>
  <c r="DX98" i="1" s="1"/>
  <c r="DY99" i="1" s="1"/>
  <c r="DZ100" i="1" s="1"/>
  <c r="EA101" i="1" s="1"/>
  <c r="EB102" i="1" s="1"/>
  <c r="EC103" i="1" s="1"/>
  <c r="ED104" i="1" s="1"/>
  <c r="EE105" i="1" s="1"/>
  <c r="EF106" i="1" s="1"/>
  <c r="EG107" i="1" s="1"/>
  <c r="EH108" i="1" s="1"/>
  <c r="EI109" i="1" s="1"/>
  <c r="EJ110" i="1" s="1"/>
  <c r="EK111" i="1" s="1"/>
  <c r="EL112" i="1" s="1"/>
  <c r="EM113" i="1" s="1"/>
  <c r="EN114" i="1" s="1"/>
  <c r="EO115" i="1" s="1"/>
  <c r="EP116" i="1" s="1"/>
  <c r="EQ117" i="1" s="1"/>
  <c r="ER118" i="1" s="1"/>
  <c r="ES119" i="1" s="1"/>
  <c r="ET120" i="1" s="1"/>
  <c r="EU121" i="1" s="1"/>
  <c r="EV122" i="1" s="1"/>
  <c r="EW123" i="1" s="1"/>
  <c r="EX124" i="1" s="1"/>
  <c r="EY125" i="1" s="1"/>
  <c r="EZ126" i="1" s="1"/>
  <c r="FA127" i="1" s="1"/>
  <c r="FB128" i="1" s="1"/>
  <c r="FC129" i="1" s="1"/>
  <c r="FD130" i="1" s="1"/>
  <c r="FE131" i="1" s="1"/>
  <c r="FF132" i="1" s="1"/>
  <c r="FG133" i="1" s="1"/>
  <c r="FH134" i="1" s="1"/>
  <c r="FI135" i="1" s="1"/>
  <c r="FJ136" i="1" s="1"/>
  <c r="FK137" i="1" s="1"/>
  <c r="FL138" i="1" s="1"/>
  <c r="FM139" i="1" s="1"/>
  <c r="FN140" i="1" s="1"/>
  <c r="FO141" i="1" s="1"/>
  <c r="FP142" i="1" s="1"/>
  <c r="FQ143" i="1" s="1"/>
  <c r="FR144" i="1" s="1"/>
  <c r="FS145" i="1" s="1"/>
  <c r="FT146" i="1" s="1"/>
  <c r="FU147" i="1" s="1"/>
  <c r="FV148" i="1" s="1"/>
  <c r="FW149" i="1" s="1"/>
  <c r="FX150" i="1" s="1"/>
  <c r="FY151" i="1" s="1"/>
  <c r="FZ152" i="1" s="1"/>
  <c r="GA153" i="1" s="1"/>
  <c r="GB154" i="1" s="1"/>
  <c r="GC155" i="1" s="1"/>
  <c r="GD156" i="1" s="1"/>
  <c r="GE157" i="1" s="1"/>
  <c r="GF158" i="1" s="1"/>
  <c r="GG159" i="1" s="1"/>
  <c r="GH160" i="1" s="1"/>
  <c r="GI161" i="1" s="1"/>
  <c r="GJ162" i="1" s="1"/>
  <c r="GK163" i="1" s="1"/>
  <c r="GL164" i="1" s="1"/>
  <c r="GM165" i="1" s="1"/>
  <c r="GN166" i="1" s="1"/>
  <c r="GO167" i="1" s="1"/>
  <c r="GP168" i="1" s="1"/>
  <c r="GQ169" i="1" s="1"/>
  <c r="GR170" i="1" s="1"/>
  <c r="GS171" i="1" s="1"/>
  <c r="GT172" i="1" s="1"/>
  <c r="GU173" i="1" s="1"/>
  <c r="GV174" i="1" s="1"/>
  <c r="GW175" i="1" s="1"/>
  <c r="GX176" i="1" s="1"/>
  <c r="GY177" i="1" s="1"/>
  <c r="GZ178" i="1" s="1"/>
  <c r="HA179" i="1" s="1"/>
  <c r="HB180" i="1" s="1"/>
  <c r="HC181" i="1" s="1"/>
  <c r="HD182" i="1" s="1"/>
  <c r="HE183" i="1" s="1"/>
  <c r="HF184" i="1" s="1"/>
  <c r="HG185" i="1" s="1"/>
  <c r="HH186" i="1" s="1"/>
  <c r="HI187" i="1" s="1"/>
  <c r="HJ188" i="1" s="1"/>
  <c r="HK189" i="1" s="1"/>
  <c r="HL190" i="1" s="1"/>
  <c r="HM191" i="1" s="1"/>
  <c r="HN192" i="1" s="1"/>
  <c r="HO193" i="1" s="1"/>
  <c r="HP194" i="1" s="1"/>
  <c r="AI4" i="1"/>
  <c r="AJ5" i="1" s="1"/>
  <c r="AK6" i="1" s="1"/>
  <c r="AL7" i="1" s="1"/>
  <c r="AM8" i="1" s="1"/>
  <c r="AN9" i="1" s="1"/>
  <c r="AO10" i="1" s="1"/>
  <c r="AP11" i="1" s="1"/>
  <c r="AQ12" i="1" s="1"/>
  <c r="AR13" i="1" s="1"/>
  <c r="AS14" i="1" s="1"/>
  <c r="AT15" i="1" s="1"/>
  <c r="AU16" i="1" s="1"/>
  <c r="AV17" i="1" s="1"/>
  <c r="AW18" i="1" s="1"/>
  <c r="AX19" i="1" s="1"/>
  <c r="AY20" i="1" s="1"/>
  <c r="AZ21" i="1" s="1"/>
  <c r="BA22" i="1" s="1"/>
  <c r="BB23" i="1" s="1"/>
  <c r="BC24" i="1" s="1"/>
  <c r="BD25" i="1" s="1"/>
  <c r="BE26" i="1" s="1"/>
  <c r="BF27" i="1" s="1"/>
  <c r="BG28" i="1" s="1"/>
  <c r="BH29" i="1" s="1"/>
  <c r="BI30" i="1" s="1"/>
  <c r="BJ31" i="1" s="1"/>
  <c r="BK32" i="1" s="1"/>
  <c r="BL33" i="1" s="1"/>
  <c r="BM34" i="1" s="1"/>
  <c r="BN35" i="1" s="1"/>
  <c r="BO36" i="1" s="1"/>
  <c r="BP37" i="1" s="1"/>
  <c r="BQ38" i="1" s="1"/>
  <c r="BR39" i="1" s="1"/>
  <c r="BS40" i="1" s="1"/>
  <c r="BT41" i="1" s="1"/>
  <c r="BU42" i="1" s="1"/>
  <c r="BV43" i="1" s="1"/>
  <c r="BW44" i="1" s="1"/>
  <c r="BX45" i="1" s="1"/>
  <c r="BY46" i="1" s="1"/>
  <c r="BZ47" i="1" s="1"/>
  <c r="CA48" i="1" s="1"/>
  <c r="CB49" i="1" s="1"/>
  <c r="CC50" i="1" s="1"/>
  <c r="CD51" i="1" s="1"/>
  <c r="CE52" i="1" s="1"/>
  <c r="CF53" i="1" s="1"/>
  <c r="CG54" i="1" s="1"/>
  <c r="CH55" i="1" s="1"/>
  <c r="CI56" i="1" s="1"/>
  <c r="CJ57" i="1" s="1"/>
  <c r="CK58" i="1" s="1"/>
  <c r="CL59" i="1" s="1"/>
  <c r="CM60" i="1" s="1"/>
  <c r="CN61" i="1" s="1"/>
  <c r="CO62" i="1" s="1"/>
  <c r="CP63" i="1" s="1"/>
  <c r="CQ64" i="1" s="1"/>
  <c r="CR65" i="1" s="1"/>
  <c r="CS66" i="1" s="1"/>
  <c r="CT67" i="1" s="1"/>
  <c r="CU68" i="1" s="1"/>
  <c r="CV69" i="1" s="1"/>
  <c r="CW70" i="1" s="1"/>
  <c r="CX71" i="1" s="1"/>
  <c r="CY72" i="1" s="1"/>
  <c r="CZ73" i="1" s="1"/>
  <c r="DA74" i="1" s="1"/>
  <c r="DB75" i="1" s="1"/>
  <c r="DC76" i="1" s="1"/>
  <c r="DD77" i="1" s="1"/>
  <c r="DE78" i="1" s="1"/>
  <c r="DF79" i="1" s="1"/>
  <c r="DG80" i="1" s="1"/>
  <c r="DH81" i="1" s="1"/>
  <c r="DI82" i="1" s="1"/>
  <c r="DJ83" i="1" s="1"/>
  <c r="DK84" i="1" s="1"/>
  <c r="DL85" i="1" s="1"/>
  <c r="DM86" i="1" s="1"/>
  <c r="DN87" i="1" s="1"/>
  <c r="DO88" i="1" s="1"/>
  <c r="DP89" i="1" s="1"/>
  <c r="DQ90" i="1" s="1"/>
  <c r="DR91" i="1" s="1"/>
  <c r="DS92" i="1" s="1"/>
  <c r="DT93" i="1" s="1"/>
  <c r="DU94" i="1" s="1"/>
  <c r="DV95" i="1" s="1"/>
  <c r="DW96" i="1" s="1"/>
  <c r="DX97" i="1" s="1"/>
  <c r="DY98" i="1" s="1"/>
  <c r="DZ99" i="1" s="1"/>
  <c r="EA100" i="1" s="1"/>
  <c r="EB101" i="1" s="1"/>
  <c r="EC102" i="1" s="1"/>
  <c r="ED103" i="1" s="1"/>
  <c r="EE104" i="1" s="1"/>
  <c r="EF105" i="1" s="1"/>
  <c r="EG106" i="1" s="1"/>
  <c r="EH107" i="1" s="1"/>
  <c r="EI108" i="1" s="1"/>
  <c r="EJ109" i="1" s="1"/>
  <c r="EK110" i="1" s="1"/>
  <c r="EL111" i="1" s="1"/>
  <c r="EM112" i="1" s="1"/>
  <c r="EN113" i="1" s="1"/>
  <c r="EO114" i="1" s="1"/>
  <c r="EP115" i="1" s="1"/>
  <c r="EQ116" i="1" s="1"/>
  <c r="ER117" i="1" s="1"/>
  <c r="ES118" i="1" s="1"/>
  <c r="ET119" i="1" s="1"/>
  <c r="EU120" i="1" s="1"/>
  <c r="EV121" i="1" s="1"/>
  <c r="EW122" i="1" s="1"/>
  <c r="EX123" i="1" s="1"/>
  <c r="EY124" i="1" s="1"/>
  <c r="EZ125" i="1" s="1"/>
  <c r="FA126" i="1" s="1"/>
  <c r="FB127" i="1" s="1"/>
  <c r="FC128" i="1" s="1"/>
  <c r="FD129" i="1" s="1"/>
  <c r="FE130" i="1" s="1"/>
  <c r="FF131" i="1" s="1"/>
  <c r="FG132" i="1" s="1"/>
  <c r="FH133" i="1" s="1"/>
  <c r="FI134" i="1" s="1"/>
  <c r="FJ135" i="1" s="1"/>
  <c r="FK136" i="1" s="1"/>
  <c r="FL137" i="1" s="1"/>
  <c r="FM138" i="1" s="1"/>
  <c r="FN139" i="1" s="1"/>
  <c r="FO140" i="1" s="1"/>
  <c r="FP141" i="1" s="1"/>
  <c r="FQ142" i="1" s="1"/>
  <c r="FR143" i="1" s="1"/>
  <c r="FS144" i="1" s="1"/>
  <c r="FT145" i="1" s="1"/>
  <c r="FU146" i="1" s="1"/>
  <c r="FV147" i="1" s="1"/>
  <c r="FW148" i="1" s="1"/>
  <c r="FX149" i="1" s="1"/>
  <c r="FY150" i="1" s="1"/>
  <c r="FZ151" i="1" s="1"/>
  <c r="GA152" i="1" s="1"/>
  <c r="GB153" i="1" s="1"/>
  <c r="GC154" i="1" s="1"/>
  <c r="GD155" i="1" s="1"/>
  <c r="GE156" i="1" s="1"/>
  <c r="GF157" i="1" s="1"/>
  <c r="GG158" i="1" s="1"/>
  <c r="GH159" i="1" s="1"/>
  <c r="GI160" i="1" s="1"/>
  <c r="GJ161" i="1" s="1"/>
  <c r="GK162" i="1" s="1"/>
  <c r="GL163" i="1" s="1"/>
  <c r="GM164" i="1" s="1"/>
  <c r="GN165" i="1" s="1"/>
  <c r="GO166" i="1" s="1"/>
  <c r="GP167" i="1" s="1"/>
  <c r="GQ168" i="1" s="1"/>
  <c r="GR169" i="1" s="1"/>
  <c r="GS170" i="1" s="1"/>
  <c r="GT171" i="1" s="1"/>
  <c r="GU172" i="1" s="1"/>
  <c r="GV173" i="1" s="1"/>
  <c r="GW174" i="1" s="1"/>
  <c r="GX175" i="1" s="1"/>
  <c r="GY176" i="1" s="1"/>
  <c r="GZ177" i="1" s="1"/>
  <c r="HA178" i="1" s="1"/>
  <c r="HB179" i="1" s="1"/>
  <c r="HC180" i="1" s="1"/>
  <c r="HD181" i="1" s="1"/>
  <c r="HE182" i="1" s="1"/>
  <c r="HF183" i="1" s="1"/>
  <c r="HG184" i="1" s="1"/>
  <c r="HH185" i="1" s="1"/>
  <c r="HI186" i="1" s="1"/>
  <c r="HJ187" i="1" s="1"/>
  <c r="HK188" i="1" s="1"/>
  <c r="HL189" i="1" s="1"/>
  <c r="HM190" i="1" s="1"/>
  <c r="HN191" i="1" s="1"/>
  <c r="HO192" i="1" s="1"/>
  <c r="HP193" i="1" s="1"/>
  <c r="AJ4" i="1"/>
  <c r="AK5" i="1" s="1"/>
  <c r="AL6" i="1" s="1"/>
  <c r="AM7" i="1" s="1"/>
  <c r="AN8" i="1" s="1"/>
  <c r="AO9" i="1" s="1"/>
  <c r="AP10" i="1" s="1"/>
  <c r="AQ11" i="1" s="1"/>
  <c r="AR12" i="1" s="1"/>
  <c r="AS13" i="1" s="1"/>
  <c r="AT14" i="1" s="1"/>
  <c r="AU15" i="1" s="1"/>
  <c r="AV16" i="1" s="1"/>
  <c r="AW17" i="1" s="1"/>
  <c r="AX18" i="1" s="1"/>
  <c r="AY19" i="1" s="1"/>
  <c r="AZ20" i="1" s="1"/>
  <c r="BA21" i="1" s="1"/>
  <c r="BB22" i="1" s="1"/>
  <c r="BC23" i="1" s="1"/>
  <c r="BD24" i="1" s="1"/>
  <c r="BE25" i="1" s="1"/>
  <c r="BF26" i="1" s="1"/>
  <c r="BG27" i="1" s="1"/>
  <c r="BH28" i="1" s="1"/>
  <c r="BI29" i="1" s="1"/>
  <c r="BJ30" i="1" s="1"/>
  <c r="BK31" i="1" s="1"/>
  <c r="BL32" i="1" s="1"/>
  <c r="BM33" i="1" s="1"/>
  <c r="BN34" i="1" s="1"/>
  <c r="BO35" i="1" s="1"/>
  <c r="BP36" i="1" s="1"/>
  <c r="BQ37" i="1" s="1"/>
  <c r="BR38" i="1" s="1"/>
  <c r="BS39" i="1" s="1"/>
  <c r="BT40" i="1" s="1"/>
  <c r="BU41" i="1" s="1"/>
  <c r="BV42" i="1" s="1"/>
  <c r="BW43" i="1" s="1"/>
  <c r="BX44" i="1" s="1"/>
  <c r="BY45" i="1" s="1"/>
  <c r="BZ46" i="1" s="1"/>
  <c r="CA47" i="1" s="1"/>
  <c r="CB48" i="1" s="1"/>
  <c r="CC49" i="1" s="1"/>
  <c r="CD50" i="1" s="1"/>
  <c r="CE51" i="1" s="1"/>
  <c r="CF52" i="1" s="1"/>
  <c r="CG53" i="1" s="1"/>
  <c r="CH54" i="1" s="1"/>
  <c r="CI55" i="1" s="1"/>
  <c r="CJ56" i="1" s="1"/>
  <c r="CK57" i="1" s="1"/>
  <c r="CL58" i="1" s="1"/>
  <c r="CM59" i="1" s="1"/>
  <c r="CN60" i="1" s="1"/>
  <c r="CO61" i="1" s="1"/>
  <c r="CP62" i="1" s="1"/>
  <c r="CQ63" i="1" s="1"/>
  <c r="CR64" i="1" s="1"/>
  <c r="CS65" i="1" s="1"/>
  <c r="CT66" i="1" s="1"/>
  <c r="CU67" i="1" s="1"/>
  <c r="CV68" i="1" s="1"/>
  <c r="CW69" i="1" s="1"/>
  <c r="CX70" i="1" s="1"/>
  <c r="CY71" i="1" s="1"/>
  <c r="CZ72" i="1" s="1"/>
  <c r="DA73" i="1" s="1"/>
  <c r="DB74" i="1" s="1"/>
  <c r="DC75" i="1" s="1"/>
  <c r="DD76" i="1" s="1"/>
  <c r="DE77" i="1" s="1"/>
  <c r="DF78" i="1" s="1"/>
  <c r="DG79" i="1" s="1"/>
  <c r="DH80" i="1" s="1"/>
  <c r="DI81" i="1" s="1"/>
  <c r="DJ82" i="1" s="1"/>
  <c r="DK83" i="1" s="1"/>
  <c r="DL84" i="1" s="1"/>
  <c r="DM85" i="1" s="1"/>
  <c r="DN86" i="1" s="1"/>
  <c r="DO87" i="1" s="1"/>
  <c r="DP88" i="1" s="1"/>
  <c r="DQ89" i="1" s="1"/>
  <c r="DR90" i="1" s="1"/>
  <c r="DS91" i="1" s="1"/>
  <c r="DT92" i="1" s="1"/>
  <c r="DU93" i="1" s="1"/>
  <c r="DV94" i="1" s="1"/>
  <c r="DW95" i="1" s="1"/>
  <c r="DX96" i="1" s="1"/>
  <c r="DY97" i="1" s="1"/>
  <c r="DZ98" i="1" s="1"/>
  <c r="EA99" i="1" s="1"/>
  <c r="EB100" i="1" s="1"/>
  <c r="EC101" i="1" s="1"/>
  <c r="ED102" i="1" s="1"/>
  <c r="EE103" i="1" s="1"/>
  <c r="EF104" i="1" s="1"/>
  <c r="EG105" i="1" s="1"/>
  <c r="EH106" i="1" s="1"/>
  <c r="EI107" i="1" s="1"/>
  <c r="EJ108" i="1" s="1"/>
  <c r="EK109" i="1" s="1"/>
  <c r="EL110" i="1" s="1"/>
  <c r="EM111" i="1" s="1"/>
  <c r="EN112" i="1" s="1"/>
  <c r="EO113" i="1" s="1"/>
  <c r="EP114" i="1" s="1"/>
  <c r="EQ115" i="1" s="1"/>
  <c r="ER116" i="1" s="1"/>
  <c r="ES117" i="1" s="1"/>
  <c r="ET118" i="1" s="1"/>
  <c r="EU119" i="1" s="1"/>
  <c r="EV120" i="1" s="1"/>
  <c r="EW121" i="1" s="1"/>
  <c r="EX122" i="1" s="1"/>
  <c r="EY123" i="1" s="1"/>
  <c r="EZ124" i="1" s="1"/>
  <c r="FA125" i="1" s="1"/>
  <c r="FB126" i="1" s="1"/>
  <c r="FC127" i="1" s="1"/>
  <c r="FD128" i="1" s="1"/>
  <c r="FE129" i="1" s="1"/>
  <c r="FF130" i="1" s="1"/>
  <c r="FG131" i="1" s="1"/>
  <c r="FH132" i="1" s="1"/>
  <c r="FI133" i="1" s="1"/>
  <c r="FJ134" i="1" s="1"/>
  <c r="FK135" i="1" s="1"/>
  <c r="FL136" i="1" s="1"/>
  <c r="FM137" i="1" s="1"/>
  <c r="FN138" i="1" s="1"/>
  <c r="FO139" i="1" s="1"/>
  <c r="FP140" i="1" s="1"/>
  <c r="FQ141" i="1" s="1"/>
  <c r="FR142" i="1" s="1"/>
  <c r="FS143" i="1" s="1"/>
  <c r="FT144" i="1" s="1"/>
  <c r="FU145" i="1" s="1"/>
  <c r="FV146" i="1" s="1"/>
  <c r="FW147" i="1" s="1"/>
  <c r="FX148" i="1" s="1"/>
  <c r="FY149" i="1" s="1"/>
  <c r="FZ150" i="1" s="1"/>
  <c r="GA151" i="1" s="1"/>
  <c r="GB152" i="1" s="1"/>
  <c r="GC153" i="1" s="1"/>
  <c r="GD154" i="1" s="1"/>
  <c r="GE155" i="1" s="1"/>
  <c r="GF156" i="1" s="1"/>
  <c r="GG157" i="1" s="1"/>
  <c r="GH158" i="1" s="1"/>
  <c r="GI159" i="1" s="1"/>
  <c r="GJ160" i="1" s="1"/>
  <c r="GK161" i="1" s="1"/>
  <c r="GL162" i="1" s="1"/>
  <c r="GM163" i="1" s="1"/>
  <c r="GN164" i="1" s="1"/>
  <c r="GO165" i="1" s="1"/>
  <c r="GP166" i="1" s="1"/>
  <c r="GQ167" i="1" s="1"/>
  <c r="GR168" i="1" s="1"/>
  <c r="GS169" i="1" s="1"/>
  <c r="GT170" i="1" s="1"/>
  <c r="GU171" i="1" s="1"/>
  <c r="GV172" i="1" s="1"/>
  <c r="GW173" i="1" s="1"/>
  <c r="GX174" i="1" s="1"/>
  <c r="GY175" i="1" s="1"/>
  <c r="GZ176" i="1" s="1"/>
  <c r="HA177" i="1" s="1"/>
  <c r="HB178" i="1" s="1"/>
  <c r="HC179" i="1" s="1"/>
  <c r="HD180" i="1" s="1"/>
  <c r="HE181" i="1" s="1"/>
  <c r="HF182" i="1" s="1"/>
  <c r="HG183" i="1" s="1"/>
  <c r="HH184" i="1" s="1"/>
  <c r="HI185" i="1" s="1"/>
  <c r="HJ186" i="1" s="1"/>
  <c r="HK187" i="1" s="1"/>
  <c r="HL188" i="1" s="1"/>
  <c r="HM189" i="1" s="1"/>
  <c r="HN190" i="1" s="1"/>
  <c r="HO191" i="1" s="1"/>
  <c r="HP192" i="1" s="1"/>
  <c r="AK4" i="1"/>
  <c r="AL5" i="1" s="1"/>
  <c r="AM6" i="1" s="1"/>
  <c r="AN7" i="1" s="1"/>
  <c r="AO8" i="1" s="1"/>
  <c r="AP9" i="1" s="1"/>
  <c r="AQ10" i="1" s="1"/>
  <c r="AR11" i="1" s="1"/>
  <c r="AS12" i="1" s="1"/>
  <c r="AT13" i="1" s="1"/>
  <c r="AU14" i="1" s="1"/>
  <c r="AV15" i="1" s="1"/>
  <c r="AW16" i="1" s="1"/>
  <c r="AX17" i="1" s="1"/>
  <c r="AY18" i="1" s="1"/>
  <c r="AZ19" i="1" s="1"/>
  <c r="BA20" i="1" s="1"/>
  <c r="BB21" i="1" s="1"/>
  <c r="BC22" i="1" s="1"/>
  <c r="BD23" i="1" s="1"/>
  <c r="BE24" i="1" s="1"/>
  <c r="BF25" i="1" s="1"/>
  <c r="BG26" i="1" s="1"/>
  <c r="BH27" i="1" s="1"/>
  <c r="BI28" i="1" s="1"/>
  <c r="BJ29" i="1" s="1"/>
  <c r="BK30" i="1" s="1"/>
  <c r="BL31" i="1" s="1"/>
  <c r="BM32" i="1" s="1"/>
  <c r="BN33" i="1" s="1"/>
  <c r="BO34" i="1" s="1"/>
  <c r="BP35" i="1" s="1"/>
  <c r="BQ36" i="1" s="1"/>
  <c r="BR37" i="1" s="1"/>
  <c r="BS38" i="1" s="1"/>
  <c r="BT39" i="1" s="1"/>
  <c r="BU40" i="1" s="1"/>
  <c r="BV41" i="1" s="1"/>
  <c r="BW42" i="1" s="1"/>
  <c r="BX43" i="1" s="1"/>
  <c r="BY44" i="1" s="1"/>
  <c r="BZ45" i="1" s="1"/>
  <c r="CA46" i="1" s="1"/>
  <c r="CB47" i="1" s="1"/>
  <c r="CC48" i="1" s="1"/>
  <c r="CD49" i="1" s="1"/>
  <c r="CE50" i="1" s="1"/>
  <c r="CF51" i="1" s="1"/>
  <c r="CG52" i="1" s="1"/>
  <c r="CH53" i="1" s="1"/>
  <c r="CI54" i="1" s="1"/>
  <c r="CJ55" i="1" s="1"/>
  <c r="CK56" i="1" s="1"/>
  <c r="CL57" i="1" s="1"/>
  <c r="CM58" i="1" s="1"/>
  <c r="CN59" i="1" s="1"/>
  <c r="CO60" i="1" s="1"/>
  <c r="CP61" i="1" s="1"/>
  <c r="CQ62" i="1" s="1"/>
  <c r="CR63" i="1" s="1"/>
  <c r="CS64" i="1" s="1"/>
  <c r="CT65" i="1" s="1"/>
  <c r="CU66" i="1" s="1"/>
  <c r="CV67" i="1" s="1"/>
  <c r="CW68" i="1" s="1"/>
  <c r="CX69" i="1" s="1"/>
  <c r="CY70" i="1" s="1"/>
  <c r="CZ71" i="1" s="1"/>
  <c r="DA72" i="1" s="1"/>
  <c r="DB73" i="1" s="1"/>
  <c r="DC74" i="1" s="1"/>
  <c r="DD75" i="1" s="1"/>
  <c r="DE76" i="1" s="1"/>
  <c r="DF77" i="1" s="1"/>
  <c r="DG78" i="1" s="1"/>
  <c r="DH79" i="1" s="1"/>
  <c r="DI80" i="1" s="1"/>
  <c r="DJ81" i="1" s="1"/>
  <c r="DK82" i="1" s="1"/>
  <c r="DL83" i="1" s="1"/>
  <c r="DM84" i="1" s="1"/>
  <c r="DN85" i="1" s="1"/>
  <c r="DO86" i="1" s="1"/>
  <c r="DP87" i="1" s="1"/>
  <c r="DQ88" i="1" s="1"/>
  <c r="DR89" i="1" s="1"/>
  <c r="DS90" i="1" s="1"/>
  <c r="DT91" i="1" s="1"/>
  <c r="DU92" i="1" s="1"/>
  <c r="DV93" i="1" s="1"/>
  <c r="DW94" i="1" s="1"/>
  <c r="DX95" i="1" s="1"/>
  <c r="DY96" i="1" s="1"/>
  <c r="DZ97" i="1" s="1"/>
  <c r="EA98" i="1" s="1"/>
  <c r="EB99" i="1" s="1"/>
  <c r="EC100" i="1" s="1"/>
  <c r="ED101" i="1" s="1"/>
  <c r="EE102" i="1" s="1"/>
  <c r="EF103" i="1" s="1"/>
  <c r="EG104" i="1" s="1"/>
  <c r="EH105" i="1" s="1"/>
  <c r="EI106" i="1" s="1"/>
  <c r="EJ107" i="1" s="1"/>
  <c r="EK108" i="1" s="1"/>
  <c r="EL109" i="1" s="1"/>
  <c r="EM110" i="1" s="1"/>
  <c r="EN111" i="1" s="1"/>
  <c r="EO112" i="1" s="1"/>
  <c r="EP113" i="1" s="1"/>
  <c r="EQ114" i="1" s="1"/>
  <c r="ER115" i="1" s="1"/>
  <c r="ES116" i="1" s="1"/>
  <c r="ET117" i="1" s="1"/>
  <c r="EU118" i="1" s="1"/>
  <c r="EV119" i="1" s="1"/>
  <c r="EW120" i="1" s="1"/>
  <c r="EX121" i="1" s="1"/>
  <c r="EY122" i="1" s="1"/>
  <c r="EZ123" i="1" s="1"/>
  <c r="FA124" i="1" s="1"/>
  <c r="FB125" i="1" s="1"/>
  <c r="FC126" i="1" s="1"/>
  <c r="FD127" i="1" s="1"/>
  <c r="FE128" i="1" s="1"/>
  <c r="FF129" i="1" s="1"/>
  <c r="FG130" i="1" s="1"/>
  <c r="FH131" i="1" s="1"/>
  <c r="FI132" i="1" s="1"/>
  <c r="FJ133" i="1" s="1"/>
  <c r="FK134" i="1" s="1"/>
  <c r="FL135" i="1" s="1"/>
  <c r="FM136" i="1" s="1"/>
  <c r="FN137" i="1" s="1"/>
  <c r="FO138" i="1" s="1"/>
  <c r="FP139" i="1" s="1"/>
  <c r="FQ140" i="1" s="1"/>
  <c r="FR141" i="1" s="1"/>
  <c r="FS142" i="1" s="1"/>
  <c r="FT143" i="1" s="1"/>
  <c r="FU144" i="1" s="1"/>
  <c r="FV145" i="1" s="1"/>
  <c r="FW146" i="1" s="1"/>
  <c r="FX147" i="1" s="1"/>
  <c r="FY148" i="1" s="1"/>
  <c r="FZ149" i="1" s="1"/>
  <c r="GA150" i="1" s="1"/>
  <c r="GB151" i="1" s="1"/>
  <c r="GC152" i="1" s="1"/>
  <c r="GD153" i="1" s="1"/>
  <c r="GE154" i="1" s="1"/>
  <c r="GF155" i="1" s="1"/>
  <c r="GG156" i="1" s="1"/>
  <c r="GH157" i="1" s="1"/>
  <c r="GI158" i="1" s="1"/>
  <c r="GJ159" i="1" s="1"/>
  <c r="GK160" i="1" s="1"/>
  <c r="GL161" i="1" s="1"/>
  <c r="GM162" i="1" s="1"/>
  <c r="GN163" i="1" s="1"/>
  <c r="GO164" i="1" s="1"/>
  <c r="GP165" i="1" s="1"/>
  <c r="GQ166" i="1" s="1"/>
  <c r="GR167" i="1" s="1"/>
  <c r="GS168" i="1" s="1"/>
  <c r="GT169" i="1" s="1"/>
  <c r="GU170" i="1" s="1"/>
  <c r="GV171" i="1" s="1"/>
  <c r="GW172" i="1" s="1"/>
  <c r="GX173" i="1" s="1"/>
  <c r="GY174" i="1" s="1"/>
  <c r="GZ175" i="1" s="1"/>
  <c r="HA176" i="1" s="1"/>
  <c r="HB177" i="1" s="1"/>
  <c r="HC178" i="1" s="1"/>
  <c r="HD179" i="1" s="1"/>
  <c r="HE180" i="1" s="1"/>
  <c r="HF181" i="1" s="1"/>
  <c r="HG182" i="1" s="1"/>
  <c r="HH183" i="1" s="1"/>
  <c r="HI184" i="1" s="1"/>
  <c r="HJ185" i="1" s="1"/>
  <c r="HK186" i="1" s="1"/>
  <c r="HL187" i="1" s="1"/>
  <c r="HM188" i="1" s="1"/>
  <c r="HN189" i="1" s="1"/>
  <c r="HO190" i="1" s="1"/>
  <c r="HP191" i="1" s="1"/>
  <c r="AL4" i="1"/>
  <c r="AM5" i="1" s="1"/>
  <c r="AN6" i="1" s="1"/>
  <c r="AO7" i="1" s="1"/>
  <c r="AP8" i="1" s="1"/>
  <c r="AQ9" i="1" s="1"/>
  <c r="AR10" i="1" s="1"/>
  <c r="AS11" i="1" s="1"/>
  <c r="AT12" i="1" s="1"/>
  <c r="AU13" i="1" s="1"/>
  <c r="AV14" i="1" s="1"/>
  <c r="AW15" i="1" s="1"/>
  <c r="AX16" i="1" s="1"/>
  <c r="AY17" i="1" s="1"/>
  <c r="AZ18" i="1" s="1"/>
  <c r="BA19" i="1" s="1"/>
  <c r="BB20" i="1" s="1"/>
  <c r="BC21" i="1" s="1"/>
  <c r="BD22" i="1" s="1"/>
  <c r="BE23" i="1" s="1"/>
  <c r="BF24" i="1" s="1"/>
  <c r="BG25" i="1" s="1"/>
  <c r="BH26" i="1" s="1"/>
  <c r="BI27" i="1" s="1"/>
  <c r="BJ28" i="1" s="1"/>
  <c r="BK29" i="1" s="1"/>
  <c r="BL30" i="1" s="1"/>
  <c r="BM31" i="1" s="1"/>
  <c r="BN32" i="1" s="1"/>
  <c r="BO33" i="1" s="1"/>
  <c r="BP34" i="1" s="1"/>
  <c r="BQ35" i="1" s="1"/>
  <c r="BR36" i="1" s="1"/>
  <c r="BS37" i="1" s="1"/>
  <c r="BT38" i="1" s="1"/>
  <c r="BU39" i="1" s="1"/>
  <c r="BV40" i="1" s="1"/>
  <c r="BW41" i="1" s="1"/>
  <c r="BX42" i="1" s="1"/>
  <c r="BY43" i="1" s="1"/>
  <c r="BZ44" i="1" s="1"/>
  <c r="CA45" i="1" s="1"/>
  <c r="CB46" i="1" s="1"/>
  <c r="CC47" i="1" s="1"/>
  <c r="CD48" i="1" s="1"/>
  <c r="CE49" i="1" s="1"/>
  <c r="CF50" i="1" s="1"/>
  <c r="CG51" i="1" s="1"/>
  <c r="CH52" i="1" s="1"/>
  <c r="CI53" i="1" s="1"/>
  <c r="CJ54" i="1" s="1"/>
  <c r="CK55" i="1" s="1"/>
  <c r="CL56" i="1" s="1"/>
  <c r="CM57" i="1" s="1"/>
  <c r="CN58" i="1" s="1"/>
  <c r="CO59" i="1" s="1"/>
  <c r="CP60" i="1" s="1"/>
  <c r="CQ61" i="1" s="1"/>
  <c r="CR62" i="1" s="1"/>
  <c r="CS63" i="1" s="1"/>
  <c r="CT64" i="1" s="1"/>
  <c r="CU65" i="1" s="1"/>
  <c r="CV66" i="1" s="1"/>
  <c r="CW67" i="1" s="1"/>
  <c r="CX68" i="1" s="1"/>
  <c r="CY69" i="1" s="1"/>
  <c r="CZ70" i="1" s="1"/>
  <c r="DA71" i="1" s="1"/>
  <c r="DB72" i="1" s="1"/>
  <c r="DC73" i="1" s="1"/>
  <c r="DD74" i="1" s="1"/>
  <c r="DE75" i="1" s="1"/>
  <c r="DF76" i="1" s="1"/>
  <c r="DG77" i="1" s="1"/>
  <c r="DH78" i="1" s="1"/>
  <c r="DI79" i="1" s="1"/>
  <c r="DJ80" i="1" s="1"/>
  <c r="DK81" i="1" s="1"/>
  <c r="DL82" i="1" s="1"/>
  <c r="DM83" i="1" s="1"/>
  <c r="DN84" i="1" s="1"/>
  <c r="DO85" i="1" s="1"/>
  <c r="DP86" i="1" s="1"/>
  <c r="DQ87" i="1" s="1"/>
  <c r="DR88" i="1" s="1"/>
  <c r="DS89" i="1" s="1"/>
  <c r="DT90" i="1" s="1"/>
  <c r="DU91" i="1" s="1"/>
  <c r="DV92" i="1" s="1"/>
  <c r="DW93" i="1" s="1"/>
  <c r="DX94" i="1" s="1"/>
  <c r="DY95" i="1" s="1"/>
  <c r="DZ96" i="1" s="1"/>
  <c r="EA97" i="1" s="1"/>
  <c r="EB98" i="1" s="1"/>
  <c r="EC99" i="1" s="1"/>
  <c r="ED100" i="1" s="1"/>
  <c r="EE101" i="1" s="1"/>
  <c r="EF102" i="1" s="1"/>
  <c r="EG103" i="1" s="1"/>
  <c r="EH104" i="1" s="1"/>
  <c r="EI105" i="1" s="1"/>
  <c r="EJ106" i="1" s="1"/>
  <c r="EK107" i="1" s="1"/>
  <c r="EL108" i="1" s="1"/>
  <c r="EM109" i="1" s="1"/>
  <c r="EN110" i="1" s="1"/>
  <c r="EO111" i="1" s="1"/>
  <c r="EP112" i="1" s="1"/>
  <c r="EQ113" i="1" s="1"/>
  <c r="ER114" i="1" s="1"/>
  <c r="ES115" i="1" s="1"/>
  <c r="ET116" i="1" s="1"/>
  <c r="EU117" i="1" s="1"/>
  <c r="EV118" i="1" s="1"/>
  <c r="EW119" i="1" s="1"/>
  <c r="EX120" i="1" s="1"/>
  <c r="EY121" i="1" s="1"/>
  <c r="EZ122" i="1" s="1"/>
  <c r="FA123" i="1" s="1"/>
  <c r="FB124" i="1" s="1"/>
  <c r="FC125" i="1" s="1"/>
  <c r="FD126" i="1" s="1"/>
  <c r="FE127" i="1" s="1"/>
  <c r="FF128" i="1" s="1"/>
  <c r="FG129" i="1" s="1"/>
  <c r="FH130" i="1" s="1"/>
  <c r="FI131" i="1" s="1"/>
  <c r="FJ132" i="1" s="1"/>
  <c r="FK133" i="1" s="1"/>
  <c r="FL134" i="1" s="1"/>
  <c r="FM135" i="1" s="1"/>
  <c r="FN136" i="1" s="1"/>
  <c r="FO137" i="1" s="1"/>
  <c r="FP138" i="1" s="1"/>
  <c r="FQ139" i="1" s="1"/>
  <c r="FR140" i="1" s="1"/>
  <c r="FS141" i="1" s="1"/>
  <c r="FT142" i="1" s="1"/>
  <c r="FU143" i="1" s="1"/>
  <c r="FV144" i="1" s="1"/>
  <c r="FW145" i="1" s="1"/>
  <c r="FX146" i="1" s="1"/>
  <c r="FY147" i="1" s="1"/>
  <c r="FZ148" i="1" s="1"/>
  <c r="GA149" i="1" s="1"/>
  <c r="GB150" i="1" s="1"/>
  <c r="GC151" i="1" s="1"/>
  <c r="GD152" i="1" s="1"/>
  <c r="GE153" i="1" s="1"/>
  <c r="GF154" i="1" s="1"/>
  <c r="GG155" i="1" s="1"/>
  <c r="GH156" i="1" s="1"/>
  <c r="GI157" i="1" s="1"/>
  <c r="GJ158" i="1" s="1"/>
  <c r="GK159" i="1" s="1"/>
  <c r="GL160" i="1" s="1"/>
  <c r="GM161" i="1" s="1"/>
  <c r="GN162" i="1" s="1"/>
  <c r="GO163" i="1" s="1"/>
  <c r="GP164" i="1" s="1"/>
  <c r="GQ165" i="1" s="1"/>
  <c r="GR166" i="1" s="1"/>
  <c r="GS167" i="1" s="1"/>
  <c r="GT168" i="1" s="1"/>
  <c r="GU169" i="1" s="1"/>
  <c r="GV170" i="1" s="1"/>
  <c r="GW171" i="1" s="1"/>
  <c r="GX172" i="1" s="1"/>
  <c r="GY173" i="1" s="1"/>
  <c r="GZ174" i="1" s="1"/>
  <c r="HA175" i="1" s="1"/>
  <c r="HB176" i="1" s="1"/>
  <c r="HC177" i="1" s="1"/>
  <c r="HD178" i="1" s="1"/>
  <c r="HE179" i="1" s="1"/>
  <c r="HF180" i="1" s="1"/>
  <c r="HG181" i="1" s="1"/>
  <c r="HH182" i="1" s="1"/>
  <c r="HI183" i="1" s="1"/>
  <c r="HJ184" i="1" s="1"/>
  <c r="HK185" i="1" s="1"/>
  <c r="HL186" i="1" s="1"/>
  <c r="HM187" i="1" s="1"/>
  <c r="HN188" i="1" s="1"/>
  <c r="HO189" i="1" s="1"/>
  <c r="HP190" i="1" s="1"/>
  <c r="AM4" i="1"/>
  <c r="AN5" i="1" s="1"/>
  <c r="AO6" i="1" s="1"/>
  <c r="AP7" i="1" s="1"/>
  <c r="AQ8" i="1" s="1"/>
  <c r="AR9" i="1" s="1"/>
  <c r="AS10" i="1" s="1"/>
  <c r="AT11" i="1" s="1"/>
  <c r="AU12" i="1" s="1"/>
  <c r="AV13" i="1" s="1"/>
  <c r="AW14" i="1" s="1"/>
  <c r="AX15" i="1" s="1"/>
  <c r="AY16" i="1" s="1"/>
  <c r="AZ17" i="1" s="1"/>
  <c r="BA18" i="1" s="1"/>
  <c r="BB19" i="1" s="1"/>
  <c r="BC20" i="1" s="1"/>
  <c r="BD21" i="1" s="1"/>
  <c r="BE22" i="1" s="1"/>
  <c r="BF23" i="1" s="1"/>
  <c r="BG24" i="1" s="1"/>
  <c r="BH25" i="1" s="1"/>
  <c r="BI26" i="1" s="1"/>
  <c r="BJ27" i="1" s="1"/>
  <c r="BK28" i="1" s="1"/>
  <c r="BL29" i="1" s="1"/>
  <c r="BM30" i="1" s="1"/>
  <c r="BN31" i="1" s="1"/>
  <c r="BO32" i="1" s="1"/>
  <c r="BP33" i="1" s="1"/>
  <c r="BQ34" i="1" s="1"/>
  <c r="BR35" i="1" s="1"/>
  <c r="BS36" i="1" s="1"/>
  <c r="BT37" i="1" s="1"/>
  <c r="BU38" i="1" s="1"/>
  <c r="BV39" i="1" s="1"/>
  <c r="BW40" i="1" s="1"/>
  <c r="BX41" i="1" s="1"/>
  <c r="BY42" i="1" s="1"/>
  <c r="BZ43" i="1" s="1"/>
  <c r="CA44" i="1" s="1"/>
  <c r="CB45" i="1" s="1"/>
  <c r="CC46" i="1" s="1"/>
  <c r="CD47" i="1" s="1"/>
  <c r="CE48" i="1" s="1"/>
  <c r="CF49" i="1" s="1"/>
  <c r="CG50" i="1" s="1"/>
  <c r="CH51" i="1" s="1"/>
  <c r="CI52" i="1" s="1"/>
  <c r="CJ53" i="1" s="1"/>
  <c r="CK54" i="1" s="1"/>
  <c r="CL55" i="1" s="1"/>
  <c r="CM56" i="1" s="1"/>
  <c r="CN57" i="1" s="1"/>
  <c r="CO58" i="1" s="1"/>
  <c r="CP59" i="1" s="1"/>
  <c r="CQ60" i="1" s="1"/>
  <c r="CR61" i="1" s="1"/>
  <c r="CS62" i="1" s="1"/>
  <c r="CT63" i="1" s="1"/>
  <c r="CU64" i="1" s="1"/>
  <c r="CV65" i="1" s="1"/>
  <c r="CW66" i="1" s="1"/>
  <c r="CX67" i="1" s="1"/>
  <c r="CY68" i="1" s="1"/>
  <c r="CZ69" i="1" s="1"/>
  <c r="DA70" i="1" s="1"/>
  <c r="DB71" i="1" s="1"/>
  <c r="DC72" i="1" s="1"/>
  <c r="DD73" i="1" s="1"/>
  <c r="DE74" i="1" s="1"/>
  <c r="DF75" i="1" s="1"/>
  <c r="DG76" i="1" s="1"/>
  <c r="DH77" i="1" s="1"/>
  <c r="DI78" i="1" s="1"/>
  <c r="DJ79" i="1" s="1"/>
  <c r="DK80" i="1" s="1"/>
  <c r="DL81" i="1" s="1"/>
  <c r="DM82" i="1" s="1"/>
  <c r="DN83" i="1" s="1"/>
  <c r="DO84" i="1" s="1"/>
  <c r="DP85" i="1" s="1"/>
  <c r="DQ86" i="1" s="1"/>
  <c r="DR87" i="1" s="1"/>
  <c r="DS88" i="1" s="1"/>
  <c r="DT89" i="1" s="1"/>
  <c r="DU90" i="1" s="1"/>
  <c r="DV91" i="1" s="1"/>
  <c r="DW92" i="1" s="1"/>
  <c r="DX93" i="1" s="1"/>
  <c r="DY94" i="1" s="1"/>
  <c r="DZ95" i="1" s="1"/>
  <c r="EA96" i="1" s="1"/>
  <c r="EB97" i="1" s="1"/>
  <c r="EC98" i="1" s="1"/>
  <c r="ED99" i="1" s="1"/>
  <c r="EE100" i="1" s="1"/>
  <c r="EF101" i="1" s="1"/>
  <c r="EG102" i="1" s="1"/>
  <c r="EH103" i="1" s="1"/>
  <c r="EI104" i="1" s="1"/>
  <c r="EJ105" i="1" s="1"/>
  <c r="EK106" i="1" s="1"/>
  <c r="EL107" i="1" s="1"/>
  <c r="EM108" i="1" s="1"/>
  <c r="EN109" i="1" s="1"/>
  <c r="EO110" i="1" s="1"/>
  <c r="EP111" i="1" s="1"/>
  <c r="EQ112" i="1" s="1"/>
  <c r="ER113" i="1" s="1"/>
  <c r="ES114" i="1" s="1"/>
  <c r="ET115" i="1" s="1"/>
  <c r="EU116" i="1" s="1"/>
  <c r="EV117" i="1" s="1"/>
  <c r="EW118" i="1" s="1"/>
  <c r="EX119" i="1" s="1"/>
  <c r="EY120" i="1" s="1"/>
  <c r="EZ121" i="1" s="1"/>
  <c r="FA122" i="1" s="1"/>
  <c r="FB123" i="1" s="1"/>
  <c r="FC124" i="1" s="1"/>
  <c r="FD125" i="1" s="1"/>
  <c r="FE126" i="1" s="1"/>
  <c r="FF127" i="1" s="1"/>
  <c r="FG128" i="1" s="1"/>
  <c r="FH129" i="1" s="1"/>
  <c r="FI130" i="1" s="1"/>
  <c r="FJ131" i="1" s="1"/>
  <c r="FK132" i="1" s="1"/>
  <c r="FL133" i="1" s="1"/>
  <c r="FM134" i="1" s="1"/>
  <c r="FN135" i="1" s="1"/>
  <c r="FO136" i="1" s="1"/>
  <c r="FP137" i="1" s="1"/>
  <c r="FQ138" i="1" s="1"/>
  <c r="FR139" i="1" s="1"/>
  <c r="FS140" i="1" s="1"/>
  <c r="FT141" i="1" s="1"/>
  <c r="FU142" i="1" s="1"/>
  <c r="FV143" i="1" s="1"/>
  <c r="FW144" i="1" s="1"/>
  <c r="FX145" i="1" s="1"/>
  <c r="FY146" i="1" s="1"/>
  <c r="FZ147" i="1" s="1"/>
  <c r="GA148" i="1" s="1"/>
  <c r="GB149" i="1" s="1"/>
  <c r="GC150" i="1" s="1"/>
  <c r="GD151" i="1" s="1"/>
  <c r="GE152" i="1" s="1"/>
  <c r="GF153" i="1" s="1"/>
  <c r="GG154" i="1" s="1"/>
  <c r="GH155" i="1" s="1"/>
  <c r="GI156" i="1" s="1"/>
  <c r="GJ157" i="1" s="1"/>
  <c r="GK158" i="1" s="1"/>
  <c r="GL159" i="1" s="1"/>
  <c r="GM160" i="1" s="1"/>
  <c r="GN161" i="1" s="1"/>
  <c r="GO162" i="1" s="1"/>
  <c r="GP163" i="1" s="1"/>
  <c r="GQ164" i="1" s="1"/>
  <c r="GR165" i="1" s="1"/>
  <c r="GS166" i="1" s="1"/>
  <c r="GT167" i="1" s="1"/>
  <c r="GU168" i="1" s="1"/>
  <c r="GV169" i="1" s="1"/>
  <c r="GW170" i="1" s="1"/>
  <c r="GX171" i="1" s="1"/>
  <c r="GY172" i="1" s="1"/>
  <c r="GZ173" i="1" s="1"/>
  <c r="HA174" i="1" s="1"/>
  <c r="HB175" i="1" s="1"/>
  <c r="HC176" i="1" s="1"/>
  <c r="HD177" i="1" s="1"/>
  <c r="HE178" i="1" s="1"/>
  <c r="HF179" i="1" s="1"/>
  <c r="HG180" i="1" s="1"/>
  <c r="HH181" i="1" s="1"/>
  <c r="HI182" i="1" s="1"/>
  <c r="HJ183" i="1" s="1"/>
  <c r="HK184" i="1" s="1"/>
  <c r="HL185" i="1" s="1"/>
  <c r="HM186" i="1" s="1"/>
  <c r="HN187" i="1" s="1"/>
  <c r="HO188" i="1" s="1"/>
  <c r="HP189" i="1" s="1"/>
  <c r="AN4" i="1"/>
  <c r="AO5" i="1" s="1"/>
  <c r="AP6" i="1" s="1"/>
  <c r="AQ7" i="1" s="1"/>
  <c r="AR8" i="1" s="1"/>
  <c r="AS9" i="1" s="1"/>
  <c r="AT10" i="1" s="1"/>
  <c r="AU11" i="1" s="1"/>
  <c r="AV12" i="1" s="1"/>
  <c r="AW13" i="1" s="1"/>
  <c r="AX14" i="1" s="1"/>
  <c r="AY15" i="1" s="1"/>
  <c r="AZ16" i="1" s="1"/>
  <c r="BA17" i="1" s="1"/>
  <c r="BB18" i="1" s="1"/>
  <c r="BC19" i="1" s="1"/>
  <c r="BD20" i="1" s="1"/>
  <c r="BE21" i="1" s="1"/>
  <c r="BF22" i="1" s="1"/>
  <c r="BG23" i="1" s="1"/>
  <c r="BH24" i="1" s="1"/>
  <c r="BI25" i="1" s="1"/>
  <c r="BJ26" i="1" s="1"/>
  <c r="BK27" i="1" s="1"/>
  <c r="BL28" i="1" s="1"/>
  <c r="BM29" i="1" s="1"/>
  <c r="BN30" i="1" s="1"/>
  <c r="BO31" i="1" s="1"/>
  <c r="BP32" i="1" s="1"/>
  <c r="BQ33" i="1" s="1"/>
  <c r="BR34" i="1" s="1"/>
  <c r="BS35" i="1" s="1"/>
  <c r="BT36" i="1" s="1"/>
  <c r="BU37" i="1" s="1"/>
  <c r="BV38" i="1" s="1"/>
  <c r="BW39" i="1" s="1"/>
  <c r="BX40" i="1" s="1"/>
  <c r="BY41" i="1" s="1"/>
  <c r="BZ42" i="1" s="1"/>
  <c r="CA43" i="1" s="1"/>
  <c r="CB44" i="1" s="1"/>
  <c r="CC45" i="1" s="1"/>
  <c r="CD46" i="1" s="1"/>
  <c r="CE47" i="1" s="1"/>
  <c r="CF48" i="1" s="1"/>
  <c r="CG49" i="1" s="1"/>
  <c r="CH50" i="1" s="1"/>
  <c r="CI51" i="1" s="1"/>
  <c r="CJ52" i="1" s="1"/>
  <c r="CK53" i="1" s="1"/>
  <c r="CL54" i="1" s="1"/>
  <c r="CM55" i="1" s="1"/>
  <c r="CN56" i="1" s="1"/>
  <c r="CO57" i="1" s="1"/>
  <c r="CP58" i="1" s="1"/>
  <c r="CQ59" i="1" s="1"/>
  <c r="CR60" i="1" s="1"/>
  <c r="CS61" i="1" s="1"/>
  <c r="CT62" i="1" s="1"/>
  <c r="CU63" i="1" s="1"/>
  <c r="CV64" i="1" s="1"/>
  <c r="CW65" i="1" s="1"/>
  <c r="CX66" i="1" s="1"/>
  <c r="CY67" i="1" s="1"/>
  <c r="CZ68" i="1" s="1"/>
  <c r="DA69" i="1" s="1"/>
  <c r="DB70" i="1" s="1"/>
  <c r="DC71" i="1" s="1"/>
  <c r="DD72" i="1" s="1"/>
  <c r="DE73" i="1" s="1"/>
  <c r="DF74" i="1" s="1"/>
  <c r="DG75" i="1" s="1"/>
  <c r="DH76" i="1" s="1"/>
  <c r="DI77" i="1" s="1"/>
  <c r="DJ78" i="1" s="1"/>
  <c r="DK79" i="1" s="1"/>
  <c r="DL80" i="1" s="1"/>
  <c r="DM81" i="1" s="1"/>
  <c r="DN82" i="1" s="1"/>
  <c r="DO83" i="1" s="1"/>
  <c r="DP84" i="1" s="1"/>
  <c r="DQ85" i="1" s="1"/>
  <c r="DR86" i="1" s="1"/>
  <c r="DS87" i="1" s="1"/>
  <c r="DT88" i="1" s="1"/>
  <c r="DU89" i="1" s="1"/>
  <c r="DV90" i="1" s="1"/>
  <c r="DW91" i="1" s="1"/>
  <c r="DX92" i="1" s="1"/>
  <c r="DY93" i="1" s="1"/>
  <c r="DZ94" i="1" s="1"/>
  <c r="EA95" i="1" s="1"/>
  <c r="EB96" i="1" s="1"/>
  <c r="EC97" i="1" s="1"/>
  <c r="ED98" i="1" s="1"/>
  <c r="EE99" i="1" s="1"/>
  <c r="EF100" i="1" s="1"/>
  <c r="EG101" i="1" s="1"/>
  <c r="EH102" i="1" s="1"/>
  <c r="EI103" i="1" s="1"/>
  <c r="EJ104" i="1" s="1"/>
  <c r="EK105" i="1" s="1"/>
  <c r="EL106" i="1" s="1"/>
  <c r="EM107" i="1" s="1"/>
  <c r="EN108" i="1" s="1"/>
  <c r="EO109" i="1" s="1"/>
  <c r="EP110" i="1" s="1"/>
  <c r="EQ111" i="1" s="1"/>
  <c r="ER112" i="1" s="1"/>
  <c r="ES113" i="1" s="1"/>
  <c r="ET114" i="1" s="1"/>
  <c r="EU115" i="1" s="1"/>
  <c r="EV116" i="1" s="1"/>
  <c r="EW117" i="1" s="1"/>
  <c r="EX118" i="1" s="1"/>
  <c r="EY119" i="1" s="1"/>
  <c r="EZ120" i="1" s="1"/>
  <c r="FA121" i="1" s="1"/>
  <c r="FB122" i="1" s="1"/>
  <c r="FC123" i="1" s="1"/>
  <c r="FD124" i="1" s="1"/>
  <c r="FE125" i="1" s="1"/>
  <c r="FF126" i="1" s="1"/>
  <c r="FG127" i="1" s="1"/>
  <c r="FH128" i="1" s="1"/>
  <c r="FI129" i="1" s="1"/>
  <c r="FJ130" i="1" s="1"/>
  <c r="FK131" i="1" s="1"/>
  <c r="FL132" i="1" s="1"/>
  <c r="FM133" i="1" s="1"/>
  <c r="FN134" i="1" s="1"/>
  <c r="FO135" i="1" s="1"/>
  <c r="FP136" i="1" s="1"/>
  <c r="FQ137" i="1" s="1"/>
  <c r="FR138" i="1" s="1"/>
  <c r="FS139" i="1" s="1"/>
  <c r="FT140" i="1" s="1"/>
  <c r="FU141" i="1" s="1"/>
  <c r="FV142" i="1" s="1"/>
  <c r="FW143" i="1" s="1"/>
  <c r="FX144" i="1" s="1"/>
  <c r="FY145" i="1" s="1"/>
  <c r="FZ146" i="1" s="1"/>
  <c r="GA147" i="1" s="1"/>
  <c r="GB148" i="1" s="1"/>
  <c r="GC149" i="1" s="1"/>
  <c r="GD150" i="1" s="1"/>
  <c r="GE151" i="1" s="1"/>
  <c r="GF152" i="1" s="1"/>
  <c r="GG153" i="1" s="1"/>
  <c r="GH154" i="1" s="1"/>
  <c r="GI155" i="1" s="1"/>
  <c r="GJ156" i="1" s="1"/>
  <c r="GK157" i="1" s="1"/>
  <c r="GL158" i="1" s="1"/>
  <c r="GM159" i="1" s="1"/>
  <c r="GN160" i="1" s="1"/>
  <c r="GO161" i="1" s="1"/>
  <c r="GP162" i="1" s="1"/>
  <c r="GQ163" i="1" s="1"/>
  <c r="GR164" i="1" s="1"/>
  <c r="GS165" i="1" s="1"/>
  <c r="GT166" i="1" s="1"/>
  <c r="GU167" i="1" s="1"/>
  <c r="GV168" i="1" s="1"/>
  <c r="GW169" i="1" s="1"/>
  <c r="GX170" i="1" s="1"/>
  <c r="GY171" i="1" s="1"/>
  <c r="GZ172" i="1" s="1"/>
  <c r="HA173" i="1" s="1"/>
  <c r="HB174" i="1" s="1"/>
  <c r="HC175" i="1" s="1"/>
  <c r="HD176" i="1" s="1"/>
  <c r="HE177" i="1" s="1"/>
  <c r="HF178" i="1" s="1"/>
  <c r="HG179" i="1" s="1"/>
  <c r="HH180" i="1" s="1"/>
  <c r="HI181" i="1" s="1"/>
  <c r="HJ182" i="1" s="1"/>
  <c r="HK183" i="1" s="1"/>
  <c r="HL184" i="1" s="1"/>
  <c r="HM185" i="1" s="1"/>
  <c r="HN186" i="1" s="1"/>
  <c r="HO187" i="1" s="1"/>
  <c r="HP188" i="1" s="1"/>
  <c r="AO4" i="1"/>
  <c r="AP5" i="1" s="1"/>
  <c r="AQ6" i="1" s="1"/>
  <c r="AR7" i="1" s="1"/>
  <c r="AS8" i="1" s="1"/>
  <c r="AT9" i="1" s="1"/>
  <c r="AU10" i="1" s="1"/>
  <c r="AV11" i="1" s="1"/>
  <c r="AW12" i="1" s="1"/>
  <c r="AX13" i="1" s="1"/>
  <c r="AY14" i="1" s="1"/>
  <c r="AZ15" i="1" s="1"/>
  <c r="BA16" i="1" s="1"/>
  <c r="BB17" i="1" s="1"/>
  <c r="BC18" i="1" s="1"/>
  <c r="BD19" i="1" s="1"/>
  <c r="BE20" i="1" s="1"/>
  <c r="BF21" i="1" s="1"/>
  <c r="BG22" i="1" s="1"/>
  <c r="BH23" i="1" s="1"/>
  <c r="BI24" i="1" s="1"/>
  <c r="BJ25" i="1" s="1"/>
  <c r="BK26" i="1" s="1"/>
  <c r="BL27" i="1" s="1"/>
  <c r="BM28" i="1" s="1"/>
  <c r="BN29" i="1" s="1"/>
  <c r="BO30" i="1" s="1"/>
  <c r="BP31" i="1" s="1"/>
  <c r="BQ32" i="1" s="1"/>
  <c r="BR33" i="1" s="1"/>
  <c r="BS34" i="1" s="1"/>
  <c r="BT35" i="1" s="1"/>
  <c r="BU36" i="1" s="1"/>
  <c r="BV37" i="1" s="1"/>
  <c r="BW38" i="1" s="1"/>
  <c r="BX39" i="1" s="1"/>
  <c r="BY40" i="1" s="1"/>
  <c r="BZ41" i="1" s="1"/>
  <c r="CA42" i="1" s="1"/>
  <c r="CB43" i="1" s="1"/>
  <c r="CC44" i="1" s="1"/>
  <c r="CD45" i="1" s="1"/>
  <c r="CE46" i="1" s="1"/>
  <c r="CF47" i="1" s="1"/>
  <c r="CG48" i="1" s="1"/>
  <c r="CH49" i="1" s="1"/>
  <c r="CI50" i="1" s="1"/>
  <c r="CJ51" i="1" s="1"/>
  <c r="CK52" i="1" s="1"/>
  <c r="CL53" i="1" s="1"/>
  <c r="CM54" i="1" s="1"/>
  <c r="CN55" i="1" s="1"/>
  <c r="CO56" i="1" s="1"/>
  <c r="CP57" i="1" s="1"/>
  <c r="CQ58" i="1" s="1"/>
  <c r="CR59" i="1" s="1"/>
  <c r="CS60" i="1" s="1"/>
  <c r="CT61" i="1" s="1"/>
  <c r="CU62" i="1" s="1"/>
  <c r="CV63" i="1" s="1"/>
  <c r="CW64" i="1" s="1"/>
  <c r="CX65" i="1" s="1"/>
  <c r="CY66" i="1" s="1"/>
  <c r="CZ67" i="1" s="1"/>
  <c r="DA68" i="1" s="1"/>
  <c r="DB69" i="1" s="1"/>
  <c r="DC70" i="1" s="1"/>
  <c r="DD71" i="1" s="1"/>
  <c r="DE72" i="1" s="1"/>
  <c r="DF73" i="1" s="1"/>
  <c r="DG74" i="1" s="1"/>
  <c r="DH75" i="1" s="1"/>
  <c r="DI76" i="1" s="1"/>
  <c r="DJ77" i="1" s="1"/>
  <c r="DK78" i="1" s="1"/>
  <c r="DL79" i="1" s="1"/>
  <c r="DM80" i="1" s="1"/>
  <c r="DN81" i="1" s="1"/>
  <c r="DO82" i="1" s="1"/>
  <c r="DP83" i="1" s="1"/>
  <c r="DQ84" i="1" s="1"/>
  <c r="DR85" i="1" s="1"/>
  <c r="DS86" i="1" s="1"/>
  <c r="DT87" i="1" s="1"/>
  <c r="DU88" i="1" s="1"/>
  <c r="DV89" i="1" s="1"/>
  <c r="DW90" i="1" s="1"/>
  <c r="DX91" i="1" s="1"/>
  <c r="DY92" i="1" s="1"/>
  <c r="DZ93" i="1" s="1"/>
  <c r="EA94" i="1" s="1"/>
  <c r="EB95" i="1" s="1"/>
  <c r="EC96" i="1" s="1"/>
  <c r="ED97" i="1" s="1"/>
  <c r="EE98" i="1" s="1"/>
  <c r="EF99" i="1" s="1"/>
  <c r="EG100" i="1" s="1"/>
  <c r="EH101" i="1" s="1"/>
  <c r="EI102" i="1" s="1"/>
  <c r="EJ103" i="1" s="1"/>
  <c r="EK104" i="1" s="1"/>
  <c r="EL105" i="1" s="1"/>
  <c r="EM106" i="1" s="1"/>
  <c r="EN107" i="1" s="1"/>
  <c r="EO108" i="1" s="1"/>
  <c r="EP109" i="1" s="1"/>
  <c r="EQ110" i="1" s="1"/>
  <c r="ER111" i="1" s="1"/>
  <c r="ES112" i="1" s="1"/>
  <c r="ET113" i="1" s="1"/>
  <c r="EU114" i="1" s="1"/>
  <c r="EV115" i="1" s="1"/>
  <c r="EW116" i="1" s="1"/>
  <c r="EX117" i="1" s="1"/>
  <c r="EY118" i="1" s="1"/>
  <c r="EZ119" i="1" s="1"/>
  <c r="FA120" i="1" s="1"/>
  <c r="FB121" i="1" s="1"/>
  <c r="FC122" i="1" s="1"/>
  <c r="FD123" i="1" s="1"/>
  <c r="FE124" i="1" s="1"/>
  <c r="FF125" i="1" s="1"/>
  <c r="FG126" i="1" s="1"/>
  <c r="FH127" i="1" s="1"/>
  <c r="FI128" i="1" s="1"/>
  <c r="FJ129" i="1" s="1"/>
  <c r="FK130" i="1" s="1"/>
  <c r="FL131" i="1" s="1"/>
  <c r="FM132" i="1" s="1"/>
  <c r="FN133" i="1" s="1"/>
  <c r="FO134" i="1" s="1"/>
  <c r="FP135" i="1" s="1"/>
  <c r="FQ136" i="1" s="1"/>
  <c r="FR137" i="1" s="1"/>
  <c r="FS138" i="1" s="1"/>
  <c r="FT139" i="1" s="1"/>
  <c r="FU140" i="1" s="1"/>
  <c r="FV141" i="1" s="1"/>
  <c r="FW142" i="1" s="1"/>
  <c r="FX143" i="1" s="1"/>
  <c r="FY144" i="1" s="1"/>
  <c r="FZ145" i="1" s="1"/>
  <c r="GA146" i="1" s="1"/>
  <c r="GB147" i="1" s="1"/>
  <c r="GC148" i="1" s="1"/>
  <c r="GD149" i="1" s="1"/>
  <c r="GE150" i="1" s="1"/>
  <c r="GF151" i="1" s="1"/>
  <c r="GG152" i="1" s="1"/>
  <c r="GH153" i="1" s="1"/>
  <c r="GI154" i="1" s="1"/>
  <c r="GJ155" i="1" s="1"/>
  <c r="GK156" i="1" s="1"/>
  <c r="GL157" i="1" s="1"/>
  <c r="GM158" i="1" s="1"/>
  <c r="GN159" i="1" s="1"/>
  <c r="GO160" i="1" s="1"/>
  <c r="GP161" i="1" s="1"/>
  <c r="GQ162" i="1" s="1"/>
  <c r="GR163" i="1" s="1"/>
  <c r="GS164" i="1" s="1"/>
  <c r="GT165" i="1" s="1"/>
  <c r="GU166" i="1" s="1"/>
  <c r="GV167" i="1" s="1"/>
  <c r="GW168" i="1" s="1"/>
  <c r="GX169" i="1" s="1"/>
  <c r="GY170" i="1" s="1"/>
  <c r="GZ171" i="1" s="1"/>
  <c r="HA172" i="1" s="1"/>
  <c r="HB173" i="1" s="1"/>
  <c r="HC174" i="1" s="1"/>
  <c r="HD175" i="1" s="1"/>
  <c r="HE176" i="1" s="1"/>
  <c r="HF177" i="1" s="1"/>
  <c r="HG178" i="1" s="1"/>
  <c r="HH179" i="1" s="1"/>
  <c r="HI180" i="1" s="1"/>
  <c r="HJ181" i="1" s="1"/>
  <c r="HK182" i="1" s="1"/>
  <c r="HL183" i="1" s="1"/>
  <c r="HM184" i="1" s="1"/>
  <c r="HN185" i="1" s="1"/>
  <c r="HO186" i="1" s="1"/>
  <c r="HP187" i="1" s="1"/>
  <c r="AP4" i="1"/>
  <c r="AQ5" i="1" s="1"/>
  <c r="AR6" i="1" s="1"/>
  <c r="AS7" i="1" s="1"/>
  <c r="AT8" i="1" s="1"/>
  <c r="AU9" i="1" s="1"/>
  <c r="AV10" i="1" s="1"/>
  <c r="AW11" i="1" s="1"/>
  <c r="AX12" i="1" s="1"/>
  <c r="AY13" i="1" s="1"/>
  <c r="AZ14" i="1" s="1"/>
  <c r="BA15" i="1" s="1"/>
  <c r="BB16" i="1" s="1"/>
  <c r="BC17" i="1" s="1"/>
  <c r="BD18" i="1" s="1"/>
  <c r="BE19" i="1" s="1"/>
  <c r="BF20" i="1" s="1"/>
  <c r="BG21" i="1" s="1"/>
  <c r="BH22" i="1" s="1"/>
  <c r="BI23" i="1" s="1"/>
  <c r="BJ24" i="1" s="1"/>
  <c r="BK25" i="1" s="1"/>
  <c r="BL26" i="1" s="1"/>
  <c r="BM27" i="1" s="1"/>
  <c r="BN28" i="1" s="1"/>
  <c r="BO29" i="1" s="1"/>
  <c r="BP30" i="1" s="1"/>
  <c r="BQ31" i="1" s="1"/>
  <c r="BR32" i="1" s="1"/>
  <c r="BS33" i="1" s="1"/>
  <c r="BT34" i="1" s="1"/>
  <c r="BU35" i="1" s="1"/>
  <c r="BV36" i="1" s="1"/>
  <c r="BW37" i="1" s="1"/>
  <c r="BX38" i="1" s="1"/>
  <c r="BY39" i="1" s="1"/>
  <c r="BZ40" i="1" s="1"/>
  <c r="CA41" i="1" s="1"/>
  <c r="CB42" i="1" s="1"/>
  <c r="CC43" i="1" s="1"/>
  <c r="CD44" i="1" s="1"/>
  <c r="CE45" i="1" s="1"/>
  <c r="CF46" i="1" s="1"/>
  <c r="CG47" i="1" s="1"/>
  <c r="CH48" i="1" s="1"/>
  <c r="CI49" i="1" s="1"/>
  <c r="CJ50" i="1" s="1"/>
  <c r="CK51" i="1" s="1"/>
  <c r="CL52" i="1" s="1"/>
  <c r="CM53" i="1" s="1"/>
  <c r="CN54" i="1" s="1"/>
  <c r="CO55" i="1" s="1"/>
  <c r="CP56" i="1" s="1"/>
  <c r="CQ57" i="1" s="1"/>
  <c r="CR58" i="1" s="1"/>
  <c r="CS59" i="1" s="1"/>
  <c r="CT60" i="1" s="1"/>
  <c r="CU61" i="1" s="1"/>
  <c r="CV62" i="1" s="1"/>
  <c r="CW63" i="1" s="1"/>
  <c r="CX64" i="1" s="1"/>
  <c r="CY65" i="1" s="1"/>
  <c r="CZ66" i="1" s="1"/>
  <c r="DA67" i="1" s="1"/>
  <c r="DB68" i="1" s="1"/>
  <c r="DC69" i="1" s="1"/>
  <c r="DD70" i="1" s="1"/>
  <c r="DE71" i="1" s="1"/>
  <c r="DF72" i="1" s="1"/>
  <c r="DG73" i="1" s="1"/>
  <c r="DH74" i="1" s="1"/>
  <c r="DI75" i="1" s="1"/>
  <c r="DJ76" i="1" s="1"/>
  <c r="DK77" i="1" s="1"/>
  <c r="DL78" i="1" s="1"/>
  <c r="DM79" i="1" s="1"/>
  <c r="DN80" i="1" s="1"/>
  <c r="DO81" i="1" s="1"/>
  <c r="DP82" i="1" s="1"/>
  <c r="DQ83" i="1" s="1"/>
  <c r="DR84" i="1" s="1"/>
  <c r="DS85" i="1" s="1"/>
  <c r="DT86" i="1" s="1"/>
  <c r="DU87" i="1" s="1"/>
  <c r="DV88" i="1" s="1"/>
  <c r="DW89" i="1" s="1"/>
  <c r="DX90" i="1" s="1"/>
  <c r="DY91" i="1" s="1"/>
  <c r="DZ92" i="1" s="1"/>
  <c r="EA93" i="1" s="1"/>
  <c r="EB94" i="1" s="1"/>
  <c r="EC95" i="1" s="1"/>
  <c r="ED96" i="1" s="1"/>
  <c r="EE97" i="1" s="1"/>
  <c r="EF98" i="1" s="1"/>
  <c r="EG99" i="1" s="1"/>
  <c r="EH100" i="1" s="1"/>
  <c r="EI101" i="1" s="1"/>
  <c r="EJ102" i="1" s="1"/>
  <c r="EK103" i="1" s="1"/>
  <c r="EL104" i="1" s="1"/>
  <c r="EM105" i="1" s="1"/>
  <c r="EN106" i="1" s="1"/>
  <c r="EO107" i="1" s="1"/>
  <c r="EP108" i="1" s="1"/>
  <c r="EQ109" i="1" s="1"/>
  <c r="ER110" i="1" s="1"/>
  <c r="ES111" i="1" s="1"/>
  <c r="ET112" i="1" s="1"/>
  <c r="EU113" i="1" s="1"/>
  <c r="EV114" i="1" s="1"/>
  <c r="EW115" i="1" s="1"/>
  <c r="EX116" i="1" s="1"/>
  <c r="EY117" i="1" s="1"/>
  <c r="EZ118" i="1" s="1"/>
  <c r="FA119" i="1" s="1"/>
  <c r="FB120" i="1" s="1"/>
  <c r="FC121" i="1" s="1"/>
  <c r="FD122" i="1" s="1"/>
  <c r="FE123" i="1" s="1"/>
  <c r="FF124" i="1" s="1"/>
  <c r="FG125" i="1" s="1"/>
  <c r="FH126" i="1" s="1"/>
  <c r="FI127" i="1" s="1"/>
  <c r="FJ128" i="1" s="1"/>
  <c r="FK129" i="1" s="1"/>
  <c r="FL130" i="1" s="1"/>
  <c r="FM131" i="1" s="1"/>
  <c r="FN132" i="1" s="1"/>
  <c r="FO133" i="1" s="1"/>
  <c r="FP134" i="1" s="1"/>
  <c r="FQ135" i="1" s="1"/>
  <c r="FR136" i="1" s="1"/>
  <c r="FS137" i="1" s="1"/>
  <c r="FT138" i="1" s="1"/>
  <c r="FU139" i="1" s="1"/>
  <c r="FV140" i="1" s="1"/>
  <c r="FW141" i="1" s="1"/>
  <c r="FX142" i="1" s="1"/>
  <c r="FY143" i="1" s="1"/>
  <c r="FZ144" i="1" s="1"/>
  <c r="GA145" i="1" s="1"/>
  <c r="GB146" i="1" s="1"/>
  <c r="GC147" i="1" s="1"/>
  <c r="GD148" i="1" s="1"/>
  <c r="GE149" i="1" s="1"/>
  <c r="GF150" i="1" s="1"/>
  <c r="GG151" i="1" s="1"/>
  <c r="GH152" i="1" s="1"/>
  <c r="GI153" i="1" s="1"/>
  <c r="GJ154" i="1" s="1"/>
  <c r="GK155" i="1" s="1"/>
  <c r="GL156" i="1" s="1"/>
  <c r="GM157" i="1" s="1"/>
  <c r="GN158" i="1" s="1"/>
  <c r="GO159" i="1" s="1"/>
  <c r="GP160" i="1" s="1"/>
  <c r="GQ161" i="1" s="1"/>
  <c r="GR162" i="1" s="1"/>
  <c r="GS163" i="1" s="1"/>
  <c r="GT164" i="1" s="1"/>
  <c r="GU165" i="1" s="1"/>
  <c r="GV166" i="1" s="1"/>
  <c r="GW167" i="1" s="1"/>
  <c r="GX168" i="1" s="1"/>
  <c r="GY169" i="1" s="1"/>
  <c r="GZ170" i="1" s="1"/>
  <c r="HA171" i="1" s="1"/>
  <c r="HB172" i="1" s="1"/>
  <c r="HC173" i="1" s="1"/>
  <c r="HD174" i="1" s="1"/>
  <c r="HE175" i="1" s="1"/>
  <c r="HF176" i="1" s="1"/>
  <c r="HG177" i="1" s="1"/>
  <c r="HH178" i="1" s="1"/>
  <c r="HI179" i="1" s="1"/>
  <c r="HJ180" i="1" s="1"/>
  <c r="HK181" i="1" s="1"/>
  <c r="HL182" i="1" s="1"/>
  <c r="HM183" i="1" s="1"/>
  <c r="HN184" i="1" s="1"/>
  <c r="HO185" i="1" s="1"/>
  <c r="HP186" i="1" s="1"/>
  <c r="AQ4" i="1"/>
  <c r="AR5" i="1" s="1"/>
  <c r="AS6" i="1" s="1"/>
  <c r="AT7" i="1" s="1"/>
  <c r="AU8" i="1" s="1"/>
  <c r="AV9" i="1" s="1"/>
  <c r="AW10" i="1" s="1"/>
  <c r="AX11" i="1" s="1"/>
  <c r="AY12" i="1" s="1"/>
  <c r="AZ13" i="1" s="1"/>
  <c r="BA14" i="1" s="1"/>
  <c r="BB15" i="1" s="1"/>
  <c r="BC16" i="1" s="1"/>
  <c r="BD17" i="1" s="1"/>
  <c r="BE18" i="1" s="1"/>
  <c r="BF19" i="1" s="1"/>
  <c r="BG20" i="1" s="1"/>
  <c r="BH21" i="1" s="1"/>
  <c r="BI22" i="1" s="1"/>
  <c r="BJ23" i="1" s="1"/>
  <c r="BK24" i="1" s="1"/>
  <c r="BL25" i="1" s="1"/>
  <c r="BM26" i="1" s="1"/>
  <c r="BN27" i="1" s="1"/>
  <c r="BO28" i="1" s="1"/>
  <c r="BP29" i="1" s="1"/>
  <c r="BQ30" i="1" s="1"/>
  <c r="BR31" i="1" s="1"/>
  <c r="BS32" i="1" s="1"/>
  <c r="BT33" i="1" s="1"/>
  <c r="BU34" i="1" s="1"/>
  <c r="BV35" i="1" s="1"/>
  <c r="BW36" i="1" s="1"/>
  <c r="BX37" i="1" s="1"/>
  <c r="BY38" i="1" s="1"/>
  <c r="BZ39" i="1" s="1"/>
  <c r="CA40" i="1" s="1"/>
  <c r="CB41" i="1" s="1"/>
  <c r="CC42" i="1" s="1"/>
  <c r="CD43" i="1" s="1"/>
  <c r="CE44" i="1" s="1"/>
  <c r="CF45" i="1" s="1"/>
  <c r="CG46" i="1" s="1"/>
  <c r="CH47" i="1" s="1"/>
  <c r="CI48" i="1" s="1"/>
  <c r="CJ49" i="1" s="1"/>
  <c r="CK50" i="1" s="1"/>
  <c r="CL51" i="1" s="1"/>
  <c r="CM52" i="1" s="1"/>
  <c r="CN53" i="1" s="1"/>
  <c r="CO54" i="1" s="1"/>
  <c r="CP55" i="1" s="1"/>
  <c r="CQ56" i="1" s="1"/>
  <c r="CR57" i="1" s="1"/>
  <c r="CS58" i="1" s="1"/>
  <c r="CT59" i="1" s="1"/>
  <c r="CU60" i="1" s="1"/>
  <c r="CV61" i="1" s="1"/>
  <c r="CW62" i="1" s="1"/>
  <c r="CX63" i="1" s="1"/>
  <c r="CY64" i="1" s="1"/>
  <c r="CZ65" i="1" s="1"/>
  <c r="DA66" i="1" s="1"/>
  <c r="DB67" i="1" s="1"/>
  <c r="DC68" i="1" s="1"/>
  <c r="DD69" i="1" s="1"/>
  <c r="DE70" i="1" s="1"/>
  <c r="DF71" i="1" s="1"/>
  <c r="DG72" i="1" s="1"/>
  <c r="DH73" i="1" s="1"/>
  <c r="DI74" i="1" s="1"/>
  <c r="DJ75" i="1" s="1"/>
  <c r="DK76" i="1" s="1"/>
  <c r="DL77" i="1" s="1"/>
  <c r="DM78" i="1" s="1"/>
  <c r="DN79" i="1" s="1"/>
  <c r="DO80" i="1" s="1"/>
  <c r="DP81" i="1" s="1"/>
  <c r="DQ82" i="1" s="1"/>
  <c r="DR83" i="1" s="1"/>
  <c r="DS84" i="1" s="1"/>
  <c r="DT85" i="1" s="1"/>
  <c r="DU86" i="1" s="1"/>
  <c r="DV87" i="1" s="1"/>
  <c r="DW88" i="1" s="1"/>
  <c r="DX89" i="1" s="1"/>
  <c r="DY90" i="1" s="1"/>
  <c r="DZ91" i="1" s="1"/>
  <c r="EA92" i="1" s="1"/>
  <c r="EB93" i="1" s="1"/>
  <c r="EC94" i="1" s="1"/>
  <c r="ED95" i="1" s="1"/>
  <c r="EE96" i="1" s="1"/>
  <c r="EF97" i="1" s="1"/>
  <c r="EG98" i="1" s="1"/>
  <c r="EH99" i="1" s="1"/>
  <c r="EI100" i="1" s="1"/>
  <c r="EJ101" i="1" s="1"/>
  <c r="EK102" i="1" s="1"/>
  <c r="EL103" i="1" s="1"/>
  <c r="EM104" i="1" s="1"/>
  <c r="EN105" i="1" s="1"/>
  <c r="EO106" i="1" s="1"/>
  <c r="EP107" i="1" s="1"/>
  <c r="EQ108" i="1" s="1"/>
  <c r="ER109" i="1" s="1"/>
  <c r="ES110" i="1" s="1"/>
  <c r="ET111" i="1" s="1"/>
  <c r="EU112" i="1" s="1"/>
  <c r="EV113" i="1" s="1"/>
  <c r="EW114" i="1" s="1"/>
  <c r="EX115" i="1" s="1"/>
  <c r="EY116" i="1" s="1"/>
  <c r="EZ117" i="1" s="1"/>
  <c r="FA118" i="1" s="1"/>
  <c r="FB119" i="1" s="1"/>
  <c r="FC120" i="1" s="1"/>
  <c r="FD121" i="1" s="1"/>
  <c r="FE122" i="1" s="1"/>
  <c r="FF123" i="1" s="1"/>
  <c r="FG124" i="1" s="1"/>
  <c r="FH125" i="1" s="1"/>
  <c r="FI126" i="1" s="1"/>
  <c r="FJ127" i="1" s="1"/>
  <c r="FK128" i="1" s="1"/>
  <c r="FL129" i="1" s="1"/>
  <c r="FM130" i="1" s="1"/>
  <c r="FN131" i="1" s="1"/>
  <c r="FO132" i="1" s="1"/>
  <c r="FP133" i="1" s="1"/>
  <c r="FQ134" i="1" s="1"/>
  <c r="FR135" i="1" s="1"/>
  <c r="FS136" i="1" s="1"/>
  <c r="FT137" i="1" s="1"/>
  <c r="FU138" i="1" s="1"/>
  <c r="FV139" i="1" s="1"/>
  <c r="FW140" i="1" s="1"/>
  <c r="FX141" i="1" s="1"/>
  <c r="FY142" i="1" s="1"/>
  <c r="FZ143" i="1" s="1"/>
  <c r="GA144" i="1" s="1"/>
  <c r="GB145" i="1" s="1"/>
  <c r="GC146" i="1" s="1"/>
  <c r="GD147" i="1" s="1"/>
  <c r="GE148" i="1" s="1"/>
  <c r="GF149" i="1" s="1"/>
  <c r="GG150" i="1" s="1"/>
  <c r="GH151" i="1" s="1"/>
  <c r="GI152" i="1" s="1"/>
  <c r="GJ153" i="1" s="1"/>
  <c r="GK154" i="1" s="1"/>
  <c r="GL155" i="1" s="1"/>
  <c r="GM156" i="1" s="1"/>
  <c r="GN157" i="1" s="1"/>
  <c r="GO158" i="1" s="1"/>
  <c r="GP159" i="1" s="1"/>
  <c r="GQ160" i="1" s="1"/>
  <c r="GR161" i="1" s="1"/>
  <c r="GS162" i="1" s="1"/>
  <c r="GT163" i="1" s="1"/>
  <c r="GU164" i="1" s="1"/>
  <c r="GV165" i="1" s="1"/>
  <c r="GW166" i="1" s="1"/>
  <c r="GX167" i="1" s="1"/>
  <c r="GY168" i="1" s="1"/>
  <c r="GZ169" i="1" s="1"/>
  <c r="HA170" i="1" s="1"/>
  <c r="HB171" i="1" s="1"/>
  <c r="HC172" i="1" s="1"/>
  <c r="HD173" i="1" s="1"/>
  <c r="HE174" i="1" s="1"/>
  <c r="HF175" i="1" s="1"/>
  <c r="HG176" i="1" s="1"/>
  <c r="HH177" i="1" s="1"/>
  <c r="HI178" i="1" s="1"/>
  <c r="HJ179" i="1" s="1"/>
  <c r="HK180" i="1" s="1"/>
  <c r="HL181" i="1" s="1"/>
  <c r="HM182" i="1" s="1"/>
  <c r="HN183" i="1" s="1"/>
  <c r="HO184" i="1" s="1"/>
  <c r="HP185" i="1" s="1"/>
  <c r="AR4" i="1"/>
  <c r="AS5" i="1" s="1"/>
  <c r="AT6" i="1" s="1"/>
  <c r="AU7" i="1" s="1"/>
  <c r="AV8" i="1" s="1"/>
  <c r="AW9" i="1" s="1"/>
  <c r="AX10" i="1" s="1"/>
  <c r="AY11" i="1" s="1"/>
  <c r="AZ12" i="1" s="1"/>
  <c r="BA13" i="1" s="1"/>
  <c r="BB14" i="1" s="1"/>
  <c r="BC15" i="1" s="1"/>
  <c r="BD16" i="1" s="1"/>
  <c r="BE17" i="1" s="1"/>
  <c r="BF18" i="1" s="1"/>
  <c r="BG19" i="1" s="1"/>
  <c r="BH20" i="1" s="1"/>
  <c r="BI21" i="1" s="1"/>
  <c r="BJ22" i="1" s="1"/>
  <c r="BK23" i="1" s="1"/>
  <c r="BL24" i="1" s="1"/>
  <c r="BM25" i="1" s="1"/>
  <c r="BN26" i="1" s="1"/>
  <c r="BO27" i="1" s="1"/>
  <c r="BP28" i="1" s="1"/>
  <c r="BQ29" i="1" s="1"/>
  <c r="BR30" i="1" s="1"/>
  <c r="BS31" i="1" s="1"/>
  <c r="BT32" i="1" s="1"/>
  <c r="BU33" i="1" s="1"/>
  <c r="BV34" i="1" s="1"/>
  <c r="BW35" i="1" s="1"/>
  <c r="BX36" i="1" s="1"/>
  <c r="BY37" i="1" s="1"/>
  <c r="BZ38" i="1" s="1"/>
  <c r="CA39" i="1" s="1"/>
  <c r="CB40" i="1" s="1"/>
  <c r="CC41" i="1" s="1"/>
  <c r="CD42" i="1" s="1"/>
  <c r="CE43" i="1" s="1"/>
  <c r="CF44" i="1" s="1"/>
  <c r="CG45" i="1" s="1"/>
  <c r="CH46" i="1" s="1"/>
  <c r="CI47" i="1" s="1"/>
  <c r="CJ48" i="1" s="1"/>
  <c r="CK49" i="1" s="1"/>
  <c r="CL50" i="1" s="1"/>
  <c r="CM51" i="1" s="1"/>
  <c r="CN52" i="1" s="1"/>
  <c r="CO53" i="1" s="1"/>
  <c r="CP54" i="1" s="1"/>
  <c r="CQ55" i="1" s="1"/>
  <c r="CR56" i="1" s="1"/>
  <c r="CS57" i="1" s="1"/>
  <c r="CT58" i="1" s="1"/>
  <c r="CU59" i="1" s="1"/>
  <c r="CV60" i="1" s="1"/>
  <c r="CW61" i="1" s="1"/>
  <c r="CX62" i="1" s="1"/>
  <c r="CY63" i="1" s="1"/>
  <c r="CZ64" i="1" s="1"/>
  <c r="DA65" i="1" s="1"/>
  <c r="DB66" i="1" s="1"/>
  <c r="DC67" i="1" s="1"/>
  <c r="DD68" i="1" s="1"/>
  <c r="DE69" i="1" s="1"/>
  <c r="DF70" i="1" s="1"/>
  <c r="DG71" i="1" s="1"/>
  <c r="DH72" i="1" s="1"/>
  <c r="DI73" i="1" s="1"/>
  <c r="DJ74" i="1" s="1"/>
  <c r="DK75" i="1" s="1"/>
  <c r="DL76" i="1" s="1"/>
  <c r="DM77" i="1" s="1"/>
  <c r="DN78" i="1" s="1"/>
  <c r="DO79" i="1" s="1"/>
  <c r="DP80" i="1" s="1"/>
  <c r="DQ81" i="1" s="1"/>
  <c r="DR82" i="1" s="1"/>
  <c r="DS83" i="1" s="1"/>
  <c r="DT84" i="1" s="1"/>
  <c r="DU85" i="1" s="1"/>
  <c r="DV86" i="1" s="1"/>
  <c r="DW87" i="1" s="1"/>
  <c r="DX88" i="1" s="1"/>
  <c r="DY89" i="1" s="1"/>
  <c r="DZ90" i="1" s="1"/>
  <c r="EA91" i="1" s="1"/>
  <c r="EB92" i="1" s="1"/>
  <c r="EC93" i="1" s="1"/>
  <c r="ED94" i="1" s="1"/>
  <c r="EE95" i="1" s="1"/>
  <c r="EF96" i="1" s="1"/>
  <c r="EG97" i="1" s="1"/>
  <c r="EH98" i="1" s="1"/>
  <c r="EI99" i="1" s="1"/>
  <c r="EJ100" i="1" s="1"/>
  <c r="EK101" i="1" s="1"/>
  <c r="EL102" i="1" s="1"/>
  <c r="EM103" i="1" s="1"/>
  <c r="EN104" i="1" s="1"/>
  <c r="EO105" i="1" s="1"/>
  <c r="EP106" i="1" s="1"/>
  <c r="EQ107" i="1" s="1"/>
  <c r="ER108" i="1" s="1"/>
  <c r="ES109" i="1" s="1"/>
  <c r="ET110" i="1" s="1"/>
  <c r="EU111" i="1" s="1"/>
  <c r="EV112" i="1" s="1"/>
  <c r="EW113" i="1" s="1"/>
  <c r="EX114" i="1" s="1"/>
  <c r="EY115" i="1" s="1"/>
  <c r="EZ116" i="1" s="1"/>
  <c r="FA117" i="1" s="1"/>
  <c r="FB118" i="1" s="1"/>
  <c r="FC119" i="1" s="1"/>
  <c r="FD120" i="1" s="1"/>
  <c r="FE121" i="1" s="1"/>
  <c r="FF122" i="1" s="1"/>
  <c r="FG123" i="1" s="1"/>
  <c r="FH124" i="1" s="1"/>
  <c r="FI125" i="1" s="1"/>
  <c r="FJ126" i="1" s="1"/>
  <c r="FK127" i="1" s="1"/>
  <c r="FL128" i="1" s="1"/>
  <c r="FM129" i="1" s="1"/>
  <c r="FN130" i="1" s="1"/>
  <c r="FO131" i="1" s="1"/>
  <c r="FP132" i="1" s="1"/>
  <c r="FQ133" i="1" s="1"/>
  <c r="FR134" i="1" s="1"/>
  <c r="FS135" i="1" s="1"/>
  <c r="FT136" i="1" s="1"/>
  <c r="FU137" i="1" s="1"/>
  <c r="FV138" i="1" s="1"/>
  <c r="FW139" i="1" s="1"/>
  <c r="FX140" i="1" s="1"/>
  <c r="FY141" i="1" s="1"/>
  <c r="FZ142" i="1" s="1"/>
  <c r="GA143" i="1" s="1"/>
  <c r="GB144" i="1" s="1"/>
  <c r="GC145" i="1" s="1"/>
  <c r="GD146" i="1" s="1"/>
  <c r="GE147" i="1" s="1"/>
  <c r="GF148" i="1" s="1"/>
  <c r="GG149" i="1" s="1"/>
  <c r="GH150" i="1" s="1"/>
  <c r="GI151" i="1" s="1"/>
  <c r="GJ152" i="1" s="1"/>
  <c r="GK153" i="1" s="1"/>
  <c r="GL154" i="1" s="1"/>
  <c r="GM155" i="1" s="1"/>
  <c r="GN156" i="1" s="1"/>
  <c r="GO157" i="1" s="1"/>
  <c r="GP158" i="1" s="1"/>
  <c r="GQ159" i="1" s="1"/>
  <c r="GR160" i="1" s="1"/>
  <c r="GS161" i="1" s="1"/>
  <c r="GT162" i="1" s="1"/>
  <c r="GU163" i="1" s="1"/>
  <c r="GV164" i="1" s="1"/>
  <c r="GW165" i="1" s="1"/>
  <c r="GX166" i="1" s="1"/>
  <c r="GY167" i="1" s="1"/>
  <c r="GZ168" i="1" s="1"/>
  <c r="HA169" i="1" s="1"/>
  <c r="HB170" i="1" s="1"/>
  <c r="HC171" i="1" s="1"/>
  <c r="HD172" i="1" s="1"/>
  <c r="HE173" i="1" s="1"/>
  <c r="HF174" i="1" s="1"/>
  <c r="HG175" i="1" s="1"/>
  <c r="HH176" i="1" s="1"/>
  <c r="HI177" i="1" s="1"/>
  <c r="HJ178" i="1" s="1"/>
  <c r="HK179" i="1" s="1"/>
  <c r="HL180" i="1" s="1"/>
  <c r="HM181" i="1" s="1"/>
  <c r="HN182" i="1" s="1"/>
  <c r="HO183" i="1" s="1"/>
  <c r="HP184" i="1" s="1"/>
  <c r="AS4" i="1"/>
  <c r="AT5" i="1" s="1"/>
  <c r="AU6" i="1" s="1"/>
  <c r="AV7" i="1" s="1"/>
  <c r="AW8" i="1" s="1"/>
  <c r="AX9" i="1" s="1"/>
  <c r="AY10" i="1" s="1"/>
  <c r="AZ11" i="1" s="1"/>
  <c r="BA12" i="1" s="1"/>
  <c r="BB13" i="1" s="1"/>
  <c r="BC14" i="1" s="1"/>
  <c r="BD15" i="1" s="1"/>
  <c r="BE16" i="1" s="1"/>
  <c r="BF17" i="1" s="1"/>
  <c r="BG18" i="1" s="1"/>
  <c r="BH19" i="1" s="1"/>
  <c r="BI20" i="1" s="1"/>
  <c r="BJ21" i="1" s="1"/>
  <c r="BK22" i="1" s="1"/>
  <c r="BL23" i="1" s="1"/>
  <c r="BM24" i="1" s="1"/>
  <c r="BN25" i="1" s="1"/>
  <c r="BO26" i="1" s="1"/>
  <c r="BP27" i="1" s="1"/>
  <c r="BQ28" i="1" s="1"/>
  <c r="BR29" i="1" s="1"/>
  <c r="BS30" i="1" s="1"/>
  <c r="BT31" i="1" s="1"/>
  <c r="BU32" i="1" s="1"/>
  <c r="BV33" i="1" s="1"/>
  <c r="BW34" i="1" s="1"/>
  <c r="BX35" i="1" s="1"/>
  <c r="BY36" i="1" s="1"/>
  <c r="BZ37" i="1" s="1"/>
  <c r="CA38" i="1" s="1"/>
  <c r="CB39" i="1" s="1"/>
  <c r="CC40" i="1" s="1"/>
  <c r="CD41" i="1" s="1"/>
  <c r="CE42" i="1" s="1"/>
  <c r="CF43" i="1" s="1"/>
  <c r="CG44" i="1" s="1"/>
  <c r="CH45" i="1" s="1"/>
  <c r="CI46" i="1" s="1"/>
  <c r="CJ47" i="1" s="1"/>
  <c r="CK48" i="1" s="1"/>
  <c r="CL49" i="1" s="1"/>
  <c r="CM50" i="1" s="1"/>
  <c r="CN51" i="1" s="1"/>
  <c r="CO52" i="1" s="1"/>
  <c r="CP53" i="1" s="1"/>
  <c r="CQ54" i="1" s="1"/>
  <c r="CR55" i="1" s="1"/>
  <c r="CS56" i="1" s="1"/>
  <c r="CT57" i="1" s="1"/>
  <c r="CU58" i="1" s="1"/>
  <c r="CV59" i="1" s="1"/>
  <c r="CW60" i="1" s="1"/>
  <c r="CX61" i="1" s="1"/>
  <c r="CY62" i="1" s="1"/>
  <c r="CZ63" i="1" s="1"/>
  <c r="DA64" i="1" s="1"/>
  <c r="DB65" i="1" s="1"/>
  <c r="DC66" i="1" s="1"/>
  <c r="DD67" i="1" s="1"/>
  <c r="DE68" i="1" s="1"/>
  <c r="DF69" i="1" s="1"/>
  <c r="DG70" i="1" s="1"/>
  <c r="DH71" i="1" s="1"/>
  <c r="DI72" i="1" s="1"/>
  <c r="DJ73" i="1" s="1"/>
  <c r="DK74" i="1" s="1"/>
  <c r="DL75" i="1" s="1"/>
  <c r="DM76" i="1" s="1"/>
  <c r="DN77" i="1" s="1"/>
  <c r="DO78" i="1" s="1"/>
  <c r="DP79" i="1" s="1"/>
  <c r="DQ80" i="1" s="1"/>
  <c r="DR81" i="1" s="1"/>
  <c r="DS82" i="1" s="1"/>
  <c r="DT83" i="1" s="1"/>
  <c r="DU84" i="1" s="1"/>
  <c r="DV85" i="1" s="1"/>
  <c r="DW86" i="1" s="1"/>
  <c r="DX87" i="1" s="1"/>
  <c r="DY88" i="1" s="1"/>
  <c r="DZ89" i="1" s="1"/>
  <c r="EA90" i="1" s="1"/>
  <c r="EB91" i="1" s="1"/>
  <c r="EC92" i="1" s="1"/>
  <c r="ED93" i="1" s="1"/>
  <c r="EE94" i="1" s="1"/>
  <c r="EF95" i="1" s="1"/>
  <c r="EG96" i="1" s="1"/>
  <c r="EH97" i="1" s="1"/>
  <c r="EI98" i="1" s="1"/>
  <c r="EJ99" i="1" s="1"/>
  <c r="EK100" i="1" s="1"/>
  <c r="EL101" i="1" s="1"/>
  <c r="EM102" i="1" s="1"/>
  <c r="EN103" i="1" s="1"/>
  <c r="EO104" i="1" s="1"/>
  <c r="EP105" i="1" s="1"/>
  <c r="EQ106" i="1" s="1"/>
  <c r="ER107" i="1" s="1"/>
  <c r="ES108" i="1" s="1"/>
  <c r="ET109" i="1" s="1"/>
  <c r="EU110" i="1" s="1"/>
  <c r="EV111" i="1" s="1"/>
  <c r="EW112" i="1" s="1"/>
  <c r="EX113" i="1" s="1"/>
  <c r="EY114" i="1" s="1"/>
  <c r="EZ115" i="1" s="1"/>
  <c r="FA116" i="1" s="1"/>
  <c r="FB117" i="1" s="1"/>
  <c r="FC118" i="1" s="1"/>
  <c r="FD119" i="1" s="1"/>
  <c r="FE120" i="1" s="1"/>
  <c r="FF121" i="1" s="1"/>
  <c r="FG122" i="1" s="1"/>
  <c r="FH123" i="1" s="1"/>
  <c r="FI124" i="1" s="1"/>
  <c r="FJ125" i="1" s="1"/>
  <c r="FK126" i="1" s="1"/>
  <c r="FL127" i="1" s="1"/>
  <c r="FM128" i="1" s="1"/>
  <c r="FN129" i="1" s="1"/>
  <c r="FO130" i="1" s="1"/>
  <c r="FP131" i="1" s="1"/>
  <c r="FQ132" i="1" s="1"/>
  <c r="FR133" i="1" s="1"/>
  <c r="FS134" i="1" s="1"/>
  <c r="FT135" i="1" s="1"/>
  <c r="FU136" i="1" s="1"/>
  <c r="FV137" i="1" s="1"/>
  <c r="FW138" i="1" s="1"/>
  <c r="FX139" i="1" s="1"/>
  <c r="FY140" i="1" s="1"/>
  <c r="FZ141" i="1" s="1"/>
  <c r="GA142" i="1" s="1"/>
  <c r="GB143" i="1" s="1"/>
  <c r="GC144" i="1" s="1"/>
  <c r="GD145" i="1" s="1"/>
  <c r="GE146" i="1" s="1"/>
  <c r="GF147" i="1" s="1"/>
  <c r="GG148" i="1" s="1"/>
  <c r="GH149" i="1" s="1"/>
  <c r="GI150" i="1" s="1"/>
  <c r="GJ151" i="1" s="1"/>
  <c r="GK152" i="1" s="1"/>
  <c r="GL153" i="1" s="1"/>
  <c r="GM154" i="1" s="1"/>
  <c r="GN155" i="1" s="1"/>
  <c r="GO156" i="1" s="1"/>
  <c r="GP157" i="1" s="1"/>
  <c r="GQ158" i="1" s="1"/>
  <c r="GR159" i="1" s="1"/>
  <c r="GS160" i="1" s="1"/>
  <c r="GT161" i="1" s="1"/>
  <c r="GU162" i="1" s="1"/>
  <c r="GV163" i="1" s="1"/>
  <c r="GW164" i="1" s="1"/>
  <c r="GX165" i="1" s="1"/>
  <c r="GY166" i="1" s="1"/>
  <c r="GZ167" i="1" s="1"/>
  <c r="HA168" i="1" s="1"/>
  <c r="HB169" i="1" s="1"/>
  <c r="HC170" i="1" s="1"/>
  <c r="HD171" i="1" s="1"/>
  <c r="HE172" i="1" s="1"/>
  <c r="HF173" i="1" s="1"/>
  <c r="HG174" i="1" s="1"/>
  <c r="HH175" i="1" s="1"/>
  <c r="HI176" i="1" s="1"/>
  <c r="HJ177" i="1" s="1"/>
  <c r="HK178" i="1" s="1"/>
  <c r="HL179" i="1" s="1"/>
  <c r="HM180" i="1" s="1"/>
  <c r="HN181" i="1" s="1"/>
  <c r="HO182" i="1" s="1"/>
  <c r="HP183" i="1" s="1"/>
  <c r="AT4" i="1"/>
  <c r="AU5" i="1" s="1"/>
  <c r="AV6" i="1" s="1"/>
  <c r="AW7" i="1" s="1"/>
  <c r="AX8" i="1" s="1"/>
  <c r="AY9" i="1" s="1"/>
  <c r="AZ10" i="1" s="1"/>
  <c r="BA11" i="1" s="1"/>
  <c r="BB12" i="1" s="1"/>
  <c r="BC13" i="1" s="1"/>
  <c r="BD14" i="1" s="1"/>
  <c r="BE15" i="1" s="1"/>
  <c r="BF16" i="1" s="1"/>
  <c r="BG17" i="1" s="1"/>
  <c r="BH18" i="1" s="1"/>
  <c r="BI19" i="1" s="1"/>
  <c r="BJ20" i="1" s="1"/>
  <c r="BK21" i="1" s="1"/>
  <c r="BL22" i="1" s="1"/>
  <c r="BM23" i="1" s="1"/>
  <c r="BN24" i="1" s="1"/>
  <c r="BO25" i="1" s="1"/>
  <c r="BP26" i="1" s="1"/>
  <c r="BQ27" i="1" s="1"/>
  <c r="BR28" i="1" s="1"/>
  <c r="BS29" i="1" s="1"/>
  <c r="BT30" i="1" s="1"/>
  <c r="BU31" i="1" s="1"/>
  <c r="BV32" i="1" s="1"/>
  <c r="BW33" i="1" s="1"/>
  <c r="BX34" i="1" s="1"/>
  <c r="BY35" i="1" s="1"/>
  <c r="BZ36" i="1" s="1"/>
  <c r="CA37" i="1" s="1"/>
  <c r="CB38" i="1" s="1"/>
  <c r="CC39" i="1" s="1"/>
  <c r="CD40" i="1" s="1"/>
  <c r="CE41" i="1" s="1"/>
  <c r="CF42" i="1" s="1"/>
  <c r="CG43" i="1" s="1"/>
  <c r="CH44" i="1" s="1"/>
  <c r="CI45" i="1" s="1"/>
  <c r="CJ46" i="1" s="1"/>
  <c r="CK47" i="1" s="1"/>
  <c r="CL48" i="1" s="1"/>
  <c r="CM49" i="1" s="1"/>
  <c r="CN50" i="1" s="1"/>
  <c r="CO51" i="1" s="1"/>
  <c r="CP52" i="1" s="1"/>
  <c r="CQ53" i="1" s="1"/>
  <c r="CR54" i="1" s="1"/>
  <c r="CS55" i="1" s="1"/>
  <c r="CT56" i="1" s="1"/>
  <c r="CU57" i="1" s="1"/>
  <c r="CV58" i="1" s="1"/>
  <c r="CW59" i="1" s="1"/>
  <c r="CX60" i="1" s="1"/>
  <c r="CY61" i="1" s="1"/>
  <c r="CZ62" i="1" s="1"/>
  <c r="DA63" i="1" s="1"/>
  <c r="DB64" i="1" s="1"/>
  <c r="DC65" i="1" s="1"/>
  <c r="DD66" i="1" s="1"/>
  <c r="DE67" i="1" s="1"/>
  <c r="DF68" i="1" s="1"/>
  <c r="DG69" i="1" s="1"/>
  <c r="DH70" i="1" s="1"/>
  <c r="DI71" i="1" s="1"/>
  <c r="DJ72" i="1" s="1"/>
  <c r="DK73" i="1" s="1"/>
  <c r="DL74" i="1" s="1"/>
  <c r="DM75" i="1" s="1"/>
  <c r="DN76" i="1" s="1"/>
  <c r="DO77" i="1" s="1"/>
  <c r="DP78" i="1" s="1"/>
  <c r="DQ79" i="1" s="1"/>
  <c r="DR80" i="1" s="1"/>
  <c r="DS81" i="1" s="1"/>
  <c r="DT82" i="1" s="1"/>
  <c r="DU83" i="1" s="1"/>
  <c r="DV84" i="1" s="1"/>
  <c r="DW85" i="1" s="1"/>
  <c r="DX86" i="1" s="1"/>
  <c r="DY87" i="1" s="1"/>
  <c r="DZ88" i="1" s="1"/>
  <c r="EA89" i="1" s="1"/>
  <c r="EB90" i="1" s="1"/>
  <c r="EC91" i="1" s="1"/>
  <c r="ED92" i="1" s="1"/>
  <c r="EE93" i="1" s="1"/>
  <c r="EF94" i="1" s="1"/>
  <c r="EG95" i="1" s="1"/>
  <c r="EH96" i="1" s="1"/>
  <c r="EI97" i="1" s="1"/>
  <c r="EJ98" i="1" s="1"/>
  <c r="EK99" i="1" s="1"/>
  <c r="EL100" i="1" s="1"/>
  <c r="EM101" i="1" s="1"/>
  <c r="EN102" i="1" s="1"/>
  <c r="EO103" i="1" s="1"/>
  <c r="EP104" i="1" s="1"/>
  <c r="EQ105" i="1" s="1"/>
  <c r="ER106" i="1" s="1"/>
  <c r="ES107" i="1" s="1"/>
  <c r="ET108" i="1" s="1"/>
  <c r="EU109" i="1" s="1"/>
  <c r="EV110" i="1" s="1"/>
  <c r="EW111" i="1" s="1"/>
  <c r="EX112" i="1" s="1"/>
  <c r="EY113" i="1" s="1"/>
  <c r="EZ114" i="1" s="1"/>
  <c r="FA115" i="1" s="1"/>
  <c r="FB116" i="1" s="1"/>
  <c r="FC117" i="1" s="1"/>
  <c r="FD118" i="1" s="1"/>
  <c r="FE119" i="1" s="1"/>
  <c r="FF120" i="1" s="1"/>
  <c r="FG121" i="1" s="1"/>
  <c r="FH122" i="1" s="1"/>
  <c r="FI123" i="1" s="1"/>
  <c r="FJ124" i="1" s="1"/>
  <c r="FK125" i="1" s="1"/>
  <c r="FL126" i="1" s="1"/>
  <c r="FM127" i="1" s="1"/>
  <c r="FN128" i="1" s="1"/>
  <c r="FO129" i="1" s="1"/>
  <c r="FP130" i="1" s="1"/>
  <c r="FQ131" i="1" s="1"/>
  <c r="FR132" i="1" s="1"/>
  <c r="FS133" i="1" s="1"/>
  <c r="FT134" i="1" s="1"/>
  <c r="FU135" i="1" s="1"/>
  <c r="FV136" i="1" s="1"/>
  <c r="FW137" i="1" s="1"/>
  <c r="FX138" i="1" s="1"/>
  <c r="FY139" i="1" s="1"/>
  <c r="FZ140" i="1" s="1"/>
  <c r="GA141" i="1" s="1"/>
  <c r="GB142" i="1" s="1"/>
  <c r="GC143" i="1" s="1"/>
  <c r="GD144" i="1" s="1"/>
  <c r="GE145" i="1" s="1"/>
  <c r="GF146" i="1" s="1"/>
  <c r="GG147" i="1" s="1"/>
  <c r="GH148" i="1" s="1"/>
  <c r="GI149" i="1" s="1"/>
  <c r="GJ150" i="1" s="1"/>
  <c r="GK151" i="1" s="1"/>
  <c r="GL152" i="1" s="1"/>
  <c r="GM153" i="1" s="1"/>
  <c r="GN154" i="1" s="1"/>
  <c r="GO155" i="1" s="1"/>
  <c r="GP156" i="1" s="1"/>
  <c r="GQ157" i="1" s="1"/>
  <c r="GR158" i="1" s="1"/>
  <c r="GS159" i="1" s="1"/>
  <c r="GT160" i="1" s="1"/>
  <c r="GU161" i="1" s="1"/>
  <c r="GV162" i="1" s="1"/>
  <c r="GW163" i="1" s="1"/>
  <c r="GX164" i="1" s="1"/>
  <c r="GY165" i="1" s="1"/>
  <c r="GZ166" i="1" s="1"/>
  <c r="HA167" i="1" s="1"/>
  <c r="HB168" i="1" s="1"/>
  <c r="HC169" i="1" s="1"/>
  <c r="HD170" i="1" s="1"/>
  <c r="HE171" i="1" s="1"/>
  <c r="HF172" i="1" s="1"/>
  <c r="HG173" i="1" s="1"/>
  <c r="HH174" i="1" s="1"/>
  <c r="HI175" i="1" s="1"/>
  <c r="HJ176" i="1" s="1"/>
  <c r="HK177" i="1" s="1"/>
  <c r="HL178" i="1" s="1"/>
  <c r="HM179" i="1" s="1"/>
  <c r="HN180" i="1" s="1"/>
  <c r="HO181" i="1" s="1"/>
  <c r="HP182" i="1" s="1"/>
  <c r="AU4" i="1"/>
  <c r="AV5" i="1" s="1"/>
  <c r="AW6" i="1" s="1"/>
  <c r="AX7" i="1" s="1"/>
  <c r="AY8" i="1" s="1"/>
  <c r="AZ9" i="1" s="1"/>
  <c r="BA10" i="1" s="1"/>
  <c r="BB11" i="1" s="1"/>
  <c r="BC12" i="1" s="1"/>
  <c r="BD13" i="1" s="1"/>
  <c r="BE14" i="1" s="1"/>
  <c r="BF15" i="1" s="1"/>
  <c r="BG16" i="1" s="1"/>
  <c r="BH17" i="1" s="1"/>
  <c r="BI18" i="1" s="1"/>
  <c r="BJ19" i="1" s="1"/>
  <c r="BK20" i="1" s="1"/>
  <c r="BL21" i="1" s="1"/>
  <c r="BM22" i="1" s="1"/>
  <c r="BN23" i="1" s="1"/>
  <c r="BO24" i="1" s="1"/>
  <c r="BP25" i="1" s="1"/>
  <c r="BQ26" i="1" s="1"/>
  <c r="BR27" i="1" s="1"/>
  <c r="BS28" i="1" s="1"/>
  <c r="BT29" i="1" s="1"/>
  <c r="BU30" i="1" s="1"/>
  <c r="BV31" i="1" s="1"/>
  <c r="BW32" i="1" s="1"/>
  <c r="BX33" i="1" s="1"/>
  <c r="BY34" i="1" s="1"/>
  <c r="BZ35" i="1" s="1"/>
  <c r="CA36" i="1" s="1"/>
  <c r="CB37" i="1" s="1"/>
  <c r="CC38" i="1" s="1"/>
  <c r="CD39" i="1" s="1"/>
  <c r="CE40" i="1" s="1"/>
  <c r="CF41" i="1" s="1"/>
  <c r="CG42" i="1" s="1"/>
  <c r="CH43" i="1" s="1"/>
  <c r="CI44" i="1" s="1"/>
  <c r="CJ45" i="1" s="1"/>
  <c r="CK46" i="1" s="1"/>
  <c r="CL47" i="1" s="1"/>
  <c r="CM48" i="1" s="1"/>
  <c r="CN49" i="1" s="1"/>
  <c r="CO50" i="1" s="1"/>
  <c r="CP51" i="1" s="1"/>
  <c r="CQ52" i="1" s="1"/>
  <c r="CR53" i="1" s="1"/>
  <c r="CS54" i="1" s="1"/>
  <c r="CT55" i="1" s="1"/>
  <c r="CU56" i="1" s="1"/>
  <c r="CV57" i="1" s="1"/>
  <c r="CW58" i="1" s="1"/>
  <c r="CX59" i="1" s="1"/>
  <c r="CY60" i="1" s="1"/>
  <c r="CZ61" i="1" s="1"/>
  <c r="DA62" i="1" s="1"/>
  <c r="DB63" i="1" s="1"/>
  <c r="DC64" i="1" s="1"/>
  <c r="DD65" i="1" s="1"/>
  <c r="DE66" i="1" s="1"/>
  <c r="DF67" i="1" s="1"/>
  <c r="DG68" i="1" s="1"/>
  <c r="DH69" i="1" s="1"/>
  <c r="DI70" i="1" s="1"/>
  <c r="DJ71" i="1" s="1"/>
  <c r="DK72" i="1" s="1"/>
  <c r="DL73" i="1" s="1"/>
  <c r="DM74" i="1" s="1"/>
  <c r="DN75" i="1" s="1"/>
  <c r="DO76" i="1" s="1"/>
  <c r="DP77" i="1" s="1"/>
  <c r="DQ78" i="1" s="1"/>
  <c r="DR79" i="1" s="1"/>
  <c r="DS80" i="1" s="1"/>
  <c r="DT81" i="1" s="1"/>
  <c r="DU82" i="1" s="1"/>
  <c r="DV83" i="1" s="1"/>
  <c r="DW84" i="1" s="1"/>
  <c r="DX85" i="1" s="1"/>
  <c r="DY86" i="1" s="1"/>
  <c r="DZ87" i="1" s="1"/>
  <c r="EA88" i="1" s="1"/>
  <c r="EB89" i="1" s="1"/>
  <c r="EC90" i="1" s="1"/>
  <c r="ED91" i="1" s="1"/>
  <c r="EE92" i="1" s="1"/>
  <c r="EF93" i="1" s="1"/>
  <c r="EG94" i="1" s="1"/>
  <c r="EH95" i="1" s="1"/>
  <c r="EI96" i="1" s="1"/>
  <c r="EJ97" i="1" s="1"/>
  <c r="EK98" i="1" s="1"/>
  <c r="EL99" i="1" s="1"/>
  <c r="EM100" i="1" s="1"/>
  <c r="EN101" i="1" s="1"/>
  <c r="EO102" i="1" s="1"/>
  <c r="EP103" i="1" s="1"/>
  <c r="EQ104" i="1" s="1"/>
  <c r="ER105" i="1" s="1"/>
  <c r="ES106" i="1" s="1"/>
  <c r="ET107" i="1" s="1"/>
  <c r="EU108" i="1" s="1"/>
  <c r="EV109" i="1" s="1"/>
  <c r="EW110" i="1" s="1"/>
  <c r="EX111" i="1" s="1"/>
  <c r="EY112" i="1" s="1"/>
  <c r="EZ113" i="1" s="1"/>
  <c r="FA114" i="1" s="1"/>
  <c r="FB115" i="1" s="1"/>
  <c r="FC116" i="1" s="1"/>
  <c r="FD117" i="1" s="1"/>
  <c r="FE118" i="1" s="1"/>
  <c r="FF119" i="1" s="1"/>
  <c r="FG120" i="1" s="1"/>
  <c r="FH121" i="1" s="1"/>
  <c r="FI122" i="1" s="1"/>
  <c r="FJ123" i="1" s="1"/>
  <c r="FK124" i="1" s="1"/>
  <c r="FL125" i="1" s="1"/>
  <c r="FM126" i="1" s="1"/>
  <c r="FN127" i="1" s="1"/>
  <c r="FO128" i="1" s="1"/>
  <c r="FP129" i="1" s="1"/>
  <c r="FQ130" i="1" s="1"/>
  <c r="FR131" i="1" s="1"/>
  <c r="FS132" i="1" s="1"/>
  <c r="FT133" i="1" s="1"/>
  <c r="FU134" i="1" s="1"/>
  <c r="FV135" i="1" s="1"/>
  <c r="FW136" i="1" s="1"/>
  <c r="FX137" i="1" s="1"/>
  <c r="FY138" i="1" s="1"/>
  <c r="FZ139" i="1" s="1"/>
  <c r="GA140" i="1" s="1"/>
  <c r="GB141" i="1" s="1"/>
  <c r="GC142" i="1" s="1"/>
  <c r="GD143" i="1" s="1"/>
  <c r="GE144" i="1" s="1"/>
  <c r="GF145" i="1" s="1"/>
  <c r="GG146" i="1" s="1"/>
  <c r="GH147" i="1" s="1"/>
  <c r="GI148" i="1" s="1"/>
  <c r="GJ149" i="1" s="1"/>
  <c r="GK150" i="1" s="1"/>
  <c r="GL151" i="1" s="1"/>
  <c r="GM152" i="1" s="1"/>
  <c r="GN153" i="1" s="1"/>
  <c r="GO154" i="1" s="1"/>
  <c r="GP155" i="1" s="1"/>
  <c r="GQ156" i="1" s="1"/>
  <c r="GR157" i="1" s="1"/>
  <c r="GS158" i="1" s="1"/>
  <c r="GT159" i="1" s="1"/>
  <c r="GU160" i="1" s="1"/>
  <c r="GV161" i="1" s="1"/>
  <c r="GW162" i="1" s="1"/>
  <c r="GX163" i="1" s="1"/>
  <c r="GY164" i="1" s="1"/>
  <c r="GZ165" i="1" s="1"/>
  <c r="HA166" i="1" s="1"/>
  <c r="HB167" i="1" s="1"/>
  <c r="HC168" i="1" s="1"/>
  <c r="HD169" i="1" s="1"/>
  <c r="HE170" i="1" s="1"/>
  <c r="HF171" i="1" s="1"/>
  <c r="HG172" i="1" s="1"/>
  <c r="HH173" i="1" s="1"/>
  <c r="HI174" i="1" s="1"/>
  <c r="HJ175" i="1" s="1"/>
  <c r="HK176" i="1" s="1"/>
  <c r="HL177" i="1" s="1"/>
  <c r="HM178" i="1" s="1"/>
  <c r="HN179" i="1" s="1"/>
  <c r="HO180" i="1" s="1"/>
  <c r="HP181" i="1" s="1"/>
  <c r="AV4" i="1"/>
  <c r="AW5" i="1" s="1"/>
  <c r="AX6" i="1" s="1"/>
  <c r="AY7" i="1" s="1"/>
  <c r="AZ8" i="1" s="1"/>
  <c r="BA9" i="1" s="1"/>
  <c r="BB10" i="1" s="1"/>
  <c r="BC11" i="1" s="1"/>
  <c r="BD12" i="1" s="1"/>
  <c r="BE13" i="1" s="1"/>
  <c r="BF14" i="1" s="1"/>
  <c r="BG15" i="1" s="1"/>
  <c r="BH16" i="1" s="1"/>
  <c r="BI17" i="1" s="1"/>
  <c r="BJ18" i="1" s="1"/>
  <c r="BK19" i="1" s="1"/>
  <c r="BL20" i="1" s="1"/>
  <c r="BM21" i="1" s="1"/>
  <c r="BN22" i="1" s="1"/>
  <c r="BO23" i="1" s="1"/>
  <c r="BP24" i="1" s="1"/>
  <c r="BQ25" i="1" s="1"/>
  <c r="BR26" i="1" s="1"/>
  <c r="BS27" i="1" s="1"/>
  <c r="BT28" i="1" s="1"/>
  <c r="BU29" i="1" s="1"/>
  <c r="BV30" i="1" s="1"/>
  <c r="BW31" i="1" s="1"/>
  <c r="BX32" i="1" s="1"/>
  <c r="BY33" i="1" s="1"/>
  <c r="BZ34" i="1" s="1"/>
  <c r="CA35" i="1" s="1"/>
  <c r="CB36" i="1" s="1"/>
  <c r="CC37" i="1" s="1"/>
  <c r="CD38" i="1" s="1"/>
  <c r="CE39" i="1" s="1"/>
  <c r="CF40" i="1" s="1"/>
  <c r="CG41" i="1" s="1"/>
  <c r="CH42" i="1" s="1"/>
  <c r="CI43" i="1" s="1"/>
  <c r="CJ44" i="1" s="1"/>
  <c r="CK45" i="1" s="1"/>
  <c r="CL46" i="1" s="1"/>
  <c r="CM47" i="1" s="1"/>
  <c r="CN48" i="1" s="1"/>
  <c r="CO49" i="1" s="1"/>
  <c r="CP50" i="1" s="1"/>
  <c r="CQ51" i="1" s="1"/>
  <c r="CR52" i="1" s="1"/>
  <c r="CS53" i="1" s="1"/>
  <c r="CT54" i="1" s="1"/>
  <c r="CU55" i="1" s="1"/>
  <c r="CV56" i="1" s="1"/>
  <c r="CW57" i="1" s="1"/>
  <c r="CX58" i="1" s="1"/>
  <c r="CY59" i="1" s="1"/>
  <c r="CZ60" i="1" s="1"/>
  <c r="DA61" i="1" s="1"/>
  <c r="DB62" i="1" s="1"/>
  <c r="DC63" i="1" s="1"/>
  <c r="DD64" i="1" s="1"/>
  <c r="DE65" i="1" s="1"/>
  <c r="DF66" i="1" s="1"/>
  <c r="DG67" i="1" s="1"/>
  <c r="DH68" i="1" s="1"/>
  <c r="DI69" i="1" s="1"/>
  <c r="DJ70" i="1" s="1"/>
  <c r="DK71" i="1" s="1"/>
  <c r="DL72" i="1" s="1"/>
  <c r="DM73" i="1" s="1"/>
  <c r="DN74" i="1" s="1"/>
  <c r="DO75" i="1" s="1"/>
  <c r="DP76" i="1" s="1"/>
  <c r="DQ77" i="1" s="1"/>
  <c r="DR78" i="1" s="1"/>
  <c r="DS79" i="1" s="1"/>
  <c r="DT80" i="1" s="1"/>
  <c r="DU81" i="1" s="1"/>
  <c r="DV82" i="1" s="1"/>
  <c r="DW83" i="1" s="1"/>
  <c r="DX84" i="1" s="1"/>
  <c r="DY85" i="1" s="1"/>
  <c r="DZ86" i="1" s="1"/>
  <c r="EA87" i="1" s="1"/>
  <c r="EB88" i="1" s="1"/>
  <c r="EC89" i="1" s="1"/>
  <c r="ED90" i="1" s="1"/>
  <c r="EE91" i="1" s="1"/>
  <c r="EF92" i="1" s="1"/>
  <c r="EG93" i="1" s="1"/>
  <c r="EH94" i="1" s="1"/>
  <c r="EI95" i="1" s="1"/>
  <c r="EJ96" i="1" s="1"/>
  <c r="EK97" i="1" s="1"/>
  <c r="EL98" i="1" s="1"/>
  <c r="EM99" i="1" s="1"/>
  <c r="EN100" i="1" s="1"/>
  <c r="EO101" i="1" s="1"/>
  <c r="EP102" i="1" s="1"/>
  <c r="EQ103" i="1" s="1"/>
  <c r="ER104" i="1" s="1"/>
  <c r="ES105" i="1" s="1"/>
  <c r="ET106" i="1" s="1"/>
  <c r="EU107" i="1" s="1"/>
  <c r="EV108" i="1" s="1"/>
  <c r="EW109" i="1" s="1"/>
  <c r="EX110" i="1" s="1"/>
  <c r="EY111" i="1" s="1"/>
  <c r="EZ112" i="1" s="1"/>
  <c r="FA113" i="1" s="1"/>
  <c r="FB114" i="1" s="1"/>
  <c r="FC115" i="1" s="1"/>
  <c r="FD116" i="1" s="1"/>
  <c r="FE117" i="1" s="1"/>
  <c r="FF118" i="1" s="1"/>
  <c r="FG119" i="1" s="1"/>
  <c r="FH120" i="1" s="1"/>
  <c r="FI121" i="1" s="1"/>
  <c r="FJ122" i="1" s="1"/>
  <c r="FK123" i="1" s="1"/>
  <c r="FL124" i="1" s="1"/>
  <c r="FM125" i="1" s="1"/>
  <c r="FN126" i="1" s="1"/>
  <c r="FO127" i="1" s="1"/>
  <c r="FP128" i="1" s="1"/>
  <c r="FQ129" i="1" s="1"/>
  <c r="FR130" i="1" s="1"/>
  <c r="FS131" i="1" s="1"/>
  <c r="FT132" i="1" s="1"/>
  <c r="FU133" i="1" s="1"/>
  <c r="FV134" i="1" s="1"/>
  <c r="FW135" i="1" s="1"/>
  <c r="FX136" i="1" s="1"/>
  <c r="FY137" i="1" s="1"/>
  <c r="FZ138" i="1" s="1"/>
  <c r="GA139" i="1" s="1"/>
  <c r="GB140" i="1" s="1"/>
  <c r="GC141" i="1" s="1"/>
  <c r="GD142" i="1" s="1"/>
  <c r="GE143" i="1" s="1"/>
  <c r="GF144" i="1" s="1"/>
  <c r="GG145" i="1" s="1"/>
  <c r="GH146" i="1" s="1"/>
  <c r="GI147" i="1" s="1"/>
  <c r="GJ148" i="1" s="1"/>
  <c r="GK149" i="1" s="1"/>
  <c r="GL150" i="1" s="1"/>
  <c r="GM151" i="1" s="1"/>
  <c r="GN152" i="1" s="1"/>
  <c r="GO153" i="1" s="1"/>
  <c r="GP154" i="1" s="1"/>
  <c r="GQ155" i="1" s="1"/>
  <c r="GR156" i="1" s="1"/>
  <c r="GS157" i="1" s="1"/>
  <c r="GT158" i="1" s="1"/>
  <c r="GU159" i="1" s="1"/>
  <c r="GV160" i="1" s="1"/>
  <c r="GW161" i="1" s="1"/>
  <c r="GX162" i="1" s="1"/>
  <c r="GY163" i="1" s="1"/>
  <c r="GZ164" i="1" s="1"/>
  <c r="HA165" i="1" s="1"/>
  <c r="HB166" i="1" s="1"/>
  <c r="HC167" i="1" s="1"/>
  <c r="HD168" i="1" s="1"/>
  <c r="HE169" i="1" s="1"/>
  <c r="HF170" i="1" s="1"/>
  <c r="HG171" i="1" s="1"/>
  <c r="HH172" i="1" s="1"/>
  <c r="HI173" i="1" s="1"/>
  <c r="HJ174" i="1" s="1"/>
  <c r="HK175" i="1" s="1"/>
  <c r="HL176" i="1" s="1"/>
  <c r="HM177" i="1" s="1"/>
  <c r="HN178" i="1" s="1"/>
  <c r="HO179" i="1" s="1"/>
  <c r="HP180" i="1" s="1"/>
  <c r="AW4" i="1"/>
  <c r="AX5" i="1" s="1"/>
  <c r="AY6" i="1" s="1"/>
  <c r="AZ7" i="1" s="1"/>
  <c r="BA8" i="1" s="1"/>
  <c r="BB9" i="1" s="1"/>
  <c r="BC10" i="1" s="1"/>
  <c r="BD11" i="1" s="1"/>
  <c r="BE12" i="1" s="1"/>
  <c r="BF13" i="1" s="1"/>
  <c r="BG14" i="1" s="1"/>
  <c r="BH15" i="1" s="1"/>
  <c r="BI16" i="1" s="1"/>
  <c r="BJ17" i="1" s="1"/>
  <c r="BK18" i="1" s="1"/>
  <c r="BL19" i="1" s="1"/>
  <c r="BM20" i="1" s="1"/>
  <c r="BN21" i="1" s="1"/>
  <c r="BO22" i="1" s="1"/>
  <c r="BP23" i="1" s="1"/>
  <c r="BQ24" i="1" s="1"/>
  <c r="BR25" i="1" s="1"/>
  <c r="BS26" i="1" s="1"/>
  <c r="BT27" i="1" s="1"/>
  <c r="BU28" i="1" s="1"/>
  <c r="BV29" i="1" s="1"/>
  <c r="BW30" i="1" s="1"/>
  <c r="BX31" i="1" s="1"/>
  <c r="BY32" i="1" s="1"/>
  <c r="BZ33" i="1" s="1"/>
  <c r="CA34" i="1" s="1"/>
  <c r="CB35" i="1" s="1"/>
  <c r="CC36" i="1" s="1"/>
  <c r="CD37" i="1" s="1"/>
  <c r="CE38" i="1" s="1"/>
  <c r="CF39" i="1" s="1"/>
  <c r="CG40" i="1" s="1"/>
  <c r="CH41" i="1" s="1"/>
  <c r="CI42" i="1" s="1"/>
  <c r="CJ43" i="1" s="1"/>
  <c r="CK44" i="1" s="1"/>
  <c r="CL45" i="1" s="1"/>
  <c r="CM46" i="1" s="1"/>
  <c r="CN47" i="1" s="1"/>
  <c r="CO48" i="1" s="1"/>
  <c r="CP49" i="1" s="1"/>
  <c r="CQ50" i="1" s="1"/>
  <c r="CR51" i="1" s="1"/>
  <c r="CS52" i="1" s="1"/>
  <c r="CT53" i="1" s="1"/>
  <c r="CU54" i="1" s="1"/>
  <c r="CV55" i="1" s="1"/>
  <c r="CW56" i="1" s="1"/>
  <c r="CX57" i="1" s="1"/>
  <c r="CY58" i="1" s="1"/>
  <c r="CZ59" i="1" s="1"/>
  <c r="DA60" i="1" s="1"/>
  <c r="DB61" i="1" s="1"/>
  <c r="DC62" i="1" s="1"/>
  <c r="DD63" i="1" s="1"/>
  <c r="DE64" i="1" s="1"/>
  <c r="DF65" i="1" s="1"/>
  <c r="DG66" i="1" s="1"/>
  <c r="DH67" i="1" s="1"/>
  <c r="DI68" i="1" s="1"/>
  <c r="DJ69" i="1" s="1"/>
  <c r="DK70" i="1" s="1"/>
  <c r="DL71" i="1" s="1"/>
  <c r="DM72" i="1" s="1"/>
  <c r="DN73" i="1" s="1"/>
  <c r="DO74" i="1" s="1"/>
  <c r="DP75" i="1" s="1"/>
  <c r="DQ76" i="1" s="1"/>
  <c r="DR77" i="1" s="1"/>
  <c r="DS78" i="1" s="1"/>
  <c r="DT79" i="1" s="1"/>
  <c r="DU80" i="1" s="1"/>
  <c r="DV81" i="1" s="1"/>
  <c r="DW82" i="1" s="1"/>
  <c r="DX83" i="1" s="1"/>
  <c r="DY84" i="1" s="1"/>
  <c r="DZ85" i="1" s="1"/>
  <c r="EA86" i="1" s="1"/>
  <c r="EB87" i="1" s="1"/>
  <c r="EC88" i="1" s="1"/>
  <c r="ED89" i="1" s="1"/>
  <c r="EE90" i="1" s="1"/>
  <c r="EF91" i="1" s="1"/>
  <c r="EG92" i="1" s="1"/>
  <c r="EH93" i="1" s="1"/>
  <c r="EI94" i="1" s="1"/>
  <c r="EJ95" i="1" s="1"/>
  <c r="EK96" i="1" s="1"/>
  <c r="EL97" i="1" s="1"/>
  <c r="EM98" i="1" s="1"/>
  <c r="EN99" i="1" s="1"/>
  <c r="EO100" i="1" s="1"/>
  <c r="EP101" i="1" s="1"/>
  <c r="EQ102" i="1" s="1"/>
  <c r="ER103" i="1" s="1"/>
  <c r="ES104" i="1" s="1"/>
  <c r="ET105" i="1" s="1"/>
  <c r="EU106" i="1" s="1"/>
  <c r="EV107" i="1" s="1"/>
  <c r="EW108" i="1" s="1"/>
  <c r="EX109" i="1" s="1"/>
  <c r="EY110" i="1" s="1"/>
  <c r="EZ111" i="1" s="1"/>
  <c r="FA112" i="1" s="1"/>
  <c r="FB113" i="1" s="1"/>
  <c r="FC114" i="1" s="1"/>
  <c r="FD115" i="1" s="1"/>
  <c r="FE116" i="1" s="1"/>
  <c r="FF117" i="1" s="1"/>
  <c r="FG118" i="1" s="1"/>
  <c r="FH119" i="1" s="1"/>
  <c r="FI120" i="1" s="1"/>
  <c r="FJ121" i="1" s="1"/>
  <c r="FK122" i="1" s="1"/>
  <c r="FL123" i="1" s="1"/>
  <c r="FM124" i="1" s="1"/>
  <c r="FN125" i="1" s="1"/>
  <c r="FO126" i="1" s="1"/>
  <c r="FP127" i="1" s="1"/>
  <c r="FQ128" i="1" s="1"/>
  <c r="FR129" i="1" s="1"/>
  <c r="FS130" i="1" s="1"/>
  <c r="FT131" i="1" s="1"/>
  <c r="FU132" i="1" s="1"/>
  <c r="FV133" i="1" s="1"/>
  <c r="FW134" i="1" s="1"/>
  <c r="FX135" i="1" s="1"/>
  <c r="FY136" i="1" s="1"/>
  <c r="FZ137" i="1" s="1"/>
  <c r="GA138" i="1" s="1"/>
  <c r="GB139" i="1" s="1"/>
  <c r="GC140" i="1" s="1"/>
  <c r="GD141" i="1" s="1"/>
  <c r="GE142" i="1" s="1"/>
  <c r="GF143" i="1" s="1"/>
  <c r="GG144" i="1" s="1"/>
  <c r="GH145" i="1" s="1"/>
  <c r="GI146" i="1" s="1"/>
  <c r="GJ147" i="1" s="1"/>
  <c r="GK148" i="1" s="1"/>
  <c r="GL149" i="1" s="1"/>
  <c r="GM150" i="1" s="1"/>
  <c r="GN151" i="1" s="1"/>
  <c r="GO152" i="1" s="1"/>
  <c r="GP153" i="1" s="1"/>
  <c r="GQ154" i="1" s="1"/>
  <c r="GR155" i="1" s="1"/>
  <c r="GS156" i="1" s="1"/>
  <c r="GT157" i="1" s="1"/>
  <c r="GU158" i="1" s="1"/>
  <c r="GV159" i="1" s="1"/>
  <c r="GW160" i="1" s="1"/>
  <c r="GX161" i="1" s="1"/>
  <c r="GY162" i="1" s="1"/>
  <c r="GZ163" i="1" s="1"/>
  <c r="HA164" i="1" s="1"/>
  <c r="HB165" i="1" s="1"/>
  <c r="HC166" i="1" s="1"/>
  <c r="HD167" i="1" s="1"/>
  <c r="HE168" i="1" s="1"/>
  <c r="HF169" i="1" s="1"/>
  <c r="HG170" i="1" s="1"/>
  <c r="HH171" i="1" s="1"/>
  <c r="HI172" i="1" s="1"/>
  <c r="HJ173" i="1" s="1"/>
  <c r="HK174" i="1" s="1"/>
  <c r="HL175" i="1" s="1"/>
  <c r="HM176" i="1" s="1"/>
  <c r="HN177" i="1" s="1"/>
  <c r="HO178" i="1" s="1"/>
  <c r="HP179" i="1" s="1"/>
  <c r="AX4" i="1"/>
  <c r="AY5" i="1" s="1"/>
  <c r="AZ6" i="1" s="1"/>
  <c r="BA7" i="1" s="1"/>
  <c r="BB8" i="1" s="1"/>
  <c r="BC9" i="1" s="1"/>
  <c r="BD10" i="1" s="1"/>
  <c r="BE11" i="1" s="1"/>
  <c r="BF12" i="1" s="1"/>
  <c r="BG13" i="1" s="1"/>
  <c r="BH14" i="1" s="1"/>
  <c r="BI15" i="1" s="1"/>
  <c r="BJ16" i="1" s="1"/>
  <c r="BK17" i="1" s="1"/>
  <c r="BL18" i="1" s="1"/>
  <c r="BM19" i="1" s="1"/>
  <c r="BN20" i="1" s="1"/>
  <c r="BO21" i="1" s="1"/>
  <c r="BP22" i="1" s="1"/>
  <c r="BQ23" i="1" s="1"/>
  <c r="BR24" i="1" s="1"/>
  <c r="BS25" i="1" s="1"/>
  <c r="BT26" i="1" s="1"/>
  <c r="BU27" i="1" s="1"/>
  <c r="BV28" i="1" s="1"/>
  <c r="BW29" i="1" s="1"/>
  <c r="BX30" i="1" s="1"/>
  <c r="BY31" i="1" s="1"/>
  <c r="BZ32" i="1" s="1"/>
  <c r="CA33" i="1" s="1"/>
  <c r="CB34" i="1" s="1"/>
  <c r="CC35" i="1" s="1"/>
  <c r="CD36" i="1" s="1"/>
  <c r="CE37" i="1" s="1"/>
  <c r="CF38" i="1" s="1"/>
  <c r="CG39" i="1" s="1"/>
  <c r="CH40" i="1" s="1"/>
  <c r="CI41" i="1" s="1"/>
  <c r="CJ42" i="1" s="1"/>
  <c r="CK43" i="1" s="1"/>
  <c r="CL44" i="1" s="1"/>
  <c r="CM45" i="1" s="1"/>
  <c r="CN46" i="1" s="1"/>
  <c r="CO47" i="1" s="1"/>
  <c r="CP48" i="1" s="1"/>
  <c r="CQ49" i="1" s="1"/>
  <c r="CR50" i="1" s="1"/>
  <c r="CS51" i="1" s="1"/>
  <c r="CT52" i="1" s="1"/>
  <c r="CU53" i="1" s="1"/>
  <c r="CV54" i="1" s="1"/>
  <c r="CW55" i="1" s="1"/>
  <c r="CX56" i="1" s="1"/>
  <c r="CY57" i="1" s="1"/>
  <c r="CZ58" i="1" s="1"/>
  <c r="DA59" i="1" s="1"/>
  <c r="DB60" i="1" s="1"/>
  <c r="DC61" i="1" s="1"/>
  <c r="DD62" i="1" s="1"/>
  <c r="DE63" i="1" s="1"/>
  <c r="DF64" i="1" s="1"/>
  <c r="DG65" i="1" s="1"/>
  <c r="DH66" i="1" s="1"/>
  <c r="DI67" i="1" s="1"/>
  <c r="DJ68" i="1" s="1"/>
  <c r="DK69" i="1" s="1"/>
  <c r="DL70" i="1" s="1"/>
  <c r="DM71" i="1" s="1"/>
  <c r="DN72" i="1" s="1"/>
  <c r="DO73" i="1" s="1"/>
  <c r="DP74" i="1" s="1"/>
  <c r="DQ75" i="1" s="1"/>
  <c r="DR76" i="1" s="1"/>
  <c r="DS77" i="1" s="1"/>
  <c r="DT78" i="1" s="1"/>
  <c r="DU79" i="1" s="1"/>
  <c r="DV80" i="1" s="1"/>
  <c r="DW81" i="1" s="1"/>
  <c r="DX82" i="1" s="1"/>
  <c r="DY83" i="1" s="1"/>
  <c r="DZ84" i="1" s="1"/>
  <c r="EA85" i="1" s="1"/>
  <c r="EB86" i="1" s="1"/>
  <c r="EC87" i="1" s="1"/>
  <c r="ED88" i="1" s="1"/>
  <c r="EE89" i="1" s="1"/>
  <c r="EF90" i="1" s="1"/>
  <c r="EG91" i="1" s="1"/>
  <c r="EH92" i="1" s="1"/>
  <c r="EI93" i="1" s="1"/>
  <c r="EJ94" i="1" s="1"/>
  <c r="EK95" i="1" s="1"/>
  <c r="EL96" i="1" s="1"/>
  <c r="EM97" i="1" s="1"/>
  <c r="EN98" i="1" s="1"/>
  <c r="EO99" i="1" s="1"/>
  <c r="EP100" i="1" s="1"/>
  <c r="EQ101" i="1" s="1"/>
  <c r="ER102" i="1" s="1"/>
  <c r="ES103" i="1" s="1"/>
  <c r="ET104" i="1" s="1"/>
  <c r="EU105" i="1" s="1"/>
  <c r="EV106" i="1" s="1"/>
  <c r="EW107" i="1" s="1"/>
  <c r="EX108" i="1" s="1"/>
  <c r="EY109" i="1" s="1"/>
  <c r="EZ110" i="1" s="1"/>
  <c r="FA111" i="1" s="1"/>
  <c r="FB112" i="1" s="1"/>
  <c r="FC113" i="1" s="1"/>
  <c r="FD114" i="1" s="1"/>
  <c r="FE115" i="1" s="1"/>
  <c r="FF116" i="1" s="1"/>
  <c r="FG117" i="1" s="1"/>
  <c r="FH118" i="1" s="1"/>
  <c r="FI119" i="1" s="1"/>
  <c r="FJ120" i="1" s="1"/>
  <c r="FK121" i="1" s="1"/>
  <c r="FL122" i="1" s="1"/>
  <c r="FM123" i="1" s="1"/>
  <c r="FN124" i="1" s="1"/>
  <c r="FO125" i="1" s="1"/>
  <c r="FP126" i="1" s="1"/>
  <c r="FQ127" i="1" s="1"/>
  <c r="FR128" i="1" s="1"/>
  <c r="FS129" i="1" s="1"/>
  <c r="FT130" i="1" s="1"/>
  <c r="FU131" i="1" s="1"/>
  <c r="FV132" i="1" s="1"/>
  <c r="FW133" i="1" s="1"/>
  <c r="FX134" i="1" s="1"/>
  <c r="FY135" i="1" s="1"/>
  <c r="FZ136" i="1" s="1"/>
  <c r="GA137" i="1" s="1"/>
  <c r="GB138" i="1" s="1"/>
  <c r="GC139" i="1" s="1"/>
  <c r="GD140" i="1" s="1"/>
  <c r="GE141" i="1" s="1"/>
  <c r="GF142" i="1" s="1"/>
  <c r="GG143" i="1" s="1"/>
  <c r="GH144" i="1" s="1"/>
  <c r="GI145" i="1" s="1"/>
  <c r="GJ146" i="1" s="1"/>
  <c r="GK147" i="1" s="1"/>
  <c r="GL148" i="1" s="1"/>
  <c r="GM149" i="1" s="1"/>
  <c r="GN150" i="1" s="1"/>
  <c r="GO151" i="1" s="1"/>
  <c r="GP152" i="1" s="1"/>
  <c r="GQ153" i="1" s="1"/>
  <c r="GR154" i="1" s="1"/>
  <c r="GS155" i="1" s="1"/>
  <c r="GT156" i="1" s="1"/>
  <c r="GU157" i="1" s="1"/>
  <c r="GV158" i="1" s="1"/>
  <c r="GW159" i="1" s="1"/>
  <c r="GX160" i="1" s="1"/>
  <c r="GY161" i="1" s="1"/>
  <c r="GZ162" i="1" s="1"/>
  <c r="HA163" i="1" s="1"/>
  <c r="HB164" i="1" s="1"/>
  <c r="HC165" i="1" s="1"/>
  <c r="HD166" i="1" s="1"/>
  <c r="HE167" i="1" s="1"/>
  <c r="HF168" i="1" s="1"/>
  <c r="HG169" i="1" s="1"/>
  <c r="HH170" i="1" s="1"/>
  <c r="HI171" i="1" s="1"/>
  <c r="HJ172" i="1" s="1"/>
  <c r="HK173" i="1" s="1"/>
  <c r="HL174" i="1" s="1"/>
  <c r="HM175" i="1" s="1"/>
  <c r="HN176" i="1" s="1"/>
  <c r="HO177" i="1" s="1"/>
  <c r="HP178" i="1" s="1"/>
  <c r="AY4" i="1"/>
  <c r="AZ5" i="1" s="1"/>
  <c r="BA6" i="1" s="1"/>
  <c r="BB7" i="1" s="1"/>
  <c r="BC8" i="1" s="1"/>
  <c r="BD9" i="1" s="1"/>
  <c r="BE10" i="1" s="1"/>
  <c r="BF11" i="1" s="1"/>
  <c r="BG12" i="1" s="1"/>
  <c r="BH13" i="1" s="1"/>
  <c r="BI14" i="1" s="1"/>
  <c r="BJ15" i="1" s="1"/>
  <c r="BK16" i="1" s="1"/>
  <c r="BL17" i="1" s="1"/>
  <c r="BM18" i="1" s="1"/>
  <c r="BN19" i="1" s="1"/>
  <c r="BO20" i="1" s="1"/>
  <c r="BP21" i="1" s="1"/>
  <c r="BQ22" i="1" s="1"/>
  <c r="BR23" i="1" s="1"/>
  <c r="BS24" i="1" s="1"/>
  <c r="BT25" i="1" s="1"/>
  <c r="BU26" i="1" s="1"/>
  <c r="BV27" i="1" s="1"/>
  <c r="BW28" i="1" s="1"/>
  <c r="BX29" i="1" s="1"/>
  <c r="BY30" i="1" s="1"/>
  <c r="BZ31" i="1" s="1"/>
  <c r="CA32" i="1" s="1"/>
  <c r="CB33" i="1" s="1"/>
  <c r="CC34" i="1" s="1"/>
  <c r="CD35" i="1" s="1"/>
  <c r="CE36" i="1" s="1"/>
  <c r="CF37" i="1" s="1"/>
  <c r="CG38" i="1" s="1"/>
  <c r="CH39" i="1" s="1"/>
  <c r="CI40" i="1" s="1"/>
  <c r="CJ41" i="1" s="1"/>
  <c r="CK42" i="1" s="1"/>
  <c r="CL43" i="1" s="1"/>
  <c r="CM44" i="1" s="1"/>
  <c r="CN45" i="1" s="1"/>
  <c r="CO46" i="1" s="1"/>
  <c r="CP47" i="1" s="1"/>
  <c r="CQ48" i="1" s="1"/>
  <c r="CR49" i="1" s="1"/>
  <c r="CS50" i="1" s="1"/>
  <c r="CT51" i="1" s="1"/>
  <c r="CU52" i="1" s="1"/>
  <c r="CV53" i="1" s="1"/>
  <c r="CW54" i="1" s="1"/>
  <c r="CX55" i="1" s="1"/>
  <c r="CY56" i="1" s="1"/>
  <c r="CZ57" i="1" s="1"/>
  <c r="DA58" i="1" s="1"/>
  <c r="DB59" i="1" s="1"/>
  <c r="DC60" i="1" s="1"/>
  <c r="DD61" i="1" s="1"/>
  <c r="DE62" i="1" s="1"/>
  <c r="DF63" i="1" s="1"/>
  <c r="DG64" i="1" s="1"/>
  <c r="DH65" i="1" s="1"/>
  <c r="DI66" i="1" s="1"/>
  <c r="DJ67" i="1" s="1"/>
  <c r="DK68" i="1" s="1"/>
  <c r="DL69" i="1" s="1"/>
  <c r="DM70" i="1" s="1"/>
  <c r="DN71" i="1" s="1"/>
  <c r="DO72" i="1" s="1"/>
  <c r="DP73" i="1" s="1"/>
  <c r="DQ74" i="1" s="1"/>
  <c r="DR75" i="1" s="1"/>
  <c r="DS76" i="1" s="1"/>
  <c r="DT77" i="1" s="1"/>
  <c r="DU78" i="1" s="1"/>
  <c r="DV79" i="1" s="1"/>
  <c r="DW80" i="1" s="1"/>
  <c r="DX81" i="1" s="1"/>
  <c r="DY82" i="1" s="1"/>
  <c r="DZ83" i="1" s="1"/>
  <c r="EA84" i="1" s="1"/>
  <c r="EB85" i="1" s="1"/>
  <c r="EC86" i="1" s="1"/>
  <c r="ED87" i="1" s="1"/>
  <c r="EE88" i="1" s="1"/>
  <c r="EF89" i="1" s="1"/>
  <c r="EG90" i="1" s="1"/>
  <c r="EH91" i="1" s="1"/>
  <c r="EI92" i="1" s="1"/>
  <c r="EJ93" i="1" s="1"/>
  <c r="EK94" i="1" s="1"/>
  <c r="EL95" i="1" s="1"/>
  <c r="EM96" i="1" s="1"/>
  <c r="EN97" i="1" s="1"/>
  <c r="EO98" i="1" s="1"/>
  <c r="EP99" i="1" s="1"/>
  <c r="EQ100" i="1" s="1"/>
  <c r="ER101" i="1" s="1"/>
  <c r="ES102" i="1" s="1"/>
  <c r="ET103" i="1" s="1"/>
  <c r="EU104" i="1" s="1"/>
  <c r="EV105" i="1" s="1"/>
  <c r="EW106" i="1" s="1"/>
  <c r="EX107" i="1" s="1"/>
  <c r="EY108" i="1" s="1"/>
  <c r="EZ109" i="1" s="1"/>
  <c r="FA110" i="1" s="1"/>
  <c r="FB111" i="1" s="1"/>
  <c r="FC112" i="1" s="1"/>
  <c r="FD113" i="1" s="1"/>
  <c r="FE114" i="1" s="1"/>
  <c r="FF115" i="1" s="1"/>
  <c r="FG116" i="1" s="1"/>
  <c r="FH117" i="1" s="1"/>
  <c r="FI118" i="1" s="1"/>
  <c r="FJ119" i="1" s="1"/>
  <c r="FK120" i="1" s="1"/>
  <c r="FL121" i="1" s="1"/>
  <c r="FM122" i="1" s="1"/>
  <c r="FN123" i="1" s="1"/>
  <c r="FO124" i="1" s="1"/>
  <c r="FP125" i="1" s="1"/>
  <c r="FQ126" i="1" s="1"/>
  <c r="FR127" i="1" s="1"/>
  <c r="FS128" i="1" s="1"/>
  <c r="FT129" i="1" s="1"/>
  <c r="FU130" i="1" s="1"/>
  <c r="FV131" i="1" s="1"/>
  <c r="FW132" i="1" s="1"/>
  <c r="FX133" i="1" s="1"/>
  <c r="FY134" i="1" s="1"/>
  <c r="FZ135" i="1" s="1"/>
  <c r="GA136" i="1" s="1"/>
  <c r="GB137" i="1" s="1"/>
  <c r="GC138" i="1" s="1"/>
  <c r="GD139" i="1" s="1"/>
  <c r="GE140" i="1" s="1"/>
  <c r="GF141" i="1" s="1"/>
  <c r="GG142" i="1" s="1"/>
  <c r="GH143" i="1" s="1"/>
  <c r="GI144" i="1" s="1"/>
  <c r="GJ145" i="1" s="1"/>
  <c r="GK146" i="1" s="1"/>
  <c r="GL147" i="1" s="1"/>
  <c r="GM148" i="1" s="1"/>
  <c r="GN149" i="1" s="1"/>
  <c r="GO150" i="1" s="1"/>
  <c r="GP151" i="1" s="1"/>
  <c r="GQ152" i="1" s="1"/>
  <c r="GR153" i="1" s="1"/>
  <c r="GS154" i="1" s="1"/>
  <c r="GT155" i="1" s="1"/>
  <c r="GU156" i="1" s="1"/>
  <c r="GV157" i="1" s="1"/>
  <c r="GW158" i="1" s="1"/>
  <c r="GX159" i="1" s="1"/>
  <c r="GY160" i="1" s="1"/>
  <c r="GZ161" i="1" s="1"/>
  <c r="HA162" i="1" s="1"/>
  <c r="HB163" i="1" s="1"/>
  <c r="HC164" i="1" s="1"/>
  <c r="HD165" i="1" s="1"/>
  <c r="HE166" i="1" s="1"/>
  <c r="HF167" i="1" s="1"/>
  <c r="HG168" i="1" s="1"/>
  <c r="HH169" i="1" s="1"/>
  <c r="HI170" i="1" s="1"/>
  <c r="HJ171" i="1" s="1"/>
  <c r="HK172" i="1" s="1"/>
  <c r="HL173" i="1" s="1"/>
  <c r="HM174" i="1" s="1"/>
  <c r="HN175" i="1" s="1"/>
  <c r="HO176" i="1" s="1"/>
  <c r="HP177" i="1" s="1"/>
  <c r="AZ4" i="1"/>
  <c r="BA5" i="1" s="1"/>
  <c r="BB6" i="1" s="1"/>
  <c r="BC7" i="1" s="1"/>
  <c r="BD8" i="1" s="1"/>
  <c r="BE9" i="1" s="1"/>
  <c r="BF10" i="1" s="1"/>
  <c r="BG11" i="1" s="1"/>
  <c r="BH12" i="1" s="1"/>
  <c r="BI13" i="1" s="1"/>
  <c r="BJ14" i="1" s="1"/>
  <c r="BK15" i="1" s="1"/>
  <c r="BL16" i="1" s="1"/>
  <c r="BM17" i="1" s="1"/>
  <c r="BN18" i="1" s="1"/>
  <c r="BO19" i="1" s="1"/>
  <c r="BP20" i="1" s="1"/>
  <c r="BQ21" i="1" s="1"/>
  <c r="BR22" i="1" s="1"/>
  <c r="BS23" i="1" s="1"/>
  <c r="BT24" i="1" s="1"/>
  <c r="BU25" i="1" s="1"/>
  <c r="BV26" i="1" s="1"/>
  <c r="BW27" i="1" s="1"/>
  <c r="BX28" i="1" s="1"/>
  <c r="BY29" i="1" s="1"/>
  <c r="BZ30" i="1" s="1"/>
  <c r="CA31" i="1" s="1"/>
  <c r="CB32" i="1" s="1"/>
  <c r="CC33" i="1" s="1"/>
  <c r="CD34" i="1" s="1"/>
  <c r="CE35" i="1" s="1"/>
  <c r="CF36" i="1" s="1"/>
  <c r="CG37" i="1" s="1"/>
  <c r="CH38" i="1" s="1"/>
  <c r="CI39" i="1" s="1"/>
  <c r="CJ40" i="1" s="1"/>
  <c r="CK41" i="1" s="1"/>
  <c r="CL42" i="1" s="1"/>
  <c r="CM43" i="1" s="1"/>
  <c r="CN44" i="1" s="1"/>
  <c r="CO45" i="1" s="1"/>
  <c r="CP46" i="1" s="1"/>
  <c r="CQ47" i="1" s="1"/>
  <c r="CR48" i="1" s="1"/>
  <c r="CS49" i="1" s="1"/>
  <c r="CT50" i="1" s="1"/>
  <c r="CU51" i="1" s="1"/>
  <c r="CV52" i="1" s="1"/>
  <c r="CW53" i="1" s="1"/>
  <c r="CX54" i="1" s="1"/>
  <c r="CY55" i="1" s="1"/>
  <c r="CZ56" i="1" s="1"/>
  <c r="DA57" i="1" s="1"/>
  <c r="DB58" i="1" s="1"/>
  <c r="DC59" i="1" s="1"/>
  <c r="DD60" i="1" s="1"/>
  <c r="DE61" i="1" s="1"/>
  <c r="DF62" i="1" s="1"/>
  <c r="DG63" i="1" s="1"/>
  <c r="DH64" i="1" s="1"/>
  <c r="DI65" i="1" s="1"/>
  <c r="DJ66" i="1" s="1"/>
  <c r="DK67" i="1" s="1"/>
  <c r="DL68" i="1" s="1"/>
  <c r="DM69" i="1" s="1"/>
  <c r="DN70" i="1" s="1"/>
  <c r="DO71" i="1" s="1"/>
  <c r="DP72" i="1" s="1"/>
  <c r="DQ73" i="1" s="1"/>
  <c r="DR74" i="1" s="1"/>
  <c r="DS75" i="1" s="1"/>
  <c r="DT76" i="1" s="1"/>
  <c r="DU77" i="1" s="1"/>
  <c r="DV78" i="1" s="1"/>
  <c r="DW79" i="1" s="1"/>
  <c r="DX80" i="1" s="1"/>
  <c r="DY81" i="1" s="1"/>
  <c r="DZ82" i="1" s="1"/>
  <c r="EA83" i="1" s="1"/>
  <c r="EB84" i="1" s="1"/>
  <c r="EC85" i="1" s="1"/>
  <c r="ED86" i="1" s="1"/>
  <c r="EE87" i="1" s="1"/>
  <c r="EF88" i="1" s="1"/>
  <c r="EG89" i="1" s="1"/>
  <c r="EH90" i="1" s="1"/>
  <c r="EI91" i="1" s="1"/>
  <c r="EJ92" i="1" s="1"/>
  <c r="EK93" i="1" s="1"/>
  <c r="EL94" i="1" s="1"/>
  <c r="EM95" i="1" s="1"/>
  <c r="EN96" i="1" s="1"/>
  <c r="EO97" i="1" s="1"/>
  <c r="EP98" i="1" s="1"/>
  <c r="EQ99" i="1" s="1"/>
  <c r="ER100" i="1" s="1"/>
  <c r="ES101" i="1" s="1"/>
  <c r="ET102" i="1" s="1"/>
  <c r="EU103" i="1" s="1"/>
  <c r="EV104" i="1" s="1"/>
  <c r="EW105" i="1" s="1"/>
  <c r="EX106" i="1" s="1"/>
  <c r="EY107" i="1" s="1"/>
  <c r="EZ108" i="1" s="1"/>
  <c r="FA109" i="1" s="1"/>
  <c r="FB110" i="1" s="1"/>
  <c r="FC111" i="1" s="1"/>
  <c r="FD112" i="1" s="1"/>
  <c r="FE113" i="1" s="1"/>
  <c r="FF114" i="1" s="1"/>
  <c r="FG115" i="1" s="1"/>
  <c r="FH116" i="1" s="1"/>
  <c r="FI117" i="1" s="1"/>
  <c r="FJ118" i="1" s="1"/>
  <c r="FK119" i="1" s="1"/>
  <c r="FL120" i="1" s="1"/>
  <c r="FM121" i="1" s="1"/>
  <c r="FN122" i="1" s="1"/>
  <c r="FO123" i="1" s="1"/>
  <c r="FP124" i="1" s="1"/>
  <c r="FQ125" i="1" s="1"/>
  <c r="FR126" i="1" s="1"/>
  <c r="FS127" i="1" s="1"/>
  <c r="FT128" i="1" s="1"/>
  <c r="FU129" i="1" s="1"/>
  <c r="FV130" i="1" s="1"/>
  <c r="FW131" i="1" s="1"/>
  <c r="FX132" i="1" s="1"/>
  <c r="FY133" i="1" s="1"/>
  <c r="FZ134" i="1" s="1"/>
  <c r="GA135" i="1" s="1"/>
  <c r="GB136" i="1" s="1"/>
  <c r="GC137" i="1" s="1"/>
  <c r="GD138" i="1" s="1"/>
  <c r="GE139" i="1" s="1"/>
  <c r="GF140" i="1" s="1"/>
  <c r="GG141" i="1" s="1"/>
  <c r="GH142" i="1" s="1"/>
  <c r="GI143" i="1" s="1"/>
  <c r="GJ144" i="1" s="1"/>
  <c r="GK145" i="1" s="1"/>
  <c r="GL146" i="1" s="1"/>
  <c r="GM147" i="1" s="1"/>
  <c r="GN148" i="1" s="1"/>
  <c r="GO149" i="1" s="1"/>
  <c r="GP150" i="1" s="1"/>
  <c r="GQ151" i="1" s="1"/>
  <c r="GR152" i="1" s="1"/>
  <c r="GS153" i="1" s="1"/>
  <c r="GT154" i="1" s="1"/>
  <c r="GU155" i="1" s="1"/>
  <c r="GV156" i="1" s="1"/>
  <c r="GW157" i="1" s="1"/>
  <c r="GX158" i="1" s="1"/>
  <c r="GY159" i="1" s="1"/>
  <c r="GZ160" i="1" s="1"/>
  <c r="HA161" i="1" s="1"/>
  <c r="HB162" i="1" s="1"/>
  <c r="HC163" i="1" s="1"/>
  <c r="HD164" i="1" s="1"/>
  <c r="HE165" i="1" s="1"/>
  <c r="HF166" i="1" s="1"/>
  <c r="HG167" i="1" s="1"/>
  <c r="HH168" i="1" s="1"/>
  <c r="HI169" i="1" s="1"/>
  <c r="HJ170" i="1" s="1"/>
  <c r="HK171" i="1" s="1"/>
  <c r="HL172" i="1" s="1"/>
  <c r="HM173" i="1" s="1"/>
  <c r="HN174" i="1" s="1"/>
  <c r="HO175" i="1" s="1"/>
  <c r="HP176" i="1" s="1"/>
  <c r="BA4" i="1"/>
  <c r="BB5" i="1" s="1"/>
  <c r="BC6" i="1" s="1"/>
  <c r="BD7" i="1" s="1"/>
  <c r="BE8" i="1" s="1"/>
  <c r="BF9" i="1" s="1"/>
  <c r="BG10" i="1" s="1"/>
  <c r="BH11" i="1" s="1"/>
  <c r="BI12" i="1" s="1"/>
  <c r="BJ13" i="1" s="1"/>
  <c r="BK14" i="1" s="1"/>
  <c r="BL15" i="1" s="1"/>
  <c r="BM16" i="1" s="1"/>
  <c r="BN17" i="1" s="1"/>
  <c r="BO18" i="1" s="1"/>
  <c r="BP19" i="1" s="1"/>
  <c r="BQ20" i="1" s="1"/>
  <c r="BR21" i="1" s="1"/>
  <c r="BS22" i="1" s="1"/>
  <c r="BT23" i="1" s="1"/>
  <c r="BU24" i="1" s="1"/>
  <c r="BV25" i="1" s="1"/>
  <c r="BW26" i="1" s="1"/>
  <c r="BX27" i="1" s="1"/>
  <c r="BY28" i="1" s="1"/>
  <c r="BZ29" i="1" s="1"/>
  <c r="CA30" i="1" s="1"/>
  <c r="CB31" i="1" s="1"/>
  <c r="CC32" i="1" s="1"/>
  <c r="CD33" i="1" s="1"/>
  <c r="CE34" i="1" s="1"/>
  <c r="CF35" i="1" s="1"/>
  <c r="CG36" i="1" s="1"/>
  <c r="CH37" i="1" s="1"/>
  <c r="CI38" i="1" s="1"/>
  <c r="CJ39" i="1" s="1"/>
  <c r="CK40" i="1" s="1"/>
  <c r="CL41" i="1" s="1"/>
  <c r="CM42" i="1" s="1"/>
  <c r="CN43" i="1" s="1"/>
  <c r="CO44" i="1" s="1"/>
  <c r="CP45" i="1" s="1"/>
  <c r="CQ46" i="1" s="1"/>
  <c r="CR47" i="1" s="1"/>
  <c r="CS48" i="1" s="1"/>
  <c r="CT49" i="1" s="1"/>
  <c r="CU50" i="1" s="1"/>
  <c r="CV51" i="1" s="1"/>
  <c r="CW52" i="1" s="1"/>
  <c r="CX53" i="1" s="1"/>
  <c r="CY54" i="1" s="1"/>
  <c r="CZ55" i="1" s="1"/>
  <c r="DA56" i="1" s="1"/>
  <c r="DB57" i="1" s="1"/>
  <c r="DC58" i="1" s="1"/>
  <c r="DD59" i="1" s="1"/>
  <c r="DE60" i="1" s="1"/>
  <c r="DF61" i="1" s="1"/>
  <c r="DG62" i="1" s="1"/>
  <c r="DH63" i="1" s="1"/>
  <c r="DI64" i="1" s="1"/>
  <c r="DJ65" i="1" s="1"/>
  <c r="DK66" i="1" s="1"/>
  <c r="DL67" i="1" s="1"/>
  <c r="DM68" i="1" s="1"/>
  <c r="DN69" i="1" s="1"/>
  <c r="DO70" i="1" s="1"/>
  <c r="DP71" i="1" s="1"/>
  <c r="DQ72" i="1" s="1"/>
  <c r="DR73" i="1" s="1"/>
  <c r="DS74" i="1" s="1"/>
  <c r="DT75" i="1" s="1"/>
  <c r="DU76" i="1" s="1"/>
  <c r="DV77" i="1" s="1"/>
  <c r="DW78" i="1" s="1"/>
  <c r="DX79" i="1" s="1"/>
  <c r="DY80" i="1" s="1"/>
  <c r="DZ81" i="1" s="1"/>
  <c r="EA82" i="1" s="1"/>
  <c r="EB83" i="1" s="1"/>
  <c r="EC84" i="1" s="1"/>
  <c r="ED85" i="1" s="1"/>
  <c r="EE86" i="1" s="1"/>
  <c r="EF87" i="1" s="1"/>
  <c r="EG88" i="1" s="1"/>
  <c r="EH89" i="1" s="1"/>
  <c r="EI90" i="1" s="1"/>
  <c r="EJ91" i="1" s="1"/>
  <c r="EK92" i="1" s="1"/>
  <c r="EL93" i="1" s="1"/>
  <c r="EM94" i="1" s="1"/>
  <c r="EN95" i="1" s="1"/>
  <c r="EO96" i="1" s="1"/>
  <c r="EP97" i="1" s="1"/>
  <c r="EQ98" i="1" s="1"/>
  <c r="ER99" i="1" s="1"/>
  <c r="ES100" i="1" s="1"/>
  <c r="ET101" i="1" s="1"/>
  <c r="EU102" i="1" s="1"/>
  <c r="EV103" i="1" s="1"/>
  <c r="EW104" i="1" s="1"/>
  <c r="EX105" i="1" s="1"/>
  <c r="EY106" i="1" s="1"/>
  <c r="EZ107" i="1" s="1"/>
  <c r="FA108" i="1" s="1"/>
  <c r="FB109" i="1" s="1"/>
  <c r="FC110" i="1" s="1"/>
  <c r="FD111" i="1" s="1"/>
  <c r="FE112" i="1" s="1"/>
  <c r="FF113" i="1" s="1"/>
  <c r="FG114" i="1" s="1"/>
  <c r="FH115" i="1" s="1"/>
  <c r="FI116" i="1" s="1"/>
  <c r="FJ117" i="1" s="1"/>
  <c r="FK118" i="1" s="1"/>
  <c r="FL119" i="1" s="1"/>
  <c r="FM120" i="1" s="1"/>
  <c r="FN121" i="1" s="1"/>
  <c r="FO122" i="1" s="1"/>
  <c r="FP123" i="1" s="1"/>
  <c r="FQ124" i="1" s="1"/>
  <c r="FR125" i="1" s="1"/>
  <c r="FS126" i="1" s="1"/>
  <c r="FT127" i="1" s="1"/>
  <c r="FU128" i="1" s="1"/>
  <c r="FV129" i="1" s="1"/>
  <c r="FW130" i="1" s="1"/>
  <c r="FX131" i="1" s="1"/>
  <c r="FY132" i="1" s="1"/>
  <c r="FZ133" i="1" s="1"/>
  <c r="GA134" i="1" s="1"/>
  <c r="GB135" i="1" s="1"/>
  <c r="GC136" i="1" s="1"/>
  <c r="GD137" i="1" s="1"/>
  <c r="GE138" i="1" s="1"/>
  <c r="GF139" i="1" s="1"/>
  <c r="GG140" i="1" s="1"/>
  <c r="GH141" i="1" s="1"/>
  <c r="GI142" i="1" s="1"/>
  <c r="GJ143" i="1" s="1"/>
  <c r="GK144" i="1" s="1"/>
  <c r="GL145" i="1" s="1"/>
  <c r="GM146" i="1" s="1"/>
  <c r="GN147" i="1" s="1"/>
  <c r="GO148" i="1" s="1"/>
  <c r="GP149" i="1" s="1"/>
  <c r="GQ150" i="1" s="1"/>
  <c r="GR151" i="1" s="1"/>
  <c r="GS152" i="1" s="1"/>
  <c r="GT153" i="1" s="1"/>
  <c r="GU154" i="1" s="1"/>
  <c r="GV155" i="1" s="1"/>
  <c r="GW156" i="1" s="1"/>
  <c r="GX157" i="1" s="1"/>
  <c r="GY158" i="1" s="1"/>
  <c r="GZ159" i="1" s="1"/>
  <c r="HA160" i="1" s="1"/>
  <c r="HB161" i="1" s="1"/>
  <c r="HC162" i="1" s="1"/>
  <c r="HD163" i="1" s="1"/>
  <c r="HE164" i="1" s="1"/>
  <c r="HF165" i="1" s="1"/>
  <c r="HG166" i="1" s="1"/>
  <c r="HH167" i="1" s="1"/>
  <c r="HI168" i="1" s="1"/>
  <c r="HJ169" i="1" s="1"/>
  <c r="HK170" i="1" s="1"/>
  <c r="HL171" i="1" s="1"/>
  <c r="HM172" i="1" s="1"/>
  <c r="HN173" i="1" s="1"/>
  <c r="HO174" i="1" s="1"/>
  <c r="HP175" i="1" s="1"/>
  <c r="BB4" i="1"/>
  <c r="BC5" i="1" s="1"/>
  <c r="BD6" i="1" s="1"/>
  <c r="BE7" i="1" s="1"/>
  <c r="BF8" i="1" s="1"/>
  <c r="BG9" i="1" s="1"/>
  <c r="BH10" i="1" s="1"/>
  <c r="BI11" i="1" s="1"/>
  <c r="BJ12" i="1" s="1"/>
  <c r="BK13" i="1" s="1"/>
  <c r="BL14" i="1" s="1"/>
  <c r="BM15" i="1" s="1"/>
  <c r="BN16" i="1" s="1"/>
  <c r="BO17" i="1" s="1"/>
  <c r="BP18" i="1" s="1"/>
  <c r="BQ19" i="1" s="1"/>
  <c r="BR20" i="1" s="1"/>
  <c r="BS21" i="1" s="1"/>
  <c r="BT22" i="1" s="1"/>
  <c r="BU23" i="1" s="1"/>
  <c r="BV24" i="1" s="1"/>
  <c r="BW25" i="1" s="1"/>
  <c r="BX26" i="1" s="1"/>
  <c r="BY27" i="1" s="1"/>
  <c r="BZ28" i="1" s="1"/>
  <c r="CA29" i="1" s="1"/>
  <c r="CB30" i="1" s="1"/>
  <c r="CC31" i="1" s="1"/>
  <c r="CD32" i="1" s="1"/>
  <c r="CE33" i="1" s="1"/>
  <c r="CF34" i="1" s="1"/>
  <c r="CG35" i="1" s="1"/>
  <c r="CH36" i="1" s="1"/>
  <c r="CI37" i="1" s="1"/>
  <c r="CJ38" i="1" s="1"/>
  <c r="CK39" i="1" s="1"/>
  <c r="CL40" i="1" s="1"/>
  <c r="CM41" i="1" s="1"/>
  <c r="CN42" i="1" s="1"/>
  <c r="CO43" i="1" s="1"/>
  <c r="CP44" i="1" s="1"/>
  <c r="CQ45" i="1" s="1"/>
  <c r="CR46" i="1" s="1"/>
  <c r="CS47" i="1" s="1"/>
  <c r="CT48" i="1" s="1"/>
  <c r="CU49" i="1" s="1"/>
  <c r="CV50" i="1" s="1"/>
  <c r="CW51" i="1" s="1"/>
  <c r="CX52" i="1" s="1"/>
  <c r="CY53" i="1" s="1"/>
  <c r="CZ54" i="1" s="1"/>
  <c r="DA55" i="1" s="1"/>
  <c r="DB56" i="1" s="1"/>
  <c r="DC57" i="1" s="1"/>
  <c r="DD58" i="1" s="1"/>
  <c r="DE59" i="1" s="1"/>
  <c r="DF60" i="1" s="1"/>
  <c r="DG61" i="1" s="1"/>
  <c r="DH62" i="1" s="1"/>
  <c r="DI63" i="1" s="1"/>
  <c r="DJ64" i="1" s="1"/>
  <c r="DK65" i="1" s="1"/>
  <c r="DL66" i="1" s="1"/>
  <c r="DM67" i="1" s="1"/>
  <c r="DN68" i="1" s="1"/>
  <c r="DO69" i="1" s="1"/>
  <c r="DP70" i="1" s="1"/>
  <c r="DQ71" i="1" s="1"/>
  <c r="DR72" i="1" s="1"/>
  <c r="DS73" i="1" s="1"/>
  <c r="DT74" i="1" s="1"/>
  <c r="DU75" i="1" s="1"/>
  <c r="DV76" i="1" s="1"/>
  <c r="DW77" i="1" s="1"/>
  <c r="DX78" i="1" s="1"/>
  <c r="DY79" i="1" s="1"/>
  <c r="DZ80" i="1" s="1"/>
  <c r="EA81" i="1" s="1"/>
  <c r="EB82" i="1" s="1"/>
  <c r="EC83" i="1" s="1"/>
  <c r="ED84" i="1" s="1"/>
  <c r="EE85" i="1" s="1"/>
  <c r="EF86" i="1" s="1"/>
  <c r="EG87" i="1" s="1"/>
  <c r="EH88" i="1" s="1"/>
  <c r="EI89" i="1" s="1"/>
  <c r="EJ90" i="1" s="1"/>
  <c r="EK91" i="1" s="1"/>
  <c r="EL92" i="1" s="1"/>
  <c r="EM93" i="1" s="1"/>
  <c r="EN94" i="1" s="1"/>
  <c r="EO95" i="1" s="1"/>
  <c r="EP96" i="1" s="1"/>
  <c r="EQ97" i="1" s="1"/>
  <c r="ER98" i="1" s="1"/>
  <c r="ES99" i="1" s="1"/>
  <c r="ET100" i="1" s="1"/>
  <c r="EU101" i="1" s="1"/>
  <c r="EV102" i="1" s="1"/>
  <c r="EW103" i="1" s="1"/>
  <c r="EX104" i="1" s="1"/>
  <c r="EY105" i="1" s="1"/>
  <c r="EZ106" i="1" s="1"/>
  <c r="FA107" i="1" s="1"/>
  <c r="FB108" i="1" s="1"/>
  <c r="FC109" i="1" s="1"/>
  <c r="FD110" i="1" s="1"/>
  <c r="FE111" i="1" s="1"/>
  <c r="FF112" i="1" s="1"/>
  <c r="FG113" i="1" s="1"/>
  <c r="FH114" i="1" s="1"/>
  <c r="FI115" i="1" s="1"/>
  <c r="FJ116" i="1" s="1"/>
  <c r="FK117" i="1" s="1"/>
  <c r="FL118" i="1" s="1"/>
  <c r="FM119" i="1" s="1"/>
  <c r="FN120" i="1" s="1"/>
  <c r="FO121" i="1" s="1"/>
  <c r="FP122" i="1" s="1"/>
  <c r="FQ123" i="1" s="1"/>
  <c r="FR124" i="1" s="1"/>
  <c r="FS125" i="1" s="1"/>
  <c r="FT126" i="1" s="1"/>
  <c r="FU127" i="1" s="1"/>
  <c r="FV128" i="1" s="1"/>
  <c r="FW129" i="1" s="1"/>
  <c r="FX130" i="1" s="1"/>
  <c r="FY131" i="1" s="1"/>
  <c r="FZ132" i="1" s="1"/>
  <c r="GA133" i="1" s="1"/>
  <c r="GB134" i="1" s="1"/>
  <c r="GC135" i="1" s="1"/>
  <c r="GD136" i="1" s="1"/>
  <c r="GE137" i="1" s="1"/>
  <c r="GF138" i="1" s="1"/>
  <c r="GG139" i="1" s="1"/>
  <c r="GH140" i="1" s="1"/>
  <c r="GI141" i="1" s="1"/>
  <c r="GJ142" i="1" s="1"/>
  <c r="GK143" i="1" s="1"/>
  <c r="GL144" i="1" s="1"/>
  <c r="GM145" i="1" s="1"/>
  <c r="GN146" i="1" s="1"/>
  <c r="GO147" i="1" s="1"/>
  <c r="GP148" i="1" s="1"/>
  <c r="GQ149" i="1" s="1"/>
  <c r="GR150" i="1" s="1"/>
  <c r="GS151" i="1" s="1"/>
  <c r="GT152" i="1" s="1"/>
  <c r="GU153" i="1" s="1"/>
  <c r="GV154" i="1" s="1"/>
  <c r="GW155" i="1" s="1"/>
  <c r="GX156" i="1" s="1"/>
  <c r="GY157" i="1" s="1"/>
  <c r="GZ158" i="1" s="1"/>
  <c r="HA159" i="1" s="1"/>
  <c r="HB160" i="1" s="1"/>
  <c r="HC161" i="1" s="1"/>
  <c r="HD162" i="1" s="1"/>
  <c r="HE163" i="1" s="1"/>
  <c r="HF164" i="1" s="1"/>
  <c r="HG165" i="1" s="1"/>
  <c r="HH166" i="1" s="1"/>
  <c r="HI167" i="1" s="1"/>
  <c r="HJ168" i="1" s="1"/>
  <c r="HK169" i="1" s="1"/>
  <c r="HL170" i="1" s="1"/>
  <c r="HM171" i="1" s="1"/>
  <c r="HN172" i="1" s="1"/>
  <c r="HO173" i="1" s="1"/>
  <c r="HP174" i="1" s="1"/>
  <c r="BC4" i="1"/>
  <c r="BD5" i="1" s="1"/>
  <c r="BE6" i="1" s="1"/>
  <c r="BF7" i="1" s="1"/>
  <c r="BG8" i="1" s="1"/>
  <c r="BH9" i="1" s="1"/>
  <c r="BI10" i="1" s="1"/>
  <c r="BJ11" i="1" s="1"/>
  <c r="BK12" i="1" s="1"/>
  <c r="BL13" i="1" s="1"/>
  <c r="BM14" i="1" s="1"/>
  <c r="BN15" i="1" s="1"/>
  <c r="BO16" i="1" s="1"/>
  <c r="BP17" i="1" s="1"/>
  <c r="BQ18" i="1" s="1"/>
  <c r="BR19" i="1" s="1"/>
  <c r="BS20" i="1" s="1"/>
  <c r="BT21" i="1" s="1"/>
  <c r="BU22" i="1" s="1"/>
  <c r="BV23" i="1" s="1"/>
  <c r="BW24" i="1" s="1"/>
  <c r="BX25" i="1" s="1"/>
  <c r="BY26" i="1" s="1"/>
  <c r="BZ27" i="1" s="1"/>
  <c r="CA28" i="1" s="1"/>
  <c r="CB29" i="1" s="1"/>
  <c r="CC30" i="1" s="1"/>
  <c r="CD31" i="1" s="1"/>
  <c r="CE32" i="1" s="1"/>
  <c r="CF33" i="1" s="1"/>
  <c r="CG34" i="1" s="1"/>
  <c r="CH35" i="1" s="1"/>
  <c r="CI36" i="1" s="1"/>
  <c r="CJ37" i="1" s="1"/>
  <c r="CK38" i="1" s="1"/>
  <c r="CL39" i="1" s="1"/>
  <c r="CM40" i="1" s="1"/>
  <c r="CN41" i="1" s="1"/>
  <c r="CO42" i="1" s="1"/>
  <c r="CP43" i="1" s="1"/>
  <c r="CQ44" i="1" s="1"/>
  <c r="CR45" i="1" s="1"/>
  <c r="CS46" i="1" s="1"/>
  <c r="CT47" i="1" s="1"/>
  <c r="CU48" i="1" s="1"/>
  <c r="CV49" i="1" s="1"/>
  <c r="CW50" i="1" s="1"/>
  <c r="CX51" i="1" s="1"/>
  <c r="CY52" i="1" s="1"/>
  <c r="CZ53" i="1" s="1"/>
  <c r="DA54" i="1" s="1"/>
  <c r="DB55" i="1" s="1"/>
  <c r="DC56" i="1" s="1"/>
  <c r="DD57" i="1" s="1"/>
  <c r="DE58" i="1" s="1"/>
  <c r="DF59" i="1" s="1"/>
  <c r="DG60" i="1" s="1"/>
  <c r="DH61" i="1" s="1"/>
  <c r="DI62" i="1" s="1"/>
  <c r="DJ63" i="1" s="1"/>
  <c r="DK64" i="1" s="1"/>
  <c r="DL65" i="1" s="1"/>
  <c r="DM66" i="1" s="1"/>
  <c r="DN67" i="1" s="1"/>
  <c r="DO68" i="1" s="1"/>
  <c r="DP69" i="1" s="1"/>
  <c r="DQ70" i="1" s="1"/>
  <c r="DR71" i="1" s="1"/>
  <c r="DS72" i="1" s="1"/>
  <c r="DT73" i="1" s="1"/>
  <c r="DU74" i="1" s="1"/>
  <c r="DV75" i="1" s="1"/>
  <c r="DW76" i="1" s="1"/>
  <c r="DX77" i="1" s="1"/>
  <c r="DY78" i="1" s="1"/>
  <c r="DZ79" i="1" s="1"/>
  <c r="EA80" i="1" s="1"/>
  <c r="EB81" i="1" s="1"/>
  <c r="EC82" i="1" s="1"/>
  <c r="ED83" i="1" s="1"/>
  <c r="EE84" i="1" s="1"/>
  <c r="EF85" i="1" s="1"/>
  <c r="EG86" i="1" s="1"/>
  <c r="EH87" i="1" s="1"/>
  <c r="EI88" i="1" s="1"/>
  <c r="EJ89" i="1" s="1"/>
  <c r="EK90" i="1" s="1"/>
  <c r="EL91" i="1" s="1"/>
  <c r="EM92" i="1" s="1"/>
  <c r="EN93" i="1" s="1"/>
  <c r="EO94" i="1" s="1"/>
  <c r="EP95" i="1" s="1"/>
  <c r="EQ96" i="1" s="1"/>
  <c r="ER97" i="1" s="1"/>
  <c r="ES98" i="1" s="1"/>
  <c r="ET99" i="1" s="1"/>
  <c r="EU100" i="1" s="1"/>
  <c r="EV101" i="1" s="1"/>
  <c r="EW102" i="1" s="1"/>
  <c r="EX103" i="1" s="1"/>
  <c r="EY104" i="1" s="1"/>
  <c r="EZ105" i="1" s="1"/>
  <c r="FA106" i="1" s="1"/>
  <c r="FB107" i="1" s="1"/>
  <c r="FC108" i="1" s="1"/>
  <c r="FD109" i="1" s="1"/>
  <c r="FE110" i="1" s="1"/>
  <c r="FF111" i="1" s="1"/>
  <c r="FG112" i="1" s="1"/>
  <c r="FH113" i="1" s="1"/>
  <c r="FI114" i="1" s="1"/>
  <c r="FJ115" i="1" s="1"/>
  <c r="FK116" i="1" s="1"/>
  <c r="FL117" i="1" s="1"/>
  <c r="FM118" i="1" s="1"/>
  <c r="FN119" i="1" s="1"/>
  <c r="FO120" i="1" s="1"/>
  <c r="FP121" i="1" s="1"/>
  <c r="FQ122" i="1" s="1"/>
  <c r="FR123" i="1" s="1"/>
  <c r="FS124" i="1" s="1"/>
  <c r="FT125" i="1" s="1"/>
  <c r="FU126" i="1" s="1"/>
  <c r="FV127" i="1" s="1"/>
  <c r="FW128" i="1" s="1"/>
  <c r="FX129" i="1" s="1"/>
  <c r="FY130" i="1" s="1"/>
  <c r="FZ131" i="1" s="1"/>
  <c r="GA132" i="1" s="1"/>
  <c r="GB133" i="1" s="1"/>
  <c r="GC134" i="1" s="1"/>
  <c r="GD135" i="1" s="1"/>
  <c r="GE136" i="1" s="1"/>
  <c r="GF137" i="1" s="1"/>
  <c r="GG138" i="1" s="1"/>
  <c r="GH139" i="1" s="1"/>
  <c r="GI140" i="1" s="1"/>
  <c r="GJ141" i="1" s="1"/>
  <c r="GK142" i="1" s="1"/>
  <c r="GL143" i="1" s="1"/>
  <c r="GM144" i="1" s="1"/>
  <c r="GN145" i="1" s="1"/>
  <c r="GO146" i="1" s="1"/>
  <c r="GP147" i="1" s="1"/>
  <c r="GQ148" i="1" s="1"/>
  <c r="GR149" i="1" s="1"/>
  <c r="GS150" i="1" s="1"/>
  <c r="GT151" i="1" s="1"/>
  <c r="GU152" i="1" s="1"/>
  <c r="GV153" i="1" s="1"/>
  <c r="GW154" i="1" s="1"/>
  <c r="GX155" i="1" s="1"/>
  <c r="GY156" i="1" s="1"/>
  <c r="GZ157" i="1" s="1"/>
  <c r="HA158" i="1" s="1"/>
  <c r="HB159" i="1" s="1"/>
  <c r="HC160" i="1" s="1"/>
  <c r="HD161" i="1" s="1"/>
  <c r="HE162" i="1" s="1"/>
  <c r="HF163" i="1" s="1"/>
  <c r="HG164" i="1" s="1"/>
  <c r="HH165" i="1" s="1"/>
  <c r="HI166" i="1" s="1"/>
  <c r="HJ167" i="1" s="1"/>
  <c r="HK168" i="1" s="1"/>
  <c r="HL169" i="1" s="1"/>
  <c r="HM170" i="1" s="1"/>
  <c r="HN171" i="1" s="1"/>
  <c r="HO172" i="1" s="1"/>
  <c r="HP173" i="1" s="1"/>
  <c r="BD4" i="1"/>
  <c r="BE5" i="1" s="1"/>
  <c r="BF6" i="1" s="1"/>
  <c r="BG7" i="1" s="1"/>
  <c r="BH8" i="1" s="1"/>
  <c r="BI9" i="1" s="1"/>
  <c r="BJ10" i="1" s="1"/>
  <c r="BK11" i="1" s="1"/>
  <c r="BL12" i="1" s="1"/>
  <c r="BM13" i="1" s="1"/>
  <c r="BN14" i="1" s="1"/>
  <c r="BO15" i="1" s="1"/>
  <c r="BP16" i="1" s="1"/>
  <c r="BQ17" i="1" s="1"/>
  <c r="BR18" i="1" s="1"/>
  <c r="BS19" i="1" s="1"/>
  <c r="BT20" i="1" s="1"/>
  <c r="BU21" i="1" s="1"/>
  <c r="BV22" i="1" s="1"/>
  <c r="BW23" i="1" s="1"/>
  <c r="BX24" i="1" s="1"/>
  <c r="BY25" i="1" s="1"/>
  <c r="BZ26" i="1" s="1"/>
  <c r="CA27" i="1" s="1"/>
  <c r="CB28" i="1" s="1"/>
  <c r="CC29" i="1" s="1"/>
  <c r="CD30" i="1" s="1"/>
  <c r="CE31" i="1" s="1"/>
  <c r="CF32" i="1" s="1"/>
  <c r="CG33" i="1" s="1"/>
  <c r="CH34" i="1" s="1"/>
  <c r="CI35" i="1" s="1"/>
  <c r="CJ36" i="1" s="1"/>
  <c r="CK37" i="1" s="1"/>
  <c r="CL38" i="1" s="1"/>
  <c r="CM39" i="1" s="1"/>
  <c r="CN40" i="1" s="1"/>
  <c r="CO41" i="1" s="1"/>
  <c r="CP42" i="1" s="1"/>
  <c r="CQ43" i="1" s="1"/>
  <c r="CR44" i="1" s="1"/>
  <c r="CS45" i="1" s="1"/>
  <c r="CT46" i="1" s="1"/>
  <c r="CU47" i="1" s="1"/>
  <c r="CV48" i="1" s="1"/>
  <c r="CW49" i="1" s="1"/>
  <c r="CX50" i="1" s="1"/>
  <c r="CY51" i="1" s="1"/>
  <c r="CZ52" i="1" s="1"/>
  <c r="DA53" i="1" s="1"/>
  <c r="DB54" i="1" s="1"/>
  <c r="DC55" i="1" s="1"/>
  <c r="DD56" i="1" s="1"/>
  <c r="DE57" i="1" s="1"/>
  <c r="DF58" i="1" s="1"/>
  <c r="DG59" i="1" s="1"/>
  <c r="DH60" i="1" s="1"/>
  <c r="DI61" i="1" s="1"/>
  <c r="DJ62" i="1" s="1"/>
  <c r="DK63" i="1" s="1"/>
  <c r="DL64" i="1" s="1"/>
  <c r="DM65" i="1" s="1"/>
  <c r="DN66" i="1" s="1"/>
  <c r="DO67" i="1" s="1"/>
  <c r="DP68" i="1" s="1"/>
  <c r="DQ69" i="1" s="1"/>
  <c r="DR70" i="1" s="1"/>
  <c r="DS71" i="1" s="1"/>
  <c r="DT72" i="1" s="1"/>
  <c r="DU73" i="1" s="1"/>
  <c r="DV74" i="1" s="1"/>
  <c r="DW75" i="1" s="1"/>
  <c r="DX76" i="1" s="1"/>
  <c r="DY77" i="1" s="1"/>
  <c r="DZ78" i="1" s="1"/>
  <c r="EA79" i="1" s="1"/>
  <c r="EB80" i="1" s="1"/>
  <c r="EC81" i="1" s="1"/>
  <c r="ED82" i="1" s="1"/>
  <c r="EE83" i="1" s="1"/>
  <c r="EF84" i="1" s="1"/>
  <c r="EG85" i="1" s="1"/>
  <c r="EH86" i="1" s="1"/>
  <c r="EI87" i="1" s="1"/>
  <c r="EJ88" i="1" s="1"/>
  <c r="EK89" i="1" s="1"/>
  <c r="EL90" i="1" s="1"/>
  <c r="EM91" i="1" s="1"/>
  <c r="EN92" i="1" s="1"/>
  <c r="EO93" i="1" s="1"/>
  <c r="EP94" i="1" s="1"/>
  <c r="EQ95" i="1" s="1"/>
  <c r="ER96" i="1" s="1"/>
  <c r="ES97" i="1" s="1"/>
  <c r="ET98" i="1" s="1"/>
  <c r="EU99" i="1" s="1"/>
  <c r="EV100" i="1" s="1"/>
  <c r="EW101" i="1" s="1"/>
  <c r="EX102" i="1" s="1"/>
  <c r="EY103" i="1" s="1"/>
  <c r="EZ104" i="1" s="1"/>
  <c r="FA105" i="1" s="1"/>
  <c r="FB106" i="1" s="1"/>
  <c r="FC107" i="1" s="1"/>
  <c r="FD108" i="1" s="1"/>
  <c r="FE109" i="1" s="1"/>
  <c r="FF110" i="1" s="1"/>
  <c r="FG111" i="1" s="1"/>
  <c r="FH112" i="1" s="1"/>
  <c r="FI113" i="1" s="1"/>
  <c r="FJ114" i="1" s="1"/>
  <c r="FK115" i="1" s="1"/>
  <c r="FL116" i="1" s="1"/>
  <c r="FM117" i="1" s="1"/>
  <c r="FN118" i="1" s="1"/>
  <c r="FO119" i="1" s="1"/>
  <c r="FP120" i="1" s="1"/>
  <c r="FQ121" i="1" s="1"/>
  <c r="FR122" i="1" s="1"/>
  <c r="FS123" i="1" s="1"/>
  <c r="FT124" i="1" s="1"/>
  <c r="FU125" i="1" s="1"/>
  <c r="FV126" i="1" s="1"/>
  <c r="FW127" i="1" s="1"/>
  <c r="FX128" i="1" s="1"/>
  <c r="FY129" i="1" s="1"/>
  <c r="FZ130" i="1" s="1"/>
  <c r="GA131" i="1" s="1"/>
  <c r="GB132" i="1" s="1"/>
  <c r="GC133" i="1" s="1"/>
  <c r="GD134" i="1" s="1"/>
  <c r="GE135" i="1" s="1"/>
  <c r="GF136" i="1" s="1"/>
  <c r="GG137" i="1" s="1"/>
  <c r="GH138" i="1" s="1"/>
  <c r="GI139" i="1" s="1"/>
  <c r="GJ140" i="1" s="1"/>
  <c r="GK141" i="1" s="1"/>
  <c r="GL142" i="1" s="1"/>
  <c r="GM143" i="1" s="1"/>
  <c r="GN144" i="1" s="1"/>
  <c r="GO145" i="1" s="1"/>
  <c r="GP146" i="1" s="1"/>
  <c r="GQ147" i="1" s="1"/>
  <c r="GR148" i="1" s="1"/>
  <c r="GS149" i="1" s="1"/>
  <c r="GT150" i="1" s="1"/>
  <c r="GU151" i="1" s="1"/>
  <c r="GV152" i="1" s="1"/>
  <c r="GW153" i="1" s="1"/>
  <c r="GX154" i="1" s="1"/>
  <c r="GY155" i="1" s="1"/>
  <c r="GZ156" i="1" s="1"/>
  <c r="HA157" i="1" s="1"/>
  <c r="HB158" i="1" s="1"/>
  <c r="HC159" i="1" s="1"/>
  <c r="HD160" i="1" s="1"/>
  <c r="HE161" i="1" s="1"/>
  <c r="HF162" i="1" s="1"/>
  <c r="HG163" i="1" s="1"/>
  <c r="HH164" i="1" s="1"/>
  <c r="HI165" i="1" s="1"/>
  <c r="HJ166" i="1" s="1"/>
  <c r="HK167" i="1" s="1"/>
  <c r="HL168" i="1" s="1"/>
  <c r="HM169" i="1" s="1"/>
  <c r="HN170" i="1" s="1"/>
  <c r="HO171" i="1" s="1"/>
  <c r="HP172" i="1" s="1"/>
  <c r="BE4" i="1"/>
  <c r="BF5" i="1" s="1"/>
  <c r="BG6" i="1" s="1"/>
  <c r="BH7" i="1" s="1"/>
  <c r="BI8" i="1" s="1"/>
  <c r="BJ9" i="1" s="1"/>
  <c r="BK10" i="1" s="1"/>
  <c r="BL11" i="1" s="1"/>
  <c r="BM12" i="1" s="1"/>
  <c r="BN13" i="1" s="1"/>
  <c r="BO14" i="1" s="1"/>
  <c r="BP15" i="1" s="1"/>
  <c r="BQ16" i="1" s="1"/>
  <c r="BR17" i="1" s="1"/>
  <c r="BS18" i="1" s="1"/>
  <c r="BT19" i="1" s="1"/>
  <c r="BU20" i="1" s="1"/>
  <c r="BV21" i="1" s="1"/>
  <c r="BW22" i="1" s="1"/>
  <c r="BX23" i="1" s="1"/>
  <c r="BY24" i="1" s="1"/>
  <c r="BZ25" i="1" s="1"/>
  <c r="CA26" i="1" s="1"/>
  <c r="CB27" i="1" s="1"/>
  <c r="CC28" i="1" s="1"/>
  <c r="CD29" i="1" s="1"/>
  <c r="CE30" i="1" s="1"/>
  <c r="CF31" i="1" s="1"/>
  <c r="CG32" i="1" s="1"/>
  <c r="CH33" i="1" s="1"/>
  <c r="CI34" i="1" s="1"/>
  <c r="CJ35" i="1" s="1"/>
  <c r="CK36" i="1" s="1"/>
  <c r="CL37" i="1" s="1"/>
  <c r="CM38" i="1" s="1"/>
  <c r="CN39" i="1" s="1"/>
  <c r="CO40" i="1" s="1"/>
  <c r="CP41" i="1" s="1"/>
  <c r="CQ42" i="1" s="1"/>
  <c r="CR43" i="1" s="1"/>
  <c r="CS44" i="1" s="1"/>
  <c r="CT45" i="1" s="1"/>
  <c r="CU46" i="1" s="1"/>
  <c r="CV47" i="1" s="1"/>
  <c r="CW48" i="1" s="1"/>
  <c r="CX49" i="1" s="1"/>
  <c r="CY50" i="1" s="1"/>
  <c r="CZ51" i="1" s="1"/>
  <c r="DA52" i="1" s="1"/>
  <c r="DB53" i="1" s="1"/>
  <c r="DC54" i="1" s="1"/>
  <c r="DD55" i="1" s="1"/>
  <c r="DE56" i="1" s="1"/>
  <c r="DF57" i="1" s="1"/>
  <c r="DG58" i="1" s="1"/>
  <c r="DH59" i="1" s="1"/>
  <c r="DI60" i="1" s="1"/>
  <c r="DJ61" i="1" s="1"/>
  <c r="DK62" i="1" s="1"/>
  <c r="DL63" i="1" s="1"/>
  <c r="DM64" i="1" s="1"/>
  <c r="DN65" i="1" s="1"/>
  <c r="DO66" i="1" s="1"/>
  <c r="DP67" i="1" s="1"/>
  <c r="DQ68" i="1" s="1"/>
  <c r="DR69" i="1" s="1"/>
  <c r="DS70" i="1" s="1"/>
  <c r="DT71" i="1" s="1"/>
  <c r="DU72" i="1" s="1"/>
  <c r="DV73" i="1" s="1"/>
  <c r="DW74" i="1" s="1"/>
  <c r="DX75" i="1" s="1"/>
  <c r="DY76" i="1" s="1"/>
  <c r="DZ77" i="1" s="1"/>
  <c r="EA78" i="1" s="1"/>
  <c r="EB79" i="1" s="1"/>
  <c r="EC80" i="1" s="1"/>
  <c r="ED81" i="1" s="1"/>
  <c r="EE82" i="1" s="1"/>
  <c r="EF83" i="1" s="1"/>
  <c r="EG84" i="1" s="1"/>
  <c r="EH85" i="1" s="1"/>
  <c r="EI86" i="1" s="1"/>
  <c r="EJ87" i="1" s="1"/>
  <c r="EK88" i="1" s="1"/>
  <c r="EL89" i="1" s="1"/>
  <c r="EM90" i="1" s="1"/>
  <c r="EN91" i="1" s="1"/>
  <c r="EO92" i="1" s="1"/>
  <c r="EP93" i="1" s="1"/>
  <c r="EQ94" i="1" s="1"/>
  <c r="ER95" i="1" s="1"/>
  <c r="ES96" i="1" s="1"/>
  <c r="ET97" i="1" s="1"/>
  <c r="EU98" i="1" s="1"/>
  <c r="EV99" i="1" s="1"/>
  <c r="EW100" i="1" s="1"/>
  <c r="EX101" i="1" s="1"/>
  <c r="EY102" i="1" s="1"/>
  <c r="EZ103" i="1" s="1"/>
  <c r="FA104" i="1" s="1"/>
  <c r="FB105" i="1" s="1"/>
  <c r="FC106" i="1" s="1"/>
  <c r="FD107" i="1" s="1"/>
  <c r="FE108" i="1" s="1"/>
  <c r="FF109" i="1" s="1"/>
  <c r="FG110" i="1" s="1"/>
  <c r="FH111" i="1" s="1"/>
  <c r="FI112" i="1" s="1"/>
  <c r="FJ113" i="1" s="1"/>
  <c r="FK114" i="1" s="1"/>
  <c r="FL115" i="1" s="1"/>
  <c r="FM116" i="1" s="1"/>
  <c r="FN117" i="1" s="1"/>
  <c r="FO118" i="1" s="1"/>
  <c r="FP119" i="1" s="1"/>
  <c r="FQ120" i="1" s="1"/>
  <c r="FR121" i="1" s="1"/>
  <c r="FS122" i="1" s="1"/>
  <c r="FT123" i="1" s="1"/>
  <c r="FU124" i="1" s="1"/>
  <c r="FV125" i="1" s="1"/>
  <c r="FW126" i="1" s="1"/>
  <c r="FX127" i="1" s="1"/>
  <c r="FY128" i="1" s="1"/>
  <c r="FZ129" i="1" s="1"/>
  <c r="GA130" i="1" s="1"/>
  <c r="GB131" i="1" s="1"/>
  <c r="GC132" i="1" s="1"/>
  <c r="GD133" i="1" s="1"/>
  <c r="GE134" i="1" s="1"/>
  <c r="GF135" i="1" s="1"/>
  <c r="GG136" i="1" s="1"/>
  <c r="GH137" i="1" s="1"/>
  <c r="GI138" i="1" s="1"/>
  <c r="GJ139" i="1" s="1"/>
  <c r="GK140" i="1" s="1"/>
  <c r="GL141" i="1" s="1"/>
  <c r="GM142" i="1" s="1"/>
  <c r="GN143" i="1" s="1"/>
  <c r="GO144" i="1" s="1"/>
  <c r="GP145" i="1" s="1"/>
  <c r="GQ146" i="1" s="1"/>
  <c r="GR147" i="1" s="1"/>
  <c r="GS148" i="1" s="1"/>
  <c r="GT149" i="1" s="1"/>
  <c r="GU150" i="1" s="1"/>
  <c r="GV151" i="1" s="1"/>
  <c r="GW152" i="1" s="1"/>
  <c r="GX153" i="1" s="1"/>
  <c r="GY154" i="1" s="1"/>
  <c r="GZ155" i="1" s="1"/>
  <c r="HA156" i="1" s="1"/>
  <c r="HB157" i="1" s="1"/>
  <c r="HC158" i="1" s="1"/>
  <c r="HD159" i="1" s="1"/>
  <c r="HE160" i="1" s="1"/>
  <c r="HF161" i="1" s="1"/>
  <c r="HG162" i="1" s="1"/>
  <c r="HH163" i="1" s="1"/>
  <c r="HI164" i="1" s="1"/>
  <c r="HJ165" i="1" s="1"/>
  <c r="HK166" i="1" s="1"/>
  <c r="HL167" i="1" s="1"/>
  <c r="HM168" i="1" s="1"/>
  <c r="HN169" i="1" s="1"/>
  <c r="HO170" i="1" s="1"/>
  <c r="HP171" i="1" s="1"/>
  <c r="BF4" i="1"/>
  <c r="BG5" i="1" s="1"/>
  <c r="BH6" i="1" s="1"/>
  <c r="BI7" i="1" s="1"/>
  <c r="BJ8" i="1" s="1"/>
  <c r="BK9" i="1" s="1"/>
  <c r="BL10" i="1" s="1"/>
  <c r="BM11" i="1" s="1"/>
  <c r="BN12" i="1" s="1"/>
  <c r="BO13" i="1" s="1"/>
  <c r="BP14" i="1" s="1"/>
  <c r="BQ15" i="1" s="1"/>
  <c r="BR16" i="1" s="1"/>
  <c r="BS17" i="1" s="1"/>
  <c r="BT18" i="1" s="1"/>
  <c r="BU19" i="1" s="1"/>
  <c r="BV20" i="1" s="1"/>
  <c r="BW21" i="1" s="1"/>
  <c r="BX22" i="1" s="1"/>
  <c r="BY23" i="1" s="1"/>
  <c r="BZ24" i="1" s="1"/>
  <c r="CA25" i="1" s="1"/>
  <c r="CB26" i="1" s="1"/>
  <c r="CC27" i="1" s="1"/>
  <c r="CD28" i="1" s="1"/>
  <c r="CE29" i="1" s="1"/>
  <c r="CF30" i="1" s="1"/>
  <c r="CG31" i="1" s="1"/>
  <c r="CH32" i="1" s="1"/>
  <c r="CI33" i="1" s="1"/>
  <c r="CJ34" i="1" s="1"/>
  <c r="CK35" i="1" s="1"/>
  <c r="CL36" i="1" s="1"/>
  <c r="CM37" i="1" s="1"/>
  <c r="CN38" i="1" s="1"/>
  <c r="CO39" i="1" s="1"/>
  <c r="CP40" i="1" s="1"/>
  <c r="CQ41" i="1" s="1"/>
  <c r="CR42" i="1" s="1"/>
  <c r="CS43" i="1" s="1"/>
  <c r="CT44" i="1" s="1"/>
  <c r="CU45" i="1" s="1"/>
  <c r="CV46" i="1" s="1"/>
  <c r="CW47" i="1" s="1"/>
  <c r="CX48" i="1" s="1"/>
  <c r="CY49" i="1" s="1"/>
  <c r="CZ50" i="1" s="1"/>
  <c r="DA51" i="1" s="1"/>
  <c r="DB52" i="1" s="1"/>
  <c r="DC53" i="1" s="1"/>
  <c r="DD54" i="1" s="1"/>
  <c r="DE55" i="1" s="1"/>
  <c r="DF56" i="1" s="1"/>
  <c r="DG57" i="1" s="1"/>
  <c r="DH58" i="1" s="1"/>
  <c r="DI59" i="1" s="1"/>
  <c r="DJ60" i="1" s="1"/>
  <c r="DK61" i="1" s="1"/>
  <c r="DL62" i="1" s="1"/>
  <c r="DM63" i="1" s="1"/>
  <c r="DN64" i="1" s="1"/>
  <c r="DO65" i="1" s="1"/>
  <c r="DP66" i="1" s="1"/>
  <c r="DQ67" i="1" s="1"/>
  <c r="DR68" i="1" s="1"/>
  <c r="DS69" i="1" s="1"/>
  <c r="DT70" i="1" s="1"/>
  <c r="DU71" i="1" s="1"/>
  <c r="DV72" i="1" s="1"/>
  <c r="DW73" i="1" s="1"/>
  <c r="DX74" i="1" s="1"/>
  <c r="DY75" i="1" s="1"/>
  <c r="DZ76" i="1" s="1"/>
  <c r="EA77" i="1" s="1"/>
  <c r="EB78" i="1" s="1"/>
  <c r="EC79" i="1" s="1"/>
  <c r="ED80" i="1" s="1"/>
  <c r="EE81" i="1" s="1"/>
  <c r="EF82" i="1" s="1"/>
  <c r="EG83" i="1" s="1"/>
  <c r="EH84" i="1" s="1"/>
  <c r="EI85" i="1" s="1"/>
  <c r="EJ86" i="1" s="1"/>
  <c r="EK87" i="1" s="1"/>
  <c r="EL88" i="1" s="1"/>
  <c r="EM89" i="1" s="1"/>
  <c r="EN90" i="1" s="1"/>
  <c r="EO91" i="1" s="1"/>
  <c r="EP92" i="1" s="1"/>
  <c r="EQ93" i="1" s="1"/>
  <c r="ER94" i="1" s="1"/>
  <c r="ES95" i="1" s="1"/>
  <c r="ET96" i="1" s="1"/>
  <c r="EU97" i="1" s="1"/>
  <c r="EV98" i="1" s="1"/>
  <c r="EW99" i="1" s="1"/>
  <c r="EX100" i="1" s="1"/>
  <c r="EY101" i="1" s="1"/>
  <c r="EZ102" i="1" s="1"/>
  <c r="FA103" i="1" s="1"/>
  <c r="FB104" i="1" s="1"/>
  <c r="FC105" i="1" s="1"/>
  <c r="FD106" i="1" s="1"/>
  <c r="FE107" i="1" s="1"/>
  <c r="FF108" i="1" s="1"/>
  <c r="FG109" i="1" s="1"/>
  <c r="FH110" i="1" s="1"/>
  <c r="FI111" i="1" s="1"/>
  <c r="FJ112" i="1" s="1"/>
  <c r="FK113" i="1" s="1"/>
  <c r="FL114" i="1" s="1"/>
  <c r="FM115" i="1" s="1"/>
  <c r="FN116" i="1" s="1"/>
  <c r="FO117" i="1" s="1"/>
  <c r="FP118" i="1" s="1"/>
  <c r="FQ119" i="1" s="1"/>
  <c r="FR120" i="1" s="1"/>
  <c r="FS121" i="1" s="1"/>
  <c r="FT122" i="1" s="1"/>
  <c r="FU123" i="1" s="1"/>
  <c r="FV124" i="1" s="1"/>
  <c r="FW125" i="1" s="1"/>
  <c r="FX126" i="1" s="1"/>
  <c r="FY127" i="1" s="1"/>
  <c r="FZ128" i="1" s="1"/>
  <c r="GA129" i="1" s="1"/>
  <c r="GB130" i="1" s="1"/>
  <c r="GC131" i="1" s="1"/>
  <c r="GD132" i="1" s="1"/>
  <c r="GE133" i="1" s="1"/>
  <c r="GF134" i="1" s="1"/>
  <c r="GG135" i="1" s="1"/>
  <c r="GH136" i="1" s="1"/>
  <c r="GI137" i="1" s="1"/>
  <c r="GJ138" i="1" s="1"/>
  <c r="GK139" i="1" s="1"/>
  <c r="GL140" i="1" s="1"/>
  <c r="GM141" i="1" s="1"/>
  <c r="GN142" i="1" s="1"/>
  <c r="GO143" i="1" s="1"/>
  <c r="GP144" i="1" s="1"/>
  <c r="GQ145" i="1" s="1"/>
  <c r="GR146" i="1" s="1"/>
  <c r="GS147" i="1" s="1"/>
  <c r="GT148" i="1" s="1"/>
  <c r="GU149" i="1" s="1"/>
  <c r="GV150" i="1" s="1"/>
  <c r="GW151" i="1" s="1"/>
  <c r="GX152" i="1" s="1"/>
  <c r="GY153" i="1" s="1"/>
  <c r="GZ154" i="1" s="1"/>
  <c r="HA155" i="1" s="1"/>
  <c r="HB156" i="1" s="1"/>
  <c r="HC157" i="1" s="1"/>
  <c r="HD158" i="1" s="1"/>
  <c r="HE159" i="1" s="1"/>
  <c r="HF160" i="1" s="1"/>
  <c r="HG161" i="1" s="1"/>
  <c r="HH162" i="1" s="1"/>
  <c r="HI163" i="1" s="1"/>
  <c r="HJ164" i="1" s="1"/>
  <c r="HK165" i="1" s="1"/>
  <c r="HL166" i="1" s="1"/>
  <c r="HM167" i="1" s="1"/>
  <c r="HN168" i="1" s="1"/>
  <c r="HO169" i="1" s="1"/>
  <c r="HP170" i="1" s="1"/>
  <c r="BG4" i="1"/>
  <c r="BH5" i="1" s="1"/>
  <c r="BI6" i="1" s="1"/>
  <c r="BJ7" i="1" s="1"/>
  <c r="BK8" i="1" s="1"/>
  <c r="BL9" i="1" s="1"/>
  <c r="BM10" i="1" s="1"/>
  <c r="BN11" i="1" s="1"/>
  <c r="BO12" i="1" s="1"/>
  <c r="BP13" i="1" s="1"/>
  <c r="BQ14" i="1" s="1"/>
  <c r="BR15" i="1" s="1"/>
  <c r="BS16" i="1" s="1"/>
  <c r="BT17" i="1" s="1"/>
  <c r="BU18" i="1" s="1"/>
  <c r="BV19" i="1" s="1"/>
  <c r="BW20" i="1" s="1"/>
  <c r="BX21" i="1" s="1"/>
  <c r="BY22" i="1" s="1"/>
  <c r="BZ23" i="1" s="1"/>
  <c r="CA24" i="1" s="1"/>
  <c r="CB25" i="1" s="1"/>
  <c r="CC26" i="1" s="1"/>
  <c r="CD27" i="1" s="1"/>
  <c r="CE28" i="1" s="1"/>
  <c r="CF29" i="1" s="1"/>
  <c r="CG30" i="1" s="1"/>
  <c r="CH31" i="1" s="1"/>
  <c r="CI32" i="1" s="1"/>
  <c r="CJ33" i="1" s="1"/>
  <c r="CK34" i="1" s="1"/>
  <c r="CL35" i="1" s="1"/>
  <c r="CM36" i="1" s="1"/>
  <c r="CN37" i="1" s="1"/>
  <c r="CO38" i="1" s="1"/>
  <c r="CP39" i="1" s="1"/>
  <c r="CQ40" i="1" s="1"/>
  <c r="CR41" i="1" s="1"/>
  <c r="CS42" i="1" s="1"/>
  <c r="CT43" i="1" s="1"/>
  <c r="CU44" i="1" s="1"/>
  <c r="CV45" i="1" s="1"/>
  <c r="CW46" i="1" s="1"/>
  <c r="CX47" i="1" s="1"/>
  <c r="CY48" i="1" s="1"/>
  <c r="CZ49" i="1" s="1"/>
  <c r="DA50" i="1" s="1"/>
  <c r="DB51" i="1" s="1"/>
  <c r="DC52" i="1" s="1"/>
  <c r="DD53" i="1" s="1"/>
  <c r="DE54" i="1" s="1"/>
  <c r="DF55" i="1" s="1"/>
  <c r="DG56" i="1" s="1"/>
  <c r="DH57" i="1" s="1"/>
  <c r="DI58" i="1" s="1"/>
  <c r="DJ59" i="1" s="1"/>
  <c r="DK60" i="1" s="1"/>
  <c r="DL61" i="1" s="1"/>
  <c r="DM62" i="1" s="1"/>
  <c r="DN63" i="1" s="1"/>
  <c r="DO64" i="1" s="1"/>
  <c r="DP65" i="1" s="1"/>
  <c r="DQ66" i="1" s="1"/>
  <c r="DR67" i="1" s="1"/>
  <c r="DS68" i="1" s="1"/>
  <c r="DT69" i="1" s="1"/>
  <c r="DU70" i="1" s="1"/>
  <c r="DV71" i="1" s="1"/>
  <c r="DW72" i="1" s="1"/>
  <c r="DX73" i="1" s="1"/>
  <c r="DY74" i="1" s="1"/>
  <c r="DZ75" i="1" s="1"/>
  <c r="EA76" i="1" s="1"/>
  <c r="EB77" i="1" s="1"/>
  <c r="EC78" i="1" s="1"/>
  <c r="ED79" i="1" s="1"/>
  <c r="EE80" i="1" s="1"/>
  <c r="EF81" i="1" s="1"/>
  <c r="EG82" i="1" s="1"/>
  <c r="EH83" i="1" s="1"/>
  <c r="EI84" i="1" s="1"/>
  <c r="EJ85" i="1" s="1"/>
  <c r="EK86" i="1" s="1"/>
  <c r="EL87" i="1" s="1"/>
  <c r="EM88" i="1" s="1"/>
  <c r="EN89" i="1" s="1"/>
  <c r="EO90" i="1" s="1"/>
  <c r="EP91" i="1" s="1"/>
  <c r="EQ92" i="1" s="1"/>
  <c r="ER93" i="1" s="1"/>
  <c r="ES94" i="1" s="1"/>
  <c r="ET95" i="1" s="1"/>
  <c r="EU96" i="1" s="1"/>
  <c r="EV97" i="1" s="1"/>
  <c r="EW98" i="1" s="1"/>
  <c r="EX99" i="1" s="1"/>
  <c r="EY100" i="1" s="1"/>
  <c r="EZ101" i="1" s="1"/>
  <c r="FA102" i="1" s="1"/>
  <c r="FB103" i="1" s="1"/>
  <c r="FC104" i="1" s="1"/>
  <c r="FD105" i="1" s="1"/>
  <c r="FE106" i="1" s="1"/>
  <c r="FF107" i="1" s="1"/>
  <c r="FG108" i="1" s="1"/>
  <c r="FH109" i="1" s="1"/>
  <c r="FI110" i="1" s="1"/>
  <c r="FJ111" i="1" s="1"/>
  <c r="FK112" i="1" s="1"/>
  <c r="FL113" i="1" s="1"/>
  <c r="FM114" i="1" s="1"/>
  <c r="FN115" i="1" s="1"/>
  <c r="FO116" i="1" s="1"/>
  <c r="FP117" i="1" s="1"/>
  <c r="FQ118" i="1" s="1"/>
  <c r="FR119" i="1" s="1"/>
  <c r="FS120" i="1" s="1"/>
  <c r="FT121" i="1" s="1"/>
  <c r="FU122" i="1" s="1"/>
  <c r="FV123" i="1" s="1"/>
  <c r="FW124" i="1" s="1"/>
  <c r="FX125" i="1" s="1"/>
  <c r="FY126" i="1" s="1"/>
  <c r="FZ127" i="1" s="1"/>
  <c r="GA128" i="1" s="1"/>
  <c r="GB129" i="1" s="1"/>
  <c r="GC130" i="1" s="1"/>
  <c r="GD131" i="1" s="1"/>
  <c r="GE132" i="1" s="1"/>
  <c r="GF133" i="1" s="1"/>
  <c r="GG134" i="1" s="1"/>
  <c r="GH135" i="1" s="1"/>
  <c r="GI136" i="1" s="1"/>
  <c r="GJ137" i="1" s="1"/>
  <c r="GK138" i="1" s="1"/>
  <c r="GL139" i="1" s="1"/>
  <c r="GM140" i="1" s="1"/>
  <c r="GN141" i="1" s="1"/>
  <c r="GO142" i="1" s="1"/>
  <c r="GP143" i="1" s="1"/>
  <c r="GQ144" i="1" s="1"/>
  <c r="GR145" i="1" s="1"/>
  <c r="GS146" i="1" s="1"/>
  <c r="GT147" i="1" s="1"/>
  <c r="GU148" i="1" s="1"/>
  <c r="GV149" i="1" s="1"/>
  <c r="GW150" i="1" s="1"/>
  <c r="GX151" i="1" s="1"/>
  <c r="GY152" i="1" s="1"/>
  <c r="GZ153" i="1" s="1"/>
  <c r="HA154" i="1" s="1"/>
  <c r="HB155" i="1" s="1"/>
  <c r="HC156" i="1" s="1"/>
  <c r="HD157" i="1" s="1"/>
  <c r="HE158" i="1" s="1"/>
  <c r="HF159" i="1" s="1"/>
  <c r="HG160" i="1" s="1"/>
  <c r="HH161" i="1" s="1"/>
  <c r="HI162" i="1" s="1"/>
  <c r="HJ163" i="1" s="1"/>
  <c r="HK164" i="1" s="1"/>
  <c r="HL165" i="1" s="1"/>
  <c r="HM166" i="1" s="1"/>
  <c r="HN167" i="1" s="1"/>
  <c r="HO168" i="1" s="1"/>
  <c r="HP169" i="1" s="1"/>
  <c r="BH4" i="1"/>
  <c r="BI4" i="1"/>
  <c r="BJ5" i="1" s="1"/>
  <c r="BK6" i="1" s="1"/>
  <c r="BJ4" i="1"/>
  <c r="BK5" i="1" s="1"/>
  <c r="BL6" i="1" s="1"/>
  <c r="BM7" i="1" s="1"/>
  <c r="BN8" i="1" s="1"/>
  <c r="BO9" i="1" s="1"/>
  <c r="BP10" i="1" s="1"/>
  <c r="BQ11" i="1" s="1"/>
  <c r="BR12" i="1" s="1"/>
  <c r="BS13" i="1" s="1"/>
  <c r="BT14" i="1" s="1"/>
  <c r="BU15" i="1" s="1"/>
  <c r="BV16" i="1" s="1"/>
  <c r="BW17" i="1" s="1"/>
  <c r="BX18" i="1" s="1"/>
  <c r="BY19" i="1" s="1"/>
  <c r="BZ20" i="1" s="1"/>
  <c r="CA21" i="1" s="1"/>
  <c r="CB22" i="1" s="1"/>
  <c r="CC23" i="1" s="1"/>
  <c r="CD24" i="1" s="1"/>
  <c r="CE25" i="1" s="1"/>
  <c r="CF26" i="1" s="1"/>
  <c r="CG27" i="1" s="1"/>
  <c r="CH28" i="1" s="1"/>
  <c r="CI29" i="1" s="1"/>
  <c r="CJ30" i="1" s="1"/>
  <c r="CK31" i="1" s="1"/>
  <c r="CL32" i="1" s="1"/>
  <c r="CM33" i="1" s="1"/>
  <c r="CN34" i="1" s="1"/>
  <c r="CO35" i="1" s="1"/>
  <c r="CP36" i="1" s="1"/>
  <c r="CQ37" i="1" s="1"/>
  <c r="CR38" i="1" s="1"/>
  <c r="CS39" i="1" s="1"/>
  <c r="CT40" i="1" s="1"/>
  <c r="CU41" i="1" s="1"/>
  <c r="CV42" i="1" s="1"/>
  <c r="CW43" i="1" s="1"/>
  <c r="CX44" i="1" s="1"/>
  <c r="CY45" i="1" s="1"/>
  <c r="CZ46" i="1" s="1"/>
  <c r="DA47" i="1" s="1"/>
  <c r="DB48" i="1" s="1"/>
  <c r="DC49" i="1" s="1"/>
  <c r="DD50" i="1" s="1"/>
  <c r="DE51" i="1" s="1"/>
  <c r="DF52" i="1" s="1"/>
  <c r="DG53" i="1" s="1"/>
  <c r="DH54" i="1" s="1"/>
  <c r="DI55" i="1" s="1"/>
  <c r="DJ56" i="1" s="1"/>
  <c r="DK57" i="1" s="1"/>
  <c r="DL58" i="1" s="1"/>
  <c r="DM59" i="1" s="1"/>
  <c r="DN60" i="1" s="1"/>
  <c r="DO61" i="1" s="1"/>
  <c r="DP62" i="1" s="1"/>
  <c r="DQ63" i="1" s="1"/>
  <c r="DR64" i="1" s="1"/>
  <c r="DS65" i="1" s="1"/>
  <c r="DT66" i="1" s="1"/>
  <c r="DU67" i="1" s="1"/>
  <c r="DV68" i="1" s="1"/>
  <c r="DW69" i="1" s="1"/>
  <c r="DX70" i="1" s="1"/>
  <c r="DY71" i="1" s="1"/>
  <c r="DZ72" i="1" s="1"/>
  <c r="EA73" i="1" s="1"/>
  <c r="EB74" i="1" s="1"/>
  <c r="EC75" i="1" s="1"/>
  <c r="ED76" i="1" s="1"/>
  <c r="EE77" i="1" s="1"/>
  <c r="EF78" i="1" s="1"/>
  <c r="EG79" i="1" s="1"/>
  <c r="EH80" i="1" s="1"/>
  <c r="EI81" i="1" s="1"/>
  <c r="EJ82" i="1" s="1"/>
  <c r="EK83" i="1" s="1"/>
  <c r="EL84" i="1" s="1"/>
  <c r="EM85" i="1" s="1"/>
  <c r="EN86" i="1" s="1"/>
  <c r="EO87" i="1" s="1"/>
  <c r="EP88" i="1" s="1"/>
  <c r="EQ89" i="1" s="1"/>
  <c r="ER90" i="1" s="1"/>
  <c r="ES91" i="1" s="1"/>
  <c r="ET92" i="1" s="1"/>
  <c r="EU93" i="1" s="1"/>
  <c r="EV94" i="1" s="1"/>
  <c r="EW95" i="1" s="1"/>
  <c r="EX96" i="1" s="1"/>
  <c r="EY97" i="1" s="1"/>
  <c r="EZ98" i="1" s="1"/>
  <c r="FA99" i="1" s="1"/>
  <c r="FB100" i="1" s="1"/>
  <c r="FC101" i="1" s="1"/>
  <c r="FD102" i="1" s="1"/>
  <c r="FE103" i="1" s="1"/>
  <c r="FF104" i="1" s="1"/>
  <c r="FG105" i="1" s="1"/>
  <c r="FH106" i="1" s="1"/>
  <c r="FI107" i="1" s="1"/>
  <c r="FJ108" i="1" s="1"/>
  <c r="FK109" i="1" s="1"/>
  <c r="FL110" i="1" s="1"/>
  <c r="FM111" i="1" s="1"/>
  <c r="FN112" i="1" s="1"/>
  <c r="FO113" i="1" s="1"/>
  <c r="FP114" i="1" s="1"/>
  <c r="FQ115" i="1" s="1"/>
  <c r="FR116" i="1" s="1"/>
  <c r="FS117" i="1" s="1"/>
  <c r="FT118" i="1" s="1"/>
  <c r="FU119" i="1" s="1"/>
  <c r="FV120" i="1" s="1"/>
  <c r="FW121" i="1" s="1"/>
  <c r="FX122" i="1" s="1"/>
  <c r="FY123" i="1" s="1"/>
  <c r="FZ124" i="1" s="1"/>
  <c r="GA125" i="1" s="1"/>
  <c r="GB126" i="1" s="1"/>
  <c r="GC127" i="1" s="1"/>
  <c r="GD128" i="1" s="1"/>
  <c r="GE129" i="1" s="1"/>
  <c r="GF130" i="1" s="1"/>
  <c r="GG131" i="1" s="1"/>
  <c r="GH132" i="1" s="1"/>
  <c r="GI133" i="1" s="1"/>
  <c r="GJ134" i="1" s="1"/>
  <c r="GK135" i="1" s="1"/>
  <c r="GL136" i="1" s="1"/>
  <c r="GM137" i="1" s="1"/>
  <c r="GN138" i="1" s="1"/>
  <c r="GO139" i="1" s="1"/>
  <c r="GP140" i="1" s="1"/>
  <c r="GQ141" i="1" s="1"/>
  <c r="GR142" i="1" s="1"/>
  <c r="GS143" i="1" s="1"/>
  <c r="GT144" i="1" s="1"/>
  <c r="GU145" i="1" s="1"/>
  <c r="GV146" i="1" s="1"/>
  <c r="GW147" i="1" s="1"/>
  <c r="GX148" i="1" s="1"/>
  <c r="GY149" i="1" s="1"/>
  <c r="GZ150" i="1" s="1"/>
  <c r="HA151" i="1" s="1"/>
  <c r="HB152" i="1" s="1"/>
  <c r="HC153" i="1" s="1"/>
  <c r="HD154" i="1" s="1"/>
  <c r="HE155" i="1" s="1"/>
  <c r="HF156" i="1" s="1"/>
  <c r="HG157" i="1" s="1"/>
  <c r="HH158" i="1" s="1"/>
  <c r="HI159" i="1" s="1"/>
  <c r="HJ160" i="1" s="1"/>
  <c r="HK161" i="1" s="1"/>
  <c r="HL162" i="1" s="1"/>
  <c r="HM163" i="1" s="1"/>
  <c r="HN164" i="1" s="1"/>
  <c r="HO165" i="1" s="1"/>
  <c r="HP166" i="1" s="1"/>
  <c r="BK4" i="1"/>
  <c r="BL5" i="1" s="1"/>
  <c r="BM6" i="1" s="1"/>
  <c r="BN7" i="1" s="1"/>
  <c r="BO8" i="1" s="1"/>
  <c r="BP9" i="1" s="1"/>
  <c r="BQ10" i="1" s="1"/>
  <c r="BR11" i="1" s="1"/>
  <c r="BS12" i="1" s="1"/>
  <c r="BT13" i="1" s="1"/>
  <c r="BU14" i="1" s="1"/>
  <c r="BV15" i="1" s="1"/>
  <c r="BW16" i="1" s="1"/>
  <c r="BX17" i="1" s="1"/>
  <c r="BY18" i="1" s="1"/>
  <c r="BZ19" i="1" s="1"/>
  <c r="CA20" i="1" s="1"/>
  <c r="CB21" i="1" s="1"/>
  <c r="CC22" i="1" s="1"/>
  <c r="CD23" i="1" s="1"/>
  <c r="CE24" i="1" s="1"/>
  <c r="CF25" i="1" s="1"/>
  <c r="CG26" i="1" s="1"/>
  <c r="CH27" i="1" s="1"/>
  <c r="CI28" i="1" s="1"/>
  <c r="CJ29" i="1" s="1"/>
  <c r="CK30" i="1" s="1"/>
  <c r="CL31" i="1" s="1"/>
  <c r="CM32" i="1" s="1"/>
  <c r="CN33" i="1" s="1"/>
  <c r="CO34" i="1" s="1"/>
  <c r="CP35" i="1" s="1"/>
  <c r="CQ36" i="1" s="1"/>
  <c r="CR37" i="1" s="1"/>
  <c r="CS38" i="1" s="1"/>
  <c r="CT39" i="1" s="1"/>
  <c r="CU40" i="1" s="1"/>
  <c r="CV41" i="1" s="1"/>
  <c r="CW42" i="1" s="1"/>
  <c r="CX43" i="1" s="1"/>
  <c r="CY44" i="1" s="1"/>
  <c r="CZ45" i="1" s="1"/>
  <c r="DA46" i="1" s="1"/>
  <c r="DB47" i="1" s="1"/>
  <c r="DC48" i="1" s="1"/>
  <c r="DD49" i="1" s="1"/>
  <c r="DE50" i="1" s="1"/>
  <c r="DF51" i="1" s="1"/>
  <c r="DG52" i="1" s="1"/>
  <c r="DH53" i="1" s="1"/>
  <c r="DI54" i="1" s="1"/>
  <c r="DJ55" i="1" s="1"/>
  <c r="DK56" i="1" s="1"/>
  <c r="DL57" i="1" s="1"/>
  <c r="DM58" i="1" s="1"/>
  <c r="DN59" i="1" s="1"/>
  <c r="DO60" i="1" s="1"/>
  <c r="DP61" i="1" s="1"/>
  <c r="DQ62" i="1" s="1"/>
  <c r="DR63" i="1" s="1"/>
  <c r="DS64" i="1" s="1"/>
  <c r="DT65" i="1" s="1"/>
  <c r="DU66" i="1" s="1"/>
  <c r="DV67" i="1" s="1"/>
  <c r="DW68" i="1" s="1"/>
  <c r="DX69" i="1" s="1"/>
  <c r="DY70" i="1" s="1"/>
  <c r="DZ71" i="1" s="1"/>
  <c r="EA72" i="1" s="1"/>
  <c r="EB73" i="1" s="1"/>
  <c r="EC74" i="1" s="1"/>
  <c r="ED75" i="1" s="1"/>
  <c r="EE76" i="1" s="1"/>
  <c r="EF77" i="1" s="1"/>
  <c r="EG78" i="1" s="1"/>
  <c r="EH79" i="1" s="1"/>
  <c r="EI80" i="1" s="1"/>
  <c r="EJ81" i="1" s="1"/>
  <c r="EK82" i="1" s="1"/>
  <c r="EL83" i="1" s="1"/>
  <c r="EM84" i="1" s="1"/>
  <c r="EN85" i="1" s="1"/>
  <c r="EO86" i="1" s="1"/>
  <c r="EP87" i="1" s="1"/>
  <c r="EQ88" i="1" s="1"/>
  <c r="ER89" i="1" s="1"/>
  <c r="ES90" i="1" s="1"/>
  <c r="ET91" i="1" s="1"/>
  <c r="EU92" i="1" s="1"/>
  <c r="EV93" i="1" s="1"/>
  <c r="EW94" i="1" s="1"/>
  <c r="EX95" i="1" s="1"/>
  <c r="EY96" i="1" s="1"/>
  <c r="EZ97" i="1" s="1"/>
  <c r="FA98" i="1" s="1"/>
  <c r="FB99" i="1" s="1"/>
  <c r="FC100" i="1" s="1"/>
  <c r="FD101" i="1" s="1"/>
  <c r="FE102" i="1" s="1"/>
  <c r="FF103" i="1" s="1"/>
  <c r="FG104" i="1" s="1"/>
  <c r="FH105" i="1" s="1"/>
  <c r="FI106" i="1" s="1"/>
  <c r="FJ107" i="1" s="1"/>
  <c r="FK108" i="1" s="1"/>
  <c r="FL109" i="1" s="1"/>
  <c r="FM110" i="1" s="1"/>
  <c r="FN111" i="1" s="1"/>
  <c r="FO112" i="1" s="1"/>
  <c r="FP113" i="1" s="1"/>
  <c r="FQ114" i="1" s="1"/>
  <c r="FR115" i="1" s="1"/>
  <c r="FS116" i="1" s="1"/>
  <c r="FT117" i="1" s="1"/>
  <c r="FU118" i="1" s="1"/>
  <c r="FV119" i="1" s="1"/>
  <c r="FW120" i="1" s="1"/>
  <c r="FX121" i="1" s="1"/>
  <c r="FY122" i="1" s="1"/>
  <c r="FZ123" i="1" s="1"/>
  <c r="GA124" i="1" s="1"/>
  <c r="GB125" i="1" s="1"/>
  <c r="GC126" i="1" s="1"/>
  <c r="GD127" i="1" s="1"/>
  <c r="GE128" i="1" s="1"/>
  <c r="GF129" i="1" s="1"/>
  <c r="GG130" i="1" s="1"/>
  <c r="GH131" i="1" s="1"/>
  <c r="GI132" i="1" s="1"/>
  <c r="GJ133" i="1" s="1"/>
  <c r="GK134" i="1" s="1"/>
  <c r="GL135" i="1" s="1"/>
  <c r="GM136" i="1" s="1"/>
  <c r="GN137" i="1" s="1"/>
  <c r="GO138" i="1" s="1"/>
  <c r="GP139" i="1" s="1"/>
  <c r="GQ140" i="1" s="1"/>
  <c r="GR141" i="1" s="1"/>
  <c r="GS142" i="1" s="1"/>
  <c r="GT143" i="1" s="1"/>
  <c r="GU144" i="1" s="1"/>
  <c r="GV145" i="1" s="1"/>
  <c r="GW146" i="1" s="1"/>
  <c r="GX147" i="1" s="1"/>
  <c r="GY148" i="1" s="1"/>
  <c r="GZ149" i="1" s="1"/>
  <c r="HA150" i="1" s="1"/>
  <c r="HB151" i="1" s="1"/>
  <c r="HC152" i="1" s="1"/>
  <c r="HD153" i="1" s="1"/>
  <c r="HE154" i="1" s="1"/>
  <c r="HF155" i="1" s="1"/>
  <c r="HG156" i="1" s="1"/>
  <c r="HH157" i="1" s="1"/>
  <c r="HI158" i="1" s="1"/>
  <c r="HJ159" i="1" s="1"/>
  <c r="HK160" i="1" s="1"/>
  <c r="HL161" i="1" s="1"/>
  <c r="HM162" i="1" s="1"/>
  <c r="HN163" i="1" s="1"/>
  <c r="HO164" i="1" s="1"/>
  <c r="HP165" i="1" s="1"/>
  <c r="BL4" i="1"/>
  <c r="BM5" i="1" s="1"/>
  <c r="BN6" i="1" s="1"/>
  <c r="BO7" i="1" s="1"/>
  <c r="BP8" i="1" s="1"/>
  <c r="BQ9" i="1" s="1"/>
  <c r="BR10" i="1" s="1"/>
  <c r="BS11" i="1" s="1"/>
  <c r="BT12" i="1" s="1"/>
  <c r="BU13" i="1" s="1"/>
  <c r="BV14" i="1" s="1"/>
  <c r="BW15" i="1" s="1"/>
  <c r="BX16" i="1" s="1"/>
  <c r="BY17" i="1" s="1"/>
  <c r="BZ18" i="1" s="1"/>
  <c r="CA19" i="1" s="1"/>
  <c r="CB20" i="1" s="1"/>
  <c r="CC21" i="1" s="1"/>
  <c r="CD22" i="1" s="1"/>
  <c r="CE23" i="1" s="1"/>
  <c r="CF24" i="1" s="1"/>
  <c r="CG25" i="1" s="1"/>
  <c r="CH26" i="1" s="1"/>
  <c r="CI27" i="1" s="1"/>
  <c r="CJ28" i="1" s="1"/>
  <c r="CK29" i="1" s="1"/>
  <c r="CL30" i="1" s="1"/>
  <c r="CM31" i="1" s="1"/>
  <c r="CN32" i="1" s="1"/>
  <c r="CO33" i="1" s="1"/>
  <c r="CP34" i="1" s="1"/>
  <c r="CQ35" i="1" s="1"/>
  <c r="CR36" i="1" s="1"/>
  <c r="CS37" i="1" s="1"/>
  <c r="CT38" i="1" s="1"/>
  <c r="CU39" i="1" s="1"/>
  <c r="CV40" i="1" s="1"/>
  <c r="CW41" i="1" s="1"/>
  <c r="CX42" i="1" s="1"/>
  <c r="CY43" i="1" s="1"/>
  <c r="CZ44" i="1" s="1"/>
  <c r="DA45" i="1" s="1"/>
  <c r="DB46" i="1" s="1"/>
  <c r="DC47" i="1" s="1"/>
  <c r="DD48" i="1" s="1"/>
  <c r="DE49" i="1" s="1"/>
  <c r="DF50" i="1" s="1"/>
  <c r="DG51" i="1" s="1"/>
  <c r="DH52" i="1" s="1"/>
  <c r="DI53" i="1" s="1"/>
  <c r="DJ54" i="1" s="1"/>
  <c r="DK55" i="1" s="1"/>
  <c r="DL56" i="1" s="1"/>
  <c r="DM57" i="1" s="1"/>
  <c r="DN58" i="1" s="1"/>
  <c r="DO59" i="1" s="1"/>
  <c r="DP60" i="1" s="1"/>
  <c r="DQ61" i="1" s="1"/>
  <c r="DR62" i="1" s="1"/>
  <c r="DS63" i="1" s="1"/>
  <c r="DT64" i="1" s="1"/>
  <c r="DU65" i="1" s="1"/>
  <c r="DV66" i="1" s="1"/>
  <c r="DW67" i="1" s="1"/>
  <c r="DX68" i="1" s="1"/>
  <c r="DY69" i="1" s="1"/>
  <c r="DZ70" i="1" s="1"/>
  <c r="EA71" i="1" s="1"/>
  <c r="EB72" i="1" s="1"/>
  <c r="EC73" i="1" s="1"/>
  <c r="ED74" i="1" s="1"/>
  <c r="EE75" i="1" s="1"/>
  <c r="EF76" i="1" s="1"/>
  <c r="EG77" i="1" s="1"/>
  <c r="EH78" i="1" s="1"/>
  <c r="EI79" i="1" s="1"/>
  <c r="EJ80" i="1" s="1"/>
  <c r="EK81" i="1" s="1"/>
  <c r="EL82" i="1" s="1"/>
  <c r="EM83" i="1" s="1"/>
  <c r="EN84" i="1" s="1"/>
  <c r="EO85" i="1" s="1"/>
  <c r="EP86" i="1" s="1"/>
  <c r="EQ87" i="1" s="1"/>
  <c r="ER88" i="1" s="1"/>
  <c r="ES89" i="1" s="1"/>
  <c r="ET90" i="1" s="1"/>
  <c r="EU91" i="1" s="1"/>
  <c r="EV92" i="1" s="1"/>
  <c r="EW93" i="1" s="1"/>
  <c r="EX94" i="1" s="1"/>
  <c r="EY95" i="1" s="1"/>
  <c r="EZ96" i="1" s="1"/>
  <c r="FA97" i="1" s="1"/>
  <c r="FB98" i="1" s="1"/>
  <c r="FC99" i="1" s="1"/>
  <c r="FD100" i="1" s="1"/>
  <c r="FE101" i="1" s="1"/>
  <c r="FF102" i="1" s="1"/>
  <c r="FG103" i="1" s="1"/>
  <c r="FH104" i="1" s="1"/>
  <c r="FI105" i="1" s="1"/>
  <c r="FJ106" i="1" s="1"/>
  <c r="FK107" i="1" s="1"/>
  <c r="FL108" i="1" s="1"/>
  <c r="FM109" i="1" s="1"/>
  <c r="FN110" i="1" s="1"/>
  <c r="FO111" i="1" s="1"/>
  <c r="FP112" i="1" s="1"/>
  <c r="FQ113" i="1" s="1"/>
  <c r="FR114" i="1" s="1"/>
  <c r="FS115" i="1" s="1"/>
  <c r="FT116" i="1" s="1"/>
  <c r="FU117" i="1" s="1"/>
  <c r="FV118" i="1" s="1"/>
  <c r="FW119" i="1" s="1"/>
  <c r="FX120" i="1" s="1"/>
  <c r="FY121" i="1" s="1"/>
  <c r="FZ122" i="1" s="1"/>
  <c r="GA123" i="1" s="1"/>
  <c r="GB124" i="1" s="1"/>
  <c r="GC125" i="1" s="1"/>
  <c r="GD126" i="1" s="1"/>
  <c r="GE127" i="1" s="1"/>
  <c r="GF128" i="1" s="1"/>
  <c r="GG129" i="1" s="1"/>
  <c r="GH130" i="1" s="1"/>
  <c r="GI131" i="1" s="1"/>
  <c r="GJ132" i="1" s="1"/>
  <c r="GK133" i="1" s="1"/>
  <c r="GL134" i="1" s="1"/>
  <c r="GM135" i="1" s="1"/>
  <c r="GN136" i="1" s="1"/>
  <c r="GO137" i="1" s="1"/>
  <c r="GP138" i="1" s="1"/>
  <c r="GQ139" i="1" s="1"/>
  <c r="GR140" i="1" s="1"/>
  <c r="GS141" i="1" s="1"/>
  <c r="GT142" i="1" s="1"/>
  <c r="GU143" i="1" s="1"/>
  <c r="GV144" i="1" s="1"/>
  <c r="GW145" i="1" s="1"/>
  <c r="GX146" i="1" s="1"/>
  <c r="GY147" i="1" s="1"/>
  <c r="GZ148" i="1" s="1"/>
  <c r="HA149" i="1" s="1"/>
  <c r="HB150" i="1" s="1"/>
  <c r="HC151" i="1" s="1"/>
  <c r="HD152" i="1" s="1"/>
  <c r="HE153" i="1" s="1"/>
  <c r="HF154" i="1" s="1"/>
  <c r="HG155" i="1" s="1"/>
  <c r="HH156" i="1" s="1"/>
  <c r="HI157" i="1" s="1"/>
  <c r="HJ158" i="1" s="1"/>
  <c r="HK159" i="1" s="1"/>
  <c r="HL160" i="1" s="1"/>
  <c r="HM161" i="1" s="1"/>
  <c r="HN162" i="1" s="1"/>
  <c r="HO163" i="1" s="1"/>
  <c r="HP164" i="1" s="1"/>
  <c r="BM4" i="1"/>
  <c r="BN5" i="1" s="1"/>
  <c r="BO6" i="1" s="1"/>
  <c r="BP7" i="1" s="1"/>
  <c r="BQ8" i="1" s="1"/>
  <c r="BR9" i="1" s="1"/>
  <c r="BS10" i="1" s="1"/>
  <c r="BT11" i="1" s="1"/>
  <c r="BU12" i="1" s="1"/>
  <c r="BV13" i="1" s="1"/>
  <c r="BW14" i="1" s="1"/>
  <c r="BX15" i="1" s="1"/>
  <c r="BY16" i="1" s="1"/>
  <c r="BZ17" i="1" s="1"/>
  <c r="CA18" i="1" s="1"/>
  <c r="CB19" i="1" s="1"/>
  <c r="CC20" i="1" s="1"/>
  <c r="CD21" i="1" s="1"/>
  <c r="CE22" i="1" s="1"/>
  <c r="CF23" i="1" s="1"/>
  <c r="CG24" i="1" s="1"/>
  <c r="CH25" i="1" s="1"/>
  <c r="CI26" i="1" s="1"/>
  <c r="CJ27" i="1" s="1"/>
  <c r="CK28" i="1" s="1"/>
  <c r="CL29" i="1" s="1"/>
  <c r="CM30" i="1" s="1"/>
  <c r="CN31" i="1" s="1"/>
  <c r="CO32" i="1" s="1"/>
  <c r="CP33" i="1" s="1"/>
  <c r="CQ34" i="1" s="1"/>
  <c r="CR35" i="1" s="1"/>
  <c r="CS36" i="1" s="1"/>
  <c r="CT37" i="1" s="1"/>
  <c r="CU38" i="1" s="1"/>
  <c r="CV39" i="1" s="1"/>
  <c r="CW40" i="1" s="1"/>
  <c r="CX41" i="1" s="1"/>
  <c r="CY42" i="1" s="1"/>
  <c r="CZ43" i="1" s="1"/>
  <c r="DA44" i="1" s="1"/>
  <c r="DB45" i="1" s="1"/>
  <c r="DC46" i="1" s="1"/>
  <c r="DD47" i="1" s="1"/>
  <c r="DE48" i="1" s="1"/>
  <c r="DF49" i="1" s="1"/>
  <c r="DG50" i="1" s="1"/>
  <c r="DH51" i="1" s="1"/>
  <c r="DI52" i="1" s="1"/>
  <c r="DJ53" i="1" s="1"/>
  <c r="DK54" i="1" s="1"/>
  <c r="DL55" i="1" s="1"/>
  <c r="DM56" i="1" s="1"/>
  <c r="DN57" i="1" s="1"/>
  <c r="DO58" i="1" s="1"/>
  <c r="DP59" i="1" s="1"/>
  <c r="DQ60" i="1" s="1"/>
  <c r="DR61" i="1" s="1"/>
  <c r="DS62" i="1" s="1"/>
  <c r="DT63" i="1" s="1"/>
  <c r="DU64" i="1" s="1"/>
  <c r="DV65" i="1" s="1"/>
  <c r="DW66" i="1" s="1"/>
  <c r="DX67" i="1" s="1"/>
  <c r="DY68" i="1" s="1"/>
  <c r="DZ69" i="1" s="1"/>
  <c r="EA70" i="1" s="1"/>
  <c r="EB71" i="1" s="1"/>
  <c r="EC72" i="1" s="1"/>
  <c r="ED73" i="1" s="1"/>
  <c r="EE74" i="1" s="1"/>
  <c r="EF75" i="1" s="1"/>
  <c r="EG76" i="1" s="1"/>
  <c r="EH77" i="1" s="1"/>
  <c r="EI78" i="1" s="1"/>
  <c r="EJ79" i="1" s="1"/>
  <c r="EK80" i="1" s="1"/>
  <c r="EL81" i="1" s="1"/>
  <c r="EM82" i="1" s="1"/>
  <c r="EN83" i="1" s="1"/>
  <c r="EO84" i="1" s="1"/>
  <c r="EP85" i="1" s="1"/>
  <c r="EQ86" i="1" s="1"/>
  <c r="ER87" i="1" s="1"/>
  <c r="ES88" i="1" s="1"/>
  <c r="ET89" i="1" s="1"/>
  <c r="EU90" i="1" s="1"/>
  <c r="EV91" i="1" s="1"/>
  <c r="EW92" i="1" s="1"/>
  <c r="EX93" i="1" s="1"/>
  <c r="EY94" i="1" s="1"/>
  <c r="EZ95" i="1" s="1"/>
  <c r="FA96" i="1" s="1"/>
  <c r="FB97" i="1" s="1"/>
  <c r="FC98" i="1" s="1"/>
  <c r="FD99" i="1" s="1"/>
  <c r="FE100" i="1" s="1"/>
  <c r="FF101" i="1" s="1"/>
  <c r="FG102" i="1" s="1"/>
  <c r="FH103" i="1" s="1"/>
  <c r="FI104" i="1" s="1"/>
  <c r="FJ105" i="1" s="1"/>
  <c r="FK106" i="1" s="1"/>
  <c r="FL107" i="1" s="1"/>
  <c r="FM108" i="1" s="1"/>
  <c r="FN109" i="1" s="1"/>
  <c r="FO110" i="1" s="1"/>
  <c r="FP111" i="1" s="1"/>
  <c r="FQ112" i="1" s="1"/>
  <c r="FR113" i="1" s="1"/>
  <c r="FS114" i="1" s="1"/>
  <c r="FT115" i="1" s="1"/>
  <c r="FU116" i="1" s="1"/>
  <c r="FV117" i="1" s="1"/>
  <c r="FW118" i="1" s="1"/>
  <c r="FX119" i="1" s="1"/>
  <c r="FY120" i="1" s="1"/>
  <c r="FZ121" i="1" s="1"/>
  <c r="GA122" i="1" s="1"/>
  <c r="GB123" i="1" s="1"/>
  <c r="GC124" i="1" s="1"/>
  <c r="GD125" i="1" s="1"/>
  <c r="GE126" i="1" s="1"/>
  <c r="GF127" i="1" s="1"/>
  <c r="GG128" i="1" s="1"/>
  <c r="GH129" i="1" s="1"/>
  <c r="GI130" i="1" s="1"/>
  <c r="GJ131" i="1" s="1"/>
  <c r="GK132" i="1" s="1"/>
  <c r="GL133" i="1" s="1"/>
  <c r="GM134" i="1" s="1"/>
  <c r="GN135" i="1" s="1"/>
  <c r="GO136" i="1" s="1"/>
  <c r="GP137" i="1" s="1"/>
  <c r="GQ138" i="1" s="1"/>
  <c r="GR139" i="1" s="1"/>
  <c r="GS140" i="1" s="1"/>
  <c r="GT141" i="1" s="1"/>
  <c r="GU142" i="1" s="1"/>
  <c r="GV143" i="1" s="1"/>
  <c r="GW144" i="1" s="1"/>
  <c r="GX145" i="1" s="1"/>
  <c r="GY146" i="1" s="1"/>
  <c r="GZ147" i="1" s="1"/>
  <c r="HA148" i="1" s="1"/>
  <c r="HB149" i="1" s="1"/>
  <c r="HC150" i="1" s="1"/>
  <c r="HD151" i="1" s="1"/>
  <c r="HE152" i="1" s="1"/>
  <c r="HF153" i="1" s="1"/>
  <c r="HG154" i="1" s="1"/>
  <c r="HH155" i="1" s="1"/>
  <c r="HI156" i="1" s="1"/>
  <c r="HJ157" i="1" s="1"/>
  <c r="HK158" i="1" s="1"/>
  <c r="HL159" i="1" s="1"/>
  <c r="HM160" i="1" s="1"/>
  <c r="HN161" i="1" s="1"/>
  <c r="HO162" i="1" s="1"/>
  <c r="HP163" i="1" s="1"/>
  <c r="BN4" i="1"/>
  <c r="BO5" i="1" s="1"/>
  <c r="BP6" i="1" s="1"/>
  <c r="BQ7" i="1" s="1"/>
  <c r="BR8" i="1" s="1"/>
  <c r="BS9" i="1" s="1"/>
  <c r="BT10" i="1" s="1"/>
  <c r="BU11" i="1" s="1"/>
  <c r="BV12" i="1" s="1"/>
  <c r="BW13" i="1" s="1"/>
  <c r="BX14" i="1" s="1"/>
  <c r="BY15" i="1" s="1"/>
  <c r="BZ16" i="1" s="1"/>
  <c r="CA17" i="1" s="1"/>
  <c r="CB18" i="1" s="1"/>
  <c r="CC19" i="1" s="1"/>
  <c r="CD20" i="1" s="1"/>
  <c r="CE21" i="1" s="1"/>
  <c r="CF22" i="1" s="1"/>
  <c r="CG23" i="1" s="1"/>
  <c r="CH24" i="1" s="1"/>
  <c r="CI25" i="1" s="1"/>
  <c r="CJ26" i="1" s="1"/>
  <c r="CK27" i="1" s="1"/>
  <c r="CL28" i="1" s="1"/>
  <c r="CM29" i="1" s="1"/>
  <c r="CN30" i="1" s="1"/>
  <c r="CO31" i="1" s="1"/>
  <c r="CP32" i="1" s="1"/>
  <c r="CQ33" i="1" s="1"/>
  <c r="CR34" i="1" s="1"/>
  <c r="CS35" i="1" s="1"/>
  <c r="CT36" i="1" s="1"/>
  <c r="CU37" i="1" s="1"/>
  <c r="CV38" i="1" s="1"/>
  <c r="CW39" i="1" s="1"/>
  <c r="CX40" i="1" s="1"/>
  <c r="CY41" i="1" s="1"/>
  <c r="CZ42" i="1" s="1"/>
  <c r="DA43" i="1" s="1"/>
  <c r="DB44" i="1" s="1"/>
  <c r="DC45" i="1" s="1"/>
  <c r="DD46" i="1" s="1"/>
  <c r="DE47" i="1" s="1"/>
  <c r="DF48" i="1" s="1"/>
  <c r="DG49" i="1" s="1"/>
  <c r="DH50" i="1" s="1"/>
  <c r="DI51" i="1" s="1"/>
  <c r="DJ52" i="1" s="1"/>
  <c r="DK53" i="1" s="1"/>
  <c r="DL54" i="1" s="1"/>
  <c r="DM55" i="1" s="1"/>
  <c r="DN56" i="1" s="1"/>
  <c r="DO57" i="1" s="1"/>
  <c r="DP58" i="1" s="1"/>
  <c r="DQ59" i="1" s="1"/>
  <c r="DR60" i="1" s="1"/>
  <c r="DS61" i="1" s="1"/>
  <c r="DT62" i="1" s="1"/>
  <c r="DU63" i="1" s="1"/>
  <c r="DV64" i="1" s="1"/>
  <c r="DW65" i="1" s="1"/>
  <c r="DX66" i="1" s="1"/>
  <c r="DY67" i="1" s="1"/>
  <c r="DZ68" i="1" s="1"/>
  <c r="EA69" i="1" s="1"/>
  <c r="EB70" i="1" s="1"/>
  <c r="EC71" i="1" s="1"/>
  <c r="ED72" i="1" s="1"/>
  <c r="EE73" i="1" s="1"/>
  <c r="EF74" i="1" s="1"/>
  <c r="EG75" i="1" s="1"/>
  <c r="EH76" i="1" s="1"/>
  <c r="EI77" i="1" s="1"/>
  <c r="EJ78" i="1" s="1"/>
  <c r="EK79" i="1" s="1"/>
  <c r="EL80" i="1" s="1"/>
  <c r="EM81" i="1" s="1"/>
  <c r="EN82" i="1" s="1"/>
  <c r="EO83" i="1" s="1"/>
  <c r="EP84" i="1" s="1"/>
  <c r="EQ85" i="1" s="1"/>
  <c r="ER86" i="1" s="1"/>
  <c r="ES87" i="1" s="1"/>
  <c r="ET88" i="1" s="1"/>
  <c r="EU89" i="1" s="1"/>
  <c r="EV90" i="1" s="1"/>
  <c r="EW91" i="1" s="1"/>
  <c r="EX92" i="1" s="1"/>
  <c r="EY93" i="1" s="1"/>
  <c r="EZ94" i="1" s="1"/>
  <c r="FA95" i="1" s="1"/>
  <c r="FB96" i="1" s="1"/>
  <c r="FC97" i="1" s="1"/>
  <c r="FD98" i="1" s="1"/>
  <c r="FE99" i="1" s="1"/>
  <c r="FF100" i="1" s="1"/>
  <c r="FG101" i="1" s="1"/>
  <c r="FH102" i="1" s="1"/>
  <c r="FI103" i="1" s="1"/>
  <c r="FJ104" i="1" s="1"/>
  <c r="FK105" i="1" s="1"/>
  <c r="FL106" i="1" s="1"/>
  <c r="FM107" i="1" s="1"/>
  <c r="FN108" i="1" s="1"/>
  <c r="FO109" i="1" s="1"/>
  <c r="FP110" i="1" s="1"/>
  <c r="FQ111" i="1" s="1"/>
  <c r="FR112" i="1" s="1"/>
  <c r="FS113" i="1" s="1"/>
  <c r="FT114" i="1" s="1"/>
  <c r="FU115" i="1" s="1"/>
  <c r="FV116" i="1" s="1"/>
  <c r="FW117" i="1" s="1"/>
  <c r="FX118" i="1" s="1"/>
  <c r="FY119" i="1" s="1"/>
  <c r="FZ120" i="1" s="1"/>
  <c r="GA121" i="1" s="1"/>
  <c r="GB122" i="1" s="1"/>
  <c r="GC123" i="1" s="1"/>
  <c r="GD124" i="1" s="1"/>
  <c r="GE125" i="1" s="1"/>
  <c r="GF126" i="1" s="1"/>
  <c r="GG127" i="1" s="1"/>
  <c r="GH128" i="1" s="1"/>
  <c r="GI129" i="1" s="1"/>
  <c r="GJ130" i="1" s="1"/>
  <c r="GK131" i="1" s="1"/>
  <c r="GL132" i="1" s="1"/>
  <c r="GM133" i="1" s="1"/>
  <c r="GN134" i="1" s="1"/>
  <c r="GO135" i="1" s="1"/>
  <c r="GP136" i="1" s="1"/>
  <c r="GQ137" i="1" s="1"/>
  <c r="GR138" i="1" s="1"/>
  <c r="GS139" i="1" s="1"/>
  <c r="GT140" i="1" s="1"/>
  <c r="GU141" i="1" s="1"/>
  <c r="GV142" i="1" s="1"/>
  <c r="GW143" i="1" s="1"/>
  <c r="GX144" i="1" s="1"/>
  <c r="GY145" i="1" s="1"/>
  <c r="GZ146" i="1" s="1"/>
  <c r="HA147" i="1" s="1"/>
  <c r="HB148" i="1" s="1"/>
  <c r="HC149" i="1" s="1"/>
  <c r="HD150" i="1" s="1"/>
  <c r="HE151" i="1" s="1"/>
  <c r="HF152" i="1" s="1"/>
  <c r="HG153" i="1" s="1"/>
  <c r="HH154" i="1" s="1"/>
  <c r="HI155" i="1" s="1"/>
  <c r="HJ156" i="1" s="1"/>
  <c r="HK157" i="1" s="1"/>
  <c r="HL158" i="1" s="1"/>
  <c r="HM159" i="1" s="1"/>
  <c r="HN160" i="1" s="1"/>
  <c r="HO161" i="1" s="1"/>
  <c r="HP162" i="1" s="1"/>
  <c r="BO4" i="1"/>
  <c r="BP5" i="1" s="1"/>
  <c r="BQ6" i="1" s="1"/>
  <c r="BR7" i="1" s="1"/>
  <c r="BS8" i="1" s="1"/>
  <c r="BT9" i="1" s="1"/>
  <c r="BU10" i="1" s="1"/>
  <c r="BV11" i="1" s="1"/>
  <c r="BW12" i="1" s="1"/>
  <c r="BX13" i="1" s="1"/>
  <c r="BY14" i="1" s="1"/>
  <c r="BZ15" i="1" s="1"/>
  <c r="CA16" i="1" s="1"/>
  <c r="CB17" i="1" s="1"/>
  <c r="CC18" i="1" s="1"/>
  <c r="CD19" i="1" s="1"/>
  <c r="CE20" i="1" s="1"/>
  <c r="CF21" i="1" s="1"/>
  <c r="CG22" i="1" s="1"/>
  <c r="CH23" i="1" s="1"/>
  <c r="CI24" i="1" s="1"/>
  <c r="CJ25" i="1" s="1"/>
  <c r="CK26" i="1" s="1"/>
  <c r="CL27" i="1" s="1"/>
  <c r="CM28" i="1" s="1"/>
  <c r="CN29" i="1" s="1"/>
  <c r="CO30" i="1" s="1"/>
  <c r="CP31" i="1" s="1"/>
  <c r="CQ32" i="1" s="1"/>
  <c r="CR33" i="1" s="1"/>
  <c r="CS34" i="1" s="1"/>
  <c r="CT35" i="1" s="1"/>
  <c r="CU36" i="1" s="1"/>
  <c r="CV37" i="1" s="1"/>
  <c r="CW38" i="1" s="1"/>
  <c r="CX39" i="1" s="1"/>
  <c r="CY40" i="1" s="1"/>
  <c r="CZ41" i="1" s="1"/>
  <c r="DA42" i="1" s="1"/>
  <c r="DB43" i="1" s="1"/>
  <c r="DC44" i="1" s="1"/>
  <c r="DD45" i="1" s="1"/>
  <c r="DE46" i="1" s="1"/>
  <c r="DF47" i="1" s="1"/>
  <c r="DG48" i="1" s="1"/>
  <c r="DH49" i="1" s="1"/>
  <c r="DI50" i="1" s="1"/>
  <c r="DJ51" i="1" s="1"/>
  <c r="DK52" i="1" s="1"/>
  <c r="DL53" i="1" s="1"/>
  <c r="DM54" i="1" s="1"/>
  <c r="DN55" i="1" s="1"/>
  <c r="DO56" i="1" s="1"/>
  <c r="DP57" i="1" s="1"/>
  <c r="DQ58" i="1" s="1"/>
  <c r="DR59" i="1" s="1"/>
  <c r="DS60" i="1" s="1"/>
  <c r="DT61" i="1" s="1"/>
  <c r="DU62" i="1" s="1"/>
  <c r="DV63" i="1" s="1"/>
  <c r="DW64" i="1" s="1"/>
  <c r="DX65" i="1" s="1"/>
  <c r="DY66" i="1" s="1"/>
  <c r="DZ67" i="1" s="1"/>
  <c r="EA68" i="1" s="1"/>
  <c r="EB69" i="1" s="1"/>
  <c r="EC70" i="1" s="1"/>
  <c r="ED71" i="1" s="1"/>
  <c r="EE72" i="1" s="1"/>
  <c r="EF73" i="1" s="1"/>
  <c r="EG74" i="1" s="1"/>
  <c r="EH75" i="1" s="1"/>
  <c r="EI76" i="1" s="1"/>
  <c r="EJ77" i="1" s="1"/>
  <c r="EK78" i="1" s="1"/>
  <c r="EL79" i="1" s="1"/>
  <c r="EM80" i="1" s="1"/>
  <c r="EN81" i="1" s="1"/>
  <c r="EO82" i="1" s="1"/>
  <c r="EP83" i="1" s="1"/>
  <c r="EQ84" i="1" s="1"/>
  <c r="ER85" i="1" s="1"/>
  <c r="ES86" i="1" s="1"/>
  <c r="ET87" i="1" s="1"/>
  <c r="EU88" i="1" s="1"/>
  <c r="EV89" i="1" s="1"/>
  <c r="EW90" i="1" s="1"/>
  <c r="EX91" i="1" s="1"/>
  <c r="EY92" i="1" s="1"/>
  <c r="EZ93" i="1" s="1"/>
  <c r="FA94" i="1" s="1"/>
  <c r="FB95" i="1" s="1"/>
  <c r="FC96" i="1" s="1"/>
  <c r="FD97" i="1" s="1"/>
  <c r="FE98" i="1" s="1"/>
  <c r="FF99" i="1" s="1"/>
  <c r="FG100" i="1" s="1"/>
  <c r="FH101" i="1" s="1"/>
  <c r="FI102" i="1" s="1"/>
  <c r="FJ103" i="1" s="1"/>
  <c r="FK104" i="1" s="1"/>
  <c r="FL105" i="1" s="1"/>
  <c r="FM106" i="1" s="1"/>
  <c r="FN107" i="1" s="1"/>
  <c r="FO108" i="1" s="1"/>
  <c r="FP109" i="1" s="1"/>
  <c r="FQ110" i="1" s="1"/>
  <c r="FR111" i="1" s="1"/>
  <c r="FS112" i="1" s="1"/>
  <c r="FT113" i="1" s="1"/>
  <c r="FU114" i="1" s="1"/>
  <c r="FV115" i="1" s="1"/>
  <c r="FW116" i="1" s="1"/>
  <c r="FX117" i="1" s="1"/>
  <c r="FY118" i="1" s="1"/>
  <c r="FZ119" i="1" s="1"/>
  <c r="GA120" i="1" s="1"/>
  <c r="GB121" i="1" s="1"/>
  <c r="GC122" i="1" s="1"/>
  <c r="GD123" i="1" s="1"/>
  <c r="GE124" i="1" s="1"/>
  <c r="GF125" i="1" s="1"/>
  <c r="GG126" i="1" s="1"/>
  <c r="GH127" i="1" s="1"/>
  <c r="GI128" i="1" s="1"/>
  <c r="GJ129" i="1" s="1"/>
  <c r="GK130" i="1" s="1"/>
  <c r="GL131" i="1" s="1"/>
  <c r="GM132" i="1" s="1"/>
  <c r="GN133" i="1" s="1"/>
  <c r="GO134" i="1" s="1"/>
  <c r="GP135" i="1" s="1"/>
  <c r="GQ136" i="1" s="1"/>
  <c r="GR137" i="1" s="1"/>
  <c r="GS138" i="1" s="1"/>
  <c r="GT139" i="1" s="1"/>
  <c r="GU140" i="1" s="1"/>
  <c r="GV141" i="1" s="1"/>
  <c r="GW142" i="1" s="1"/>
  <c r="GX143" i="1" s="1"/>
  <c r="GY144" i="1" s="1"/>
  <c r="GZ145" i="1" s="1"/>
  <c r="HA146" i="1" s="1"/>
  <c r="HB147" i="1" s="1"/>
  <c r="HC148" i="1" s="1"/>
  <c r="HD149" i="1" s="1"/>
  <c r="HE150" i="1" s="1"/>
  <c r="HF151" i="1" s="1"/>
  <c r="HG152" i="1" s="1"/>
  <c r="HH153" i="1" s="1"/>
  <c r="HI154" i="1" s="1"/>
  <c r="HJ155" i="1" s="1"/>
  <c r="HK156" i="1" s="1"/>
  <c r="HL157" i="1" s="1"/>
  <c r="HM158" i="1" s="1"/>
  <c r="HN159" i="1" s="1"/>
  <c r="HO160" i="1" s="1"/>
  <c r="HP161" i="1" s="1"/>
  <c r="BP4" i="1"/>
  <c r="BQ5" i="1" s="1"/>
  <c r="BR6" i="1" s="1"/>
  <c r="BS7" i="1" s="1"/>
  <c r="BT8" i="1" s="1"/>
  <c r="BU9" i="1" s="1"/>
  <c r="BV10" i="1" s="1"/>
  <c r="BW11" i="1" s="1"/>
  <c r="BX12" i="1" s="1"/>
  <c r="BY13" i="1" s="1"/>
  <c r="BZ14" i="1" s="1"/>
  <c r="CA15" i="1" s="1"/>
  <c r="CB16" i="1" s="1"/>
  <c r="CC17" i="1" s="1"/>
  <c r="CD18" i="1" s="1"/>
  <c r="CE19" i="1" s="1"/>
  <c r="CF20" i="1" s="1"/>
  <c r="CG21" i="1" s="1"/>
  <c r="CH22" i="1" s="1"/>
  <c r="CI23" i="1" s="1"/>
  <c r="CJ24" i="1" s="1"/>
  <c r="CK25" i="1" s="1"/>
  <c r="CL26" i="1" s="1"/>
  <c r="CM27" i="1" s="1"/>
  <c r="CN28" i="1" s="1"/>
  <c r="CO29" i="1" s="1"/>
  <c r="CP30" i="1" s="1"/>
  <c r="CQ31" i="1" s="1"/>
  <c r="CR32" i="1" s="1"/>
  <c r="CS33" i="1" s="1"/>
  <c r="CT34" i="1" s="1"/>
  <c r="CU35" i="1" s="1"/>
  <c r="CV36" i="1" s="1"/>
  <c r="CW37" i="1" s="1"/>
  <c r="CX38" i="1" s="1"/>
  <c r="CY39" i="1" s="1"/>
  <c r="CZ40" i="1" s="1"/>
  <c r="DA41" i="1" s="1"/>
  <c r="DB42" i="1" s="1"/>
  <c r="DC43" i="1" s="1"/>
  <c r="DD44" i="1" s="1"/>
  <c r="DE45" i="1" s="1"/>
  <c r="DF46" i="1" s="1"/>
  <c r="DG47" i="1" s="1"/>
  <c r="DH48" i="1" s="1"/>
  <c r="DI49" i="1" s="1"/>
  <c r="DJ50" i="1" s="1"/>
  <c r="DK51" i="1" s="1"/>
  <c r="DL52" i="1" s="1"/>
  <c r="DM53" i="1" s="1"/>
  <c r="DN54" i="1" s="1"/>
  <c r="DO55" i="1" s="1"/>
  <c r="DP56" i="1" s="1"/>
  <c r="DQ57" i="1" s="1"/>
  <c r="DR58" i="1" s="1"/>
  <c r="DS59" i="1" s="1"/>
  <c r="DT60" i="1" s="1"/>
  <c r="DU61" i="1" s="1"/>
  <c r="DV62" i="1" s="1"/>
  <c r="DW63" i="1" s="1"/>
  <c r="DX64" i="1" s="1"/>
  <c r="DY65" i="1" s="1"/>
  <c r="DZ66" i="1" s="1"/>
  <c r="EA67" i="1" s="1"/>
  <c r="EB68" i="1" s="1"/>
  <c r="EC69" i="1" s="1"/>
  <c r="ED70" i="1" s="1"/>
  <c r="EE71" i="1" s="1"/>
  <c r="EF72" i="1" s="1"/>
  <c r="EG73" i="1" s="1"/>
  <c r="EH74" i="1" s="1"/>
  <c r="EI75" i="1" s="1"/>
  <c r="EJ76" i="1" s="1"/>
  <c r="EK77" i="1" s="1"/>
  <c r="EL78" i="1" s="1"/>
  <c r="EM79" i="1" s="1"/>
  <c r="EN80" i="1" s="1"/>
  <c r="EO81" i="1" s="1"/>
  <c r="EP82" i="1" s="1"/>
  <c r="EQ83" i="1" s="1"/>
  <c r="ER84" i="1" s="1"/>
  <c r="ES85" i="1" s="1"/>
  <c r="ET86" i="1" s="1"/>
  <c r="EU87" i="1" s="1"/>
  <c r="EV88" i="1" s="1"/>
  <c r="EW89" i="1" s="1"/>
  <c r="EX90" i="1" s="1"/>
  <c r="EY91" i="1" s="1"/>
  <c r="EZ92" i="1" s="1"/>
  <c r="FA93" i="1" s="1"/>
  <c r="FB94" i="1" s="1"/>
  <c r="FC95" i="1" s="1"/>
  <c r="FD96" i="1" s="1"/>
  <c r="FE97" i="1" s="1"/>
  <c r="FF98" i="1" s="1"/>
  <c r="FG99" i="1" s="1"/>
  <c r="FH100" i="1" s="1"/>
  <c r="FI101" i="1" s="1"/>
  <c r="FJ102" i="1" s="1"/>
  <c r="FK103" i="1" s="1"/>
  <c r="FL104" i="1" s="1"/>
  <c r="FM105" i="1" s="1"/>
  <c r="FN106" i="1" s="1"/>
  <c r="FO107" i="1" s="1"/>
  <c r="FP108" i="1" s="1"/>
  <c r="FQ109" i="1" s="1"/>
  <c r="FR110" i="1" s="1"/>
  <c r="FS111" i="1" s="1"/>
  <c r="FT112" i="1" s="1"/>
  <c r="FU113" i="1" s="1"/>
  <c r="FV114" i="1" s="1"/>
  <c r="FW115" i="1" s="1"/>
  <c r="FX116" i="1" s="1"/>
  <c r="FY117" i="1" s="1"/>
  <c r="FZ118" i="1" s="1"/>
  <c r="GA119" i="1" s="1"/>
  <c r="GB120" i="1" s="1"/>
  <c r="GC121" i="1" s="1"/>
  <c r="GD122" i="1" s="1"/>
  <c r="GE123" i="1" s="1"/>
  <c r="GF124" i="1" s="1"/>
  <c r="GG125" i="1" s="1"/>
  <c r="GH126" i="1" s="1"/>
  <c r="GI127" i="1" s="1"/>
  <c r="GJ128" i="1" s="1"/>
  <c r="GK129" i="1" s="1"/>
  <c r="GL130" i="1" s="1"/>
  <c r="GM131" i="1" s="1"/>
  <c r="GN132" i="1" s="1"/>
  <c r="GO133" i="1" s="1"/>
  <c r="GP134" i="1" s="1"/>
  <c r="GQ135" i="1" s="1"/>
  <c r="GR136" i="1" s="1"/>
  <c r="GS137" i="1" s="1"/>
  <c r="GT138" i="1" s="1"/>
  <c r="GU139" i="1" s="1"/>
  <c r="GV140" i="1" s="1"/>
  <c r="GW141" i="1" s="1"/>
  <c r="GX142" i="1" s="1"/>
  <c r="GY143" i="1" s="1"/>
  <c r="GZ144" i="1" s="1"/>
  <c r="HA145" i="1" s="1"/>
  <c r="HB146" i="1" s="1"/>
  <c r="HC147" i="1" s="1"/>
  <c r="HD148" i="1" s="1"/>
  <c r="HE149" i="1" s="1"/>
  <c r="HF150" i="1" s="1"/>
  <c r="HG151" i="1" s="1"/>
  <c r="HH152" i="1" s="1"/>
  <c r="HI153" i="1" s="1"/>
  <c r="HJ154" i="1" s="1"/>
  <c r="HK155" i="1" s="1"/>
  <c r="HL156" i="1" s="1"/>
  <c r="HM157" i="1" s="1"/>
  <c r="HN158" i="1" s="1"/>
  <c r="HO159" i="1" s="1"/>
  <c r="HP160" i="1" s="1"/>
  <c r="BQ4" i="1"/>
  <c r="BR5" i="1" s="1"/>
  <c r="BS6" i="1" s="1"/>
  <c r="BT7" i="1" s="1"/>
  <c r="BU8" i="1" s="1"/>
  <c r="BV9" i="1" s="1"/>
  <c r="BW10" i="1" s="1"/>
  <c r="BX11" i="1" s="1"/>
  <c r="BY12" i="1" s="1"/>
  <c r="BZ13" i="1" s="1"/>
  <c r="CA14" i="1" s="1"/>
  <c r="CB15" i="1" s="1"/>
  <c r="CC16" i="1" s="1"/>
  <c r="CD17" i="1" s="1"/>
  <c r="CE18" i="1" s="1"/>
  <c r="CF19" i="1" s="1"/>
  <c r="CG20" i="1" s="1"/>
  <c r="CH21" i="1" s="1"/>
  <c r="CI22" i="1" s="1"/>
  <c r="CJ23" i="1" s="1"/>
  <c r="CK24" i="1" s="1"/>
  <c r="CL25" i="1" s="1"/>
  <c r="CM26" i="1" s="1"/>
  <c r="CN27" i="1" s="1"/>
  <c r="CO28" i="1" s="1"/>
  <c r="CP29" i="1" s="1"/>
  <c r="CQ30" i="1" s="1"/>
  <c r="CR31" i="1" s="1"/>
  <c r="CS32" i="1" s="1"/>
  <c r="CT33" i="1" s="1"/>
  <c r="CU34" i="1" s="1"/>
  <c r="CV35" i="1" s="1"/>
  <c r="CW36" i="1" s="1"/>
  <c r="CX37" i="1" s="1"/>
  <c r="CY38" i="1" s="1"/>
  <c r="CZ39" i="1" s="1"/>
  <c r="DA40" i="1" s="1"/>
  <c r="DB41" i="1" s="1"/>
  <c r="DC42" i="1" s="1"/>
  <c r="DD43" i="1" s="1"/>
  <c r="DE44" i="1" s="1"/>
  <c r="DF45" i="1" s="1"/>
  <c r="DG46" i="1" s="1"/>
  <c r="DH47" i="1" s="1"/>
  <c r="DI48" i="1" s="1"/>
  <c r="DJ49" i="1" s="1"/>
  <c r="DK50" i="1" s="1"/>
  <c r="DL51" i="1" s="1"/>
  <c r="DM52" i="1" s="1"/>
  <c r="DN53" i="1" s="1"/>
  <c r="DO54" i="1" s="1"/>
  <c r="DP55" i="1" s="1"/>
  <c r="DQ56" i="1" s="1"/>
  <c r="DR57" i="1" s="1"/>
  <c r="DS58" i="1" s="1"/>
  <c r="DT59" i="1" s="1"/>
  <c r="DU60" i="1" s="1"/>
  <c r="DV61" i="1" s="1"/>
  <c r="DW62" i="1" s="1"/>
  <c r="DX63" i="1" s="1"/>
  <c r="DY64" i="1" s="1"/>
  <c r="DZ65" i="1" s="1"/>
  <c r="EA66" i="1" s="1"/>
  <c r="EB67" i="1" s="1"/>
  <c r="EC68" i="1" s="1"/>
  <c r="ED69" i="1" s="1"/>
  <c r="EE70" i="1" s="1"/>
  <c r="EF71" i="1" s="1"/>
  <c r="EG72" i="1" s="1"/>
  <c r="EH73" i="1" s="1"/>
  <c r="EI74" i="1" s="1"/>
  <c r="EJ75" i="1" s="1"/>
  <c r="EK76" i="1" s="1"/>
  <c r="EL77" i="1" s="1"/>
  <c r="EM78" i="1" s="1"/>
  <c r="EN79" i="1" s="1"/>
  <c r="EO80" i="1" s="1"/>
  <c r="EP81" i="1" s="1"/>
  <c r="EQ82" i="1" s="1"/>
  <c r="ER83" i="1" s="1"/>
  <c r="ES84" i="1" s="1"/>
  <c r="ET85" i="1" s="1"/>
  <c r="EU86" i="1" s="1"/>
  <c r="EV87" i="1" s="1"/>
  <c r="EW88" i="1" s="1"/>
  <c r="EX89" i="1" s="1"/>
  <c r="EY90" i="1" s="1"/>
  <c r="EZ91" i="1" s="1"/>
  <c r="FA92" i="1" s="1"/>
  <c r="FB93" i="1" s="1"/>
  <c r="FC94" i="1" s="1"/>
  <c r="FD95" i="1" s="1"/>
  <c r="FE96" i="1" s="1"/>
  <c r="FF97" i="1" s="1"/>
  <c r="FG98" i="1" s="1"/>
  <c r="FH99" i="1" s="1"/>
  <c r="FI100" i="1" s="1"/>
  <c r="FJ101" i="1" s="1"/>
  <c r="FK102" i="1" s="1"/>
  <c r="FL103" i="1" s="1"/>
  <c r="FM104" i="1" s="1"/>
  <c r="FN105" i="1" s="1"/>
  <c r="FO106" i="1" s="1"/>
  <c r="FP107" i="1" s="1"/>
  <c r="FQ108" i="1" s="1"/>
  <c r="FR109" i="1" s="1"/>
  <c r="FS110" i="1" s="1"/>
  <c r="FT111" i="1" s="1"/>
  <c r="FU112" i="1" s="1"/>
  <c r="FV113" i="1" s="1"/>
  <c r="FW114" i="1" s="1"/>
  <c r="FX115" i="1" s="1"/>
  <c r="FY116" i="1" s="1"/>
  <c r="FZ117" i="1" s="1"/>
  <c r="GA118" i="1" s="1"/>
  <c r="GB119" i="1" s="1"/>
  <c r="GC120" i="1" s="1"/>
  <c r="GD121" i="1" s="1"/>
  <c r="GE122" i="1" s="1"/>
  <c r="GF123" i="1" s="1"/>
  <c r="GG124" i="1" s="1"/>
  <c r="GH125" i="1" s="1"/>
  <c r="GI126" i="1" s="1"/>
  <c r="GJ127" i="1" s="1"/>
  <c r="GK128" i="1" s="1"/>
  <c r="GL129" i="1" s="1"/>
  <c r="GM130" i="1" s="1"/>
  <c r="GN131" i="1" s="1"/>
  <c r="GO132" i="1" s="1"/>
  <c r="GP133" i="1" s="1"/>
  <c r="GQ134" i="1" s="1"/>
  <c r="GR135" i="1" s="1"/>
  <c r="GS136" i="1" s="1"/>
  <c r="GT137" i="1" s="1"/>
  <c r="GU138" i="1" s="1"/>
  <c r="GV139" i="1" s="1"/>
  <c r="GW140" i="1" s="1"/>
  <c r="GX141" i="1" s="1"/>
  <c r="GY142" i="1" s="1"/>
  <c r="GZ143" i="1" s="1"/>
  <c r="HA144" i="1" s="1"/>
  <c r="HB145" i="1" s="1"/>
  <c r="HC146" i="1" s="1"/>
  <c r="HD147" i="1" s="1"/>
  <c r="HE148" i="1" s="1"/>
  <c r="HF149" i="1" s="1"/>
  <c r="HG150" i="1" s="1"/>
  <c r="HH151" i="1" s="1"/>
  <c r="HI152" i="1" s="1"/>
  <c r="HJ153" i="1" s="1"/>
  <c r="HK154" i="1" s="1"/>
  <c r="HL155" i="1" s="1"/>
  <c r="HM156" i="1" s="1"/>
  <c r="HN157" i="1" s="1"/>
  <c r="HO158" i="1" s="1"/>
  <c r="HP159" i="1" s="1"/>
  <c r="BR4" i="1"/>
  <c r="BS5" i="1" s="1"/>
  <c r="BT6" i="1" s="1"/>
  <c r="BU7" i="1" s="1"/>
  <c r="BV8" i="1" s="1"/>
  <c r="BW9" i="1" s="1"/>
  <c r="BX10" i="1" s="1"/>
  <c r="BY11" i="1" s="1"/>
  <c r="BZ12" i="1" s="1"/>
  <c r="CA13" i="1" s="1"/>
  <c r="CB14" i="1" s="1"/>
  <c r="CC15" i="1" s="1"/>
  <c r="CD16" i="1" s="1"/>
  <c r="CE17" i="1" s="1"/>
  <c r="CF18" i="1" s="1"/>
  <c r="CG19" i="1" s="1"/>
  <c r="CH20" i="1" s="1"/>
  <c r="CI21" i="1" s="1"/>
  <c r="CJ22" i="1" s="1"/>
  <c r="CK23" i="1" s="1"/>
  <c r="CL24" i="1" s="1"/>
  <c r="CM25" i="1" s="1"/>
  <c r="CN26" i="1" s="1"/>
  <c r="CO27" i="1" s="1"/>
  <c r="CP28" i="1" s="1"/>
  <c r="CQ29" i="1" s="1"/>
  <c r="CR30" i="1" s="1"/>
  <c r="CS31" i="1" s="1"/>
  <c r="CT32" i="1" s="1"/>
  <c r="CU33" i="1" s="1"/>
  <c r="CV34" i="1" s="1"/>
  <c r="CW35" i="1" s="1"/>
  <c r="CX36" i="1" s="1"/>
  <c r="CY37" i="1" s="1"/>
  <c r="CZ38" i="1" s="1"/>
  <c r="DA39" i="1" s="1"/>
  <c r="DB40" i="1" s="1"/>
  <c r="DC41" i="1" s="1"/>
  <c r="DD42" i="1" s="1"/>
  <c r="DE43" i="1" s="1"/>
  <c r="DF44" i="1" s="1"/>
  <c r="DG45" i="1" s="1"/>
  <c r="DH46" i="1" s="1"/>
  <c r="DI47" i="1" s="1"/>
  <c r="DJ48" i="1" s="1"/>
  <c r="DK49" i="1" s="1"/>
  <c r="DL50" i="1" s="1"/>
  <c r="DM51" i="1" s="1"/>
  <c r="DN52" i="1" s="1"/>
  <c r="DO53" i="1" s="1"/>
  <c r="DP54" i="1" s="1"/>
  <c r="DQ55" i="1" s="1"/>
  <c r="DR56" i="1" s="1"/>
  <c r="DS57" i="1" s="1"/>
  <c r="DT58" i="1" s="1"/>
  <c r="DU59" i="1" s="1"/>
  <c r="DV60" i="1" s="1"/>
  <c r="DW61" i="1" s="1"/>
  <c r="DX62" i="1" s="1"/>
  <c r="DY63" i="1" s="1"/>
  <c r="DZ64" i="1" s="1"/>
  <c r="EA65" i="1" s="1"/>
  <c r="EB66" i="1" s="1"/>
  <c r="EC67" i="1" s="1"/>
  <c r="ED68" i="1" s="1"/>
  <c r="EE69" i="1" s="1"/>
  <c r="EF70" i="1" s="1"/>
  <c r="EG71" i="1" s="1"/>
  <c r="EH72" i="1" s="1"/>
  <c r="EI73" i="1" s="1"/>
  <c r="EJ74" i="1" s="1"/>
  <c r="EK75" i="1" s="1"/>
  <c r="EL76" i="1" s="1"/>
  <c r="EM77" i="1" s="1"/>
  <c r="EN78" i="1" s="1"/>
  <c r="EO79" i="1" s="1"/>
  <c r="EP80" i="1" s="1"/>
  <c r="EQ81" i="1" s="1"/>
  <c r="ER82" i="1" s="1"/>
  <c r="ES83" i="1" s="1"/>
  <c r="ET84" i="1" s="1"/>
  <c r="EU85" i="1" s="1"/>
  <c r="EV86" i="1" s="1"/>
  <c r="EW87" i="1" s="1"/>
  <c r="EX88" i="1" s="1"/>
  <c r="EY89" i="1" s="1"/>
  <c r="EZ90" i="1" s="1"/>
  <c r="FA91" i="1" s="1"/>
  <c r="FB92" i="1" s="1"/>
  <c r="FC93" i="1" s="1"/>
  <c r="FD94" i="1" s="1"/>
  <c r="FE95" i="1" s="1"/>
  <c r="FF96" i="1" s="1"/>
  <c r="FG97" i="1" s="1"/>
  <c r="FH98" i="1" s="1"/>
  <c r="FI99" i="1" s="1"/>
  <c r="FJ100" i="1" s="1"/>
  <c r="FK101" i="1" s="1"/>
  <c r="FL102" i="1" s="1"/>
  <c r="FM103" i="1" s="1"/>
  <c r="FN104" i="1" s="1"/>
  <c r="FO105" i="1" s="1"/>
  <c r="FP106" i="1" s="1"/>
  <c r="FQ107" i="1" s="1"/>
  <c r="FR108" i="1" s="1"/>
  <c r="FS109" i="1" s="1"/>
  <c r="FT110" i="1" s="1"/>
  <c r="FU111" i="1" s="1"/>
  <c r="FV112" i="1" s="1"/>
  <c r="FW113" i="1" s="1"/>
  <c r="FX114" i="1" s="1"/>
  <c r="FY115" i="1" s="1"/>
  <c r="FZ116" i="1" s="1"/>
  <c r="GA117" i="1" s="1"/>
  <c r="GB118" i="1" s="1"/>
  <c r="GC119" i="1" s="1"/>
  <c r="GD120" i="1" s="1"/>
  <c r="GE121" i="1" s="1"/>
  <c r="GF122" i="1" s="1"/>
  <c r="GG123" i="1" s="1"/>
  <c r="GH124" i="1" s="1"/>
  <c r="GI125" i="1" s="1"/>
  <c r="GJ126" i="1" s="1"/>
  <c r="GK127" i="1" s="1"/>
  <c r="GL128" i="1" s="1"/>
  <c r="GM129" i="1" s="1"/>
  <c r="GN130" i="1" s="1"/>
  <c r="GO131" i="1" s="1"/>
  <c r="GP132" i="1" s="1"/>
  <c r="GQ133" i="1" s="1"/>
  <c r="GR134" i="1" s="1"/>
  <c r="GS135" i="1" s="1"/>
  <c r="GT136" i="1" s="1"/>
  <c r="GU137" i="1" s="1"/>
  <c r="GV138" i="1" s="1"/>
  <c r="GW139" i="1" s="1"/>
  <c r="GX140" i="1" s="1"/>
  <c r="GY141" i="1" s="1"/>
  <c r="GZ142" i="1" s="1"/>
  <c r="HA143" i="1" s="1"/>
  <c r="HB144" i="1" s="1"/>
  <c r="HC145" i="1" s="1"/>
  <c r="HD146" i="1" s="1"/>
  <c r="HE147" i="1" s="1"/>
  <c r="HF148" i="1" s="1"/>
  <c r="HG149" i="1" s="1"/>
  <c r="HH150" i="1" s="1"/>
  <c r="HI151" i="1" s="1"/>
  <c r="HJ152" i="1" s="1"/>
  <c r="HK153" i="1" s="1"/>
  <c r="HL154" i="1" s="1"/>
  <c r="HM155" i="1" s="1"/>
  <c r="HN156" i="1" s="1"/>
  <c r="HO157" i="1" s="1"/>
  <c r="HP158" i="1" s="1"/>
  <c r="BS4" i="1"/>
  <c r="BT5" i="1" s="1"/>
  <c r="BU6" i="1" s="1"/>
  <c r="BV7" i="1" s="1"/>
  <c r="BW8" i="1" s="1"/>
  <c r="BX9" i="1" s="1"/>
  <c r="BY10" i="1" s="1"/>
  <c r="BZ11" i="1" s="1"/>
  <c r="CA12" i="1" s="1"/>
  <c r="CB13" i="1" s="1"/>
  <c r="CC14" i="1" s="1"/>
  <c r="CD15" i="1" s="1"/>
  <c r="CE16" i="1" s="1"/>
  <c r="CF17" i="1" s="1"/>
  <c r="CG18" i="1" s="1"/>
  <c r="CH19" i="1" s="1"/>
  <c r="CI20" i="1" s="1"/>
  <c r="CJ21" i="1" s="1"/>
  <c r="CK22" i="1" s="1"/>
  <c r="CL23" i="1" s="1"/>
  <c r="CM24" i="1" s="1"/>
  <c r="CN25" i="1" s="1"/>
  <c r="CO26" i="1" s="1"/>
  <c r="CP27" i="1" s="1"/>
  <c r="CQ28" i="1" s="1"/>
  <c r="CR29" i="1" s="1"/>
  <c r="CS30" i="1" s="1"/>
  <c r="CT31" i="1" s="1"/>
  <c r="CU32" i="1" s="1"/>
  <c r="CV33" i="1" s="1"/>
  <c r="CW34" i="1" s="1"/>
  <c r="CX35" i="1" s="1"/>
  <c r="CY36" i="1" s="1"/>
  <c r="CZ37" i="1" s="1"/>
  <c r="DA38" i="1" s="1"/>
  <c r="DB39" i="1" s="1"/>
  <c r="DC40" i="1" s="1"/>
  <c r="DD41" i="1" s="1"/>
  <c r="DE42" i="1" s="1"/>
  <c r="DF43" i="1" s="1"/>
  <c r="DG44" i="1" s="1"/>
  <c r="DH45" i="1" s="1"/>
  <c r="DI46" i="1" s="1"/>
  <c r="DJ47" i="1" s="1"/>
  <c r="DK48" i="1" s="1"/>
  <c r="DL49" i="1" s="1"/>
  <c r="DM50" i="1" s="1"/>
  <c r="DN51" i="1" s="1"/>
  <c r="DO52" i="1" s="1"/>
  <c r="DP53" i="1" s="1"/>
  <c r="DQ54" i="1" s="1"/>
  <c r="DR55" i="1" s="1"/>
  <c r="DS56" i="1" s="1"/>
  <c r="DT57" i="1" s="1"/>
  <c r="DU58" i="1" s="1"/>
  <c r="DV59" i="1" s="1"/>
  <c r="DW60" i="1" s="1"/>
  <c r="DX61" i="1" s="1"/>
  <c r="DY62" i="1" s="1"/>
  <c r="DZ63" i="1" s="1"/>
  <c r="EA64" i="1" s="1"/>
  <c r="EB65" i="1" s="1"/>
  <c r="EC66" i="1" s="1"/>
  <c r="ED67" i="1" s="1"/>
  <c r="EE68" i="1" s="1"/>
  <c r="EF69" i="1" s="1"/>
  <c r="EG70" i="1" s="1"/>
  <c r="EH71" i="1" s="1"/>
  <c r="EI72" i="1" s="1"/>
  <c r="EJ73" i="1" s="1"/>
  <c r="EK74" i="1" s="1"/>
  <c r="EL75" i="1" s="1"/>
  <c r="EM76" i="1" s="1"/>
  <c r="EN77" i="1" s="1"/>
  <c r="EO78" i="1" s="1"/>
  <c r="EP79" i="1" s="1"/>
  <c r="EQ80" i="1" s="1"/>
  <c r="ER81" i="1" s="1"/>
  <c r="ES82" i="1" s="1"/>
  <c r="ET83" i="1" s="1"/>
  <c r="EU84" i="1" s="1"/>
  <c r="EV85" i="1" s="1"/>
  <c r="EW86" i="1" s="1"/>
  <c r="EX87" i="1" s="1"/>
  <c r="EY88" i="1" s="1"/>
  <c r="EZ89" i="1" s="1"/>
  <c r="FA90" i="1" s="1"/>
  <c r="FB91" i="1" s="1"/>
  <c r="FC92" i="1" s="1"/>
  <c r="FD93" i="1" s="1"/>
  <c r="FE94" i="1" s="1"/>
  <c r="FF95" i="1" s="1"/>
  <c r="FG96" i="1" s="1"/>
  <c r="FH97" i="1" s="1"/>
  <c r="FI98" i="1" s="1"/>
  <c r="FJ99" i="1" s="1"/>
  <c r="FK100" i="1" s="1"/>
  <c r="FL101" i="1" s="1"/>
  <c r="FM102" i="1" s="1"/>
  <c r="FN103" i="1" s="1"/>
  <c r="FO104" i="1" s="1"/>
  <c r="FP105" i="1" s="1"/>
  <c r="FQ106" i="1" s="1"/>
  <c r="FR107" i="1" s="1"/>
  <c r="FS108" i="1" s="1"/>
  <c r="FT109" i="1" s="1"/>
  <c r="FU110" i="1" s="1"/>
  <c r="FV111" i="1" s="1"/>
  <c r="FW112" i="1" s="1"/>
  <c r="FX113" i="1" s="1"/>
  <c r="FY114" i="1" s="1"/>
  <c r="FZ115" i="1" s="1"/>
  <c r="GA116" i="1" s="1"/>
  <c r="GB117" i="1" s="1"/>
  <c r="GC118" i="1" s="1"/>
  <c r="GD119" i="1" s="1"/>
  <c r="GE120" i="1" s="1"/>
  <c r="GF121" i="1" s="1"/>
  <c r="GG122" i="1" s="1"/>
  <c r="GH123" i="1" s="1"/>
  <c r="GI124" i="1" s="1"/>
  <c r="GJ125" i="1" s="1"/>
  <c r="GK126" i="1" s="1"/>
  <c r="GL127" i="1" s="1"/>
  <c r="GM128" i="1" s="1"/>
  <c r="GN129" i="1" s="1"/>
  <c r="GO130" i="1" s="1"/>
  <c r="GP131" i="1" s="1"/>
  <c r="GQ132" i="1" s="1"/>
  <c r="GR133" i="1" s="1"/>
  <c r="GS134" i="1" s="1"/>
  <c r="GT135" i="1" s="1"/>
  <c r="GU136" i="1" s="1"/>
  <c r="GV137" i="1" s="1"/>
  <c r="GW138" i="1" s="1"/>
  <c r="GX139" i="1" s="1"/>
  <c r="GY140" i="1" s="1"/>
  <c r="GZ141" i="1" s="1"/>
  <c r="HA142" i="1" s="1"/>
  <c r="HB143" i="1" s="1"/>
  <c r="HC144" i="1" s="1"/>
  <c r="HD145" i="1" s="1"/>
  <c r="HE146" i="1" s="1"/>
  <c r="HF147" i="1" s="1"/>
  <c r="HG148" i="1" s="1"/>
  <c r="HH149" i="1" s="1"/>
  <c r="HI150" i="1" s="1"/>
  <c r="HJ151" i="1" s="1"/>
  <c r="HK152" i="1" s="1"/>
  <c r="HL153" i="1" s="1"/>
  <c r="HM154" i="1" s="1"/>
  <c r="HN155" i="1" s="1"/>
  <c r="HO156" i="1" s="1"/>
  <c r="HP157" i="1" s="1"/>
  <c r="BT4" i="1"/>
  <c r="BU5" i="1" s="1"/>
  <c r="BV6" i="1" s="1"/>
  <c r="BW7" i="1" s="1"/>
  <c r="BX8" i="1" s="1"/>
  <c r="BY9" i="1" s="1"/>
  <c r="BZ10" i="1" s="1"/>
  <c r="CA11" i="1" s="1"/>
  <c r="CB12" i="1" s="1"/>
  <c r="CC13" i="1" s="1"/>
  <c r="CD14" i="1" s="1"/>
  <c r="CE15" i="1" s="1"/>
  <c r="CF16" i="1" s="1"/>
  <c r="CG17" i="1" s="1"/>
  <c r="CH18" i="1" s="1"/>
  <c r="CI19" i="1" s="1"/>
  <c r="CJ20" i="1" s="1"/>
  <c r="CK21" i="1" s="1"/>
  <c r="CL22" i="1" s="1"/>
  <c r="CM23" i="1" s="1"/>
  <c r="CN24" i="1" s="1"/>
  <c r="CO25" i="1" s="1"/>
  <c r="CP26" i="1" s="1"/>
  <c r="CQ27" i="1" s="1"/>
  <c r="CR28" i="1" s="1"/>
  <c r="CS29" i="1" s="1"/>
  <c r="CT30" i="1" s="1"/>
  <c r="CU31" i="1" s="1"/>
  <c r="CV32" i="1" s="1"/>
  <c r="CW33" i="1" s="1"/>
  <c r="CX34" i="1" s="1"/>
  <c r="CY35" i="1" s="1"/>
  <c r="CZ36" i="1" s="1"/>
  <c r="DA37" i="1" s="1"/>
  <c r="DB38" i="1" s="1"/>
  <c r="DC39" i="1" s="1"/>
  <c r="DD40" i="1" s="1"/>
  <c r="DE41" i="1" s="1"/>
  <c r="DF42" i="1" s="1"/>
  <c r="DG43" i="1" s="1"/>
  <c r="DH44" i="1" s="1"/>
  <c r="DI45" i="1" s="1"/>
  <c r="DJ46" i="1" s="1"/>
  <c r="DK47" i="1" s="1"/>
  <c r="DL48" i="1" s="1"/>
  <c r="DM49" i="1" s="1"/>
  <c r="DN50" i="1" s="1"/>
  <c r="DO51" i="1" s="1"/>
  <c r="DP52" i="1" s="1"/>
  <c r="DQ53" i="1" s="1"/>
  <c r="DR54" i="1" s="1"/>
  <c r="DS55" i="1" s="1"/>
  <c r="DT56" i="1" s="1"/>
  <c r="DU57" i="1" s="1"/>
  <c r="DV58" i="1" s="1"/>
  <c r="DW59" i="1" s="1"/>
  <c r="DX60" i="1" s="1"/>
  <c r="DY61" i="1" s="1"/>
  <c r="DZ62" i="1" s="1"/>
  <c r="EA63" i="1" s="1"/>
  <c r="EB64" i="1" s="1"/>
  <c r="EC65" i="1" s="1"/>
  <c r="ED66" i="1" s="1"/>
  <c r="EE67" i="1" s="1"/>
  <c r="EF68" i="1" s="1"/>
  <c r="EG69" i="1" s="1"/>
  <c r="EH70" i="1" s="1"/>
  <c r="EI71" i="1" s="1"/>
  <c r="EJ72" i="1" s="1"/>
  <c r="EK73" i="1" s="1"/>
  <c r="EL74" i="1" s="1"/>
  <c r="EM75" i="1" s="1"/>
  <c r="EN76" i="1" s="1"/>
  <c r="EO77" i="1" s="1"/>
  <c r="EP78" i="1" s="1"/>
  <c r="EQ79" i="1" s="1"/>
  <c r="ER80" i="1" s="1"/>
  <c r="ES81" i="1" s="1"/>
  <c r="ET82" i="1" s="1"/>
  <c r="EU83" i="1" s="1"/>
  <c r="EV84" i="1" s="1"/>
  <c r="EW85" i="1" s="1"/>
  <c r="EX86" i="1" s="1"/>
  <c r="EY87" i="1" s="1"/>
  <c r="EZ88" i="1" s="1"/>
  <c r="FA89" i="1" s="1"/>
  <c r="FB90" i="1" s="1"/>
  <c r="FC91" i="1" s="1"/>
  <c r="FD92" i="1" s="1"/>
  <c r="FE93" i="1" s="1"/>
  <c r="FF94" i="1" s="1"/>
  <c r="FG95" i="1" s="1"/>
  <c r="FH96" i="1" s="1"/>
  <c r="FI97" i="1" s="1"/>
  <c r="FJ98" i="1" s="1"/>
  <c r="FK99" i="1" s="1"/>
  <c r="FL100" i="1" s="1"/>
  <c r="FM101" i="1" s="1"/>
  <c r="FN102" i="1" s="1"/>
  <c r="FO103" i="1" s="1"/>
  <c r="FP104" i="1" s="1"/>
  <c r="FQ105" i="1" s="1"/>
  <c r="FR106" i="1" s="1"/>
  <c r="FS107" i="1" s="1"/>
  <c r="FT108" i="1" s="1"/>
  <c r="FU109" i="1" s="1"/>
  <c r="FV110" i="1" s="1"/>
  <c r="FW111" i="1" s="1"/>
  <c r="FX112" i="1" s="1"/>
  <c r="FY113" i="1" s="1"/>
  <c r="FZ114" i="1" s="1"/>
  <c r="GA115" i="1" s="1"/>
  <c r="GB116" i="1" s="1"/>
  <c r="GC117" i="1" s="1"/>
  <c r="GD118" i="1" s="1"/>
  <c r="GE119" i="1" s="1"/>
  <c r="GF120" i="1" s="1"/>
  <c r="GG121" i="1" s="1"/>
  <c r="GH122" i="1" s="1"/>
  <c r="GI123" i="1" s="1"/>
  <c r="GJ124" i="1" s="1"/>
  <c r="GK125" i="1" s="1"/>
  <c r="GL126" i="1" s="1"/>
  <c r="GM127" i="1" s="1"/>
  <c r="GN128" i="1" s="1"/>
  <c r="GO129" i="1" s="1"/>
  <c r="GP130" i="1" s="1"/>
  <c r="GQ131" i="1" s="1"/>
  <c r="GR132" i="1" s="1"/>
  <c r="GS133" i="1" s="1"/>
  <c r="GT134" i="1" s="1"/>
  <c r="GU135" i="1" s="1"/>
  <c r="GV136" i="1" s="1"/>
  <c r="GW137" i="1" s="1"/>
  <c r="GX138" i="1" s="1"/>
  <c r="GY139" i="1" s="1"/>
  <c r="GZ140" i="1" s="1"/>
  <c r="HA141" i="1" s="1"/>
  <c r="HB142" i="1" s="1"/>
  <c r="HC143" i="1" s="1"/>
  <c r="HD144" i="1" s="1"/>
  <c r="HE145" i="1" s="1"/>
  <c r="HF146" i="1" s="1"/>
  <c r="HG147" i="1" s="1"/>
  <c r="HH148" i="1" s="1"/>
  <c r="HI149" i="1" s="1"/>
  <c r="HJ150" i="1" s="1"/>
  <c r="HK151" i="1" s="1"/>
  <c r="HL152" i="1" s="1"/>
  <c r="HM153" i="1" s="1"/>
  <c r="HN154" i="1" s="1"/>
  <c r="HO155" i="1" s="1"/>
  <c r="HP156" i="1" s="1"/>
  <c r="BU4" i="1"/>
  <c r="BV5" i="1" s="1"/>
  <c r="BW6" i="1" s="1"/>
  <c r="BX7" i="1" s="1"/>
  <c r="BY8" i="1" s="1"/>
  <c r="BZ9" i="1" s="1"/>
  <c r="CA10" i="1" s="1"/>
  <c r="CB11" i="1" s="1"/>
  <c r="CC12" i="1" s="1"/>
  <c r="CD13" i="1" s="1"/>
  <c r="CE14" i="1" s="1"/>
  <c r="CF15" i="1" s="1"/>
  <c r="CG16" i="1" s="1"/>
  <c r="CH17" i="1" s="1"/>
  <c r="CI18" i="1" s="1"/>
  <c r="CJ19" i="1" s="1"/>
  <c r="CK20" i="1" s="1"/>
  <c r="CL21" i="1" s="1"/>
  <c r="CM22" i="1" s="1"/>
  <c r="CN23" i="1" s="1"/>
  <c r="CO24" i="1" s="1"/>
  <c r="CP25" i="1" s="1"/>
  <c r="CQ26" i="1" s="1"/>
  <c r="CR27" i="1" s="1"/>
  <c r="CS28" i="1" s="1"/>
  <c r="CT29" i="1" s="1"/>
  <c r="CU30" i="1" s="1"/>
  <c r="CV31" i="1" s="1"/>
  <c r="CW32" i="1" s="1"/>
  <c r="CX33" i="1" s="1"/>
  <c r="CY34" i="1" s="1"/>
  <c r="CZ35" i="1" s="1"/>
  <c r="DA36" i="1" s="1"/>
  <c r="DB37" i="1" s="1"/>
  <c r="DC38" i="1" s="1"/>
  <c r="DD39" i="1" s="1"/>
  <c r="DE40" i="1" s="1"/>
  <c r="DF41" i="1" s="1"/>
  <c r="DG42" i="1" s="1"/>
  <c r="DH43" i="1" s="1"/>
  <c r="DI44" i="1" s="1"/>
  <c r="DJ45" i="1" s="1"/>
  <c r="DK46" i="1" s="1"/>
  <c r="DL47" i="1" s="1"/>
  <c r="DM48" i="1" s="1"/>
  <c r="DN49" i="1" s="1"/>
  <c r="DO50" i="1" s="1"/>
  <c r="DP51" i="1" s="1"/>
  <c r="DQ52" i="1" s="1"/>
  <c r="DR53" i="1" s="1"/>
  <c r="DS54" i="1" s="1"/>
  <c r="DT55" i="1" s="1"/>
  <c r="DU56" i="1" s="1"/>
  <c r="DV57" i="1" s="1"/>
  <c r="DW58" i="1" s="1"/>
  <c r="DX59" i="1" s="1"/>
  <c r="DY60" i="1" s="1"/>
  <c r="DZ61" i="1" s="1"/>
  <c r="EA62" i="1" s="1"/>
  <c r="EB63" i="1" s="1"/>
  <c r="EC64" i="1" s="1"/>
  <c r="ED65" i="1" s="1"/>
  <c r="EE66" i="1" s="1"/>
  <c r="EF67" i="1" s="1"/>
  <c r="EG68" i="1" s="1"/>
  <c r="EH69" i="1" s="1"/>
  <c r="EI70" i="1" s="1"/>
  <c r="EJ71" i="1" s="1"/>
  <c r="EK72" i="1" s="1"/>
  <c r="EL73" i="1" s="1"/>
  <c r="EM74" i="1" s="1"/>
  <c r="EN75" i="1" s="1"/>
  <c r="EO76" i="1" s="1"/>
  <c r="EP77" i="1" s="1"/>
  <c r="EQ78" i="1" s="1"/>
  <c r="ER79" i="1" s="1"/>
  <c r="ES80" i="1" s="1"/>
  <c r="ET81" i="1" s="1"/>
  <c r="EU82" i="1" s="1"/>
  <c r="EV83" i="1" s="1"/>
  <c r="EW84" i="1" s="1"/>
  <c r="EX85" i="1" s="1"/>
  <c r="EY86" i="1" s="1"/>
  <c r="EZ87" i="1" s="1"/>
  <c r="FA88" i="1" s="1"/>
  <c r="FB89" i="1" s="1"/>
  <c r="FC90" i="1" s="1"/>
  <c r="FD91" i="1" s="1"/>
  <c r="FE92" i="1" s="1"/>
  <c r="FF93" i="1" s="1"/>
  <c r="FG94" i="1" s="1"/>
  <c r="FH95" i="1" s="1"/>
  <c r="FI96" i="1" s="1"/>
  <c r="FJ97" i="1" s="1"/>
  <c r="FK98" i="1" s="1"/>
  <c r="FL99" i="1" s="1"/>
  <c r="FM100" i="1" s="1"/>
  <c r="FN101" i="1" s="1"/>
  <c r="FO102" i="1" s="1"/>
  <c r="FP103" i="1" s="1"/>
  <c r="FQ104" i="1" s="1"/>
  <c r="FR105" i="1" s="1"/>
  <c r="FS106" i="1" s="1"/>
  <c r="FT107" i="1" s="1"/>
  <c r="FU108" i="1" s="1"/>
  <c r="FV109" i="1" s="1"/>
  <c r="FW110" i="1" s="1"/>
  <c r="FX111" i="1" s="1"/>
  <c r="FY112" i="1" s="1"/>
  <c r="FZ113" i="1" s="1"/>
  <c r="GA114" i="1" s="1"/>
  <c r="GB115" i="1" s="1"/>
  <c r="GC116" i="1" s="1"/>
  <c r="GD117" i="1" s="1"/>
  <c r="GE118" i="1" s="1"/>
  <c r="GF119" i="1" s="1"/>
  <c r="GG120" i="1" s="1"/>
  <c r="GH121" i="1" s="1"/>
  <c r="GI122" i="1" s="1"/>
  <c r="GJ123" i="1" s="1"/>
  <c r="GK124" i="1" s="1"/>
  <c r="GL125" i="1" s="1"/>
  <c r="GM126" i="1" s="1"/>
  <c r="GN127" i="1" s="1"/>
  <c r="GO128" i="1" s="1"/>
  <c r="GP129" i="1" s="1"/>
  <c r="GQ130" i="1" s="1"/>
  <c r="GR131" i="1" s="1"/>
  <c r="GS132" i="1" s="1"/>
  <c r="GT133" i="1" s="1"/>
  <c r="GU134" i="1" s="1"/>
  <c r="GV135" i="1" s="1"/>
  <c r="GW136" i="1" s="1"/>
  <c r="GX137" i="1" s="1"/>
  <c r="GY138" i="1" s="1"/>
  <c r="GZ139" i="1" s="1"/>
  <c r="HA140" i="1" s="1"/>
  <c r="HB141" i="1" s="1"/>
  <c r="HC142" i="1" s="1"/>
  <c r="HD143" i="1" s="1"/>
  <c r="HE144" i="1" s="1"/>
  <c r="HF145" i="1" s="1"/>
  <c r="HG146" i="1" s="1"/>
  <c r="HH147" i="1" s="1"/>
  <c r="HI148" i="1" s="1"/>
  <c r="HJ149" i="1" s="1"/>
  <c r="HK150" i="1" s="1"/>
  <c r="HL151" i="1" s="1"/>
  <c r="HM152" i="1" s="1"/>
  <c r="HN153" i="1" s="1"/>
  <c r="HO154" i="1" s="1"/>
  <c r="HP155" i="1" s="1"/>
  <c r="BV4" i="1"/>
  <c r="BW5" i="1" s="1"/>
  <c r="BX6" i="1" s="1"/>
  <c r="BY7" i="1" s="1"/>
  <c r="BZ8" i="1" s="1"/>
  <c r="CA9" i="1" s="1"/>
  <c r="CB10" i="1" s="1"/>
  <c r="CC11" i="1" s="1"/>
  <c r="CD12" i="1" s="1"/>
  <c r="CE13" i="1" s="1"/>
  <c r="CF14" i="1" s="1"/>
  <c r="CG15" i="1" s="1"/>
  <c r="CH16" i="1" s="1"/>
  <c r="CI17" i="1" s="1"/>
  <c r="CJ18" i="1" s="1"/>
  <c r="CK19" i="1" s="1"/>
  <c r="CL20" i="1" s="1"/>
  <c r="CM21" i="1" s="1"/>
  <c r="CN22" i="1" s="1"/>
  <c r="CO23" i="1" s="1"/>
  <c r="CP24" i="1" s="1"/>
  <c r="CQ25" i="1" s="1"/>
  <c r="CR26" i="1" s="1"/>
  <c r="CS27" i="1" s="1"/>
  <c r="CT28" i="1" s="1"/>
  <c r="CU29" i="1" s="1"/>
  <c r="CV30" i="1" s="1"/>
  <c r="CW31" i="1" s="1"/>
  <c r="CX32" i="1" s="1"/>
  <c r="CY33" i="1" s="1"/>
  <c r="CZ34" i="1" s="1"/>
  <c r="DA35" i="1" s="1"/>
  <c r="DB36" i="1" s="1"/>
  <c r="DC37" i="1" s="1"/>
  <c r="DD38" i="1" s="1"/>
  <c r="DE39" i="1" s="1"/>
  <c r="DF40" i="1" s="1"/>
  <c r="DG41" i="1" s="1"/>
  <c r="DH42" i="1" s="1"/>
  <c r="DI43" i="1" s="1"/>
  <c r="DJ44" i="1" s="1"/>
  <c r="DK45" i="1" s="1"/>
  <c r="DL46" i="1" s="1"/>
  <c r="DM47" i="1" s="1"/>
  <c r="DN48" i="1" s="1"/>
  <c r="DO49" i="1" s="1"/>
  <c r="DP50" i="1" s="1"/>
  <c r="DQ51" i="1" s="1"/>
  <c r="DR52" i="1" s="1"/>
  <c r="DS53" i="1" s="1"/>
  <c r="DT54" i="1" s="1"/>
  <c r="DU55" i="1" s="1"/>
  <c r="DV56" i="1" s="1"/>
  <c r="DW57" i="1" s="1"/>
  <c r="DX58" i="1" s="1"/>
  <c r="DY59" i="1" s="1"/>
  <c r="DZ60" i="1" s="1"/>
  <c r="EA61" i="1" s="1"/>
  <c r="EB62" i="1" s="1"/>
  <c r="EC63" i="1" s="1"/>
  <c r="ED64" i="1" s="1"/>
  <c r="EE65" i="1" s="1"/>
  <c r="EF66" i="1" s="1"/>
  <c r="EG67" i="1" s="1"/>
  <c r="EH68" i="1" s="1"/>
  <c r="EI69" i="1" s="1"/>
  <c r="EJ70" i="1" s="1"/>
  <c r="EK71" i="1" s="1"/>
  <c r="EL72" i="1" s="1"/>
  <c r="EM73" i="1" s="1"/>
  <c r="EN74" i="1" s="1"/>
  <c r="EO75" i="1" s="1"/>
  <c r="EP76" i="1" s="1"/>
  <c r="EQ77" i="1" s="1"/>
  <c r="ER78" i="1" s="1"/>
  <c r="ES79" i="1" s="1"/>
  <c r="ET80" i="1" s="1"/>
  <c r="EU81" i="1" s="1"/>
  <c r="EV82" i="1" s="1"/>
  <c r="EW83" i="1" s="1"/>
  <c r="EX84" i="1" s="1"/>
  <c r="EY85" i="1" s="1"/>
  <c r="EZ86" i="1" s="1"/>
  <c r="FA87" i="1" s="1"/>
  <c r="FB88" i="1" s="1"/>
  <c r="FC89" i="1" s="1"/>
  <c r="FD90" i="1" s="1"/>
  <c r="FE91" i="1" s="1"/>
  <c r="FF92" i="1" s="1"/>
  <c r="FG93" i="1" s="1"/>
  <c r="FH94" i="1" s="1"/>
  <c r="FI95" i="1" s="1"/>
  <c r="FJ96" i="1" s="1"/>
  <c r="FK97" i="1" s="1"/>
  <c r="FL98" i="1" s="1"/>
  <c r="FM99" i="1" s="1"/>
  <c r="FN100" i="1" s="1"/>
  <c r="FO101" i="1" s="1"/>
  <c r="FP102" i="1" s="1"/>
  <c r="FQ103" i="1" s="1"/>
  <c r="FR104" i="1" s="1"/>
  <c r="FS105" i="1" s="1"/>
  <c r="FT106" i="1" s="1"/>
  <c r="FU107" i="1" s="1"/>
  <c r="FV108" i="1" s="1"/>
  <c r="FW109" i="1" s="1"/>
  <c r="FX110" i="1" s="1"/>
  <c r="FY111" i="1" s="1"/>
  <c r="FZ112" i="1" s="1"/>
  <c r="GA113" i="1" s="1"/>
  <c r="GB114" i="1" s="1"/>
  <c r="GC115" i="1" s="1"/>
  <c r="GD116" i="1" s="1"/>
  <c r="GE117" i="1" s="1"/>
  <c r="GF118" i="1" s="1"/>
  <c r="GG119" i="1" s="1"/>
  <c r="GH120" i="1" s="1"/>
  <c r="GI121" i="1" s="1"/>
  <c r="GJ122" i="1" s="1"/>
  <c r="GK123" i="1" s="1"/>
  <c r="GL124" i="1" s="1"/>
  <c r="GM125" i="1" s="1"/>
  <c r="GN126" i="1" s="1"/>
  <c r="GO127" i="1" s="1"/>
  <c r="GP128" i="1" s="1"/>
  <c r="GQ129" i="1" s="1"/>
  <c r="GR130" i="1" s="1"/>
  <c r="GS131" i="1" s="1"/>
  <c r="GT132" i="1" s="1"/>
  <c r="GU133" i="1" s="1"/>
  <c r="GV134" i="1" s="1"/>
  <c r="GW135" i="1" s="1"/>
  <c r="GX136" i="1" s="1"/>
  <c r="GY137" i="1" s="1"/>
  <c r="GZ138" i="1" s="1"/>
  <c r="HA139" i="1" s="1"/>
  <c r="HB140" i="1" s="1"/>
  <c r="HC141" i="1" s="1"/>
  <c r="HD142" i="1" s="1"/>
  <c r="HE143" i="1" s="1"/>
  <c r="HF144" i="1" s="1"/>
  <c r="HG145" i="1" s="1"/>
  <c r="HH146" i="1" s="1"/>
  <c r="HI147" i="1" s="1"/>
  <c r="HJ148" i="1" s="1"/>
  <c r="HK149" i="1" s="1"/>
  <c r="HL150" i="1" s="1"/>
  <c r="HM151" i="1" s="1"/>
  <c r="HN152" i="1" s="1"/>
  <c r="HO153" i="1" s="1"/>
  <c r="HP154" i="1" s="1"/>
  <c r="BW4" i="1"/>
  <c r="BX5" i="1" s="1"/>
  <c r="BY6" i="1" s="1"/>
  <c r="BZ7" i="1" s="1"/>
  <c r="CA8" i="1" s="1"/>
  <c r="CB9" i="1" s="1"/>
  <c r="CC10" i="1" s="1"/>
  <c r="CD11" i="1" s="1"/>
  <c r="CE12" i="1" s="1"/>
  <c r="CF13" i="1" s="1"/>
  <c r="CG14" i="1" s="1"/>
  <c r="CH15" i="1" s="1"/>
  <c r="CI16" i="1" s="1"/>
  <c r="CJ17" i="1" s="1"/>
  <c r="CK18" i="1" s="1"/>
  <c r="CL19" i="1" s="1"/>
  <c r="CM20" i="1" s="1"/>
  <c r="CN21" i="1" s="1"/>
  <c r="CO22" i="1" s="1"/>
  <c r="CP23" i="1" s="1"/>
  <c r="CQ24" i="1" s="1"/>
  <c r="CR25" i="1" s="1"/>
  <c r="CS26" i="1" s="1"/>
  <c r="CT27" i="1" s="1"/>
  <c r="CU28" i="1" s="1"/>
  <c r="CV29" i="1" s="1"/>
  <c r="CW30" i="1" s="1"/>
  <c r="CX31" i="1" s="1"/>
  <c r="CY32" i="1" s="1"/>
  <c r="CZ33" i="1" s="1"/>
  <c r="DA34" i="1" s="1"/>
  <c r="DB35" i="1" s="1"/>
  <c r="DC36" i="1" s="1"/>
  <c r="DD37" i="1" s="1"/>
  <c r="DE38" i="1" s="1"/>
  <c r="DF39" i="1" s="1"/>
  <c r="DG40" i="1" s="1"/>
  <c r="DH41" i="1" s="1"/>
  <c r="DI42" i="1" s="1"/>
  <c r="DJ43" i="1" s="1"/>
  <c r="DK44" i="1" s="1"/>
  <c r="DL45" i="1" s="1"/>
  <c r="DM46" i="1" s="1"/>
  <c r="DN47" i="1" s="1"/>
  <c r="DO48" i="1" s="1"/>
  <c r="DP49" i="1" s="1"/>
  <c r="DQ50" i="1" s="1"/>
  <c r="DR51" i="1" s="1"/>
  <c r="DS52" i="1" s="1"/>
  <c r="DT53" i="1" s="1"/>
  <c r="DU54" i="1" s="1"/>
  <c r="DV55" i="1" s="1"/>
  <c r="DW56" i="1" s="1"/>
  <c r="DX57" i="1" s="1"/>
  <c r="DY58" i="1" s="1"/>
  <c r="DZ59" i="1" s="1"/>
  <c r="EA60" i="1" s="1"/>
  <c r="EB61" i="1" s="1"/>
  <c r="EC62" i="1" s="1"/>
  <c r="ED63" i="1" s="1"/>
  <c r="EE64" i="1" s="1"/>
  <c r="EF65" i="1" s="1"/>
  <c r="EG66" i="1" s="1"/>
  <c r="EH67" i="1" s="1"/>
  <c r="EI68" i="1" s="1"/>
  <c r="EJ69" i="1" s="1"/>
  <c r="EK70" i="1" s="1"/>
  <c r="EL71" i="1" s="1"/>
  <c r="EM72" i="1" s="1"/>
  <c r="EN73" i="1" s="1"/>
  <c r="EO74" i="1" s="1"/>
  <c r="EP75" i="1" s="1"/>
  <c r="EQ76" i="1" s="1"/>
  <c r="ER77" i="1" s="1"/>
  <c r="ES78" i="1" s="1"/>
  <c r="ET79" i="1" s="1"/>
  <c r="EU80" i="1" s="1"/>
  <c r="EV81" i="1" s="1"/>
  <c r="EW82" i="1" s="1"/>
  <c r="EX83" i="1" s="1"/>
  <c r="EY84" i="1" s="1"/>
  <c r="EZ85" i="1" s="1"/>
  <c r="FA86" i="1" s="1"/>
  <c r="FB87" i="1" s="1"/>
  <c r="FC88" i="1" s="1"/>
  <c r="FD89" i="1" s="1"/>
  <c r="FE90" i="1" s="1"/>
  <c r="FF91" i="1" s="1"/>
  <c r="FG92" i="1" s="1"/>
  <c r="FH93" i="1" s="1"/>
  <c r="FI94" i="1" s="1"/>
  <c r="FJ95" i="1" s="1"/>
  <c r="FK96" i="1" s="1"/>
  <c r="FL97" i="1" s="1"/>
  <c r="FM98" i="1" s="1"/>
  <c r="FN99" i="1" s="1"/>
  <c r="FO100" i="1" s="1"/>
  <c r="FP101" i="1" s="1"/>
  <c r="FQ102" i="1" s="1"/>
  <c r="FR103" i="1" s="1"/>
  <c r="FS104" i="1" s="1"/>
  <c r="FT105" i="1" s="1"/>
  <c r="FU106" i="1" s="1"/>
  <c r="FV107" i="1" s="1"/>
  <c r="FW108" i="1" s="1"/>
  <c r="FX109" i="1" s="1"/>
  <c r="FY110" i="1" s="1"/>
  <c r="FZ111" i="1" s="1"/>
  <c r="GA112" i="1" s="1"/>
  <c r="GB113" i="1" s="1"/>
  <c r="GC114" i="1" s="1"/>
  <c r="GD115" i="1" s="1"/>
  <c r="GE116" i="1" s="1"/>
  <c r="GF117" i="1" s="1"/>
  <c r="GG118" i="1" s="1"/>
  <c r="GH119" i="1" s="1"/>
  <c r="GI120" i="1" s="1"/>
  <c r="GJ121" i="1" s="1"/>
  <c r="GK122" i="1" s="1"/>
  <c r="GL123" i="1" s="1"/>
  <c r="GM124" i="1" s="1"/>
  <c r="GN125" i="1" s="1"/>
  <c r="GO126" i="1" s="1"/>
  <c r="GP127" i="1" s="1"/>
  <c r="GQ128" i="1" s="1"/>
  <c r="GR129" i="1" s="1"/>
  <c r="GS130" i="1" s="1"/>
  <c r="GT131" i="1" s="1"/>
  <c r="GU132" i="1" s="1"/>
  <c r="GV133" i="1" s="1"/>
  <c r="GW134" i="1" s="1"/>
  <c r="GX135" i="1" s="1"/>
  <c r="GY136" i="1" s="1"/>
  <c r="GZ137" i="1" s="1"/>
  <c r="HA138" i="1" s="1"/>
  <c r="HB139" i="1" s="1"/>
  <c r="HC140" i="1" s="1"/>
  <c r="HD141" i="1" s="1"/>
  <c r="HE142" i="1" s="1"/>
  <c r="HF143" i="1" s="1"/>
  <c r="HG144" i="1" s="1"/>
  <c r="HH145" i="1" s="1"/>
  <c r="HI146" i="1" s="1"/>
  <c r="HJ147" i="1" s="1"/>
  <c r="HK148" i="1" s="1"/>
  <c r="HL149" i="1" s="1"/>
  <c r="HM150" i="1" s="1"/>
  <c r="HN151" i="1" s="1"/>
  <c r="HO152" i="1" s="1"/>
  <c r="HP153" i="1" s="1"/>
  <c r="BX4" i="1"/>
  <c r="BY5" i="1" s="1"/>
  <c r="BZ6" i="1" s="1"/>
  <c r="CA7" i="1" s="1"/>
  <c r="CB8" i="1" s="1"/>
  <c r="CC9" i="1" s="1"/>
  <c r="CD10" i="1" s="1"/>
  <c r="CE11" i="1" s="1"/>
  <c r="CF12" i="1" s="1"/>
  <c r="CG13" i="1" s="1"/>
  <c r="CH14" i="1" s="1"/>
  <c r="CI15" i="1" s="1"/>
  <c r="CJ16" i="1" s="1"/>
  <c r="CK17" i="1" s="1"/>
  <c r="CL18" i="1" s="1"/>
  <c r="CM19" i="1" s="1"/>
  <c r="CN20" i="1" s="1"/>
  <c r="CO21" i="1" s="1"/>
  <c r="CP22" i="1" s="1"/>
  <c r="CQ23" i="1" s="1"/>
  <c r="CR24" i="1" s="1"/>
  <c r="CS25" i="1" s="1"/>
  <c r="CT26" i="1" s="1"/>
  <c r="CU27" i="1" s="1"/>
  <c r="CV28" i="1" s="1"/>
  <c r="CW29" i="1" s="1"/>
  <c r="CX30" i="1" s="1"/>
  <c r="CY31" i="1" s="1"/>
  <c r="CZ32" i="1" s="1"/>
  <c r="DA33" i="1" s="1"/>
  <c r="DB34" i="1" s="1"/>
  <c r="DC35" i="1" s="1"/>
  <c r="DD36" i="1" s="1"/>
  <c r="DE37" i="1" s="1"/>
  <c r="DF38" i="1" s="1"/>
  <c r="DG39" i="1" s="1"/>
  <c r="DH40" i="1" s="1"/>
  <c r="DI41" i="1" s="1"/>
  <c r="DJ42" i="1" s="1"/>
  <c r="DK43" i="1" s="1"/>
  <c r="DL44" i="1" s="1"/>
  <c r="DM45" i="1" s="1"/>
  <c r="DN46" i="1" s="1"/>
  <c r="DO47" i="1" s="1"/>
  <c r="DP48" i="1" s="1"/>
  <c r="DQ49" i="1" s="1"/>
  <c r="DR50" i="1" s="1"/>
  <c r="DS51" i="1" s="1"/>
  <c r="DT52" i="1" s="1"/>
  <c r="DU53" i="1" s="1"/>
  <c r="DV54" i="1" s="1"/>
  <c r="DW55" i="1" s="1"/>
  <c r="DX56" i="1" s="1"/>
  <c r="DY57" i="1" s="1"/>
  <c r="DZ58" i="1" s="1"/>
  <c r="EA59" i="1" s="1"/>
  <c r="EB60" i="1" s="1"/>
  <c r="EC61" i="1" s="1"/>
  <c r="ED62" i="1" s="1"/>
  <c r="EE63" i="1" s="1"/>
  <c r="EF64" i="1" s="1"/>
  <c r="EG65" i="1" s="1"/>
  <c r="EH66" i="1" s="1"/>
  <c r="EI67" i="1" s="1"/>
  <c r="EJ68" i="1" s="1"/>
  <c r="EK69" i="1" s="1"/>
  <c r="EL70" i="1" s="1"/>
  <c r="EM71" i="1" s="1"/>
  <c r="EN72" i="1" s="1"/>
  <c r="EO73" i="1" s="1"/>
  <c r="EP74" i="1" s="1"/>
  <c r="EQ75" i="1" s="1"/>
  <c r="ER76" i="1" s="1"/>
  <c r="ES77" i="1" s="1"/>
  <c r="ET78" i="1" s="1"/>
  <c r="EU79" i="1" s="1"/>
  <c r="EV80" i="1" s="1"/>
  <c r="EW81" i="1" s="1"/>
  <c r="EX82" i="1" s="1"/>
  <c r="EY83" i="1" s="1"/>
  <c r="EZ84" i="1" s="1"/>
  <c r="FA85" i="1" s="1"/>
  <c r="FB86" i="1" s="1"/>
  <c r="FC87" i="1" s="1"/>
  <c r="FD88" i="1" s="1"/>
  <c r="FE89" i="1" s="1"/>
  <c r="FF90" i="1" s="1"/>
  <c r="FG91" i="1" s="1"/>
  <c r="FH92" i="1" s="1"/>
  <c r="FI93" i="1" s="1"/>
  <c r="FJ94" i="1" s="1"/>
  <c r="FK95" i="1" s="1"/>
  <c r="FL96" i="1" s="1"/>
  <c r="FM97" i="1" s="1"/>
  <c r="FN98" i="1" s="1"/>
  <c r="FO99" i="1" s="1"/>
  <c r="FP100" i="1" s="1"/>
  <c r="FQ101" i="1" s="1"/>
  <c r="FR102" i="1" s="1"/>
  <c r="FS103" i="1" s="1"/>
  <c r="FT104" i="1" s="1"/>
  <c r="FU105" i="1" s="1"/>
  <c r="FV106" i="1" s="1"/>
  <c r="FW107" i="1" s="1"/>
  <c r="FX108" i="1" s="1"/>
  <c r="FY109" i="1" s="1"/>
  <c r="FZ110" i="1" s="1"/>
  <c r="GA111" i="1" s="1"/>
  <c r="GB112" i="1" s="1"/>
  <c r="GC113" i="1" s="1"/>
  <c r="GD114" i="1" s="1"/>
  <c r="GE115" i="1" s="1"/>
  <c r="GF116" i="1" s="1"/>
  <c r="GG117" i="1" s="1"/>
  <c r="GH118" i="1" s="1"/>
  <c r="GI119" i="1" s="1"/>
  <c r="GJ120" i="1" s="1"/>
  <c r="GK121" i="1" s="1"/>
  <c r="GL122" i="1" s="1"/>
  <c r="GM123" i="1" s="1"/>
  <c r="GN124" i="1" s="1"/>
  <c r="GO125" i="1" s="1"/>
  <c r="GP126" i="1" s="1"/>
  <c r="GQ127" i="1" s="1"/>
  <c r="GR128" i="1" s="1"/>
  <c r="GS129" i="1" s="1"/>
  <c r="GT130" i="1" s="1"/>
  <c r="GU131" i="1" s="1"/>
  <c r="GV132" i="1" s="1"/>
  <c r="GW133" i="1" s="1"/>
  <c r="GX134" i="1" s="1"/>
  <c r="GY135" i="1" s="1"/>
  <c r="GZ136" i="1" s="1"/>
  <c r="HA137" i="1" s="1"/>
  <c r="HB138" i="1" s="1"/>
  <c r="HC139" i="1" s="1"/>
  <c r="HD140" i="1" s="1"/>
  <c r="HE141" i="1" s="1"/>
  <c r="HF142" i="1" s="1"/>
  <c r="HG143" i="1" s="1"/>
  <c r="HH144" i="1" s="1"/>
  <c r="HI145" i="1" s="1"/>
  <c r="HJ146" i="1" s="1"/>
  <c r="HK147" i="1" s="1"/>
  <c r="HL148" i="1" s="1"/>
  <c r="HM149" i="1" s="1"/>
  <c r="HN150" i="1" s="1"/>
  <c r="HO151" i="1" s="1"/>
  <c r="HP152" i="1" s="1"/>
  <c r="BY4" i="1"/>
  <c r="BZ5" i="1" s="1"/>
  <c r="CA6" i="1" s="1"/>
  <c r="CB7" i="1" s="1"/>
  <c r="CC8" i="1" s="1"/>
  <c r="CD9" i="1" s="1"/>
  <c r="CE10" i="1" s="1"/>
  <c r="CF11" i="1" s="1"/>
  <c r="CG12" i="1" s="1"/>
  <c r="CH13" i="1" s="1"/>
  <c r="CI14" i="1" s="1"/>
  <c r="CJ15" i="1" s="1"/>
  <c r="CK16" i="1" s="1"/>
  <c r="CL17" i="1" s="1"/>
  <c r="CM18" i="1" s="1"/>
  <c r="CN19" i="1" s="1"/>
  <c r="CO20" i="1" s="1"/>
  <c r="CP21" i="1" s="1"/>
  <c r="CQ22" i="1" s="1"/>
  <c r="CR23" i="1" s="1"/>
  <c r="CS24" i="1" s="1"/>
  <c r="CT25" i="1" s="1"/>
  <c r="CU26" i="1" s="1"/>
  <c r="CV27" i="1" s="1"/>
  <c r="CW28" i="1" s="1"/>
  <c r="CX29" i="1" s="1"/>
  <c r="CY30" i="1" s="1"/>
  <c r="CZ31" i="1" s="1"/>
  <c r="DA32" i="1" s="1"/>
  <c r="DB33" i="1" s="1"/>
  <c r="DC34" i="1" s="1"/>
  <c r="DD35" i="1" s="1"/>
  <c r="DE36" i="1" s="1"/>
  <c r="DF37" i="1" s="1"/>
  <c r="DG38" i="1" s="1"/>
  <c r="DH39" i="1" s="1"/>
  <c r="DI40" i="1" s="1"/>
  <c r="DJ41" i="1" s="1"/>
  <c r="DK42" i="1" s="1"/>
  <c r="DL43" i="1" s="1"/>
  <c r="DM44" i="1" s="1"/>
  <c r="DN45" i="1" s="1"/>
  <c r="DO46" i="1" s="1"/>
  <c r="DP47" i="1" s="1"/>
  <c r="DQ48" i="1" s="1"/>
  <c r="DR49" i="1" s="1"/>
  <c r="DS50" i="1" s="1"/>
  <c r="DT51" i="1" s="1"/>
  <c r="DU52" i="1" s="1"/>
  <c r="DV53" i="1" s="1"/>
  <c r="DW54" i="1" s="1"/>
  <c r="DX55" i="1" s="1"/>
  <c r="DY56" i="1" s="1"/>
  <c r="DZ57" i="1" s="1"/>
  <c r="EA58" i="1" s="1"/>
  <c r="EB59" i="1" s="1"/>
  <c r="EC60" i="1" s="1"/>
  <c r="ED61" i="1" s="1"/>
  <c r="EE62" i="1" s="1"/>
  <c r="EF63" i="1" s="1"/>
  <c r="EG64" i="1" s="1"/>
  <c r="EH65" i="1" s="1"/>
  <c r="EI66" i="1" s="1"/>
  <c r="EJ67" i="1" s="1"/>
  <c r="EK68" i="1" s="1"/>
  <c r="EL69" i="1" s="1"/>
  <c r="EM70" i="1" s="1"/>
  <c r="EN71" i="1" s="1"/>
  <c r="EO72" i="1" s="1"/>
  <c r="EP73" i="1" s="1"/>
  <c r="EQ74" i="1" s="1"/>
  <c r="ER75" i="1" s="1"/>
  <c r="ES76" i="1" s="1"/>
  <c r="ET77" i="1" s="1"/>
  <c r="EU78" i="1" s="1"/>
  <c r="EV79" i="1" s="1"/>
  <c r="EW80" i="1" s="1"/>
  <c r="EX81" i="1" s="1"/>
  <c r="EY82" i="1" s="1"/>
  <c r="EZ83" i="1" s="1"/>
  <c r="FA84" i="1" s="1"/>
  <c r="FB85" i="1" s="1"/>
  <c r="FC86" i="1" s="1"/>
  <c r="FD87" i="1" s="1"/>
  <c r="FE88" i="1" s="1"/>
  <c r="FF89" i="1" s="1"/>
  <c r="FG90" i="1" s="1"/>
  <c r="FH91" i="1" s="1"/>
  <c r="FI92" i="1" s="1"/>
  <c r="FJ93" i="1" s="1"/>
  <c r="FK94" i="1" s="1"/>
  <c r="FL95" i="1" s="1"/>
  <c r="FM96" i="1" s="1"/>
  <c r="FN97" i="1" s="1"/>
  <c r="FO98" i="1" s="1"/>
  <c r="FP99" i="1" s="1"/>
  <c r="FQ100" i="1" s="1"/>
  <c r="FR101" i="1" s="1"/>
  <c r="FS102" i="1" s="1"/>
  <c r="FT103" i="1" s="1"/>
  <c r="FU104" i="1" s="1"/>
  <c r="FV105" i="1" s="1"/>
  <c r="FW106" i="1" s="1"/>
  <c r="FX107" i="1" s="1"/>
  <c r="FY108" i="1" s="1"/>
  <c r="FZ109" i="1" s="1"/>
  <c r="GA110" i="1" s="1"/>
  <c r="GB111" i="1" s="1"/>
  <c r="GC112" i="1" s="1"/>
  <c r="GD113" i="1" s="1"/>
  <c r="GE114" i="1" s="1"/>
  <c r="GF115" i="1" s="1"/>
  <c r="GG116" i="1" s="1"/>
  <c r="GH117" i="1" s="1"/>
  <c r="GI118" i="1" s="1"/>
  <c r="GJ119" i="1" s="1"/>
  <c r="GK120" i="1" s="1"/>
  <c r="GL121" i="1" s="1"/>
  <c r="GM122" i="1" s="1"/>
  <c r="GN123" i="1" s="1"/>
  <c r="GO124" i="1" s="1"/>
  <c r="GP125" i="1" s="1"/>
  <c r="GQ126" i="1" s="1"/>
  <c r="GR127" i="1" s="1"/>
  <c r="GS128" i="1" s="1"/>
  <c r="GT129" i="1" s="1"/>
  <c r="GU130" i="1" s="1"/>
  <c r="GV131" i="1" s="1"/>
  <c r="GW132" i="1" s="1"/>
  <c r="GX133" i="1" s="1"/>
  <c r="GY134" i="1" s="1"/>
  <c r="GZ135" i="1" s="1"/>
  <c r="HA136" i="1" s="1"/>
  <c r="HB137" i="1" s="1"/>
  <c r="HC138" i="1" s="1"/>
  <c r="HD139" i="1" s="1"/>
  <c r="HE140" i="1" s="1"/>
  <c r="HF141" i="1" s="1"/>
  <c r="HG142" i="1" s="1"/>
  <c r="HH143" i="1" s="1"/>
  <c r="HI144" i="1" s="1"/>
  <c r="HJ145" i="1" s="1"/>
  <c r="HK146" i="1" s="1"/>
  <c r="HL147" i="1" s="1"/>
  <c r="HM148" i="1" s="1"/>
  <c r="HN149" i="1" s="1"/>
  <c r="HO150" i="1" s="1"/>
  <c r="HP151" i="1" s="1"/>
  <c r="BZ4" i="1"/>
  <c r="CA5" i="1" s="1"/>
  <c r="CB6" i="1" s="1"/>
  <c r="CC7" i="1" s="1"/>
  <c r="CD8" i="1" s="1"/>
  <c r="CE9" i="1" s="1"/>
  <c r="CF10" i="1" s="1"/>
  <c r="CG11" i="1" s="1"/>
  <c r="CH12" i="1" s="1"/>
  <c r="CI13" i="1" s="1"/>
  <c r="CJ14" i="1" s="1"/>
  <c r="CK15" i="1" s="1"/>
  <c r="CL16" i="1" s="1"/>
  <c r="CM17" i="1" s="1"/>
  <c r="CN18" i="1" s="1"/>
  <c r="CO19" i="1" s="1"/>
  <c r="CP20" i="1" s="1"/>
  <c r="CQ21" i="1" s="1"/>
  <c r="CR22" i="1" s="1"/>
  <c r="CS23" i="1" s="1"/>
  <c r="CT24" i="1" s="1"/>
  <c r="CU25" i="1" s="1"/>
  <c r="CV26" i="1" s="1"/>
  <c r="CW27" i="1" s="1"/>
  <c r="CX28" i="1" s="1"/>
  <c r="CY29" i="1" s="1"/>
  <c r="CZ30" i="1" s="1"/>
  <c r="DA31" i="1" s="1"/>
  <c r="DB32" i="1" s="1"/>
  <c r="DC33" i="1" s="1"/>
  <c r="DD34" i="1" s="1"/>
  <c r="DE35" i="1" s="1"/>
  <c r="DF36" i="1" s="1"/>
  <c r="DG37" i="1" s="1"/>
  <c r="DH38" i="1" s="1"/>
  <c r="DI39" i="1" s="1"/>
  <c r="DJ40" i="1" s="1"/>
  <c r="DK41" i="1" s="1"/>
  <c r="DL42" i="1" s="1"/>
  <c r="DM43" i="1" s="1"/>
  <c r="DN44" i="1" s="1"/>
  <c r="DO45" i="1" s="1"/>
  <c r="DP46" i="1" s="1"/>
  <c r="DQ47" i="1" s="1"/>
  <c r="DR48" i="1" s="1"/>
  <c r="DS49" i="1" s="1"/>
  <c r="DT50" i="1" s="1"/>
  <c r="DU51" i="1" s="1"/>
  <c r="DV52" i="1" s="1"/>
  <c r="DW53" i="1" s="1"/>
  <c r="DX54" i="1" s="1"/>
  <c r="DY55" i="1" s="1"/>
  <c r="DZ56" i="1" s="1"/>
  <c r="EA57" i="1" s="1"/>
  <c r="EB58" i="1" s="1"/>
  <c r="EC59" i="1" s="1"/>
  <c r="ED60" i="1" s="1"/>
  <c r="EE61" i="1" s="1"/>
  <c r="EF62" i="1" s="1"/>
  <c r="EG63" i="1" s="1"/>
  <c r="EH64" i="1" s="1"/>
  <c r="EI65" i="1" s="1"/>
  <c r="EJ66" i="1" s="1"/>
  <c r="EK67" i="1" s="1"/>
  <c r="EL68" i="1" s="1"/>
  <c r="EM69" i="1" s="1"/>
  <c r="EN70" i="1" s="1"/>
  <c r="EO71" i="1" s="1"/>
  <c r="EP72" i="1" s="1"/>
  <c r="EQ73" i="1" s="1"/>
  <c r="ER74" i="1" s="1"/>
  <c r="ES75" i="1" s="1"/>
  <c r="ET76" i="1" s="1"/>
  <c r="EU77" i="1" s="1"/>
  <c r="EV78" i="1" s="1"/>
  <c r="EW79" i="1" s="1"/>
  <c r="EX80" i="1" s="1"/>
  <c r="EY81" i="1" s="1"/>
  <c r="EZ82" i="1" s="1"/>
  <c r="FA83" i="1" s="1"/>
  <c r="FB84" i="1" s="1"/>
  <c r="FC85" i="1" s="1"/>
  <c r="FD86" i="1" s="1"/>
  <c r="FE87" i="1" s="1"/>
  <c r="FF88" i="1" s="1"/>
  <c r="FG89" i="1" s="1"/>
  <c r="FH90" i="1" s="1"/>
  <c r="FI91" i="1" s="1"/>
  <c r="FJ92" i="1" s="1"/>
  <c r="FK93" i="1" s="1"/>
  <c r="FL94" i="1" s="1"/>
  <c r="FM95" i="1" s="1"/>
  <c r="FN96" i="1" s="1"/>
  <c r="FO97" i="1" s="1"/>
  <c r="FP98" i="1" s="1"/>
  <c r="FQ99" i="1" s="1"/>
  <c r="FR100" i="1" s="1"/>
  <c r="FS101" i="1" s="1"/>
  <c r="FT102" i="1" s="1"/>
  <c r="FU103" i="1" s="1"/>
  <c r="FV104" i="1" s="1"/>
  <c r="FW105" i="1" s="1"/>
  <c r="FX106" i="1" s="1"/>
  <c r="FY107" i="1" s="1"/>
  <c r="FZ108" i="1" s="1"/>
  <c r="GA109" i="1" s="1"/>
  <c r="GB110" i="1" s="1"/>
  <c r="GC111" i="1" s="1"/>
  <c r="GD112" i="1" s="1"/>
  <c r="GE113" i="1" s="1"/>
  <c r="GF114" i="1" s="1"/>
  <c r="GG115" i="1" s="1"/>
  <c r="GH116" i="1" s="1"/>
  <c r="GI117" i="1" s="1"/>
  <c r="GJ118" i="1" s="1"/>
  <c r="GK119" i="1" s="1"/>
  <c r="GL120" i="1" s="1"/>
  <c r="GM121" i="1" s="1"/>
  <c r="GN122" i="1" s="1"/>
  <c r="GO123" i="1" s="1"/>
  <c r="GP124" i="1" s="1"/>
  <c r="GQ125" i="1" s="1"/>
  <c r="GR126" i="1" s="1"/>
  <c r="GS127" i="1" s="1"/>
  <c r="GT128" i="1" s="1"/>
  <c r="GU129" i="1" s="1"/>
  <c r="GV130" i="1" s="1"/>
  <c r="GW131" i="1" s="1"/>
  <c r="GX132" i="1" s="1"/>
  <c r="GY133" i="1" s="1"/>
  <c r="GZ134" i="1" s="1"/>
  <c r="HA135" i="1" s="1"/>
  <c r="HB136" i="1" s="1"/>
  <c r="HC137" i="1" s="1"/>
  <c r="HD138" i="1" s="1"/>
  <c r="HE139" i="1" s="1"/>
  <c r="HF140" i="1" s="1"/>
  <c r="HG141" i="1" s="1"/>
  <c r="HH142" i="1" s="1"/>
  <c r="HI143" i="1" s="1"/>
  <c r="HJ144" i="1" s="1"/>
  <c r="HK145" i="1" s="1"/>
  <c r="HL146" i="1" s="1"/>
  <c r="HM147" i="1" s="1"/>
  <c r="HN148" i="1" s="1"/>
  <c r="HO149" i="1" s="1"/>
  <c r="HP150" i="1" s="1"/>
  <c r="CA4" i="1"/>
  <c r="CB5" i="1" s="1"/>
  <c r="CC6" i="1" s="1"/>
  <c r="CD7" i="1" s="1"/>
  <c r="CE8" i="1" s="1"/>
  <c r="CF9" i="1" s="1"/>
  <c r="CG10" i="1" s="1"/>
  <c r="CH11" i="1" s="1"/>
  <c r="CI12" i="1" s="1"/>
  <c r="CJ13" i="1" s="1"/>
  <c r="CK14" i="1" s="1"/>
  <c r="CL15" i="1" s="1"/>
  <c r="CM16" i="1" s="1"/>
  <c r="CN17" i="1" s="1"/>
  <c r="CO18" i="1" s="1"/>
  <c r="CP19" i="1" s="1"/>
  <c r="CQ20" i="1" s="1"/>
  <c r="CR21" i="1" s="1"/>
  <c r="CS22" i="1" s="1"/>
  <c r="CT23" i="1" s="1"/>
  <c r="CU24" i="1" s="1"/>
  <c r="CV25" i="1" s="1"/>
  <c r="CW26" i="1" s="1"/>
  <c r="CX27" i="1" s="1"/>
  <c r="CY28" i="1" s="1"/>
  <c r="CZ29" i="1" s="1"/>
  <c r="DA30" i="1" s="1"/>
  <c r="DB31" i="1" s="1"/>
  <c r="DC32" i="1" s="1"/>
  <c r="DD33" i="1" s="1"/>
  <c r="DE34" i="1" s="1"/>
  <c r="DF35" i="1" s="1"/>
  <c r="DG36" i="1" s="1"/>
  <c r="DH37" i="1" s="1"/>
  <c r="DI38" i="1" s="1"/>
  <c r="DJ39" i="1" s="1"/>
  <c r="DK40" i="1" s="1"/>
  <c r="DL41" i="1" s="1"/>
  <c r="DM42" i="1" s="1"/>
  <c r="DN43" i="1" s="1"/>
  <c r="DO44" i="1" s="1"/>
  <c r="DP45" i="1" s="1"/>
  <c r="DQ46" i="1" s="1"/>
  <c r="DR47" i="1" s="1"/>
  <c r="DS48" i="1" s="1"/>
  <c r="DT49" i="1" s="1"/>
  <c r="DU50" i="1" s="1"/>
  <c r="DV51" i="1" s="1"/>
  <c r="DW52" i="1" s="1"/>
  <c r="DX53" i="1" s="1"/>
  <c r="DY54" i="1" s="1"/>
  <c r="DZ55" i="1" s="1"/>
  <c r="EA56" i="1" s="1"/>
  <c r="EB57" i="1" s="1"/>
  <c r="EC58" i="1" s="1"/>
  <c r="ED59" i="1" s="1"/>
  <c r="EE60" i="1" s="1"/>
  <c r="EF61" i="1" s="1"/>
  <c r="EG62" i="1" s="1"/>
  <c r="EH63" i="1" s="1"/>
  <c r="EI64" i="1" s="1"/>
  <c r="EJ65" i="1" s="1"/>
  <c r="EK66" i="1" s="1"/>
  <c r="EL67" i="1" s="1"/>
  <c r="EM68" i="1" s="1"/>
  <c r="EN69" i="1" s="1"/>
  <c r="EO70" i="1" s="1"/>
  <c r="EP71" i="1" s="1"/>
  <c r="EQ72" i="1" s="1"/>
  <c r="ER73" i="1" s="1"/>
  <c r="ES74" i="1" s="1"/>
  <c r="ET75" i="1" s="1"/>
  <c r="EU76" i="1" s="1"/>
  <c r="EV77" i="1" s="1"/>
  <c r="EW78" i="1" s="1"/>
  <c r="EX79" i="1" s="1"/>
  <c r="EY80" i="1" s="1"/>
  <c r="EZ81" i="1" s="1"/>
  <c r="FA82" i="1" s="1"/>
  <c r="FB83" i="1" s="1"/>
  <c r="FC84" i="1" s="1"/>
  <c r="FD85" i="1" s="1"/>
  <c r="FE86" i="1" s="1"/>
  <c r="FF87" i="1" s="1"/>
  <c r="FG88" i="1" s="1"/>
  <c r="FH89" i="1" s="1"/>
  <c r="FI90" i="1" s="1"/>
  <c r="FJ91" i="1" s="1"/>
  <c r="FK92" i="1" s="1"/>
  <c r="FL93" i="1" s="1"/>
  <c r="FM94" i="1" s="1"/>
  <c r="FN95" i="1" s="1"/>
  <c r="FO96" i="1" s="1"/>
  <c r="FP97" i="1" s="1"/>
  <c r="FQ98" i="1" s="1"/>
  <c r="FR99" i="1" s="1"/>
  <c r="FS100" i="1" s="1"/>
  <c r="FT101" i="1" s="1"/>
  <c r="FU102" i="1" s="1"/>
  <c r="FV103" i="1" s="1"/>
  <c r="FW104" i="1" s="1"/>
  <c r="FX105" i="1" s="1"/>
  <c r="FY106" i="1" s="1"/>
  <c r="FZ107" i="1" s="1"/>
  <c r="GA108" i="1" s="1"/>
  <c r="GB109" i="1" s="1"/>
  <c r="GC110" i="1" s="1"/>
  <c r="GD111" i="1" s="1"/>
  <c r="GE112" i="1" s="1"/>
  <c r="GF113" i="1" s="1"/>
  <c r="GG114" i="1" s="1"/>
  <c r="GH115" i="1" s="1"/>
  <c r="GI116" i="1" s="1"/>
  <c r="GJ117" i="1" s="1"/>
  <c r="GK118" i="1" s="1"/>
  <c r="GL119" i="1" s="1"/>
  <c r="GM120" i="1" s="1"/>
  <c r="GN121" i="1" s="1"/>
  <c r="GO122" i="1" s="1"/>
  <c r="GP123" i="1" s="1"/>
  <c r="GQ124" i="1" s="1"/>
  <c r="GR125" i="1" s="1"/>
  <c r="GS126" i="1" s="1"/>
  <c r="GT127" i="1" s="1"/>
  <c r="GU128" i="1" s="1"/>
  <c r="GV129" i="1" s="1"/>
  <c r="GW130" i="1" s="1"/>
  <c r="GX131" i="1" s="1"/>
  <c r="GY132" i="1" s="1"/>
  <c r="GZ133" i="1" s="1"/>
  <c r="HA134" i="1" s="1"/>
  <c r="HB135" i="1" s="1"/>
  <c r="HC136" i="1" s="1"/>
  <c r="HD137" i="1" s="1"/>
  <c r="HE138" i="1" s="1"/>
  <c r="HF139" i="1" s="1"/>
  <c r="HG140" i="1" s="1"/>
  <c r="HH141" i="1" s="1"/>
  <c r="HI142" i="1" s="1"/>
  <c r="HJ143" i="1" s="1"/>
  <c r="HK144" i="1" s="1"/>
  <c r="HL145" i="1" s="1"/>
  <c r="HM146" i="1" s="1"/>
  <c r="HN147" i="1" s="1"/>
  <c r="HO148" i="1" s="1"/>
  <c r="HP149" i="1" s="1"/>
  <c r="CB4" i="1"/>
  <c r="CC5" i="1" s="1"/>
  <c r="CD6" i="1" s="1"/>
  <c r="CE7" i="1" s="1"/>
  <c r="CF8" i="1" s="1"/>
  <c r="CG9" i="1" s="1"/>
  <c r="CH10" i="1" s="1"/>
  <c r="CI11" i="1" s="1"/>
  <c r="CJ12" i="1" s="1"/>
  <c r="CK13" i="1" s="1"/>
  <c r="CL14" i="1" s="1"/>
  <c r="CM15" i="1" s="1"/>
  <c r="CN16" i="1" s="1"/>
  <c r="CO17" i="1" s="1"/>
  <c r="CP18" i="1" s="1"/>
  <c r="CQ19" i="1" s="1"/>
  <c r="CR20" i="1" s="1"/>
  <c r="CS21" i="1" s="1"/>
  <c r="CT22" i="1" s="1"/>
  <c r="CU23" i="1" s="1"/>
  <c r="CV24" i="1" s="1"/>
  <c r="CW25" i="1" s="1"/>
  <c r="CX26" i="1" s="1"/>
  <c r="CY27" i="1" s="1"/>
  <c r="CZ28" i="1" s="1"/>
  <c r="DA29" i="1" s="1"/>
  <c r="DB30" i="1" s="1"/>
  <c r="DC31" i="1" s="1"/>
  <c r="DD32" i="1" s="1"/>
  <c r="DE33" i="1" s="1"/>
  <c r="DF34" i="1" s="1"/>
  <c r="DG35" i="1" s="1"/>
  <c r="DH36" i="1" s="1"/>
  <c r="DI37" i="1" s="1"/>
  <c r="DJ38" i="1" s="1"/>
  <c r="DK39" i="1" s="1"/>
  <c r="DL40" i="1" s="1"/>
  <c r="DM41" i="1" s="1"/>
  <c r="DN42" i="1" s="1"/>
  <c r="DO43" i="1" s="1"/>
  <c r="DP44" i="1" s="1"/>
  <c r="DQ45" i="1" s="1"/>
  <c r="DR46" i="1" s="1"/>
  <c r="DS47" i="1" s="1"/>
  <c r="DT48" i="1" s="1"/>
  <c r="DU49" i="1" s="1"/>
  <c r="DV50" i="1" s="1"/>
  <c r="DW51" i="1" s="1"/>
  <c r="DX52" i="1" s="1"/>
  <c r="DY53" i="1" s="1"/>
  <c r="DZ54" i="1" s="1"/>
  <c r="EA55" i="1" s="1"/>
  <c r="EB56" i="1" s="1"/>
  <c r="EC57" i="1" s="1"/>
  <c r="ED58" i="1" s="1"/>
  <c r="EE59" i="1" s="1"/>
  <c r="EF60" i="1" s="1"/>
  <c r="EG61" i="1" s="1"/>
  <c r="EH62" i="1" s="1"/>
  <c r="EI63" i="1" s="1"/>
  <c r="EJ64" i="1" s="1"/>
  <c r="EK65" i="1" s="1"/>
  <c r="EL66" i="1" s="1"/>
  <c r="EM67" i="1" s="1"/>
  <c r="EN68" i="1" s="1"/>
  <c r="EO69" i="1" s="1"/>
  <c r="EP70" i="1" s="1"/>
  <c r="EQ71" i="1" s="1"/>
  <c r="ER72" i="1" s="1"/>
  <c r="ES73" i="1" s="1"/>
  <c r="ET74" i="1" s="1"/>
  <c r="EU75" i="1" s="1"/>
  <c r="EV76" i="1" s="1"/>
  <c r="EW77" i="1" s="1"/>
  <c r="EX78" i="1" s="1"/>
  <c r="EY79" i="1" s="1"/>
  <c r="EZ80" i="1" s="1"/>
  <c r="FA81" i="1" s="1"/>
  <c r="FB82" i="1" s="1"/>
  <c r="FC83" i="1" s="1"/>
  <c r="FD84" i="1" s="1"/>
  <c r="FE85" i="1" s="1"/>
  <c r="FF86" i="1" s="1"/>
  <c r="FG87" i="1" s="1"/>
  <c r="FH88" i="1" s="1"/>
  <c r="FI89" i="1" s="1"/>
  <c r="FJ90" i="1" s="1"/>
  <c r="FK91" i="1" s="1"/>
  <c r="FL92" i="1" s="1"/>
  <c r="FM93" i="1" s="1"/>
  <c r="FN94" i="1" s="1"/>
  <c r="FO95" i="1" s="1"/>
  <c r="FP96" i="1" s="1"/>
  <c r="FQ97" i="1" s="1"/>
  <c r="FR98" i="1" s="1"/>
  <c r="FS99" i="1" s="1"/>
  <c r="FT100" i="1" s="1"/>
  <c r="FU101" i="1" s="1"/>
  <c r="FV102" i="1" s="1"/>
  <c r="FW103" i="1" s="1"/>
  <c r="FX104" i="1" s="1"/>
  <c r="FY105" i="1" s="1"/>
  <c r="FZ106" i="1" s="1"/>
  <c r="GA107" i="1" s="1"/>
  <c r="GB108" i="1" s="1"/>
  <c r="GC109" i="1" s="1"/>
  <c r="GD110" i="1" s="1"/>
  <c r="GE111" i="1" s="1"/>
  <c r="GF112" i="1" s="1"/>
  <c r="GG113" i="1" s="1"/>
  <c r="GH114" i="1" s="1"/>
  <c r="GI115" i="1" s="1"/>
  <c r="GJ116" i="1" s="1"/>
  <c r="GK117" i="1" s="1"/>
  <c r="GL118" i="1" s="1"/>
  <c r="GM119" i="1" s="1"/>
  <c r="GN120" i="1" s="1"/>
  <c r="GO121" i="1" s="1"/>
  <c r="GP122" i="1" s="1"/>
  <c r="GQ123" i="1" s="1"/>
  <c r="GR124" i="1" s="1"/>
  <c r="GS125" i="1" s="1"/>
  <c r="GT126" i="1" s="1"/>
  <c r="GU127" i="1" s="1"/>
  <c r="GV128" i="1" s="1"/>
  <c r="GW129" i="1" s="1"/>
  <c r="GX130" i="1" s="1"/>
  <c r="GY131" i="1" s="1"/>
  <c r="GZ132" i="1" s="1"/>
  <c r="HA133" i="1" s="1"/>
  <c r="HB134" i="1" s="1"/>
  <c r="HC135" i="1" s="1"/>
  <c r="HD136" i="1" s="1"/>
  <c r="HE137" i="1" s="1"/>
  <c r="HF138" i="1" s="1"/>
  <c r="HG139" i="1" s="1"/>
  <c r="HH140" i="1" s="1"/>
  <c r="HI141" i="1" s="1"/>
  <c r="HJ142" i="1" s="1"/>
  <c r="HK143" i="1" s="1"/>
  <c r="HL144" i="1" s="1"/>
  <c r="HM145" i="1" s="1"/>
  <c r="HN146" i="1" s="1"/>
  <c r="HO147" i="1" s="1"/>
  <c r="HP148" i="1" s="1"/>
  <c r="CC4" i="1"/>
  <c r="CD5" i="1" s="1"/>
  <c r="CE6" i="1" s="1"/>
  <c r="CF7" i="1" s="1"/>
  <c r="CG8" i="1" s="1"/>
  <c r="CH9" i="1" s="1"/>
  <c r="CI10" i="1" s="1"/>
  <c r="CJ11" i="1" s="1"/>
  <c r="CK12" i="1" s="1"/>
  <c r="CL13" i="1" s="1"/>
  <c r="CM14" i="1" s="1"/>
  <c r="CN15" i="1" s="1"/>
  <c r="CO16" i="1" s="1"/>
  <c r="CP17" i="1" s="1"/>
  <c r="CQ18" i="1" s="1"/>
  <c r="CR19" i="1" s="1"/>
  <c r="CS20" i="1" s="1"/>
  <c r="CT21" i="1" s="1"/>
  <c r="CU22" i="1" s="1"/>
  <c r="CV23" i="1" s="1"/>
  <c r="CW24" i="1" s="1"/>
  <c r="CX25" i="1" s="1"/>
  <c r="CY26" i="1" s="1"/>
  <c r="CZ27" i="1" s="1"/>
  <c r="DA28" i="1" s="1"/>
  <c r="DB29" i="1" s="1"/>
  <c r="DC30" i="1" s="1"/>
  <c r="DD31" i="1" s="1"/>
  <c r="DE32" i="1" s="1"/>
  <c r="DF33" i="1" s="1"/>
  <c r="DG34" i="1" s="1"/>
  <c r="DH35" i="1" s="1"/>
  <c r="DI36" i="1" s="1"/>
  <c r="DJ37" i="1" s="1"/>
  <c r="DK38" i="1" s="1"/>
  <c r="DL39" i="1" s="1"/>
  <c r="DM40" i="1" s="1"/>
  <c r="DN41" i="1" s="1"/>
  <c r="DO42" i="1" s="1"/>
  <c r="DP43" i="1" s="1"/>
  <c r="DQ44" i="1" s="1"/>
  <c r="DR45" i="1" s="1"/>
  <c r="DS46" i="1" s="1"/>
  <c r="DT47" i="1" s="1"/>
  <c r="DU48" i="1" s="1"/>
  <c r="DV49" i="1" s="1"/>
  <c r="DW50" i="1" s="1"/>
  <c r="DX51" i="1" s="1"/>
  <c r="DY52" i="1" s="1"/>
  <c r="DZ53" i="1" s="1"/>
  <c r="EA54" i="1" s="1"/>
  <c r="EB55" i="1" s="1"/>
  <c r="EC56" i="1" s="1"/>
  <c r="ED57" i="1" s="1"/>
  <c r="EE58" i="1" s="1"/>
  <c r="EF59" i="1" s="1"/>
  <c r="EG60" i="1" s="1"/>
  <c r="EH61" i="1" s="1"/>
  <c r="EI62" i="1" s="1"/>
  <c r="EJ63" i="1" s="1"/>
  <c r="EK64" i="1" s="1"/>
  <c r="EL65" i="1" s="1"/>
  <c r="EM66" i="1" s="1"/>
  <c r="EN67" i="1" s="1"/>
  <c r="EO68" i="1" s="1"/>
  <c r="EP69" i="1" s="1"/>
  <c r="EQ70" i="1" s="1"/>
  <c r="ER71" i="1" s="1"/>
  <c r="ES72" i="1" s="1"/>
  <c r="ET73" i="1" s="1"/>
  <c r="EU74" i="1" s="1"/>
  <c r="EV75" i="1" s="1"/>
  <c r="EW76" i="1" s="1"/>
  <c r="EX77" i="1" s="1"/>
  <c r="EY78" i="1" s="1"/>
  <c r="EZ79" i="1" s="1"/>
  <c r="FA80" i="1" s="1"/>
  <c r="FB81" i="1" s="1"/>
  <c r="FC82" i="1" s="1"/>
  <c r="FD83" i="1" s="1"/>
  <c r="FE84" i="1" s="1"/>
  <c r="FF85" i="1" s="1"/>
  <c r="FG86" i="1" s="1"/>
  <c r="FH87" i="1" s="1"/>
  <c r="FI88" i="1" s="1"/>
  <c r="FJ89" i="1" s="1"/>
  <c r="FK90" i="1" s="1"/>
  <c r="FL91" i="1" s="1"/>
  <c r="FM92" i="1" s="1"/>
  <c r="FN93" i="1" s="1"/>
  <c r="FO94" i="1" s="1"/>
  <c r="FP95" i="1" s="1"/>
  <c r="FQ96" i="1" s="1"/>
  <c r="FR97" i="1" s="1"/>
  <c r="FS98" i="1" s="1"/>
  <c r="FT99" i="1" s="1"/>
  <c r="FU100" i="1" s="1"/>
  <c r="FV101" i="1" s="1"/>
  <c r="FW102" i="1" s="1"/>
  <c r="FX103" i="1" s="1"/>
  <c r="FY104" i="1" s="1"/>
  <c r="FZ105" i="1" s="1"/>
  <c r="GA106" i="1" s="1"/>
  <c r="GB107" i="1" s="1"/>
  <c r="GC108" i="1" s="1"/>
  <c r="GD109" i="1" s="1"/>
  <c r="GE110" i="1" s="1"/>
  <c r="GF111" i="1" s="1"/>
  <c r="GG112" i="1" s="1"/>
  <c r="GH113" i="1" s="1"/>
  <c r="GI114" i="1" s="1"/>
  <c r="GJ115" i="1" s="1"/>
  <c r="GK116" i="1" s="1"/>
  <c r="GL117" i="1" s="1"/>
  <c r="GM118" i="1" s="1"/>
  <c r="GN119" i="1" s="1"/>
  <c r="GO120" i="1" s="1"/>
  <c r="GP121" i="1" s="1"/>
  <c r="GQ122" i="1" s="1"/>
  <c r="GR123" i="1" s="1"/>
  <c r="GS124" i="1" s="1"/>
  <c r="GT125" i="1" s="1"/>
  <c r="GU126" i="1" s="1"/>
  <c r="GV127" i="1" s="1"/>
  <c r="GW128" i="1" s="1"/>
  <c r="GX129" i="1" s="1"/>
  <c r="GY130" i="1" s="1"/>
  <c r="GZ131" i="1" s="1"/>
  <c r="HA132" i="1" s="1"/>
  <c r="HB133" i="1" s="1"/>
  <c r="HC134" i="1" s="1"/>
  <c r="HD135" i="1" s="1"/>
  <c r="HE136" i="1" s="1"/>
  <c r="HF137" i="1" s="1"/>
  <c r="HG138" i="1" s="1"/>
  <c r="HH139" i="1" s="1"/>
  <c r="HI140" i="1" s="1"/>
  <c r="HJ141" i="1" s="1"/>
  <c r="HK142" i="1" s="1"/>
  <c r="HL143" i="1" s="1"/>
  <c r="HM144" i="1" s="1"/>
  <c r="HN145" i="1" s="1"/>
  <c r="HO146" i="1" s="1"/>
  <c r="HP147" i="1" s="1"/>
  <c r="CD4" i="1"/>
  <c r="CE5" i="1" s="1"/>
  <c r="CF6" i="1" s="1"/>
  <c r="CG7" i="1" s="1"/>
  <c r="CH8" i="1" s="1"/>
  <c r="CI9" i="1" s="1"/>
  <c r="CJ10" i="1" s="1"/>
  <c r="CK11" i="1" s="1"/>
  <c r="CL12" i="1" s="1"/>
  <c r="CM13" i="1" s="1"/>
  <c r="CN14" i="1" s="1"/>
  <c r="CO15" i="1" s="1"/>
  <c r="CP16" i="1" s="1"/>
  <c r="CQ17" i="1" s="1"/>
  <c r="CR18" i="1" s="1"/>
  <c r="CS19" i="1" s="1"/>
  <c r="CT20" i="1" s="1"/>
  <c r="CU21" i="1" s="1"/>
  <c r="CV22" i="1" s="1"/>
  <c r="CW23" i="1" s="1"/>
  <c r="CX24" i="1" s="1"/>
  <c r="CY25" i="1" s="1"/>
  <c r="CZ26" i="1" s="1"/>
  <c r="DA27" i="1" s="1"/>
  <c r="DB28" i="1" s="1"/>
  <c r="DC29" i="1" s="1"/>
  <c r="DD30" i="1" s="1"/>
  <c r="DE31" i="1" s="1"/>
  <c r="DF32" i="1" s="1"/>
  <c r="DG33" i="1" s="1"/>
  <c r="DH34" i="1" s="1"/>
  <c r="DI35" i="1" s="1"/>
  <c r="DJ36" i="1" s="1"/>
  <c r="DK37" i="1" s="1"/>
  <c r="DL38" i="1" s="1"/>
  <c r="DM39" i="1" s="1"/>
  <c r="DN40" i="1" s="1"/>
  <c r="DO41" i="1" s="1"/>
  <c r="DP42" i="1" s="1"/>
  <c r="DQ43" i="1" s="1"/>
  <c r="DR44" i="1" s="1"/>
  <c r="DS45" i="1" s="1"/>
  <c r="DT46" i="1" s="1"/>
  <c r="DU47" i="1" s="1"/>
  <c r="DV48" i="1" s="1"/>
  <c r="DW49" i="1" s="1"/>
  <c r="DX50" i="1" s="1"/>
  <c r="DY51" i="1" s="1"/>
  <c r="DZ52" i="1" s="1"/>
  <c r="EA53" i="1" s="1"/>
  <c r="EB54" i="1" s="1"/>
  <c r="EC55" i="1" s="1"/>
  <c r="ED56" i="1" s="1"/>
  <c r="EE57" i="1" s="1"/>
  <c r="EF58" i="1" s="1"/>
  <c r="EG59" i="1" s="1"/>
  <c r="EH60" i="1" s="1"/>
  <c r="EI61" i="1" s="1"/>
  <c r="EJ62" i="1" s="1"/>
  <c r="EK63" i="1" s="1"/>
  <c r="EL64" i="1" s="1"/>
  <c r="EM65" i="1" s="1"/>
  <c r="EN66" i="1" s="1"/>
  <c r="EO67" i="1" s="1"/>
  <c r="EP68" i="1" s="1"/>
  <c r="EQ69" i="1" s="1"/>
  <c r="ER70" i="1" s="1"/>
  <c r="ES71" i="1" s="1"/>
  <c r="ET72" i="1" s="1"/>
  <c r="EU73" i="1" s="1"/>
  <c r="EV74" i="1" s="1"/>
  <c r="EW75" i="1" s="1"/>
  <c r="EX76" i="1" s="1"/>
  <c r="EY77" i="1" s="1"/>
  <c r="EZ78" i="1" s="1"/>
  <c r="FA79" i="1" s="1"/>
  <c r="FB80" i="1" s="1"/>
  <c r="FC81" i="1" s="1"/>
  <c r="FD82" i="1" s="1"/>
  <c r="FE83" i="1" s="1"/>
  <c r="FF84" i="1" s="1"/>
  <c r="FG85" i="1" s="1"/>
  <c r="FH86" i="1" s="1"/>
  <c r="FI87" i="1" s="1"/>
  <c r="FJ88" i="1" s="1"/>
  <c r="FK89" i="1" s="1"/>
  <c r="FL90" i="1" s="1"/>
  <c r="FM91" i="1" s="1"/>
  <c r="FN92" i="1" s="1"/>
  <c r="FO93" i="1" s="1"/>
  <c r="FP94" i="1" s="1"/>
  <c r="FQ95" i="1" s="1"/>
  <c r="FR96" i="1" s="1"/>
  <c r="FS97" i="1" s="1"/>
  <c r="FT98" i="1" s="1"/>
  <c r="FU99" i="1" s="1"/>
  <c r="FV100" i="1" s="1"/>
  <c r="FW101" i="1" s="1"/>
  <c r="FX102" i="1" s="1"/>
  <c r="FY103" i="1" s="1"/>
  <c r="FZ104" i="1" s="1"/>
  <c r="GA105" i="1" s="1"/>
  <c r="GB106" i="1" s="1"/>
  <c r="GC107" i="1" s="1"/>
  <c r="GD108" i="1" s="1"/>
  <c r="GE109" i="1" s="1"/>
  <c r="GF110" i="1" s="1"/>
  <c r="GG111" i="1" s="1"/>
  <c r="GH112" i="1" s="1"/>
  <c r="GI113" i="1" s="1"/>
  <c r="GJ114" i="1" s="1"/>
  <c r="GK115" i="1" s="1"/>
  <c r="GL116" i="1" s="1"/>
  <c r="GM117" i="1" s="1"/>
  <c r="GN118" i="1" s="1"/>
  <c r="GO119" i="1" s="1"/>
  <c r="GP120" i="1" s="1"/>
  <c r="GQ121" i="1" s="1"/>
  <c r="GR122" i="1" s="1"/>
  <c r="GS123" i="1" s="1"/>
  <c r="GT124" i="1" s="1"/>
  <c r="GU125" i="1" s="1"/>
  <c r="GV126" i="1" s="1"/>
  <c r="GW127" i="1" s="1"/>
  <c r="GX128" i="1" s="1"/>
  <c r="GY129" i="1" s="1"/>
  <c r="GZ130" i="1" s="1"/>
  <c r="HA131" i="1" s="1"/>
  <c r="HB132" i="1" s="1"/>
  <c r="HC133" i="1" s="1"/>
  <c r="HD134" i="1" s="1"/>
  <c r="HE135" i="1" s="1"/>
  <c r="HF136" i="1" s="1"/>
  <c r="HG137" i="1" s="1"/>
  <c r="HH138" i="1" s="1"/>
  <c r="HI139" i="1" s="1"/>
  <c r="HJ140" i="1" s="1"/>
  <c r="HK141" i="1" s="1"/>
  <c r="HL142" i="1" s="1"/>
  <c r="HM143" i="1" s="1"/>
  <c r="HN144" i="1" s="1"/>
  <c r="HO145" i="1" s="1"/>
  <c r="HP146" i="1" s="1"/>
  <c r="CE4" i="1"/>
  <c r="CF5" i="1" s="1"/>
  <c r="CG6" i="1" s="1"/>
  <c r="CH7" i="1" s="1"/>
  <c r="CI8" i="1" s="1"/>
  <c r="CJ9" i="1" s="1"/>
  <c r="CK10" i="1" s="1"/>
  <c r="CL11" i="1" s="1"/>
  <c r="CM12" i="1" s="1"/>
  <c r="CN13" i="1" s="1"/>
  <c r="CO14" i="1" s="1"/>
  <c r="CP15" i="1" s="1"/>
  <c r="CQ16" i="1" s="1"/>
  <c r="CR17" i="1" s="1"/>
  <c r="CS18" i="1" s="1"/>
  <c r="CT19" i="1" s="1"/>
  <c r="CU20" i="1" s="1"/>
  <c r="CV21" i="1" s="1"/>
  <c r="CW22" i="1" s="1"/>
  <c r="CX23" i="1" s="1"/>
  <c r="CY24" i="1" s="1"/>
  <c r="CZ25" i="1" s="1"/>
  <c r="DA26" i="1" s="1"/>
  <c r="DB27" i="1" s="1"/>
  <c r="DC28" i="1" s="1"/>
  <c r="DD29" i="1" s="1"/>
  <c r="DE30" i="1" s="1"/>
  <c r="DF31" i="1" s="1"/>
  <c r="DG32" i="1" s="1"/>
  <c r="DH33" i="1" s="1"/>
  <c r="DI34" i="1" s="1"/>
  <c r="DJ35" i="1" s="1"/>
  <c r="DK36" i="1" s="1"/>
  <c r="DL37" i="1" s="1"/>
  <c r="DM38" i="1" s="1"/>
  <c r="DN39" i="1" s="1"/>
  <c r="DO40" i="1" s="1"/>
  <c r="DP41" i="1" s="1"/>
  <c r="DQ42" i="1" s="1"/>
  <c r="DR43" i="1" s="1"/>
  <c r="DS44" i="1" s="1"/>
  <c r="DT45" i="1" s="1"/>
  <c r="DU46" i="1" s="1"/>
  <c r="DV47" i="1" s="1"/>
  <c r="DW48" i="1" s="1"/>
  <c r="DX49" i="1" s="1"/>
  <c r="DY50" i="1" s="1"/>
  <c r="DZ51" i="1" s="1"/>
  <c r="EA52" i="1" s="1"/>
  <c r="EB53" i="1" s="1"/>
  <c r="EC54" i="1" s="1"/>
  <c r="ED55" i="1" s="1"/>
  <c r="EE56" i="1" s="1"/>
  <c r="EF57" i="1" s="1"/>
  <c r="EG58" i="1" s="1"/>
  <c r="EH59" i="1" s="1"/>
  <c r="EI60" i="1" s="1"/>
  <c r="EJ61" i="1" s="1"/>
  <c r="EK62" i="1" s="1"/>
  <c r="EL63" i="1" s="1"/>
  <c r="EM64" i="1" s="1"/>
  <c r="EN65" i="1" s="1"/>
  <c r="EO66" i="1" s="1"/>
  <c r="EP67" i="1" s="1"/>
  <c r="EQ68" i="1" s="1"/>
  <c r="ER69" i="1" s="1"/>
  <c r="ES70" i="1" s="1"/>
  <c r="ET71" i="1" s="1"/>
  <c r="EU72" i="1" s="1"/>
  <c r="EV73" i="1" s="1"/>
  <c r="EW74" i="1" s="1"/>
  <c r="EX75" i="1" s="1"/>
  <c r="EY76" i="1" s="1"/>
  <c r="EZ77" i="1" s="1"/>
  <c r="FA78" i="1" s="1"/>
  <c r="FB79" i="1" s="1"/>
  <c r="FC80" i="1" s="1"/>
  <c r="FD81" i="1" s="1"/>
  <c r="FE82" i="1" s="1"/>
  <c r="FF83" i="1" s="1"/>
  <c r="FG84" i="1" s="1"/>
  <c r="FH85" i="1" s="1"/>
  <c r="FI86" i="1" s="1"/>
  <c r="FJ87" i="1" s="1"/>
  <c r="FK88" i="1" s="1"/>
  <c r="FL89" i="1" s="1"/>
  <c r="FM90" i="1" s="1"/>
  <c r="FN91" i="1" s="1"/>
  <c r="FO92" i="1" s="1"/>
  <c r="FP93" i="1" s="1"/>
  <c r="FQ94" i="1" s="1"/>
  <c r="FR95" i="1" s="1"/>
  <c r="FS96" i="1" s="1"/>
  <c r="FT97" i="1" s="1"/>
  <c r="FU98" i="1" s="1"/>
  <c r="FV99" i="1" s="1"/>
  <c r="FW100" i="1" s="1"/>
  <c r="FX101" i="1" s="1"/>
  <c r="FY102" i="1" s="1"/>
  <c r="FZ103" i="1" s="1"/>
  <c r="GA104" i="1" s="1"/>
  <c r="GB105" i="1" s="1"/>
  <c r="GC106" i="1" s="1"/>
  <c r="GD107" i="1" s="1"/>
  <c r="GE108" i="1" s="1"/>
  <c r="GF109" i="1" s="1"/>
  <c r="GG110" i="1" s="1"/>
  <c r="GH111" i="1" s="1"/>
  <c r="GI112" i="1" s="1"/>
  <c r="GJ113" i="1" s="1"/>
  <c r="GK114" i="1" s="1"/>
  <c r="GL115" i="1" s="1"/>
  <c r="GM116" i="1" s="1"/>
  <c r="GN117" i="1" s="1"/>
  <c r="GO118" i="1" s="1"/>
  <c r="GP119" i="1" s="1"/>
  <c r="GQ120" i="1" s="1"/>
  <c r="GR121" i="1" s="1"/>
  <c r="GS122" i="1" s="1"/>
  <c r="GT123" i="1" s="1"/>
  <c r="GU124" i="1" s="1"/>
  <c r="GV125" i="1" s="1"/>
  <c r="GW126" i="1" s="1"/>
  <c r="GX127" i="1" s="1"/>
  <c r="GY128" i="1" s="1"/>
  <c r="GZ129" i="1" s="1"/>
  <c r="HA130" i="1" s="1"/>
  <c r="HB131" i="1" s="1"/>
  <c r="HC132" i="1" s="1"/>
  <c r="HD133" i="1" s="1"/>
  <c r="HE134" i="1" s="1"/>
  <c r="HF135" i="1" s="1"/>
  <c r="HG136" i="1" s="1"/>
  <c r="HH137" i="1" s="1"/>
  <c r="HI138" i="1" s="1"/>
  <c r="HJ139" i="1" s="1"/>
  <c r="HK140" i="1" s="1"/>
  <c r="HL141" i="1" s="1"/>
  <c r="HM142" i="1" s="1"/>
  <c r="HN143" i="1" s="1"/>
  <c r="HO144" i="1" s="1"/>
  <c r="HP145" i="1" s="1"/>
  <c r="CF4" i="1"/>
  <c r="CG4" i="1"/>
  <c r="CH5" i="1" s="1"/>
  <c r="CI6" i="1" s="1"/>
  <c r="CJ7" i="1" s="1"/>
  <c r="CK8" i="1" s="1"/>
  <c r="CL9" i="1" s="1"/>
  <c r="CM10" i="1" s="1"/>
  <c r="CN11" i="1" s="1"/>
  <c r="CO12" i="1" s="1"/>
  <c r="CP13" i="1" s="1"/>
  <c r="CQ14" i="1" s="1"/>
  <c r="CR15" i="1" s="1"/>
  <c r="CS16" i="1" s="1"/>
  <c r="CT17" i="1" s="1"/>
  <c r="CU18" i="1" s="1"/>
  <c r="CV19" i="1" s="1"/>
  <c r="CW20" i="1" s="1"/>
  <c r="CX21" i="1" s="1"/>
  <c r="CY22" i="1" s="1"/>
  <c r="CZ23" i="1" s="1"/>
  <c r="DA24" i="1" s="1"/>
  <c r="DB25" i="1" s="1"/>
  <c r="DC26" i="1" s="1"/>
  <c r="DD27" i="1" s="1"/>
  <c r="DE28" i="1" s="1"/>
  <c r="DF29" i="1" s="1"/>
  <c r="DG30" i="1" s="1"/>
  <c r="DH31" i="1" s="1"/>
  <c r="DI32" i="1" s="1"/>
  <c r="DJ33" i="1" s="1"/>
  <c r="DK34" i="1" s="1"/>
  <c r="DL35" i="1" s="1"/>
  <c r="DM36" i="1" s="1"/>
  <c r="DN37" i="1" s="1"/>
  <c r="DO38" i="1" s="1"/>
  <c r="DP39" i="1" s="1"/>
  <c r="DQ40" i="1" s="1"/>
  <c r="DR41" i="1" s="1"/>
  <c r="DS42" i="1" s="1"/>
  <c r="DT43" i="1" s="1"/>
  <c r="DU44" i="1" s="1"/>
  <c r="DV45" i="1" s="1"/>
  <c r="DW46" i="1" s="1"/>
  <c r="DX47" i="1" s="1"/>
  <c r="DY48" i="1" s="1"/>
  <c r="DZ49" i="1" s="1"/>
  <c r="EA50" i="1" s="1"/>
  <c r="EB51" i="1" s="1"/>
  <c r="EC52" i="1" s="1"/>
  <c r="ED53" i="1" s="1"/>
  <c r="EE54" i="1" s="1"/>
  <c r="EF55" i="1" s="1"/>
  <c r="EG56" i="1" s="1"/>
  <c r="EH57" i="1" s="1"/>
  <c r="EI58" i="1" s="1"/>
  <c r="EJ59" i="1" s="1"/>
  <c r="EK60" i="1" s="1"/>
  <c r="EL61" i="1" s="1"/>
  <c r="EM62" i="1" s="1"/>
  <c r="EN63" i="1" s="1"/>
  <c r="EO64" i="1" s="1"/>
  <c r="EP65" i="1" s="1"/>
  <c r="EQ66" i="1" s="1"/>
  <c r="ER67" i="1" s="1"/>
  <c r="ES68" i="1" s="1"/>
  <c r="ET69" i="1" s="1"/>
  <c r="EU70" i="1" s="1"/>
  <c r="EV71" i="1" s="1"/>
  <c r="EW72" i="1" s="1"/>
  <c r="EX73" i="1" s="1"/>
  <c r="EY74" i="1" s="1"/>
  <c r="EZ75" i="1" s="1"/>
  <c r="FA76" i="1" s="1"/>
  <c r="FB77" i="1" s="1"/>
  <c r="FC78" i="1" s="1"/>
  <c r="FD79" i="1" s="1"/>
  <c r="FE80" i="1" s="1"/>
  <c r="FF81" i="1" s="1"/>
  <c r="FG82" i="1" s="1"/>
  <c r="FH83" i="1" s="1"/>
  <c r="FI84" i="1" s="1"/>
  <c r="FJ85" i="1" s="1"/>
  <c r="FK86" i="1" s="1"/>
  <c r="FL87" i="1" s="1"/>
  <c r="FM88" i="1" s="1"/>
  <c r="FN89" i="1" s="1"/>
  <c r="FO90" i="1" s="1"/>
  <c r="FP91" i="1" s="1"/>
  <c r="FQ92" i="1" s="1"/>
  <c r="FR93" i="1" s="1"/>
  <c r="FS94" i="1" s="1"/>
  <c r="FT95" i="1" s="1"/>
  <c r="FU96" i="1" s="1"/>
  <c r="FV97" i="1" s="1"/>
  <c r="FW98" i="1" s="1"/>
  <c r="FX99" i="1" s="1"/>
  <c r="FY100" i="1" s="1"/>
  <c r="FZ101" i="1" s="1"/>
  <c r="GA102" i="1" s="1"/>
  <c r="GB103" i="1" s="1"/>
  <c r="GC104" i="1" s="1"/>
  <c r="GD105" i="1" s="1"/>
  <c r="GE106" i="1" s="1"/>
  <c r="GF107" i="1" s="1"/>
  <c r="GG108" i="1" s="1"/>
  <c r="GH109" i="1" s="1"/>
  <c r="GI110" i="1" s="1"/>
  <c r="GJ111" i="1" s="1"/>
  <c r="GK112" i="1" s="1"/>
  <c r="GL113" i="1" s="1"/>
  <c r="GM114" i="1" s="1"/>
  <c r="GN115" i="1" s="1"/>
  <c r="GO116" i="1" s="1"/>
  <c r="GP117" i="1" s="1"/>
  <c r="GQ118" i="1" s="1"/>
  <c r="GR119" i="1" s="1"/>
  <c r="GS120" i="1" s="1"/>
  <c r="GT121" i="1" s="1"/>
  <c r="GU122" i="1" s="1"/>
  <c r="GV123" i="1" s="1"/>
  <c r="GW124" i="1" s="1"/>
  <c r="GX125" i="1" s="1"/>
  <c r="GY126" i="1" s="1"/>
  <c r="GZ127" i="1" s="1"/>
  <c r="HA128" i="1" s="1"/>
  <c r="HB129" i="1" s="1"/>
  <c r="HC130" i="1" s="1"/>
  <c r="HD131" i="1" s="1"/>
  <c r="HE132" i="1" s="1"/>
  <c r="HF133" i="1" s="1"/>
  <c r="HG134" i="1" s="1"/>
  <c r="HH135" i="1" s="1"/>
  <c r="HI136" i="1" s="1"/>
  <c r="HJ137" i="1" s="1"/>
  <c r="HK138" i="1" s="1"/>
  <c r="HL139" i="1" s="1"/>
  <c r="HM140" i="1" s="1"/>
  <c r="HN141" i="1" s="1"/>
  <c r="HO142" i="1" s="1"/>
  <c r="HP143" i="1" s="1"/>
  <c r="CH4" i="1"/>
  <c r="CI5" i="1" s="1"/>
  <c r="CJ6" i="1" s="1"/>
  <c r="CK7" i="1" s="1"/>
  <c r="CL8" i="1" s="1"/>
  <c r="CM9" i="1" s="1"/>
  <c r="CN10" i="1" s="1"/>
  <c r="CO11" i="1" s="1"/>
  <c r="CP12" i="1" s="1"/>
  <c r="CQ13" i="1" s="1"/>
  <c r="CR14" i="1" s="1"/>
  <c r="CS15" i="1" s="1"/>
  <c r="CT16" i="1" s="1"/>
  <c r="CU17" i="1" s="1"/>
  <c r="CV18" i="1" s="1"/>
  <c r="CW19" i="1" s="1"/>
  <c r="CX20" i="1" s="1"/>
  <c r="CY21" i="1" s="1"/>
  <c r="CZ22" i="1" s="1"/>
  <c r="DA23" i="1" s="1"/>
  <c r="DB24" i="1" s="1"/>
  <c r="DC25" i="1" s="1"/>
  <c r="DD26" i="1" s="1"/>
  <c r="DE27" i="1" s="1"/>
  <c r="DF28" i="1" s="1"/>
  <c r="DG29" i="1" s="1"/>
  <c r="DH30" i="1" s="1"/>
  <c r="DI31" i="1" s="1"/>
  <c r="DJ32" i="1" s="1"/>
  <c r="DK33" i="1" s="1"/>
  <c r="DL34" i="1" s="1"/>
  <c r="DM35" i="1" s="1"/>
  <c r="DN36" i="1" s="1"/>
  <c r="DO37" i="1" s="1"/>
  <c r="DP38" i="1" s="1"/>
  <c r="DQ39" i="1" s="1"/>
  <c r="DR40" i="1" s="1"/>
  <c r="DS41" i="1" s="1"/>
  <c r="DT42" i="1" s="1"/>
  <c r="DU43" i="1" s="1"/>
  <c r="DV44" i="1" s="1"/>
  <c r="DW45" i="1" s="1"/>
  <c r="DX46" i="1" s="1"/>
  <c r="DY47" i="1" s="1"/>
  <c r="DZ48" i="1" s="1"/>
  <c r="EA49" i="1" s="1"/>
  <c r="EB50" i="1" s="1"/>
  <c r="EC51" i="1" s="1"/>
  <c r="ED52" i="1" s="1"/>
  <c r="EE53" i="1" s="1"/>
  <c r="EF54" i="1" s="1"/>
  <c r="EG55" i="1" s="1"/>
  <c r="EH56" i="1" s="1"/>
  <c r="EI57" i="1" s="1"/>
  <c r="EJ58" i="1" s="1"/>
  <c r="EK59" i="1" s="1"/>
  <c r="EL60" i="1" s="1"/>
  <c r="EM61" i="1" s="1"/>
  <c r="EN62" i="1" s="1"/>
  <c r="EO63" i="1" s="1"/>
  <c r="EP64" i="1" s="1"/>
  <c r="EQ65" i="1" s="1"/>
  <c r="ER66" i="1" s="1"/>
  <c r="ES67" i="1" s="1"/>
  <c r="ET68" i="1" s="1"/>
  <c r="EU69" i="1" s="1"/>
  <c r="EV70" i="1" s="1"/>
  <c r="EW71" i="1" s="1"/>
  <c r="EX72" i="1" s="1"/>
  <c r="EY73" i="1" s="1"/>
  <c r="EZ74" i="1" s="1"/>
  <c r="FA75" i="1" s="1"/>
  <c r="FB76" i="1" s="1"/>
  <c r="FC77" i="1" s="1"/>
  <c r="FD78" i="1" s="1"/>
  <c r="FE79" i="1" s="1"/>
  <c r="FF80" i="1" s="1"/>
  <c r="FG81" i="1" s="1"/>
  <c r="FH82" i="1" s="1"/>
  <c r="FI83" i="1" s="1"/>
  <c r="FJ84" i="1" s="1"/>
  <c r="FK85" i="1" s="1"/>
  <c r="FL86" i="1" s="1"/>
  <c r="FM87" i="1" s="1"/>
  <c r="FN88" i="1" s="1"/>
  <c r="FO89" i="1" s="1"/>
  <c r="FP90" i="1" s="1"/>
  <c r="FQ91" i="1" s="1"/>
  <c r="FR92" i="1" s="1"/>
  <c r="FS93" i="1" s="1"/>
  <c r="FT94" i="1" s="1"/>
  <c r="FU95" i="1" s="1"/>
  <c r="FV96" i="1" s="1"/>
  <c r="FW97" i="1" s="1"/>
  <c r="FX98" i="1" s="1"/>
  <c r="FY99" i="1" s="1"/>
  <c r="FZ100" i="1" s="1"/>
  <c r="GA101" i="1" s="1"/>
  <c r="GB102" i="1" s="1"/>
  <c r="GC103" i="1" s="1"/>
  <c r="GD104" i="1" s="1"/>
  <c r="GE105" i="1" s="1"/>
  <c r="GF106" i="1" s="1"/>
  <c r="GG107" i="1" s="1"/>
  <c r="GH108" i="1" s="1"/>
  <c r="GI109" i="1" s="1"/>
  <c r="GJ110" i="1" s="1"/>
  <c r="GK111" i="1" s="1"/>
  <c r="GL112" i="1" s="1"/>
  <c r="GM113" i="1" s="1"/>
  <c r="GN114" i="1" s="1"/>
  <c r="GO115" i="1" s="1"/>
  <c r="GP116" i="1" s="1"/>
  <c r="GQ117" i="1" s="1"/>
  <c r="GR118" i="1" s="1"/>
  <c r="GS119" i="1" s="1"/>
  <c r="GT120" i="1" s="1"/>
  <c r="GU121" i="1" s="1"/>
  <c r="GV122" i="1" s="1"/>
  <c r="GW123" i="1" s="1"/>
  <c r="GX124" i="1" s="1"/>
  <c r="GY125" i="1" s="1"/>
  <c r="GZ126" i="1" s="1"/>
  <c r="HA127" i="1" s="1"/>
  <c r="HB128" i="1" s="1"/>
  <c r="HC129" i="1" s="1"/>
  <c r="HD130" i="1" s="1"/>
  <c r="HE131" i="1" s="1"/>
  <c r="HF132" i="1" s="1"/>
  <c r="HG133" i="1" s="1"/>
  <c r="HH134" i="1" s="1"/>
  <c r="HI135" i="1" s="1"/>
  <c r="HJ136" i="1" s="1"/>
  <c r="HK137" i="1" s="1"/>
  <c r="HL138" i="1" s="1"/>
  <c r="HM139" i="1" s="1"/>
  <c r="HN140" i="1" s="1"/>
  <c r="HO141" i="1" s="1"/>
  <c r="HP142" i="1" s="1"/>
  <c r="CI4" i="1"/>
  <c r="CJ5" i="1" s="1"/>
  <c r="CK6" i="1" s="1"/>
  <c r="CL7" i="1" s="1"/>
  <c r="CM8" i="1" s="1"/>
  <c r="CN9" i="1" s="1"/>
  <c r="CO10" i="1" s="1"/>
  <c r="CP11" i="1" s="1"/>
  <c r="CQ12" i="1" s="1"/>
  <c r="CR13" i="1" s="1"/>
  <c r="CS14" i="1" s="1"/>
  <c r="CT15" i="1" s="1"/>
  <c r="CU16" i="1" s="1"/>
  <c r="CV17" i="1" s="1"/>
  <c r="CW18" i="1" s="1"/>
  <c r="CX19" i="1" s="1"/>
  <c r="CY20" i="1" s="1"/>
  <c r="CZ21" i="1" s="1"/>
  <c r="DA22" i="1" s="1"/>
  <c r="DB23" i="1" s="1"/>
  <c r="DC24" i="1" s="1"/>
  <c r="DD25" i="1" s="1"/>
  <c r="DE26" i="1" s="1"/>
  <c r="DF27" i="1" s="1"/>
  <c r="DG28" i="1" s="1"/>
  <c r="DH29" i="1" s="1"/>
  <c r="DI30" i="1" s="1"/>
  <c r="DJ31" i="1" s="1"/>
  <c r="DK32" i="1" s="1"/>
  <c r="DL33" i="1" s="1"/>
  <c r="DM34" i="1" s="1"/>
  <c r="DN35" i="1" s="1"/>
  <c r="DO36" i="1" s="1"/>
  <c r="DP37" i="1" s="1"/>
  <c r="DQ38" i="1" s="1"/>
  <c r="DR39" i="1" s="1"/>
  <c r="DS40" i="1" s="1"/>
  <c r="DT41" i="1" s="1"/>
  <c r="DU42" i="1" s="1"/>
  <c r="DV43" i="1" s="1"/>
  <c r="DW44" i="1" s="1"/>
  <c r="DX45" i="1" s="1"/>
  <c r="DY46" i="1" s="1"/>
  <c r="DZ47" i="1" s="1"/>
  <c r="EA48" i="1" s="1"/>
  <c r="EB49" i="1" s="1"/>
  <c r="EC50" i="1" s="1"/>
  <c r="ED51" i="1" s="1"/>
  <c r="EE52" i="1" s="1"/>
  <c r="EF53" i="1" s="1"/>
  <c r="EG54" i="1" s="1"/>
  <c r="EH55" i="1" s="1"/>
  <c r="EI56" i="1" s="1"/>
  <c r="EJ57" i="1" s="1"/>
  <c r="EK58" i="1" s="1"/>
  <c r="EL59" i="1" s="1"/>
  <c r="EM60" i="1" s="1"/>
  <c r="EN61" i="1" s="1"/>
  <c r="EO62" i="1" s="1"/>
  <c r="EP63" i="1" s="1"/>
  <c r="EQ64" i="1" s="1"/>
  <c r="ER65" i="1" s="1"/>
  <c r="ES66" i="1" s="1"/>
  <c r="ET67" i="1" s="1"/>
  <c r="EU68" i="1" s="1"/>
  <c r="EV69" i="1" s="1"/>
  <c r="EW70" i="1" s="1"/>
  <c r="EX71" i="1" s="1"/>
  <c r="EY72" i="1" s="1"/>
  <c r="EZ73" i="1" s="1"/>
  <c r="FA74" i="1" s="1"/>
  <c r="FB75" i="1" s="1"/>
  <c r="FC76" i="1" s="1"/>
  <c r="FD77" i="1" s="1"/>
  <c r="FE78" i="1" s="1"/>
  <c r="FF79" i="1" s="1"/>
  <c r="FG80" i="1" s="1"/>
  <c r="FH81" i="1" s="1"/>
  <c r="FI82" i="1" s="1"/>
  <c r="FJ83" i="1" s="1"/>
  <c r="FK84" i="1" s="1"/>
  <c r="FL85" i="1" s="1"/>
  <c r="FM86" i="1" s="1"/>
  <c r="FN87" i="1" s="1"/>
  <c r="FO88" i="1" s="1"/>
  <c r="FP89" i="1" s="1"/>
  <c r="FQ90" i="1" s="1"/>
  <c r="FR91" i="1" s="1"/>
  <c r="FS92" i="1" s="1"/>
  <c r="FT93" i="1" s="1"/>
  <c r="FU94" i="1" s="1"/>
  <c r="FV95" i="1" s="1"/>
  <c r="FW96" i="1" s="1"/>
  <c r="FX97" i="1" s="1"/>
  <c r="FY98" i="1" s="1"/>
  <c r="FZ99" i="1" s="1"/>
  <c r="GA100" i="1" s="1"/>
  <c r="GB101" i="1" s="1"/>
  <c r="GC102" i="1" s="1"/>
  <c r="GD103" i="1" s="1"/>
  <c r="GE104" i="1" s="1"/>
  <c r="GF105" i="1" s="1"/>
  <c r="GG106" i="1" s="1"/>
  <c r="GH107" i="1" s="1"/>
  <c r="GI108" i="1" s="1"/>
  <c r="GJ109" i="1" s="1"/>
  <c r="GK110" i="1" s="1"/>
  <c r="GL111" i="1" s="1"/>
  <c r="GM112" i="1" s="1"/>
  <c r="GN113" i="1" s="1"/>
  <c r="GO114" i="1" s="1"/>
  <c r="GP115" i="1" s="1"/>
  <c r="GQ116" i="1" s="1"/>
  <c r="GR117" i="1" s="1"/>
  <c r="GS118" i="1" s="1"/>
  <c r="GT119" i="1" s="1"/>
  <c r="GU120" i="1" s="1"/>
  <c r="GV121" i="1" s="1"/>
  <c r="GW122" i="1" s="1"/>
  <c r="GX123" i="1" s="1"/>
  <c r="GY124" i="1" s="1"/>
  <c r="GZ125" i="1" s="1"/>
  <c r="HA126" i="1" s="1"/>
  <c r="HB127" i="1" s="1"/>
  <c r="HC128" i="1" s="1"/>
  <c r="HD129" i="1" s="1"/>
  <c r="HE130" i="1" s="1"/>
  <c r="HF131" i="1" s="1"/>
  <c r="HG132" i="1" s="1"/>
  <c r="HH133" i="1" s="1"/>
  <c r="HI134" i="1" s="1"/>
  <c r="HJ135" i="1" s="1"/>
  <c r="HK136" i="1" s="1"/>
  <c r="HL137" i="1" s="1"/>
  <c r="HM138" i="1" s="1"/>
  <c r="HN139" i="1" s="1"/>
  <c r="HO140" i="1" s="1"/>
  <c r="HP141" i="1" s="1"/>
  <c r="CJ4" i="1"/>
  <c r="CK5" i="1" s="1"/>
  <c r="CL6" i="1" s="1"/>
  <c r="CM7" i="1" s="1"/>
  <c r="CN8" i="1" s="1"/>
  <c r="CO9" i="1" s="1"/>
  <c r="CP10" i="1" s="1"/>
  <c r="CQ11" i="1" s="1"/>
  <c r="CR12" i="1" s="1"/>
  <c r="CS13" i="1" s="1"/>
  <c r="CT14" i="1" s="1"/>
  <c r="CU15" i="1" s="1"/>
  <c r="CV16" i="1" s="1"/>
  <c r="CW17" i="1" s="1"/>
  <c r="CX18" i="1" s="1"/>
  <c r="CY19" i="1" s="1"/>
  <c r="CZ20" i="1" s="1"/>
  <c r="DA21" i="1" s="1"/>
  <c r="DB22" i="1" s="1"/>
  <c r="DC23" i="1" s="1"/>
  <c r="DD24" i="1" s="1"/>
  <c r="DE25" i="1" s="1"/>
  <c r="DF26" i="1" s="1"/>
  <c r="DG27" i="1" s="1"/>
  <c r="DH28" i="1" s="1"/>
  <c r="DI29" i="1" s="1"/>
  <c r="DJ30" i="1" s="1"/>
  <c r="DK31" i="1" s="1"/>
  <c r="DL32" i="1" s="1"/>
  <c r="DM33" i="1" s="1"/>
  <c r="DN34" i="1" s="1"/>
  <c r="DO35" i="1" s="1"/>
  <c r="DP36" i="1" s="1"/>
  <c r="DQ37" i="1" s="1"/>
  <c r="DR38" i="1" s="1"/>
  <c r="DS39" i="1" s="1"/>
  <c r="DT40" i="1" s="1"/>
  <c r="DU41" i="1" s="1"/>
  <c r="DV42" i="1" s="1"/>
  <c r="DW43" i="1" s="1"/>
  <c r="DX44" i="1" s="1"/>
  <c r="DY45" i="1" s="1"/>
  <c r="DZ46" i="1" s="1"/>
  <c r="EA47" i="1" s="1"/>
  <c r="EB48" i="1" s="1"/>
  <c r="EC49" i="1" s="1"/>
  <c r="ED50" i="1" s="1"/>
  <c r="EE51" i="1" s="1"/>
  <c r="EF52" i="1" s="1"/>
  <c r="EG53" i="1" s="1"/>
  <c r="EH54" i="1" s="1"/>
  <c r="EI55" i="1" s="1"/>
  <c r="EJ56" i="1" s="1"/>
  <c r="EK57" i="1" s="1"/>
  <c r="EL58" i="1" s="1"/>
  <c r="EM59" i="1" s="1"/>
  <c r="EN60" i="1" s="1"/>
  <c r="EO61" i="1" s="1"/>
  <c r="EP62" i="1" s="1"/>
  <c r="EQ63" i="1" s="1"/>
  <c r="ER64" i="1" s="1"/>
  <c r="ES65" i="1" s="1"/>
  <c r="ET66" i="1" s="1"/>
  <c r="EU67" i="1" s="1"/>
  <c r="EV68" i="1" s="1"/>
  <c r="EW69" i="1" s="1"/>
  <c r="EX70" i="1" s="1"/>
  <c r="EY71" i="1" s="1"/>
  <c r="EZ72" i="1" s="1"/>
  <c r="FA73" i="1" s="1"/>
  <c r="FB74" i="1" s="1"/>
  <c r="FC75" i="1" s="1"/>
  <c r="FD76" i="1" s="1"/>
  <c r="FE77" i="1" s="1"/>
  <c r="FF78" i="1" s="1"/>
  <c r="FG79" i="1" s="1"/>
  <c r="FH80" i="1" s="1"/>
  <c r="FI81" i="1" s="1"/>
  <c r="FJ82" i="1" s="1"/>
  <c r="FK83" i="1" s="1"/>
  <c r="FL84" i="1" s="1"/>
  <c r="FM85" i="1" s="1"/>
  <c r="FN86" i="1" s="1"/>
  <c r="FO87" i="1" s="1"/>
  <c r="FP88" i="1" s="1"/>
  <c r="FQ89" i="1" s="1"/>
  <c r="FR90" i="1" s="1"/>
  <c r="FS91" i="1" s="1"/>
  <c r="FT92" i="1" s="1"/>
  <c r="FU93" i="1" s="1"/>
  <c r="FV94" i="1" s="1"/>
  <c r="FW95" i="1" s="1"/>
  <c r="FX96" i="1" s="1"/>
  <c r="FY97" i="1" s="1"/>
  <c r="FZ98" i="1" s="1"/>
  <c r="GA99" i="1" s="1"/>
  <c r="GB100" i="1" s="1"/>
  <c r="GC101" i="1" s="1"/>
  <c r="GD102" i="1" s="1"/>
  <c r="GE103" i="1" s="1"/>
  <c r="GF104" i="1" s="1"/>
  <c r="GG105" i="1" s="1"/>
  <c r="GH106" i="1" s="1"/>
  <c r="GI107" i="1" s="1"/>
  <c r="GJ108" i="1" s="1"/>
  <c r="GK109" i="1" s="1"/>
  <c r="GL110" i="1" s="1"/>
  <c r="GM111" i="1" s="1"/>
  <c r="GN112" i="1" s="1"/>
  <c r="GO113" i="1" s="1"/>
  <c r="GP114" i="1" s="1"/>
  <c r="GQ115" i="1" s="1"/>
  <c r="GR116" i="1" s="1"/>
  <c r="GS117" i="1" s="1"/>
  <c r="GT118" i="1" s="1"/>
  <c r="GU119" i="1" s="1"/>
  <c r="GV120" i="1" s="1"/>
  <c r="GW121" i="1" s="1"/>
  <c r="GX122" i="1" s="1"/>
  <c r="GY123" i="1" s="1"/>
  <c r="GZ124" i="1" s="1"/>
  <c r="HA125" i="1" s="1"/>
  <c r="HB126" i="1" s="1"/>
  <c r="HC127" i="1" s="1"/>
  <c r="HD128" i="1" s="1"/>
  <c r="HE129" i="1" s="1"/>
  <c r="HF130" i="1" s="1"/>
  <c r="HG131" i="1" s="1"/>
  <c r="HH132" i="1" s="1"/>
  <c r="HI133" i="1" s="1"/>
  <c r="HJ134" i="1" s="1"/>
  <c r="HK135" i="1" s="1"/>
  <c r="HL136" i="1" s="1"/>
  <c r="HM137" i="1" s="1"/>
  <c r="HN138" i="1" s="1"/>
  <c r="HO139" i="1" s="1"/>
  <c r="HP140" i="1" s="1"/>
  <c r="CK4" i="1"/>
  <c r="CL5" i="1" s="1"/>
  <c r="CM6" i="1" s="1"/>
  <c r="CN7" i="1" s="1"/>
  <c r="CO8" i="1" s="1"/>
  <c r="CP9" i="1" s="1"/>
  <c r="CQ10" i="1" s="1"/>
  <c r="CR11" i="1" s="1"/>
  <c r="CS12" i="1" s="1"/>
  <c r="CT13" i="1" s="1"/>
  <c r="CU14" i="1" s="1"/>
  <c r="CV15" i="1" s="1"/>
  <c r="CW16" i="1" s="1"/>
  <c r="CX17" i="1" s="1"/>
  <c r="CY18" i="1" s="1"/>
  <c r="CZ19" i="1" s="1"/>
  <c r="DA20" i="1" s="1"/>
  <c r="DB21" i="1" s="1"/>
  <c r="DC22" i="1" s="1"/>
  <c r="DD23" i="1" s="1"/>
  <c r="DE24" i="1" s="1"/>
  <c r="DF25" i="1" s="1"/>
  <c r="DG26" i="1" s="1"/>
  <c r="DH27" i="1" s="1"/>
  <c r="DI28" i="1" s="1"/>
  <c r="DJ29" i="1" s="1"/>
  <c r="DK30" i="1" s="1"/>
  <c r="DL31" i="1" s="1"/>
  <c r="DM32" i="1" s="1"/>
  <c r="DN33" i="1" s="1"/>
  <c r="DO34" i="1" s="1"/>
  <c r="DP35" i="1" s="1"/>
  <c r="DQ36" i="1" s="1"/>
  <c r="DR37" i="1" s="1"/>
  <c r="DS38" i="1" s="1"/>
  <c r="DT39" i="1" s="1"/>
  <c r="DU40" i="1" s="1"/>
  <c r="DV41" i="1" s="1"/>
  <c r="DW42" i="1" s="1"/>
  <c r="DX43" i="1" s="1"/>
  <c r="DY44" i="1" s="1"/>
  <c r="DZ45" i="1" s="1"/>
  <c r="EA46" i="1" s="1"/>
  <c r="EB47" i="1" s="1"/>
  <c r="EC48" i="1" s="1"/>
  <c r="ED49" i="1" s="1"/>
  <c r="EE50" i="1" s="1"/>
  <c r="EF51" i="1" s="1"/>
  <c r="EG52" i="1" s="1"/>
  <c r="EH53" i="1" s="1"/>
  <c r="EI54" i="1" s="1"/>
  <c r="EJ55" i="1" s="1"/>
  <c r="EK56" i="1" s="1"/>
  <c r="EL57" i="1" s="1"/>
  <c r="EM58" i="1" s="1"/>
  <c r="EN59" i="1" s="1"/>
  <c r="EO60" i="1" s="1"/>
  <c r="EP61" i="1" s="1"/>
  <c r="EQ62" i="1" s="1"/>
  <c r="ER63" i="1" s="1"/>
  <c r="ES64" i="1" s="1"/>
  <c r="ET65" i="1" s="1"/>
  <c r="EU66" i="1" s="1"/>
  <c r="EV67" i="1" s="1"/>
  <c r="EW68" i="1" s="1"/>
  <c r="EX69" i="1" s="1"/>
  <c r="EY70" i="1" s="1"/>
  <c r="EZ71" i="1" s="1"/>
  <c r="FA72" i="1" s="1"/>
  <c r="FB73" i="1" s="1"/>
  <c r="FC74" i="1" s="1"/>
  <c r="FD75" i="1" s="1"/>
  <c r="FE76" i="1" s="1"/>
  <c r="FF77" i="1" s="1"/>
  <c r="FG78" i="1" s="1"/>
  <c r="FH79" i="1" s="1"/>
  <c r="FI80" i="1" s="1"/>
  <c r="FJ81" i="1" s="1"/>
  <c r="FK82" i="1" s="1"/>
  <c r="FL83" i="1" s="1"/>
  <c r="FM84" i="1" s="1"/>
  <c r="FN85" i="1" s="1"/>
  <c r="FO86" i="1" s="1"/>
  <c r="FP87" i="1" s="1"/>
  <c r="FQ88" i="1" s="1"/>
  <c r="FR89" i="1" s="1"/>
  <c r="FS90" i="1" s="1"/>
  <c r="FT91" i="1" s="1"/>
  <c r="FU92" i="1" s="1"/>
  <c r="FV93" i="1" s="1"/>
  <c r="FW94" i="1" s="1"/>
  <c r="FX95" i="1" s="1"/>
  <c r="FY96" i="1" s="1"/>
  <c r="FZ97" i="1" s="1"/>
  <c r="GA98" i="1" s="1"/>
  <c r="GB99" i="1" s="1"/>
  <c r="GC100" i="1" s="1"/>
  <c r="GD101" i="1" s="1"/>
  <c r="GE102" i="1" s="1"/>
  <c r="GF103" i="1" s="1"/>
  <c r="GG104" i="1" s="1"/>
  <c r="GH105" i="1" s="1"/>
  <c r="GI106" i="1" s="1"/>
  <c r="GJ107" i="1" s="1"/>
  <c r="GK108" i="1" s="1"/>
  <c r="GL109" i="1" s="1"/>
  <c r="GM110" i="1" s="1"/>
  <c r="GN111" i="1" s="1"/>
  <c r="GO112" i="1" s="1"/>
  <c r="GP113" i="1" s="1"/>
  <c r="GQ114" i="1" s="1"/>
  <c r="GR115" i="1" s="1"/>
  <c r="GS116" i="1" s="1"/>
  <c r="GT117" i="1" s="1"/>
  <c r="GU118" i="1" s="1"/>
  <c r="GV119" i="1" s="1"/>
  <c r="GW120" i="1" s="1"/>
  <c r="GX121" i="1" s="1"/>
  <c r="GY122" i="1" s="1"/>
  <c r="GZ123" i="1" s="1"/>
  <c r="HA124" i="1" s="1"/>
  <c r="HB125" i="1" s="1"/>
  <c r="HC126" i="1" s="1"/>
  <c r="HD127" i="1" s="1"/>
  <c r="HE128" i="1" s="1"/>
  <c r="HF129" i="1" s="1"/>
  <c r="HG130" i="1" s="1"/>
  <c r="HH131" i="1" s="1"/>
  <c r="HI132" i="1" s="1"/>
  <c r="HJ133" i="1" s="1"/>
  <c r="HK134" i="1" s="1"/>
  <c r="HL135" i="1" s="1"/>
  <c r="HM136" i="1" s="1"/>
  <c r="HN137" i="1" s="1"/>
  <c r="HO138" i="1" s="1"/>
  <c r="HP139" i="1" s="1"/>
  <c r="CL4" i="1"/>
  <c r="CM5" i="1" s="1"/>
  <c r="CN6" i="1" s="1"/>
  <c r="CO7" i="1" s="1"/>
  <c r="CP8" i="1" s="1"/>
  <c r="CQ9" i="1" s="1"/>
  <c r="CR10" i="1" s="1"/>
  <c r="CS11" i="1" s="1"/>
  <c r="CT12" i="1" s="1"/>
  <c r="CU13" i="1" s="1"/>
  <c r="CV14" i="1" s="1"/>
  <c r="CW15" i="1" s="1"/>
  <c r="CX16" i="1" s="1"/>
  <c r="CY17" i="1" s="1"/>
  <c r="CZ18" i="1" s="1"/>
  <c r="DA19" i="1" s="1"/>
  <c r="DB20" i="1" s="1"/>
  <c r="DC21" i="1" s="1"/>
  <c r="DD22" i="1" s="1"/>
  <c r="DE23" i="1" s="1"/>
  <c r="DF24" i="1" s="1"/>
  <c r="DG25" i="1" s="1"/>
  <c r="DH26" i="1" s="1"/>
  <c r="DI27" i="1" s="1"/>
  <c r="DJ28" i="1" s="1"/>
  <c r="DK29" i="1" s="1"/>
  <c r="DL30" i="1" s="1"/>
  <c r="DM31" i="1" s="1"/>
  <c r="DN32" i="1" s="1"/>
  <c r="DO33" i="1" s="1"/>
  <c r="DP34" i="1" s="1"/>
  <c r="DQ35" i="1" s="1"/>
  <c r="DR36" i="1" s="1"/>
  <c r="DS37" i="1" s="1"/>
  <c r="DT38" i="1" s="1"/>
  <c r="DU39" i="1" s="1"/>
  <c r="DV40" i="1" s="1"/>
  <c r="DW41" i="1" s="1"/>
  <c r="DX42" i="1" s="1"/>
  <c r="DY43" i="1" s="1"/>
  <c r="DZ44" i="1" s="1"/>
  <c r="EA45" i="1" s="1"/>
  <c r="EB46" i="1" s="1"/>
  <c r="EC47" i="1" s="1"/>
  <c r="ED48" i="1" s="1"/>
  <c r="EE49" i="1" s="1"/>
  <c r="EF50" i="1" s="1"/>
  <c r="EG51" i="1" s="1"/>
  <c r="EH52" i="1" s="1"/>
  <c r="EI53" i="1" s="1"/>
  <c r="EJ54" i="1" s="1"/>
  <c r="EK55" i="1" s="1"/>
  <c r="EL56" i="1" s="1"/>
  <c r="EM57" i="1" s="1"/>
  <c r="EN58" i="1" s="1"/>
  <c r="EO59" i="1" s="1"/>
  <c r="EP60" i="1" s="1"/>
  <c r="EQ61" i="1" s="1"/>
  <c r="ER62" i="1" s="1"/>
  <c r="ES63" i="1" s="1"/>
  <c r="ET64" i="1" s="1"/>
  <c r="EU65" i="1" s="1"/>
  <c r="EV66" i="1" s="1"/>
  <c r="EW67" i="1" s="1"/>
  <c r="EX68" i="1" s="1"/>
  <c r="EY69" i="1" s="1"/>
  <c r="EZ70" i="1" s="1"/>
  <c r="FA71" i="1" s="1"/>
  <c r="FB72" i="1" s="1"/>
  <c r="FC73" i="1" s="1"/>
  <c r="FD74" i="1" s="1"/>
  <c r="FE75" i="1" s="1"/>
  <c r="FF76" i="1" s="1"/>
  <c r="FG77" i="1" s="1"/>
  <c r="FH78" i="1" s="1"/>
  <c r="FI79" i="1" s="1"/>
  <c r="FJ80" i="1" s="1"/>
  <c r="FK81" i="1" s="1"/>
  <c r="FL82" i="1" s="1"/>
  <c r="FM83" i="1" s="1"/>
  <c r="FN84" i="1" s="1"/>
  <c r="FO85" i="1" s="1"/>
  <c r="FP86" i="1" s="1"/>
  <c r="FQ87" i="1" s="1"/>
  <c r="FR88" i="1" s="1"/>
  <c r="FS89" i="1" s="1"/>
  <c r="FT90" i="1" s="1"/>
  <c r="FU91" i="1" s="1"/>
  <c r="FV92" i="1" s="1"/>
  <c r="FW93" i="1" s="1"/>
  <c r="FX94" i="1" s="1"/>
  <c r="FY95" i="1" s="1"/>
  <c r="FZ96" i="1" s="1"/>
  <c r="GA97" i="1" s="1"/>
  <c r="GB98" i="1" s="1"/>
  <c r="GC99" i="1" s="1"/>
  <c r="GD100" i="1" s="1"/>
  <c r="GE101" i="1" s="1"/>
  <c r="GF102" i="1" s="1"/>
  <c r="GG103" i="1" s="1"/>
  <c r="GH104" i="1" s="1"/>
  <c r="GI105" i="1" s="1"/>
  <c r="GJ106" i="1" s="1"/>
  <c r="GK107" i="1" s="1"/>
  <c r="GL108" i="1" s="1"/>
  <c r="GM109" i="1" s="1"/>
  <c r="GN110" i="1" s="1"/>
  <c r="GO111" i="1" s="1"/>
  <c r="GP112" i="1" s="1"/>
  <c r="GQ113" i="1" s="1"/>
  <c r="GR114" i="1" s="1"/>
  <c r="GS115" i="1" s="1"/>
  <c r="GT116" i="1" s="1"/>
  <c r="GU117" i="1" s="1"/>
  <c r="GV118" i="1" s="1"/>
  <c r="GW119" i="1" s="1"/>
  <c r="GX120" i="1" s="1"/>
  <c r="GY121" i="1" s="1"/>
  <c r="GZ122" i="1" s="1"/>
  <c r="HA123" i="1" s="1"/>
  <c r="HB124" i="1" s="1"/>
  <c r="HC125" i="1" s="1"/>
  <c r="HD126" i="1" s="1"/>
  <c r="HE127" i="1" s="1"/>
  <c r="HF128" i="1" s="1"/>
  <c r="HG129" i="1" s="1"/>
  <c r="HH130" i="1" s="1"/>
  <c r="HI131" i="1" s="1"/>
  <c r="HJ132" i="1" s="1"/>
  <c r="HK133" i="1" s="1"/>
  <c r="HL134" i="1" s="1"/>
  <c r="HM135" i="1" s="1"/>
  <c r="HN136" i="1" s="1"/>
  <c r="HO137" i="1" s="1"/>
  <c r="HP138" i="1" s="1"/>
  <c r="CM4" i="1"/>
  <c r="CN5" i="1" s="1"/>
  <c r="CO6" i="1" s="1"/>
  <c r="CP7" i="1" s="1"/>
  <c r="CQ8" i="1" s="1"/>
  <c r="CR9" i="1" s="1"/>
  <c r="CS10" i="1" s="1"/>
  <c r="CT11" i="1" s="1"/>
  <c r="CU12" i="1" s="1"/>
  <c r="CV13" i="1" s="1"/>
  <c r="CW14" i="1" s="1"/>
  <c r="CX15" i="1" s="1"/>
  <c r="CY16" i="1" s="1"/>
  <c r="CZ17" i="1" s="1"/>
  <c r="DA18" i="1" s="1"/>
  <c r="DB19" i="1" s="1"/>
  <c r="DC20" i="1" s="1"/>
  <c r="DD21" i="1" s="1"/>
  <c r="DE22" i="1" s="1"/>
  <c r="DF23" i="1" s="1"/>
  <c r="DG24" i="1" s="1"/>
  <c r="DH25" i="1" s="1"/>
  <c r="DI26" i="1" s="1"/>
  <c r="DJ27" i="1" s="1"/>
  <c r="DK28" i="1" s="1"/>
  <c r="DL29" i="1" s="1"/>
  <c r="DM30" i="1" s="1"/>
  <c r="DN31" i="1" s="1"/>
  <c r="DO32" i="1" s="1"/>
  <c r="DP33" i="1" s="1"/>
  <c r="DQ34" i="1" s="1"/>
  <c r="DR35" i="1" s="1"/>
  <c r="DS36" i="1" s="1"/>
  <c r="DT37" i="1" s="1"/>
  <c r="DU38" i="1" s="1"/>
  <c r="DV39" i="1" s="1"/>
  <c r="DW40" i="1" s="1"/>
  <c r="DX41" i="1" s="1"/>
  <c r="DY42" i="1" s="1"/>
  <c r="DZ43" i="1" s="1"/>
  <c r="EA44" i="1" s="1"/>
  <c r="EB45" i="1" s="1"/>
  <c r="EC46" i="1" s="1"/>
  <c r="ED47" i="1" s="1"/>
  <c r="EE48" i="1" s="1"/>
  <c r="EF49" i="1" s="1"/>
  <c r="EG50" i="1" s="1"/>
  <c r="EH51" i="1" s="1"/>
  <c r="EI52" i="1" s="1"/>
  <c r="EJ53" i="1" s="1"/>
  <c r="EK54" i="1" s="1"/>
  <c r="EL55" i="1" s="1"/>
  <c r="EM56" i="1" s="1"/>
  <c r="EN57" i="1" s="1"/>
  <c r="EO58" i="1" s="1"/>
  <c r="EP59" i="1" s="1"/>
  <c r="EQ60" i="1" s="1"/>
  <c r="ER61" i="1" s="1"/>
  <c r="ES62" i="1" s="1"/>
  <c r="ET63" i="1" s="1"/>
  <c r="EU64" i="1" s="1"/>
  <c r="EV65" i="1" s="1"/>
  <c r="EW66" i="1" s="1"/>
  <c r="EX67" i="1" s="1"/>
  <c r="EY68" i="1" s="1"/>
  <c r="EZ69" i="1" s="1"/>
  <c r="FA70" i="1" s="1"/>
  <c r="FB71" i="1" s="1"/>
  <c r="FC72" i="1" s="1"/>
  <c r="FD73" i="1" s="1"/>
  <c r="FE74" i="1" s="1"/>
  <c r="FF75" i="1" s="1"/>
  <c r="FG76" i="1" s="1"/>
  <c r="FH77" i="1" s="1"/>
  <c r="FI78" i="1" s="1"/>
  <c r="FJ79" i="1" s="1"/>
  <c r="FK80" i="1" s="1"/>
  <c r="FL81" i="1" s="1"/>
  <c r="FM82" i="1" s="1"/>
  <c r="FN83" i="1" s="1"/>
  <c r="FO84" i="1" s="1"/>
  <c r="FP85" i="1" s="1"/>
  <c r="FQ86" i="1" s="1"/>
  <c r="FR87" i="1" s="1"/>
  <c r="FS88" i="1" s="1"/>
  <c r="FT89" i="1" s="1"/>
  <c r="FU90" i="1" s="1"/>
  <c r="FV91" i="1" s="1"/>
  <c r="FW92" i="1" s="1"/>
  <c r="FX93" i="1" s="1"/>
  <c r="FY94" i="1" s="1"/>
  <c r="FZ95" i="1" s="1"/>
  <c r="GA96" i="1" s="1"/>
  <c r="GB97" i="1" s="1"/>
  <c r="GC98" i="1" s="1"/>
  <c r="GD99" i="1" s="1"/>
  <c r="GE100" i="1" s="1"/>
  <c r="GF101" i="1" s="1"/>
  <c r="GG102" i="1" s="1"/>
  <c r="GH103" i="1" s="1"/>
  <c r="GI104" i="1" s="1"/>
  <c r="GJ105" i="1" s="1"/>
  <c r="GK106" i="1" s="1"/>
  <c r="GL107" i="1" s="1"/>
  <c r="GM108" i="1" s="1"/>
  <c r="GN109" i="1" s="1"/>
  <c r="GO110" i="1" s="1"/>
  <c r="GP111" i="1" s="1"/>
  <c r="GQ112" i="1" s="1"/>
  <c r="GR113" i="1" s="1"/>
  <c r="GS114" i="1" s="1"/>
  <c r="GT115" i="1" s="1"/>
  <c r="GU116" i="1" s="1"/>
  <c r="GV117" i="1" s="1"/>
  <c r="GW118" i="1" s="1"/>
  <c r="GX119" i="1" s="1"/>
  <c r="GY120" i="1" s="1"/>
  <c r="GZ121" i="1" s="1"/>
  <c r="HA122" i="1" s="1"/>
  <c r="HB123" i="1" s="1"/>
  <c r="HC124" i="1" s="1"/>
  <c r="HD125" i="1" s="1"/>
  <c r="HE126" i="1" s="1"/>
  <c r="HF127" i="1" s="1"/>
  <c r="HG128" i="1" s="1"/>
  <c r="HH129" i="1" s="1"/>
  <c r="HI130" i="1" s="1"/>
  <c r="HJ131" i="1" s="1"/>
  <c r="HK132" i="1" s="1"/>
  <c r="HL133" i="1" s="1"/>
  <c r="HM134" i="1" s="1"/>
  <c r="HN135" i="1" s="1"/>
  <c r="HO136" i="1" s="1"/>
  <c r="HP137" i="1" s="1"/>
  <c r="CN4" i="1"/>
  <c r="CO5" i="1" s="1"/>
  <c r="CP6" i="1" s="1"/>
  <c r="CQ7" i="1" s="1"/>
  <c r="CR8" i="1" s="1"/>
  <c r="CS9" i="1" s="1"/>
  <c r="CT10" i="1" s="1"/>
  <c r="CU11" i="1" s="1"/>
  <c r="CV12" i="1" s="1"/>
  <c r="CW13" i="1" s="1"/>
  <c r="CX14" i="1" s="1"/>
  <c r="CY15" i="1" s="1"/>
  <c r="CZ16" i="1" s="1"/>
  <c r="DA17" i="1" s="1"/>
  <c r="DB18" i="1" s="1"/>
  <c r="DC19" i="1" s="1"/>
  <c r="DD20" i="1" s="1"/>
  <c r="DE21" i="1" s="1"/>
  <c r="DF22" i="1" s="1"/>
  <c r="DG23" i="1" s="1"/>
  <c r="DH24" i="1" s="1"/>
  <c r="DI25" i="1" s="1"/>
  <c r="DJ26" i="1" s="1"/>
  <c r="DK27" i="1" s="1"/>
  <c r="DL28" i="1" s="1"/>
  <c r="DM29" i="1" s="1"/>
  <c r="DN30" i="1" s="1"/>
  <c r="DO31" i="1" s="1"/>
  <c r="DP32" i="1" s="1"/>
  <c r="DQ33" i="1" s="1"/>
  <c r="DR34" i="1" s="1"/>
  <c r="DS35" i="1" s="1"/>
  <c r="DT36" i="1" s="1"/>
  <c r="DU37" i="1" s="1"/>
  <c r="DV38" i="1" s="1"/>
  <c r="DW39" i="1" s="1"/>
  <c r="DX40" i="1" s="1"/>
  <c r="DY41" i="1" s="1"/>
  <c r="DZ42" i="1" s="1"/>
  <c r="EA43" i="1" s="1"/>
  <c r="EB44" i="1" s="1"/>
  <c r="EC45" i="1" s="1"/>
  <c r="ED46" i="1" s="1"/>
  <c r="EE47" i="1" s="1"/>
  <c r="EF48" i="1" s="1"/>
  <c r="EG49" i="1" s="1"/>
  <c r="EH50" i="1" s="1"/>
  <c r="EI51" i="1" s="1"/>
  <c r="EJ52" i="1" s="1"/>
  <c r="EK53" i="1" s="1"/>
  <c r="EL54" i="1" s="1"/>
  <c r="EM55" i="1" s="1"/>
  <c r="EN56" i="1" s="1"/>
  <c r="EO57" i="1" s="1"/>
  <c r="EP58" i="1" s="1"/>
  <c r="EQ59" i="1" s="1"/>
  <c r="ER60" i="1" s="1"/>
  <c r="ES61" i="1" s="1"/>
  <c r="ET62" i="1" s="1"/>
  <c r="EU63" i="1" s="1"/>
  <c r="EV64" i="1" s="1"/>
  <c r="EW65" i="1" s="1"/>
  <c r="EX66" i="1" s="1"/>
  <c r="EY67" i="1" s="1"/>
  <c r="EZ68" i="1" s="1"/>
  <c r="FA69" i="1" s="1"/>
  <c r="FB70" i="1" s="1"/>
  <c r="FC71" i="1" s="1"/>
  <c r="FD72" i="1" s="1"/>
  <c r="FE73" i="1" s="1"/>
  <c r="FF74" i="1" s="1"/>
  <c r="FG75" i="1" s="1"/>
  <c r="FH76" i="1" s="1"/>
  <c r="FI77" i="1" s="1"/>
  <c r="FJ78" i="1" s="1"/>
  <c r="FK79" i="1" s="1"/>
  <c r="FL80" i="1" s="1"/>
  <c r="FM81" i="1" s="1"/>
  <c r="FN82" i="1" s="1"/>
  <c r="FO83" i="1" s="1"/>
  <c r="FP84" i="1" s="1"/>
  <c r="FQ85" i="1" s="1"/>
  <c r="FR86" i="1" s="1"/>
  <c r="FS87" i="1" s="1"/>
  <c r="FT88" i="1" s="1"/>
  <c r="FU89" i="1" s="1"/>
  <c r="FV90" i="1" s="1"/>
  <c r="FW91" i="1" s="1"/>
  <c r="FX92" i="1" s="1"/>
  <c r="FY93" i="1" s="1"/>
  <c r="FZ94" i="1" s="1"/>
  <c r="GA95" i="1" s="1"/>
  <c r="GB96" i="1" s="1"/>
  <c r="GC97" i="1" s="1"/>
  <c r="GD98" i="1" s="1"/>
  <c r="GE99" i="1" s="1"/>
  <c r="GF100" i="1" s="1"/>
  <c r="GG101" i="1" s="1"/>
  <c r="GH102" i="1" s="1"/>
  <c r="GI103" i="1" s="1"/>
  <c r="GJ104" i="1" s="1"/>
  <c r="GK105" i="1" s="1"/>
  <c r="GL106" i="1" s="1"/>
  <c r="GM107" i="1" s="1"/>
  <c r="GN108" i="1" s="1"/>
  <c r="GO109" i="1" s="1"/>
  <c r="GP110" i="1" s="1"/>
  <c r="GQ111" i="1" s="1"/>
  <c r="GR112" i="1" s="1"/>
  <c r="GS113" i="1" s="1"/>
  <c r="GT114" i="1" s="1"/>
  <c r="GU115" i="1" s="1"/>
  <c r="GV116" i="1" s="1"/>
  <c r="GW117" i="1" s="1"/>
  <c r="GX118" i="1" s="1"/>
  <c r="GY119" i="1" s="1"/>
  <c r="GZ120" i="1" s="1"/>
  <c r="HA121" i="1" s="1"/>
  <c r="HB122" i="1" s="1"/>
  <c r="HC123" i="1" s="1"/>
  <c r="HD124" i="1" s="1"/>
  <c r="HE125" i="1" s="1"/>
  <c r="HF126" i="1" s="1"/>
  <c r="HG127" i="1" s="1"/>
  <c r="HH128" i="1" s="1"/>
  <c r="HI129" i="1" s="1"/>
  <c r="HJ130" i="1" s="1"/>
  <c r="HK131" i="1" s="1"/>
  <c r="HL132" i="1" s="1"/>
  <c r="HM133" i="1" s="1"/>
  <c r="HN134" i="1" s="1"/>
  <c r="HO135" i="1" s="1"/>
  <c r="HP136" i="1" s="1"/>
  <c r="CO4" i="1"/>
  <c r="CP5" i="1" s="1"/>
  <c r="CQ6" i="1" s="1"/>
  <c r="CR7" i="1" s="1"/>
  <c r="CS8" i="1" s="1"/>
  <c r="CT9" i="1" s="1"/>
  <c r="CU10" i="1" s="1"/>
  <c r="CV11" i="1" s="1"/>
  <c r="CW12" i="1" s="1"/>
  <c r="CX13" i="1" s="1"/>
  <c r="CY14" i="1" s="1"/>
  <c r="CZ15" i="1" s="1"/>
  <c r="DA16" i="1" s="1"/>
  <c r="DB17" i="1" s="1"/>
  <c r="DC18" i="1" s="1"/>
  <c r="DD19" i="1" s="1"/>
  <c r="DE20" i="1" s="1"/>
  <c r="DF21" i="1" s="1"/>
  <c r="DG22" i="1" s="1"/>
  <c r="DH23" i="1" s="1"/>
  <c r="DI24" i="1" s="1"/>
  <c r="DJ25" i="1" s="1"/>
  <c r="DK26" i="1" s="1"/>
  <c r="DL27" i="1" s="1"/>
  <c r="DM28" i="1" s="1"/>
  <c r="DN29" i="1" s="1"/>
  <c r="DO30" i="1" s="1"/>
  <c r="DP31" i="1" s="1"/>
  <c r="DQ32" i="1" s="1"/>
  <c r="DR33" i="1" s="1"/>
  <c r="DS34" i="1" s="1"/>
  <c r="DT35" i="1" s="1"/>
  <c r="DU36" i="1" s="1"/>
  <c r="DV37" i="1" s="1"/>
  <c r="DW38" i="1" s="1"/>
  <c r="DX39" i="1" s="1"/>
  <c r="DY40" i="1" s="1"/>
  <c r="DZ41" i="1" s="1"/>
  <c r="EA42" i="1" s="1"/>
  <c r="EB43" i="1" s="1"/>
  <c r="EC44" i="1" s="1"/>
  <c r="ED45" i="1" s="1"/>
  <c r="EE46" i="1" s="1"/>
  <c r="EF47" i="1" s="1"/>
  <c r="EG48" i="1" s="1"/>
  <c r="EH49" i="1" s="1"/>
  <c r="EI50" i="1" s="1"/>
  <c r="EJ51" i="1" s="1"/>
  <c r="EK52" i="1" s="1"/>
  <c r="EL53" i="1" s="1"/>
  <c r="EM54" i="1" s="1"/>
  <c r="EN55" i="1" s="1"/>
  <c r="EO56" i="1" s="1"/>
  <c r="EP57" i="1" s="1"/>
  <c r="EQ58" i="1" s="1"/>
  <c r="ER59" i="1" s="1"/>
  <c r="ES60" i="1" s="1"/>
  <c r="ET61" i="1" s="1"/>
  <c r="EU62" i="1" s="1"/>
  <c r="EV63" i="1" s="1"/>
  <c r="EW64" i="1" s="1"/>
  <c r="EX65" i="1" s="1"/>
  <c r="EY66" i="1" s="1"/>
  <c r="EZ67" i="1" s="1"/>
  <c r="FA68" i="1" s="1"/>
  <c r="FB69" i="1" s="1"/>
  <c r="FC70" i="1" s="1"/>
  <c r="FD71" i="1" s="1"/>
  <c r="FE72" i="1" s="1"/>
  <c r="FF73" i="1" s="1"/>
  <c r="FG74" i="1" s="1"/>
  <c r="FH75" i="1" s="1"/>
  <c r="FI76" i="1" s="1"/>
  <c r="FJ77" i="1" s="1"/>
  <c r="FK78" i="1" s="1"/>
  <c r="FL79" i="1" s="1"/>
  <c r="FM80" i="1" s="1"/>
  <c r="FN81" i="1" s="1"/>
  <c r="FO82" i="1" s="1"/>
  <c r="FP83" i="1" s="1"/>
  <c r="FQ84" i="1" s="1"/>
  <c r="FR85" i="1" s="1"/>
  <c r="FS86" i="1" s="1"/>
  <c r="FT87" i="1" s="1"/>
  <c r="FU88" i="1" s="1"/>
  <c r="FV89" i="1" s="1"/>
  <c r="FW90" i="1" s="1"/>
  <c r="FX91" i="1" s="1"/>
  <c r="FY92" i="1" s="1"/>
  <c r="FZ93" i="1" s="1"/>
  <c r="GA94" i="1" s="1"/>
  <c r="GB95" i="1" s="1"/>
  <c r="GC96" i="1" s="1"/>
  <c r="GD97" i="1" s="1"/>
  <c r="GE98" i="1" s="1"/>
  <c r="GF99" i="1" s="1"/>
  <c r="GG100" i="1" s="1"/>
  <c r="GH101" i="1" s="1"/>
  <c r="GI102" i="1" s="1"/>
  <c r="GJ103" i="1" s="1"/>
  <c r="GK104" i="1" s="1"/>
  <c r="GL105" i="1" s="1"/>
  <c r="GM106" i="1" s="1"/>
  <c r="GN107" i="1" s="1"/>
  <c r="GO108" i="1" s="1"/>
  <c r="GP109" i="1" s="1"/>
  <c r="GQ110" i="1" s="1"/>
  <c r="GR111" i="1" s="1"/>
  <c r="GS112" i="1" s="1"/>
  <c r="GT113" i="1" s="1"/>
  <c r="GU114" i="1" s="1"/>
  <c r="GV115" i="1" s="1"/>
  <c r="GW116" i="1" s="1"/>
  <c r="GX117" i="1" s="1"/>
  <c r="GY118" i="1" s="1"/>
  <c r="GZ119" i="1" s="1"/>
  <c r="HA120" i="1" s="1"/>
  <c r="HB121" i="1" s="1"/>
  <c r="HC122" i="1" s="1"/>
  <c r="HD123" i="1" s="1"/>
  <c r="HE124" i="1" s="1"/>
  <c r="HF125" i="1" s="1"/>
  <c r="HG126" i="1" s="1"/>
  <c r="HH127" i="1" s="1"/>
  <c r="HI128" i="1" s="1"/>
  <c r="HJ129" i="1" s="1"/>
  <c r="HK130" i="1" s="1"/>
  <c r="HL131" i="1" s="1"/>
  <c r="HM132" i="1" s="1"/>
  <c r="HN133" i="1" s="1"/>
  <c r="HO134" i="1" s="1"/>
  <c r="HP135" i="1" s="1"/>
  <c r="CP4" i="1"/>
  <c r="CQ5" i="1" s="1"/>
  <c r="CR6" i="1" s="1"/>
  <c r="CS7" i="1" s="1"/>
  <c r="CT8" i="1" s="1"/>
  <c r="CU9" i="1" s="1"/>
  <c r="CV10" i="1" s="1"/>
  <c r="CW11" i="1" s="1"/>
  <c r="CX12" i="1" s="1"/>
  <c r="CY13" i="1" s="1"/>
  <c r="CZ14" i="1" s="1"/>
  <c r="DA15" i="1" s="1"/>
  <c r="DB16" i="1" s="1"/>
  <c r="DC17" i="1" s="1"/>
  <c r="DD18" i="1" s="1"/>
  <c r="DE19" i="1" s="1"/>
  <c r="DF20" i="1" s="1"/>
  <c r="DG21" i="1" s="1"/>
  <c r="DH22" i="1" s="1"/>
  <c r="DI23" i="1" s="1"/>
  <c r="DJ24" i="1" s="1"/>
  <c r="DK25" i="1" s="1"/>
  <c r="DL26" i="1" s="1"/>
  <c r="DM27" i="1" s="1"/>
  <c r="DN28" i="1" s="1"/>
  <c r="DO29" i="1" s="1"/>
  <c r="DP30" i="1" s="1"/>
  <c r="DQ31" i="1" s="1"/>
  <c r="DR32" i="1" s="1"/>
  <c r="DS33" i="1" s="1"/>
  <c r="DT34" i="1" s="1"/>
  <c r="DU35" i="1" s="1"/>
  <c r="DV36" i="1" s="1"/>
  <c r="DW37" i="1" s="1"/>
  <c r="DX38" i="1" s="1"/>
  <c r="DY39" i="1" s="1"/>
  <c r="DZ40" i="1" s="1"/>
  <c r="EA41" i="1" s="1"/>
  <c r="EB42" i="1" s="1"/>
  <c r="EC43" i="1" s="1"/>
  <c r="ED44" i="1" s="1"/>
  <c r="EE45" i="1" s="1"/>
  <c r="EF46" i="1" s="1"/>
  <c r="EG47" i="1" s="1"/>
  <c r="EH48" i="1" s="1"/>
  <c r="EI49" i="1" s="1"/>
  <c r="EJ50" i="1" s="1"/>
  <c r="EK51" i="1" s="1"/>
  <c r="EL52" i="1" s="1"/>
  <c r="EM53" i="1" s="1"/>
  <c r="EN54" i="1" s="1"/>
  <c r="EO55" i="1" s="1"/>
  <c r="EP56" i="1" s="1"/>
  <c r="EQ57" i="1" s="1"/>
  <c r="ER58" i="1" s="1"/>
  <c r="ES59" i="1" s="1"/>
  <c r="ET60" i="1" s="1"/>
  <c r="EU61" i="1" s="1"/>
  <c r="EV62" i="1" s="1"/>
  <c r="EW63" i="1" s="1"/>
  <c r="EX64" i="1" s="1"/>
  <c r="EY65" i="1" s="1"/>
  <c r="EZ66" i="1" s="1"/>
  <c r="FA67" i="1" s="1"/>
  <c r="FB68" i="1" s="1"/>
  <c r="FC69" i="1" s="1"/>
  <c r="FD70" i="1" s="1"/>
  <c r="FE71" i="1" s="1"/>
  <c r="FF72" i="1" s="1"/>
  <c r="FG73" i="1" s="1"/>
  <c r="FH74" i="1" s="1"/>
  <c r="FI75" i="1" s="1"/>
  <c r="FJ76" i="1" s="1"/>
  <c r="FK77" i="1" s="1"/>
  <c r="FL78" i="1" s="1"/>
  <c r="FM79" i="1" s="1"/>
  <c r="FN80" i="1" s="1"/>
  <c r="FO81" i="1" s="1"/>
  <c r="FP82" i="1" s="1"/>
  <c r="FQ83" i="1" s="1"/>
  <c r="FR84" i="1" s="1"/>
  <c r="FS85" i="1" s="1"/>
  <c r="FT86" i="1" s="1"/>
  <c r="FU87" i="1" s="1"/>
  <c r="FV88" i="1" s="1"/>
  <c r="FW89" i="1" s="1"/>
  <c r="FX90" i="1" s="1"/>
  <c r="FY91" i="1" s="1"/>
  <c r="FZ92" i="1" s="1"/>
  <c r="GA93" i="1" s="1"/>
  <c r="GB94" i="1" s="1"/>
  <c r="GC95" i="1" s="1"/>
  <c r="GD96" i="1" s="1"/>
  <c r="GE97" i="1" s="1"/>
  <c r="GF98" i="1" s="1"/>
  <c r="GG99" i="1" s="1"/>
  <c r="GH100" i="1" s="1"/>
  <c r="GI101" i="1" s="1"/>
  <c r="GJ102" i="1" s="1"/>
  <c r="GK103" i="1" s="1"/>
  <c r="GL104" i="1" s="1"/>
  <c r="GM105" i="1" s="1"/>
  <c r="GN106" i="1" s="1"/>
  <c r="GO107" i="1" s="1"/>
  <c r="GP108" i="1" s="1"/>
  <c r="GQ109" i="1" s="1"/>
  <c r="GR110" i="1" s="1"/>
  <c r="GS111" i="1" s="1"/>
  <c r="GT112" i="1" s="1"/>
  <c r="GU113" i="1" s="1"/>
  <c r="GV114" i="1" s="1"/>
  <c r="GW115" i="1" s="1"/>
  <c r="GX116" i="1" s="1"/>
  <c r="GY117" i="1" s="1"/>
  <c r="GZ118" i="1" s="1"/>
  <c r="HA119" i="1" s="1"/>
  <c r="HB120" i="1" s="1"/>
  <c r="HC121" i="1" s="1"/>
  <c r="HD122" i="1" s="1"/>
  <c r="HE123" i="1" s="1"/>
  <c r="HF124" i="1" s="1"/>
  <c r="HG125" i="1" s="1"/>
  <c r="HH126" i="1" s="1"/>
  <c r="HI127" i="1" s="1"/>
  <c r="HJ128" i="1" s="1"/>
  <c r="HK129" i="1" s="1"/>
  <c r="HL130" i="1" s="1"/>
  <c r="HM131" i="1" s="1"/>
  <c r="HN132" i="1" s="1"/>
  <c r="HO133" i="1" s="1"/>
  <c r="HP134" i="1" s="1"/>
  <c r="CQ4" i="1"/>
  <c r="CR5" i="1" s="1"/>
  <c r="CS6" i="1" s="1"/>
  <c r="CT7" i="1" s="1"/>
  <c r="CU8" i="1" s="1"/>
  <c r="CV9" i="1" s="1"/>
  <c r="CW10" i="1" s="1"/>
  <c r="CX11" i="1" s="1"/>
  <c r="CY12" i="1" s="1"/>
  <c r="CZ13" i="1" s="1"/>
  <c r="DA14" i="1" s="1"/>
  <c r="DB15" i="1" s="1"/>
  <c r="DC16" i="1" s="1"/>
  <c r="DD17" i="1" s="1"/>
  <c r="DE18" i="1" s="1"/>
  <c r="DF19" i="1" s="1"/>
  <c r="DG20" i="1" s="1"/>
  <c r="DH21" i="1" s="1"/>
  <c r="DI22" i="1" s="1"/>
  <c r="DJ23" i="1" s="1"/>
  <c r="DK24" i="1" s="1"/>
  <c r="DL25" i="1" s="1"/>
  <c r="DM26" i="1" s="1"/>
  <c r="DN27" i="1" s="1"/>
  <c r="DO28" i="1" s="1"/>
  <c r="DP29" i="1" s="1"/>
  <c r="DQ30" i="1" s="1"/>
  <c r="DR31" i="1" s="1"/>
  <c r="DS32" i="1" s="1"/>
  <c r="DT33" i="1" s="1"/>
  <c r="DU34" i="1" s="1"/>
  <c r="DV35" i="1" s="1"/>
  <c r="DW36" i="1" s="1"/>
  <c r="DX37" i="1" s="1"/>
  <c r="DY38" i="1" s="1"/>
  <c r="DZ39" i="1" s="1"/>
  <c r="EA40" i="1" s="1"/>
  <c r="EB41" i="1" s="1"/>
  <c r="EC42" i="1" s="1"/>
  <c r="ED43" i="1" s="1"/>
  <c r="EE44" i="1" s="1"/>
  <c r="EF45" i="1" s="1"/>
  <c r="EG46" i="1" s="1"/>
  <c r="EH47" i="1" s="1"/>
  <c r="EI48" i="1" s="1"/>
  <c r="EJ49" i="1" s="1"/>
  <c r="EK50" i="1" s="1"/>
  <c r="EL51" i="1" s="1"/>
  <c r="EM52" i="1" s="1"/>
  <c r="EN53" i="1" s="1"/>
  <c r="EO54" i="1" s="1"/>
  <c r="EP55" i="1" s="1"/>
  <c r="EQ56" i="1" s="1"/>
  <c r="ER57" i="1" s="1"/>
  <c r="ES58" i="1" s="1"/>
  <c r="ET59" i="1" s="1"/>
  <c r="EU60" i="1" s="1"/>
  <c r="EV61" i="1" s="1"/>
  <c r="EW62" i="1" s="1"/>
  <c r="EX63" i="1" s="1"/>
  <c r="EY64" i="1" s="1"/>
  <c r="EZ65" i="1" s="1"/>
  <c r="FA66" i="1" s="1"/>
  <c r="FB67" i="1" s="1"/>
  <c r="FC68" i="1" s="1"/>
  <c r="FD69" i="1" s="1"/>
  <c r="FE70" i="1" s="1"/>
  <c r="FF71" i="1" s="1"/>
  <c r="FG72" i="1" s="1"/>
  <c r="FH73" i="1" s="1"/>
  <c r="FI74" i="1" s="1"/>
  <c r="FJ75" i="1" s="1"/>
  <c r="FK76" i="1" s="1"/>
  <c r="FL77" i="1" s="1"/>
  <c r="FM78" i="1" s="1"/>
  <c r="FN79" i="1" s="1"/>
  <c r="FO80" i="1" s="1"/>
  <c r="FP81" i="1" s="1"/>
  <c r="FQ82" i="1" s="1"/>
  <c r="FR83" i="1" s="1"/>
  <c r="FS84" i="1" s="1"/>
  <c r="FT85" i="1" s="1"/>
  <c r="FU86" i="1" s="1"/>
  <c r="FV87" i="1" s="1"/>
  <c r="FW88" i="1" s="1"/>
  <c r="FX89" i="1" s="1"/>
  <c r="FY90" i="1" s="1"/>
  <c r="FZ91" i="1" s="1"/>
  <c r="GA92" i="1" s="1"/>
  <c r="GB93" i="1" s="1"/>
  <c r="GC94" i="1" s="1"/>
  <c r="GD95" i="1" s="1"/>
  <c r="GE96" i="1" s="1"/>
  <c r="GF97" i="1" s="1"/>
  <c r="GG98" i="1" s="1"/>
  <c r="GH99" i="1" s="1"/>
  <c r="GI100" i="1" s="1"/>
  <c r="GJ101" i="1" s="1"/>
  <c r="GK102" i="1" s="1"/>
  <c r="GL103" i="1" s="1"/>
  <c r="GM104" i="1" s="1"/>
  <c r="GN105" i="1" s="1"/>
  <c r="GO106" i="1" s="1"/>
  <c r="GP107" i="1" s="1"/>
  <c r="GQ108" i="1" s="1"/>
  <c r="GR109" i="1" s="1"/>
  <c r="GS110" i="1" s="1"/>
  <c r="GT111" i="1" s="1"/>
  <c r="GU112" i="1" s="1"/>
  <c r="GV113" i="1" s="1"/>
  <c r="GW114" i="1" s="1"/>
  <c r="GX115" i="1" s="1"/>
  <c r="GY116" i="1" s="1"/>
  <c r="GZ117" i="1" s="1"/>
  <c r="HA118" i="1" s="1"/>
  <c r="HB119" i="1" s="1"/>
  <c r="HC120" i="1" s="1"/>
  <c r="HD121" i="1" s="1"/>
  <c r="HE122" i="1" s="1"/>
  <c r="HF123" i="1" s="1"/>
  <c r="HG124" i="1" s="1"/>
  <c r="HH125" i="1" s="1"/>
  <c r="HI126" i="1" s="1"/>
  <c r="HJ127" i="1" s="1"/>
  <c r="HK128" i="1" s="1"/>
  <c r="HL129" i="1" s="1"/>
  <c r="HM130" i="1" s="1"/>
  <c r="HN131" i="1" s="1"/>
  <c r="HO132" i="1" s="1"/>
  <c r="HP133" i="1" s="1"/>
  <c r="CR4" i="1"/>
  <c r="CS5" i="1" s="1"/>
  <c r="CT6" i="1" s="1"/>
  <c r="CU7" i="1" s="1"/>
  <c r="CV8" i="1" s="1"/>
  <c r="CW9" i="1" s="1"/>
  <c r="CX10" i="1" s="1"/>
  <c r="CY11" i="1" s="1"/>
  <c r="CZ12" i="1" s="1"/>
  <c r="DA13" i="1" s="1"/>
  <c r="DB14" i="1" s="1"/>
  <c r="DC15" i="1" s="1"/>
  <c r="DD16" i="1" s="1"/>
  <c r="DE17" i="1" s="1"/>
  <c r="DF18" i="1" s="1"/>
  <c r="DG19" i="1" s="1"/>
  <c r="DH20" i="1" s="1"/>
  <c r="DI21" i="1" s="1"/>
  <c r="DJ22" i="1" s="1"/>
  <c r="DK23" i="1" s="1"/>
  <c r="DL24" i="1" s="1"/>
  <c r="DM25" i="1" s="1"/>
  <c r="DN26" i="1" s="1"/>
  <c r="DO27" i="1" s="1"/>
  <c r="DP28" i="1" s="1"/>
  <c r="DQ29" i="1" s="1"/>
  <c r="DR30" i="1" s="1"/>
  <c r="DS31" i="1" s="1"/>
  <c r="DT32" i="1" s="1"/>
  <c r="DU33" i="1" s="1"/>
  <c r="DV34" i="1" s="1"/>
  <c r="DW35" i="1" s="1"/>
  <c r="DX36" i="1" s="1"/>
  <c r="DY37" i="1" s="1"/>
  <c r="DZ38" i="1" s="1"/>
  <c r="EA39" i="1" s="1"/>
  <c r="EB40" i="1" s="1"/>
  <c r="EC41" i="1" s="1"/>
  <c r="ED42" i="1" s="1"/>
  <c r="EE43" i="1" s="1"/>
  <c r="EF44" i="1" s="1"/>
  <c r="EG45" i="1" s="1"/>
  <c r="EH46" i="1" s="1"/>
  <c r="EI47" i="1" s="1"/>
  <c r="EJ48" i="1" s="1"/>
  <c r="EK49" i="1" s="1"/>
  <c r="EL50" i="1" s="1"/>
  <c r="EM51" i="1" s="1"/>
  <c r="EN52" i="1" s="1"/>
  <c r="EO53" i="1" s="1"/>
  <c r="EP54" i="1" s="1"/>
  <c r="EQ55" i="1" s="1"/>
  <c r="ER56" i="1" s="1"/>
  <c r="ES57" i="1" s="1"/>
  <c r="ET58" i="1" s="1"/>
  <c r="EU59" i="1" s="1"/>
  <c r="EV60" i="1" s="1"/>
  <c r="EW61" i="1" s="1"/>
  <c r="EX62" i="1" s="1"/>
  <c r="EY63" i="1" s="1"/>
  <c r="EZ64" i="1" s="1"/>
  <c r="FA65" i="1" s="1"/>
  <c r="FB66" i="1" s="1"/>
  <c r="FC67" i="1" s="1"/>
  <c r="FD68" i="1" s="1"/>
  <c r="FE69" i="1" s="1"/>
  <c r="FF70" i="1" s="1"/>
  <c r="FG71" i="1" s="1"/>
  <c r="FH72" i="1" s="1"/>
  <c r="FI73" i="1" s="1"/>
  <c r="FJ74" i="1" s="1"/>
  <c r="FK75" i="1" s="1"/>
  <c r="FL76" i="1" s="1"/>
  <c r="FM77" i="1" s="1"/>
  <c r="FN78" i="1" s="1"/>
  <c r="FO79" i="1" s="1"/>
  <c r="FP80" i="1" s="1"/>
  <c r="FQ81" i="1" s="1"/>
  <c r="FR82" i="1" s="1"/>
  <c r="FS83" i="1" s="1"/>
  <c r="FT84" i="1" s="1"/>
  <c r="FU85" i="1" s="1"/>
  <c r="FV86" i="1" s="1"/>
  <c r="FW87" i="1" s="1"/>
  <c r="FX88" i="1" s="1"/>
  <c r="FY89" i="1" s="1"/>
  <c r="FZ90" i="1" s="1"/>
  <c r="GA91" i="1" s="1"/>
  <c r="GB92" i="1" s="1"/>
  <c r="GC93" i="1" s="1"/>
  <c r="GD94" i="1" s="1"/>
  <c r="GE95" i="1" s="1"/>
  <c r="GF96" i="1" s="1"/>
  <c r="GG97" i="1" s="1"/>
  <c r="GH98" i="1" s="1"/>
  <c r="GI99" i="1" s="1"/>
  <c r="GJ100" i="1" s="1"/>
  <c r="GK101" i="1" s="1"/>
  <c r="GL102" i="1" s="1"/>
  <c r="GM103" i="1" s="1"/>
  <c r="GN104" i="1" s="1"/>
  <c r="GO105" i="1" s="1"/>
  <c r="GP106" i="1" s="1"/>
  <c r="GQ107" i="1" s="1"/>
  <c r="GR108" i="1" s="1"/>
  <c r="GS109" i="1" s="1"/>
  <c r="GT110" i="1" s="1"/>
  <c r="GU111" i="1" s="1"/>
  <c r="GV112" i="1" s="1"/>
  <c r="GW113" i="1" s="1"/>
  <c r="GX114" i="1" s="1"/>
  <c r="GY115" i="1" s="1"/>
  <c r="GZ116" i="1" s="1"/>
  <c r="HA117" i="1" s="1"/>
  <c r="HB118" i="1" s="1"/>
  <c r="HC119" i="1" s="1"/>
  <c r="HD120" i="1" s="1"/>
  <c r="HE121" i="1" s="1"/>
  <c r="HF122" i="1" s="1"/>
  <c r="HG123" i="1" s="1"/>
  <c r="HH124" i="1" s="1"/>
  <c r="HI125" i="1" s="1"/>
  <c r="HJ126" i="1" s="1"/>
  <c r="HK127" i="1" s="1"/>
  <c r="HL128" i="1" s="1"/>
  <c r="HM129" i="1" s="1"/>
  <c r="HN130" i="1" s="1"/>
  <c r="HO131" i="1" s="1"/>
  <c r="HP132" i="1" s="1"/>
  <c r="CS4" i="1"/>
  <c r="CT5" i="1" s="1"/>
  <c r="CU6" i="1" s="1"/>
  <c r="CV7" i="1" s="1"/>
  <c r="CW8" i="1" s="1"/>
  <c r="CX9" i="1" s="1"/>
  <c r="CY10" i="1" s="1"/>
  <c r="CZ11" i="1" s="1"/>
  <c r="DA12" i="1" s="1"/>
  <c r="DB13" i="1" s="1"/>
  <c r="DC14" i="1" s="1"/>
  <c r="DD15" i="1" s="1"/>
  <c r="DE16" i="1" s="1"/>
  <c r="DF17" i="1" s="1"/>
  <c r="DG18" i="1" s="1"/>
  <c r="DH19" i="1" s="1"/>
  <c r="DI20" i="1" s="1"/>
  <c r="DJ21" i="1" s="1"/>
  <c r="DK22" i="1" s="1"/>
  <c r="DL23" i="1" s="1"/>
  <c r="DM24" i="1" s="1"/>
  <c r="DN25" i="1" s="1"/>
  <c r="DO26" i="1" s="1"/>
  <c r="DP27" i="1" s="1"/>
  <c r="DQ28" i="1" s="1"/>
  <c r="DR29" i="1" s="1"/>
  <c r="DS30" i="1" s="1"/>
  <c r="DT31" i="1" s="1"/>
  <c r="DU32" i="1" s="1"/>
  <c r="DV33" i="1" s="1"/>
  <c r="DW34" i="1" s="1"/>
  <c r="DX35" i="1" s="1"/>
  <c r="DY36" i="1" s="1"/>
  <c r="DZ37" i="1" s="1"/>
  <c r="EA38" i="1" s="1"/>
  <c r="EB39" i="1" s="1"/>
  <c r="EC40" i="1" s="1"/>
  <c r="ED41" i="1" s="1"/>
  <c r="EE42" i="1" s="1"/>
  <c r="EF43" i="1" s="1"/>
  <c r="EG44" i="1" s="1"/>
  <c r="EH45" i="1" s="1"/>
  <c r="EI46" i="1" s="1"/>
  <c r="EJ47" i="1" s="1"/>
  <c r="EK48" i="1" s="1"/>
  <c r="EL49" i="1" s="1"/>
  <c r="EM50" i="1" s="1"/>
  <c r="EN51" i="1" s="1"/>
  <c r="EO52" i="1" s="1"/>
  <c r="EP53" i="1" s="1"/>
  <c r="EQ54" i="1" s="1"/>
  <c r="ER55" i="1" s="1"/>
  <c r="ES56" i="1" s="1"/>
  <c r="ET57" i="1" s="1"/>
  <c r="EU58" i="1" s="1"/>
  <c r="EV59" i="1" s="1"/>
  <c r="EW60" i="1" s="1"/>
  <c r="EX61" i="1" s="1"/>
  <c r="EY62" i="1" s="1"/>
  <c r="EZ63" i="1" s="1"/>
  <c r="FA64" i="1" s="1"/>
  <c r="FB65" i="1" s="1"/>
  <c r="FC66" i="1" s="1"/>
  <c r="FD67" i="1" s="1"/>
  <c r="FE68" i="1" s="1"/>
  <c r="FF69" i="1" s="1"/>
  <c r="FG70" i="1" s="1"/>
  <c r="FH71" i="1" s="1"/>
  <c r="FI72" i="1" s="1"/>
  <c r="FJ73" i="1" s="1"/>
  <c r="FK74" i="1" s="1"/>
  <c r="FL75" i="1" s="1"/>
  <c r="FM76" i="1" s="1"/>
  <c r="FN77" i="1" s="1"/>
  <c r="FO78" i="1" s="1"/>
  <c r="FP79" i="1" s="1"/>
  <c r="FQ80" i="1" s="1"/>
  <c r="FR81" i="1" s="1"/>
  <c r="FS82" i="1" s="1"/>
  <c r="FT83" i="1" s="1"/>
  <c r="FU84" i="1" s="1"/>
  <c r="FV85" i="1" s="1"/>
  <c r="FW86" i="1" s="1"/>
  <c r="FX87" i="1" s="1"/>
  <c r="FY88" i="1" s="1"/>
  <c r="FZ89" i="1" s="1"/>
  <c r="GA90" i="1" s="1"/>
  <c r="GB91" i="1" s="1"/>
  <c r="GC92" i="1" s="1"/>
  <c r="GD93" i="1" s="1"/>
  <c r="GE94" i="1" s="1"/>
  <c r="GF95" i="1" s="1"/>
  <c r="GG96" i="1" s="1"/>
  <c r="GH97" i="1" s="1"/>
  <c r="GI98" i="1" s="1"/>
  <c r="GJ99" i="1" s="1"/>
  <c r="GK100" i="1" s="1"/>
  <c r="GL101" i="1" s="1"/>
  <c r="GM102" i="1" s="1"/>
  <c r="GN103" i="1" s="1"/>
  <c r="GO104" i="1" s="1"/>
  <c r="GP105" i="1" s="1"/>
  <c r="GQ106" i="1" s="1"/>
  <c r="GR107" i="1" s="1"/>
  <c r="GS108" i="1" s="1"/>
  <c r="GT109" i="1" s="1"/>
  <c r="GU110" i="1" s="1"/>
  <c r="GV111" i="1" s="1"/>
  <c r="GW112" i="1" s="1"/>
  <c r="GX113" i="1" s="1"/>
  <c r="GY114" i="1" s="1"/>
  <c r="GZ115" i="1" s="1"/>
  <c r="HA116" i="1" s="1"/>
  <c r="HB117" i="1" s="1"/>
  <c r="HC118" i="1" s="1"/>
  <c r="HD119" i="1" s="1"/>
  <c r="HE120" i="1" s="1"/>
  <c r="HF121" i="1" s="1"/>
  <c r="HG122" i="1" s="1"/>
  <c r="HH123" i="1" s="1"/>
  <c r="HI124" i="1" s="1"/>
  <c r="HJ125" i="1" s="1"/>
  <c r="HK126" i="1" s="1"/>
  <c r="HL127" i="1" s="1"/>
  <c r="HM128" i="1" s="1"/>
  <c r="HN129" i="1" s="1"/>
  <c r="HO130" i="1" s="1"/>
  <c r="HP131" i="1" s="1"/>
  <c r="CT4" i="1"/>
  <c r="CU5" i="1" s="1"/>
  <c r="CV6" i="1" s="1"/>
  <c r="CW7" i="1" s="1"/>
  <c r="CX8" i="1" s="1"/>
  <c r="CY9" i="1" s="1"/>
  <c r="CZ10" i="1" s="1"/>
  <c r="DA11" i="1" s="1"/>
  <c r="DB12" i="1" s="1"/>
  <c r="DC13" i="1" s="1"/>
  <c r="DD14" i="1" s="1"/>
  <c r="DE15" i="1" s="1"/>
  <c r="DF16" i="1" s="1"/>
  <c r="DG17" i="1" s="1"/>
  <c r="DH18" i="1" s="1"/>
  <c r="DI19" i="1" s="1"/>
  <c r="DJ20" i="1" s="1"/>
  <c r="DK21" i="1" s="1"/>
  <c r="DL22" i="1" s="1"/>
  <c r="DM23" i="1" s="1"/>
  <c r="DN24" i="1" s="1"/>
  <c r="DO25" i="1" s="1"/>
  <c r="DP26" i="1" s="1"/>
  <c r="DQ27" i="1" s="1"/>
  <c r="DR28" i="1" s="1"/>
  <c r="DS29" i="1" s="1"/>
  <c r="DT30" i="1" s="1"/>
  <c r="DU31" i="1" s="1"/>
  <c r="DV32" i="1" s="1"/>
  <c r="DW33" i="1" s="1"/>
  <c r="DX34" i="1" s="1"/>
  <c r="DY35" i="1" s="1"/>
  <c r="DZ36" i="1" s="1"/>
  <c r="EA37" i="1" s="1"/>
  <c r="EB38" i="1" s="1"/>
  <c r="EC39" i="1" s="1"/>
  <c r="ED40" i="1" s="1"/>
  <c r="EE41" i="1" s="1"/>
  <c r="EF42" i="1" s="1"/>
  <c r="EG43" i="1" s="1"/>
  <c r="EH44" i="1" s="1"/>
  <c r="EI45" i="1" s="1"/>
  <c r="EJ46" i="1" s="1"/>
  <c r="EK47" i="1" s="1"/>
  <c r="EL48" i="1" s="1"/>
  <c r="EM49" i="1" s="1"/>
  <c r="EN50" i="1" s="1"/>
  <c r="EO51" i="1" s="1"/>
  <c r="EP52" i="1" s="1"/>
  <c r="EQ53" i="1" s="1"/>
  <c r="ER54" i="1" s="1"/>
  <c r="ES55" i="1" s="1"/>
  <c r="ET56" i="1" s="1"/>
  <c r="EU57" i="1" s="1"/>
  <c r="EV58" i="1" s="1"/>
  <c r="EW59" i="1" s="1"/>
  <c r="EX60" i="1" s="1"/>
  <c r="EY61" i="1" s="1"/>
  <c r="EZ62" i="1" s="1"/>
  <c r="FA63" i="1" s="1"/>
  <c r="FB64" i="1" s="1"/>
  <c r="FC65" i="1" s="1"/>
  <c r="FD66" i="1" s="1"/>
  <c r="FE67" i="1" s="1"/>
  <c r="FF68" i="1" s="1"/>
  <c r="FG69" i="1" s="1"/>
  <c r="FH70" i="1" s="1"/>
  <c r="FI71" i="1" s="1"/>
  <c r="FJ72" i="1" s="1"/>
  <c r="FK73" i="1" s="1"/>
  <c r="FL74" i="1" s="1"/>
  <c r="FM75" i="1" s="1"/>
  <c r="FN76" i="1" s="1"/>
  <c r="FO77" i="1" s="1"/>
  <c r="FP78" i="1" s="1"/>
  <c r="FQ79" i="1" s="1"/>
  <c r="FR80" i="1" s="1"/>
  <c r="FS81" i="1" s="1"/>
  <c r="FT82" i="1" s="1"/>
  <c r="FU83" i="1" s="1"/>
  <c r="FV84" i="1" s="1"/>
  <c r="FW85" i="1" s="1"/>
  <c r="FX86" i="1" s="1"/>
  <c r="FY87" i="1" s="1"/>
  <c r="FZ88" i="1" s="1"/>
  <c r="GA89" i="1" s="1"/>
  <c r="GB90" i="1" s="1"/>
  <c r="GC91" i="1" s="1"/>
  <c r="GD92" i="1" s="1"/>
  <c r="GE93" i="1" s="1"/>
  <c r="GF94" i="1" s="1"/>
  <c r="GG95" i="1" s="1"/>
  <c r="GH96" i="1" s="1"/>
  <c r="GI97" i="1" s="1"/>
  <c r="GJ98" i="1" s="1"/>
  <c r="GK99" i="1" s="1"/>
  <c r="GL100" i="1" s="1"/>
  <c r="GM101" i="1" s="1"/>
  <c r="GN102" i="1" s="1"/>
  <c r="GO103" i="1" s="1"/>
  <c r="GP104" i="1" s="1"/>
  <c r="GQ105" i="1" s="1"/>
  <c r="GR106" i="1" s="1"/>
  <c r="GS107" i="1" s="1"/>
  <c r="GT108" i="1" s="1"/>
  <c r="GU109" i="1" s="1"/>
  <c r="GV110" i="1" s="1"/>
  <c r="GW111" i="1" s="1"/>
  <c r="GX112" i="1" s="1"/>
  <c r="GY113" i="1" s="1"/>
  <c r="GZ114" i="1" s="1"/>
  <c r="HA115" i="1" s="1"/>
  <c r="HB116" i="1" s="1"/>
  <c r="HC117" i="1" s="1"/>
  <c r="HD118" i="1" s="1"/>
  <c r="HE119" i="1" s="1"/>
  <c r="HF120" i="1" s="1"/>
  <c r="HG121" i="1" s="1"/>
  <c r="HH122" i="1" s="1"/>
  <c r="HI123" i="1" s="1"/>
  <c r="HJ124" i="1" s="1"/>
  <c r="HK125" i="1" s="1"/>
  <c r="HL126" i="1" s="1"/>
  <c r="HM127" i="1" s="1"/>
  <c r="HN128" i="1" s="1"/>
  <c r="HO129" i="1" s="1"/>
  <c r="HP130" i="1" s="1"/>
  <c r="CU4" i="1"/>
  <c r="CV5" i="1" s="1"/>
  <c r="CW6" i="1" s="1"/>
  <c r="CX7" i="1" s="1"/>
  <c r="CY8" i="1" s="1"/>
  <c r="CZ9" i="1" s="1"/>
  <c r="DA10" i="1" s="1"/>
  <c r="DB11" i="1" s="1"/>
  <c r="DC12" i="1" s="1"/>
  <c r="DD13" i="1" s="1"/>
  <c r="DE14" i="1" s="1"/>
  <c r="DF15" i="1" s="1"/>
  <c r="DG16" i="1" s="1"/>
  <c r="DH17" i="1" s="1"/>
  <c r="DI18" i="1" s="1"/>
  <c r="DJ19" i="1" s="1"/>
  <c r="DK20" i="1" s="1"/>
  <c r="DL21" i="1" s="1"/>
  <c r="DM22" i="1" s="1"/>
  <c r="DN23" i="1" s="1"/>
  <c r="DO24" i="1" s="1"/>
  <c r="DP25" i="1" s="1"/>
  <c r="DQ26" i="1" s="1"/>
  <c r="DR27" i="1" s="1"/>
  <c r="DS28" i="1" s="1"/>
  <c r="DT29" i="1" s="1"/>
  <c r="DU30" i="1" s="1"/>
  <c r="DV31" i="1" s="1"/>
  <c r="DW32" i="1" s="1"/>
  <c r="DX33" i="1" s="1"/>
  <c r="DY34" i="1" s="1"/>
  <c r="DZ35" i="1" s="1"/>
  <c r="EA36" i="1" s="1"/>
  <c r="EB37" i="1" s="1"/>
  <c r="EC38" i="1" s="1"/>
  <c r="ED39" i="1" s="1"/>
  <c r="EE40" i="1" s="1"/>
  <c r="EF41" i="1" s="1"/>
  <c r="EG42" i="1" s="1"/>
  <c r="EH43" i="1" s="1"/>
  <c r="EI44" i="1" s="1"/>
  <c r="EJ45" i="1" s="1"/>
  <c r="EK46" i="1" s="1"/>
  <c r="EL47" i="1" s="1"/>
  <c r="EM48" i="1" s="1"/>
  <c r="EN49" i="1" s="1"/>
  <c r="EO50" i="1" s="1"/>
  <c r="EP51" i="1" s="1"/>
  <c r="EQ52" i="1" s="1"/>
  <c r="ER53" i="1" s="1"/>
  <c r="ES54" i="1" s="1"/>
  <c r="ET55" i="1" s="1"/>
  <c r="EU56" i="1" s="1"/>
  <c r="EV57" i="1" s="1"/>
  <c r="EW58" i="1" s="1"/>
  <c r="EX59" i="1" s="1"/>
  <c r="EY60" i="1" s="1"/>
  <c r="EZ61" i="1" s="1"/>
  <c r="FA62" i="1" s="1"/>
  <c r="FB63" i="1" s="1"/>
  <c r="FC64" i="1" s="1"/>
  <c r="FD65" i="1" s="1"/>
  <c r="FE66" i="1" s="1"/>
  <c r="FF67" i="1" s="1"/>
  <c r="FG68" i="1" s="1"/>
  <c r="FH69" i="1" s="1"/>
  <c r="FI70" i="1" s="1"/>
  <c r="FJ71" i="1" s="1"/>
  <c r="FK72" i="1" s="1"/>
  <c r="FL73" i="1" s="1"/>
  <c r="FM74" i="1" s="1"/>
  <c r="FN75" i="1" s="1"/>
  <c r="FO76" i="1" s="1"/>
  <c r="FP77" i="1" s="1"/>
  <c r="FQ78" i="1" s="1"/>
  <c r="FR79" i="1" s="1"/>
  <c r="FS80" i="1" s="1"/>
  <c r="FT81" i="1" s="1"/>
  <c r="FU82" i="1" s="1"/>
  <c r="FV83" i="1" s="1"/>
  <c r="FW84" i="1" s="1"/>
  <c r="FX85" i="1" s="1"/>
  <c r="FY86" i="1" s="1"/>
  <c r="FZ87" i="1" s="1"/>
  <c r="GA88" i="1" s="1"/>
  <c r="GB89" i="1" s="1"/>
  <c r="GC90" i="1" s="1"/>
  <c r="GD91" i="1" s="1"/>
  <c r="GE92" i="1" s="1"/>
  <c r="GF93" i="1" s="1"/>
  <c r="GG94" i="1" s="1"/>
  <c r="GH95" i="1" s="1"/>
  <c r="GI96" i="1" s="1"/>
  <c r="GJ97" i="1" s="1"/>
  <c r="GK98" i="1" s="1"/>
  <c r="GL99" i="1" s="1"/>
  <c r="GM100" i="1" s="1"/>
  <c r="GN101" i="1" s="1"/>
  <c r="GO102" i="1" s="1"/>
  <c r="GP103" i="1" s="1"/>
  <c r="GQ104" i="1" s="1"/>
  <c r="GR105" i="1" s="1"/>
  <c r="GS106" i="1" s="1"/>
  <c r="GT107" i="1" s="1"/>
  <c r="GU108" i="1" s="1"/>
  <c r="GV109" i="1" s="1"/>
  <c r="GW110" i="1" s="1"/>
  <c r="GX111" i="1" s="1"/>
  <c r="GY112" i="1" s="1"/>
  <c r="GZ113" i="1" s="1"/>
  <c r="HA114" i="1" s="1"/>
  <c r="HB115" i="1" s="1"/>
  <c r="HC116" i="1" s="1"/>
  <c r="HD117" i="1" s="1"/>
  <c r="HE118" i="1" s="1"/>
  <c r="HF119" i="1" s="1"/>
  <c r="HG120" i="1" s="1"/>
  <c r="HH121" i="1" s="1"/>
  <c r="HI122" i="1" s="1"/>
  <c r="HJ123" i="1" s="1"/>
  <c r="HK124" i="1" s="1"/>
  <c r="HL125" i="1" s="1"/>
  <c r="HM126" i="1" s="1"/>
  <c r="HN127" i="1" s="1"/>
  <c r="HO128" i="1" s="1"/>
  <c r="HP129" i="1" s="1"/>
  <c r="CV4" i="1"/>
  <c r="CW5" i="1" s="1"/>
  <c r="CX6" i="1" s="1"/>
  <c r="CY7" i="1" s="1"/>
  <c r="CZ8" i="1" s="1"/>
  <c r="DA9" i="1" s="1"/>
  <c r="DB10" i="1" s="1"/>
  <c r="DC11" i="1" s="1"/>
  <c r="DD12" i="1" s="1"/>
  <c r="DE13" i="1" s="1"/>
  <c r="DF14" i="1" s="1"/>
  <c r="DG15" i="1" s="1"/>
  <c r="DH16" i="1" s="1"/>
  <c r="DI17" i="1" s="1"/>
  <c r="DJ18" i="1" s="1"/>
  <c r="DK19" i="1" s="1"/>
  <c r="DL20" i="1" s="1"/>
  <c r="DM21" i="1" s="1"/>
  <c r="DN22" i="1" s="1"/>
  <c r="DO23" i="1" s="1"/>
  <c r="DP24" i="1" s="1"/>
  <c r="DQ25" i="1" s="1"/>
  <c r="DR26" i="1" s="1"/>
  <c r="DS27" i="1" s="1"/>
  <c r="DT28" i="1" s="1"/>
  <c r="DU29" i="1" s="1"/>
  <c r="DV30" i="1" s="1"/>
  <c r="DW31" i="1" s="1"/>
  <c r="DX32" i="1" s="1"/>
  <c r="DY33" i="1" s="1"/>
  <c r="DZ34" i="1" s="1"/>
  <c r="EA35" i="1" s="1"/>
  <c r="EB36" i="1" s="1"/>
  <c r="EC37" i="1" s="1"/>
  <c r="ED38" i="1" s="1"/>
  <c r="EE39" i="1" s="1"/>
  <c r="EF40" i="1" s="1"/>
  <c r="EG41" i="1" s="1"/>
  <c r="EH42" i="1" s="1"/>
  <c r="EI43" i="1" s="1"/>
  <c r="EJ44" i="1" s="1"/>
  <c r="EK45" i="1" s="1"/>
  <c r="EL46" i="1" s="1"/>
  <c r="EM47" i="1" s="1"/>
  <c r="EN48" i="1" s="1"/>
  <c r="EO49" i="1" s="1"/>
  <c r="EP50" i="1" s="1"/>
  <c r="EQ51" i="1" s="1"/>
  <c r="ER52" i="1" s="1"/>
  <c r="ES53" i="1" s="1"/>
  <c r="ET54" i="1" s="1"/>
  <c r="EU55" i="1" s="1"/>
  <c r="EV56" i="1" s="1"/>
  <c r="EW57" i="1" s="1"/>
  <c r="EX58" i="1" s="1"/>
  <c r="EY59" i="1" s="1"/>
  <c r="EZ60" i="1" s="1"/>
  <c r="FA61" i="1" s="1"/>
  <c r="FB62" i="1" s="1"/>
  <c r="FC63" i="1" s="1"/>
  <c r="FD64" i="1" s="1"/>
  <c r="FE65" i="1" s="1"/>
  <c r="FF66" i="1" s="1"/>
  <c r="FG67" i="1" s="1"/>
  <c r="FH68" i="1" s="1"/>
  <c r="FI69" i="1" s="1"/>
  <c r="FJ70" i="1" s="1"/>
  <c r="FK71" i="1" s="1"/>
  <c r="FL72" i="1" s="1"/>
  <c r="FM73" i="1" s="1"/>
  <c r="FN74" i="1" s="1"/>
  <c r="FO75" i="1" s="1"/>
  <c r="FP76" i="1" s="1"/>
  <c r="FQ77" i="1" s="1"/>
  <c r="FR78" i="1" s="1"/>
  <c r="FS79" i="1" s="1"/>
  <c r="FT80" i="1" s="1"/>
  <c r="FU81" i="1" s="1"/>
  <c r="FV82" i="1" s="1"/>
  <c r="FW83" i="1" s="1"/>
  <c r="FX84" i="1" s="1"/>
  <c r="FY85" i="1" s="1"/>
  <c r="FZ86" i="1" s="1"/>
  <c r="GA87" i="1" s="1"/>
  <c r="GB88" i="1" s="1"/>
  <c r="GC89" i="1" s="1"/>
  <c r="GD90" i="1" s="1"/>
  <c r="GE91" i="1" s="1"/>
  <c r="GF92" i="1" s="1"/>
  <c r="GG93" i="1" s="1"/>
  <c r="GH94" i="1" s="1"/>
  <c r="GI95" i="1" s="1"/>
  <c r="GJ96" i="1" s="1"/>
  <c r="GK97" i="1" s="1"/>
  <c r="GL98" i="1" s="1"/>
  <c r="GM99" i="1" s="1"/>
  <c r="GN100" i="1" s="1"/>
  <c r="GO101" i="1" s="1"/>
  <c r="GP102" i="1" s="1"/>
  <c r="GQ103" i="1" s="1"/>
  <c r="GR104" i="1" s="1"/>
  <c r="GS105" i="1" s="1"/>
  <c r="GT106" i="1" s="1"/>
  <c r="GU107" i="1" s="1"/>
  <c r="GV108" i="1" s="1"/>
  <c r="GW109" i="1" s="1"/>
  <c r="GX110" i="1" s="1"/>
  <c r="GY111" i="1" s="1"/>
  <c r="GZ112" i="1" s="1"/>
  <c r="HA113" i="1" s="1"/>
  <c r="HB114" i="1" s="1"/>
  <c r="HC115" i="1" s="1"/>
  <c r="HD116" i="1" s="1"/>
  <c r="HE117" i="1" s="1"/>
  <c r="HF118" i="1" s="1"/>
  <c r="HG119" i="1" s="1"/>
  <c r="HH120" i="1" s="1"/>
  <c r="HI121" i="1" s="1"/>
  <c r="HJ122" i="1" s="1"/>
  <c r="HK123" i="1" s="1"/>
  <c r="HL124" i="1" s="1"/>
  <c r="HM125" i="1" s="1"/>
  <c r="HN126" i="1" s="1"/>
  <c r="HO127" i="1" s="1"/>
  <c r="HP128" i="1" s="1"/>
  <c r="CW4" i="1"/>
  <c r="CX5" i="1" s="1"/>
  <c r="CY6" i="1" s="1"/>
  <c r="CZ7" i="1" s="1"/>
  <c r="DA8" i="1" s="1"/>
  <c r="DB9" i="1" s="1"/>
  <c r="DC10" i="1" s="1"/>
  <c r="DD11" i="1" s="1"/>
  <c r="DE12" i="1" s="1"/>
  <c r="DF13" i="1" s="1"/>
  <c r="DG14" i="1" s="1"/>
  <c r="DH15" i="1" s="1"/>
  <c r="DI16" i="1" s="1"/>
  <c r="DJ17" i="1" s="1"/>
  <c r="DK18" i="1" s="1"/>
  <c r="DL19" i="1" s="1"/>
  <c r="DM20" i="1" s="1"/>
  <c r="DN21" i="1" s="1"/>
  <c r="DO22" i="1" s="1"/>
  <c r="DP23" i="1" s="1"/>
  <c r="DQ24" i="1" s="1"/>
  <c r="DR25" i="1" s="1"/>
  <c r="DS26" i="1" s="1"/>
  <c r="DT27" i="1" s="1"/>
  <c r="DU28" i="1" s="1"/>
  <c r="DV29" i="1" s="1"/>
  <c r="DW30" i="1" s="1"/>
  <c r="DX31" i="1" s="1"/>
  <c r="DY32" i="1" s="1"/>
  <c r="DZ33" i="1" s="1"/>
  <c r="EA34" i="1" s="1"/>
  <c r="EB35" i="1" s="1"/>
  <c r="EC36" i="1" s="1"/>
  <c r="ED37" i="1" s="1"/>
  <c r="EE38" i="1" s="1"/>
  <c r="EF39" i="1" s="1"/>
  <c r="EG40" i="1" s="1"/>
  <c r="EH41" i="1" s="1"/>
  <c r="EI42" i="1" s="1"/>
  <c r="EJ43" i="1" s="1"/>
  <c r="EK44" i="1" s="1"/>
  <c r="EL45" i="1" s="1"/>
  <c r="EM46" i="1" s="1"/>
  <c r="EN47" i="1" s="1"/>
  <c r="EO48" i="1" s="1"/>
  <c r="EP49" i="1" s="1"/>
  <c r="EQ50" i="1" s="1"/>
  <c r="ER51" i="1" s="1"/>
  <c r="ES52" i="1" s="1"/>
  <c r="ET53" i="1" s="1"/>
  <c r="EU54" i="1" s="1"/>
  <c r="EV55" i="1" s="1"/>
  <c r="EW56" i="1" s="1"/>
  <c r="EX57" i="1" s="1"/>
  <c r="EY58" i="1" s="1"/>
  <c r="EZ59" i="1" s="1"/>
  <c r="FA60" i="1" s="1"/>
  <c r="FB61" i="1" s="1"/>
  <c r="FC62" i="1" s="1"/>
  <c r="FD63" i="1" s="1"/>
  <c r="FE64" i="1" s="1"/>
  <c r="FF65" i="1" s="1"/>
  <c r="FG66" i="1" s="1"/>
  <c r="FH67" i="1" s="1"/>
  <c r="FI68" i="1" s="1"/>
  <c r="FJ69" i="1" s="1"/>
  <c r="FK70" i="1" s="1"/>
  <c r="FL71" i="1" s="1"/>
  <c r="FM72" i="1" s="1"/>
  <c r="FN73" i="1" s="1"/>
  <c r="FO74" i="1" s="1"/>
  <c r="FP75" i="1" s="1"/>
  <c r="FQ76" i="1" s="1"/>
  <c r="FR77" i="1" s="1"/>
  <c r="FS78" i="1" s="1"/>
  <c r="FT79" i="1" s="1"/>
  <c r="FU80" i="1" s="1"/>
  <c r="FV81" i="1" s="1"/>
  <c r="FW82" i="1" s="1"/>
  <c r="FX83" i="1" s="1"/>
  <c r="FY84" i="1" s="1"/>
  <c r="FZ85" i="1" s="1"/>
  <c r="GA86" i="1" s="1"/>
  <c r="GB87" i="1" s="1"/>
  <c r="GC88" i="1" s="1"/>
  <c r="GD89" i="1" s="1"/>
  <c r="GE90" i="1" s="1"/>
  <c r="GF91" i="1" s="1"/>
  <c r="GG92" i="1" s="1"/>
  <c r="GH93" i="1" s="1"/>
  <c r="GI94" i="1" s="1"/>
  <c r="GJ95" i="1" s="1"/>
  <c r="GK96" i="1" s="1"/>
  <c r="GL97" i="1" s="1"/>
  <c r="GM98" i="1" s="1"/>
  <c r="GN99" i="1" s="1"/>
  <c r="GO100" i="1" s="1"/>
  <c r="GP101" i="1" s="1"/>
  <c r="GQ102" i="1" s="1"/>
  <c r="GR103" i="1" s="1"/>
  <c r="GS104" i="1" s="1"/>
  <c r="GT105" i="1" s="1"/>
  <c r="GU106" i="1" s="1"/>
  <c r="GV107" i="1" s="1"/>
  <c r="GW108" i="1" s="1"/>
  <c r="GX109" i="1" s="1"/>
  <c r="GY110" i="1" s="1"/>
  <c r="GZ111" i="1" s="1"/>
  <c r="HA112" i="1" s="1"/>
  <c r="HB113" i="1" s="1"/>
  <c r="HC114" i="1" s="1"/>
  <c r="HD115" i="1" s="1"/>
  <c r="HE116" i="1" s="1"/>
  <c r="HF117" i="1" s="1"/>
  <c r="HG118" i="1" s="1"/>
  <c r="HH119" i="1" s="1"/>
  <c r="HI120" i="1" s="1"/>
  <c r="HJ121" i="1" s="1"/>
  <c r="HK122" i="1" s="1"/>
  <c r="HL123" i="1" s="1"/>
  <c r="HM124" i="1" s="1"/>
  <c r="HN125" i="1" s="1"/>
  <c r="HO126" i="1" s="1"/>
  <c r="HP127" i="1" s="1"/>
  <c r="CX4" i="1"/>
  <c r="CY5" i="1" s="1"/>
  <c r="CZ6" i="1" s="1"/>
  <c r="DA7" i="1" s="1"/>
  <c r="DB8" i="1" s="1"/>
  <c r="DC9" i="1" s="1"/>
  <c r="DD10" i="1" s="1"/>
  <c r="DE11" i="1" s="1"/>
  <c r="DF12" i="1" s="1"/>
  <c r="DG13" i="1" s="1"/>
  <c r="DH14" i="1" s="1"/>
  <c r="DI15" i="1" s="1"/>
  <c r="DJ16" i="1" s="1"/>
  <c r="DK17" i="1" s="1"/>
  <c r="DL18" i="1" s="1"/>
  <c r="DM19" i="1" s="1"/>
  <c r="DN20" i="1" s="1"/>
  <c r="DO21" i="1" s="1"/>
  <c r="DP22" i="1" s="1"/>
  <c r="DQ23" i="1" s="1"/>
  <c r="DR24" i="1" s="1"/>
  <c r="DS25" i="1" s="1"/>
  <c r="DT26" i="1" s="1"/>
  <c r="DU27" i="1" s="1"/>
  <c r="DV28" i="1" s="1"/>
  <c r="DW29" i="1" s="1"/>
  <c r="DX30" i="1" s="1"/>
  <c r="DY31" i="1" s="1"/>
  <c r="DZ32" i="1" s="1"/>
  <c r="EA33" i="1" s="1"/>
  <c r="EB34" i="1" s="1"/>
  <c r="EC35" i="1" s="1"/>
  <c r="ED36" i="1" s="1"/>
  <c r="EE37" i="1" s="1"/>
  <c r="EF38" i="1" s="1"/>
  <c r="EG39" i="1" s="1"/>
  <c r="EH40" i="1" s="1"/>
  <c r="EI41" i="1" s="1"/>
  <c r="EJ42" i="1" s="1"/>
  <c r="EK43" i="1" s="1"/>
  <c r="EL44" i="1" s="1"/>
  <c r="EM45" i="1" s="1"/>
  <c r="EN46" i="1" s="1"/>
  <c r="EO47" i="1" s="1"/>
  <c r="EP48" i="1" s="1"/>
  <c r="EQ49" i="1" s="1"/>
  <c r="ER50" i="1" s="1"/>
  <c r="ES51" i="1" s="1"/>
  <c r="ET52" i="1" s="1"/>
  <c r="EU53" i="1" s="1"/>
  <c r="EV54" i="1" s="1"/>
  <c r="EW55" i="1" s="1"/>
  <c r="EX56" i="1" s="1"/>
  <c r="EY57" i="1" s="1"/>
  <c r="EZ58" i="1" s="1"/>
  <c r="FA59" i="1" s="1"/>
  <c r="FB60" i="1" s="1"/>
  <c r="FC61" i="1" s="1"/>
  <c r="FD62" i="1" s="1"/>
  <c r="FE63" i="1" s="1"/>
  <c r="FF64" i="1" s="1"/>
  <c r="FG65" i="1" s="1"/>
  <c r="FH66" i="1" s="1"/>
  <c r="FI67" i="1" s="1"/>
  <c r="FJ68" i="1" s="1"/>
  <c r="FK69" i="1" s="1"/>
  <c r="FL70" i="1" s="1"/>
  <c r="FM71" i="1" s="1"/>
  <c r="FN72" i="1" s="1"/>
  <c r="FO73" i="1" s="1"/>
  <c r="FP74" i="1" s="1"/>
  <c r="FQ75" i="1" s="1"/>
  <c r="FR76" i="1" s="1"/>
  <c r="FS77" i="1" s="1"/>
  <c r="FT78" i="1" s="1"/>
  <c r="FU79" i="1" s="1"/>
  <c r="FV80" i="1" s="1"/>
  <c r="FW81" i="1" s="1"/>
  <c r="FX82" i="1" s="1"/>
  <c r="FY83" i="1" s="1"/>
  <c r="FZ84" i="1" s="1"/>
  <c r="GA85" i="1" s="1"/>
  <c r="GB86" i="1" s="1"/>
  <c r="GC87" i="1" s="1"/>
  <c r="GD88" i="1" s="1"/>
  <c r="GE89" i="1" s="1"/>
  <c r="GF90" i="1" s="1"/>
  <c r="GG91" i="1" s="1"/>
  <c r="GH92" i="1" s="1"/>
  <c r="GI93" i="1" s="1"/>
  <c r="GJ94" i="1" s="1"/>
  <c r="GK95" i="1" s="1"/>
  <c r="GL96" i="1" s="1"/>
  <c r="GM97" i="1" s="1"/>
  <c r="GN98" i="1" s="1"/>
  <c r="GO99" i="1" s="1"/>
  <c r="GP100" i="1" s="1"/>
  <c r="GQ101" i="1" s="1"/>
  <c r="GR102" i="1" s="1"/>
  <c r="GS103" i="1" s="1"/>
  <c r="GT104" i="1" s="1"/>
  <c r="GU105" i="1" s="1"/>
  <c r="GV106" i="1" s="1"/>
  <c r="GW107" i="1" s="1"/>
  <c r="GX108" i="1" s="1"/>
  <c r="GY109" i="1" s="1"/>
  <c r="GZ110" i="1" s="1"/>
  <c r="HA111" i="1" s="1"/>
  <c r="HB112" i="1" s="1"/>
  <c r="HC113" i="1" s="1"/>
  <c r="HD114" i="1" s="1"/>
  <c r="HE115" i="1" s="1"/>
  <c r="HF116" i="1" s="1"/>
  <c r="HG117" i="1" s="1"/>
  <c r="HH118" i="1" s="1"/>
  <c r="HI119" i="1" s="1"/>
  <c r="HJ120" i="1" s="1"/>
  <c r="HK121" i="1" s="1"/>
  <c r="HL122" i="1" s="1"/>
  <c r="HM123" i="1" s="1"/>
  <c r="HN124" i="1" s="1"/>
  <c r="HO125" i="1" s="1"/>
  <c r="HP126" i="1" s="1"/>
  <c r="CY4" i="1"/>
  <c r="CZ5" i="1" s="1"/>
  <c r="DA6" i="1" s="1"/>
  <c r="DB7" i="1" s="1"/>
  <c r="DC8" i="1" s="1"/>
  <c r="DD9" i="1" s="1"/>
  <c r="DE10" i="1" s="1"/>
  <c r="DF11" i="1" s="1"/>
  <c r="DG12" i="1" s="1"/>
  <c r="DH13" i="1" s="1"/>
  <c r="DI14" i="1" s="1"/>
  <c r="DJ15" i="1" s="1"/>
  <c r="DK16" i="1" s="1"/>
  <c r="DL17" i="1" s="1"/>
  <c r="DM18" i="1" s="1"/>
  <c r="DN19" i="1" s="1"/>
  <c r="DO20" i="1" s="1"/>
  <c r="DP21" i="1" s="1"/>
  <c r="DQ22" i="1" s="1"/>
  <c r="DR23" i="1" s="1"/>
  <c r="DS24" i="1" s="1"/>
  <c r="DT25" i="1" s="1"/>
  <c r="DU26" i="1" s="1"/>
  <c r="DV27" i="1" s="1"/>
  <c r="DW28" i="1" s="1"/>
  <c r="DX29" i="1" s="1"/>
  <c r="DY30" i="1" s="1"/>
  <c r="DZ31" i="1" s="1"/>
  <c r="EA32" i="1" s="1"/>
  <c r="EB33" i="1" s="1"/>
  <c r="EC34" i="1" s="1"/>
  <c r="ED35" i="1" s="1"/>
  <c r="EE36" i="1" s="1"/>
  <c r="EF37" i="1" s="1"/>
  <c r="EG38" i="1" s="1"/>
  <c r="EH39" i="1" s="1"/>
  <c r="EI40" i="1" s="1"/>
  <c r="EJ41" i="1" s="1"/>
  <c r="EK42" i="1" s="1"/>
  <c r="EL43" i="1" s="1"/>
  <c r="EM44" i="1" s="1"/>
  <c r="EN45" i="1" s="1"/>
  <c r="EO46" i="1" s="1"/>
  <c r="EP47" i="1" s="1"/>
  <c r="EQ48" i="1" s="1"/>
  <c r="ER49" i="1" s="1"/>
  <c r="ES50" i="1" s="1"/>
  <c r="ET51" i="1" s="1"/>
  <c r="EU52" i="1" s="1"/>
  <c r="EV53" i="1" s="1"/>
  <c r="EW54" i="1" s="1"/>
  <c r="EX55" i="1" s="1"/>
  <c r="EY56" i="1" s="1"/>
  <c r="EZ57" i="1" s="1"/>
  <c r="FA58" i="1" s="1"/>
  <c r="FB59" i="1" s="1"/>
  <c r="FC60" i="1" s="1"/>
  <c r="FD61" i="1" s="1"/>
  <c r="FE62" i="1" s="1"/>
  <c r="FF63" i="1" s="1"/>
  <c r="FG64" i="1" s="1"/>
  <c r="FH65" i="1" s="1"/>
  <c r="FI66" i="1" s="1"/>
  <c r="FJ67" i="1" s="1"/>
  <c r="FK68" i="1" s="1"/>
  <c r="FL69" i="1" s="1"/>
  <c r="FM70" i="1" s="1"/>
  <c r="FN71" i="1" s="1"/>
  <c r="FO72" i="1" s="1"/>
  <c r="FP73" i="1" s="1"/>
  <c r="FQ74" i="1" s="1"/>
  <c r="FR75" i="1" s="1"/>
  <c r="FS76" i="1" s="1"/>
  <c r="FT77" i="1" s="1"/>
  <c r="FU78" i="1" s="1"/>
  <c r="FV79" i="1" s="1"/>
  <c r="FW80" i="1" s="1"/>
  <c r="FX81" i="1" s="1"/>
  <c r="FY82" i="1" s="1"/>
  <c r="FZ83" i="1" s="1"/>
  <c r="GA84" i="1" s="1"/>
  <c r="GB85" i="1" s="1"/>
  <c r="GC86" i="1" s="1"/>
  <c r="GD87" i="1" s="1"/>
  <c r="GE88" i="1" s="1"/>
  <c r="GF89" i="1" s="1"/>
  <c r="GG90" i="1" s="1"/>
  <c r="GH91" i="1" s="1"/>
  <c r="GI92" i="1" s="1"/>
  <c r="GJ93" i="1" s="1"/>
  <c r="GK94" i="1" s="1"/>
  <c r="GL95" i="1" s="1"/>
  <c r="GM96" i="1" s="1"/>
  <c r="GN97" i="1" s="1"/>
  <c r="GO98" i="1" s="1"/>
  <c r="GP99" i="1" s="1"/>
  <c r="GQ100" i="1" s="1"/>
  <c r="GR101" i="1" s="1"/>
  <c r="GS102" i="1" s="1"/>
  <c r="GT103" i="1" s="1"/>
  <c r="GU104" i="1" s="1"/>
  <c r="GV105" i="1" s="1"/>
  <c r="GW106" i="1" s="1"/>
  <c r="GX107" i="1" s="1"/>
  <c r="GY108" i="1" s="1"/>
  <c r="GZ109" i="1" s="1"/>
  <c r="HA110" i="1" s="1"/>
  <c r="HB111" i="1" s="1"/>
  <c r="HC112" i="1" s="1"/>
  <c r="HD113" i="1" s="1"/>
  <c r="HE114" i="1" s="1"/>
  <c r="HF115" i="1" s="1"/>
  <c r="HG116" i="1" s="1"/>
  <c r="HH117" i="1" s="1"/>
  <c r="HI118" i="1" s="1"/>
  <c r="HJ119" i="1" s="1"/>
  <c r="HK120" i="1" s="1"/>
  <c r="HL121" i="1" s="1"/>
  <c r="HM122" i="1" s="1"/>
  <c r="HN123" i="1" s="1"/>
  <c r="HO124" i="1" s="1"/>
  <c r="HP125" i="1" s="1"/>
  <c r="CZ4" i="1"/>
  <c r="DA5" i="1" s="1"/>
  <c r="DB6" i="1" s="1"/>
  <c r="DC7" i="1" s="1"/>
  <c r="DD8" i="1" s="1"/>
  <c r="DE9" i="1" s="1"/>
  <c r="DF10" i="1" s="1"/>
  <c r="DG11" i="1" s="1"/>
  <c r="DH12" i="1" s="1"/>
  <c r="DI13" i="1" s="1"/>
  <c r="DJ14" i="1" s="1"/>
  <c r="DK15" i="1" s="1"/>
  <c r="DL16" i="1" s="1"/>
  <c r="DM17" i="1" s="1"/>
  <c r="DN18" i="1" s="1"/>
  <c r="DO19" i="1" s="1"/>
  <c r="DP20" i="1" s="1"/>
  <c r="DQ21" i="1" s="1"/>
  <c r="DR22" i="1" s="1"/>
  <c r="DS23" i="1" s="1"/>
  <c r="DT24" i="1" s="1"/>
  <c r="DU25" i="1" s="1"/>
  <c r="DV26" i="1" s="1"/>
  <c r="DW27" i="1" s="1"/>
  <c r="DX28" i="1" s="1"/>
  <c r="DY29" i="1" s="1"/>
  <c r="DZ30" i="1" s="1"/>
  <c r="EA31" i="1" s="1"/>
  <c r="EB32" i="1" s="1"/>
  <c r="EC33" i="1" s="1"/>
  <c r="ED34" i="1" s="1"/>
  <c r="EE35" i="1" s="1"/>
  <c r="EF36" i="1" s="1"/>
  <c r="EG37" i="1" s="1"/>
  <c r="EH38" i="1" s="1"/>
  <c r="EI39" i="1" s="1"/>
  <c r="EJ40" i="1" s="1"/>
  <c r="EK41" i="1" s="1"/>
  <c r="EL42" i="1" s="1"/>
  <c r="EM43" i="1" s="1"/>
  <c r="EN44" i="1" s="1"/>
  <c r="EO45" i="1" s="1"/>
  <c r="EP46" i="1" s="1"/>
  <c r="EQ47" i="1" s="1"/>
  <c r="ER48" i="1" s="1"/>
  <c r="ES49" i="1" s="1"/>
  <c r="ET50" i="1" s="1"/>
  <c r="EU51" i="1" s="1"/>
  <c r="EV52" i="1" s="1"/>
  <c r="EW53" i="1" s="1"/>
  <c r="EX54" i="1" s="1"/>
  <c r="EY55" i="1" s="1"/>
  <c r="EZ56" i="1" s="1"/>
  <c r="FA57" i="1" s="1"/>
  <c r="FB58" i="1" s="1"/>
  <c r="FC59" i="1" s="1"/>
  <c r="FD60" i="1" s="1"/>
  <c r="FE61" i="1" s="1"/>
  <c r="FF62" i="1" s="1"/>
  <c r="FG63" i="1" s="1"/>
  <c r="FH64" i="1" s="1"/>
  <c r="FI65" i="1" s="1"/>
  <c r="FJ66" i="1" s="1"/>
  <c r="FK67" i="1" s="1"/>
  <c r="FL68" i="1" s="1"/>
  <c r="FM69" i="1" s="1"/>
  <c r="FN70" i="1" s="1"/>
  <c r="FO71" i="1" s="1"/>
  <c r="FP72" i="1" s="1"/>
  <c r="FQ73" i="1" s="1"/>
  <c r="FR74" i="1" s="1"/>
  <c r="FS75" i="1" s="1"/>
  <c r="FT76" i="1" s="1"/>
  <c r="FU77" i="1" s="1"/>
  <c r="FV78" i="1" s="1"/>
  <c r="FW79" i="1" s="1"/>
  <c r="FX80" i="1" s="1"/>
  <c r="FY81" i="1" s="1"/>
  <c r="FZ82" i="1" s="1"/>
  <c r="GA83" i="1" s="1"/>
  <c r="GB84" i="1" s="1"/>
  <c r="GC85" i="1" s="1"/>
  <c r="GD86" i="1" s="1"/>
  <c r="GE87" i="1" s="1"/>
  <c r="GF88" i="1" s="1"/>
  <c r="GG89" i="1" s="1"/>
  <c r="GH90" i="1" s="1"/>
  <c r="GI91" i="1" s="1"/>
  <c r="GJ92" i="1" s="1"/>
  <c r="GK93" i="1" s="1"/>
  <c r="GL94" i="1" s="1"/>
  <c r="GM95" i="1" s="1"/>
  <c r="GN96" i="1" s="1"/>
  <c r="GO97" i="1" s="1"/>
  <c r="GP98" i="1" s="1"/>
  <c r="GQ99" i="1" s="1"/>
  <c r="GR100" i="1" s="1"/>
  <c r="GS101" i="1" s="1"/>
  <c r="GT102" i="1" s="1"/>
  <c r="GU103" i="1" s="1"/>
  <c r="GV104" i="1" s="1"/>
  <c r="GW105" i="1" s="1"/>
  <c r="GX106" i="1" s="1"/>
  <c r="GY107" i="1" s="1"/>
  <c r="GZ108" i="1" s="1"/>
  <c r="HA109" i="1" s="1"/>
  <c r="HB110" i="1" s="1"/>
  <c r="HC111" i="1" s="1"/>
  <c r="HD112" i="1" s="1"/>
  <c r="HE113" i="1" s="1"/>
  <c r="HF114" i="1" s="1"/>
  <c r="HG115" i="1" s="1"/>
  <c r="HH116" i="1" s="1"/>
  <c r="HI117" i="1" s="1"/>
  <c r="HJ118" i="1" s="1"/>
  <c r="HK119" i="1" s="1"/>
  <c r="HL120" i="1" s="1"/>
  <c r="HM121" i="1" s="1"/>
  <c r="HN122" i="1" s="1"/>
  <c r="HO123" i="1" s="1"/>
  <c r="HP124" i="1" s="1"/>
  <c r="DA4" i="1"/>
  <c r="DB5" i="1" s="1"/>
  <c r="DC6" i="1" s="1"/>
  <c r="DD7" i="1" s="1"/>
  <c r="DE8" i="1" s="1"/>
  <c r="DF9" i="1" s="1"/>
  <c r="DG10" i="1" s="1"/>
  <c r="DH11" i="1" s="1"/>
  <c r="DI12" i="1" s="1"/>
  <c r="DJ13" i="1" s="1"/>
  <c r="DK14" i="1" s="1"/>
  <c r="DL15" i="1" s="1"/>
  <c r="DM16" i="1" s="1"/>
  <c r="DN17" i="1" s="1"/>
  <c r="DO18" i="1" s="1"/>
  <c r="DP19" i="1" s="1"/>
  <c r="DQ20" i="1" s="1"/>
  <c r="DR21" i="1" s="1"/>
  <c r="DS22" i="1" s="1"/>
  <c r="DT23" i="1" s="1"/>
  <c r="DU24" i="1" s="1"/>
  <c r="DV25" i="1" s="1"/>
  <c r="DW26" i="1" s="1"/>
  <c r="DX27" i="1" s="1"/>
  <c r="DY28" i="1" s="1"/>
  <c r="DZ29" i="1" s="1"/>
  <c r="EA30" i="1" s="1"/>
  <c r="EB31" i="1" s="1"/>
  <c r="EC32" i="1" s="1"/>
  <c r="ED33" i="1" s="1"/>
  <c r="EE34" i="1" s="1"/>
  <c r="EF35" i="1" s="1"/>
  <c r="EG36" i="1" s="1"/>
  <c r="EH37" i="1" s="1"/>
  <c r="EI38" i="1" s="1"/>
  <c r="EJ39" i="1" s="1"/>
  <c r="EK40" i="1" s="1"/>
  <c r="EL41" i="1" s="1"/>
  <c r="EM42" i="1" s="1"/>
  <c r="EN43" i="1" s="1"/>
  <c r="EO44" i="1" s="1"/>
  <c r="EP45" i="1" s="1"/>
  <c r="EQ46" i="1" s="1"/>
  <c r="ER47" i="1" s="1"/>
  <c r="ES48" i="1" s="1"/>
  <c r="ET49" i="1" s="1"/>
  <c r="EU50" i="1" s="1"/>
  <c r="EV51" i="1" s="1"/>
  <c r="EW52" i="1" s="1"/>
  <c r="EX53" i="1" s="1"/>
  <c r="EY54" i="1" s="1"/>
  <c r="EZ55" i="1" s="1"/>
  <c r="FA56" i="1" s="1"/>
  <c r="FB57" i="1" s="1"/>
  <c r="FC58" i="1" s="1"/>
  <c r="FD59" i="1" s="1"/>
  <c r="FE60" i="1" s="1"/>
  <c r="FF61" i="1" s="1"/>
  <c r="FG62" i="1" s="1"/>
  <c r="FH63" i="1" s="1"/>
  <c r="FI64" i="1" s="1"/>
  <c r="FJ65" i="1" s="1"/>
  <c r="FK66" i="1" s="1"/>
  <c r="FL67" i="1" s="1"/>
  <c r="FM68" i="1" s="1"/>
  <c r="FN69" i="1" s="1"/>
  <c r="FO70" i="1" s="1"/>
  <c r="FP71" i="1" s="1"/>
  <c r="FQ72" i="1" s="1"/>
  <c r="FR73" i="1" s="1"/>
  <c r="FS74" i="1" s="1"/>
  <c r="FT75" i="1" s="1"/>
  <c r="FU76" i="1" s="1"/>
  <c r="FV77" i="1" s="1"/>
  <c r="FW78" i="1" s="1"/>
  <c r="FX79" i="1" s="1"/>
  <c r="FY80" i="1" s="1"/>
  <c r="FZ81" i="1" s="1"/>
  <c r="GA82" i="1" s="1"/>
  <c r="GB83" i="1" s="1"/>
  <c r="GC84" i="1" s="1"/>
  <c r="GD85" i="1" s="1"/>
  <c r="GE86" i="1" s="1"/>
  <c r="GF87" i="1" s="1"/>
  <c r="GG88" i="1" s="1"/>
  <c r="GH89" i="1" s="1"/>
  <c r="GI90" i="1" s="1"/>
  <c r="GJ91" i="1" s="1"/>
  <c r="GK92" i="1" s="1"/>
  <c r="GL93" i="1" s="1"/>
  <c r="GM94" i="1" s="1"/>
  <c r="GN95" i="1" s="1"/>
  <c r="GO96" i="1" s="1"/>
  <c r="GP97" i="1" s="1"/>
  <c r="GQ98" i="1" s="1"/>
  <c r="GR99" i="1" s="1"/>
  <c r="GS100" i="1" s="1"/>
  <c r="GT101" i="1" s="1"/>
  <c r="GU102" i="1" s="1"/>
  <c r="GV103" i="1" s="1"/>
  <c r="GW104" i="1" s="1"/>
  <c r="GX105" i="1" s="1"/>
  <c r="GY106" i="1" s="1"/>
  <c r="GZ107" i="1" s="1"/>
  <c r="HA108" i="1" s="1"/>
  <c r="HB109" i="1" s="1"/>
  <c r="HC110" i="1" s="1"/>
  <c r="HD111" i="1" s="1"/>
  <c r="HE112" i="1" s="1"/>
  <c r="HF113" i="1" s="1"/>
  <c r="HG114" i="1" s="1"/>
  <c r="HH115" i="1" s="1"/>
  <c r="HI116" i="1" s="1"/>
  <c r="HJ117" i="1" s="1"/>
  <c r="HK118" i="1" s="1"/>
  <c r="HL119" i="1" s="1"/>
  <c r="HM120" i="1" s="1"/>
  <c r="HN121" i="1" s="1"/>
  <c r="HO122" i="1" s="1"/>
  <c r="HP123" i="1" s="1"/>
  <c r="DB4" i="1"/>
  <c r="DC5" i="1" s="1"/>
  <c r="DD6" i="1" s="1"/>
  <c r="DE7" i="1" s="1"/>
  <c r="DF8" i="1" s="1"/>
  <c r="DG9" i="1" s="1"/>
  <c r="DH10" i="1" s="1"/>
  <c r="DI11" i="1" s="1"/>
  <c r="DJ12" i="1" s="1"/>
  <c r="DK13" i="1" s="1"/>
  <c r="DL14" i="1" s="1"/>
  <c r="DM15" i="1" s="1"/>
  <c r="DN16" i="1" s="1"/>
  <c r="DO17" i="1" s="1"/>
  <c r="DP18" i="1" s="1"/>
  <c r="DQ19" i="1" s="1"/>
  <c r="DR20" i="1" s="1"/>
  <c r="DS21" i="1" s="1"/>
  <c r="DT22" i="1" s="1"/>
  <c r="DU23" i="1" s="1"/>
  <c r="DV24" i="1" s="1"/>
  <c r="DW25" i="1" s="1"/>
  <c r="DX26" i="1" s="1"/>
  <c r="DY27" i="1" s="1"/>
  <c r="DZ28" i="1" s="1"/>
  <c r="EA29" i="1" s="1"/>
  <c r="EB30" i="1" s="1"/>
  <c r="EC31" i="1" s="1"/>
  <c r="ED32" i="1" s="1"/>
  <c r="EE33" i="1" s="1"/>
  <c r="EF34" i="1" s="1"/>
  <c r="EG35" i="1" s="1"/>
  <c r="EH36" i="1" s="1"/>
  <c r="EI37" i="1" s="1"/>
  <c r="EJ38" i="1" s="1"/>
  <c r="EK39" i="1" s="1"/>
  <c r="EL40" i="1" s="1"/>
  <c r="EM41" i="1" s="1"/>
  <c r="EN42" i="1" s="1"/>
  <c r="EO43" i="1" s="1"/>
  <c r="EP44" i="1" s="1"/>
  <c r="EQ45" i="1" s="1"/>
  <c r="ER46" i="1" s="1"/>
  <c r="ES47" i="1" s="1"/>
  <c r="ET48" i="1" s="1"/>
  <c r="EU49" i="1" s="1"/>
  <c r="EV50" i="1" s="1"/>
  <c r="EW51" i="1" s="1"/>
  <c r="EX52" i="1" s="1"/>
  <c r="EY53" i="1" s="1"/>
  <c r="EZ54" i="1" s="1"/>
  <c r="FA55" i="1" s="1"/>
  <c r="FB56" i="1" s="1"/>
  <c r="FC57" i="1" s="1"/>
  <c r="FD58" i="1" s="1"/>
  <c r="FE59" i="1" s="1"/>
  <c r="FF60" i="1" s="1"/>
  <c r="FG61" i="1" s="1"/>
  <c r="FH62" i="1" s="1"/>
  <c r="FI63" i="1" s="1"/>
  <c r="FJ64" i="1" s="1"/>
  <c r="FK65" i="1" s="1"/>
  <c r="FL66" i="1" s="1"/>
  <c r="FM67" i="1" s="1"/>
  <c r="FN68" i="1" s="1"/>
  <c r="FO69" i="1" s="1"/>
  <c r="FP70" i="1" s="1"/>
  <c r="FQ71" i="1" s="1"/>
  <c r="FR72" i="1" s="1"/>
  <c r="FS73" i="1" s="1"/>
  <c r="FT74" i="1" s="1"/>
  <c r="FU75" i="1" s="1"/>
  <c r="FV76" i="1" s="1"/>
  <c r="FW77" i="1" s="1"/>
  <c r="FX78" i="1" s="1"/>
  <c r="FY79" i="1" s="1"/>
  <c r="FZ80" i="1" s="1"/>
  <c r="GA81" i="1" s="1"/>
  <c r="GB82" i="1" s="1"/>
  <c r="GC83" i="1" s="1"/>
  <c r="GD84" i="1" s="1"/>
  <c r="GE85" i="1" s="1"/>
  <c r="GF86" i="1" s="1"/>
  <c r="GG87" i="1" s="1"/>
  <c r="GH88" i="1" s="1"/>
  <c r="GI89" i="1" s="1"/>
  <c r="GJ90" i="1" s="1"/>
  <c r="GK91" i="1" s="1"/>
  <c r="GL92" i="1" s="1"/>
  <c r="GM93" i="1" s="1"/>
  <c r="GN94" i="1" s="1"/>
  <c r="GO95" i="1" s="1"/>
  <c r="GP96" i="1" s="1"/>
  <c r="GQ97" i="1" s="1"/>
  <c r="GR98" i="1" s="1"/>
  <c r="GS99" i="1" s="1"/>
  <c r="GT100" i="1" s="1"/>
  <c r="GU101" i="1" s="1"/>
  <c r="GV102" i="1" s="1"/>
  <c r="GW103" i="1" s="1"/>
  <c r="GX104" i="1" s="1"/>
  <c r="GY105" i="1" s="1"/>
  <c r="GZ106" i="1" s="1"/>
  <c r="HA107" i="1" s="1"/>
  <c r="HB108" i="1" s="1"/>
  <c r="HC109" i="1" s="1"/>
  <c r="HD110" i="1" s="1"/>
  <c r="HE111" i="1" s="1"/>
  <c r="HF112" i="1" s="1"/>
  <c r="HG113" i="1" s="1"/>
  <c r="HH114" i="1" s="1"/>
  <c r="HI115" i="1" s="1"/>
  <c r="HJ116" i="1" s="1"/>
  <c r="HK117" i="1" s="1"/>
  <c r="HL118" i="1" s="1"/>
  <c r="HM119" i="1" s="1"/>
  <c r="HN120" i="1" s="1"/>
  <c r="HO121" i="1" s="1"/>
  <c r="HP122" i="1" s="1"/>
  <c r="DC4" i="1"/>
  <c r="DD5" i="1" s="1"/>
  <c r="DE6" i="1" s="1"/>
  <c r="DF7" i="1" s="1"/>
  <c r="DG8" i="1" s="1"/>
  <c r="DH9" i="1" s="1"/>
  <c r="DI10" i="1" s="1"/>
  <c r="DJ11" i="1" s="1"/>
  <c r="DK12" i="1" s="1"/>
  <c r="DL13" i="1" s="1"/>
  <c r="DM14" i="1" s="1"/>
  <c r="DN15" i="1" s="1"/>
  <c r="DO16" i="1" s="1"/>
  <c r="DP17" i="1" s="1"/>
  <c r="DQ18" i="1" s="1"/>
  <c r="DR19" i="1" s="1"/>
  <c r="DS20" i="1" s="1"/>
  <c r="DT21" i="1" s="1"/>
  <c r="DU22" i="1" s="1"/>
  <c r="DV23" i="1" s="1"/>
  <c r="DW24" i="1" s="1"/>
  <c r="DX25" i="1" s="1"/>
  <c r="DY26" i="1" s="1"/>
  <c r="DZ27" i="1" s="1"/>
  <c r="EA28" i="1" s="1"/>
  <c r="EB29" i="1" s="1"/>
  <c r="EC30" i="1" s="1"/>
  <c r="ED31" i="1" s="1"/>
  <c r="EE32" i="1" s="1"/>
  <c r="EF33" i="1" s="1"/>
  <c r="EG34" i="1" s="1"/>
  <c r="EH35" i="1" s="1"/>
  <c r="EI36" i="1" s="1"/>
  <c r="EJ37" i="1" s="1"/>
  <c r="EK38" i="1" s="1"/>
  <c r="EL39" i="1" s="1"/>
  <c r="EM40" i="1" s="1"/>
  <c r="EN41" i="1" s="1"/>
  <c r="EO42" i="1" s="1"/>
  <c r="EP43" i="1" s="1"/>
  <c r="EQ44" i="1" s="1"/>
  <c r="ER45" i="1" s="1"/>
  <c r="ES46" i="1" s="1"/>
  <c r="ET47" i="1" s="1"/>
  <c r="EU48" i="1" s="1"/>
  <c r="EV49" i="1" s="1"/>
  <c r="EW50" i="1" s="1"/>
  <c r="EX51" i="1" s="1"/>
  <c r="EY52" i="1" s="1"/>
  <c r="EZ53" i="1" s="1"/>
  <c r="FA54" i="1" s="1"/>
  <c r="FB55" i="1" s="1"/>
  <c r="FC56" i="1" s="1"/>
  <c r="FD57" i="1" s="1"/>
  <c r="FE58" i="1" s="1"/>
  <c r="FF59" i="1" s="1"/>
  <c r="FG60" i="1" s="1"/>
  <c r="FH61" i="1" s="1"/>
  <c r="FI62" i="1" s="1"/>
  <c r="FJ63" i="1" s="1"/>
  <c r="FK64" i="1" s="1"/>
  <c r="FL65" i="1" s="1"/>
  <c r="FM66" i="1" s="1"/>
  <c r="FN67" i="1" s="1"/>
  <c r="FO68" i="1" s="1"/>
  <c r="FP69" i="1" s="1"/>
  <c r="FQ70" i="1" s="1"/>
  <c r="FR71" i="1" s="1"/>
  <c r="FS72" i="1" s="1"/>
  <c r="FT73" i="1" s="1"/>
  <c r="FU74" i="1" s="1"/>
  <c r="FV75" i="1" s="1"/>
  <c r="FW76" i="1" s="1"/>
  <c r="FX77" i="1" s="1"/>
  <c r="FY78" i="1" s="1"/>
  <c r="FZ79" i="1" s="1"/>
  <c r="GA80" i="1" s="1"/>
  <c r="GB81" i="1" s="1"/>
  <c r="GC82" i="1" s="1"/>
  <c r="GD83" i="1" s="1"/>
  <c r="GE84" i="1" s="1"/>
  <c r="GF85" i="1" s="1"/>
  <c r="GG86" i="1" s="1"/>
  <c r="GH87" i="1" s="1"/>
  <c r="GI88" i="1" s="1"/>
  <c r="GJ89" i="1" s="1"/>
  <c r="GK90" i="1" s="1"/>
  <c r="GL91" i="1" s="1"/>
  <c r="GM92" i="1" s="1"/>
  <c r="GN93" i="1" s="1"/>
  <c r="GO94" i="1" s="1"/>
  <c r="GP95" i="1" s="1"/>
  <c r="GQ96" i="1" s="1"/>
  <c r="GR97" i="1" s="1"/>
  <c r="GS98" i="1" s="1"/>
  <c r="GT99" i="1" s="1"/>
  <c r="GU100" i="1" s="1"/>
  <c r="GV101" i="1" s="1"/>
  <c r="GW102" i="1" s="1"/>
  <c r="GX103" i="1" s="1"/>
  <c r="GY104" i="1" s="1"/>
  <c r="GZ105" i="1" s="1"/>
  <c r="HA106" i="1" s="1"/>
  <c r="HB107" i="1" s="1"/>
  <c r="HC108" i="1" s="1"/>
  <c r="HD109" i="1" s="1"/>
  <c r="HE110" i="1" s="1"/>
  <c r="HF111" i="1" s="1"/>
  <c r="HG112" i="1" s="1"/>
  <c r="HH113" i="1" s="1"/>
  <c r="HI114" i="1" s="1"/>
  <c r="HJ115" i="1" s="1"/>
  <c r="HK116" i="1" s="1"/>
  <c r="HL117" i="1" s="1"/>
  <c r="HM118" i="1" s="1"/>
  <c r="HN119" i="1" s="1"/>
  <c r="HO120" i="1" s="1"/>
  <c r="HP121" i="1" s="1"/>
  <c r="DD4" i="1"/>
  <c r="DE5" i="1" s="1"/>
  <c r="DF6" i="1" s="1"/>
  <c r="DG7" i="1" s="1"/>
  <c r="DH8" i="1" s="1"/>
  <c r="DI9" i="1" s="1"/>
  <c r="DJ10" i="1" s="1"/>
  <c r="DK11" i="1" s="1"/>
  <c r="DL12" i="1" s="1"/>
  <c r="DM13" i="1" s="1"/>
  <c r="DN14" i="1" s="1"/>
  <c r="DO15" i="1" s="1"/>
  <c r="DP16" i="1" s="1"/>
  <c r="DQ17" i="1" s="1"/>
  <c r="DR18" i="1" s="1"/>
  <c r="DS19" i="1" s="1"/>
  <c r="DT20" i="1" s="1"/>
  <c r="DU21" i="1" s="1"/>
  <c r="DV22" i="1" s="1"/>
  <c r="DW23" i="1" s="1"/>
  <c r="DX24" i="1" s="1"/>
  <c r="DY25" i="1" s="1"/>
  <c r="DZ26" i="1" s="1"/>
  <c r="EA27" i="1" s="1"/>
  <c r="EB28" i="1" s="1"/>
  <c r="EC29" i="1" s="1"/>
  <c r="ED30" i="1" s="1"/>
  <c r="EE31" i="1" s="1"/>
  <c r="EF32" i="1" s="1"/>
  <c r="EG33" i="1" s="1"/>
  <c r="EH34" i="1" s="1"/>
  <c r="EI35" i="1" s="1"/>
  <c r="EJ36" i="1" s="1"/>
  <c r="EK37" i="1" s="1"/>
  <c r="EL38" i="1" s="1"/>
  <c r="EM39" i="1" s="1"/>
  <c r="EN40" i="1" s="1"/>
  <c r="EO41" i="1" s="1"/>
  <c r="EP42" i="1" s="1"/>
  <c r="EQ43" i="1" s="1"/>
  <c r="ER44" i="1" s="1"/>
  <c r="ES45" i="1" s="1"/>
  <c r="ET46" i="1" s="1"/>
  <c r="EU47" i="1" s="1"/>
  <c r="EV48" i="1" s="1"/>
  <c r="EW49" i="1" s="1"/>
  <c r="EX50" i="1" s="1"/>
  <c r="EY51" i="1" s="1"/>
  <c r="EZ52" i="1" s="1"/>
  <c r="FA53" i="1" s="1"/>
  <c r="FB54" i="1" s="1"/>
  <c r="FC55" i="1" s="1"/>
  <c r="FD56" i="1" s="1"/>
  <c r="FE57" i="1" s="1"/>
  <c r="FF58" i="1" s="1"/>
  <c r="FG59" i="1" s="1"/>
  <c r="FH60" i="1" s="1"/>
  <c r="FI61" i="1" s="1"/>
  <c r="FJ62" i="1" s="1"/>
  <c r="FK63" i="1" s="1"/>
  <c r="FL64" i="1" s="1"/>
  <c r="FM65" i="1" s="1"/>
  <c r="FN66" i="1" s="1"/>
  <c r="FO67" i="1" s="1"/>
  <c r="FP68" i="1" s="1"/>
  <c r="FQ69" i="1" s="1"/>
  <c r="FR70" i="1" s="1"/>
  <c r="FS71" i="1" s="1"/>
  <c r="FT72" i="1" s="1"/>
  <c r="FU73" i="1" s="1"/>
  <c r="FV74" i="1" s="1"/>
  <c r="FW75" i="1" s="1"/>
  <c r="FX76" i="1" s="1"/>
  <c r="FY77" i="1" s="1"/>
  <c r="FZ78" i="1" s="1"/>
  <c r="GA79" i="1" s="1"/>
  <c r="GB80" i="1" s="1"/>
  <c r="GC81" i="1" s="1"/>
  <c r="GD82" i="1" s="1"/>
  <c r="GE83" i="1" s="1"/>
  <c r="GF84" i="1" s="1"/>
  <c r="GG85" i="1" s="1"/>
  <c r="GH86" i="1" s="1"/>
  <c r="GI87" i="1" s="1"/>
  <c r="GJ88" i="1" s="1"/>
  <c r="GK89" i="1" s="1"/>
  <c r="GL90" i="1" s="1"/>
  <c r="GM91" i="1" s="1"/>
  <c r="GN92" i="1" s="1"/>
  <c r="GO93" i="1" s="1"/>
  <c r="GP94" i="1" s="1"/>
  <c r="GQ95" i="1" s="1"/>
  <c r="GR96" i="1" s="1"/>
  <c r="GS97" i="1" s="1"/>
  <c r="GT98" i="1" s="1"/>
  <c r="GU99" i="1" s="1"/>
  <c r="GV100" i="1" s="1"/>
  <c r="GW101" i="1" s="1"/>
  <c r="GX102" i="1" s="1"/>
  <c r="GY103" i="1" s="1"/>
  <c r="GZ104" i="1" s="1"/>
  <c r="HA105" i="1" s="1"/>
  <c r="HB106" i="1" s="1"/>
  <c r="HC107" i="1" s="1"/>
  <c r="HD108" i="1" s="1"/>
  <c r="HE109" i="1" s="1"/>
  <c r="HF110" i="1" s="1"/>
  <c r="HG111" i="1" s="1"/>
  <c r="HH112" i="1" s="1"/>
  <c r="HI113" i="1" s="1"/>
  <c r="HJ114" i="1" s="1"/>
  <c r="HK115" i="1" s="1"/>
  <c r="HL116" i="1" s="1"/>
  <c r="HM117" i="1" s="1"/>
  <c r="HN118" i="1" s="1"/>
  <c r="HO119" i="1" s="1"/>
  <c r="HP120" i="1" s="1"/>
  <c r="DE4" i="1"/>
  <c r="DF5" i="1" s="1"/>
  <c r="DG6" i="1" s="1"/>
  <c r="DH7" i="1" s="1"/>
  <c r="DI8" i="1" s="1"/>
  <c r="DJ9" i="1" s="1"/>
  <c r="DK10" i="1" s="1"/>
  <c r="DL11" i="1" s="1"/>
  <c r="DM12" i="1" s="1"/>
  <c r="DN13" i="1" s="1"/>
  <c r="DO14" i="1" s="1"/>
  <c r="DP15" i="1" s="1"/>
  <c r="DQ16" i="1" s="1"/>
  <c r="DR17" i="1" s="1"/>
  <c r="DS18" i="1" s="1"/>
  <c r="DT19" i="1" s="1"/>
  <c r="DU20" i="1" s="1"/>
  <c r="DV21" i="1" s="1"/>
  <c r="DW22" i="1" s="1"/>
  <c r="DX23" i="1" s="1"/>
  <c r="DY24" i="1" s="1"/>
  <c r="DZ25" i="1" s="1"/>
  <c r="EA26" i="1" s="1"/>
  <c r="EB27" i="1" s="1"/>
  <c r="EC28" i="1" s="1"/>
  <c r="ED29" i="1" s="1"/>
  <c r="EE30" i="1" s="1"/>
  <c r="EF31" i="1" s="1"/>
  <c r="EG32" i="1" s="1"/>
  <c r="EH33" i="1" s="1"/>
  <c r="EI34" i="1" s="1"/>
  <c r="EJ35" i="1" s="1"/>
  <c r="EK36" i="1" s="1"/>
  <c r="EL37" i="1" s="1"/>
  <c r="EM38" i="1" s="1"/>
  <c r="EN39" i="1" s="1"/>
  <c r="EO40" i="1" s="1"/>
  <c r="EP41" i="1" s="1"/>
  <c r="EQ42" i="1" s="1"/>
  <c r="ER43" i="1" s="1"/>
  <c r="ES44" i="1" s="1"/>
  <c r="ET45" i="1" s="1"/>
  <c r="EU46" i="1" s="1"/>
  <c r="EV47" i="1" s="1"/>
  <c r="EW48" i="1" s="1"/>
  <c r="EX49" i="1" s="1"/>
  <c r="EY50" i="1" s="1"/>
  <c r="EZ51" i="1" s="1"/>
  <c r="FA52" i="1" s="1"/>
  <c r="FB53" i="1" s="1"/>
  <c r="FC54" i="1" s="1"/>
  <c r="FD55" i="1" s="1"/>
  <c r="FE56" i="1" s="1"/>
  <c r="FF57" i="1" s="1"/>
  <c r="FG58" i="1" s="1"/>
  <c r="FH59" i="1" s="1"/>
  <c r="FI60" i="1" s="1"/>
  <c r="FJ61" i="1" s="1"/>
  <c r="FK62" i="1" s="1"/>
  <c r="FL63" i="1" s="1"/>
  <c r="FM64" i="1" s="1"/>
  <c r="FN65" i="1" s="1"/>
  <c r="FO66" i="1" s="1"/>
  <c r="FP67" i="1" s="1"/>
  <c r="FQ68" i="1" s="1"/>
  <c r="FR69" i="1" s="1"/>
  <c r="FS70" i="1" s="1"/>
  <c r="FT71" i="1" s="1"/>
  <c r="FU72" i="1" s="1"/>
  <c r="FV73" i="1" s="1"/>
  <c r="FW74" i="1" s="1"/>
  <c r="FX75" i="1" s="1"/>
  <c r="FY76" i="1" s="1"/>
  <c r="FZ77" i="1" s="1"/>
  <c r="GA78" i="1" s="1"/>
  <c r="GB79" i="1" s="1"/>
  <c r="GC80" i="1" s="1"/>
  <c r="GD81" i="1" s="1"/>
  <c r="GE82" i="1" s="1"/>
  <c r="GF83" i="1" s="1"/>
  <c r="GG84" i="1" s="1"/>
  <c r="GH85" i="1" s="1"/>
  <c r="GI86" i="1" s="1"/>
  <c r="GJ87" i="1" s="1"/>
  <c r="GK88" i="1" s="1"/>
  <c r="GL89" i="1" s="1"/>
  <c r="GM90" i="1" s="1"/>
  <c r="GN91" i="1" s="1"/>
  <c r="GO92" i="1" s="1"/>
  <c r="GP93" i="1" s="1"/>
  <c r="GQ94" i="1" s="1"/>
  <c r="GR95" i="1" s="1"/>
  <c r="GS96" i="1" s="1"/>
  <c r="GT97" i="1" s="1"/>
  <c r="GU98" i="1" s="1"/>
  <c r="GV99" i="1" s="1"/>
  <c r="GW100" i="1" s="1"/>
  <c r="GX101" i="1" s="1"/>
  <c r="GY102" i="1" s="1"/>
  <c r="GZ103" i="1" s="1"/>
  <c r="HA104" i="1" s="1"/>
  <c r="HB105" i="1" s="1"/>
  <c r="HC106" i="1" s="1"/>
  <c r="HD107" i="1" s="1"/>
  <c r="HE108" i="1" s="1"/>
  <c r="HF109" i="1" s="1"/>
  <c r="HG110" i="1" s="1"/>
  <c r="HH111" i="1" s="1"/>
  <c r="HI112" i="1" s="1"/>
  <c r="HJ113" i="1" s="1"/>
  <c r="HK114" i="1" s="1"/>
  <c r="HL115" i="1" s="1"/>
  <c r="HM116" i="1" s="1"/>
  <c r="HN117" i="1" s="1"/>
  <c r="HO118" i="1" s="1"/>
  <c r="HP119" i="1" s="1"/>
  <c r="DF4" i="1"/>
  <c r="DG5" i="1" s="1"/>
  <c r="DH6" i="1" s="1"/>
  <c r="DI7" i="1" s="1"/>
  <c r="DJ8" i="1" s="1"/>
  <c r="DK9" i="1" s="1"/>
  <c r="DL10" i="1" s="1"/>
  <c r="DM11" i="1" s="1"/>
  <c r="DN12" i="1" s="1"/>
  <c r="DO13" i="1" s="1"/>
  <c r="DP14" i="1" s="1"/>
  <c r="DQ15" i="1" s="1"/>
  <c r="DR16" i="1" s="1"/>
  <c r="DS17" i="1" s="1"/>
  <c r="DT18" i="1" s="1"/>
  <c r="DU19" i="1" s="1"/>
  <c r="DV20" i="1" s="1"/>
  <c r="DW21" i="1" s="1"/>
  <c r="DX22" i="1" s="1"/>
  <c r="DY23" i="1" s="1"/>
  <c r="DZ24" i="1" s="1"/>
  <c r="EA25" i="1" s="1"/>
  <c r="EB26" i="1" s="1"/>
  <c r="EC27" i="1" s="1"/>
  <c r="ED28" i="1" s="1"/>
  <c r="EE29" i="1" s="1"/>
  <c r="EF30" i="1" s="1"/>
  <c r="EG31" i="1" s="1"/>
  <c r="EH32" i="1" s="1"/>
  <c r="EI33" i="1" s="1"/>
  <c r="EJ34" i="1" s="1"/>
  <c r="EK35" i="1" s="1"/>
  <c r="EL36" i="1" s="1"/>
  <c r="EM37" i="1" s="1"/>
  <c r="EN38" i="1" s="1"/>
  <c r="EO39" i="1" s="1"/>
  <c r="EP40" i="1" s="1"/>
  <c r="EQ41" i="1" s="1"/>
  <c r="ER42" i="1" s="1"/>
  <c r="ES43" i="1" s="1"/>
  <c r="ET44" i="1" s="1"/>
  <c r="EU45" i="1" s="1"/>
  <c r="EV46" i="1" s="1"/>
  <c r="EW47" i="1" s="1"/>
  <c r="EX48" i="1" s="1"/>
  <c r="EY49" i="1" s="1"/>
  <c r="EZ50" i="1" s="1"/>
  <c r="FA51" i="1" s="1"/>
  <c r="FB52" i="1" s="1"/>
  <c r="FC53" i="1" s="1"/>
  <c r="FD54" i="1" s="1"/>
  <c r="FE55" i="1" s="1"/>
  <c r="FF56" i="1" s="1"/>
  <c r="FG57" i="1" s="1"/>
  <c r="FH58" i="1" s="1"/>
  <c r="FI59" i="1" s="1"/>
  <c r="FJ60" i="1" s="1"/>
  <c r="FK61" i="1" s="1"/>
  <c r="FL62" i="1" s="1"/>
  <c r="FM63" i="1" s="1"/>
  <c r="FN64" i="1" s="1"/>
  <c r="FO65" i="1" s="1"/>
  <c r="FP66" i="1" s="1"/>
  <c r="FQ67" i="1" s="1"/>
  <c r="FR68" i="1" s="1"/>
  <c r="FS69" i="1" s="1"/>
  <c r="FT70" i="1" s="1"/>
  <c r="FU71" i="1" s="1"/>
  <c r="FV72" i="1" s="1"/>
  <c r="FW73" i="1" s="1"/>
  <c r="FX74" i="1" s="1"/>
  <c r="FY75" i="1" s="1"/>
  <c r="FZ76" i="1" s="1"/>
  <c r="GA77" i="1" s="1"/>
  <c r="GB78" i="1" s="1"/>
  <c r="GC79" i="1" s="1"/>
  <c r="GD80" i="1" s="1"/>
  <c r="GE81" i="1" s="1"/>
  <c r="GF82" i="1" s="1"/>
  <c r="GG83" i="1" s="1"/>
  <c r="GH84" i="1" s="1"/>
  <c r="GI85" i="1" s="1"/>
  <c r="GJ86" i="1" s="1"/>
  <c r="GK87" i="1" s="1"/>
  <c r="GL88" i="1" s="1"/>
  <c r="GM89" i="1" s="1"/>
  <c r="GN90" i="1" s="1"/>
  <c r="GO91" i="1" s="1"/>
  <c r="GP92" i="1" s="1"/>
  <c r="GQ93" i="1" s="1"/>
  <c r="GR94" i="1" s="1"/>
  <c r="GS95" i="1" s="1"/>
  <c r="GT96" i="1" s="1"/>
  <c r="GU97" i="1" s="1"/>
  <c r="GV98" i="1" s="1"/>
  <c r="GW99" i="1" s="1"/>
  <c r="GX100" i="1" s="1"/>
  <c r="GY101" i="1" s="1"/>
  <c r="GZ102" i="1" s="1"/>
  <c r="HA103" i="1" s="1"/>
  <c r="HB104" i="1" s="1"/>
  <c r="HC105" i="1" s="1"/>
  <c r="HD106" i="1" s="1"/>
  <c r="HE107" i="1" s="1"/>
  <c r="HF108" i="1" s="1"/>
  <c r="HG109" i="1" s="1"/>
  <c r="HH110" i="1" s="1"/>
  <c r="HI111" i="1" s="1"/>
  <c r="HJ112" i="1" s="1"/>
  <c r="HK113" i="1" s="1"/>
  <c r="HL114" i="1" s="1"/>
  <c r="HM115" i="1" s="1"/>
  <c r="HN116" i="1" s="1"/>
  <c r="HO117" i="1" s="1"/>
  <c r="HP118" i="1" s="1"/>
  <c r="DG4" i="1"/>
  <c r="DH5" i="1" s="1"/>
  <c r="DI6" i="1" s="1"/>
  <c r="DJ7" i="1" s="1"/>
  <c r="DK8" i="1" s="1"/>
  <c r="DL9" i="1" s="1"/>
  <c r="DM10" i="1" s="1"/>
  <c r="DN11" i="1" s="1"/>
  <c r="DO12" i="1" s="1"/>
  <c r="DP13" i="1" s="1"/>
  <c r="DQ14" i="1" s="1"/>
  <c r="DR15" i="1" s="1"/>
  <c r="DS16" i="1" s="1"/>
  <c r="DT17" i="1" s="1"/>
  <c r="DU18" i="1" s="1"/>
  <c r="DV19" i="1" s="1"/>
  <c r="DW20" i="1" s="1"/>
  <c r="DX21" i="1" s="1"/>
  <c r="DY22" i="1" s="1"/>
  <c r="DZ23" i="1" s="1"/>
  <c r="EA24" i="1" s="1"/>
  <c r="EB25" i="1" s="1"/>
  <c r="EC26" i="1" s="1"/>
  <c r="ED27" i="1" s="1"/>
  <c r="EE28" i="1" s="1"/>
  <c r="EF29" i="1" s="1"/>
  <c r="EG30" i="1" s="1"/>
  <c r="EH31" i="1" s="1"/>
  <c r="EI32" i="1" s="1"/>
  <c r="EJ33" i="1" s="1"/>
  <c r="EK34" i="1" s="1"/>
  <c r="EL35" i="1" s="1"/>
  <c r="EM36" i="1" s="1"/>
  <c r="EN37" i="1" s="1"/>
  <c r="EO38" i="1" s="1"/>
  <c r="EP39" i="1" s="1"/>
  <c r="EQ40" i="1" s="1"/>
  <c r="ER41" i="1" s="1"/>
  <c r="ES42" i="1" s="1"/>
  <c r="ET43" i="1" s="1"/>
  <c r="EU44" i="1" s="1"/>
  <c r="EV45" i="1" s="1"/>
  <c r="EW46" i="1" s="1"/>
  <c r="EX47" i="1" s="1"/>
  <c r="EY48" i="1" s="1"/>
  <c r="EZ49" i="1" s="1"/>
  <c r="FA50" i="1" s="1"/>
  <c r="FB51" i="1" s="1"/>
  <c r="FC52" i="1" s="1"/>
  <c r="FD53" i="1" s="1"/>
  <c r="FE54" i="1" s="1"/>
  <c r="FF55" i="1" s="1"/>
  <c r="FG56" i="1" s="1"/>
  <c r="FH57" i="1" s="1"/>
  <c r="FI58" i="1" s="1"/>
  <c r="FJ59" i="1" s="1"/>
  <c r="FK60" i="1" s="1"/>
  <c r="FL61" i="1" s="1"/>
  <c r="FM62" i="1" s="1"/>
  <c r="FN63" i="1" s="1"/>
  <c r="FO64" i="1" s="1"/>
  <c r="FP65" i="1" s="1"/>
  <c r="FQ66" i="1" s="1"/>
  <c r="FR67" i="1" s="1"/>
  <c r="FS68" i="1" s="1"/>
  <c r="FT69" i="1" s="1"/>
  <c r="FU70" i="1" s="1"/>
  <c r="FV71" i="1" s="1"/>
  <c r="FW72" i="1" s="1"/>
  <c r="FX73" i="1" s="1"/>
  <c r="FY74" i="1" s="1"/>
  <c r="FZ75" i="1" s="1"/>
  <c r="GA76" i="1" s="1"/>
  <c r="GB77" i="1" s="1"/>
  <c r="GC78" i="1" s="1"/>
  <c r="GD79" i="1" s="1"/>
  <c r="GE80" i="1" s="1"/>
  <c r="GF81" i="1" s="1"/>
  <c r="GG82" i="1" s="1"/>
  <c r="GH83" i="1" s="1"/>
  <c r="GI84" i="1" s="1"/>
  <c r="GJ85" i="1" s="1"/>
  <c r="GK86" i="1" s="1"/>
  <c r="GL87" i="1" s="1"/>
  <c r="GM88" i="1" s="1"/>
  <c r="GN89" i="1" s="1"/>
  <c r="GO90" i="1" s="1"/>
  <c r="GP91" i="1" s="1"/>
  <c r="GQ92" i="1" s="1"/>
  <c r="GR93" i="1" s="1"/>
  <c r="GS94" i="1" s="1"/>
  <c r="GT95" i="1" s="1"/>
  <c r="GU96" i="1" s="1"/>
  <c r="GV97" i="1" s="1"/>
  <c r="GW98" i="1" s="1"/>
  <c r="GX99" i="1" s="1"/>
  <c r="GY100" i="1" s="1"/>
  <c r="GZ101" i="1" s="1"/>
  <c r="HA102" i="1" s="1"/>
  <c r="HB103" i="1" s="1"/>
  <c r="HC104" i="1" s="1"/>
  <c r="HD105" i="1" s="1"/>
  <c r="HE106" i="1" s="1"/>
  <c r="HF107" i="1" s="1"/>
  <c r="HG108" i="1" s="1"/>
  <c r="HH109" i="1" s="1"/>
  <c r="HI110" i="1" s="1"/>
  <c r="HJ111" i="1" s="1"/>
  <c r="HK112" i="1" s="1"/>
  <c r="HL113" i="1" s="1"/>
  <c r="HM114" i="1" s="1"/>
  <c r="HN115" i="1" s="1"/>
  <c r="HO116" i="1" s="1"/>
  <c r="HP117" i="1" s="1"/>
  <c r="DH4" i="1"/>
  <c r="DI5" i="1" s="1"/>
  <c r="DJ6" i="1" s="1"/>
  <c r="DK7" i="1" s="1"/>
  <c r="DL8" i="1" s="1"/>
  <c r="DM9" i="1" s="1"/>
  <c r="DN10" i="1" s="1"/>
  <c r="DO11" i="1" s="1"/>
  <c r="DP12" i="1" s="1"/>
  <c r="DQ13" i="1" s="1"/>
  <c r="DR14" i="1" s="1"/>
  <c r="DS15" i="1" s="1"/>
  <c r="DT16" i="1" s="1"/>
  <c r="DU17" i="1" s="1"/>
  <c r="DV18" i="1" s="1"/>
  <c r="DW19" i="1" s="1"/>
  <c r="DX20" i="1" s="1"/>
  <c r="DY21" i="1" s="1"/>
  <c r="DZ22" i="1" s="1"/>
  <c r="EA23" i="1" s="1"/>
  <c r="EB24" i="1" s="1"/>
  <c r="EC25" i="1" s="1"/>
  <c r="ED26" i="1" s="1"/>
  <c r="EE27" i="1" s="1"/>
  <c r="EF28" i="1" s="1"/>
  <c r="EG29" i="1" s="1"/>
  <c r="EH30" i="1" s="1"/>
  <c r="EI31" i="1" s="1"/>
  <c r="EJ32" i="1" s="1"/>
  <c r="EK33" i="1" s="1"/>
  <c r="EL34" i="1" s="1"/>
  <c r="EM35" i="1" s="1"/>
  <c r="EN36" i="1" s="1"/>
  <c r="EO37" i="1" s="1"/>
  <c r="EP38" i="1" s="1"/>
  <c r="EQ39" i="1" s="1"/>
  <c r="ER40" i="1" s="1"/>
  <c r="ES41" i="1" s="1"/>
  <c r="ET42" i="1" s="1"/>
  <c r="EU43" i="1" s="1"/>
  <c r="EV44" i="1" s="1"/>
  <c r="EW45" i="1" s="1"/>
  <c r="EX46" i="1" s="1"/>
  <c r="EY47" i="1" s="1"/>
  <c r="EZ48" i="1" s="1"/>
  <c r="FA49" i="1" s="1"/>
  <c r="FB50" i="1" s="1"/>
  <c r="FC51" i="1" s="1"/>
  <c r="FD52" i="1" s="1"/>
  <c r="FE53" i="1" s="1"/>
  <c r="FF54" i="1" s="1"/>
  <c r="FG55" i="1" s="1"/>
  <c r="FH56" i="1" s="1"/>
  <c r="FI57" i="1" s="1"/>
  <c r="FJ58" i="1" s="1"/>
  <c r="FK59" i="1" s="1"/>
  <c r="FL60" i="1" s="1"/>
  <c r="FM61" i="1" s="1"/>
  <c r="FN62" i="1" s="1"/>
  <c r="FO63" i="1" s="1"/>
  <c r="FP64" i="1" s="1"/>
  <c r="FQ65" i="1" s="1"/>
  <c r="FR66" i="1" s="1"/>
  <c r="FS67" i="1" s="1"/>
  <c r="FT68" i="1" s="1"/>
  <c r="FU69" i="1" s="1"/>
  <c r="FV70" i="1" s="1"/>
  <c r="FW71" i="1" s="1"/>
  <c r="FX72" i="1" s="1"/>
  <c r="FY73" i="1" s="1"/>
  <c r="FZ74" i="1" s="1"/>
  <c r="GA75" i="1" s="1"/>
  <c r="GB76" i="1" s="1"/>
  <c r="GC77" i="1" s="1"/>
  <c r="GD78" i="1" s="1"/>
  <c r="GE79" i="1" s="1"/>
  <c r="GF80" i="1" s="1"/>
  <c r="GG81" i="1" s="1"/>
  <c r="GH82" i="1" s="1"/>
  <c r="GI83" i="1" s="1"/>
  <c r="GJ84" i="1" s="1"/>
  <c r="GK85" i="1" s="1"/>
  <c r="GL86" i="1" s="1"/>
  <c r="GM87" i="1" s="1"/>
  <c r="GN88" i="1" s="1"/>
  <c r="GO89" i="1" s="1"/>
  <c r="GP90" i="1" s="1"/>
  <c r="GQ91" i="1" s="1"/>
  <c r="GR92" i="1" s="1"/>
  <c r="GS93" i="1" s="1"/>
  <c r="GT94" i="1" s="1"/>
  <c r="GU95" i="1" s="1"/>
  <c r="GV96" i="1" s="1"/>
  <c r="GW97" i="1" s="1"/>
  <c r="GX98" i="1" s="1"/>
  <c r="GY99" i="1" s="1"/>
  <c r="GZ100" i="1" s="1"/>
  <c r="HA101" i="1" s="1"/>
  <c r="HB102" i="1" s="1"/>
  <c r="HC103" i="1" s="1"/>
  <c r="HD104" i="1" s="1"/>
  <c r="HE105" i="1" s="1"/>
  <c r="HF106" i="1" s="1"/>
  <c r="HG107" i="1" s="1"/>
  <c r="HH108" i="1" s="1"/>
  <c r="HI109" i="1" s="1"/>
  <c r="HJ110" i="1" s="1"/>
  <c r="HK111" i="1" s="1"/>
  <c r="HL112" i="1" s="1"/>
  <c r="HM113" i="1" s="1"/>
  <c r="HN114" i="1" s="1"/>
  <c r="HO115" i="1" s="1"/>
  <c r="HP116" i="1" s="1"/>
  <c r="DI4" i="1"/>
  <c r="DJ5" i="1" s="1"/>
  <c r="DK6" i="1" s="1"/>
  <c r="DL7" i="1" s="1"/>
  <c r="DM8" i="1" s="1"/>
  <c r="DN9" i="1" s="1"/>
  <c r="DO10" i="1" s="1"/>
  <c r="DP11" i="1" s="1"/>
  <c r="DQ12" i="1" s="1"/>
  <c r="DR13" i="1" s="1"/>
  <c r="DS14" i="1" s="1"/>
  <c r="DT15" i="1" s="1"/>
  <c r="DU16" i="1" s="1"/>
  <c r="DV17" i="1" s="1"/>
  <c r="DW18" i="1" s="1"/>
  <c r="DX19" i="1" s="1"/>
  <c r="DY20" i="1" s="1"/>
  <c r="DZ21" i="1" s="1"/>
  <c r="EA22" i="1" s="1"/>
  <c r="EB23" i="1" s="1"/>
  <c r="EC24" i="1" s="1"/>
  <c r="ED25" i="1" s="1"/>
  <c r="EE26" i="1" s="1"/>
  <c r="EF27" i="1" s="1"/>
  <c r="EG28" i="1" s="1"/>
  <c r="EH29" i="1" s="1"/>
  <c r="EI30" i="1" s="1"/>
  <c r="EJ31" i="1" s="1"/>
  <c r="EK32" i="1" s="1"/>
  <c r="EL33" i="1" s="1"/>
  <c r="EM34" i="1" s="1"/>
  <c r="EN35" i="1" s="1"/>
  <c r="EO36" i="1" s="1"/>
  <c r="EP37" i="1" s="1"/>
  <c r="EQ38" i="1" s="1"/>
  <c r="ER39" i="1" s="1"/>
  <c r="ES40" i="1" s="1"/>
  <c r="ET41" i="1" s="1"/>
  <c r="EU42" i="1" s="1"/>
  <c r="EV43" i="1" s="1"/>
  <c r="EW44" i="1" s="1"/>
  <c r="EX45" i="1" s="1"/>
  <c r="EY46" i="1" s="1"/>
  <c r="EZ47" i="1" s="1"/>
  <c r="FA48" i="1" s="1"/>
  <c r="FB49" i="1" s="1"/>
  <c r="FC50" i="1" s="1"/>
  <c r="FD51" i="1" s="1"/>
  <c r="FE52" i="1" s="1"/>
  <c r="FF53" i="1" s="1"/>
  <c r="FG54" i="1" s="1"/>
  <c r="FH55" i="1" s="1"/>
  <c r="FI56" i="1" s="1"/>
  <c r="FJ57" i="1" s="1"/>
  <c r="FK58" i="1" s="1"/>
  <c r="FL59" i="1" s="1"/>
  <c r="FM60" i="1" s="1"/>
  <c r="FN61" i="1" s="1"/>
  <c r="FO62" i="1" s="1"/>
  <c r="FP63" i="1" s="1"/>
  <c r="FQ64" i="1" s="1"/>
  <c r="FR65" i="1" s="1"/>
  <c r="FS66" i="1" s="1"/>
  <c r="FT67" i="1" s="1"/>
  <c r="FU68" i="1" s="1"/>
  <c r="FV69" i="1" s="1"/>
  <c r="FW70" i="1" s="1"/>
  <c r="FX71" i="1" s="1"/>
  <c r="FY72" i="1" s="1"/>
  <c r="FZ73" i="1" s="1"/>
  <c r="GA74" i="1" s="1"/>
  <c r="GB75" i="1" s="1"/>
  <c r="GC76" i="1" s="1"/>
  <c r="GD77" i="1" s="1"/>
  <c r="GE78" i="1" s="1"/>
  <c r="GF79" i="1" s="1"/>
  <c r="GG80" i="1" s="1"/>
  <c r="GH81" i="1" s="1"/>
  <c r="GI82" i="1" s="1"/>
  <c r="GJ83" i="1" s="1"/>
  <c r="GK84" i="1" s="1"/>
  <c r="GL85" i="1" s="1"/>
  <c r="GM86" i="1" s="1"/>
  <c r="GN87" i="1" s="1"/>
  <c r="GO88" i="1" s="1"/>
  <c r="GP89" i="1" s="1"/>
  <c r="GQ90" i="1" s="1"/>
  <c r="GR91" i="1" s="1"/>
  <c r="GS92" i="1" s="1"/>
  <c r="GT93" i="1" s="1"/>
  <c r="GU94" i="1" s="1"/>
  <c r="GV95" i="1" s="1"/>
  <c r="GW96" i="1" s="1"/>
  <c r="GX97" i="1" s="1"/>
  <c r="GY98" i="1" s="1"/>
  <c r="GZ99" i="1" s="1"/>
  <c r="HA100" i="1" s="1"/>
  <c r="HB101" i="1" s="1"/>
  <c r="HC102" i="1" s="1"/>
  <c r="HD103" i="1" s="1"/>
  <c r="HE104" i="1" s="1"/>
  <c r="HF105" i="1" s="1"/>
  <c r="HG106" i="1" s="1"/>
  <c r="HH107" i="1" s="1"/>
  <c r="HI108" i="1" s="1"/>
  <c r="HJ109" i="1" s="1"/>
  <c r="HK110" i="1" s="1"/>
  <c r="HL111" i="1" s="1"/>
  <c r="HM112" i="1" s="1"/>
  <c r="HN113" i="1" s="1"/>
  <c r="HO114" i="1" s="1"/>
  <c r="HP115" i="1" s="1"/>
  <c r="DJ4" i="1"/>
  <c r="DK5" i="1" s="1"/>
  <c r="DL6" i="1" s="1"/>
  <c r="DM7" i="1" s="1"/>
  <c r="DN8" i="1" s="1"/>
  <c r="DO9" i="1" s="1"/>
  <c r="DP10" i="1" s="1"/>
  <c r="DQ11" i="1" s="1"/>
  <c r="DR12" i="1" s="1"/>
  <c r="DS13" i="1" s="1"/>
  <c r="DT14" i="1" s="1"/>
  <c r="DU15" i="1" s="1"/>
  <c r="DV16" i="1" s="1"/>
  <c r="DW17" i="1" s="1"/>
  <c r="DX18" i="1" s="1"/>
  <c r="DY19" i="1" s="1"/>
  <c r="DZ20" i="1" s="1"/>
  <c r="EA21" i="1" s="1"/>
  <c r="EB22" i="1" s="1"/>
  <c r="EC23" i="1" s="1"/>
  <c r="ED24" i="1" s="1"/>
  <c r="EE25" i="1" s="1"/>
  <c r="EF26" i="1" s="1"/>
  <c r="EG27" i="1" s="1"/>
  <c r="EH28" i="1" s="1"/>
  <c r="EI29" i="1" s="1"/>
  <c r="EJ30" i="1" s="1"/>
  <c r="EK31" i="1" s="1"/>
  <c r="EL32" i="1" s="1"/>
  <c r="EM33" i="1" s="1"/>
  <c r="EN34" i="1" s="1"/>
  <c r="EO35" i="1" s="1"/>
  <c r="EP36" i="1" s="1"/>
  <c r="EQ37" i="1" s="1"/>
  <c r="ER38" i="1" s="1"/>
  <c r="ES39" i="1" s="1"/>
  <c r="ET40" i="1" s="1"/>
  <c r="EU41" i="1" s="1"/>
  <c r="EV42" i="1" s="1"/>
  <c r="EW43" i="1" s="1"/>
  <c r="EX44" i="1" s="1"/>
  <c r="EY45" i="1" s="1"/>
  <c r="EZ46" i="1" s="1"/>
  <c r="FA47" i="1" s="1"/>
  <c r="FB48" i="1" s="1"/>
  <c r="FC49" i="1" s="1"/>
  <c r="FD50" i="1" s="1"/>
  <c r="FE51" i="1" s="1"/>
  <c r="FF52" i="1" s="1"/>
  <c r="FG53" i="1" s="1"/>
  <c r="FH54" i="1" s="1"/>
  <c r="FI55" i="1" s="1"/>
  <c r="FJ56" i="1" s="1"/>
  <c r="FK57" i="1" s="1"/>
  <c r="FL58" i="1" s="1"/>
  <c r="FM59" i="1" s="1"/>
  <c r="FN60" i="1" s="1"/>
  <c r="FO61" i="1" s="1"/>
  <c r="FP62" i="1" s="1"/>
  <c r="FQ63" i="1" s="1"/>
  <c r="FR64" i="1" s="1"/>
  <c r="FS65" i="1" s="1"/>
  <c r="FT66" i="1" s="1"/>
  <c r="FU67" i="1" s="1"/>
  <c r="FV68" i="1" s="1"/>
  <c r="FW69" i="1" s="1"/>
  <c r="FX70" i="1" s="1"/>
  <c r="FY71" i="1" s="1"/>
  <c r="FZ72" i="1" s="1"/>
  <c r="GA73" i="1" s="1"/>
  <c r="GB74" i="1" s="1"/>
  <c r="GC75" i="1" s="1"/>
  <c r="GD76" i="1" s="1"/>
  <c r="GE77" i="1" s="1"/>
  <c r="GF78" i="1" s="1"/>
  <c r="GG79" i="1" s="1"/>
  <c r="GH80" i="1" s="1"/>
  <c r="GI81" i="1" s="1"/>
  <c r="GJ82" i="1" s="1"/>
  <c r="GK83" i="1" s="1"/>
  <c r="GL84" i="1" s="1"/>
  <c r="GM85" i="1" s="1"/>
  <c r="GN86" i="1" s="1"/>
  <c r="GO87" i="1" s="1"/>
  <c r="GP88" i="1" s="1"/>
  <c r="GQ89" i="1" s="1"/>
  <c r="GR90" i="1" s="1"/>
  <c r="GS91" i="1" s="1"/>
  <c r="GT92" i="1" s="1"/>
  <c r="GU93" i="1" s="1"/>
  <c r="GV94" i="1" s="1"/>
  <c r="GW95" i="1" s="1"/>
  <c r="GX96" i="1" s="1"/>
  <c r="GY97" i="1" s="1"/>
  <c r="GZ98" i="1" s="1"/>
  <c r="HA99" i="1" s="1"/>
  <c r="HB100" i="1" s="1"/>
  <c r="HC101" i="1" s="1"/>
  <c r="HD102" i="1" s="1"/>
  <c r="HE103" i="1" s="1"/>
  <c r="HF104" i="1" s="1"/>
  <c r="HG105" i="1" s="1"/>
  <c r="HH106" i="1" s="1"/>
  <c r="HI107" i="1" s="1"/>
  <c r="HJ108" i="1" s="1"/>
  <c r="HK109" i="1" s="1"/>
  <c r="HL110" i="1" s="1"/>
  <c r="HM111" i="1" s="1"/>
  <c r="HN112" i="1" s="1"/>
  <c r="HO113" i="1" s="1"/>
  <c r="HP114" i="1" s="1"/>
  <c r="DK4" i="1"/>
  <c r="DL5" i="1" s="1"/>
  <c r="DM6" i="1" s="1"/>
  <c r="DN7" i="1" s="1"/>
  <c r="DO8" i="1" s="1"/>
  <c r="DP9" i="1" s="1"/>
  <c r="DQ10" i="1" s="1"/>
  <c r="DR11" i="1" s="1"/>
  <c r="DS12" i="1" s="1"/>
  <c r="DT13" i="1" s="1"/>
  <c r="DU14" i="1" s="1"/>
  <c r="DV15" i="1" s="1"/>
  <c r="DW16" i="1" s="1"/>
  <c r="DX17" i="1" s="1"/>
  <c r="DY18" i="1" s="1"/>
  <c r="DZ19" i="1" s="1"/>
  <c r="EA20" i="1" s="1"/>
  <c r="EB21" i="1" s="1"/>
  <c r="EC22" i="1" s="1"/>
  <c r="ED23" i="1" s="1"/>
  <c r="EE24" i="1" s="1"/>
  <c r="EF25" i="1" s="1"/>
  <c r="EG26" i="1" s="1"/>
  <c r="EH27" i="1" s="1"/>
  <c r="EI28" i="1" s="1"/>
  <c r="EJ29" i="1" s="1"/>
  <c r="EK30" i="1" s="1"/>
  <c r="EL31" i="1" s="1"/>
  <c r="EM32" i="1" s="1"/>
  <c r="EN33" i="1" s="1"/>
  <c r="EO34" i="1" s="1"/>
  <c r="EP35" i="1" s="1"/>
  <c r="EQ36" i="1" s="1"/>
  <c r="ER37" i="1" s="1"/>
  <c r="ES38" i="1" s="1"/>
  <c r="ET39" i="1" s="1"/>
  <c r="EU40" i="1" s="1"/>
  <c r="EV41" i="1" s="1"/>
  <c r="EW42" i="1" s="1"/>
  <c r="EX43" i="1" s="1"/>
  <c r="EY44" i="1" s="1"/>
  <c r="EZ45" i="1" s="1"/>
  <c r="FA46" i="1" s="1"/>
  <c r="FB47" i="1" s="1"/>
  <c r="FC48" i="1" s="1"/>
  <c r="FD49" i="1" s="1"/>
  <c r="FE50" i="1" s="1"/>
  <c r="FF51" i="1" s="1"/>
  <c r="FG52" i="1" s="1"/>
  <c r="FH53" i="1" s="1"/>
  <c r="FI54" i="1" s="1"/>
  <c r="FJ55" i="1" s="1"/>
  <c r="FK56" i="1" s="1"/>
  <c r="FL57" i="1" s="1"/>
  <c r="FM58" i="1" s="1"/>
  <c r="FN59" i="1" s="1"/>
  <c r="FO60" i="1" s="1"/>
  <c r="FP61" i="1" s="1"/>
  <c r="FQ62" i="1" s="1"/>
  <c r="FR63" i="1" s="1"/>
  <c r="FS64" i="1" s="1"/>
  <c r="FT65" i="1" s="1"/>
  <c r="FU66" i="1" s="1"/>
  <c r="FV67" i="1" s="1"/>
  <c r="FW68" i="1" s="1"/>
  <c r="FX69" i="1" s="1"/>
  <c r="FY70" i="1" s="1"/>
  <c r="FZ71" i="1" s="1"/>
  <c r="GA72" i="1" s="1"/>
  <c r="GB73" i="1" s="1"/>
  <c r="GC74" i="1" s="1"/>
  <c r="GD75" i="1" s="1"/>
  <c r="GE76" i="1" s="1"/>
  <c r="GF77" i="1" s="1"/>
  <c r="GG78" i="1" s="1"/>
  <c r="GH79" i="1" s="1"/>
  <c r="GI80" i="1" s="1"/>
  <c r="GJ81" i="1" s="1"/>
  <c r="GK82" i="1" s="1"/>
  <c r="GL83" i="1" s="1"/>
  <c r="GM84" i="1" s="1"/>
  <c r="GN85" i="1" s="1"/>
  <c r="GO86" i="1" s="1"/>
  <c r="GP87" i="1" s="1"/>
  <c r="GQ88" i="1" s="1"/>
  <c r="GR89" i="1" s="1"/>
  <c r="GS90" i="1" s="1"/>
  <c r="GT91" i="1" s="1"/>
  <c r="GU92" i="1" s="1"/>
  <c r="GV93" i="1" s="1"/>
  <c r="GW94" i="1" s="1"/>
  <c r="GX95" i="1" s="1"/>
  <c r="GY96" i="1" s="1"/>
  <c r="GZ97" i="1" s="1"/>
  <c r="HA98" i="1" s="1"/>
  <c r="HB99" i="1" s="1"/>
  <c r="HC100" i="1" s="1"/>
  <c r="HD101" i="1" s="1"/>
  <c r="HE102" i="1" s="1"/>
  <c r="HF103" i="1" s="1"/>
  <c r="HG104" i="1" s="1"/>
  <c r="HH105" i="1" s="1"/>
  <c r="HI106" i="1" s="1"/>
  <c r="HJ107" i="1" s="1"/>
  <c r="HK108" i="1" s="1"/>
  <c r="HL109" i="1" s="1"/>
  <c r="HM110" i="1" s="1"/>
  <c r="HN111" i="1" s="1"/>
  <c r="HO112" i="1" s="1"/>
  <c r="HP113" i="1" s="1"/>
  <c r="DL4" i="1"/>
  <c r="DM5" i="1" s="1"/>
  <c r="DN6" i="1" s="1"/>
  <c r="DO7" i="1" s="1"/>
  <c r="DP8" i="1" s="1"/>
  <c r="DQ9" i="1" s="1"/>
  <c r="DR10" i="1" s="1"/>
  <c r="DS11" i="1" s="1"/>
  <c r="DT12" i="1" s="1"/>
  <c r="DU13" i="1" s="1"/>
  <c r="DV14" i="1" s="1"/>
  <c r="DW15" i="1" s="1"/>
  <c r="DX16" i="1" s="1"/>
  <c r="DY17" i="1" s="1"/>
  <c r="DZ18" i="1" s="1"/>
  <c r="EA19" i="1" s="1"/>
  <c r="EB20" i="1" s="1"/>
  <c r="EC21" i="1" s="1"/>
  <c r="ED22" i="1" s="1"/>
  <c r="EE23" i="1" s="1"/>
  <c r="EF24" i="1" s="1"/>
  <c r="EG25" i="1" s="1"/>
  <c r="EH26" i="1" s="1"/>
  <c r="EI27" i="1" s="1"/>
  <c r="EJ28" i="1" s="1"/>
  <c r="EK29" i="1" s="1"/>
  <c r="EL30" i="1" s="1"/>
  <c r="EM31" i="1" s="1"/>
  <c r="EN32" i="1" s="1"/>
  <c r="EO33" i="1" s="1"/>
  <c r="EP34" i="1" s="1"/>
  <c r="EQ35" i="1" s="1"/>
  <c r="ER36" i="1" s="1"/>
  <c r="ES37" i="1" s="1"/>
  <c r="ET38" i="1" s="1"/>
  <c r="EU39" i="1" s="1"/>
  <c r="EV40" i="1" s="1"/>
  <c r="EW41" i="1" s="1"/>
  <c r="EX42" i="1" s="1"/>
  <c r="EY43" i="1" s="1"/>
  <c r="EZ44" i="1" s="1"/>
  <c r="FA45" i="1" s="1"/>
  <c r="FB46" i="1" s="1"/>
  <c r="FC47" i="1" s="1"/>
  <c r="FD48" i="1" s="1"/>
  <c r="FE49" i="1" s="1"/>
  <c r="FF50" i="1" s="1"/>
  <c r="FG51" i="1" s="1"/>
  <c r="FH52" i="1" s="1"/>
  <c r="FI53" i="1" s="1"/>
  <c r="FJ54" i="1" s="1"/>
  <c r="FK55" i="1" s="1"/>
  <c r="FL56" i="1" s="1"/>
  <c r="FM57" i="1" s="1"/>
  <c r="FN58" i="1" s="1"/>
  <c r="FO59" i="1" s="1"/>
  <c r="FP60" i="1" s="1"/>
  <c r="FQ61" i="1" s="1"/>
  <c r="FR62" i="1" s="1"/>
  <c r="FS63" i="1" s="1"/>
  <c r="FT64" i="1" s="1"/>
  <c r="FU65" i="1" s="1"/>
  <c r="FV66" i="1" s="1"/>
  <c r="FW67" i="1" s="1"/>
  <c r="FX68" i="1" s="1"/>
  <c r="FY69" i="1" s="1"/>
  <c r="FZ70" i="1" s="1"/>
  <c r="GA71" i="1" s="1"/>
  <c r="GB72" i="1" s="1"/>
  <c r="GC73" i="1" s="1"/>
  <c r="GD74" i="1" s="1"/>
  <c r="GE75" i="1" s="1"/>
  <c r="GF76" i="1" s="1"/>
  <c r="GG77" i="1" s="1"/>
  <c r="GH78" i="1" s="1"/>
  <c r="GI79" i="1" s="1"/>
  <c r="GJ80" i="1" s="1"/>
  <c r="GK81" i="1" s="1"/>
  <c r="GL82" i="1" s="1"/>
  <c r="GM83" i="1" s="1"/>
  <c r="GN84" i="1" s="1"/>
  <c r="GO85" i="1" s="1"/>
  <c r="GP86" i="1" s="1"/>
  <c r="GQ87" i="1" s="1"/>
  <c r="GR88" i="1" s="1"/>
  <c r="GS89" i="1" s="1"/>
  <c r="GT90" i="1" s="1"/>
  <c r="GU91" i="1" s="1"/>
  <c r="GV92" i="1" s="1"/>
  <c r="GW93" i="1" s="1"/>
  <c r="GX94" i="1" s="1"/>
  <c r="GY95" i="1" s="1"/>
  <c r="GZ96" i="1" s="1"/>
  <c r="HA97" i="1" s="1"/>
  <c r="HB98" i="1" s="1"/>
  <c r="HC99" i="1" s="1"/>
  <c r="HD100" i="1" s="1"/>
  <c r="HE101" i="1" s="1"/>
  <c r="HF102" i="1" s="1"/>
  <c r="HG103" i="1" s="1"/>
  <c r="HH104" i="1" s="1"/>
  <c r="HI105" i="1" s="1"/>
  <c r="HJ106" i="1" s="1"/>
  <c r="HK107" i="1" s="1"/>
  <c r="HL108" i="1" s="1"/>
  <c r="HM109" i="1" s="1"/>
  <c r="HN110" i="1" s="1"/>
  <c r="HO111" i="1" s="1"/>
  <c r="HP112" i="1" s="1"/>
  <c r="DM4" i="1"/>
  <c r="DN5" i="1" s="1"/>
  <c r="DO6" i="1" s="1"/>
  <c r="DP7" i="1" s="1"/>
  <c r="DQ8" i="1" s="1"/>
  <c r="DR9" i="1" s="1"/>
  <c r="DS10" i="1" s="1"/>
  <c r="DT11" i="1" s="1"/>
  <c r="DU12" i="1" s="1"/>
  <c r="DV13" i="1" s="1"/>
  <c r="DW14" i="1" s="1"/>
  <c r="DX15" i="1" s="1"/>
  <c r="DY16" i="1" s="1"/>
  <c r="DZ17" i="1" s="1"/>
  <c r="EA18" i="1" s="1"/>
  <c r="EB19" i="1" s="1"/>
  <c r="EC20" i="1" s="1"/>
  <c r="ED21" i="1" s="1"/>
  <c r="EE22" i="1" s="1"/>
  <c r="EF23" i="1" s="1"/>
  <c r="EG24" i="1" s="1"/>
  <c r="EH25" i="1" s="1"/>
  <c r="EI26" i="1" s="1"/>
  <c r="EJ27" i="1" s="1"/>
  <c r="EK28" i="1" s="1"/>
  <c r="EL29" i="1" s="1"/>
  <c r="EM30" i="1" s="1"/>
  <c r="EN31" i="1" s="1"/>
  <c r="EO32" i="1" s="1"/>
  <c r="EP33" i="1" s="1"/>
  <c r="EQ34" i="1" s="1"/>
  <c r="ER35" i="1" s="1"/>
  <c r="ES36" i="1" s="1"/>
  <c r="ET37" i="1" s="1"/>
  <c r="EU38" i="1" s="1"/>
  <c r="EV39" i="1" s="1"/>
  <c r="EW40" i="1" s="1"/>
  <c r="EX41" i="1" s="1"/>
  <c r="EY42" i="1" s="1"/>
  <c r="EZ43" i="1" s="1"/>
  <c r="FA44" i="1" s="1"/>
  <c r="FB45" i="1" s="1"/>
  <c r="FC46" i="1" s="1"/>
  <c r="FD47" i="1" s="1"/>
  <c r="FE48" i="1" s="1"/>
  <c r="FF49" i="1" s="1"/>
  <c r="FG50" i="1" s="1"/>
  <c r="FH51" i="1" s="1"/>
  <c r="FI52" i="1" s="1"/>
  <c r="FJ53" i="1" s="1"/>
  <c r="FK54" i="1" s="1"/>
  <c r="FL55" i="1" s="1"/>
  <c r="FM56" i="1" s="1"/>
  <c r="FN57" i="1" s="1"/>
  <c r="FO58" i="1" s="1"/>
  <c r="FP59" i="1" s="1"/>
  <c r="FQ60" i="1" s="1"/>
  <c r="FR61" i="1" s="1"/>
  <c r="FS62" i="1" s="1"/>
  <c r="FT63" i="1" s="1"/>
  <c r="FU64" i="1" s="1"/>
  <c r="FV65" i="1" s="1"/>
  <c r="FW66" i="1" s="1"/>
  <c r="FX67" i="1" s="1"/>
  <c r="FY68" i="1" s="1"/>
  <c r="FZ69" i="1" s="1"/>
  <c r="GA70" i="1" s="1"/>
  <c r="GB71" i="1" s="1"/>
  <c r="GC72" i="1" s="1"/>
  <c r="GD73" i="1" s="1"/>
  <c r="GE74" i="1" s="1"/>
  <c r="GF75" i="1" s="1"/>
  <c r="GG76" i="1" s="1"/>
  <c r="GH77" i="1" s="1"/>
  <c r="GI78" i="1" s="1"/>
  <c r="GJ79" i="1" s="1"/>
  <c r="GK80" i="1" s="1"/>
  <c r="GL81" i="1" s="1"/>
  <c r="GM82" i="1" s="1"/>
  <c r="GN83" i="1" s="1"/>
  <c r="GO84" i="1" s="1"/>
  <c r="GP85" i="1" s="1"/>
  <c r="GQ86" i="1" s="1"/>
  <c r="GR87" i="1" s="1"/>
  <c r="GS88" i="1" s="1"/>
  <c r="GT89" i="1" s="1"/>
  <c r="GU90" i="1" s="1"/>
  <c r="GV91" i="1" s="1"/>
  <c r="GW92" i="1" s="1"/>
  <c r="GX93" i="1" s="1"/>
  <c r="GY94" i="1" s="1"/>
  <c r="GZ95" i="1" s="1"/>
  <c r="HA96" i="1" s="1"/>
  <c r="HB97" i="1" s="1"/>
  <c r="HC98" i="1" s="1"/>
  <c r="HD99" i="1" s="1"/>
  <c r="HE100" i="1" s="1"/>
  <c r="HF101" i="1" s="1"/>
  <c r="HG102" i="1" s="1"/>
  <c r="HH103" i="1" s="1"/>
  <c r="HI104" i="1" s="1"/>
  <c r="HJ105" i="1" s="1"/>
  <c r="HK106" i="1" s="1"/>
  <c r="HL107" i="1" s="1"/>
  <c r="HM108" i="1" s="1"/>
  <c r="HN109" i="1" s="1"/>
  <c r="HO110" i="1" s="1"/>
  <c r="HP111" i="1" s="1"/>
  <c r="DN4" i="1"/>
  <c r="DO5" i="1" s="1"/>
  <c r="DP6" i="1" s="1"/>
  <c r="DQ7" i="1" s="1"/>
  <c r="DR8" i="1" s="1"/>
  <c r="DS9" i="1" s="1"/>
  <c r="DT10" i="1" s="1"/>
  <c r="DU11" i="1" s="1"/>
  <c r="DV12" i="1" s="1"/>
  <c r="DW13" i="1" s="1"/>
  <c r="DX14" i="1" s="1"/>
  <c r="DY15" i="1" s="1"/>
  <c r="DZ16" i="1" s="1"/>
  <c r="EA17" i="1" s="1"/>
  <c r="EB18" i="1" s="1"/>
  <c r="EC19" i="1" s="1"/>
  <c r="ED20" i="1" s="1"/>
  <c r="EE21" i="1" s="1"/>
  <c r="EF22" i="1" s="1"/>
  <c r="EG23" i="1" s="1"/>
  <c r="EH24" i="1" s="1"/>
  <c r="EI25" i="1" s="1"/>
  <c r="EJ26" i="1" s="1"/>
  <c r="EK27" i="1" s="1"/>
  <c r="EL28" i="1" s="1"/>
  <c r="EM29" i="1" s="1"/>
  <c r="EN30" i="1" s="1"/>
  <c r="EO31" i="1" s="1"/>
  <c r="EP32" i="1" s="1"/>
  <c r="EQ33" i="1" s="1"/>
  <c r="ER34" i="1" s="1"/>
  <c r="ES35" i="1" s="1"/>
  <c r="ET36" i="1" s="1"/>
  <c r="EU37" i="1" s="1"/>
  <c r="EV38" i="1" s="1"/>
  <c r="EW39" i="1" s="1"/>
  <c r="EX40" i="1" s="1"/>
  <c r="EY41" i="1" s="1"/>
  <c r="EZ42" i="1" s="1"/>
  <c r="FA43" i="1" s="1"/>
  <c r="FB44" i="1" s="1"/>
  <c r="FC45" i="1" s="1"/>
  <c r="FD46" i="1" s="1"/>
  <c r="FE47" i="1" s="1"/>
  <c r="FF48" i="1" s="1"/>
  <c r="FG49" i="1" s="1"/>
  <c r="FH50" i="1" s="1"/>
  <c r="FI51" i="1" s="1"/>
  <c r="FJ52" i="1" s="1"/>
  <c r="FK53" i="1" s="1"/>
  <c r="FL54" i="1" s="1"/>
  <c r="FM55" i="1" s="1"/>
  <c r="FN56" i="1" s="1"/>
  <c r="FO57" i="1" s="1"/>
  <c r="FP58" i="1" s="1"/>
  <c r="FQ59" i="1" s="1"/>
  <c r="FR60" i="1" s="1"/>
  <c r="FS61" i="1" s="1"/>
  <c r="FT62" i="1" s="1"/>
  <c r="FU63" i="1" s="1"/>
  <c r="FV64" i="1" s="1"/>
  <c r="FW65" i="1" s="1"/>
  <c r="FX66" i="1" s="1"/>
  <c r="FY67" i="1" s="1"/>
  <c r="FZ68" i="1" s="1"/>
  <c r="GA69" i="1" s="1"/>
  <c r="GB70" i="1" s="1"/>
  <c r="GC71" i="1" s="1"/>
  <c r="GD72" i="1" s="1"/>
  <c r="GE73" i="1" s="1"/>
  <c r="GF74" i="1" s="1"/>
  <c r="GG75" i="1" s="1"/>
  <c r="GH76" i="1" s="1"/>
  <c r="GI77" i="1" s="1"/>
  <c r="GJ78" i="1" s="1"/>
  <c r="GK79" i="1" s="1"/>
  <c r="GL80" i="1" s="1"/>
  <c r="GM81" i="1" s="1"/>
  <c r="GN82" i="1" s="1"/>
  <c r="GO83" i="1" s="1"/>
  <c r="GP84" i="1" s="1"/>
  <c r="GQ85" i="1" s="1"/>
  <c r="GR86" i="1" s="1"/>
  <c r="GS87" i="1" s="1"/>
  <c r="GT88" i="1" s="1"/>
  <c r="GU89" i="1" s="1"/>
  <c r="GV90" i="1" s="1"/>
  <c r="GW91" i="1" s="1"/>
  <c r="GX92" i="1" s="1"/>
  <c r="GY93" i="1" s="1"/>
  <c r="GZ94" i="1" s="1"/>
  <c r="HA95" i="1" s="1"/>
  <c r="HB96" i="1" s="1"/>
  <c r="HC97" i="1" s="1"/>
  <c r="HD98" i="1" s="1"/>
  <c r="HE99" i="1" s="1"/>
  <c r="HF100" i="1" s="1"/>
  <c r="HG101" i="1" s="1"/>
  <c r="HH102" i="1" s="1"/>
  <c r="HI103" i="1" s="1"/>
  <c r="HJ104" i="1" s="1"/>
  <c r="HK105" i="1" s="1"/>
  <c r="HL106" i="1" s="1"/>
  <c r="HM107" i="1" s="1"/>
  <c r="HN108" i="1" s="1"/>
  <c r="HO109" i="1" s="1"/>
  <c r="HP110" i="1" s="1"/>
  <c r="DO4" i="1"/>
  <c r="DP5" i="1" s="1"/>
  <c r="DQ6" i="1" s="1"/>
  <c r="DR7" i="1" s="1"/>
  <c r="DS8" i="1" s="1"/>
  <c r="DT9" i="1" s="1"/>
  <c r="DU10" i="1" s="1"/>
  <c r="DV11" i="1" s="1"/>
  <c r="DW12" i="1" s="1"/>
  <c r="DX13" i="1" s="1"/>
  <c r="DY14" i="1" s="1"/>
  <c r="DZ15" i="1" s="1"/>
  <c r="EA16" i="1" s="1"/>
  <c r="EB17" i="1" s="1"/>
  <c r="EC18" i="1" s="1"/>
  <c r="ED19" i="1" s="1"/>
  <c r="EE20" i="1" s="1"/>
  <c r="EF21" i="1" s="1"/>
  <c r="EG22" i="1" s="1"/>
  <c r="EH23" i="1" s="1"/>
  <c r="EI24" i="1" s="1"/>
  <c r="EJ25" i="1" s="1"/>
  <c r="EK26" i="1" s="1"/>
  <c r="EL27" i="1" s="1"/>
  <c r="EM28" i="1" s="1"/>
  <c r="EN29" i="1" s="1"/>
  <c r="EO30" i="1" s="1"/>
  <c r="EP31" i="1" s="1"/>
  <c r="EQ32" i="1" s="1"/>
  <c r="ER33" i="1" s="1"/>
  <c r="ES34" i="1" s="1"/>
  <c r="ET35" i="1" s="1"/>
  <c r="EU36" i="1" s="1"/>
  <c r="EV37" i="1" s="1"/>
  <c r="EW38" i="1" s="1"/>
  <c r="EX39" i="1" s="1"/>
  <c r="EY40" i="1" s="1"/>
  <c r="EZ41" i="1" s="1"/>
  <c r="FA42" i="1" s="1"/>
  <c r="FB43" i="1" s="1"/>
  <c r="FC44" i="1" s="1"/>
  <c r="FD45" i="1" s="1"/>
  <c r="FE46" i="1" s="1"/>
  <c r="FF47" i="1" s="1"/>
  <c r="FG48" i="1" s="1"/>
  <c r="FH49" i="1" s="1"/>
  <c r="FI50" i="1" s="1"/>
  <c r="FJ51" i="1" s="1"/>
  <c r="FK52" i="1" s="1"/>
  <c r="FL53" i="1" s="1"/>
  <c r="FM54" i="1" s="1"/>
  <c r="FN55" i="1" s="1"/>
  <c r="FO56" i="1" s="1"/>
  <c r="FP57" i="1" s="1"/>
  <c r="FQ58" i="1" s="1"/>
  <c r="FR59" i="1" s="1"/>
  <c r="FS60" i="1" s="1"/>
  <c r="FT61" i="1" s="1"/>
  <c r="FU62" i="1" s="1"/>
  <c r="FV63" i="1" s="1"/>
  <c r="FW64" i="1" s="1"/>
  <c r="FX65" i="1" s="1"/>
  <c r="FY66" i="1" s="1"/>
  <c r="FZ67" i="1" s="1"/>
  <c r="GA68" i="1" s="1"/>
  <c r="GB69" i="1" s="1"/>
  <c r="GC70" i="1" s="1"/>
  <c r="GD71" i="1" s="1"/>
  <c r="GE72" i="1" s="1"/>
  <c r="GF73" i="1" s="1"/>
  <c r="GG74" i="1" s="1"/>
  <c r="GH75" i="1" s="1"/>
  <c r="GI76" i="1" s="1"/>
  <c r="GJ77" i="1" s="1"/>
  <c r="GK78" i="1" s="1"/>
  <c r="GL79" i="1" s="1"/>
  <c r="GM80" i="1" s="1"/>
  <c r="GN81" i="1" s="1"/>
  <c r="GO82" i="1" s="1"/>
  <c r="GP83" i="1" s="1"/>
  <c r="GQ84" i="1" s="1"/>
  <c r="GR85" i="1" s="1"/>
  <c r="GS86" i="1" s="1"/>
  <c r="GT87" i="1" s="1"/>
  <c r="GU88" i="1" s="1"/>
  <c r="GV89" i="1" s="1"/>
  <c r="GW90" i="1" s="1"/>
  <c r="GX91" i="1" s="1"/>
  <c r="GY92" i="1" s="1"/>
  <c r="GZ93" i="1" s="1"/>
  <c r="HA94" i="1" s="1"/>
  <c r="HB95" i="1" s="1"/>
  <c r="HC96" i="1" s="1"/>
  <c r="HD97" i="1" s="1"/>
  <c r="HE98" i="1" s="1"/>
  <c r="HF99" i="1" s="1"/>
  <c r="HG100" i="1" s="1"/>
  <c r="HH101" i="1" s="1"/>
  <c r="HI102" i="1" s="1"/>
  <c r="HJ103" i="1" s="1"/>
  <c r="HK104" i="1" s="1"/>
  <c r="HL105" i="1" s="1"/>
  <c r="HM106" i="1" s="1"/>
  <c r="HN107" i="1" s="1"/>
  <c r="HO108" i="1" s="1"/>
  <c r="HP109" i="1" s="1"/>
  <c r="DP4" i="1"/>
  <c r="DQ5" i="1" s="1"/>
  <c r="DR6" i="1" s="1"/>
  <c r="DS7" i="1" s="1"/>
  <c r="DT8" i="1" s="1"/>
  <c r="DU9" i="1" s="1"/>
  <c r="DV10" i="1" s="1"/>
  <c r="DW11" i="1" s="1"/>
  <c r="DX12" i="1" s="1"/>
  <c r="DY13" i="1" s="1"/>
  <c r="DZ14" i="1" s="1"/>
  <c r="EA15" i="1" s="1"/>
  <c r="EB16" i="1" s="1"/>
  <c r="EC17" i="1" s="1"/>
  <c r="ED18" i="1" s="1"/>
  <c r="EE19" i="1" s="1"/>
  <c r="EF20" i="1" s="1"/>
  <c r="EG21" i="1" s="1"/>
  <c r="EH22" i="1" s="1"/>
  <c r="EI23" i="1" s="1"/>
  <c r="EJ24" i="1" s="1"/>
  <c r="EK25" i="1" s="1"/>
  <c r="EL26" i="1" s="1"/>
  <c r="EM27" i="1" s="1"/>
  <c r="EN28" i="1" s="1"/>
  <c r="EO29" i="1" s="1"/>
  <c r="EP30" i="1" s="1"/>
  <c r="EQ31" i="1" s="1"/>
  <c r="ER32" i="1" s="1"/>
  <c r="ES33" i="1" s="1"/>
  <c r="ET34" i="1" s="1"/>
  <c r="EU35" i="1" s="1"/>
  <c r="EV36" i="1" s="1"/>
  <c r="EW37" i="1" s="1"/>
  <c r="EX38" i="1" s="1"/>
  <c r="EY39" i="1" s="1"/>
  <c r="EZ40" i="1" s="1"/>
  <c r="FA41" i="1" s="1"/>
  <c r="FB42" i="1" s="1"/>
  <c r="FC43" i="1" s="1"/>
  <c r="FD44" i="1" s="1"/>
  <c r="FE45" i="1" s="1"/>
  <c r="FF46" i="1" s="1"/>
  <c r="FG47" i="1" s="1"/>
  <c r="FH48" i="1" s="1"/>
  <c r="FI49" i="1" s="1"/>
  <c r="FJ50" i="1" s="1"/>
  <c r="FK51" i="1" s="1"/>
  <c r="FL52" i="1" s="1"/>
  <c r="FM53" i="1" s="1"/>
  <c r="FN54" i="1" s="1"/>
  <c r="FO55" i="1" s="1"/>
  <c r="FP56" i="1" s="1"/>
  <c r="FQ57" i="1" s="1"/>
  <c r="FR58" i="1" s="1"/>
  <c r="FS59" i="1" s="1"/>
  <c r="FT60" i="1" s="1"/>
  <c r="FU61" i="1" s="1"/>
  <c r="FV62" i="1" s="1"/>
  <c r="FW63" i="1" s="1"/>
  <c r="FX64" i="1" s="1"/>
  <c r="FY65" i="1" s="1"/>
  <c r="FZ66" i="1" s="1"/>
  <c r="GA67" i="1" s="1"/>
  <c r="GB68" i="1" s="1"/>
  <c r="GC69" i="1" s="1"/>
  <c r="GD70" i="1" s="1"/>
  <c r="GE71" i="1" s="1"/>
  <c r="GF72" i="1" s="1"/>
  <c r="GG73" i="1" s="1"/>
  <c r="GH74" i="1" s="1"/>
  <c r="GI75" i="1" s="1"/>
  <c r="GJ76" i="1" s="1"/>
  <c r="GK77" i="1" s="1"/>
  <c r="GL78" i="1" s="1"/>
  <c r="GM79" i="1" s="1"/>
  <c r="GN80" i="1" s="1"/>
  <c r="GO81" i="1" s="1"/>
  <c r="GP82" i="1" s="1"/>
  <c r="GQ83" i="1" s="1"/>
  <c r="GR84" i="1" s="1"/>
  <c r="GS85" i="1" s="1"/>
  <c r="GT86" i="1" s="1"/>
  <c r="GU87" i="1" s="1"/>
  <c r="GV88" i="1" s="1"/>
  <c r="GW89" i="1" s="1"/>
  <c r="GX90" i="1" s="1"/>
  <c r="GY91" i="1" s="1"/>
  <c r="GZ92" i="1" s="1"/>
  <c r="HA93" i="1" s="1"/>
  <c r="HB94" i="1" s="1"/>
  <c r="HC95" i="1" s="1"/>
  <c r="HD96" i="1" s="1"/>
  <c r="HE97" i="1" s="1"/>
  <c r="HF98" i="1" s="1"/>
  <c r="HG99" i="1" s="1"/>
  <c r="HH100" i="1" s="1"/>
  <c r="HI101" i="1" s="1"/>
  <c r="HJ102" i="1" s="1"/>
  <c r="HK103" i="1" s="1"/>
  <c r="HL104" i="1" s="1"/>
  <c r="HM105" i="1" s="1"/>
  <c r="HN106" i="1" s="1"/>
  <c r="HO107" i="1" s="1"/>
  <c r="HP108" i="1" s="1"/>
  <c r="DQ4" i="1"/>
  <c r="DR5" i="1" s="1"/>
  <c r="DS6" i="1" s="1"/>
  <c r="DT7" i="1" s="1"/>
  <c r="DU8" i="1" s="1"/>
  <c r="DV9" i="1" s="1"/>
  <c r="DW10" i="1" s="1"/>
  <c r="DX11" i="1" s="1"/>
  <c r="DY12" i="1" s="1"/>
  <c r="DZ13" i="1" s="1"/>
  <c r="EA14" i="1" s="1"/>
  <c r="EB15" i="1" s="1"/>
  <c r="EC16" i="1" s="1"/>
  <c r="ED17" i="1" s="1"/>
  <c r="EE18" i="1" s="1"/>
  <c r="EF19" i="1" s="1"/>
  <c r="EG20" i="1" s="1"/>
  <c r="EH21" i="1" s="1"/>
  <c r="EI22" i="1" s="1"/>
  <c r="EJ23" i="1" s="1"/>
  <c r="EK24" i="1" s="1"/>
  <c r="EL25" i="1" s="1"/>
  <c r="EM26" i="1" s="1"/>
  <c r="EN27" i="1" s="1"/>
  <c r="EO28" i="1" s="1"/>
  <c r="EP29" i="1" s="1"/>
  <c r="EQ30" i="1" s="1"/>
  <c r="ER31" i="1" s="1"/>
  <c r="ES32" i="1" s="1"/>
  <c r="ET33" i="1" s="1"/>
  <c r="EU34" i="1" s="1"/>
  <c r="EV35" i="1" s="1"/>
  <c r="EW36" i="1" s="1"/>
  <c r="EX37" i="1" s="1"/>
  <c r="EY38" i="1" s="1"/>
  <c r="EZ39" i="1" s="1"/>
  <c r="FA40" i="1" s="1"/>
  <c r="FB41" i="1" s="1"/>
  <c r="FC42" i="1" s="1"/>
  <c r="FD43" i="1" s="1"/>
  <c r="FE44" i="1" s="1"/>
  <c r="FF45" i="1" s="1"/>
  <c r="FG46" i="1" s="1"/>
  <c r="FH47" i="1" s="1"/>
  <c r="FI48" i="1" s="1"/>
  <c r="FJ49" i="1" s="1"/>
  <c r="FK50" i="1" s="1"/>
  <c r="FL51" i="1" s="1"/>
  <c r="FM52" i="1" s="1"/>
  <c r="FN53" i="1" s="1"/>
  <c r="FO54" i="1" s="1"/>
  <c r="FP55" i="1" s="1"/>
  <c r="FQ56" i="1" s="1"/>
  <c r="FR57" i="1" s="1"/>
  <c r="FS58" i="1" s="1"/>
  <c r="FT59" i="1" s="1"/>
  <c r="FU60" i="1" s="1"/>
  <c r="FV61" i="1" s="1"/>
  <c r="FW62" i="1" s="1"/>
  <c r="FX63" i="1" s="1"/>
  <c r="FY64" i="1" s="1"/>
  <c r="FZ65" i="1" s="1"/>
  <c r="GA66" i="1" s="1"/>
  <c r="GB67" i="1" s="1"/>
  <c r="GC68" i="1" s="1"/>
  <c r="GD69" i="1" s="1"/>
  <c r="GE70" i="1" s="1"/>
  <c r="GF71" i="1" s="1"/>
  <c r="GG72" i="1" s="1"/>
  <c r="GH73" i="1" s="1"/>
  <c r="GI74" i="1" s="1"/>
  <c r="GJ75" i="1" s="1"/>
  <c r="GK76" i="1" s="1"/>
  <c r="GL77" i="1" s="1"/>
  <c r="GM78" i="1" s="1"/>
  <c r="GN79" i="1" s="1"/>
  <c r="GO80" i="1" s="1"/>
  <c r="GP81" i="1" s="1"/>
  <c r="GQ82" i="1" s="1"/>
  <c r="GR83" i="1" s="1"/>
  <c r="GS84" i="1" s="1"/>
  <c r="GT85" i="1" s="1"/>
  <c r="GU86" i="1" s="1"/>
  <c r="GV87" i="1" s="1"/>
  <c r="GW88" i="1" s="1"/>
  <c r="GX89" i="1" s="1"/>
  <c r="GY90" i="1" s="1"/>
  <c r="GZ91" i="1" s="1"/>
  <c r="HA92" i="1" s="1"/>
  <c r="HB93" i="1" s="1"/>
  <c r="HC94" i="1" s="1"/>
  <c r="HD95" i="1" s="1"/>
  <c r="HE96" i="1" s="1"/>
  <c r="HF97" i="1" s="1"/>
  <c r="HG98" i="1" s="1"/>
  <c r="HH99" i="1" s="1"/>
  <c r="HI100" i="1" s="1"/>
  <c r="HJ101" i="1" s="1"/>
  <c r="HK102" i="1" s="1"/>
  <c r="HL103" i="1" s="1"/>
  <c r="HM104" i="1" s="1"/>
  <c r="HN105" i="1" s="1"/>
  <c r="HO106" i="1" s="1"/>
  <c r="HP107" i="1" s="1"/>
  <c r="DR4" i="1"/>
  <c r="DS5" i="1" s="1"/>
  <c r="DT6" i="1" s="1"/>
  <c r="DU7" i="1" s="1"/>
  <c r="DV8" i="1" s="1"/>
  <c r="DW9" i="1" s="1"/>
  <c r="DX10" i="1" s="1"/>
  <c r="DY11" i="1" s="1"/>
  <c r="DZ12" i="1" s="1"/>
  <c r="EA13" i="1" s="1"/>
  <c r="EB14" i="1" s="1"/>
  <c r="EC15" i="1" s="1"/>
  <c r="ED16" i="1" s="1"/>
  <c r="EE17" i="1" s="1"/>
  <c r="EF18" i="1" s="1"/>
  <c r="EG19" i="1" s="1"/>
  <c r="EH20" i="1" s="1"/>
  <c r="EI21" i="1" s="1"/>
  <c r="EJ22" i="1" s="1"/>
  <c r="EK23" i="1" s="1"/>
  <c r="EL24" i="1" s="1"/>
  <c r="EM25" i="1" s="1"/>
  <c r="EN26" i="1" s="1"/>
  <c r="EO27" i="1" s="1"/>
  <c r="EP28" i="1" s="1"/>
  <c r="EQ29" i="1" s="1"/>
  <c r="ER30" i="1" s="1"/>
  <c r="ES31" i="1" s="1"/>
  <c r="ET32" i="1" s="1"/>
  <c r="EU33" i="1" s="1"/>
  <c r="EV34" i="1" s="1"/>
  <c r="EW35" i="1" s="1"/>
  <c r="EX36" i="1" s="1"/>
  <c r="EY37" i="1" s="1"/>
  <c r="EZ38" i="1" s="1"/>
  <c r="FA39" i="1" s="1"/>
  <c r="FB40" i="1" s="1"/>
  <c r="FC41" i="1" s="1"/>
  <c r="FD42" i="1" s="1"/>
  <c r="FE43" i="1" s="1"/>
  <c r="FF44" i="1" s="1"/>
  <c r="FG45" i="1" s="1"/>
  <c r="FH46" i="1" s="1"/>
  <c r="FI47" i="1" s="1"/>
  <c r="FJ48" i="1" s="1"/>
  <c r="FK49" i="1" s="1"/>
  <c r="FL50" i="1" s="1"/>
  <c r="FM51" i="1" s="1"/>
  <c r="FN52" i="1" s="1"/>
  <c r="FO53" i="1" s="1"/>
  <c r="FP54" i="1" s="1"/>
  <c r="FQ55" i="1" s="1"/>
  <c r="FR56" i="1" s="1"/>
  <c r="FS57" i="1" s="1"/>
  <c r="FT58" i="1" s="1"/>
  <c r="FU59" i="1" s="1"/>
  <c r="FV60" i="1" s="1"/>
  <c r="FW61" i="1" s="1"/>
  <c r="FX62" i="1" s="1"/>
  <c r="FY63" i="1" s="1"/>
  <c r="FZ64" i="1" s="1"/>
  <c r="GA65" i="1" s="1"/>
  <c r="GB66" i="1" s="1"/>
  <c r="GC67" i="1" s="1"/>
  <c r="GD68" i="1" s="1"/>
  <c r="GE69" i="1" s="1"/>
  <c r="GF70" i="1" s="1"/>
  <c r="GG71" i="1" s="1"/>
  <c r="GH72" i="1" s="1"/>
  <c r="GI73" i="1" s="1"/>
  <c r="GJ74" i="1" s="1"/>
  <c r="GK75" i="1" s="1"/>
  <c r="GL76" i="1" s="1"/>
  <c r="GM77" i="1" s="1"/>
  <c r="GN78" i="1" s="1"/>
  <c r="GO79" i="1" s="1"/>
  <c r="GP80" i="1" s="1"/>
  <c r="GQ81" i="1" s="1"/>
  <c r="GR82" i="1" s="1"/>
  <c r="GS83" i="1" s="1"/>
  <c r="GT84" i="1" s="1"/>
  <c r="GU85" i="1" s="1"/>
  <c r="GV86" i="1" s="1"/>
  <c r="GW87" i="1" s="1"/>
  <c r="GX88" i="1" s="1"/>
  <c r="GY89" i="1" s="1"/>
  <c r="GZ90" i="1" s="1"/>
  <c r="HA91" i="1" s="1"/>
  <c r="HB92" i="1" s="1"/>
  <c r="HC93" i="1" s="1"/>
  <c r="HD94" i="1" s="1"/>
  <c r="HE95" i="1" s="1"/>
  <c r="HF96" i="1" s="1"/>
  <c r="HG97" i="1" s="1"/>
  <c r="HH98" i="1" s="1"/>
  <c r="HI99" i="1" s="1"/>
  <c r="HJ100" i="1" s="1"/>
  <c r="HK101" i="1" s="1"/>
  <c r="HL102" i="1" s="1"/>
  <c r="HM103" i="1" s="1"/>
  <c r="HN104" i="1" s="1"/>
  <c r="HO105" i="1" s="1"/>
  <c r="HP106" i="1" s="1"/>
  <c r="DS4" i="1"/>
  <c r="DT5" i="1" s="1"/>
  <c r="DU6" i="1" s="1"/>
  <c r="DV7" i="1" s="1"/>
  <c r="DW8" i="1" s="1"/>
  <c r="DX9" i="1" s="1"/>
  <c r="DY10" i="1" s="1"/>
  <c r="DZ11" i="1" s="1"/>
  <c r="EA12" i="1" s="1"/>
  <c r="EB13" i="1" s="1"/>
  <c r="EC14" i="1" s="1"/>
  <c r="ED15" i="1" s="1"/>
  <c r="EE16" i="1" s="1"/>
  <c r="EF17" i="1" s="1"/>
  <c r="EG18" i="1" s="1"/>
  <c r="EH19" i="1" s="1"/>
  <c r="EI20" i="1" s="1"/>
  <c r="EJ21" i="1" s="1"/>
  <c r="EK22" i="1" s="1"/>
  <c r="EL23" i="1" s="1"/>
  <c r="EM24" i="1" s="1"/>
  <c r="EN25" i="1" s="1"/>
  <c r="EO26" i="1" s="1"/>
  <c r="EP27" i="1" s="1"/>
  <c r="EQ28" i="1" s="1"/>
  <c r="ER29" i="1" s="1"/>
  <c r="ES30" i="1" s="1"/>
  <c r="ET31" i="1" s="1"/>
  <c r="EU32" i="1" s="1"/>
  <c r="EV33" i="1" s="1"/>
  <c r="EW34" i="1" s="1"/>
  <c r="EX35" i="1" s="1"/>
  <c r="EY36" i="1" s="1"/>
  <c r="EZ37" i="1" s="1"/>
  <c r="FA38" i="1" s="1"/>
  <c r="FB39" i="1" s="1"/>
  <c r="FC40" i="1" s="1"/>
  <c r="FD41" i="1" s="1"/>
  <c r="FE42" i="1" s="1"/>
  <c r="FF43" i="1" s="1"/>
  <c r="FG44" i="1" s="1"/>
  <c r="FH45" i="1" s="1"/>
  <c r="FI46" i="1" s="1"/>
  <c r="FJ47" i="1" s="1"/>
  <c r="FK48" i="1" s="1"/>
  <c r="FL49" i="1" s="1"/>
  <c r="FM50" i="1" s="1"/>
  <c r="FN51" i="1" s="1"/>
  <c r="FO52" i="1" s="1"/>
  <c r="FP53" i="1" s="1"/>
  <c r="FQ54" i="1" s="1"/>
  <c r="FR55" i="1" s="1"/>
  <c r="FS56" i="1" s="1"/>
  <c r="FT57" i="1" s="1"/>
  <c r="FU58" i="1" s="1"/>
  <c r="FV59" i="1" s="1"/>
  <c r="FW60" i="1" s="1"/>
  <c r="FX61" i="1" s="1"/>
  <c r="FY62" i="1" s="1"/>
  <c r="FZ63" i="1" s="1"/>
  <c r="GA64" i="1" s="1"/>
  <c r="GB65" i="1" s="1"/>
  <c r="GC66" i="1" s="1"/>
  <c r="GD67" i="1" s="1"/>
  <c r="GE68" i="1" s="1"/>
  <c r="GF69" i="1" s="1"/>
  <c r="GG70" i="1" s="1"/>
  <c r="GH71" i="1" s="1"/>
  <c r="GI72" i="1" s="1"/>
  <c r="GJ73" i="1" s="1"/>
  <c r="GK74" i="1" s="1"/>
  <c r="GL75" i="1" s="1"/>
  <c r="GM76" i="1" s="1"/>
  <c r="GN77" i="1" s="1"/>
  <c r="GO78" i="1" s="1"/>
  <c r="GP79" i="1" s="1"/>
  <c r="GQ80" i="1" s="1"/>
  <c r="GR81" i="1" s="1"/>
  <c r="GS82" i="1" s="1"/>
  <c r="GT83" i="1" s="1"/>
  <c r="GU84" i="1" s="1"/>
  <c r="GV85" i="1" s="1"/>
  <c r="GW86" i="1" s="1"/>
  <c r="GX87" i="1" s="1"/>
  <c r="GY88" i="1" s="1"/>
  <c r="GZ89" i="1" s="1"/>
  <c r="HA90" i="1" s="1"/>
  <c r="HB91" i="1" s="1"/>
  <c r="HC92" i="1" s="1"/>
  <c r="HD93" i="1" s="1"/>
  <c r="HE94" i="1" s="1"/>
  <c r="HF95" i="1" s="1"/>
  <c r="HG96" i="1" s="1"/>
  <c r="HH97" i="1" s="1"/>
  <c r="HI98" i="1" s="1"/>
  <c r="HJ99" i="1" s="1"/>
  <c r="HK100" i="1" s="1"/>
  <c r="HL101" i="1" s="1"/>
  <c r="HM102" i="1" s="1"/>
  <c r="HN103" i="1" s="1"/>
  <c r="HO104" i="1" s="1"/>
  <c r="HP105" i="1" s="1"/>
  <c r="DT4" i="1"/>
  <c r="DU5" i="1" s="1"/>
  <c r="DV6" i="1" s="1"/>
  <c r="DW7" i="1" s="1"/>
  <c r="DX8" i="1" s="1"/>
  <c r="DY9" i="1" s="1"/>
  <c r="DZ10" i="1" s="1"/>
  <c r="EA11" i="1" s="1"/>
  <c r="EB12" i="1" s="1"/>
  <c r="EC13" i="1" s="1"/>
  <c r="ED14" i="1" s="1"/>
  <c r="EE15" i="1" s="1"/>
  <c r="EF16" i="1" s="1"/>
  <c r="EG17" i="1" s="1"/>
  <c r="EH18" i="1" s="1"/>
  <c r="EI19" i="1" s="1"/>
  <c r="EJ20" i="1" s="1"/>
  <c r="EK21" i="1" s="1"/>
  <c r="EL22" i="1" s="1"/>
  <c r="EM23" i="1" s="1"/>
  <c r="EN24" i="1" s="1"/>
  <c r="EO25" i="1" s="1"/>
  <c r="EP26" i="1" s="1"/>
  <c r="EQ27" i="1" s="1"/>
  <c r="ER28" i="1" s="1"/>
  <c r="ES29" i="1" s="1"/>
  <c r="ET30" i="1" s="1"/>
  <c r="EU31" i="1" s="1"/>
  <c r="EV32" i="1" s="1"/>
  <c r="EW33" i="1" s="1"/>
  <c r="EX34" i="1" s="1"/>
  <c r="EY35" i="1" s="1"/>
  <c r="EZ36" i="1" s="1"/>
  <c r="FA37" i="1" s="1"/>
  <c r="FB38" i="1" s="1"/>
  <c r="FC39" i="1" s="1"/>
  <c r="FD40" i="1" s="1"/>
  <c r="FE41" i="1" s="1"/>
  <c r="FF42" i="1" s="1"/>
  <c r="FG43" i="1" s="1"/>
  <c r="FH44" i="1" s="1"/>
  <c r="FI45" i="1" s="1"/>
  <c r="FJ46" i="1" s="1"/>
  <c r="FK47" i="1" s="1"/>
  <c r="FL48" i="1" s="1"/>
  <c r="FM49" i="1" s="1"/>
  <c r="FN50" i="1" s="1"/>
  <c r="FO51" i="1" s="1"/>
  <c r="FP52" i="1" s="1"/>
  <c r="FQ53" i="1" s="1"/>
  <c r="FR54" i="1" s="1"/>
  <c r="FS55" i="1" s="1"/>
  <c r="FT56" i="1" s="1"/>
  <c r="FU57" i="1" s="1"/>
  <c r="FV58" i="1" s="1"/>
  <c r="FW59" i="1" s="1"/>
  <c r="FX60" i="1" s="1"/>
  <c r="FY61" i="1" s="1"/>
  <c r="FZ62" i="1" s="1"/>
  <c r="GA63" i="1" s="1"/>
  <c r="GB64" i="1" s="1"/>
  <c r="GC65" i="1" s="1"/>
  <c r="GD66" i="1" s="1"/>
  <c r="GE67" i="1" s="1"/>
  <c r="GF68" i="1" s="1"/>
  <c r="GG69" i="1" s="1"/>
  <c r="GH70" i="1" s="1"/>
  <c r="GI71" i="1" s="1"/>
  <c r="GJ72" i="1" s="1"/>
  <c r="GK73" i="1" s="1"/>
  <c r="GL74" i="1" s="1"/>
  <c r="GM75" i="1" s="1"/>
  <c r="GN76" i="1" s="1"/>
  <c r="GO77" i="1" s="1"/>
  <c r="GP78" i="1" s="1"/>
  <c r="GQ79" i="1" s="1"/>
  <c r="GR80" i="1" s="1"/>
  <c r="GS81" i="1" s="1"/>
  <c r="GT82" i="1" s="1"/>
  <c r="GU83" i="1" s="1"/>
  <c r="GV84" i="1" s="1"/>
  <c r="GW85" i="1" s="1"/>
  <c r="GX86" i="1" s="1"/>
  <c r="GY87" i="1" s="1"/>
  <c r="GZ88" i="1" s="1"/>
  <c r="HA89" i="1" s="1"/>
  <c r="HB90" i="1" s="1"/>
  <c r="HC91" i="1" s="1"/>
  <c r="HD92" i="1" s="1"/>
  <c r="HE93" i="1" s="1"/>
  <c r="HF94" i="1" s="1"/>
  <c r="HG95" i="1" s="1"/>
  <c r="HH96" i="1" s="1"/>
  <c r="HI97" i="1" s="1"/>
  <c r="HJ98" i="1" s="1"/>
  <c r="HK99" i="1" s="1"/>
  <c r="HL100" i="1" s="1"/>
  <c r="HM101" i="1" s="1"/>
  <c r="HN102" i="1" s="1"/>
  <c r="HO103" i="1" s="1"/>
  <c r="HP104" i="1" s="1"/>
  <c r="DU4" i="1"/>
  <c r="DV5" i="1" s="1"/>
  <c r="DW6" i="1" s="1"/>
  <c r="DX7" i="1" s="1"/>
  <c r="DY8" i="1" s="1"/>
  <c r="DZ9" i="1" s="1"/>
  <c r="EA10" i="1" s="1"/>
  <c r="EB11" i="1" s="1"/>
  <c r="EC12" i="1" s="1"/>
  <c r="ED13" i="1" s="1"/>
  <c r="EE14" i="1" s="1"/>
  <c r="EF15" i="1" s="1"/>
  <c r="EG16" i="1" s="1"/>
  <c r="EH17" i="1" s="1"/>
  <c r="EI18" i="1" s="1"/>
  <c r="EJ19" i="1" s="1"/>
  <c r="EK20" i="1" s="1"/>
  <c r="EL21" i="1" s="1"/>
  <c r="EM22" i="1" s="1"/>
  <c r="EN23" i="1" s="1"/>
  <c r="EO24" i="1" s="1"/>
  <c r="EP25" i="1" s="1"/>
  <c r="EQ26" i="1" s="1"/>
  <c r="ER27" i="1" s="1"/>
  <c r="ES28" i="1" s="1"/>
  <c r="ET29" i="1" s="1"/>
  <c r="EU30" i="1" s="1"/>
  <c r="EV31" i="1" s="1"/>
  <c r="EW32" i="1" s="1"/>
  <c r="EX33" i="1" s="1"/>
  <c r="EY34" i="1" s="1"/>
  <c r="EZ35" i="1" s="1"/>
  <c r="FA36" i="1" s="1"/>
  <c r="FB37" i="1" s="1"/>
  <c r="FC38" i="1" s="1"/>
  <c r="FD39" i="1" s="1"/>
  <c r="FE40" i="1" s="1"/>
  <c r="FF41" i="1" s="1"/>
  <c r="FG42" i="1" s="1"/>
  <c r="FH43" i="1" s="1"/>
  <c r="FI44" i="1" s="1"/>
  <c r="FJ45" i="1" s="1"/>
  <c r="FK46" i="1" s="1"/>
  <c r="FL47" i="1" s="1"/>
  <c r="FM48" i="1" s="1"/>
  <c r="FN49" i="1" s="1"/>
  <c r="FO50" i="1" s="1"/>
  <c r="FP51" i="1" s="1"/>
  <c r="FQ52" i="1" s="1"/>
  <c r="FR53" i="1" s="1"/>
  <c r="FS54" i="1" s="1"/>
  <c r="FT55" i="1" s="1"/>
  <c r="FU56" i="1" s="1"/>
  <c r="FV57" i="1" s="1"/>
  <c r="FW58" i="1" s="1"/>
  <c r="FX59" i="1" s="1"/>
  <c r="FY60" i="1" s="1"/>
  <c r="FZ61" i="1" s="1"/>
  <c r="GA62" i="1" s="1"/>
  <c r="GB63" i="1" s="1"/>
  <c r="GC64" i="1" s="1"/>
  <c r="GD65" i="1" s="1"/>
  <c r="GE66" i="1" s="1"/>
  <c r="GF67" i="1" s="1"/>
  <c r="GG68" i="1" s="1"/>
  <c r="GH69" i="1" s="1"/>
  <c r="GI70" i="1" s="1"/>
  <c r="GJ71" i="1" s="1"/>
  <c r="GK72" i="1" s="1"/>
  <c r="GL73" i="1" s="1"/>
  <c r="GM74" i="1" s="1"/>
  <c r="GN75" i="1" s="1"/>
  <c r="GO76" i="1" s="1"/>
  <c r="GP77" i="1" s="1"/>
  <c r="GQ78" i="1" s="1"/>
  <c r="GR79" i="1" s="1"/>
  <c r="GS80" i="1" s="1"/>
  <c r="GT81" i="1" s="1"/>
  <c r="GU82" i="1" s="1"/>
  <c r="GV83" i="1" s="1"/>
  <c r="GW84" i="1" s="1"/>
  <c r="GX85" i="1" s="1"/>
  <c r="GY86" i="1" s="1"/>
  <c r="GZ87" i="1" s="1"/>
  <c r="HA88" i="1" s="1"/>
  <c r="HB89" i="1" s="1"/>
  <c r="HC90" i="1" s="1"/>
  <c r="HD91" i="1" s="1"/>
  <c r="HE92" i="1" s="1"/>
  <c r="HF93" i="1" s="1"/>
  <c r="HG94" i="1" s="1"/>
  <c r="HH95" i="1" s="1"/>
  <c r="HI96" i="1" s="1"/>
  <c r="HJ97" i="1" s="1"/>
  <c r="HK98" i="1" s="1"/>
  <c r="HL99" i="1" s="1"/>
  <c r="HM100" i="1" s="1"/>
  <c r="HN101" i="1" s="1"/>
  <c r="HO102" i="1" s="1"/>
  <c r="HP103" i="1" s="1"/>
  <c r="DV4" i="1"/>
  <c r="DW5" i="1" s="1"/>
  <c r="DX6" i="1" s="1"/>
  <c r="DY7" i="1" s="1"/>
  <c r="DZ8" i="1" s="1"/>
  <c r="EA9" i="1" s="1"/>
  <c r="EB10" i="1" s="1"/>
  <c r="EC11" i="1" s="1"/>
  <c r="ED12" i="1" s="1"/>
  <c r="EE13" i="1" s="1"/>
  <c r="EF14" i="1" s="1"/>
  <c r="EG15" i="1" s="1"/>
  <c r="EH16" i="1" s="1"/>
  <c r="EI17" i="1" s="1"/>
  <c r="EJ18" i="1" s="1"/>
  <c r="EK19" i="1" s="1"/>
  <c r="EL20" i="1" s="1"/>
  <c r="EM21" i="1" s="1"/>
  <c r="EN22" i="1" s="1"/>
  <c r="EO23" i="1" s="1"/>
  <c r="EP24" i="1" s="1"/>
  <c r="EQ25" i="1" s="1"/>
  <c r="ER26" i="1" s="1"/>
  <c r="ES27" i="1" s="1"/>
  <c r="ET28" i="1" s="1"/>
  <c r="EU29" i="1" s="1"/>
  <c r="EV30" i="1" s="1"/>
  <c r="EW31" i="1" s="1"/>
  <c r="EX32" i="1" s="1"/>
  <c r="EY33" i="1" s="1"/>
  <c r="EZ34" i="1" s="1"/>
  <c r="FA35" i="1" s="1"/>
  <c r="FB36" i="1" s="1"/>
  <c r="FC37" i="1" s="1"/>
  <c r="FD38" i="1" s="1"/>
  <c r="FE39" i="1" s="1"/>
  <c r="FF40" i="1" s="1"/>
  <c r="FG41" i="1" s="1"/>
  <c r="FH42" i="1" s="1"/>
  <c r="FI43" i="1" s="1"/>
  <c r="FJ44" i="1" s="1"/>
  <c r="FK45" i="1" s="1"/>
  <c r="FL46" i="1" s="1"/>
  <c r="FM47" i="1" s="1"/>
  <c r="FN48" i="1" s="1"/>
  <c r="FO49" i="1" s="1"/>
  <c r="FP50" i="1" s="1"/>
  <c r="FQ51" i="1" s="1"/>
  <c r="FR52" i="1" s="1"/>
  <c r="FS53" i="1" s="1"/>
  <c r="FT54" i="1" s="1"/>
  <c r="FU55" i="1" s="1"/>
  <c r="FV56" i="1" s="1"/>
  <c r="FW57" i="1" s="1"/>
  <c r="FX58" i="1" s="1"/>
  <c r="FY59" i="1" s="1"/>
  <c r="FZ60" i="1" s="1"/>
  <c r="GA61" i="1" s="1"/>
  <c r="GB62" i="1" s="1"/>
  <c r="GC63" i="1" s="1"/>
  <c r="GD64" i="1" s="1"/>
  <c r="GE65" i="1" s="1"/>
  <c r="GF66" i="1" s="1"/>
  <c r="GG67" i="1" s="1"/>
  <c r="GH68" i="1" s="1"/>
  <c r="GI69" i="1" s="1"/>
  <c r="GJ70" i="1" s="1"/>
  <c r="GK71" i="1" s="1"/>
  <c r="GL72" i="1" s="1"/>
  <c r="GM73" i="1" s="1"/>
  <c r="GN74" i="1" s="1"/>
  <c r="GO75" i="1" s="1"/>
  <c r="GP76" i="1" s="1"/>
  <c r="GQ77" i="1" s="1"/>
  <c r="GR78" i="1" s="1"/>
  <c r="GS79" i="1" s="1"/>
  <c r="GT80" i="1" s="1"/>
  <c r="GU81" i="1" s="1"/>
  <c r="GV82" i="1" s="1"/>
  <c r="GW83" i="1" s="1"/>
  <c r="GX84" i="1" s="1"/>
  <c r="GY85" i="1" s="1"/>
  <c r="GZ86" i="1" s="1"/>
  <c r="HA87" i="1" s="1"/>
  <c r="HB88" i="1" s="1"/>
  <c r="HC89" i="1" s="1"/>
  <c r="HD90" i="1" s="1"/>
  <c r="HE91" i="1" s="1"/>
  <c r="HF92" i="1" s="1"/>
  <c r="HG93" i="1" s="1"/>
  <c r="HH94" i="1" s="1"/>
  <c r="HI95" i="1" s="1"/>
  <c r="HJ96" i="1" s="1"/>
  <c r="HK97" i="1" s="1"/>
  <c r="HL98" i="1" s="1"/>
  <c r="HM99" i="1" s="1"/>
  <c r="HN100" i="1" s="1"/>
  <c r="HO101" i="1" s="1"/>
  <c r="HP102" i="1" s="1"/>
  <c r="DW4" i="1"/>
  <c r="DX5" i="1" s="1"/>
  <c r="DY6" i="1" s="1"/>
  <c r="DZ7" i="1" s="1"/>
  <c r="EA8" i="1" s="1"/>
  <c r="EB9" i="1" s="1"/>
  <c r="EC10" i="1" s="1"/>
  <c r="ED11" i="1" s="1"/>
  <c r="EE12" i="1" s="1"/>
  <c r="EF13" i="1" s="1"/>
  <c r="EG14" i="1" s="1"/>
  <c r="EH15" i="1" s="1"/>
  <c r="EI16" i="1" s="1"/>
  <c r="EJ17" i="1" s="1"/>
  <c r="EK18" i="1" s="1"/>
  <c r="EL19" i="1" s="1"/>
  <c r="EM20" i="1" s="1"/>
  <c r="EN21" i="1" s="1"/>
  <c r="EO22" i="1" s="1"/>
  <c r="EP23" i="1" s="1"/>
  <c r="EQ24" i="1" s="1"/>
  <c r="ER25" i="1" s="1"/>
  <c r="ES26" i="1" s="1"/>
  <c r="ET27" i="1" s="1"/>
  <c r="EU28" i="1" s="1"/>
  <c r="EV29" i="1" s="1"/>
  <c r="EW30" i="1" s="1"/>
  <c r="EX31" i="1" s="1"/>
  <c r="EY32" i="1" s="1"/>
  <c r="EZ33" i="1" s="1"/>
  <c r="FA34" i="1" s="1"/>
  <c r="FB35" i="1" s="1"/>
  <c r="FC36" i="1" s="1"/>
  <c r="FD37" i="1" s="1"/>
  <c r="FE38" i="1" s="1"/>
  <c r="FF39" i="1" s="1"/>
  <c r="FG40" i="1" s="1"/>
  <c r="FH41" i="1" s="1"/>
  <c r="FI42" i="1" s="1"/>
  <c r="FJ43" i="1" s="1"/>
  <c r="FK44" i="1" s="1"/>
  <c r="FL45" i="1" s="1"/>
  <c r="FM46" i="1" s="1"/>
  <c r="FN47" i="1" s="1"/>
  <c r="FO48" i="1" s="1"/>
  <c r="FP49" i="1" s="1"/>
  <c r="FQ50" i="1" s="1"/>
  <c r="FR51" i="1" s="1"/>
  <c r="FS52" i="1" s="1"/>
  <c r="FT53" i="1" s="1"/>
  <c r="FU54" i="1" s="1"/>
  <c r="FV55" i="1" s="1"/>
  <c r="FW56" i="1" s="1"/>
  <c r="FX57" i="1" s="1"/>
  <c r="FY58" i="1" s="1"/>
  <c r="FZ59" i="1" s="1"/>
  <c r="GA60" i="1" s="1"/>
  <c r="GB61" i="1" s="1"/>
  <c r="GC62" i="1" s="1"/>
  <c r="GD63" i="1" s="1"/>
  <c r="GE64" i="1" s="1"/>
  <c r="GF65" i="1" s="1"/>
  <c r="GG66" i="1" s="1"/>
  <c r="GH67" i="1" s="1"/>
  <c r="GI68" i="1" s="1"/>
  <c r="GJ69" i="1" s="1"/>
  <c r="GK70" i="1" s="1"/>
  <c r="GL71" i="1" s="1"/>
  <c r="GM72" i="1" s="1"/>
  <c r="GN73" i="1" s="1"/>
  <c r="GO74" i="1" s="1"/>
  <c r="GP75" i="1" s="1"/>
  <c r="GQ76" i="1" s="1"/>
  <c r="GR77" i="1" s="1"/>
  <c r="GS78" i="1" s="1"/>
  <c r="GT79" i="1" s="1"/>
  <c r="GU80" i="1" s="1"/>
  <c r="GV81" i="1" s="1"/>
  <c r="GW82" i="1" s="1"/>
  <c r="GX83" i="1" s="1"/>
  <c r="GY84" i="1" s="1"/>
  <c r="GZ85" i="1" s="1"/>
  <c r="HA86" i="1" s="1"/>
  <c r="HB87" i="1" s="1"/>
  <c r="HC88" i="1" s="1"/>
  <c r="HD89" i="1" s="1"/>
  <c r="HE90" i="1" s="1"/>
  <c r="HF91" i="1" s="1"/>
  <c r="HG92" i="1" s="1"/>
  <c r="HH93" i="1" s="1"/>
  <c r="HI94" i="1" s="1"/>
  <c r="HJ95" i="1" s="1"/>
  <c r="HK96" i="1" s="1"/>
  <c r="HL97" i="1" s="1"/>
  <c r="HM98" i="1" s="1"/>
  <c r="HN99" i="1" s="1"/>
  <c r="HO100" i="1" s="1"/>
  <c r="HP101" i="1" s="1"/>
  <c r="DX4" i="1"/>
  <c r="DY5" i="1" s="1"/>
  <c r="DZ6" i="1" s="1"/>
  <c r="EA7" i="1" s="1"/>
  <c r="EB8" i="1" s="1"/>
  <c r="EC9" i="1" s="1"/>
  <c r="ED10" i="1" s="1"/>
  <c r="EE11" i="1" s="1"/>
  <c r="EF12" i="1" s="1"/>
  <c r="EG13" i="1" s="1"/>
  <c r="EH14" i="1" s="1"/>
  <c r="EI15" i="1" s="1"/>
  <c r="EJ16" i="1" s="1"/>
  <c r="EK17" i="1" s="1"/>
  <c r="EL18" i="1" s="1"/>
  <c r="EM19" i="1" s="1"/>
  <c r="EN20" i="1" s="1"/>
  <c r="EO21" i="1" s="1"/>
  <c r="EP22" i="1" s="1"/>
  <c r="EQ23" i="1" s="1"/>
  <c r="ER24" i="1" s="1"/>
  <c r="ES25" i="1" s="1"/>
  <c r="ET26" i="1" s="1"/>
  <c r="EU27" i="1" s="1"/>
  <c r="EV28" i="1" s="1"/>
  <c r="EW29" i="1" s="1"/>
  <c r="EX30" i="1" s="1"/>
  <c r="EY31" i="1" s="1"/>
  <c r="EZ32" i="1" s="1"/>
  <c r="FA33" i="1" s="1"/>
  <c r="FB34" i="1" s="1"/>
  <c r="FC35" i="1" s="1"/>
  <c r="FD36" i="1" s="1"/>
  <c r="FE37" i="1" s="1"/>
  <c r="FF38" i="1" s="1"/>
  <c r="FG39" i="1" s="1"/>
  <c r="FH40" i="1" s="1"/>
  <c r="FI41" i="1" s="1"/>
  <c r="FJ42" i="1" s="1"/>
  <c r="FK43" i="1" s="1"/>
  <c r="FL44" i="1" s="1"/>
  <c r="FM45" i="1" s="1"/>
  <c r="FN46" i="1" s="1"/>
  <c r="FO47" i="1" s="1"/>
  <c r="FP48" i="1" s="1"/>
  <c r="FQ49" i="1" s="1"/>
  <c r="FR50" i="1" s="1"/>
  <c r="FS51" i="1" s="1"/>
  <c r="FT52" i="1" s="1"/>
  <c r="FU53" i="1" s="1"/>
  <c r="FV54" i="1" s="1"/>
  <c r="FW55" i="1" s="1"/>
  <c r="FX56" i="1" s="1"/>
  <c r="FY57" i="1" s="1"/>
  <c r="FZ58" i="1" s="1"/>
  <c r="GA59" i="1" s="1"/>
  <c r="GB60" i="1" s="1"/>
  <c r="GC61" i="1" s="1"/>
  <c r="GD62" i="1" s="1"/>
  <c r="GE63" i="1" s="1"/>
  <c r="GF64" i="1" s="1"/>
  <c r="GG65" i="1" s="1"/>
  <c r="GH66" i="1" s="1"/>
  <c r="GI67" i="1" s="1"/>
  <c r="GJ68" i="1" s="1"/>
  <c r="GK69" i="1" s="1"/>
  <c r="GL70" i="1" s="1"/>
  <c r="GM71" i="1" s="1"/>
  <c r="GN72" i="1" s="1"/>
  <c r="GO73" i="1" s="1"/>
  <c r="GP74" i="1" s="1"/>
  <c r="GQ75" i="1" s="1"/>
  <c r="GR76" i="1" s="1"/>
  <c r="GS77" i="1" s="1"/>
  <c r="GT78" i="1" s="1"/>
  <c r="GU79" i="1" s="1"/>
  <c r="GV80" i="1" s="1"/>
  <c r="GW81" i="1" s="1"/>
  <c r="GX82" i="1" s="1"/>
  <c r="GY83" i="1" s="1"/>
  <c r="GZ84" i="1" s="1"/>
  <c r="HA85" i="1" s="1"/>
  <c r="HB86" i="1" s="1"/>
  <c r="HC87" i="1" s="1"/>
  <c r="HD88" i="1" s="1"/>
  <c r="HE89" i="1" s="1"/>
  <c r="HF90" i="1" s="1"/>
  <c r="HG91" i="1" s="1"/>
  <c r="HH92" i="1" s="1"/>
  <c r="HI93" i="1" s="1"/>
  <c r="HJ94" i="1" s="1"/>
  <c r="HK95" i="1" s="1"/>
  <c r="HL96" i="1" s="1"/>
  <c r="HM97" i="1" s="1"/>
  <c r="HN98" i="1" s="1"/>
  <c r="HO99" i="1" s="1"/>
  <c r="HP100" i="1" s="1"/>
  <c r="DY4" i="1"/>
  <c r="DZ5" i="1" s="1"/>
  <c r="EA6" i="1" s="1"/>
  <c r="EB7" i="1" s="1"/>
  <c r="EC8" i="1" s="1"/>
  <c r="ED9" i="1" s="1"/>
  <c r="EE10" i="1" s="1"/>
  <c r="EF11" i="1" s="1"/>
  <c r="EG12" i="1" s="1"/>
  <c r="EH13" i="1" s="1"/>
  <c r="EI14" i="1" s="1"/>
  <c r="EJ15" i="1" s="1"/>
  <c r="EK16" i="1" s="1"/>
  <c r="EL17" i="1" s="1"/>
  <c r="EM18" i="1" s="1"/>
  <c r="EN19" i="1" s="1"/>
  <c r="EO20" i="1" s="1"/>
  <c r="EP21" i="1" s="1"/>
  <c r="EQ22" i="1" s="1"/>
  <c r="ER23" i="1" s="1"/>
  <c r="ES24" i="1" s="1"/>
  <c r="ET25" i="1" s="1"/>
  <c r="EU26" i="1" s="1"/>
  <c r="EV27" i="1" s="1"/>
  <c r="EW28" i="1" s="1"/>
  <c r="EX29" i="1" s="1"/>
  <c r="EY30" i="1" s="1"/>
  <c r="EZ31" i="1" s="1"/>
  <c r="FA32" i="1" s="1"/>
  <c r="FB33" i="1" s="1"/>
  <c r="FC34" i="1" s="1"/>
  <c r="FD35" i="1" s="1"/>
  <c r="FE36" i="1" s="1"/>
  <c r="FF37" i="1" s="1"/>
  <c r="FG38" i="1" s="1"/>
  <c r="FH39" i="1" s="1"/>
  <c r="FI40" i="1" s="1"/>
  <c r="FJ41" i="1" s="1"/>
  <c r="FK42" i="1" s="1"/>
  <c r="FL43" i="1" s="1"/>
  <c r="FM44" i="1" s="1"/>
  <c r="FN45" i="1" s="1"/>
  <c r="FO46" i="1" s="1"/>
  <c r="FP47" i="1" s="1"/>
  <c r="FQ48" i="1" s="1"/>
  <c r="FR49" i="1" s="1"/>
  <c r="FS50" i="1" s="1"/>
  <c r="FT51" i="1" s="1"/>
  <c r="FU52" i="1" s="1"/>
  <c r="FV53" i="1" s="1"/>
  <c r="FW54" i="1" s="1"/>
  <c r="FX55" i="1" s="1"/>
  <c r="FY56" i="1" s="1"/>
  <c r="FZ57" i="1" s="1"/>
  <c r="GA58" i="1" s="1"/>
  <c r="GB59" i="1" s="1"/>
  <c r="GC60" i="1" s="1"/>
  <c r="GD61" i="1" s="1"/>
  <c r="GE62" i="1" s="1"/>
  <c r="GF63" i="1" s="1"/>
  <c r="GG64" i="1" s="1"/>
  <c r="GH65" i="1" s="1"/>
  <c r="GI66" i="1" s="1"/>
  <c r="GJ67" i="1" s="1"/>
  <c r="GK68" i="1" s="1"/>
  <c r="GL69" i="1" s="1"/>
  <c r="GM70" i="1" s="1"/>
  <c r="GN71" i="1" s="1"/>
  <c r="GO72" i="1" s="1"/>
  <c r="GP73" i="1" s="1"/>
  <c r="GQ74" i="1" s="1"/>
  <c r="GR75" i="1" s="1"/>
  <c r="GS76" i="1" s="1"/>
  <c r="GT77" i="1" s="1"/>
  <c r="GU78" i="1" s="1"/>
  <c r="GV79" i="1" s="1"/>
  <c r="GW80" i="1" s="1"/>
  <c r="GX81" i="1" s="1"/>
  <c r="GY82" i="1" s="1"/>
  <c r="GZ83" i="1" s="1"/>
  <c r="HA84" i="1" s="1"/>
  <c r="HB85" i="1" s="1"/>
  <c r="HC86" i="1" s="1"/>
  <c r="HD87" i="1" s="1"/>
  <c r="HE88" i="1" s="1"/>
  <c r="HF89" i="1" s="1"/>
  <c r="HG90" i="1" s="1"/>
  <c r="HH91" i="1" s="1"/>
  <c r="HI92" i="1" s="1"/>
  <c r="HJ93" i="1" s="1"/>
  <c r="HK94" i="1" s="1"/>
  <c r="HL95" i="1" s="1"/>
  <c r="HM96" i="1" s="1"/>
  <c r="HN97" i="1" s="1"/>
  <c r="HO98" i="1" s="1"/>
  <c r="HP99" i="1" s="1"/>
  <c r="DZ4" i="1"/>
  <c r="EA5" i="1" s="1"/>
  <c r="EB6" i="1" s="1"/>
  <c r="EC7" i="1" s="1"/>
  <c r="ED8" i="1" s="1"/>
  <c r="EE9" i="1" s="1"/>
  <c r="EF10" i="1" s="1"/>
  <c r="EG11" i="1" s="1"/>
  <c r="EH12" i="1" s="1"/>
  <c r="EI13" i="1" s="1"/>
  <c r="EJ14" i="1" s="1"/>
  <c r="EK15" i="1" s="1"/>
  <c r="EL16" i="1" s="1"/>
  <c r="EM17" i="1" s="1"/>
  <c r="EN18" i="1" s="1"/>
  <c r="EO19" i="1" s="1"/>
  <c r="EP20" i="1" s="1"/>
  <c r="EQ21" i="1" s="1"/>
  <c r="ER22" i="1" s="1"/>
  <c r="ES23" i="1" s="1"/>
  <c r="ET24" i="1" s="1"/>
  <c r="EU25" i="1" s="1"/>
  <c r="EV26" i="1" s="1"/>
  <c r="EW27" i="1" s="1"/>
  <c r="EX28" i="1" s="1"/>
  <c r="EY29" i="1" s="1"/>
  <c r="EZ30" i="1" s="1"/>
  <c r="FA31" i="1" s="1"/>
  <c r="FB32" i="1" s="1"/>
  <c r="FC33" i="1" s="1"/>
  <c r="FD34" i="1" s="1"/>
  <c r="FE35" i="1" s="1"/>
  <c r="FF36" i="1" s="1"/>
  <c r="FG37" i="1" s="1"/>
  <c r="FH38" i="1" s="1"/>
  <c r="FI39" i="1" s="1"/>
  <c r="FJ40" i="1" s="1"/>
  <c r="FK41" i="1" s="1"/>
  <c r="FL42" i="1" s="1"/>
  <c r="FM43" i="1" s="1"/>
  <c r="FN44" i="1" s="1"/>
  <c r="FO45" i="1" s="1"/>
  <c r="FP46" i="1" s="1"/>
  <c r="FQ47" i="1" s="1"/>
  <c r="FR48" i="1" s="1"/>
  <c r="FS49" i="1" s="1"/>
  <c r="FT50" i="1" s="1"/>
  <c r="FU51" i="1" s="1"/>
  <c r="FV52" i="1" s="1"/>
  <c r="FW53" i="1" s="1"/>
  <c r="FX54" i="1" s="1"/>
  <c r="FY55" i="1" s="1"/>
  <c r="FZ56" i="1" s="1"/>
  <c r="GA57" i="1" s="1"/>
  <c r="GB58" i="1" s="1"/>
  <c r="GC59" i="1" s="1"/>
  <c r="GD60" i="1" s="1"/>
  <c r="GE61" i="1" s="1"/>
  <c r="GF62" i="1" s="1"/>
  <c r="GG63" i="1" s="1"/>
  <c r="GH64" i="1" s="1"/>
  <c r="GI65" i="1" s="1"/>
  <c r="GJ66" i="1" s="1"/>
  <c r="GK67" i="1" s="1"/>
  <c r="GL68" i="1" s="1"/>
  <c r="GM69" i="1" s="1"/>
  <c r="GN70" i="1" s="1"/>
  <c r="GO71" i="1" s="1"/>
  <c r="GP72" i="1" s="1"/>
  <c r="GQ73" i="1" s="1"/>
  <c r="GR74" i="1" s="1"/>
  <c r="GS75" i="1" s="1"/>
  <c r="GT76" i="1" s="1"/>
  <c r="GU77" i="1" s="1"/>
  <c r="GV78" i="1" s="1"/>
  <c r="GW79" i="1" s="1"/>
  <c r="GX80" i="1" s="1"/>
  <c r="GY81" i="1" s="1"/>
  <c r="GZ82" i="1" s="1"/>
  <c r="HA83" i="1" s="1"/>
  <c r="HB84" i="1" s="1"/>
  <c r="HC85" i="1" s="1"/>
  <c r="HD86" i="1" s="1"/>
  <c r="HE87" i="1" s="1"/>
  <c r="HF88" i="1" s="1"/>
  <c r="HG89" i="1" s="1"/>
  <c r="HH90" i="1" s="1"/>
  <c r="HI91" i="1" s="1"/>
  <c r="HJ92" i="1" s="1"/>
  <c r="HK93" i="1" s="1"/>
  <c r="HL94" i="1" s="1"/>
  <c r="HM95" i="1" s="1"/>
  <c r="HN96" i="1" s="1"/>
  <c r="HO97" i="1" s="1"/>
  <c r="HP98" i="1" s="1"/>
  <c r="EA4" i="1"/>
  <c r="EB5" i="1" s="1"/>
  <c r="EC6" i="1" s="1"/>
  <c r="ED7" i="1" s="1"/>
  <c r="EE8" i="1" s="1"/>
  <c r="EF9" i="1" s="1"/>
  <c r="EG10" i="1" s="1"/>
  <c r="EH11" i="1" s="1"/>
  <c r="EI12" i="1" s="1"/>
  <c r="EJ13" i="1" s="1"/>
  <c r="EK14" i="1" s="1"/>
  <c r="EL15" i="1" s="1"/>
  <c r="EM16" i="1" s="1"/>
  <c r="EN17" i="1" s="1"/>
  <c r="EO18" i="1" s="1"/>
  <c r="EP19" i="1" s="1"/>
  <c r="EQ20" i="1" s="1"/>
  <c r="ER21" i="1" s="1"/>
  <c r="ES22" i="1" s="1"/>
  <c r="ET23" i="1" s="1"/>
  <c r="EU24" i="1" s="1"/>
  <c r="EV25" i="1" s="1"/>
  <c r="EW26" i="1" s="1"/>
  <c r="EX27" i="1" s="1"/>
  <c r="EY28" i="1" s="1"/>
  <c r="EZ29" i="1" s="1"/>
  <c r="FA30" i="1" s="1"/>
  <c r="FB31" i="1" s="1"/>
  <c r="FC32" i="1" s="1"/>
  <c r="FD33" i="1" s="1"/>
  <c r="FE34" i="1" s="1"/>
  <c r="FF35" i="1" s="1"/>
  <c r="FG36" i="1" s="1"/>
  <c r="FH37" i="1" s="1"/>
  <c r="FI38" i="1" s="1"/>
  <c r="FJ39" i="1" s="1"/>
  <c r="FK40" i="1" s="1"/>
  <c r="FL41" i="1" s="1"/>
  <c r="FM42" i="1" s="1"/>
  <c r="FN43" i="1" s="1"/>
  <c r="FO44" i="1" s="1"/>
  <c r="FP45" i="1" s="1"/>
  <c r="FQ46" i="1" s="1"/>
  <c r="FR47" i="1" s="1"/>
  <c r="FS48" i="1" s="1"/>
  <c r="FT49" i="1" s="1"/>
  <c r="FU50" i="1" s="1"/>
  <c r="FV51" i="1" s="1"/>
  <c r="FW52" i="1" s="1"/>
  <c r="FX53" i="1" s="1"/>
  <c r="FY54" i="1" s="1"/>
  <c r="FZ55" i="1" s="1"/>
  <c r="GA56" i="1" s="1"/>
  <c r="GB57" i="1" s="1"/>
  <c r="GC58" i="1" s="1"/>
  <c r="GD59" i="1" s="1"/>
  <c r="GE60" i="1" s="1"/>
  <c r="GF61" i="1" s="1"/>
  <c r="GG62" i="1" s="1"/>
  <c r="GH63" i="1" s="1"/>
  <c r="GI64" i="1" s="1"/>
  <c r="GJ65" i="1" s="1"/>
  <c r="GK66" i="1" s="1"/>
  <c r="GL67" i="1" s="1"/>
  <c r="GM68" i="1" s="1"/>
  <c r="GN69" i="1" s="1"/>
  <c r="GO70" i="1" s="1"/>
  <c r="GP71" i="1" s="1"/>
  <c r="GQ72" i="1" s="1"/>
  <c r="GR73" i="1" s="1"/>
  <c r="GS74" i="1" s="1"/>
  <c r="GT75" i="1" s="1"/>
  <c r="GU76" i="1" s="1"/>
  <c r="GV77" i="1" s="1"/>
  <c r="GW78" i="1" s="1"/>
  <c r="GX79" i="1" s="1"/>
  <c r="GY80" i="1" s="1"/>
  <c r="GZ81" i="1" s="1"/>
  <c r="HA82" i="1" s="1"/>
  <c r="HB83" i="1" s="1"/>
  <c r="HC84" i="1" s="1"/>
  <c r="HD85" i="1" s="1"/>
  <c r="HE86" i="1" s="1"/>
  <c r="HF87" i="1" s="1"/>
  <c r="HG88" i="1" s="1"/>
  <c r="HH89" i="1" s="1"/>
  <c r="HI90" i="1" s="1"/>
  <c r="HJ91" i="1" s="1"/>
  <c r="HK92" i="1" s="1"/>
  <c r="HL93" i="1" s="1"/>
  <c r="HM94" i="1" s="1"/>
  <c r="HN95" i="1" s="1"/>
  <c r="HO96" i="1" s="1"/>
  <c r="HP97" i="1" s="1"/>
  <c r="EB4" i="1"/>
  <c r="EC5" i="1" s="1"/>
  <c r="ED6" i="1" s="1"/>
  <c r="EE7" i="1" s="1"/>
  <c r="EF8" i="1" s="1"/>
  <c r="EG9" i="1" s="1"/>
  <c r="EH10" i="1" s="1"/>
  <c r="EI11" i="1" s="1"/>
  <c r="EJ12" i="1" s="1"/>
  <c r="EK13" i="1" s="1"/>
  <c r="EL14" i="1" s="1"/>
  <c r="EM15" i="1" s="1"/>
  <c r="EN16" i="1" s="1"/>
  <c r="EO17" i="1" s="1"/>
  <c r="EP18" i="1" s="1"/>
  <c r="EQ19" i="1" s="1"/>
  <c r="ER20" i="1" s="1"/>
  <c r="ES21" i="1" s="1"/>
  <c r="ET22" i="1" s="1"/>
  <c r="EU23" i="1" s="1"/>
  <c r="EV24" i="1" s="1"/>
  <c r="EW25" i="1" s="1"/>
  <c r="EX26" i="1" s="1"/>
  <c r="EY27" i="1" s="1"/>
  <c r="EZ28" i="1" s="1"/>
  <c r="FA29" i="1" s="1"/>
  <c r="FB30" i="1" s="1"/>
  <c r="FC31" i="1" s="1"/>
  <c r="FD32" i="1" s="1"/>
  <c r="FE33" i="1" s="1"/>
  <c r="FF34" i="1" s="1"/>
  <c r="FG35" i="1" s="1"/>
  <c r="FH36" i="1" s="1"/>
  <c r="FI37" i="1" s="1"/>
  <c r="FJ38" i="1" s="1"/>
  <c r="FK39" i="1" s="1"/>
  <c r="FL40" i="1" s="1"/>
  <c r="FM41" i="1" s="1"/>
  <c r="FN42" i="1" s="1"/>
  <c r="FO43" i="1" s="1"/>
  <c r="FP44" i="1" s="1"/>
  <c r="FQ45" i="1" s="1"/>
  <c r="FR46" i="1" s="1"/>
  <c r="FS47" i="1" s="1"/>
  <c r="FT48" i="1" s="1"/>
  <c r="FU49" i="1" s="1"/>
  <c r="FV50" i="1" s="1"/>
  <c r="FW51" i="1" s="1"/>
  <c r="FX52" i="1" s="1"/>
  <c r="FY53" i="1" s="1"/>
  <c r="FZ54" i="1" s="1"/>
  <c r="GA55" i="1" s="1"/>
  <c r="GB56" i="1" s="1"/>
  <c r="GC57" i="1" s="1"/>
  <c r="GD58" i="1" s="1"/>
  <c r="GE59" i="1" s="1"/>
  <c r="GF60" i="1" s="1"/>
  <c r="GG61" i="1" s="1"/>
  <c r="GH62" i="1" s="1"/>
  <c r="GI63" i="1" s="1"/>
  <c r="GJ64" i="1" s="1"/>
  <c r="GK65" i="1" s="1"/>
  <c r="GL66" i="1" s="1"/>
  <c r="GM67" i="1" s="1"/>
  <c r="GN68" i="1" s="1"/>
  <c r="GO69" i="1" s="1"/>
  <c r="GP70" i="1" s="1"/>
  <c r="GQ71" i="1" s="1"/>
  <c r="GR72" i="1" s="1"/>
  <c r="GS73" i="1" s="1"/>
  <c r="GT74" i="1" s="1"/>
  <c r="GU75" i="1" s="1"/>
  <c r="GV76" i="1" s="1"/>
  <c r="GW77" i="1" s="1"/>
  <c r="GX78" i="1" s="1"/>
  <c r="GY79" i="1" s="1"/>
  <c r="GZ80" i="1" s="1"/>
  <c r="HA81" i="1" s="1"/>
  <c r="HB82" i="1" s="1"/>
  <c r="HC83" i="1" s="1"/>
  <c r="HD84" i="1" s="1"/>
  <c r="HE85" i="1" s="1"/>
  <c r="HF86" i="1" s="1"/>
  <c r="HG87" i="1" s="1"/>
  <c r="HH88" i="1" s="1"/>
  <c r="HI89" i="1" s="1"/>
  <c r="HJ90" i="1" s="1"/>
  <c r="HK91" i="1" s="1"/>
  <c r="HL92" i="1" s="1"/>
  <c r="HM93" i="1" s="1"/>
  <c r="HN94" i="1" s="1"/>
  <c r="HO95" i="1" s="1"/>
  <c r="HP96" i="1" s="1"/>
  <c r="EC4" i="1"/>
  <c r="ED5" i="1" s="1"/>
  <c r="EE6" i="1" s="1"/>
  <c r="EF7" i="1" s="1"/>
  <c r="EG8" i="1" s="1"/>
  <c r="EH9" i="1" s="1"/>
  <c r="EI10" i="1" s="1"/>
  <c r="EJ11" i="1" s="1"/>
  <c r="EK12" i="1" s="1"/>
  <c r="EL13" i="1" s="1"/>
  <c r="EM14" i="1" s="1"/>
  <c r="EN15" i="1" s="1"/>
  <c r="EO16" i="1" s="1"/>
  <c r="EP17" i="1" s="1"/>
  <c r="EQ18" i="1" s="1"/>
  <c r="ER19" i="1" s="1"/>
  <c r="ES20" i="1" s="1"/>
  <c r="ET21" i="1" s="1"/>
  <c r="EU22" i="1" s="1"/>
  <c r="EV23" i="1" s="1"/>
  <c r="EW24" i="1" s="1"/>
  <c r="EX25" i="1" s="1"/>
  <c r="EY26" i="1" s="1"/>
  <c r="EZ27" i="1" s="1"/>
  <c r="FA28" i="1" s="1"/>
  <c r="FB29" i="1" s="1"/>
  <c r="FC30" i="1" s="1"/>
  <c r="FD31" i="1" s="1"/>
  <c r="FE32" i="1" s="1"/>
  <c r="FF33" i="1" s="1"/>
  <c r="FG34" i="1" s="1"/>
  <c r="FH35" i="1" s="1"/>
  <c r="FI36" i="1" s="1"/>
  <c r="FJ37" i="1" s="1"/>
  <c r="FK38" i="1" s="1"/>
  <c r="FL39" i="1" s="1"/>
  <c r="FM40" i="1" s="1"/>
  <c r="FN41" i="1" s="1"/>
  <c r="FO42" i="1" s="1"/>
  <c r="FP43" i="1" s="1"/>
  <c r="FQ44" i="1" s="1"/>
  <c r="FR45" i="1" s="1"/>
  <c r="FS46" i="1" s="1"/>
  <c r="FT47" i="1" s="1"/>
  <c r="FU48" i="1" s="1"/>
  <c r="FV49" i="1" s="1"/>
  <c r="FW50" i="1" s="1"/>
  <c r="FX51" i="1" s="1"/>
  <c r="FY52" i="1" s="1"/>
  <c r="FZ53" i="1" s="1"/>
  <c r="GA54" i="1" s="1"/>
  <c r="GB55" i="1" s="1"/>
  <c r="GC56" i="1" s="1"/>
  <c r="GD57" i="1" s="1"/>
  <c r="GE58" i="1" s="1"/>
  <c r="GF59" i="1" s="1"/>
  <c r="GG60" i="1" s="1"/>
  <c r="GH61" i="1" s="1"/>
  <c r="GI62" i="1" s="1"/>
  <c r="GJ63" i="1" s="1"/>
  <c r="GK64" i="1" s="1"/>
  <c r="GL65" i="1" s="1"/>
  <c r="GM66" i="1" s="1"/>
  <c r="GN67" i="1" s="1"/>
  <c r="GO68" i="1" s="1"/>
  <c r="GP69" i="1" s="1"/>
  <c r="GQ70" i="1" s="1"/>
  <c r="GR71" i="1" s="1"/>
  <c r="GS72" i="1" s="1"/>
  <c r="GT73" i="1" s="1"/>
  <c r="GU74" i="1" s="1"/>
  <c r="GV75" i="1" s="1"/>
  <c r="GW76" i="1" s="1"/>
  <c r="GX77" i="1" s="1"/>
  <c r="GY78" i="1" s="1"/>
  <c r="GZ79" i="1" s="1"/>
  <c r="HA80" i="1" s="1"/>
  <c r="HB81" i="1" s="1"/>
  <c r="HC82" i="1" s="1"/>
  <c r="HD83" i="1" s="1"/>
  <c r="HE84" i="1" s="1"/>
  <c r="HF85" i="1" s="1"/>
  <c r="HG86" i="1" s="1"/>
  <c r="HH87" i="1" s="1"/>
  <c r="HI88" i="1" s="1"/>
  <c r="HJ89" i="1" s="1"/>
  <c r="HK90" i="1" s="1"/>
  <c r="HL91" i="1" s="1"/>
  <c r="HM92" i="1" s="1"/>
  <c r="HN93" i="1" s="1"/>
  <c r="HO94" i="1" s="1"/>
  <c r="HP95" i="1" s="1"/>
  <c r="ED4" i="1"/>
  <c r="EE5" i="1" s="1"/>
  <c r="EF6" i="1" s="1"/>
  <c r="EG7" i="1" s="1"/>
  <c r="EH8" i="1" s="1"/>
  <c r="EI9" i="1" s="1"/>
  <c r="EJ10" i="1" s="1"/>
  <c r="EK11" i="1" s="1"/>
  <c r="EL12" i="1" s="1"/>
  <c r="EM13" i="1" s="1"/>
  <c r="EN14" i="1" s="1"/>
  <c r="EO15" i="1" s="1"/>
  <c r="EP16" i="1" s="1"/>
  <c r="EQ17" i="1" s="1"/>
  <c r="ER18" i="1" s="1"/>
  <c r="ES19" i="1" s="1"/>
  <c r="ET20" i="1" s="1"/>
  <c r="EU21" i="1" s="1"/>
  <c r="EV22" i="1" s="1"/>
  <c r="EW23" i="1" s="1"/>
  <c r="EX24" i="1" s="1"/>
  <c r="EY25" i="1" s="1"/>
  <c r="EZ26" i="1" s="1"/>
  <c r="FA27" i="1" s="1"/>
  <c r="FB28" i="1" s="1"/>
  <c r="FC29" i="1" s="1"/>
  <c r="FD30" i="1" s="1"/>
  <c r="FE31" i="1" s="1"/>
  <c r="FF32" i="1" s="1"/>
  <c r="FG33" i="1" s="1"/>
  <c r="FH34" i="1" s="1"/>
  <c r="FI35" i="1" s="1"/>
  <c r="FJ36" i="1" s="1"/>
  <c r="FK37" i="1" s="1"/>
  <c r="FL38" i="1" s="1"/>
  <c r="FM39" i="1" s="1"/>
  <c r="FN40" i="1" s="1"/>
  <c r="FO41" i="1" s="1"/>
  <c r="FP42" i="1" s="1"/>
  <c r="FQ43" i="1" s="1"/>
  <c r="FR44" i="1" s="1"/>
  <c r="FS45" i="1" s="1"/>
  <c r="FT46" i="1" s="1"/>
  <c r="FU47" i="1" s="1"/>
  <c r="FV48" i="1" s="1"/>
  <c r="FW49" i="1" s="1"/>
  <c r="FX50" i="1" s="1"/>
  <c r="FY51" i="1" s="1"/>
  <c r="FZ52" i="1" s="1"/>
  <c r="GA53" i="1" s="1"/>
  <c r="GB54" i="1" s="1"/>
  <c r="GC55" i="1" s="1"/>
  <c r="GD56" i="1" s="1"/>
  <c r="GE57" i="1" s="1"/>
  <c r="GF58" i="1" s="1"/>
  <c r="GG59" i="1" s="1"/>
  <c r="GH60" i="1" s="1"/>
  <c r="GI61" i="1" s="1"/>
  <c r="GJ62" i="1" s="1"/>
  <c r="GK63" i="1" s="1"/>
  <c r="GL64" i="1" s="1"/>
  <c r="GM65" i="1" s="1"/>
  <c r="GN66" i="1" s="1"/>
  <c r="GO67" i="1" s="1"/>
  <c r="GP68" i="1" s="1"/>
  <c r="GQ69" i="1" s="1"/>
  <c r="GR70" i="1" s="1"/>
  <c r="GS71" i="1" s="1"/>
  <c r="GT72" i="1" s="1"/>
  <c r="GU73" i="1" s="1"/>
  <c r="GV74" i="1" s="1"/>
  <c r="GW75" i="1" s="1"/>
  <c r="GX76" i="1" s="1"/>
  <c r="GY77" i="1" s="1"/>
  <c r="GZ78" i="1" s="1"/>
  <c r="HA79" i="1" s="1"/>
  <c r="HB80" i="1" s="1"/>
  <c r="HC81" i="1" s="1"/>
  <c r="HD82" i="1" s="1"/>
  <c r="HE83" i="1" s="1"/>
  <c r="HF84" i="1" s="1"/>
  <c r="HG85" i="1" s="1"/>
  <c r="HH86" i="1" s="1"/>
  <c r="HI87" i="1" s="1"/>
  <c r="HJ88" i="1" s="1"/>
  <c r="HK89" i="1" s="1"/>
  <c r="HL90" i="1" s="1"/>
  <c r="HM91" i="1" s="1"/>
  <c r="HN92" i="1" s="1"/>
  <c r="HO93" i="1" s="1"/>
  <c r="HP94" i="1" s="1"/>
  <c r="EE4" i="1"/>
  <c r="EF5" i="1" s="1"/>
  <c r="EG6" i="1" s="1"/>
  <c r="EH7" i="1" s="1"/>
  <c r="EI8" i="1" s="1"/>
  <c r="EJ9" i="1" s="1"/>
  <c r="EK10" i="1" s="1"/>
  <c r="EL11" i="1" s="1"/>
  <c r="EM12" i="1" s="1"/>
  <c r="EN13" i="1" s="1"/>
  <c r="EO14" i="1" s="1"/>
  <c r="EP15" i="1" s="1"/>
  <c r="EQ16" i="1" s="1"/>
  <c r="ER17" i="1" s="1"/>
  <c r="ES18" i="1" s="1"/>
  <c r="ET19" i="1" s="1"/>
  <c r="EU20" i="1" s="1"/>
  <c r="EV21" i="1" s="1"/>
  <c r="EW22" i="1" s="1"/>
  <c r="EX23" i="1" s="1"/>
  <c r="EY24" i="1" s="1"/>
  <c r="EZ25" i="1" s="1"/>
  <c r="FA26" i="1" s="1"/>
  <c r="FB27" i="1" s="1"/>
  <c r="FC28" i="1" s="1"/>
  <c r="FD29" i="1" s="1"/>
  <c r="FE30" i="1" s="1"/>
  <c r="FF31" i="1" s="1"/>
  <c r="FG32" i="1" s="1"/>
  <c r="FH33" i="1" s="1"/>
  <c r="FI34" i="1" s="1"/>
  <c r="FJ35" i="1" s="1"/>
  <c r="FK36" i="1" s="1"/>
  <c r="FL37" i="1" s="1"/>
  <c r="FM38" i="1" s="1"/>
  <c r="FN39" i="1" s="1"/>
  <c r="FO40" i="1" s="1"/>
  <c r="FP41" i="1" s="1"/>
  <c r="FQ42" i="1" s="1"/>
  <c r="FR43" i="1" s="1"/>
  <c r="FS44" i="1" s="1"/>
  <c r="FT45" i="1" s="1"/>
  <c r="FU46" i="1" s="1"/>
  <c r="FV47" i="1" s="1"/>
  <c r="FW48" i="1" s="1"/>
  <c r="FX49" i="1" s="1"/>
  <c r="FY50" i="1" s="1"/>
  <c r="FZ51" i="1" s="1"/>
  <c r="GA52" i="1" s="1"/>
  <c r="GB53" i="1" s="1"/>
  <c r="GC54" i="1" s="1"/>
  <c r="GD55" i="1" s="1"/>
  <c r="GE56" i="1" s="1"/>
  <c r="GF57" i="1" s="1"/>
  <c r="GG58" i="1" s="1"/>
  <c r="GH59" i="1" s="1"/>
  <c r="GI60" i="1" s="1"/>
  <c r="GJ61" i="1" s="1"/>
  <c r="GK62" i="1" s="1"/>
  <c r="GL63" i="1" s="1"/>
  <c r="GM64" i="1" s="1"/>
  <c r="GN65" i="1" s="1"/>
  <c r="GO66" i="1" s="1"/>
  <c r="GP67" i="1" s="1"/>
  <c r="GQ68" i="1" s="1"/>
  <c r="GR69" i="1" s="1"/>
  <c r="GS70" i="1" s="1"/>
  <c r="GT71" i="1" s="1"/>
  <c r="GU72" i="1" s="1"/>
  <c r="GV73" i="1" s="1"/>
  <c r="GW74" i="1" s="1"/>
  <c r="GX75" i="1" s="1"/>
  <c r="GY76" i="1" s="1"/>
  <c r="GZ77" i="1" s="1"/>
  <c r="HA78" i="1" s="1"/>
  <c r="HB79" i="1" s="1"/>
  <c r="HC80" i="1" s="1"/>
  <c r="HD81" i="1" s="1"/>
  <c r="HE82" i="1" s="1"/>
  <c r="HF83" i="1" s="1"/>
  <c r="HG84" i="1" s="1"/>
  <c r="HH85" i="1" s="1"/>
  <c r="HI86" i="1" s="1"/>
  <c r="HJ87" i="1" s="1"/>
  <c r="HK88" i="1" s="1"/>
  <c r="HL89" i="1" s="1"/>
  <c r="HM90" i="1" s="1"/>
  <c r="HN91" i="1" s="1"/>
  <c r="HO92" i="1" s="1"/>
  <c r="HP93" i="1" s="1"/>
  <c r="EF4" i="1"/>
  <c r="EG5" i="1" s="1"/>
  <c r="EH6" i="1" s="1"/>
  <c r="EI7" i="1" s="1"/>
  <c r="EJ8" i="1" s="1"/>
  <c r="EK9" i="1" s="1"/>
  <c r="EL10" i="1" s="1"/>
  <c r="EM11" i="1" s="1"/>
  <c r="EN12" i="1" s="1"/>
  <c r="EO13" i="1" s="1"/>
  <c r="EP14" i="1" s="1"/>
  <c r="EQ15" i="1" s="1"/>
  <c r="ER16" i="1" s="1"/>
  <c r="ES17" i="1" s="1"/>
  <c r="ET18" i="1" s="1"/>
  <c r="EU19" i="1" s="1"/>
  <c r="EV20" i="1" s="1"/>
  <c r="EW21" i="1" s="1"/>
  <c r="EX22" i="1" s="1"/>
  <c r="EY23" i="1" s="1"/>
  <c r="EZ24" i="1" s="1"/>
  <c r="FA25" i="1" s="1"/>
  <c r="FB26" i="1" s="1"/>
  <c r="FC27" i="1" s="1"/>
  <c r="FD28" i="1" s="1"/>
  <c r="FE29" i="1" s="1"/>
  <c r="FF30" i="1" s="1"/>
  <c r="FG31" i="1" s="1"/>
  <c r="FH32" i="1" s="1"/>
  <c r="FI33" i="1" s="1"/>
  <c r="FJ34" i="1" s="1"/>
  <c r="FK35" i="1" s="1"/>
  <c r="FL36" i="1" s="1"/>
  <c r="FM37" i="1" s="1"/>
  <c r="FN38" i="1" s="1"/>
  <c r="FO39" i="1" s="1"/>
  <c r="FP40" i="1" s="1"/>
  <c r="FQ41" i="1" s="1"/>
  <c r="FR42" i="1" s="1"/>
  <c r="FS43" i="1" s="1"/>
  <c r="FT44" i="1" s="1"/>
  <c r="FU45" i="1" s="1"/>
  <c r="FV46" i="1" s="1"/>
  <c r="FW47" i="1" s="1"/>
  <c r="FX48" i="1" s="1"/>
  <c r="FY49" i="1" s="1"/>
  <c r="FZ50" i="1" s="1"/>
  <c r="GA51" i="1" s="1"/>
  <c r="GB52" i="1" s="1"/>
  <c r="GC53" i="1" s="1"/>
  <c r="GD54" i="1" s="1"/>
  <c r="GE55" i="1" s="1"/>
  <c r="GF56" i="1" s="1"/>
  <c r="GG57" i="1" s="1"/>
  <c r="GH58" i="1" s="1"/>
  <c r="GI59" i="1" s="1"/>
  <c r="GJ60" i="1" s="1"/>
  <c r="GK61" i="1" s="1"/>
  <c r="GL62" i="1" s="1"/>
  <c r="GM63" i="1" s="1"/>
  <c r="GN64" i="1" s="1"/>
  <c r="GO65" i="1" s="1"/>
  <c r="GP66" i="1" s="1"/>
  <c r="GQ67" i="1" s="1"/>
  <c r="GR68" i="1" s="1"/>
  <c r="GS69" i="1" s="1"/>
  <c r="GT70" i="1" s="1"/>
  <c r="GU71" i="1" s="1"/>
  <c r="GV72" i="1" s="1"/>
  <c r="GW73" i="1" s="1"/>
  <c r="GX74" i="1" s="1"/>
  <c r="GY75" i="1" s="1"/>
  <c r="GZ76" i="1" s="1"/>
  <c r="HA77" i="1" s="1"/>
  <c r="HB78" i="1" s="1"/>
  <c r="HC79" i="1" s="1"/>
  <c r="HD80" i="1" s="1"/>
  <c r="HE81" i="1" s="1"/>
  <c r="HF82" i="1" s="1"/>
  <c r="HG83" i="1" s="1"/>
  <c r="HH84" i="1" s="1"/>
  <c r="HI85" i="1" s="1"/>
  <c r="HJ86" i="1" s="1"/>
  <c r="HK87" i="1" s="1"/>
  <c r="HL88" i="1" s="1"/>
  <c r="HM89" i="1" s="1"/>
  <c r="HN90" i="1" s="1"/>
  <c r="HO91" i="1" s="1"/>
  <c r="HP92" i="1" s="1"/>
  <c r="EG4" i="1"/>
  <c r="EH5" i="1" s="1"/>
  <c r="EI6" i="1" s="1"/>
  <c r="EJ7" i="1" s="1"/>
  <c r="EK8" i="1" s="1"/>
  <c r="EL9" i="1" s="1"/>
  <c r="EM10" i="1" s="1"/>
  <c r="EN11" i="1" s="1"/>
  <c r="EO12" i="1" s="1"/>
  <c r="EP13" i="1" s="1"/>
  <c r="EQ14" i="1" s="1"/>
  <c r="ER15" i="1" s="1"/>
  <c r="ES16" i="1" s="1"/>
  <c r="ET17" i="1" s="1"/>
  <c r="EU18" i="1" s="1"/>
  <c r="EV19" i="1" s="1"/>
  <c r="EW20" i="1" s="1"/>
  <c r="EX21" i="1" s="1"/>
  <c r="EY22" i="1" s="1"/>
  <c r="EZ23" i="1" s="1"/>
  <c r="FA24" i="1" s="1"/>
  <c r="FB25" i="1" s="1"/>
  <c r="FC26" i="1" s="1"/>
  <c r="FD27" i="1" s="1"/>
  <c r="FE28" i="1" s="1"/>
  <c r="FF29" i="1" s="1"/>
  <c r="FG30" i="1" s="1"/>
  <c r="FH31" i="1" s="1"/>
  <c r="FI32" i="1" s="1"/>
  <c r="FJ33" i="1" s="1"/>
  <c r="FK34" i="1" s="1"/>
  <c r="FL35" i="1" s="1"/>
  <c r="FM36" i="1" s="1"/>
  <c r="FN37" i="1" s="1"/>
  <c r="FO38" i="1" s="1"/>
  <c r="FP39" i="1" s="1"/>
  <c r="FQ40" i="1" s="1"/>
  <c r="FR41" i="1" s="1"/>
  <c r="FS42" i="1" s="1"/>
  <c r="FT43" i="1" s="1"/>
  <c r="FU44" i="1" s="1"/>
  <c r="FV45" i="1" s="1"/>
  <c r="FW46" i="1" s="1"/>
  <c r="FX47" i="1" s="1"/>
  <c r="FY48" i="1" s="1"/>
  <c r="FZ49" i="1" s="1"/>
  <c r="GA50" i="1" s="1"/>
  <c r="GB51" i="1" s="1"/>
  <c r="GC52" i="1" s="1"/>
  <c r="GD53" i="1" s="1"/>
  <c r="GE54" i="1" s="1"/>
  <c r="GF55" i="1" s="1"/>
  <c r="GG56" i="1" s="1"/>
  <c r="GH57" i="1" s="1"/>
  <c r="GI58" i="1" s="1"/>
  <c r="GJ59" i="1" s="1"/>
  <c r="GK60" i="1" s="1"/>
  <c r="GL61" i="1" s="1"/>
  <c r="GM62" i="1" s="1"/>
  <c r="GN63" i="1" s="1"/>
  <c r="GO64" i="1" s="1"/>
  <c r="GP65" i="1" s="1"/>
  <c r="GQ66" i="1" s="1"/>
  <c r="GR67" i="1" s="1"/>
  <c r="GS68" i="1" s="1"/>
  <c r="GT69" i="1" s="1"/>
  <c r="GU70" i="1" s="1"/>
  <c r="GV71" i="1" s="1"/>
  <c r="GW72" i="1" s="1"/>
  <c r="GX73" i="1" s="1"/>
  <c r="GY74" i="1" s="1"/>
  <c r="GZ75" i="1" s="1"/>
  <c r="HA76" i="1" s="1"/>
  <c r="HB77" i="1" s="1"/>
  <c r="HC78" i="1" s="1"/>
  <c r="HD79" i="1" s="1"/>
  <c r="HE80" i="1" s="1"/>
  <c r="HF81" i="1" s="1"/>
  <c r="HG82" i="1" s="1"/>
  <c r="HH83" i="1" s="1"/>
  <c r="HI84" i="1" s="1"/>
  <c r="HJ85" i="1" s="1"/>
  <c r="HK86" i="1" s="1"/>
  <c r="HL87" i="1" s="1"/>
  <c r="HM88" i="1" s="1"/>
  <c r="HN89" i="1" s="1"/>
  <c r="HO90" i="1" s="1"/>
  <c r="HP91" i="1" s="1"/>
  <c r="EH4" i="1"/>
  <c r="EI5" i="1" s="1"/>
  <c r="EJ6" i="1" s="1"/>
  <c r="EK7" i="1" s="1"/>
  <c r="EL8" i="1" s="1"/>
  <c r="EM9" i="1" s="1"/>
  <c r="EN10" i="1" s="1"/>
  <c r="EO11" i="1" s="1"/>
  <c r="EP12" i="1" s="1"/>
  <c r="EQ13" i="1" s="1"/>
  <c r="ER14" i="1" s="1"/>
  <c r="ES15" i="1" s="1"/>
  <c r="ET16" i="1" s="1"/>
  <c r="EU17" i="1" s="1"/>
  <c r="EV18" i="1" s="1"/>
  <c r="EW19" i="1" s="1"/>
  <c r="EX20" i="1" s="1"/>
  <c r="EY21" i="1" s="1"/>
  <c r="EZ22" i="1" s="1"/>
  <c r="FA23" i="1" s="1"/>
  <c r="FB24" i="1" s="1"/>
  <c r="FC25" i="1" s="1"/>
  <c r="FD26" i="1" s="1"/>
  <c r="FE27" i="1" s="1"/>
  <c r="FF28" i="1" s="1"/>
  <c r="FG29" i="1" s="1"/>
  <c r="FH30" i="1" s="1"/>
  <c r="FI31" i="1" s="1"/>
  <c r="FJ32" i="1" s="1"/>
  <c r="FK33" i="1" s="1"/>
  <c r="FL34" i="1" s="1"/>
  <c r="FM35" i="1" s="1"/>
  <c r="FN36" i="1" s="1"/>
  <c r="FO37" i="1" s="1"/>
  <c r="FP38" i="1" s="1"/>
  <c r="FQ39" i="1" s="1"/>
  <c r="FR40" i="1" s="1"/>
  <c r="FS41" i="1" s="1"/>
  <c r="FT42" i="1" s="1"/>
  <c r="FU43" i="1" s="1"/>
  <c r="FV44" i="1" s="1"/>
  <c r="FW45" i="1" s="1"/>
  <c r="FX46" i="1" s="1"/>
  <c r="FY47" i="1" s="1"/>
  <c r="FZ48" i="1" s="1"/>
  <c r="GA49" i="1" s="1"/>
  <c r="GB50" i="1" s="1"/>
  <c r="GC51" i="1" s="1"/>
  <c r="GD52" i="1" s="1"/>
  <c r="GE53" i="1" s="1"/>
  <c r="GF54" i="1" s="1"/>
  <c r="GG55" i="1" s="1"/>
  <c r="GH56" i="1" s="1"/>
  <c r="GI57" i="1" s="1"/>
  <c r="GJ58" i="1" s="1"/>
  <c r="GK59" i="1" s="1"/>
  <c r="GL60" i="1" s="1"/>
  <c r="GM61" i="1" s="1"/>
  <c r="GN62" i="1" s="1"/>
  <c r="GO63" i="1" s="1"/>
  <c r="GP64" i="1" s="1"/>
  <c r="GQ65" i="1" s="1"/>
  <c r="GR66" i="1" s="1"/>
  <c r="GS67" i="1" s="1"/>
  <c r="GT68" i="1" s="1"/>
  <c r="GU69" i="1" s="1"/>
  <c r="GV70" i="1" s="1"/>
  <c r="GW71" i="1" s="1"/>
  <c r="GX72" i="1" s="1"/>
  <c r="GY73" i="1" s="1"/>
  <c r="GZ74" i="1" s="1"/>
  <c r="HA75" i="1" s="1"/>
  <c r="HB76" i="1" s="1"/>
  <c r="HC77" i="1" s="1"/>
  <c r="HD78" i="1" s="1"/>
  <c r="HE79" i="1" s="1"/>
  <c r="HF80" i="1" s="1"/>
  <c r="HG81" i="1" s="1"/>
  <c r="HH82" i="1" s="1"/>
  <c r="HI83" i="1" s="1"/>
  <c r="HJ84" i="1" s="1"/>
  <c r="HK85" i="1" s="1"/>
  <c r="HL86" i="1" s="1"/>
  <c r="HM87" i="1" s="1"/>
  <c r="HN88" i="1" s="1"/>
  <c r="HO89" i="1" s="1"/>
  <c r="HP90" i="1" s="1"/>
  <c r="EI4" i="1"/>
  <c r="EJ5" i="1" s="1"/>
  <c r="EK6" i="1" s="1"/>
  <c r="EL7" i="1" s="1"/>
  <c r="EM8" i="1" s="1"/>
  <c r="EN9" i="1" s="1"/>
  <c r="EO10" i="1" s="1"/>
  <c r="EP11" i="1" s="1"/>
  <c r="EQ12" i="1" s="1"/>
  <c r="ER13" i="1" s="1"/>
  <c r="ES14" i="1" s="1"/>
  <c r="ET15" i="1" s="1"/>
  <c r="EU16" i="1" s="1"/>
  <c r="EV17" i="1" s="1"/>
  <c r="EW18" i="1" s="1"/>
  <c r="EX19" i="1" s="1"/>
  <c r="EY20" i="1" s="1"/>
  <c r="EZ21" i="1" s="1"/>
  <c r="FA22" i="1" s="1"/>
  <c r="FB23" i="1" s="1"/>
  <c r="FC24" i="1" s="1"/>
  <c r="FD25" i="1" s="1"/>
  <c r="FE26" i="1" s="1"/>
  <c r="FF27" i="1" s="1"/>
  <c r="FG28" i="1" s="1"/>
  <c r="FH29" i="1" s="1"/>
  <c r="FI30" i="1" s="1"/>
  <c r="FJ31" i="1" s="1"/>
  <c r="FK32" i="1" s="1"/>
  <c r="FL33" i="1" s="1"/>
  <c r="FM34" i="1" s="1"/>
  <c r="FN35" i="1" s="1"/>
  <c r="FO36" i="1" s="1"/>
  <c r="FP37" i="1" s="1"/>
  <c r="FQ38" i="1" s="1"/>
  <c r="FR39" i="1" s="1"/>
  <c r="FS40" i="1" s="1"/>
  <c r="FT41" i="1" s="1"/>
  <c r="FU42" i="1" s="1"/>
  <c r="FV43" i="1" s="1"/>
  <c r="FW44" i="1" s="1"/>
  <c r="FX45" i="1" s="1"/>
  <c r="FY46" i="1" s="1"/>
  <c r="FZ47" i="1" s="1"/>
  <c r="GA48" i="1" s="1"/>
  <c r="GB49" i="1" s="1"/>
  <c r="GC50" i="1" s="1"/>
  <c r="GD51" i="1" s="1"/>
  <c r="GE52" i="1" s="1"/>
  <c r="GF53" i="1" s="1"/>
  <c r="GG54" i="1" s="1"/>
  <c r="GH55" i="1" s="1"/>
  <c r="GI56" i="1" s="1"/>
  <c r="GJ57" i="1" s="1"/>
  <c r="GK58" i="1" s="1"/>
  <c r="GL59" i="1" s="1"/>
  <c r="GM60" i="1" s="1"/>
  <c r="GN61" i="1" s="1"/>
  <c r="GO62" i="1" s="1"/>
  <c r="GP63" i="1" s="1"/>
  <c r="GQ64" i="1" s="1"/>
  <c r="GR65" i="1" s="1"/>
  <c r="GS66" i="1" s="1"/>
  <c r="GT67" i="1" s="1"/>
  <c r="GU68" i="1" s="1"/>
  <c r="GV69" i="1" s="1"/>
  <c r="GW70" i="1" s="1"/>
  <c r="GX71" i="1" s="1"/>
  <c r="GY72" i="1" s="1"/>
  <c r="GZ73" i="1" s="1"/>
  <c r="HA74" i="1" s="1"/>
  <c r="HB75" i="1" s="1"/>
  <c r="HC76" i="1" s="1"/>
  <c r="HD77" i="1" s="1"/>
  <c r="HE78" i="1" s="1"/>
  <c r="HF79" i="1" s="1"/>
  <c r="HG80" i="1" s="1"/>
  <c r="HH81" i="1" s="1"/>
  <c r="HI82" i="1" s="1"/>
  <c r="HJ83" i="1" s="1"/>
  <c r="HK84" i="1" s="1"/>
  <c r="HL85" i="1" s="1"/>
  <c r="HM86" i="1" s="1"/>
  <c r="HN87" i="1" s="1"/>
  <c r="HO88" i="1" s="1"/>
  <c r="HP89" i="1" s="1"/>
  <c r="EJ4" i="1"/>
  <c r="EK5" i="1" s="1"/>
  <c r="EL6" i="1" s="1"/>
  <c r="EM7" i="1" s="1"/>
  <c r="EN8" i="1" s="1"/>
  <c r="EO9" i="1" s="1"/>
  <c r="EP10" i="1" s="1"/>
  <c r="EQ11" i="1" s="1"/>
  <c r="ER12" i="1" s="1"/>
  <c r="ES13" i="1" s="1"/>
  <c r="ET14" i="1" s="1"/>
  <c r="EU15" i="1" s="1"/>
  <c r="EV16" i="1" s="1"/>
  <c r="EW17" i="1" s="1"/>
  <c r="EX18" i="1" s="1"/>
  <c r="EY19" i="1" s="1"/>
  <c r="EZ20" i="1" s="1"/>
  <c r="FA21" i="1" s="1"/>
  <c r="FB22" i="1" s="1"/>
  <c r="FC23" i="1" s="1"/>
  <c r="FD24" i="1" s="1"/>
  <c r="FE25" i="1" s="1"/>
  <c r="FF26" i="1" s="1"/>
  <c r="FG27" i="1" s="1"/>
  <c r="FH28" i="1" s="1"/>
  <c r="FI29" i="1" s="1"/>
  <c r="FJ30" i="1" s="1"/>
  <c r="FK31" i="1" s="1"/>
  <c r="FL32" i="1" s="1"/>
  <c r="FM33" i="1" s="1"/>
  <c r="FN34" i="1" s="1"/>
  <c r="FO35" i="1" s="1"/>
  <c r="FP36" i="1" s="1"/>
  <c r="FQ37" i="1" s="1"/>
  <c r="FR38" i="1" s="1"/>
  <c r="FS39" i="1" s="1"/>
  <c r="FT40" i="1" s="1"/>
  <c r="FU41" i="1" s="1"/>
  <c r="FV42" i="1" s="1"/>
  <c r="FW43" i="1" s="1"/>
  <c r="FX44" i="1" s="1"/>
  <c r="FY45" i="1" s="1"/>
  <c r="FZ46" i="1" s="1"/>
  <c r="GA47" i="1" s="1"/>
  <c r="GB48" i="1" s="1"/>
  <c r="GC49" i="1" s="1"/>
  <c r="GD50" i="1" s="1"/>
  <c r="GE51" i="1" s="1"/>
  <c r="GF52" i="1" s="1"/>
  <c r="GG53" i="1" s="1"/>
  <c r="GH54" i="1" s="1"/>
  <c r="GI55" i="1" s="1"/>
  <c r="GJ56" i="1" s="1"/>
  <c r="GK57" i="1" s="1"/>
  <c r="GL58" i="1" s="1"/>
  <c r="GM59" i="1" s="1"/>
  <c r="GN60" i="1" s="1"/>
  <c r="GO61" i="1" s="1"/>
  <c r="GP62" i="1" s="1"/>
  <c r="GQ63" i="1" s="1"/>
  <c r="GR64" i="1" s="1"/>
  <c r="GS65" i="1" s="1"/>
  <c r="GT66" i="1" s="1"/>
  <c r="GU67" i="1" s="1"/>
  <c r="GV68" i="1" s="1"/>
  <c r="GW69" i="1" s="1"/>
  <c r="GX70" i="1" s="1"/>
  <c r="GY71" i="1" s="1"/>
  <c r="GZ72" i="1" s="1"/>
  <c r="HA73" i="1" s="1"/>
  <c r="HB74" i="1" s="1"/>
  <c r="HC75" i="1" s="1"/>
  <c r="HD76" i="1" s="1"/>
  <c r="HE77" i="1" s="1"/>
  <c r="HF78" i="1" s="1"/>
  <c r="HG79" i="1" s="1"/>
  <c r="HH80" i="1" s="1"/>
  <c r="HI81" i="1" s="1"/>
  <c r="HJ82" i="1" s="1"/>
  <c r="HK83" i="1" s="1"/>
  <c r="HL84" i="1" s="1"/>
  <c r="HM85" i="1" s="1"/>
  <c r="HN86" i="1" s="1"/>
  <c r="HO87" i="1" s="1"/>
  <c r="HP88" i="1" s="1"/>
  <c r="EK4" i="1"/>
  <c r="EL5" i="1" s="1"/>
  <c r="EM6" i="1" s="1"/>
  <c r="EN7" i="1" s="1"/>
  <c r="EO8" i="1" s="1"/>
  <c r="EP9" i="1" s="1"/>
  <c r="EQ10" i="1" s="1"/>
  <c r="ER11" i="1" s="1"/>
  <c r="ES12" i="1" s="1"/>
  <c r="ET13" i="1" s="1"/>
  <c r="EU14" i="1" s="1"/>
  <c r="EV15" i="1" s="1"/>
  <c r="EW16" i="1" s="1"/>
  <c r="EX17" i="1" s="1"/>
  <c r="EY18" i="1" s="1"/>
  <c r="EZ19" i="1" s="1"/>
  <c r="FA20" i="1" s="1"/>
  <c r="FB21" i="1" s="1"/>
  <c r="FC22" i="1" s="1"/>
  <c r="FD23" i="1" s="1"/>
  <c r="FE24" i="1" s="1"/>
  <c r="FF25" i="1" s="1"/>
  <c r="FG26" i="1" s="1"/>
  <c r="FH27" i="1" s="1"/>
  <c r="FI28" i="1" s="1"/>
  <c r="FJ29" i="1" s="1"/>
  <c r="FK30" i="1" s="1"/>
  <c r="FL31" i="1" s="1"/>
  <c r="FM32" i="1" s="1"/>
  <c r="FN33" i="1" s="1"/>
  <c r="FO34" i="1" s="1"/>
  <c r="FP35" i="1" s="1"/>
  <c r="FQ36" i="1" s="1"/>
  <c r="FR37" i="1" s="1"/>
  <c r="FS38" i="1" s="1"/>
  <c r="FT39" i="1" s="1"/>
  <c r="FU40" i="1" s="1"/>
  <c r="FV41" i="1" s="1"/>
  <c r="FW42" i="1" s="1"/>
  <c r="FX43" i="1" s="1"/>
  <c r="FY44" i="1" s="1"/>
  <c r="FZ45" i="1" s="1"/>
  <c r="GA46" i="1" s="1"/>
  <c r="GB47" i="1" s="1"/>
  <c r="GC48" i="1" s="1"/>
  <c r="GD49" i="1" s="1"/>
  <c r="GE50" i="1" s="1"/>
  <c r="GF51" i="1" s="1"/>
  <c r="GG52" i="1" s="1"/>
  <c r="GH53" i="1" s="1"/>
  <c r="GI54" i="1" s="1"/>
  <c r="GJ55" i="1" s="1"/>
  <c r="GK56" i="1" s="1"/>
  <c r="GL57" i="1" s="1"/>
  <c r="GM58" i="1" s="1"/>
  <c r="GN59" i="1" s="1"/>
  <c r="GO60" i="1" s="1"/>
  <c r="GP61" i="1" s="1"/>
  <c r="GQ62" i="1" s="1"/>
  <c r="GR63" i="1" s="1"/>
  <c r="GS64" i="1" s="1"/>
  <c r="GT65" i="1" s="1"/>
  <c r="GU66" i="1" s="1"/>
  <c r="GV67" i="1" s="1"/>
  <c r="GW68" i="1" s="1"/>
  <c r="GX69" i="1" s="1"/>
  <c r="GY70" i="1" s="1"/>
  <c r="GZ71" i="1" s="1"/>
  <c r="HA72" i="1" s="1"/>
  <c r="HB73" i="1" s="1"/>
  <c r="HC74" i="1" s="1"/>
  <c r="HD75" i="1" s="1"/>
  <c r="HE76" i="1" s="1"/>
  <c r="HF77" i="1" s="1"/>
  <c r="HG78" i="1" s="1"/>
  <c r="HH79" i="1" s="1"/>
  <c r="HI80" i="1" s="1"/>
  <c r="HJ81" i="1" s="1"/>
  <c r="HK82" i="1" s="1"/>
  <c r="HL83" i="1" s="1"/>
  <c r="HM84" i="1" s="1"/>
  <c r="HN85" i="1" s="1"/>
  <c r="HO86" i="1" s="1"/>
  <c r="HP87" i="1" s="1"/>
  <c r="EL4" i="1"/>
  <c r="EM5" i="1" s="1"/>
  <c r="EN6" i="1" s="1"/>
  <c r="EO7" i="1" s="1"/>
  <c r="EP8" i="1" s="1"/>
  <c r="EQ9" i="1" s="1"/>
  <c r="ER10" i="1" s="1"/>
  <c r="ES11" i="1" s="1"/>
  <c r="ET12" i="1" s="1"/>
  <c r="EU13" i="1" s="1"/>
  <c r="EV14" i="1" s="1"/>
  <c r="EW15" i="1" s="1"/>
  <c r="EX16" i="1" s="1"/>
  <c r="EY17" i="1" s="1"/>
  <c r="EZ18" i="1" s="1"/>
  <c r="FA19" i="1" s="1"/>
  <c r="FB20" i="1" s="1"/>
  <c r="FC21" i="1" s="1"/>
  <c r="FD22" i="1" s="1"/>
  <c r="FE23" i="1" s="1"/>
  <c r="FF24" i="1" s="1"/>
  <c r="FG25" i="1" s="1"/>
  <c r="FH26" i="1" s="1"/>
  <c r="FI27" i="1" s="1"/>
  <c r="FJ28" i="1" s="1"/>
  <c r="FK29" i="1" s="1"/>
  <c r="FL30" i="1" s="1"/>
  <c r="FM31" i="1" s="1"/>
  <c r="FN32" i="1" s="1"/>
  <c r="FO33" i="1" s="1"/>
  <c r="FP34" i="1" s="1"/>
  <c r="FQ35" i="1" s="1"/>
  <c r="FR36" i="1" s="1"/>
  <c r="FS37" i="1" s="1"/>
  <c r="FT38" i="1" s="1"/>
  <c r="FU39" i="1" s="1"/>
  <c r="FV40" i="1" s="1"/>
  <c r="FW41" i="1" s="1"/>
  <c r="FX42" i="1" s="1"/>
  <c r="FY43" i="1" s="1"/>
  <c r="FZ44" i="1" s="1"/>
  <c r="GA45" i="1" s="1"/>
  <c r="GB46" i="1" s="1"/>
  <c r="GC47" i="1" s="1"/>
  <c r="GD48" i="1" s="1"/>
  <c r="GE49" i="1" s="1"/>
  <c r="GF50" i="1" s="1"/>
  <c r="GG51" i="1" s="1"/>
  <c r="GH52" i="1" s="1"/>
  <c r="GI53" i="1" s="1"/>
  <c r="GJ54" i="1" s="1"/>
  <c r="GK55" i="1" s="1"/>
  <c r="GL56" i="1" s="1"/>
  <c r="GM57" i="1" s="1"/>
  <c r="GN58" i="1" s="1"/>
  <c r="GO59" i="1" s="1"/>
  <c r="GP60" i="1" s="1"/>
  <c r="GQ61" i="1" s="1"/>
  <c r="GR62" i="1" s="1"/>
  <c r="GS63" i="1" s="1"/>
  <c r="GT64" i="1" s="1"/>
  <c r="GU65" i="1" s="1"/>
  <c r="GV66" i="1" s="1"/>
  <c r="GW67" i="1" s="1"/>
  <c r="GX68" i="1" s="1"/>
  <c r="GY69" i="1" s="1"/>
  <c r="GZ70" i="1" s="1"/>
  <c r="HA71" i="1" s="1"/>
  <c r="HB72" i="1" s="1"/>
  <c r="HC73" i="1" s="1"/>
  <c r="HD74" i="1" s="1"/>
  <c r="HE75" i="1" s="1"/>
  <c r="HF76" i="1" s="1"/>
  <c r="HG77" i="1" s="1"/>
  <c r="HH78" i="1" s="1"/>
  <c r="HI79" i="1" s="1"/>
  <c r="HJ80" i="1" s="1"/>
  <c r="HK81" i="1" s="1"/>
  <c r="HL82" i="1" s="1"/>
  <c r="HM83" i="1" s="1"/>
  <c r="HN84" i="1" s="1"/>
  <c r="HO85" i="1" s="1"/>
  <c r="HP86" i="1" s="1"/>
  <c r="EM4" i="1"/>
  <c r="EN5" i="1" s="1"/>
  <c r="EO6" i="1" s="1"/>
  <c r="EP7" i="1" s="1"/>
  <c r="EQ8" i="1" s="1"/>
  <c r="ER9" i="1" s="1"/>
  <c r="ES10" i="1" s="1"/>
  <c r="ET11" i="1" s="1"/>
  <c r="EU12" i="1" s="1"/>
  <c r="EV13" i="1" s="1"/>
  <c r="EW14" i="1" s="1"/>
  <c r="EX15" i="1" s="1"/>
  <c r="EY16" i="1" s="1"/>
  <c r="EZ17" i="1" s="1"/>
  <c r="FA18" i="1" s="1"/>
  <c r="FB19" i="1" s="1"/>
  <c r="FC20" i="1" s="1"/>
  <c r="FD21" i="1" s="1"/>
  <c r="FE22" i="1" s="1"/>
  <c r="FF23" i="1" s="1"/>
  <c r="FG24" i="1" s="1"/>
  <c r="FH25" i="1" s="1"/>
  <c r="FI26" i="1" s="1"/>
  <c r="FJ27" i="1" s="1"/>
  <c r="FK28" i="1" s="1"/>
  <c r="FL29" i="1" s="1"/>
  <c r="FM30" i="1" s="1"/>
  <c r="FN31" i="1" s="1"/>
  <c r="FO32" i="1" s="1"/>
  <c r="FP33" i="1" s="1"/>
  <c r="FQ34" i="1" s="1"/>
  <c r="FR35" i="1" s="1"/>
  <c r="FS36" i="1" s="1"/>
  <c r="FT37" i="1" s="1"/>
  <c r="FU38" i="1" s="1"/>
  <c r="FV39" i="1" s="1"/>
  <c r="FW40" i="1" s="1"/>
  <c r="FX41" i="1" s="1"/>
  <c r="FY42" i="1" s="1"/>
  <c r="FZ43" i="1" s="1"/>
  <c r="GA44" i="1" s="1"/>
  <c r="GB45" i="1" s="1"/>
  <c r="GC46" i="1" s="1"/>
  <c r="GD47" i="1" s="1"/>
  <c r="GE48" i="1" s="1"/>
  <c r="GF49" i="1" s="1"/>
  <c r="GG50" i="1" s="1"/>
  <c r="GH51" i="1" s="1"/>
  <c r="GI52" i="1" s="1"/>
  <c r="GJ53" i="1" s="1"/>
  <c r="GK54" i="1" s="1"/>
  <c r="GL55" i="1" s="1"/>
  <c r="GM56" i="1" s="1"/>
  <c r="GN57" i="1" s="1"/>
  <c r="GO58" i="1" s="1"/>
  <c r="GP59" i="1" s="1"/>
  <c r="GQ60" i="1" s="1"/>
  <c r="GR61" i="1" s="1"/>
  <c r="GS62" i="1" s="1"/>
  <c r="GT63" i="1" s="1"/>
  <c r="GU64" i="1" s="1"/>
  <c r="GV65" i="1" s="1"/>
  <c r="GW66" i="1" s="1"/>
  <c r="GX67" i="1" s="1"/>
  <c r="GY68" i="1" s="1"/>
  <c r="GZ69" i="1" s="1"/>
  <c r="HA70" i="1" s="1"/>
  <c r="HB71" i="1" s="1"/>
  <c r="HC72" i="1" s="1"/>
  <c r="HD73" i="1" s="1"/>
  <c r="HE74" i="1" s="1"/>
  <c r="HF75" i="1" s="1"/>
  <c r="HG76" i="1" s="1"/>
  <c r="HH77" i="1" s="1"/>
  <c r="HI78" i="1" s="1"/>
  <c r="HJ79" i="1" s="1"/>
  <c r="HK80" i="1" s="1"/>
  <c r="HL81" i="1" s="1"/>
  <c r="HM82" i="1" s="1"/>
  <c r="HN83" i="1" s="1"/>
  <c r="HO84" i="1" s="1"/>
  <c r="HP85" i="1" s="1"/>
  <c r="EN4" i="1"/>
  <c r="EO5" i="1" s="1"/>
  <c r="EP6" i="1" s="1"/>
  <c r="EQ7" i="1" s="1"/>
  <c r="ER8" i="1" s="1"/>
  <c r="ES9" i="1" s="1"/>
  <c r="ET10" i="1" s="1"/>
  <c r="EU11" i="1" s="1"/>
  <c r="EV12" i="1" s="1"/>
  <c r="EW13" i="1" s="1"/>
  <c r="EX14" i="1" s="1"/>
  <c r="EY15" i="1" s="1"/>
  <c r="EZ16" i="1" s="1"/>
  <c r="FA17" i="1" s="1"/>
  <c r="FB18" i="1" s="1"/>
  <c r="FC19" i="1" s="1"/>
  <c r="FD20" i="1" s="1"/>
  <c r="FE21" i="1" s="1"/>
  <c r="FF22" i="1" s="1"/>
  <c r="FG23" i="1" s="1"/>
  <c r="FH24" i="1" s="1"/>
  <c r="FI25" i="1" s="1"/>
  <c r="FJ26" i="1" s="1"/>
  <c r="FK27" i="1" s="1"/>
  <c r="FL28" i="1" s="1"/>
  <c r="FM29" i="1" s="1"/>
  <c r="FN30" i="1" s="1"/>
  <c r="FO31" i="1" s="1"/>
  <c r="FP32" i="1" s="1"/>
  <c r="FQ33" i="1" s="1"/>
  <c r="FR34" i="1" s="1"/>
  <c r="FS35" i="1" s="1"/>
  <c r="FT36" i="1" s="1"/>
  <c r="FU37" i="1" s="1"/>
  <c r="FV38" i="1" s="1"/>
  <c r="FW39" i="1" s="1"/>
  <c r="FX40" i="1" s="1"/>
  <c r="FY41" i="1" s="1"/>
  <c r="FZ42" i="1" s="1"/>
  <c r="GA43" i="1" s="1"/>
  <c r="GB44" i="1" s="1"/>
  <c r="GC45" i="1" s="1"/>
  <c r="GD46" i="1" s="1"/>
  <c r="GE47" i="1" s="1"/>
  <c r="GF48" i="1" s="1"/>
  <c r="GG49" i="1" s="1"/>
  <c r="GH50" i="1" s="1"/>
  <c r="GI51" i="1" s="1"/>
  <c r="GJ52" i="1" s="1"/>
  <c r="GK53" i="1" s="1"/>
  <c r="GL54" i="1" s="1"/>
  <c r="GM55" i="1" s="1"/>
  <c r="GN56" i="1" s="1"/>
  <c r="GO57" i="1" s="1"/>
  <c r="GP58" i="1" s="1"/>
  <c r="GQ59" i="1" s="1"/>
  <c r="GR60" i="1" s="1"/>
  <c r="GS61" i="1" s="1"/>
  <c r="GT62" i="1" s="1"/>
  <c r="GU63" i="1" s="1"/>
  <c r="GV64" i="1" s="1"/>
  <c r="GW65" i="1" s="1"/>
  <c r="GX66" i="1" s="1"/>
  <c r="GY67" i="1" s="1"/>
  <c r="GZ68" i="1" s="1"/>
  <c r="HA69" i="1" s="1"/>
  <c r="HB70" i="1" s="1"/>
  <c r="HC71" i="1" s="1"/>
  <c r="HD72" i="1" s="1"/>
  <c r="HE73" i="1" s="1"/>
  <c r="HF74" i="1" s="1"/>
  <c r="HG75" i="1" s="1"/>
  <c r="HH76" i="1" s="1"/>
  <c r="HI77" i="1" s="1"/>
  <c r="HJ78" i="1" s="1"/>
  <c r="HK79" i="1" s="1"/>
  <c r="HL80" i="1" s="1"/>
  <c r="HM81" i="1" s="1"/>
  <c r="HN82" i="1" s="1"/>
  <c r="HO83" i="1" s="1"/>
  <c r="HP84" i="1" s="1"/>
  <c r="EO4" i="1"/>
  <c r="EP5" i="1" s="1"/>
  <c r="EQ6" i="1" s="1"/>
  <c r="ER7" i="1" s="1"/>
  <c r="ES8" i="1" s="1"/>
  <c r="ET9" i="1" s="1"/>
  <c r="EU10" i="1" s="1"/>
  <c r="EV11" i="1" s="1"/>
  <c r="EW12" i="1" s="1"/>
  <c r="EX13" i="1" s="1"/>
  <c r="EY14" i="1" s="1"/>
  <c r="EZ15" i="1" s="1"/>
  <c r="FA16" i="1" s="1"/>
  <c r="FB17" i="1" s="1"/>
  <c r="FC18" i="1" s="1"/>
  <c r="FD19" i="1" s="1"/>
  <c r="FE20" i="1" s="1"/>
  <c r="FF21" i="1" s="1"/>
  <c r="FG22" i="1" s="1"/>
  <c r="FH23" i="1" s="1"/>
  <c r="FI24" i="1" s="1"/>
  <c r="FJ25" i="1" s="1"/>
  <c r="FK26" i="1" s="1"/>
  <c r="FL27" i="1" s="1"/>
  <c r="FM28" i="1" s="1"/>
  <c r="FN29" i="1" s="1"/>
  <c r="FO30" i="1" s="1"/>
  <c r="FP31" i="1" s="1"/>
  <c r="FQ32" i="1" s="1"/>
  <c r="FR33" i="1" s="1"/>
  <c r="FS34" i="1" s="1"/>
  <c r="FT35" i="1" s="1"/>
  <c r="FU36" i="1" s="1"/>
  <c r="FV37" i="1" s="1"/>
  <c r="FW38" i="1" s="1"/>
  <c r="FX39" i="1" s="1"/>
  <c r="FY40" i="1" s="1"/>
  <c r="FZ41" i="1" s="1"/>
  <c r="GA42" i="1" s="1"/>
  <c r="GB43" i="1" s="1"/>
  <c r="GC44" i="1" s="1"/>
  <c r="GD45" i="1" s="1"/>
  <c r="GE46" i="1" s="1"/>
  <c r="GF47" i="1" s="1"/>
  <c r="GG48" i="1" s="1"/>
  <c r="GH49" i="1" s="1"/>
  <c r="GI50" i="1" s="1"/>
  <c r="GJ51" i="1" s="1"/>
  <c r="GK52" i="1" s="1"/>
  <c r="GL53" i="1" s="1"/>
  <c r="GM54" i="1" s="1"/>
  <c r="GN55" i="1" s="1"/>
  <c r="GO56" i="1" s="1"/>
  <c r="GP57" i="1" s="1"/>
  <c r="GQ58" i="1" s="1"/>
  <c r="GR59" i="1" s="1"/>
  <c r="GS60" i="1" s="1"/>
  <c r="GT61" i="1" s="1"/>
  <c r="GU62" i="1" s="1"/>
  <c r="GV63" i="1" s="1"/>
  <c r="GW64" i="1" s="1"/>
  <c r="GX65" i="1" s="1"/>
  <c r="GY66" i="1" s="1"/>
  <c r="GZ67" i="1" s="1"/>
  <c r="HA68" i="1" s="1"/>
  <c r="HB69" i="1" s="1"/>
  <c r="HC70" i="1" s="1"/>
  <c r="HD71" i="1" s="1"/>
  <c r="HE72" i="1" s="1"/>
  <c r="HF73" i="1" s="1"/>
  <c r="HG74" i="1" s="1"/>
  <c r="HH75" i="1" s="1"/>
  <c r="HI76" i="1" s="1"/>
  <c r="HJ77" i="1" s="1"/>
  <c r="HK78" i="1" s="1"/>
  <c r="HL79" i="1" s="1"/>
  <c r="HM80" i="1" s="1"/>
  <c r="HN81" i="1" s="1"/>
  <c r="HO82" i="1" s="1"/>
  <c r="HP83" i="1" s="1"/>
  <c r="EP4" i="1"/>
  <c r="EQ5" i="1" s="1"/>
  <c r="ER6" i="1" s="1"/>
  <c r="ES7" i="1" s="1"/>
  <c r="ET8" i="1" s="1"/>
  <c r="EU9" i="1" s="1"/>
  <c r="EV10" i="1" s="1"/>
  <c r="EW11" i="1" s="1"/>
  <c r="EX12" i="1" s="1"/>
  <c r="EY13" i="1" s="1"/>
  <c r="EZ14" i="1" s="1"/>
  <c r="FA15" i="1" s="1"/>
  <c r="FB16" i="1" s="1"/>
  <c r="FC17" i="1" s="1"/>
  <c r="FD18" i="1" s="1"/>
  <c r="FE19" i="1" s="1"/>
  <c r="FF20" i="1" s="1"/>
  <c r="FG21" i="1" s="1"/>
  <c r="FH22" i="1" s="1"/>
  <c r="FI23" i="1" s="1"/>
  <c r="FJ24" i="1" s="1"/>
  <c r="FK25" i="1" s="1"/>
  <c r="FL26" i="1" s="1"/>
  <c r="FM27" i="1" s="1"/>
  <c r="FN28" i="1" s="1"/>
  <c r="FO29" i="1" s="1"/>
  <c r="FP30" i="1" s="1"/>
  <c r="FQ31" i="1" s="1"/>
  <c r="FR32" i="1" s="1"/>
  <c r="FS33" i="1" s="1"/>
  <c r="FT34" i="1" s="1"/>
  <c r="FU35" i="1" s="1"/>
  <c r="FV36" i="1" s="1"/>
  <c r="FW37" i="1" s="1"/>
  <c r="FX38" i="1" s="1"/>
  <c r="FY39" i="1" s="1"/>
  <c r="FZ40" i="1" s="1"/>
  <c r="GA41" i="1" s="1"/>
  <c r="GB42" i="1" s="1"/>
  <c r="GC43" i="1" s="1"/>
  <c r="GD44" i="1" s="1"/>
  <c r="GE45" i="1" s="1"/>
  <c r="GF46" i="1" s="1"/>
  <c r="GG47" i="1" s="1"/>
  <c r="GH48" i="1" s="1"/>
  <c r="GI49" i="1" s="1"/>
  <c r="GJ50" i="1" s="1"/>
  <c r="GK51" i="1" s="1"/>
  <c r="GL52" i="1" s="1"/>
  <c r="GM53" i="1" s="1"/>
  <c r="GN54" i="1" s="1"/>
  <c r="GO55" i="1" s="1"/>
  <c r="GP56" i="1" s="1"/>
  <c r="GQ57" i="1" s="1"/>
  <c r="GR58" i="1" s="1"/>
  <c r="GS59" i="1" s="1"/>
  <c r="GT60" i="1" s="1"/>
  <c r="GU61" i="1" s="1"/>
  <c r="GV62" i="1" s="1"/>
  <c r="GW63" i="1" s="1"/>
  <c r="GX64" i="1" s="1"/>
  <c r="GY65" i="1" s="1"/>
  <c r="GZ66" i="1" s="1"/>
  <c r="HA67" i="1" s="1"/>
  <c r="HB68" i="1" s="1"/>
  <c r="HC69" i="1" s="1"/>
  <c r="HD70" i="1" s="1"/>
  <c r="HE71" i="1" s="1"/>
  <c r="HF72" i="1" s="1"/>
  <c r="HG73" i="1" s="1"/>
  <c r="HH74" i="1" s="1"/>
  <c r="HI75" i="1" s="1"/>
  <c r="HJ76" i="1" s="1"/>
  <c r="HK77" i="1" s="1"/>
  <c r="HL78" i="1" s="1"/>
  <c r="HM79" i="1" s="1"/>
  <c r="HN80" i="1" s="1"/>
  <c r="HO81" i="1" s="1"/>
  <c r="HP82" i="1" s="1"/>
  <c r="EQ4" i="1"/>
  <c r="ER4" i="1"/>
  <c r="ES5" i="1" s="1"/>
  <c r="ET6" i="1" s="1"/>
  <c r="EU7" i="1" s="1"/>
  <c r="EV8" i="1" s="1"/>
  <c r="EW9" i="1" s="1"/>
  <c r="EX10" i="1" s="1"/>
  <c r="EY11" i="1" s="1"/>
  <c r="EZ12" i="1" s="1"/>
  <c r="FA13" i="1" s="1"/>
  <c r="FB14" i="1" s="1"/>
  <c r="FC15" i="1" s="1"/>
  <c r="FD16" i="1" s="1"/>
  <c r="FE17" i="1" s="1"/>
  <c r="FF18" i="1" s="1"/>
  <c r="FG19" i="1" s="1"/>
  <c r="FH20" i="1" s="1"/>
  <c r="FI21" i="1" s="1"/>
  <c r="FJ22" i="1" s="1"/>
  <c r="FK23" i="1" s="1"/>
  <c r="FL24" i="1" s="1"/>
  <c r="FM25" i="1" s="1"/>
  <c r="FN26" i="1" s="1"/>
  <c r="FO27" i="1" s="1"/>
  <c r="FP28" i="1" s="1"/>
  <c r="FQ29" i="1" s="1"/>
  <c r="FR30" i="1" s="1"/>
  <c r="FS31" i="1" s="1"/>
  <c r="FT32" i="1" s="1"/>
  <c r="FU33" i="1" s="1"/>
  <c r="FV34" i="1" s="1"/>
  <c r="FW35" i="1" s="1"/>
  <c r="FX36" i="1" s="1"/>
  <c r="FY37" i="1" s="1"/>
  <c r="FZ38" i="1" s="1"/>
  <c r="GA39" i="1" s="1"/>
  <c r="GB40" i="1" s="1"/>
  <c r="GC41" i="1" s="1"/>
  <c r="GD42" i="1" s="1"/>
  <c r="GE43" i="1" s="1"/>
  <c r="GF44" i="1" s="1"/>
  <c r="GG45" i="1" s="1"/>
  <c r="GH46" i="1" s="1"/>
  <c r="GI47" i="1" s="1"/>
  <c r="GJ48" i="1" s="1"/>
  <c r="GK49" i="1" s="1"/>
  <c r="GL50" i="1" s="1"/>
  <c r="GM51" i="1" s="1"/>
  <c r="GN52" i="1" s="1"/>
  <c r="GO53" i="1" s="1"/>
  <c r="GP54" i="1" s="1"/>
  <c r="GQ55" i="1" s="1"/>
  <c r="GR56" i="1" s="1"/>
  <c r="GS57" i="1" s="1"/>
  <c r="GT58" i="1" s="1"/>
  <c r="GU59" i="1" s="1"/>
  <c r="GV60" i="1" s="1"/>
  <c r="GW61" i="1" s="1"/>
  <c r="GX62" i="1" s="1"/>
  <c r="GY63" i="1" s="1"/>
  <c r="GZ64" i="1" s="1"/>
  <c r="HA65" i="1" s="1"/>
  <c r="HB66" i="1" s="1"/>
  <c r="HC67" i="1" s="1"/>
  <c r="HD68" i="1" s="1"/>
  <c r="HE69" i="1" s="1"/>
  <c r="HF70" i="1" s="1"/>
  <c r="HG71" i="1" s="1"/>
  <c r="HH72" i="1" s="1"/>
  <c r="HI73" i="1" s="1"/>
  <c r="HJ74" i="1" s="1"/>
  <c r="HK75" i="1" s="1"/>
  <c r="HL76" i="1" s="1"/>
  <c r="HM77" i="1" s="1"/>
  <c r="HN78" i="1" s="1"/>
  <c r="HO79" i="1" s="1"/>
  <c r="HP80" i="1" s="1"/>
  <c r="ES4" i="1"/>
  <c r="ET5" i="1" s="1"/>
  <c r="EU6" i="1" s="1"/>
  <c r="EV7" i="1" s="1"/>
  <c r="EW8" i="1" s="1"/>
  <c r="EX9" i="1" s="1"/>
  <c r="EY10" i="1" s="1"/>
  <c r="EZ11" i="1" s="1"/>
  <c r="FA12" i="1" s="1"/>
  <c r="FB13" i="1" s="1"/>
  <c r="FC14" i="1" s="1"/>
  <c r="FD15" i="1" s="1"/>
  <c r="FE16" i="1" s="1"/>
  <c r="FF17" i="1" s="1"/>
  <c r="FG18" i="1" s="1"/>
  <c r="FH19" i="1" s="1"/>
  <c r="FI20" i="1" s="1"/>
  <c r="FJ21" i="1" s="1"/>
  <c r="FK22" i="1" s="1"/>
  <c r="FL23" i="1" s="1"/>
  <c r="FM24" i="1" s="1"/>
  <c r="FN25" i="1" s="1"/>
  <c r="FO26" i="1" s="1"/>
  <c r="FP27" i="1" s="1"/>
  <c r="FQ28" i="1" s="1"/>
  <c r="FR29" i="1" s="1"/>
  <c r="FS30" i="1" s="1"/>
  <c r="FT31" i="1" s="1"/>
  <c r="FU32" i="1" s="1"/>
  <c r="FV33" i="1" s="1"/>
  <c r="FW34" i="1" s="1"/>
  <c r="FX35" i="1" s="1"/>
  <c r="FY36" i="1" s="1"/>
  <c r="FZ37" i="1" s="1"/>
  <c r="GA38" i="1" s="1"/>
  <c r="GB39" i="1" s="1"/>
  <c r="GC40" i="1" s="1"/>
  <c r="GD41" i="1" s="1"/>
  <c r="GE42" i="1" s="1"/>
  <c r="GF43" i="1" s="1"/>
  <c r="GG44" i="1" s="1"/>
  <c r="GH45" i="1" s="1"/>
  <c r="GI46" i="1" s="1"/>
  <c r="GJ47" i="1" s="1"/>
  <c r="GK48" i="1" s="1"/>
  <c r="GL49" i="1" s="1"/>
  <c r="GM50" i="1" s="1"/>
  <c r="GN51" i="1" s="1"/>
  <c r="GO52" i="1" s="1"/>
  <c r="GP53" i="1" s="1"/>
  <c r="GQ54" i="1" s="1"/>
  <c r="GR55" i="1" s="1"/>
  <c r="GS56" i="1" s="1"/>
  <c r="GT57" i="1" s="1"/>
  <c r="GU58" i="1" s="1"/>
  <c r="GV59" i="1" s="1"/>
  <c r="GW60" i="1" s="1"/>
  <c r="GX61" i="1" s="1"/>
  <c r="GY62" i="1" s="1"/>
  <c r="GZ63" i="1" s="1"/>
  <c r="HA64" i="1" s="1"/>
  <c r="HB65" i="1" s="1"/>
  <c r="HC66" i="1" s="1"/>
  <c r="HD67" i="1" s="1"/>
  <c r="HE68" i="1" s="1"/>
  <c r="HF69" i="1" s="1"/>
  <c r="HG70" i="1" s="1"/>
  <c r="HH71" i="1" s="1"/>
  <c r="HI72" i="1" s="1"/>
  <c r="HJ73" i="1" s="1"/>
  <c r="HK74" i="1" s="1"/>
  <c r="HL75" i="1" s="1"/>
  <c r="HM76" i="1" s="1"/>
  <c r="HN77" i="1" s="1"/>
  <c r="HO78" i="1" s="1"/>
  <c r="HP79" i="1" s="1"/>
  <c r="ET4" i="1"/>
  <c r="EU5" i="1" s="1"/>
  <c r="EV6" i="1" s="1"/>
  <c r="EW7" i="1" s="1"/>
  <c r="EX8" i="1" s="1"/>
  <c r="EY9" i="1" s="1"/>
  <c r="EZ10" i="1" s="1"/>
  <c r="FA11" i="1" s="1"/>
  <c r="FB12" i="1" s="1"/>
  <c r="FC13" i="1" s="1"/>
  <c r="FD14" i="1" s="1"/>
  <c r="FE15" i="1" s="1"/>
  <c r="FF16" i="1" s="1"/>
  <c r="FG17" i="1" s="1"/>
  <c r="FH18" i="1" s="1"/>
  <c r="FI19" i="1" s="1"/>
  <c r="FJ20" i="1" s="1"/>
  <c r="FK21" i="1" s="1"/>
  <c r="FL22" i="1" s="1"/>
  <c r="FM23" i="1" s="1"/>
  <c r="FN24" i="1" s="1"/>
  <c r="FO25" i="1" s="1"/>
  <c r="FP26" i="1" s="1"/>
  <c r="FQ27" i="1" s="1"/>
  <c r="FR28" i="1" s="1"/>
  <c r="FS29" i="1" s="1"/>
  <c r="FT30" i="1" s="1"/>
  <c r="FU31" i="1" s="1"/>
  <c r="FV32" i="1" s="1"/>
  <c r="FW33" i="1" s="1"/>
  <c r="FX34" i="1" s="1"/>
  <c r="FY35" i="1" s="1"/>
  <c r="FZ36" i="1" s="1"/>
  <c r="GA37" i="1" s="1"/>
  <c r="GB38" i="1" s="1"/>
  <c r="GC39" i="1" s="1"/>
  <c r="GD40" i="1" s="1"/>
  <c r="GE41" i="1" s="1"/>
  <c r="GF42" i="1" s="1"/>
  <c r="GG43" i="1" s="1"/>
  <c r="GH44" i="1" s="1"/>
  <c r="GI45" i="1" s="1"/>
  <c r="GJ46" i="1" s="1"/>
  <c r="GK47" i="1" s="1"/>
  <c r="GL48" i="1" s="1"/>
  <c r="GM49" i="1" s="1"/>
  <c r="GN50" i="1" s="1"/>
  <c r="GO51" i="1" s="1"/>
  <c r="GP52" i="1" s="1"/>
  <c r="GQ53" i="1" s="1"/>
  <c r="GR54" i="1" s="1"/>
  <c r="GS55" i="1" s="1"/>
  <c r="GT56" i="1" s="1"/>
  <c r="GU57" i="1" s="1"/>
  <c r="GV58" i="1" s="1"/>
  <c r="GW59" i="1" s="1"/>
  <c r="GX60" i="1" s="1"/>
  <c r="GY61" i="1" s="1"/>
  <c r="GZ62" i="1" s="1"/>
  <c r="HA63" i="1" s="1"/>
  <c r="HB64" i="1" s="1"/>
  <c r="HC65" i="1" s="1"/>
  <c r="HD66" i="1" s="1"/>
  <c r="HE67" i="1" s="1"/>
  <c r="HF68" i="1" s="1"/>
  <c r="HG69" i="1" s="1"/>
  <c r="HH70" i="1" s="1"/>
  <c r="HI71" i="1" s="1"/>
  <c r="HJ72" i="1" s="1"/>
  <c r="HK73" i="1" s="1"/>
  <c r="HL74" i="1" s="1"/>
  <c r="HM75" i="1" s="1"/>
  <c r="HN76" i="1" s="1"/>
  <c r="HO77" i="1" s="1"/>
  <c r="HP78" i="1" s="1"/>
  <c r="EU4" i="1"/>
  <c r="EV5" i="1" s="1"/>
  <c r="EW6" i="1" s="1"/>
  <c r="EX7" i="1" s="1"/>
  <c r="EY8" i="1" s="1"/>
  <c r="EZ9" i="1" s="1"/>
  <c r="FA10" i="1" s="1"/>
  <c r="FB11" i="1" s="1"/>
  <c r="FC12" i="1" s="1"/>
  <c r="FD13" i="1" s="1"/>
  <c r="FE14" i="1" s="1"/>
  <c r="FF15" i="1" s="1"/>
  <c r="FG16" i="1" s="1"/>
  <c r="FH17" i="1" s="1"/>
  <c r="FI18" i="1" s="1"/>
  <c r="FJ19" i="1" s="1"/>
  <c r="FK20" i="1" s="1"/>
  <c r="FL21" i="1" s="1"/>
  <c r="FM22" i="1" s="1"/>
  <c r="FN23" i="1" s="1"/>
  <c r="FO24" i="1" s="1"/>
  <c r="FP25" i="1" s="1"/>
  <c r="FQ26" i="1" s="1"/>
  <c r="FR27" i="1" s="1"/>
  <c r="FS28" i="1" s="1"/>
  <c r="FT29" i="1" s="1"/>
  <c r="FU30" i="1" s="1"/>
  <c r="FV31" i="1" s="1"/>
  <c r="FW32" i="1" s="1"/>
  <c r="FX33" i="1" s="1"/>
  <c r="FY34" i="1" s="1"/>
  <c r="FZ35" i="1" s="1"/>
  <c r="GA36" i="1" s="1"/>
  <c r="GB37" i="1" s="1"/>
  <c r="GC38" i="1" s="1"/>
  <c r="GD39" i="1" s="1"/>
  <c r="GE40" i="1" s="1"/>
  <c r="GF41" i="1" s="1"/>
  <c r="GG42" i="1" s="1"/>
  <c r="GH43" i="1" s="1"/>
  <c r="GI44" i="1" s="1"/>
  <c r="GJ45" i="1" s="1"/>
  <c r="GK46" i="1" s="1"/>
  <c r="GL47" i="1" s="1"/>
  <c r="GM48" i="1" s="1"/>
  <c r="GN49" i="1" s="1"/>
  <c r="GO50" i="1" s="1"/>
  <c r="GP51" i="1" s="1"/>
  <c r="GQ52" i="1" s="1"/>
  <c r="GR53" i="1" s="1"/>
  <c r="GS54" i="1" s="1"/>
  <c r="GT55" i="1" s="1"/>
  <c r="GU56" i="1" s="1"/>
  <c r="GV57" i="1" s="1"/>
  <c r="GW58" i="1" s="1"/>
  <c r="GX59" i="1" s="1"/>
  <c r="GY60" i="1" s="1"/>
  <c r="GZ61" i="1" s="1"/>
  <c r="HA62" i="1" s="1"/>
  <c r="HB63" i="1" s="1"/>
  <c r="HC64" i="1" s="1"/>
  <c r="HD65" i="1" s="1"/>
  <c r="HE66" i="1" s="1"/>
  <c r="HF67" i="1" s="1"/>
  <c r="HG68" i="1" s="1"/>
  <c r="HH69" i="1" s="1"/>
  <c r="HI70" i="1" s="1"/>
  <c r="HJ71" i="1" s="1"/>
  <c r="HK72" i="1" s="1"/>
  <c r="HL73" i="1" s="1"/>
  <c r="HM74" i="1" s="1"/>
  <c r="HN75" i="1" s="1"/>
  <c r="HO76" i="1" s="1"/>
  <c r="HP77" i="1" s="1"/>
  <c r="EV4" i="1"/>
  <c r="EW5" i="1" s="1"/>
  <c r="EX6" i="1" s="1"/>
  <c r="EY7" i="1" s="1"/>
  <c r="EZ8" i="1" s="1"/>
  <c r="FA9" i="1" s="1"/>
  <c r="FB10" i="1" s="1"/>
  <c r="FC11" i="1" s="1"/>
  <c r="FD12" i="1" s="1"/>
  <c r="FE13" i="1" s="1"/>
  <c r="FF14" i="1" s="1"/>
  <c r="FG15" i="1" s="1"/>
  <c r="FH16" i="1" s="1"/>
  <c r="FI17" i="1" s="1"/>
  <c r="FJ18" i="1" s="1"/>
  <c r="FK19" i="1" s="1"/>
  <c r="FL20" i="1" s="1"/>
  <c r="FM21" i="1" s="1"/>
  <c r="FN22" i="1" s="1"/>
  <c r="FO23" i="1" s="1"/>
  <c r="FP24" i="1" s="1"/>
  <c r="FQ25" i="1" s="1"/>
  <c r="FR26" i="1" s="1"/>
  <c r="FS27" i="1" s="1"/>
  <c r="FT28" i="1" s="1"/>
  <c r="FU29" i="1" s="1"/>
  <c r="FV30" i="1" s="1"/>
  <c r="FW31" i="1" s="1"/>
  <c r="FX32" i="1" s="1"/>
  <c r="FY33" i="1" s="1"/>
  <c r="FZ34" i="1" s="1"/>
  <c r="GA35" i="1" s="1"/>
  <c r="GB36" i="1" s="1"/>
  <c r="GC37" i="1" s="1"/>
  <c r="GD38" i="1" s="1"/>
  <c r="GE39" i="1" s="1"/>
  <c r="GF40" i="1" s="1"/>
  <c r="GG41" i="1" s="1"/>
  <c r="GH42" i="1" s="1"/>
  <c r="GI43" i="1" s="1"/>
  <c r="GJ44" i="1" s="1"/>
  <c r="GK45" i="1" s="1"/>
  <c r="GL46" i="1" s="1"/>
  <c r="GM47" i="1" s="1"/>
  <c r="GN48" i="1" s="1"/>
  <c r="GO49" i="1" s="1"/>
  <c r="GP50" i="1" s="1"/>
  <c r="GQ51" i="1" s="1"/>
  <c r="GR52" i="1" s="1"/>
  <c r="GS53" i="1" s="1"/>
  <c r="GT54" i="1" s="1"/>
  <c r="GU55" i="1" s="1"/>
  <c r="GV56" i="1" s="1"/>
  <c r="GW57" i="1" s="1"/>
  <c r="GX58" i="1" s="1"/>
  <c r="GY59" i="1" s="1"/>
  <c r="GZ60" i="1" s="1"/>
  <c r="HA61" i="1" s="1"/>
  <c r="HB62" i="1" s="1"/>
  <c r="HC63" i="1" s="1"/>
  <c r="HD64" i="1" s="1"/>
  <c r="HE65" i="1" s="1"/>
  <c r="HF66" i="1" s="1"/>
  <c r="HG67" i="1" s="1"/>
  <c r="HH68" i="1" s="1"/>
  <c r="HI69" i="1" s="1"/>
  <c r="HJ70" i="1" s="1"/>
  <c r="HK71" i="1" s="1"/>
  <c r="HL72" i="1" s="1"/>
  <c r="HM73" i="1" s="1"/>
  <c r="HN74" i="1" s="1"/>
  <c r="HO75" i="1" s="1"/>
  <c r="HP76" i="1" s="1"/>
  <c r="EW4" i="1"/>
  <c r="EX5" i="1" s="1"/>
  <c r="EY6" i="1" s="1"/>
  <c r="EZ7" i="1" s="1"/>
  <c r="FA8" i="1" s="1"/>
  <c r="FB9" i="1" s="1"/>
  <c r="FC10" i="1" s="1"/>
  <c r="FD11" i="1" s="1"/>
  <c r="FE12" i="1" s="1"/>
  <c r="FF13" i="1" s="1"/>
  <c r="FG14" i="1" s="1"/>
  <c r="FH15" i="1" s="1"/>
  <c r="FI16" i="1" s="1"/>
  <c r="FJ17" i="1" s="1"/>
  <c r="FK18" i="1" s="1"/>
  <c r="FL19" i="1" s="1"/>
  <c r="FM20" i="1" s="1"/>
  <c r="FN21" i="1" s="1"/>
  <c r="FO22" i="1" s="1"/>
  <c r="FP23" i="1" s="1"/>
  <c r="FQ24" i="1" s="1"/>
  <c r="FR25" i="1" s="1"/>
  <c r="FS26" i="1" s="1"/>
  <c r="FT27" i="1" s="1"/>
  <c r="FU28" i="1" s="1"/>
  <c r="FV29" i="1" s="1"/>
  <c r="FW30" i="1" s="1"/>
  <c r="FX31" i="1" s="1"/>
  <c r="FY32" i="1" s="1"/>
  <c r="FZ33" i="1" s="1"/>
  <c r="GA34" i="1" s="1"/>
  <c r="GB35" i="1" s="1"/>
  <c r="GC36" i="1" s="1"/>
  <c r="GD37" i="1" s="1"/>
  <c r="GE38" i="1" s="1"/>
  <c r="GF39" i="1" s="1"/>
  <c r="GG40" i="1" s="1"/>
  <c r="GH41" i="1" s="1"/>
  <c r="GI42" i="1" s="1"/>
  <c r="GJ43" i="1" s="1"/>
  <c r="GK44" i="1" s="1"/>
  <c r="GL45" i="1" s="1"/>
  <c r="GM46" i="1" s="1"/>
  <c r="GN47" i="1" s="1"/>
  <c r="GO48" i="1" s="1"/>
  <c r="GP49" i="1" s="1"/>
  <c r="GQ50" i="1" s="1"/>
  <c r="GR51" i="1" s="1"/>
  <c r="GS52" i="1" s="1"/>
  <c r="GT53" i="1" s="1"/>
  <c r="GU54" i="1" s="1"/>
  <c r="GV55" i="1" s="1"/>
  <c r="GW56" i="1" s="1"/>
  <c r="GX57" i="1" s="1"/>
  <c r="GY58" i="1" s="1"/>
  <c r="GZ59" i="1" s="1"/>
  <c r="HA60" i="1" s="1"/>
  <c r="HB61" i="1" s="1"/>
  <c r="HC62" i="1" s="1"/>
  <c r="HD63" i="1" s="1"/>
  <c r="HE64" i="1" s="1"/>
  <c r="HF65" i="1" s="1"/>
  <c r="HG66" i="1" s="1"/>
  <c r="HH67" i="1" s="1"/>
  <c r="HI68" i="1" s="1"/>
  <c r="HJ69" i="1" s="1"/>
  <c r="HK70" i="1" s="1"/>
  <c r="HL71" i="1" s="1"/>
  <c r="HM72" i="1" s="1"/>
  <c r="HN73" i="1" s="1"/>
  <c r="HO74" i="1" s="1"/>
  <c r="HP75" i="1" s="1"/>
  <c r="EX4" i="1"/>
  <c r="EY5" i="1" s="1"/>
  <c r="EY4" i="1"/>
  <c r="EZ5" i="1" s="1"/>
  <c r="FA6" i="1" s="1"/>
  <c r="FB7" i="1" s="1"/>
  <c r="FC8" i="1" s="1"/>
  <c r="FD9" i="1" s="1"/>
  <c r="FE10" i="1" s="1"/>
  <c r="FF11" i="1" s="1"/>
  <c r="FG12" i="1" s="1"/>
  <c r="FH13" i="1" s="1"/>
  <c r="FI14" i="1" s="1"/>
  <c r="FJ15" i="1" s="1"/>
  <c r="FK16" i="1" s="1"/>
  <c r="FL17" i="1" s="1"/>
  <c r="FM18" i="1" s="1"/>
  <c r="FN19" i="1" s="1"/>
  <c r="FO20" i="1" s="1"/>
  <c r="FP21" i="1" s="1"/>
  <c r="FQ22" i="1" s="1"/>
  <c r="FR23" i="1" s="1"/>
  <c r="FS24" i="1" s="1"/>
  <c r="FT25" i="1" s="1"/>
  <c r="FU26" i="1" s="1"/>
  <c r="FV27" i="1" s="1"/>
  <c r="FW28" i="1" s="1"/>
  <c r="FX29" i="1" s="1"/>
  <c r="FY30" i="1" s="1"/>
  <c r="FZ31" i="1" s="1"/>
  <c r="GA32" i="1" s="1"/>
  <c r="GB33" i="1" s="1"/>
  <c r="GC34" i="1" s="1"/>
  <c r="GD35" i="1" s="1"/>
  <c r="GE36" i="1" s="1"/>
  <c r="GF37" i="1" s="1"/>
  <c r="GG38" i="1" s="1"/>
  <c r="GH39" i="1" s="1"/>
  <c r="GI40" i="1" s="1"/>
  <c r="GJ41" i="1" s="1"/>
  <c r="GK42" i="1" s="1"/>
  <c r="GL43" i="1" s="1"/>
  <c r="GM44" i="1" s="1"/>
  <c r="GN45" i="1" s="1"/>
  <c r="GO46" i="1" s="1"/>
  <c r="GP47" i="1" s="1"/>
  <c r="GQ48" i="1" s="1"/>
  <c r="GR49" i="1" s="1"/>
  <c r="GS50" i="1" s="1"/>
  <c r="GT51" i="1" s="1"/>
  <c r="GU52" i="1" s="1"/>
  <c r="GV53" i="1" s="1"/>
  <c r="GW54" i="1" s="1"/>
  <c r="GX55" i="1" s="1"/>
  <c r="GY56" i="1" s="1"/>
  <c r="GZ57" i="1" s="1"/>
  <c r="HA58" i="1" s="1"/>
  <c r="HB59" i="1" s="1"/>
  <c r="HC60" i="1" s="1"/>
  <c r="HD61" i="1" s="1"/>
  <c r="HE62" i="1" s="1"/>
  <c r="HF63" i="1" s="1"/>
  <c r="HG64" i="1" s="1"/>
  <c r="HH65" i="1" s="1"/>
  <c r="HI66" i="1" s="1"/>
  <c r="HJ67" i="1" s="1"/>
  <c r="HK68" i="1" s="1"/>
  <c r="HL69" i="1" s="1"/>
  <c r="HM70" i="1" s="1"/>
  <c r="HN71" i="1" s="1"/>
  <c r="HO72" i="1" s="1"/>
  <c r="HP73" i="1" s="1"/>
  <c r="EZ4" i="1"/>
  <c r="FA5" i="1" s="1"/>
  <c r="FB6" i="1" s="1"/>
  <c r="FC7" i="1" s="1"/>
  <c r="FD8" i="1" s="1"/>
  <c r="FE9" i="1" s="1"/>
  <c r="FF10" i="1" s="1"/>
  <c r="FG11" i="1" s="1"/>
  <c r="FH12" i="1" s="1"/>
  <c r="FI13" i="1" s="1"/>
  <c r="FJ14" i="1" s="1"/>
  <c r="FK15" i="1" s="1"/>
  <c r="FL16" i="1" s="1"/>
  <c r="FM17" i="1" s="1"/>
  <c r="FN18" i="1" s="1"/>
  <c r="FO19" i="1" s="1"/>
  <c r="FP20" i="1" s="1"/>
  <c r="FQ21" i="1" s="1"/>
  <c r="FR22" i="1" s="1"/>
  <c r="FS23" i="1" s="1"/>
  <c r="FT24" i="1" s="1"/>
  <c r="FU25" i="1" s="1"/>
  <c r="FV26" i="1" s="1"/>
  <c r="FW27" i="1" s="1"/>
  <c r="FX28" i="1" s="1"/>
  <c r="FY29" i="1" s="1"/>
  <c r="FZ30" i="1" s="1"/>
  <c r="GA31" i="1" s="1"/>
  <c r="GB32" i="1" s="1"/>
  <c r="GC33" i="1" s="1"/>
  <c r="GD34" i="1" s="1"/>
  <c r="GE35" i="1" s="1"/>
  <c r="GF36" i="1" s="1"/>
  <c r="GG37" i="1" s="1"/>
  <c r="GH38" i="1" s="1"/>
  <c r="GI39" i="1" s="1"/>
  <c r="GJ40" i="1" s="1"/>
  <c r="GK41" i="1" s="1"/>
  <c r="GL42" i="1" s="1"/>
  <c r="GM43" i="1" s="1"/>
  <c r="GN44" i="1" s="1"/>
  <c r="GO45" i="1" s="1"/>
  <c r="GP46" i="1" s="1"/>
  <c r="GQ47" i="1" s="1"/>
  <c r="GR48" i="1" s="1"/>
  <c r="GS49" i="1" s="1"/>
  <c r="GT50" i="1" s="1"/>
  <c r="GU51" i="1" s="1"/>
  <c r="GV52" i="1" s="1"/>
  <c r="GW53" i="1" s="1"/>
  <c r="GX54" i="1" s="1"/>
  <c r="GY55" i="1" s="1"/>
  <c r="GZ56" i="1" s="1"/>
  <c r="HA57" i="1" s="1"/>
  <c r="HB58" i="1" s="1"/>
  <c r="HC59" i="1" s="1"/>
  <c r="HD60" i="1" s="1"/>
  <c r="HE61" i="1" s="1"/>
  <c r="HF62" i="1" s="1"/>
  <c r="HG63" i="1" s="1"/>
  <c r="HH64" i="1" s="1"/>
  <c r="HI65" i="1" s="1"/>
  <c r="HJ66" i="1" s="1"/>
  <c r="HK67" i="1" s="1"/>
  <c r="HL68" i="1" s="1"/>
  <c r="HM69" i="1" s="1"/>
  <c r="HN70" i="1" s="1"/>
  <c r="HO71" i="1" s="1"/>
  <c r="HP72" i="1" s="1"/>
  <c r="FA4" i="1"/>
  <c r="FB5" i="1" s="1"/>
  <c r="FC6" i="1" s="1"/>
  <c r="FD7" i="1" s="1"/>
  <c r="FE8" i="1" s="1"/>
  <c r="FF9" i="1" s="1"/>
  <c r="FG10" i="1" s="1"/>
  <c r="FH11" i="1" s="1"/>
  <c r="FI12" i="1" s="1"/>
  <c r="FJ13" i="1" s="1"/>
  <c r="FK14" i="1" s="1"/>
  <c r="FL15" i="1" s="1"/>
  <c r="FM16" i="1" s="1"/>
  <c r="FN17" i="1" s="1"/>
  <c r="FO18" i="1" s="1"/>
  <c r="FP19" i="1" s="1"/>
  <c r="FQ20" i="1" s="1"/>
  <c r="FR21" i="1" s="1"/>
  <c r="FS22" i="1" s="1"/>
  <c r="FT23" i="1" s="1"/>
  <c r="FU24" i="1" s="1"/>
  <c r="FV25" i="1" s="1"/>
  <c r="FW26" i="1" s="1"/>
  <c r="FX27" i="1" s="1"/>
  <c r="FY28" i="1" s="1"/>
  <c r="FZ29" i="1" s="1"/>
  <c r="GA30" i="1" s="1"/>
  <c r="GB31" i="1" s="1"/>
  <c r="GC32" i="1" s="1"/>
  <c r="GD33" i="1" s="1"/>
  <c r="GE34" i="1" s="1"/>
  <c r="GF35" i="1" s="1"/>
  <c r="GG36" i="1" s="1"/>
  <c r="GH37" i="1" s="1"/>
  <c r="GI38" i="1" s="1"/>
  <c r="GJ39" i="1" s="1"/>
  <c r="GK40" i="1" s="1"/>
  <c r="GL41" i="1" s="1"/>
  <c r="GM42" i="1" s="1"/>
  <c r="GN43" i="1" s="1"/>
  <c r="GO44" i="1" s="1"/>
  <c r="GP45" i="1" s="1"/>
  <c r="GQ46" i="1" s="1"/>
  <c r="GR47" i="1" s="1"/>
  <c r="GS48" i="1" s="1"/>
  <c r="GT49" i="1" s="1"/>
  <c r="GU50" i="1" s="1"/>
  <c r="GV51" i="1" s="1"/>
  <c r="GW52" i="1" s="1"/>
  <c r="GX53" i="1" s="1"/>
  <c r="GY54" i="1" s="1"/>
  <c r="GZ55" i="1" s="1"/>
  <c r="HA56" i="1" s="1"/>
  <c r="HB57" i="1" s="1"/>
  <c r="HC58" i="1" s="1"/>
  <c r="HD59" i="1" s="1"/>
  <c r="HE60" i="1" s="1"/>
  <c r="HF61" i="1" s="1"/>
  <c r="HG62" i="1" s="1"/>
  <c r="HH63" i="1" s="1"/>
  <c r="HI64" i="1" s="1"/>
  <c r="HJ65" i="1" s="1"/>
  <c r="HK66" i="1" s="1"/>
  <c r="HL67" i="1" s="1"/>
  <c r="HM68" i="1" s="1"/>
  <c r="HN69" i="1" s="1"/>
  <c r="HO70" i="1" s="1"/>
  <c r="HP71" i="1" s="1"/>
  <c r="FB4" i="1"/>
  <c r="FC5" i="1" s="1"/>
  <c r="FD6" i="1" s="1"/>
  <c r="FE7" i="1" s="1"/>
  <c r="FF8" i="1" s="1"/>
  <c r="FG9" i="1" s="1"/>
  <c r="FH10" i="1" s="1"/>
  <c r="FI11" i="1" s="1"/>
  <c r="FJ12" i="1" s="1"/>
  <c r="FK13" i="1" s="1"/>
  <c r="FL14" i="1" s="1"/>
  <c r="FM15" i="1" s="1"/>
  <c r="FN16" i="1" s="1"/>
  <c r="FO17" i="1" s="1"/>
  <c r="FP18" i="1" s="1"/>
  <c r="FQ19" i="1" s="1"/>
  <c r="FR20" i="1" s="1"/>
  <c r="FS21" i="1" s="1"/>
  <c r="FT22" i="1" s="1"/>
  <c r="FU23" i="1" s="1"/>
  <c r="FV24" i="1" s="1"/>
  <c r="FW25" i="1" s="1"/>
  <c r="FX26" i="1" s="1"/>
  <c r="FY27" i="1" s="1"/>
  <c r="FZ28" i="1" s="1"/>
  <c r="GA29" i="1" s="1"/>
  <c r="GB30" i="1" s="1"/>
  <c r="GC31" i="1" s="1"/>
  <c r="GD32" i="1" s="1"/>
  <c r="GE33" i="1" s="1"/>
  <c r="GF34" i="1" s="1"/>
  <c r="GG35" i="1" s="1"/>
  <c r="GH36" i="1" s="1"/>
  <c r="GI37" i="1" s="1"/>
  <c r="GJ38" i="1" s="1"/>
  <c r="GK39" i="1" s="1"/>
  <c r="GL40" i="1" s="1"/>
  <c r="GM41" i="1" s="1"/>
  <c r="GN42" i="1" s="1"/>
  <c r="GO43" i="1" s="1"/>
  <c r="GP44" i="1" s="1"/>
  <c r="GQ45" i="1" s="1"/>
  <c r="GR46" i="1" s="1"/>
  <c r="GS47" i="1" s="1"/>
  <c r="GT48" i="1" s="1"/>
  <c r="GU49" i="1" s="1"/>
  <c r="GV50" i="1" s="1"/>
  <c r="GW51" i="1" s="1"/>
  <c r="GX52" i="1" s="1"/>
  <c r="GY53" i="1" s="1"/>
  <c r="GZ54" i="1" s="1"/>
  <c r="HA55" i="1" s="1"/>
  <c r="HB56" i="1" s="1"/>
  <c r="HC57" i="1" s="1"/>
  <c r="HD58" i="1" s="1"/>
  <c r="HE59" i="1" s="1"/>
  <c r="HF60" i="1" s="1"/>
  <c r="HG61" i="1" s="1"/>
  <c r="HH62" i="1" s="1"/>
  <c r="HI63" i="1" s="1"/>
  <c r="HJ64" i="1" s="1"/>
  <c r="HK65" i="1" s="1"/>
  <c r="HL66" i="1" s="1"/>
  <c r="HM67" i="1" s="1"/>
  <c r="HN68" i="1" s="1"/>
  <c r="HO69" i="1" s="1"/>
  <c r="HP70" i="1" s="1"/>
  <c r="FC4" i="1"/>
  <c r="FD5" i="1" s="1"/>
  <c r="FE6" i="1" s="1"/>
  <c r="FF7" i="1" s="1"/>
  <c r="FG8" i="1" s="1"/>
  <c r="FH9" i="1" s="1"/>
  <c r="FI10" i="1" s="1"/>
  <c r="FJ11" i="1" s="1"/>
  <c r="FK12" i="1" s="1"/>
  <c r="FL13" i="1" s="1"/>
  <c r="FM14" i="1" s="1"/>
  <c r="FN15" i="1" s="1"/>
  <c r="FO16" i="1" s="1"/>
  <c r="FP17" i="1" s="1"/>
  <c r="FQ18" i="1" s="1"/>
  <c r="FR19" i="1" s="1"/>
  <c r="FS20" i="1" s="1"/>
  <c r="FT21" i="1" s="1"/>
  <c r="FU22" i="1" s="1"/>
  <c r="FV23" i="1" s="1"/>
  <c r="FW24" i="1" s="1"/>
  <c r="FX25" i="1" s="1"/>
  <c r="FY26" i="1" s="1"/>
  <c r="FZ27" i="1" s="1"/>
  <c r="GA28" i="1" s="1"/>
  <c r="GB29" i="1" s="1"/>
  <c r="GC30" i="1" s="1"/>
  <c r="GD31" i="1" s="1"/>
  <c r="GE32" i="1" s="1"/>
  <c r="GF33" i="1" s="1"/>
  <c r="GG34" i="1" s="1"/>
  <c r="GH35" i="1" s="1"/>
  <c r="GI36" i="1" s="1"/>
  <c r="GJ37" i="1" s="1"/>
  <c r="GK38" i="1" s="1"/>
  <c r="GL39" i="1" s="1"/>
  <c r="GM40" i="1" s="1"/>
  <c r="GN41" i="1" s="1"/>
  <c r="GO42" i="1" s="1"/>
  <c r="GP43" i="1" s="1"/>
  <c r="GQ44" i="1" s="1"/>
  <c r="GR45" i="1" s="1"/>
  <c r="GS46" i="1" s="1"/>
  <c r="GT47" i="1" s="1"/>
  <c r="GU48" i="1" s="1"/>
  <c r="GV49" i="1" s="1"/>
  <c r="GW50" i="1" s="1"/>
  <c r="GX51" i="1" s="1"/>
  <c r="GY52" i="1" s="1"/>
  <c r="GZ53" i="1" s="1"/>
  <c r="HA54" i="1" s="1"/>
  <c r="HB55" i="1" s="1"/>
  <c r="HC56" i="1" s="1"/>
  <c r="HD57" i="1" s="1"/>
  <c r="HE58" i="1" s="1"/>
  <c r="HF59" i="1" s="1"/>
  <c r="HG60" i="1" s="1"/>
  <c r="HH61" i="1" s="1"/>
  <c r="HI62" i="1" s="1"/>
  <c r="HJ63" i="1" s="1"/>
  <c r="HK64" i="1" s="1"/>
  <c r="HL65" i="1" s="1"/>
  <c r="HM66" i="1" s="1"/>
  <c r="HN67" i="1" s="1"/>
  <c r="HO68" i="1" s="1"/>
  <c r="HP69" i="1" s="1"/>
  <c r="FD4" i="1"/>
  <c r="FE5" i="1" s="1"/>
  <c r="FF6" i="1" s="1"/>
  <c r="FG7" i="1" s="1"/>
  <c r="FH8" i="1" s="1"/>
  <c r="FI9" i="1" s="1"/>
  <c r="FJ10" i="1" s="1"/>
  <c r="FK11" i="1" s="1"/>
  <c r="FL12" i="1" s="1"/>
  <c r="FM13" i="1" s="1"/>
  <c r="FN14" i="1" s="1"/>
  <c r="FO15" i="1" s="1"/>
  <c r="FP16" i="1" s="1"/>
  <c r="FQ17" i="1" s="1"/>
  <c r="FR18" i="1" s="1"/>
  <c r="FS19" i="1" s="1"/>
  <c r="FT20" i="1" s="1"/>
  <c r="FU21" i="1" s="1"/>
  <c r="FV22" i="1" s="1"/>
  <c r="FW23" i="1" s="1"/>
  <c r="FX24" i="1" s="1"/>
  <c r="FY25" i="1" s="1"/>
  <c r="FZ26" i="1" s="1"/>
  <c r="GA27" i="1" s="1"/>
  <c r="GB28" i="1" s="1"/>
  <c r="GC29" i="1" s="1"/>
  <c r="GD30" i="1" s="1"/>
  <c r="GE31" i="1" s="1"/>
  <c r="GF32" i="1" s="1"/>
  <c r="GG33" i="1" s="1"/>
  <c r="GH34" i="1" s="1"/>
  <c r="GI35" i="1" s="1"/>
  <c r="GJ36" i="1" s="1"/>
  <c r="GK37" i="1" s="1"/>
  <c r="GL38" i="1" s="1"/>
  <c r="GM39" i="1" s="1"/>
  <c r="GN40" i="1" s="1"/>
  <c r="GO41" i="1" s="1"/>
  <c r="GP42" i="1" s="1"/>
  <c r="GQ43" i="1" s="1"/>
  <c r="GR44" i="1" s="1"/>
  <c r="GS45" i="1" s="1"/>
  <c r="GT46" i="1" s="1"/>
  <c r="GU47" i="1" s="1"/>
  <c r="GV48" i="1" s="1"/>
  <c r="GW49" i="1" s="1"/>
  <c r="GX50" i="1" s="1"/>
  <c r="GY51" i="1" s="1"/>
  <c r="GZ52" i="1" s="1"/>
  <c r="HA53" i="1" s="1"/>
  <c r="HB54" i="1" s="1"/>
  <c r="HC55" i="1" s="1"/>
  <c r="HD56" i="1" s="1"/>
  <c r="HE57" i="1" s="1"/>
  <c r="HF58" i="1" s="1"/>
  <c r="HG59" i="1" s="1"/>
  <c r="HH60" i="1" s="1"/>
  <c r="HI61" i="1" s="1"/>
  <c r="HJ62" i="1" s="1"/>
  <c r="HK63" i="1" s="1"/>
  <c r="HL64" i="1" s="1"/>
  <c r="HM65" i="1" s="1"/>
  <c r="HN66" i="1" s="1"/>
  <c r="HO67" i="1" s="1"/>
  <c r="HP68" i="1" s="1"/>
  <c r="FE4" i="1"/>
  <c r="FF5" i="1" s="1"/>
  <c r="FG6" i="1" s="1"/>
  <c r="FH7" i="1" s="1"/>
  <c r="FI8" i="1" s="1"/>
  <c r="FJ9" i="1" s="1"/>
  <c r="FK10" i="1" s="1"/>
  <c r="FL11" i="1" s="1"/>
  <c r="FM12" i="1" s="1"/>
  <c r="FN13" i="1" s="1"/>
  <c r="FO14" i="1" s="1"/>
  <c r="FP15" i="1" s="1"/>
  <c r="FQ16" i="1" s="1"/>
  <c r="FR17" i="1" s="1"/>
  <c r="FS18" i="1" s="1"/>
  <c r="FT19" i="1" s="1"/>
  <c r="FU20" i="1" s="1"/>
  <c r="FV21" i="1" s="1"/>
  <c r="FW22" i="1" s="1"/>
  <c r="FX23" i="1" s="1"/>
  <c r="FY24" i="1" s="1"/>
  <c r="FZ25" i="1" s="1"/>
  <c r="GA26" i="1" s="1"/>
  <c r="GB27" i="1" s="1"/>
  <c r="GC28" i="1" s="1"/>
  <c r="GD29" i="1" s="1"/>
  <c r="GE30" i="1" s="1"/>
  <c r="GF31" i="1" s="1"/>
  <c r="GG32" i="1" s="1"/>
  <c r="GH33" i="1" s="1"/>
  <c r="GI34" i="1" s="1"/>
  <c r="GJ35" i="1" s="1"/>
  <c r="GK36" i="1" s="1"/>
  <c r="GL37" i="1" s="1"/>
  <c r="GM38" i="1" s="1"/>
  <c r="GN39" i="1" s="1"/>
  <c r="GO40" i="1" s="1"/>
  <c r="GP41" i="1" s="1"/>
  <c r="GQ42" i="1" s="1"/>
  <c r="GR43" i="1" s="1"/>
  <c r="GS44" i="1" s="1"/>
  <c r="GT45" i="1" s="1"/>
  <c r="GU46" i="1" s="1"/>
  <c r="GV47" i="1" s="1"/>
  <c r="GW48" i="1" s="1"/>
  <c r="GX49" i="1" s="1"/>
  <c r="GY50" i="1" s="1"/>
  <c r="GZ51" i="1" s="1"/>
  <c r="HA52" i="1" s="1"/>
  <c r="HB53" i="1" s="1"/>
  <c r="HC54" i="1" s="1"/>
  <c r="HD55" i="1" s="1"/>
  <c r="HE56" i="1" s="1"/>
  <c r="HF57" i="1" s="1"/>
  <c r="HG58" i="1" s="1"/>
  <c r="HH59" i="1" s="1"/>
  <c r="HI60" i="1" s="1"/>
  <c r="HJ61" i="1" s="1"/>
  <c r="HK62" i="1" s="1"/>
  <c r="HL63" i="1" s="1"/>
  <c r="HM64" i="1" s="1"/>
  <c r="HN65" i="1" s="1"/>
  <c r="HO66" i="1" s="1"/>
  <c r="HP67" i="1" s="1"/>
  <c r="FF4" i="1"/>
  <c r="FG5" i="1" s="1"/>
  <c r="FH6" i="1" s="1"/>
  <c r="FI7" i="1" s="1"/>
  <c r="FJ8" i="1" s="1"/>
  <c r="FK9" i="1" s="1"/>
  <c r="FL10" i="1" s="1"/>
  <c r="FM11" i="1" s="1"/>
  <c r="FN12" i="1" s="1"/>
  <c r="FO13" i="1" s="1"/>
  <c r="FP14" i="1" s="1"/>
  <c r="FQ15" i="1" s="1"/>
  <c r="FR16" i="1" s="1"/>
  <c r="FS17" i="1" s="1"/>
  <c r="FT18" i="1" s="1"/>
  <c r="FU19" i="1" s="1"/>
  <c r="FV20" i="1" s="1"/>
  <c r="FW21" i="1" s="1"/>
  <c r="FX22" i="1" s="1"/>
  <c r="FY23" i="1" s="1"/>
  <c r="FZ24" i="1" s="1"/>
  <c r="GA25" i="1" s="1"/>
  <c r="GB26" i="1" s="1"/>
  <c r="GC27" i="1" s="1"/>
  <c r="GD28" i="1" s="1"/>
  <c r="GE29" i="1" s="1"/>
  <c r="GF30" i="1" s="1"/>
  <c r="GG31" i="1" s="1"/>
  <c r="GH32" i="1" s="1"/>
  <c r="GI33" i="1" s="1"/>
  <c r="GJ34" i="1" s="1"/>
  <c r="GK35" i="1" s="1"/>
  <c r="GL36" i="1" s="1"/>
  <c r="GM37" i="1" s="1"/>
  <c r="GN38" i="1" s="1"/>
  <c r="GO39" i="1" s="1"/>
  <c r="GP40" i="1" s="1"/>
  <c r="GQ41" i="1" s="1"/>
  <c r="GR42" i="1" s="1"/>
  <c r="GS43" i="1" s="1"/>
  <c r="GT44" i="1" s="1"/>
  <c r="GU45" i="1" s="1"/>
  <c r="GV46" i="1" s="1"/>
  <c r="GW47" i="1" s="1"/>
  <c r="GX48" i="1" s="1"/>
  <c r="GY49" i="1" s="1"/>
  <c r="GZ50" i="1" s="1"/>
  <c r="HA51" i="1" s="1"/>
  <c r="HB52" i="1" s="1"/>
  <c r="HC53" i="1" s="1"/>
  <c r="HD54" i="1" s="1"/>
  <c r="HE55" i="1" s="1"/>
  <c r="HF56" i="1" s="1"/>
  <c r="HG57" i="1" s="1"/>
  <c r="HH58" i="1" s="1"/>
  <c r="HI59" i="1" s="1"/>
  <c r="HJ60" i="1" s="1"/>
  <c r="HK61" i="1" s="1"/>
  <c r="HL62" i="1" s="1"/>
  <c r="HM63" i="1" s="1"/>
  <c r="HN64" i="1" s="1"/>
  <c r="HO65" i="1" s="1"/>
  <c r="HP66" i="1" s="1"/>
  <c r="FG4" i="1"/>
  <c r="FH5" i="1" s="1"/>
  <c r="FI6" i="1" s="1"/>
  <c r="FJ7" i="1" s="1"/>
  <c r="FK8" i="1" s="1"/>
  <c r="FL9" i="1" s="1"/>
  <c r="FM10" i="1" s="1"/>
  <c r="FN11" i="1" s="1"/>
  <c r="FO12" i="1" s="1"/>
  <c r="FP13" i="1" s="1"/>
  <c r="FQ14" i="1" s="1"/>
  <c r="FR15" i="1" s="1"/>
  <c r="FS16" i="1" s="1"/>
  <c r="FT17" i="1" s="1"/>
  <c r="FU18" i="1" s="1"/>
  <c r="FV19" i="1" s="1"/>
  <c r="FW20" i="1" s="1"/>
  <c r="FX21" i="1" s="1"/>
  <c r="FY22" i="1" s="1"/>
  <c r="FZ23" i="1" s="1"/>
  <c r="GA24" i="1" s="1"/>
  <c r="GB25" i="1" s="1"/>
  <c r="GC26" i="1" s="1"/>
  <c r="GD27" i="1" s="1"/>
  <c r="GE28" i="1" s="1"/>
  <c r="GF29" i="1" s="1"/>
  <c r="GG30" i="1" s="1"/>
  <c r="GH31" i="1" s="1"/>
  <c r="GI32" i="1" s="1"/>
  <c r="GJ33" i="1" s="1"/>
  <c r="GK34" i="1" s="1"/>
  <c r="GL35" i="1" s="1"/>
  <c r="GM36" i="1" s="1"/>
  <c r="GN37" i="1" s="1"/>
  <c r="GO38" i="1" s="1"/>
  <c r="GP39" i="1" s="1"/>
  <c r="GQ40" i="1" s="1"/>
  <c r="GR41" i="1" s="1"/>
  <c r="GS42" i="1" s="1"/>
  <c r="GT43" i="1" s="1"/>
  <c r="GU44" i="1" s="1"/>
  <c r="GV45" i="1" s="1"/>
  <c r="GW46" i="1" s="1"/>
  <c r="GX47" i="1" s="1"/>
  <c r="GY48" i="1" s="1"/>
  <c r="GZ49" i="1" s="1"/>
  <c r="HA50" i="1" s="1"/>
  <c r="HB51" i="1" s="1"/>
  <c r="HC52" i="1" s="1"/>
  <c r="HD53" i="1" s="1"/>
  <c r="HE54" i="1" s="1"/>
  <c r="HF55" i="1" s="1"/>
  <c r="HG56" i="1" s="1"/>
  <c r="HH57" i="1" s="1"/>
  <c r="HI58" i="1" s="1"/>
  <c r="HJ59" i="1" s="1"/>
  <c r="HK60" i="1" s="1"/>
  <c r="HL61" i="1" s="1"/>
  <c r="HM62" i="1" s="1"/>
  <c r="HN63" i="1" s="1"/>
  <c r="HO64" i="1" s="1"/>
  <c r="HP65" i="1" s="1"/>
  <c r="FH4" i="1"/>
  <c r="FI5" i="1" s="1"/>
  <c r="FJ6" i="1" s="1"/>
  <c r="FK7" i="1" s="1"/>
  <c r="FL8" i="1" s="1"/>
  <c r="FM9" i="1" s="1"/>
  <c r="FN10" i="1" s="1"/>
  <c r="FO11" i="1" s="1"/>
  <c r="FP12" i="1" s="1"/>
  <c r="FQ13" i="1" s="1"/>
  <c r="FR14" i="1" s="1"/>
  <c r="FS15" i="1" s="1"/>
  <c r="FT16" i="1" s="1"/>
  <c r="FU17" i="1" s="1"/>
  <c r="FV18" i="1" s="1"/>
  <c r="FW19" i="1" s="1"/>
  <c r="FX20" i="1" s="1"/>
  <c r="FY21" i="1" s="1"/>
  <c r="FZ22" i="1" s="1"/>
  <c r="GA23" i="1" s="1"/>
  <c r="GB24" i="1" s="1"/>
  <c r="GC25" i="1" s="1"/>
  <c r="GD26" i="1" s="1"/>
  <c r="GE27" i="1" s="1"/>
  <c r="GF28" i="1" s="1"/>
  <c r="GG29" i="1" s="1"/>
  <c r="GH30" i="1" s="1"/>
  <c r="GI31" i="1" s="1"/>
  <c r="GJ32" i="1" s="1"/>
  <c r="GK33" i="1" s="1"/>
  <c r="GL34" i="1" s="1"/>
  <c r="GM35" i="1" s="1"/>
  <c r="GN36" i="1" s="1"/>
  <c r="GO37" i="1" s="1"/>
  <c r="GP38" i="1" s="1"/>
  <c r="GQ39" i="1" s="1"/>
  <c r="GR40" i="1" s="1"/>
  <c r="GS41" i="1" s="1"/>
  <c r="GT42" i="1" s="1"/>
  <c r="GU43" i="1" s="1"/>
  <c r="GV44" i="1" s="1"/>
  <c r="GW45" i="1" s="1"/>
  <c r="GX46" i="1" s="1"/>
  <c r="GY47" i="1" s="1"/>
  <c r="GZ48" i="1" s="1"/>
  <c r="HA49" i="1" s="1"/>
  <c r="HB50" i="1" s="1"/>
  <c r="HC51" i="1" s="1"/>
  <c r="HD52" i="1" s="1"/>
  <c r="HE53" i="1" s="1"/>
  <c r="HF54" i="1" s="1"/>
  <c r="HG55" i="1" s="1"/>
  <c r="HH56" i="1" s="1"/>
  <c r="HI57" i="1" s="1"/>
  <c r="HJ58" i="1" s="1"/>
  <c r="HK59" i="1" s="1"/>
  <c r="HL60" i="1" s="1"/>
  <c r="HM61" i="1" s="1"/>
  <c r="HN62" i="1" s="1"/>
  <c r="HO63" i="1" s="1"/>
  <c r="HP64" i="1" s="1"/>
  <c r="FI4" i="1"/>
  <c r="FJ5" i="1" s="1"/>
  <c r="FK6" i="1" s="1"/>
  <c r="FL7" i="1" s="1"/>
  <c r="FM8" i="1" s="1"/>
  <c r="FN9" i="1" s="1"/>
  <c r="FO10" i="1" s="1"/>
  <c r="FP11" i="1" s="1"/>
  <c r="FQ12" i="1" s="1"/>
  <c r="FR13" i="1" s="1"/>
  <c r="FS14" i="1" s="1"/>
  <c r="FT15" i="1" s="1"/>
  <c r="FU16" i="1" s="1"/>
  <c r="FV17" i="1" s="1"/>
  <c r="FW18" i="1" s="1"/>
  <c r="FX19" i="1" s="1"/>
  <c r="FY20" i="1" s="1"/>
  <c r="FZ21" i="1" s="1"/>
  <c r="GA22" i="1" s="1"/>
  <c r="GB23" i="1" s="1"/>
  <c r="GC24" i="1" s="1"/>
  <c r="GD25" i="1" s="1"/>
  <c r="GE26" i="1" s="1"/>
  <c r="GF27" i="1" s="1"/>
  <c r="GG28" i="1" s="1"/>
  <c r="GH29" i="1" s="1"/>
  <c r="GI30" i="1" s="1"/>
  <c r="GJ31" i="1" s="1"/>
  <c r="GK32" i="1" s="1"/>
  <c r="GL33" i="1" s="1"/>
  <c r="GM34" i="1" s="1"/>
  <c r="GN35" i="1" s="1"/>
  <c r="GO36" i="1" s="1"/>
  <c r="GP37" i="1" s="1"/>
  <c r="GQ38" i="1" s="1"/>
  <c r="GR39" i="1" s="1"/>
  <c r="GS40" i="1" s="1"/>
  <c r="GT41" i="1" s="1"/>
  <c r="GU42" i="1" s="1"/>
  <c r="GV43" i="1" s="1"/>
  <c r="GW44" i="1" s="1"/>
  <c r="GX45" i="1" s="1"/>
  <c r="GY46" i="1" s="1"/>
  <c r="GZ47" i="1" s="1"/>
  <c r="HA48" i="1" s="1"/>
  <c r="HB49" i="1" s="1"/>
  <c r="HC50" i="1" s="1"/>
  <c r="HD51" i="1" s="1"/>
  <c r="HE52" i="1" s="1"/>
  <c r="HF53" i="1" s="1"/>
  <c r="HG54" i="1" s="1"/>
  <c r="HH55" i="1" s="1"/>
  <c r="HI56" i="1" s="1"/>
  <c r="HJ57" i="1" s="1"/>
  <c r="HK58" i="1" s="1"/>
  <c r="HL59" i="1" s="1"/>
  <c r="HM60" i="1" s="1"/>
  <c r="HN61" i="1" s="1"/>
  <c r="HO62" i="1" s="1"/>
  <c r="HP63" i="1" s="1"/>
  <c r="FJ4" i="1"/>
  <c r="FK5" i="1" s="1"/>
  <c r="FL6" i="1" s="1"/>
  <c r="FM7" i="1" s="1"/>
  <c r="FN8" i="1" s="1"/>
  <c r="FO9" i="1" s="1"/>
  <c r="FP10" i="1" s="1"/>
  <c r="FQ11" i="1" s="1"/>
  <c r="FR12" i="1" s="1"/>
  <c r="FS13" i="1" s="1"/>
  <c r="FT14" i="1" s="1"/>
  <c r="FU15" i="1" s="1"/>
  <c r="FV16" i="1" s="1"/>
  <c r="FW17" i="1" s="1"/>
  <c r="FX18" i="1" s="1"/>
  <c r="FY19" i="1" s="1"/>
  <c r="FZ20" i="1" s="1"/>
  <c r="GA21" i="1" s="1"/>
  <c r="GB22" i="1" s="1"/>
  <c r="GC23" i="1" s="1"/>
  <c r="GD24" i="1" s="1"/>
  <c r="GE25" i="1" s="1"/>
  <c r="GF26" i="1" s="1"/>
  <c r="GG27" i="1" s="1"/>
  <c r="GH28" i="1" s="1"/>
  <c r="GI29" i="1" s="1"/>
  <c r="GJ30" i="1" s="1"/>
  <c r="GK31" i="1" s="1"/>
  <c r="GL32" i="1" s="1"/>
  <c r="GM33" i="1" s="1"/>
  <c r="GN34" i="1" s="1"/>
  <c r="GO35" i="1" s="1"/>
  <c r="GP36" i="1" s="1"/>
  <c r="GQ37" i="1" s="1"/>
  <c r="GR38" i="1" s="1"/>
  <c r="GS39" i="1" s="1"/>
  <c r="GT40" i="1" s="1"/>
  <c r="GU41" i="1" s="1"/>
  <c r="GV42" i="1" s="1"/>
  <c r="GW43" i="1" s="1"/>
  <c r="GX44" i="1" s="1"/>
  <c r="GY45" i="1" s="1"/>
  <c r="GZ46" i="1" s="1"/>
  <c r="HA47" i="1" s="1"/>
  <c r="HB48" i="1" s="1"/>
  <c r="HC49" i="1" s="1"/>
  <c r="HD50" i="1" s="1"/>
  <c r="HE51" i="1" s="1"/>
  <c r="HF52" i="1" s="1"/>
  <c r="HG53" i="1" s="1"/>
  <c r="HH54" i="1" s="1"/>
  <c r="HI55" i="1" s="1"/>
  <c r="HJ56" i="1" s="1"/>
  <c r="HK57" i="1" s="1"/>
  <c r="HL58" i="1" s="1"/>
  <c r="HM59" i="1" s="1"/>
  <c r="HN60" i="1" s="1"/>
  <c r="HO61" i="1" s="1"/>
  <c r="HP62" i="1" s="1"/>
  <c r="FK4" i="1"/>
  <c r="FL5" i="1" s="1"/>
  <c r="FM6" i="1" s="1"/>
  <c r="FN7" i="1" s="1"/>
  <c r="FO8" i="1" s="1"/>
  <c r="FP9" i="1" s="1"/>
  <c r="FQ10" i="1" s="1"/>
  <c r="FR11" i="1" s="1"/>
  <c r="FS12" i="1" s="1"/>
  <c r="FT13" i="1" s="1"/>
  <c r="FU14" i="1" s="1"/>
  <c r="FV15" i="1" s="1"/>
  <c r="FW16" i="1" s="1"/>
  <c r="FX17" i="1" s="1"/>
  <c r="FY18" i="1" s="1"/>
  <c r="FZ19" i="1" s="1"/>
  <c r="GA20" i="1" s="1"/>
  <c r="GB21" i="1" s="1"/>
  <c r="GC22" i="1" s="1"/>
  <c r="GD23" i="1" s="1"/>
  <c r="GE24" i="1" s="1"/>
  <c r="GF25" i="1" s="1"/>
  <c r="GG26" i="1" s="1"/>
  <c r="GH27" i="1" s="1"/>
  <c r="GI28" i="1" s="1"/>
  <c r="GJ29" i="1" s="1"/>
  <c r="GK30" i="1" s="1"/>
  <c r="GL31" i="1" s="1"/>
  <c r="GM32" i="1" s="1"/>
  <c r="GN33" i="1" s="1"/>
  <c r="GO34" i="1" s="1"/>
  <c r="GP35" i="1" s="1"/>
  <c r="GQ36" i="1" s="1"/>
  <c r="GR37" i="1" s="1"/>
  <c r="GS38" i="1" s="1"/>
  <c r="GT39" i="1" s="1"/>
  <c r="GU40" i="1" s="1"/>
  <c r="GV41" i="1" s="1"/>
  <c r="GW42" i="1" s="1"/>
  <c r="GX43" i="1" s="1"/>
  <c r="GY44" i="1" s="1"/>
  <c r="GZ45" i="1" s="1"/>
  <c r="HA46" i="1" s="1"/>
  <c r="HB47" i="1" s="1"/>
  <c r="HC48" i="1" s="1"/>
  <c r="HD49" i="1" s="1"/>
  <c r="HE50" i="1" s="1"/>
  <c r="HF51" i="1" s="1"/>
  <c r="HG52" i="1" s="1"/>
  <c r="HH53" i="1" s="1"/>
  <c r="HI54" i="1" s="1"/>
  <c r="HJ55" i="1" s="1"/>
  <c r="HK56" i="1" s="1"/>
  <c r="HL57" i="1" s="1"/>
  <c r="HM58" i="1" s="1"/>
  <c r="HN59" i="1" s="1"/>
  <c r="HO60" i="1" s="1"/>
  <c r="HP61" i="1" s="1"/>
  <c r="FL4" i="1"/>
  <c r="FM5" i="1" s="1"/>
  <c r="FN6" i="1" s="1"/>
  <c r="FO7" i="1" s="1"/>
  <c r="FP8" i="1" s="1"/>
  <c r="FQ9" i="1" s="1"/>
  <c r="FR10" i="1" s="1"/>
  <c r="FS11" i="1" s="1"/>
  <c r="FT12" i="1" s="1"/>
  <c r="FU13" i="1" s="1"/>
  <c r="FV14" i="1" s="1"/>
  <c r="FW15" i="1" s="1"/>
  <c r="FX16" i="1" s="1"/>
  <c r="FY17" i="1" s="1"/>
  <c r="FZ18" i="1" s="1"/>
  <c r="GA19" i="1" s="1"/>
  <c r="GB20" i="1" s="1"/>
  <c r="GC21" i="1" s="1"/>
  <c r="GD22" i="1" s="1"/>
  <c r="GE23" i="1" s="1"/>
  <c r="GF24" i="1" s="1"/>
  <c r="GG25" i="1" s="1"/>
  <c r="GH26" i="1" s="1"/>
  <c r="GI27" i="1" s="1"/>
  <c r="GJ28" i="1" s="1"/>
  <c r="GK29" i="1" s="1"/>
  <c r="GL30" i="1" s="1"/>
  <c r="GM31" i="1" s="1"/>
  <c r="GN32" i="1" s="1"/>
  <c r="GO33" i="1" s="1"/>
  <c r="GP34" i="1" s="1"/>
  <c r="GQ35" i="1" s="1"/>
  <c r="GR36" i="1" s="1"/>
  <c r="GS37" i="1" s="1"/>
  <c r="GT38" i="1" s="1"/>
  <c r="GU39" i="1" s="1"/>
  <c r="GV40" i="1" s="1"/>
  <c r="GW41" i="1" s="1"/>
  <c r="GX42" i="1" s="1"/>
  <c r="GY43" i="1" s="1"/>
  <c r="GZ44" i="1" s="1"/>
  <c r="HA45" i="1" s="1"/>
  <c r="HB46" i="1" s="1"/>
  <c r="HC47" i="1" s="1"/>
  <c r="HD48" i="1" s="1"/>
  <c r="HE49" i="1" s="1"/>
  <c r="HF50" i="1" s="1"/>
  <c r="HG51" i="1" s="1"/>
  <c r="HH52" i="1" s="1"/>
  <c r="HI53" i="1" s="1"/>
  <c r="HJ54" i="1" s="1"/>
  <c r="HK55" i="1" s="1"/>
  <c r="HL56" i="1" s="1"/>
  <c r="HM57" i="1" s="1"/>
  <c r="HN58" i="1" s="1"/>
  <c r="HO59" i="1" s="1"/>
  <c r="HP60" i="1" s="1"/>
  <c r="FM4" i="1"/>
  <c r="FN5" i="1" s="1"/>
  <c r="FO6" i="1" s="1"/>
  <c r="FP7" i="1" s="1"/>
  <c r="FQ8" i="1" s="1"/>
  <c r="FR9" i="1" s="1"/>
  <c r="FS10" i="1" s="1"/>
  <c r="FT11" i="1" s="1"/>
  <c r="FU12" i="1" s="1"/>
  <c r="FV13" i="1" s="1"/>
  <c r="FW14" i="1" s="1"/>
  <c r="FX15" i="1" s="1"/>
  <c r="FY16" i="1" s="1"/>
  <c r="FZ17" i="1" s="1"/>
  <c r="GA18" i="1" s="1"/>
  <c r="GB19" i="1" s="1"/>
  <c r="GC20" i="1" s="1"/>
  <c r="GD21" i="1" s="1"/>
  <c r="GE22" i="1" s="1"/>
  <c r="GF23" i="1" s="1"/>
  <c r="GG24" i="1" s="1"/>
  <c r="GH25" i="1" s="1"/>
  <c r="GI26" i="1" s="1"/>
  <c r="GJ27" i="1" s="1"/>
  <c r="GK28" i="1" s="1"/>
  <c r="GL29" i="1" s="1"/>
  <c r="GM30" i="1" s="1"/>
  <c r="GN31" i="1" s="1"/>
  <c r="GO32" i="1" s="1"/>
  <c r="GP33" i="1" s="1"/>
  <c r="GQ34" i="1" s="1"/>
  <c r="GR35" i="1" s="1"/>
  <c r="GS36" i="1" s="1"/>
  <c r="GT37" i="1" s="1"/>
  <c r="GU38" i="1" s="1"/>
  <c r="GV39" i="1" s="1"/>
  <c r="GW40" i="1" s="1"/>
  <c r="GX41" i="1" s="1"/>
  <c r="GY42" i="1" s="1"/>
  <c r="GZ43" i="1" s="1"/>
  <c r="HA44" i="1" s="1"/>
  <c r="HB45" i="1" s="1"/>
  <c r="HC46" i="1" s="1"/>
  <c r="HD47" i="1" s="1"/>
  <c r="HE48" i="1" s="1"/>
  <c r="HF49" i="1" s="1"/>
  <c r="HG50" i="1" s="1"/>
  <c r="HH51" i="1" s="1"/>
  <c r="HI52" i="1" s="1"/>
  <c r="HJ53" i="1" s="1"/>
  <c r="HK54" i="1" s="1"/>
  <c r="HL55" i="1" s="1"/>
  <c r="HM56" i="1" s="1"/>
  <c r="HN57" i="1" s="1"/>
  <c r="HO58" i="1" s="1"/>
  <c r="HP59" i="1" s="1"/>
  <c r="FN4" i="1"/>
  <c r="FO5" i="1" s="1"/>
  <c r="FP6" i="1" s="1"/>
  <c r="FQ7" i="1" s="1"/>
  <c r="FR8" i="1" s="1"/>
  <c r="FS9" i="1" s="1"/>
  <c r="FT10" i="1" s="1"/>
  <c r="FU11" i="1" s="1"/>
  <c r="FV12" i="1" s="1"/>
  <c r="FW13" i="1" s="1"/>
  <c r="FX14" i="1" s="1"/>
  <c r="FY15" i="1" s="1"/>
  <c r="FZ16" i="1" s="1"/>
  <c r="GA17" i="1" s="1"/>
  <c r="GB18" i="1" s="1"/>
  <c r="GC19" i="1" s="1"/>
  <c r="GD20" i="1" s="1"/>
  <c r="GE21" i="1" s="1"/>
  <c r="GF22" i="1" s="1"/>
  <c r="GG23" i="1" s="1"/>
  <c r="GH24" i="1" s="1"/>
  <c r="GI25" i="1" s="1"/>
  <c r="GJ26" i="1" s="1"/>
  <c r="GK27" i="1" s="1"/>
  <c r="GL28" i="1" s="1"/>
  <c r="GM29" i="1" s="1"/>
  <c r="GN30" i="1" s="1"/>
  <c r="GO31" i="1" s="1"/>
  <c r="GP32" i="1" s="1"/>
  <c r="GQ33" i="1" s="1"/>
  <c r="GR34" i="1" s="1"/>
  <c r="GS35" i="1" s="1"/>
  <c r="GT36" i="1" s="1"/>
  <c r="GU37" i="1" s="1"/>
  <c r="GV38" i="1" s="1"/>
  <c r="GW39" i="1" s="1"/>
  <c r="GX40" i="1" s="1"/>
  <c r="GY41" i="1" s="1"/>
  <c r="GZ42" i="1" s="1"/>
  <c r="HA43" i="1" s="1"/>
  <c r="HB44" i="1" s="1"/>
  <c r="HC45" i="1" s="1"/>
  <c r="HD46" i="1" s="1"/>
  <c r="HE47" i="1" s="1"/>
  <c r="HF48" i="1" s="1"/>
  <c r="HG49" i="1" s="1"/>
  <c r="HH50" i="1" s="1"/>
  <c r="HI51" i="1" s="1"/>
  <c r="HJ52" i="1" s="1"/>
  <c r="HK53" i="1" s="1"/>
  <c r="HL54" i="1" s="1"/>
  <c r="HM55" i="1" s="1"/>
  <c r="HN56" i="1" s="1"/>
  <c r="HO57" i="1" s="1"/>
  <c r="HP58" i="1" s="1"/>
  <c r="FO4" i="1"/>
  <c r="FP5" i="1" s="1"/>
  <c r="FQ6" i="1" s="1"/>
  <c r="FR7" i="1" s="1"/>
  <c r="FS8" i="1" s="1"/>
  <c r="FT9" i="1" s="1"/>
  <c r="FU10" i="1" s="1"/>
  <c r="FV11" i="1" s="1"/>
  <c r="FW12" i="1" s="1"/>
  <c r="FX13" i="1" s="1"/>
  <c r="FY14" i="1" s="1"/>
  <c r="FZ15" i="1" s="1"/>
  <c r="GA16" i="1" s="1"/>
  <c r="GB17" i="1" s="1"/>
  <c r="GC18" i="1" s="1"/>
  <c r="GD19" i="1" s="1"/>
  <c r="GE20" i="1" s="1"/>
  <c r="GF21" i="1" s="1"/>
  <c r="GG22" i="1" s="1"/>
  <c r="GH23" i="1" s="1"/>
  <c r="GI24" i="1" s="1"/>
  <c r="GJ25" i="1" s="1"/>
  <c r="GK26" i="1" s="1"/>
  <c r="GL27" i="1" s="1"/>
  <c r="GM28" i="1" s="1"/>
  <c r="GN29" i="1" s="1"/>
  <c r="GO30" i="1" s="1"/>
  <c r="GP31" i="1" s="1"/>
  <c r="GQ32" i="1" s="1"/>
  <c r="GR33" i="1" s="1"/>
  <c r="GS34" i="1" s="1"/>
  <c r="GT35" i="1" s="1"/>
  <c r="GU36" i="1" s="1"/>
  <c r="GV37" i="1" s="1"/>
  <c r="GW38" i="1" s="1"/>
  <c r="GX39" i="1" s="1"/>
  <c r="GY40" i="1" s="1"/>
  <c r="GZ41" i="1" s="1"/>
  <c r="HA42" i="1" s="1"/>
  <c r="HB43" i="1" s="1"/>
  <c r="HC44" i="1" s="1"/>
  <c r="HD45" i="1" s="1"/>
  <c r="HE46" i="1" s="1"/>
  <c r="HF47" i="1" s="1"/>
  <c r="HG48" i="1" s="1"/>
  <c r="HH49" i="1" s="1"/>
  <c r="HI50" i="1" s="1"/>
  <c r="HJ51" i="1" s="1"/>
  <c r="HK52" i="1" s="1"/>
  <c r="HL53" i="1" s="1"/>
  <c r="HM54" i="1" s="1"/>
  <c r="HN55" i="1" s="1"/>
  <c r="HO56" i="1" s="1"/>
  <c r="HP57" i="1" s="1"/>
  <c r="FP4" i="1"/>
  <c r="FQ5" i="1" s="1"/>
  <c r="FR6" i="1" s="1"/>
  <c r="FS7" i="1" s="1"/>
  <c r="FT8" i="1" s="1"/>
  <c r="FU9" i="1" s="1"/>
  <c r="FV10" i="1" s="1"/>
  <c r="FW11" i="1" s="1"/>
  <c r="FX12" i="1" s="1"/>
  <c r="FY13" i="1" s="1"/>
  <c r="FZ14" i="1" s="1"/>
  <c r="GA15" i="1" s="1"/>
  <c r="GB16" i="1" s="1"/>
  <c r="GC17" i="1" s="1"/>
  <c r="GD18" i="1" s="1"/>
  <c r="GE19" i="1" s="1"/>
  <c r="GF20" i="1" s="1"/>
  <c r="GG21" i="1" s="1"/>
  <c r="GH22" i="1" s="1"/>
  <c r="GI23" i="1" s="1"/>
  <c r="GJ24" i="1" s="1"/>
  <c r="GK25" i="1" s="1"/>
  <c r="GL26" i="1" s="1"/>
  <c r="GM27" i="1" s="1"/>
  <c r="GN28" i="1" s="1"/>
  <c r="GO29" i="1" s="1"/>
  <c r="GP30" i="1" s="1"/>
  <c r="GQ31" i="1" s="1"/>
  <c r="GR32" i="1" s="1"/>
  <c r="GS33" i="1" s="1"/>
  <c r="GT34" i="1" s="1"/>
  <c r="GU35" i="1" s="1"/>
  <c r="GV36" i="1" s="1"/>
  <c r="GW37" i="1" s="1"/>
  <c r="GX38" i="1" s="1"/>
  <c r="GY39" i="1" s="1"/>
  <c r="GZ40" i="1" s="1"/>
  <c r="HA41" i="1" s="1"/>
  <c r="HB42" i="1" s="1"/>
  <c r="HC43" i="1" s="1"/>
  <c r="HD44" i="1" s="1"/>
  <c r="HE45" i="1" s="1"/>
  <c r="HF46" i="1" s="1"/>
  <c r="HG47" i="1" s="1"/>
  <c r="HH48" i="1" s="1"/>
  <c r="HI49" i="1" s="1"/>
  <c r="HJ50" i="1" s="1"/>
  <c r="HK51" i="1" s="1"/>
  <c r="HL52" i="1" s="1"/>
  <c r="HM53" i="1" s="1"/>
  <c r="HN54" i="1" s="1"/>
  <c r="HO55" i="1" s="1"/>
  <c r="HP56" i="1" s="1"/>
  <c r="FQ4" i="1"/>
  <c r="FR5" i="1" s="1"/>
  <c r="FS6" i="1" s="1"/>
  <c r="FT7" i="1" s="1"/>
  <c r="FU8" i="1" s="1"/>
  <c r="FV9" i="1" s="1"/>
  <c r="FW10" i="1" s="1"/>
  <c r="FX11" i="1" s="1"/>
  <c r="FY12" i="1" s="1"/>
  <c r="FZ13" i="1" s="1"/>
  <c r="GA14" i="1" s="1"/>
  <c r="GB15" i="1" s="1"/>
  <c r="GC16" i="1" s="1"/>
  <c r="GD17" i="1" s="1"/>
  <c r="GE18" i="1" s="1"/>
  <c r="GF19" i="1" s="1"/>
  <c r="GG20" i="1" s="1"/>
  <c r="GH21" i="1" s="1"/>
  <c r="GI22" i="1" s="1"/>
  <c r="GJ23" i="1" s="1"/>
  <c r="GK24" i="1" s="1"/>
  <c r="GL25" i="1" s="1"/>
  <c r="GM26" i="1" s="1"/>
  <c r="GN27" i="1" s="1"/>
  <c r="GO28" i="1" s="1"/>
  <c r="GP29" i="1" s="1"/>
  <c r="GQ30" i="1" s="1"/>
  <c r="GR31" i="1" s="1"/>
  <c r="GS32" i="1" s="1"/>
  <c r="GT33" i="1" s="1"/>
  <c r="GU34" i="1" s="1"/>
  <c r="GV35" i="1" s="1"/>
  <c r="GW36" i="1" s="1"/>
  <c r="GX37" i="1" s="1"/>
  <c r="GY38" i="1" s="1"/>
  <c r="GZ39" i="1" s="1"/>
  <c r="HA40" i="1" s="1"/>
  <c r="HB41" i="1" s="1"/>
  <c r="HC42" i="1" s="1"/>
  <c r="HD43" i="1" s="1"/>
  <c r="HE44" i="1" s="1"/>
  <c r="HF45" i="1" s="1"/>
  <c r="HG46" i="1" s="1"/>
  <c r="HH47" i="1" s="1"/>
  <c r="HI48" i="1" s="1"/>
  <c r="HJ49" i="1" s="1"/>
  <c r="HK50" i="1" s="1"/>
  <c r="HL51" i="1" s="1"/>
  <c r="HM52" i="1" s="1"/>
  <c r="HN53" i="1" s="1"/>
  <c r="HO54" i="1" s="1"/>
  <c r="HP55" i="1" s="1"/>
  <c r="FR4" i="1"/>
  <c r="FS5" i="1" s="1"/>
  <c r="FT6" i="1" s="1"/>
  <c r="FU7" i="1" s="1"/>
  <c r="FV8" i="1" s="1"/>
  <c r="FW9" i="1" s="1"/>
  <c r="FX10" i="1" s="1"/>
  <c r="FY11" i="1" s="1"/>
  <c r="FZ12" i="1" s="1"/>
  <c r="GA13" i="1" s="1"/>
  <c r="GB14" i="1" s="1"/>
  <c r="GC15" i="1" s="1"/>
  <c r="GD16" i="1" s="1"/>
  <c r="GE17" i="1" s="1"/>
  <c r="GF18" i="1" s="1"/>
  <c r="GG19" i="1" s="1"/>
  <c r="GH20" i="1" s="1"/>
  <c r="GI21" i="1" s="1"/>
  <c r="GJ22" i="1" s="1"/>
  <c r="GK23" i="1" s="1"/>
  <c r="GL24" i="1" s="1"/>
  <c r="GM25" i="1" s="1"/>
  <c r="GN26" i="1" s="1"/>
  <c r="GO27" i="1" s="1"/>
  <c r="GP28" i="1" s="1"/>
  <c r="GQ29" i="1" s="1"/>
  <c r="GR30" i="1" s="1"/>
  <c r="GS31" i="1" s="1"/>
  <c r="GT32" i="1" s="1"/>
  <c r="GU33" i="1" s="1"/>
  <c r="GV34" i="1" s="1"/>
  <c r="GW35" i="1" s="1"/>
  <c r="GX36" i="1" s="1"/>
  <c r="GY37" i="1" s="1"/>
  <c r="GZ38" i="1" s="1"/>
  <c r="HA39" i="1" s="1"/>
  <c r="HB40" i="1" s="1"/>
  <c r="HC41" i="1" s="1"/>
  <c r="HD42" i="1" s="1"/>
  <c r="HE43" i="1" s="1"/>
  <c r="HF44" i="1" s="1"/>
  <c r="HG45" i="1" s="1"/>
  <c r="HH46" i="1" s="1"/>
  <c r="HI47" i="1" s="1"/>
  <c r="HJ48" i="1" s="1"/>
  <c r="HK49" i="1" s="1"/>
  <c r="HL50" i="1" s="1"/>
  <c r="HM51" i="1" s="1"/>
  <c r="HN52" i="1" s="1"/>
  <c r="HO53" i="1" s="1"/>
  <c r="HP54" i="1" s="1"/>
  <c r="FS4" i="1"/>
  <c r="FT5" i="1" s="1"/>
  <c r="FU6" i="1" s="1"/>
  <c r="FV7" i="1" s="1"/>
  <c r="FW8" i="1" s="1"/>
  <c r="FX9" i="1" s="1"/>
  <c r="FY10" i="1" s="1"/>
  <c r="FZ11" i="1" s="1"/>
  <c r="GA12" i="1" s="1"/>
  <c r="GB13" i="1" s="1"/>
  <c r="GC14" i="1" s="1"/>
  <c r="GD15" i="1" s="1"/>
  <c r="GE16" i="1" s="1"/>
  <c r="GF17" i="1" s="1"/>
  <c r="GG18" i="1" s="1"/>
  <c r="GH19" i="1" s="1"/>
  <c r="GI20" i="1" s="1"/>
  <c r="GJ21" i="1" s="1"/>
  <c r="GK22" i="1" s="1"/>
  <c r="GL23" i="1" s="1"/>
  <c r="GM24" i="1" s="1"/>
  <c r="GN25" i="1" s="1"/>
  <c r="GO26" i="1" s="1"/>
  <c r="GP27" i="1" s="1"/>
  <c r="GQ28" i="1" s="1"/>
  <c r="GR29" i="1" s="1"/>
  <c r="GS30" i="1" s="1"/>
  <c r="GT31" i="1" s="1"/>
  <c r="GU32" i="1" s="1"/>
  <c r="GV33" i="1" s="1"/>
  <c r="GW34" i="1" s="1"/>
  <c r="GX35" i="1" s="1"/>
  <c r="GY36" i="1" s="1"/>
  <c r="GZ37" i="1" s="1"/>
  <c r="HA38" i="1" s="1"/>
  <c r="HB39" i="1" s="1"/>
  <c r="HC40" i="1" s="1"/>
  <c r="HD41" i="1" s="1"/>
  <c r="HE42" i="1" s="1"/>
  <c r="HF43" i="1" s="1"/>
  <c r="HG44" i="1" s="1"/>
  <c r="HH45" i="1" s="1"/>
  <c r="HI46" i="1" s="1"/>
  <c r="HJ47" i="1" s="1"/>
  <c r="HK48" i="1" s="1"/>
  <c r="HL49" i="1" s="1"/>
  <c r="HM50" i="1" s="1"/>
  <c r="HN51" i="1" s="1"/>
  <c r="HO52" i="1" s="1"/>
  <c r="HP53" i="1" s="1"/>
  <c r="FT4" i="1"/>
  <c r="FU5" i="1" s="1"/>
  <c r="FV6" i="1" s="1"/>
  <c r="FW7" i="1" s="1"/>
  <c r="FX8" i="1" s="1"/>
  <c r="FY9" i="1" s="1"/>
  <c r="FZ10" i="1" s="1"/>
  <c r="GA11" i="1" s="1"/>
  <c r="GB12" i="1" s="1"/>
  <c r="GC13" i="1" s="1"/>
  <c r="GD14" i="1" s="1"/>
  <c r="GE15" i="1" s="1"/>
  <c r="GF16" i="1" s="1"/>
  <c r="GG17" i="1" s="1"/>
  <c r="GH18" i="1" s="1"/>
  <c r="GI19" i="1" s="1"/>
  <c r="GJ20" i="1" s="1"/>
  <c r="GK21" i="1" s="1"/>
  <c r="GL22" i="1" s="1"/>
  <c r="GM23" i="1" s="1"/>
  <c r="GN24" i="1" s="1"/>
  <c r="GO25" i="1" s="1"/>
  <c r="GP26" i="1" s="1"/>
  <c r="GQ27" i="1" s="1"/>
  <c r="GR28" i="1" s="1"/>
  <c r="GS29" i="1" s="1"/>
  <c r="GT30" i="1" s="1"/>
  <c r="GU31" i="1" s="1"/>
  <c r="GV32" i="1" s="1"/>
  <c r="GW33" i="1" s="1"/>
  <c r="GX34" i="1" s="1"/>
  <c r="GY35" i="1" s="1"/>
  <c r="GZ36" i="1" s="1"/>
  <c r="HA37" i="1" s="1"/>
  <c r="HB38" i="1" s="1"/>
  <c r="HC39" i="1" s="1"/>
  <c r="HD40" i="1" s="1"/>
  <c r="HE41" i="1" s="1"/>
  <c r="HF42" i="1" s="1"/>
  <c r="HG43" i="1" s="1"/>
  <c r="HH44" i="1" s="1"/>
  <c r="HI45" i="1" s="1"/>
  <c r="HJ46" i="1" s="1"/>
  <c r="HK47" i="1" s="1"/>
  <c r="HL48" i="1" s="1"/>
  <c r="HM49" i="1" s="1"/>
  <c r="HN50" i="1" s="1"/>
  <c r="HO51" i="1" s="1"/>
  <c r="HP52" i="1" s="1"/>
  <c r="FU4" i="1"/>
  <c r="FV5" i="1" s="1"/>
  <c r="FW6" i="1" s="1"/>
  <c r="FX7" i="1" s="1"/>
  <c r="FY8" i="1" s="1"/>
  <c r="FZ9" i="1" s="1"/>
  <c r="GA10" i="1" s="1"/>
  <c r="GB11" i="1" s="1"/>
  <c r="GC12" i="1" s="1"/>
  <c r="GD13" i="1" s="1"/>
  <c r="GE14" i="1" s="1"/>
  <c r="GF15" i="1" s="1"/>
  <c r="GG16" i="1" s="1"/>
  <c r="GH17" i="1" s="1"/>
  <c r="GI18" i="1" s="1"/>
  <c r="GJ19" i="1" s="1"/>
  <c r="GK20" i="1" s="1"/>
  <c r="GL21" i="1" s="1"/>
  <c r="GM22" i="1" s="1"/>
  <c r="GN23" i="1" s="1"/>
  <c r="GO24" i="1" s="1"/>
  <c r="GP25" i="1" s="1"/>
  <c r="GQ26" i="1" s="1"/>
  <c r="GR27" i="1" s="1"/>
  <c r="GS28" i="1" s="1"/>
  <c r="GT29" i="1" s="1"/>
  <c r="GU30" i="1" s="1"/>
  <c r="GV31" i="1" s="1"/>
  <c r="GW32" i="1" s="1"/>
  <c r="GX33" i="1" s="1"/>
  <c r="GY34" i="1" s="1"/>
  <c r="GZ35" i="1" s="1"/>
  <c r="HA36" i="1" s="1"/>
  <c r="HB37" i="1" s="1"/>
  <c r="HC38" i="1" s="1"/>
  <c r="HD39" i="1" s="1"/>
  <c r="HE40" i="1" s="1"/>
  <c r="HF41" i="1" s="1"/>
  <c r="HG42" i="1" s="1"/>
  <c r="HH43" i="1" s="1"/>
  <c r="HI44" i="1" s="1"/>
  <c r="HJ45" i="1" s="1"/>
  <c r="HK46" i="1" s="1"/>
  <c r="HL47" i="1" s="1"/>
  <c r="HM48" i="1" s="1"/>
  <c r="HN49" i="1" s="1"/>
  <c r="HO50" i="1" s="1"/>
  <c r="HP51" i="1" s="1"/>
  <c r="FV4" i="1"/>
  <c r="FW5" i="1" s="1"/>
  <c r="FX6" i="1" s="1"/>
  <c r="FY7" i="1" s="1"/>
  <c r="FZ8" i="1" s="1"/>
  <c r="GA9" i="1" s="1"/>
  <c r="GB10" i="1" s="1"/>
  <c r="GC11" i="1" s="1"/>
  <c r="GD12" i="1" s="1"/>
  <c r="GE13" i="1" s="1"/>
  <c r="GF14" i="1" s="1"/>
  <c r="GG15" i="1" s="1"/>
  <c r="GH16" i="1" s="1"/>
  <c r="GI17" i="1" s="1"/>
  <c r="GJ18" i="1" s="1"/>
  <c r="GK19" i="1" s="1"/>
  <c r="GL20" i="1" s="1"/>
  <c r="GM21" i="1" s="1"/>
  <c r="GN22" i="1" s="1"/>
  <c r="GO23" i="1" s="1"/>
  <c r="GP24" i="1" s="1"/>
  <c r="GQ25" i="1" s="1"/>
  <c r="GR26" i="1" s="1"/>
  <c r="GS27" i="1" s="1"/>
  <c r="GT28" i="1" s="1"/>
  <c r="GU29" i="1" s="1"/>
  <c r="GV30" i="1" s="1"/>
  <c r="GW31" i="1" s="1"/>
  <c r="GX32" i="1" s="1"/>
  <c r="GY33" i="1" s="1"/>
  <c r="GZ34" i="1" s="1"/>
  <c r="HA35" i="1" s="1"/>
  <c r="HB36" i="1" s="1"/>
  <c r="HC37" i="1" s="1"/>
  <c r="HD38" i="1" s="1"/>
  <c r="HE39" i="1" s="1"/>
  <c r="HF40" i="1" s="1"/>
  <c r="HG41" i="1" s="1"/>
  <c r="HH42" i="1" s="1"/>
  <c r="HI43" i="1" s="1"/>
  <c r="HJ44" i="1" s="1"/>
  <c r="HK45" i="1" s="1"/>
  <c r="HL46" i="1" s="1"/>
  <c r="HM47" i="1" s="1"/>
  <c r="HN48" i="1" s="1"/>
  <c r="HO49" i="1" s="1"/>
  <c r="HP50" i="1" s="1"/>
  <c r="FW4" i="1"/>
  <c r="FX5" i="1" s="1"/>
  <c r="FY6" i="1" s="1"/>
  <c r="FZ7" i="1" s="1"/>
  <c r="GA8" i="1" s="1"/>
  <c r="GB9" i="1" s="1"/>
  <c r="GC10" i="1" s="1"/>
  <c r="GD11" i="1" s="1"/>
  <c r="GE12" i="1" s="1"/>
  <c r="GF13" i="1" s="1"/>
  <c r="GG14" i="1" s="1"/>
  <c r="GH15" i="1" s="1"/>
  <c r="GI16" i="1" s="1"/>
  <c r="GJ17" i="1" s="1"/>
  <c r="GK18" i="1" s="1"/>
  <c r="GL19" i="1" s="1"/>
  <c r="GM20" i="1" s="1"/>
  <c r="GN21" i="1" s="1"/>
  <c r="GO22" i="1" s="1"/>
  <c r="GP23" i="1" s="1"/>
  <c r="GQ24" i="1" s="1"/>
  <c r="GR25" i="1" s="1"/>
  <c r="GS26" i="1" s="1"/>
  <c r="GT27" i="1" s="1"/>
  <c r="GU28" i="1" s="1"/>
  <c r="GV29" i="1" s="1"/>
  <c r="GW30" i="1" s="1"/>
  <c r="GX31" i="1" s="1"/>
  <c r="GY32" i="1" s="1"/>
  <c r="GZ33" i="1" s="1"/>
  <c r="HA34" i="1" s="1"/>
  <c r="HB35" i="1" s="1"/>
  <c r="HC36" i="1" s="1"/>
  <c r="HD37" i="1" s="1"/>
  <c r="HE38" i="1" s="1"/>
  <c r="HF39" i="1" s="1"/>
  <c r="HG40" i="1" s="1"/>
  <c r="HH41" i="1" s="1"/>
  <c r="HI42" i="1" s="1"/>
  <c r="HJ43" i="1" s="1"/>
  <c r="HK44" i="1" s="1"/>
  <c r="HL45" i="1" s="1"/>
  <c r="HM46" i="1" s="1"/>
  <c r="HN47" i="1" s="1"/>
  <c r="HO48" i="1" s="1"/>
  <c r="HP49" i="1" s="1"/>
  <c r="FX4" i="1"/>
  <c r="FY5" i="1" s="1"/>
  <c r="FZ6" i="1" s="1"/>
  <c r="GA7" i="1" s="1"/>
  <c r="GB8" i="1" s="1"/>
  <c r="GC9" i="1" s="1"/>
  <c r="GD10" i="1" s="1"/>
  <c r="GE11" i="1" s="1"/>
  <c r="GF12" i="1" s="1"/>
  <c r="GG13" i="1" s="1"/>
  <c r="GH14" i="1" s="1"/>
  <c r="GI15" i="1" s="1"/>
  <c r="GJ16" i="1" s="1"/>
  <c r="GK17" i="1" s="1"/>
  <c r="GL18" i="1" s="1"/>
  <c r="GM19" i="1" s="1"/>
  <c r="GN20" i="1" s="1"/>
  <c r="GO21" i="1" s="1"/>
  <c r="GP22" i="1" s="1"/>
  <c r="GQ23" i="1" s="1"/>
  <c r="GR24" i="1" s="1"/>
  <c r="GS25" i="1" s="1"/>
  <c r="GT26" i="1" s="1"/>
  <c r="GU27" i="1" s="1"/>
  <c r="GV28" i="1" s="1"/>
  <c r="GW29" i="1" s="1"/>
  <c r="GX30" i="1" s="1"/>
  <c r="GY31" i="1" s="1"/>
  <c r="GZ32" i="1" s="1"/>
  <c r="HA33" i="1" s="1"/>
  <c r="HB34" i="1" s="1"/>
  <c r="HC35" i="1" s="1"/>
  <c r="HD36" i="1" s="1"/>
  <c r="HE37" i="1" s="1"/>
  <c r="HF38" i="1" s="1"/>
  <c r="HG39" i="1" s="1"/>
  <c r="HH40" i="1" s="1"/>
  <c r="HI41" i="1" s="1"/>
  <c r="HJ42" i="1" s="1"/>
  <c r="HK43" i="1" s="1"/>
  <c r="HL44" i="1" s="1"/>
  <c r="HM45" i="1" s="1"/>
  <c r="HN46" i="1" s="1"/>
  <c r="HO47" i="1" s="1"/>
  <c r="HP48" i="1" s="1"/>
  <c r="FY4" i="1"/>
  <c r="FZ5" i="1" s="1"/>
  <c r="GA6" i="1" s="1"/>
  <c r="GB7" i="1" s="1"/>
  <c r="GC8" i="1" s="1"/>
  <c r="GD9" i="1" s="1"/>
  <c r="GE10" i="1" s="1"/>
  <c r="GF11" i="1" s="1"/>
  <c r="GG12" i="1" s="1"/>
  <c r="GH13" i="1" s="1"/>
  <c r="GI14" i="1" s="1"/>
  <c r="GJ15" i="1" s="1"/>
  <c r="GK16" i="1" s="1"/>
  <c r="GL17" i="1" s="1"/>
  <c r="GM18" i="1" s="1"/>
  <c r="GN19" i="1" s="1"/>
  <c r="GO20" i="1" s="1"/>
  <c r="GP21" i="1" s="1"/>
  <c r="GQ22" i="1" s="1"/>
  <c r="GR23" i="1" s="1"/>
  <c r="GS24" i="1" s="1"/>
  <c r="GT25" i="1" s="1"/>
  <c r="GU26" i="1" s="1"/>
  <c r="GV27" i="1" s="1"/>
  <c r="GW28" i="1" s="1"/>
  <c r="GX29" i="1" s="1"/>
  <c r="GY30" i="1" s="1"/>
  <c r="GZ31" i="1" s="1"/>
  <c r="HA32" i="1" s="1"/>
  <c r="HB33" i="1" s="1"/>
  <c r="HC34" i="1" s="1"/>
  <c r="HD35" i="1" s="1"/>
  <c r="HE36" i="1" s="1"/>
  <c r="HF37" i="1" s="1"/>
  <c r="HG38" i="1" s="1"/>
  <c r="HH39" i="1" s="1"/>
  <c r="HI40" i="1" s="1"/>
  <c r="HJ41" i="1" s="1"/>
  <c r="HK42" i="1" s="1"/>
  <c r="HL43" i="1" s="1"/>
  <c r="HM44" i="1" s="1"/>
  <c r="HN45" i="1" s="1"/>
  <c r="HO46" i="1" s="1"/>
  <c r="HP47" i="1" s="1"/>
  <c r="FZ4" i="1"/>
  <c r="GA5" i="1" s="1"/>
  <c r="GB6" i="1" s="1"/>
  <c r="GC7" i="1" s="1"/>
  <c r="GD8" i="1" s="1"/>
  <c r="GE9" i="1" s="1"/>
  <c r="GF10" i="1" s="1"/>
  <c r="GG11" i="1" s="1"/>
  <c r="GH12" i="1" s="1"/>
  <c r="GI13" i="1" s="1"/>
  <c r="GJ14" i="1" s="1"/>
  <c r="GK15" i="1" s="1"/>
  <c r="GL16" i="1" s="1"/>
  <c r="GM17" i="1" s="1"/>
  <c r="GN18" i="1" s="1"/>
  <c r="GO19" i="1" s="1"/>
  <c r="GP20" i="1" s="1"/>
  <c r="GQ21" i="1" s="1"/>
  <c r="GR22" i="1" s="1"/>
  <c r="GS23" i="1" s="1"/>
  <c r="GT24" i="1" s="1"/>
  <c r="GU25" i="1" s="1"/>
  <c r="GV26" i="1" s="1"/>
  <c r="GW27" i="1" s="1"/>
  <c r="GX28" i="1" s="1"/>
  <c r="GY29" i="1" s="1"/>
  <c r="GZ30" i="1" s="1"/>
  <c r="HA31" i="1" s="1"/>
  <c r="HB32" i="1" s="1"/>
  <c r="HC33" i="1" s="1"/>
  <c r="HD34" i="1" s="1"/>
  <c r="HE35" i="1" s="1"/>
  <c r="HF36" i="1" s="1"/>
  <c r="HG37" i="1" s="1"/>
  <c r="HH38" i="1" s="1"/>
  <c r="HI39" i="1" s="1"/>
  <c r="HJ40" i="1" s="1"/>
  <c r="HK41" i="1" s="1"/>
  <c r="HL42" i="1" s="1"/>
  <c r="HM43" i="1" s="1"/>
  <c r="HN44" i="1" s="1"/>
  <c r="HO45" i="1" s="1"/>
  <c r="HP46" i="1" s="1"/>
  <c r="GA4" i="1"/>
  <c r="GB5" i="1" s="1"/>
  <c r="GC6" i="1" s="1"/>
  <c r="GD7" i="1" s="1"/>
  <c r="GE8" i="1" s="1"/>
  <c r="GF9" i="1" s="1"/>
  <c r="GG10" i="1" s="1"/>
  <c r="GH11" i="1" s="1"/>
  <c r="GI12" i="1" s="1"/>
  <c r="GJ13" i="1" s="1"/>
  <c r="GK14" i="1" s="1"/>
  <c r="GL15" i="1" s="1"/>
  <c r="GM16" i="1" s="1"/>
  <c r="GN17" i="1" s="1"/>
  <c r="GO18" i="1" s="1"/>
  <c r="GP19" i="1" s="1"/>
  <c r="GQ20" i="1" s="1"/>
  <c r="GR21" i="1" s="1"/>
  <c r="GS22" i="1" s="1"/>
  <c r="GT23" i="1" s="1"/>
  <c r="GU24" i="1" s="1"/>
  <c r="GV25" i="1" s="1"/>
  <c r="GW26" i="1" s="1"/>
  <c r="GX27" i="1" s="1"/>
  <c r="GY28" i="1" s="1"/>
  <c r="GZ29" i="1" s="1"/>
  <c r="HA30" i="1" s="1"/>
  <c r="HB31" i="1" s="1"/>
  <c r="HC32" i="1" s="1"/>
  <c r="HD33" i="1" s="1"/>
  <c r="HE34" i="1" s="1"/>
  <c r="HF35" i="1" s="1"/>
  <c r="HG36" i="1" s="1"/>
  <c r="HH37" i="1" s="1"/>
  <c r="HI38" i="1" s="1"/>
  <c r="HJ39" i="1" s="1"/>
  <c r="HK40" i="1" s="1"/>
  <c r="HL41" i="1" s="1"/>
  <c r="HM42" i="1" s="1"/>
  <c r="HN43" i="1" s="1"/>
  <c r="HO44" i="1" s="1"/>
  <c r="HP45" i="1" s="1"/>
  <c r="GB4" i="1"/>
  <c r="GC5" i="1" s="1"/>
  <c r="GD6" i="1" s="1"/>
  <c r="GE7" i="1" s="1"/>
  <c r="GF8" i="1" s="1"/>
  <c r="GG9" i="1" s="1"/>
  <c r="GH10" i="1" s="1"/>
  <c r="GI11" i="1" s="1"/>
  <c r="GJ12" i="1" s="1"/>
  <c r="GK13" i="1" s="1"/>
  <c r="GL14" i="1" s="1"/>
  <c r="GM15" i="1" s="1"/>
  <c r="GN16" i="1" s="1"/>
  <c r="GO17" i="1" s="1"/>
  <c r="GP18" i="1" s="1"/>
  <c r="GQ19" i="1" s="1"/>
  <c r="GR20" i="1" s="1"/>
  <c r="GS21" i="1" s="1"/>
  <c r="GT22" i="1" s="1"/>
  <c r="GU23" i="1" s="1"/>
  <c r="GV24" i="1" s="1"/>
  <c r="GW25" i="1" s="1"/>
  <c r="GX26" i="1" s="1"/>
  <c r="GY27" i="1" s="1"/>
  <c r="GZ28" i="1" s="1"/>
  <c r="HA29" i="1" s="1"/>
  <c r="HB30" i="1" s="1"/>
  <c r="HC31" i="1" s="1"/>
  <c r="HD32" i="1" s="1"/>
  <c r="HE33" i="1" s="1"/>
  <c r="HF34" i="1" s="1"/>
  <c r="HG35" i="1" s="1"/>
  <c r="HH36" i="1" s="1"/>
  <c r="HI37" i="1" s="1"/>
  <c r="HJ38" i="1" s="1"/>
  <c r="HK39" i="1" s="1"/>
  <c r="HL40" i="1" s="1"/>
  <c r="HM41" i="1" s="1"/>
  <c r="HN42" i="1" s="1"/>
  <c r="HO43" i="1" s="1"/>
  <c r="HP44" i="1" s="1"/>
  <c r="GC4" i="1"/>
  <c r="GD5" i="1" s="1"/>
  <c r="GE6" i="1" s="1"/>
  <c r="GF7" i="1" s="1"/>
  <c r="GG8" i="1" s="1"/>
  <c r="GH9" i="1" s="1"/>
  <c r="GI10" i="1" s="1"/>
  <c r="GJ11" i="1" s="1"/>
  <c r="GK12" i="1" s="1"/>
  <c r="GL13" i="1" s="1"/>
  <c r="GM14" i="1" s="1"/>
  <c r="GN15" i="1" s="1"/>
  <c r="GO16" i="1" s="1"/>
  <c r="GP17" i="1" s="1"/>
  <c r="GQ18" i="1" s="1"/>
  <c r="GR19" i="1" s="1"/>
  <c r="GS20" i="1" s="1"/>
  <c r="GT21" i="1" s="1"/>
  <c r="GU22" i="1" s="1"/>
  <c r="GV23" i="1" s="1"/>
  <c r="GW24" i="1" s="1"/>
  <c r="GX25" i="1" s="1"/>
  <c r="GY26" i="1" s="1"/>
  <c r="GZ27" i="1" s="1"/>
  <c r="HA28" i="1" s="1"/>
  <c r="HB29" i="1" s="1"/>
  <c r="HC30" i="1" s="1"/>
  <c r="HD31" i="1" s="1"/>
  <c r="HE32" i="1" s="1"/>
  <c r="HF33" i="1" s="1"/>
  <c r="HG34" i="1" s="1"/>
  <c r="HH35" i="1" s="1"/>
  <c r="HI36" i="1" s="1"/>
  <c r="HJ37" i="1" s="1"/>
  <c r="HK38" i="1" s="1"/>
  <c r="HL39" i="1" s="1"/>
  <c r="HM40" i="1" s="1"/>
  <c r="HN41" i="1" s="1"/>
  <c r="HO42" i="1" s="1"/>
  <c r="HP43" i="1" s="1"/>
  <c r="GD4" i="1"/>
  <c r="GE5" i="1" s="1"/>
  <c r="GF6" i="1" s="1"/>
  <c r="GG7" i="1" s="1"/>
  <c r="GH8" i="1" s="1"/>
  <c r="GI9" i="1" s="1"/>
  <c r="GJ10" i="1" s="1"/>
  <c r="GK11" i="1" s="1"/>
  <c r="GL12" i="1" s="1"/>
  <c r="GM13" i="1" s="1"/>
  <c r="GN14" i="1" s="1"/>
  <c r="GO15" i="1" s="1"/>
  <c r="GP16" i="1" s="1"/>
  <c r="GQ17" i="1" s="1"/>
  <c r="GR18" i="1" s="1"/>
  <c r="GS19" i="1" s="1"/>
  <c r="GT20" i="1" s="1"/>
  <c r="GU21" i="1" s="1"/>
  <c r="GV22" i="1" s="1"/>
  <c r="GW23" i="1" s="1"/>
  <c r="GX24" i="1" s="1"/>
  <c r="GY25" i="1" s="1"/>
  <c r="GZ26" i="1" s="1"/>
  <c r="HA27" i="1" s="1"/>
  <c r="HB28" i="1" s="1"/>
  <c r="HC29" i="1" s="1"/>
  <c r="HD30" i="1" s="1"/>
  <c r="HE31" i="1" s="1"/>
  <c r="HF32" i="1" s="1"/>
  <c r="HG33" i="1" s="1"/>
  <c r="HH34" i="1" s="1"/>
  <c r="HI35" i="1" s="1"/>
  <c r="HJ36" i="1" s="1"/>
  <c r="HK37" i="1" s="1"/>
  <c r="HL38" i="1" s="1"/>
  <c r="HM39" i="1" s="1"/>
  <c r="HN40" i="1" s="1"/>
  <c r="HO41" i="1" s="1"/>
  <c r="HP42" i="1" s="1"/>
  <c r="GE4" i="1"/>
  <c r="GF5" i="1" s="1"/>
  <c r="GG6" i="1" s="1"/>
  <c r="GH7" i="1" s="1"/>
  <c r="GI8" i="1" s="1"/>
  <c r="GJ9" i="1" s="1"/>
  <c r="GK10" i="1" s="1"/>
  <c r="GL11" i="1" s="1"/>
  <c r="GM12" i="1" s="1"/>
  <c r="GN13" i="1" s="1"/>
  <c r="GO14" i="1" s="1"/>
  <c r="GP15" i="1" s="1"/>
  <c r="GQ16" i="1" s="1"/>
  <c r="GR17" i="1" s="1"/>
  <c r="GS18" i="1" s="1"/>
  <c r="GT19" i="1" s="1"/>
  <c r="GU20" i="1" s="1"/>
  <c r="GV21" i="1" s="1"/>
  <c r="GW22" i="1" s="1"/>
  <c r="GX23" i="1" s="1"/>
  <c r="GY24" i="1" s="1"/>
  <c r="GZ25" i="1" s="1"/>
  <c r="HA26" i="1" s="1"/>
  <c r="HB27" i="1" s="1"/>
  <c r="HC28" i="1" s="1"/>
  <c r="HD29" i="1" s="1"/>
  <c r="HE30" i="1" s="1"/>
  <c r="HF31" i="1" s="1"/>
  <c r="HG32" i="1" s="1"/>
  <c r="HH33" i="1" s="1"/>
  <c r="HI34" i="1" s="1"/>
  <c r="HJ35" i="1" s="1"/>
  <c r="HK36" i="1" s="1"/>
  <c r="HL37" i="1" s="1"/>
  <c r="HM38" i="1" s="1"/>
  <c r="HN39" i="1" s="1"/>
  <c r="HO40" i="1" s="1"/>
  <c r="HP41" i="1" s="1"/>
  <c r="GF4" i="1"/>
  <c r="GG5" i="1" s="1"/>
  <c r="GH6" i="1" s="1"/>
  <c r="GI7" i="1" s="1"/>
  <c r="GJ8" i="1" s="1"/>
  <c r="GK9" i="1" s="1"/>
  <c r="GL10" i="1" s="1"/>
  <c r="GM11" i="1" s="1"/>
  <c r="GN12" i="1" s="1"/>
  <c r="GO13" i="1" s="1"/>
  <c r="GP14" i="1" s="1"/>
  <c r="GQ15" i="1" s="1"/>
  <c r="GR16" i="1" s="1"/>
  <c r="GS17" i="1" s="1"/>
  <c r="GT18" i="1" s="1"/>
  <c r="GU19" i="1" s="1"/>
  <c r="GV20" i="1" s="1"/>
  <c r="GW21" i="1" s="1"/>
  <c r="GX22" i="1" s="1"/>
  <c r="GY23" i="1" s="1"/>
  <c r="GZ24" i="1" s="1"/>
  <c r="HA25" i="1" s="1"/>
  <c r="HB26" i="1" s="1"/>
  <c r="HC27" i="1" s="1"/>
  <c r="HD28" i="1" s="1"/>
  <c r="HE29" i="1" s="1"/>
  <c r="HF30" i="1" s="1"/>
  <c r="HG31" i="1" s="1"/>
  <c r="HH32" i="1" s="1"/>
  <c r="HI33" i="1" s="1"/>
  <c r="HJ34" i="1" s="1"/>
  <c r="HK35" i="1" s="1"/>
  <c r="HL36" i="1" s="1"/>
  <c r="HM37" i="1" s="1"/>
  <c r="HN38" i="1" s="1"/>
  <c r="HO39" i="1" s="1"/>
  <c r="HP40" i="1" s="1"/>
  <c r="GG4" i="1"/>
  <c r="GH5" i="1" s="1"/>
  <c r="GI6" i="1" s="1"/>
  <c r="GJ7" i="1" s="1"/>
  <c r="GK8" i="1" s="1"/>
  <c r="GL9" i="1" s="1"/>
  <c r="GM10" i="1" s="1"/>
  <c r="GN11" i="1" s="1"/>
  <c r="GO12" i="1" s="1"/>
  <c r="GP13" i="1" s="1"/>
  <c r="GQ14" i="1" s="1"/>
  <c r="GR15" i="1" s="1"/>
  <c r="GS16" i="1" s="1"/>
  <c r="GT17" i="1" s="1"/>
  <c r="GU18" i="1" s="1"/>
  <c r="GV19" i="1" s="1"/>
  <c r="GW20" i="1" s="1"/>
  <c r="GX21" i="1" s="1"/>
  <c r="GY22" i="1" s="1"/>
  <c r="GZ23" i="1" s="1"/>
  <c r="HA24" i="1" s="1"/>
  <c r="HB25" i="1" s="1"/>
  <c r="HC26" i="1" s="1"/>
  <c r="HD27" i="1" s="1"/>
  <c r="HE28" i="1" s="1"/>
  <c r="HF29" i="1" s="1"/>
  <c r="HG30" i="1" s="1"/>
  <c r="HH31" i="1" s="1"/>
  <c r="HI32" i="1" s="1"/>
  <c r="HJ33" i="1" s="1"/>
  <c r="HK34" i="1" s="1"/>
  <c r="HL35" i="1" s="1"/>
  <c r="HM36" i="1" s="1"/>
  <c r="HN37" i="1" s="1"/>
  <c r="HO38" i="1" s="1"/>
  <c r="HP39" i="1" s="1"/>
  <c r="GH4" i="1"/>
  <c r="GI5" i="1" s="1"/>
  <c r="GJ6" i="1" s="1"/>
  <c r="GK7" i="1" s="1"/>
  <c r="GL8" i="1" s="1"/>
  <c r="GM9" i="1" s="1"/>
  <c r="GN10" i="1" s="1"/>
  <c r="GO11" i="1" s="1"/>
  <c r="GP12" i="1" s="1"/>
  <c r="GQ13" i="1" s="1"/>
  <c r="GR14" i="1" s="1"/>
  <c r="GS15" i="1" s="1"/>
  <c r="GT16" i="1" s="1"/>
  <c r="GU17" i="1" s="1"/>
  <c r="GV18" i="1" s="1"/>
  <c r="GW19" i="1" s="1"/>
  <c r="GX20" i="1" s="1"/>
  <c r="GY21" i="1" s="1"/>
  <c r="GZ22" i="1" s="1"/>
  <c r="HA23" i="1" s="1"/>
  <c r="HB24" i="1" s="1"/>
  <c r="HC25" i="1" s="1"/>
  <c r="HD26" i="1" s="1"/>
  <c r="HE27" i="1" s="1"/>
  <c r="HF28" i="1" s="1"/>
  <c r="HG29" i="1" s="1"/>
  <c r="HH30" i="1" s="1"/>
  <c r="HI31" i="1" s="1"/>
  <c r="HJ32" i="1" s="1"/>
  <c r="HK33" i="1" s="1"/>
  <c r="HL34" i="1" s="1"/>
  <c r="HM35" i="1" s="1"/>
  <c r="HN36" i="1" s="1"/>
  <c r="HO37" i="1" s="1"/>
  <c r="HP38" i="1" s="1"/>
  <c r="GI4" i="1"/>
  <c r="GJ5" i="1" s="1"/>
  <c r="GK6" i="1" s="1"/>
  <c r="GL7" i="1" s="1"/>
  <c r="GM8" i="1" s="1"/>
  <c r="GN9" i="1" s="1"/>
  <c r="GO10" i="1" s="1"/>
  <c r="GP11" i="1" s="1"/>
  <c r="GQ12" i="1" s="1"/>
  <c r="GR13" i="1" s="1"/>
  <c r="GS14" i="1" s="1"/>
  <c r="GT15" i="1" s="1"/>
  <c r="GU16" i="1" s="1"/>
  <c r="GV17" i="1" s="1"/>
  <c r="GW18" i="1" s="1"/>
  <c r="GX19" i="1" s="1"/>
  <c r="GY20" i="1" s="1"/>
  <c r="GZ21" i="1" s="1"/>
  <c r="HA22" i="1" s="1"/>
  <c r="HB23" i="1" s="1"/>
  <c r="HC24" i="1" s="1"/>
  <c r="HD25" i="1" s="1"/>
  <c r="HE26" i="1" s="1"/>
  <c r="HF27" i="1" s="1"/>
  <c r="HG28" i="1" s="1"/>
  <c r="HH29" i="1" s="1"/>
  <c r="HI30" i="1" s="1"/>
  <c r="HJ31" i="1" s="1"/>
  <c r="HK32" i="1" s="1"/>
  <c r="HL33" i="1" s="1"/>
  <c r="HM34" i="1" s="1"/>
  <c r="HN35" i="1" s="1"/>
  <c r="HO36" i="1" s="1"/>
  <c r="HP37" i="1" s="1"/>
  <c r="GJ4" i="1"/>
  <c r="GK5" i="1" s="1"/>
  <c r="GL6" i="1" s="1"/>
  <c r="GM7" i="1" s="1"/>
  <c r="GN8" i="1" s="1"/>
  <c r="GO9" i="1" s="1"/>
  <c r="GP10" i="1" s="1"/>
  <c r="GQ11" i="1" s="1"/>
  <c r="GR12" i="1" s="1"/>
  <c r="GS13" i="1" s="1"/>
  <c r="GT14" i="1" s="1"/>
  <c r="GU15" i="1" s="1"/>
  <c r="GV16" i="1" s="1"/>
  <c r="GW17" i="1" s="1"/>
  <c r="GX18" i="1" s="1"/>
  <c r="GY19" i="1" s="1"/>
  <c r="GZ20" i="1" s="1"/>
  <c r="HA21" i="1" s="1"/>
  <c r="HB22" i="1" s="1"/>
  <c r="HC23" i="1" s="1"/>
  <c r="HD24" i="1" s="1"/>
  <c r="HE25" i="1" s="1"/>
  <c r="HF26" i="1" s="1"/>
  <c r="HG27" i="1" s="1"/>
  <c r="HH28" i="1" s="1"/>
  <c r="HI29" i="1" s="1"/>
  <c r="HJ30" i="1" s="1"/>
  <c r="HK31" i="1" s="1"/>
  <c r="HL32" i="1" s="1"/>
  <c r="HM33" i="1" s="1"/>
  <c r="HN34" i="1" s="1"/>
  <c r="HO35" i="1" s="1"/>
  <c r="HP36" i="1" s="1"/>
  <c r="GK4" i="1"/>
  <c r="GL5" i="1" s="1"/>
  <c r="GM6" i="1" s="1"/>
  <c r="GN7" i="1" s="1"/>
  <c r="GO8" i="1" s="1"/>
  <c r="GP9" i="1" s="1"/>
  <c r="GQ10" i="1" s="1"/>
  <c r="GR11" i="1" s="1"/>
  <c r="GS12" i="1" s="1"/>
  <c r="GT13" i="1" s="1"/>
  <c r="GU14" i="1" s="1"/>
  <c r="GV15" i="1" s="1"/>
  <c r="GW16" i="1" s="1"/>
  <c r="GX17" i="1" s="1"/>
  <c r="GY18" i="1" s="1"/>
  <c r="GZ19" i="1" s="1"/>
  <c r="HA20" i="1" s="1"/>
  <c r="HB21" i="1" s="1"/>
  <c r="HC22" i="1" s="1"/>
  <c r="HD23" i="1" s="1"/>
  <c r="HE24" i="1" s="1"/>
  <c r="HF25" i="1" s="1"/>
  <c r="HG26" i="1" s="1"/>
  <c r="HH27" i="1" s="1"/>
  <c r="HI28" i="1" s="1"/>
  <c r="HJ29" i="1" s="1"/>
  <c r="HK30" i="1" s="1"/>
  <c r="HL31" i="1" s="1"/>
  <c r="HM32" i="1" s="1"/>
  <c r="HN33" i="1" s="1"/>
  <c r="HO34" i="1" s="1"/>
  <c r="HP35" i="1" s="1"/>
  <c r="GL4" i="1"/>
  <c r="GM5" i="1" s="1"/>
  <c r="GN6" i="1" s="1"/>
  <c r="GO7" i="1" s="1"/>
  <c r="GP8" i="1" s="1"/>
  <c r="GQ9" i="1" s="1"/>
  <c r="GR10" i="1" s="1"/>
  <c r="GS11" i="1" s="1"/>
  <c r="GT12" i="1" s="1"/>
  <c r="GU13" i="1" s="1"/>
  <c r="GV14" i="1" s="1"/>
  <c r="GW15" i="1" s="1"/>
  <c r="GX16" i="1" s="1"/>
  <c r="GY17" i="1" s="1"/>
  <c r="GZ18" i="1" s="1"/>
  <c r="HA19" i="1" s="1"/>
  <c r="HB20" i="1" s="1"/>
  <c r="HC21" i="1" s="1"/>
  <c r="HD22" i="1" s="1"/>
  <c r="HE23" i="1" s="1"/>
  <c r="HF24" i="1" s="1"/>
  <c r="HG25" i="1" s="1"/>
  <c r="HH26" i="1" s="1"/>
  <c r="HI27" i="1" s="1"/>
  <c r="HJ28" i="1" s="1"/>
  <c r="HK29" i="1" s="1"/>
  <c r="HL30" i="1" s="1"/>
  <c r="HM31" i="1" s="1"/>
  <c r="HN32" i="1" s="1"/>
  <c r="HO33" i="1" s="1"/>
  <c r="HP34" i="1" s="1"/>
  <c r="GM4" i="1"/>
  <c r="GN5" i="1" s="1"/>
  <c r="GO6" i="1" s="1"/>
  <c r="GP7" i="1" s="1"/>
  <c r="GQ8" i="1" s="1"/>
  <c r="GR9" i="1" s="1"/>
  <c r="GS10" i="1" s="1"/>
  <c r="GT11" i="1" s="1"/>
  <c r="GU12" i="1" s="1"/>
  <c r="GV13" i="1" s="1"/>
  <c r="GW14" i="1" s="1"/>
  <c r="GX15" i="1" s="1"/>
  <c r="GY16" i="1" s="1"/>
  <c r="GZ17" i="1" s="1"/>
  <c r="HA18" i="1" s="1"/>
  <c r="HB19" i="1" s="1"/>
  <c r="HC20" i="1" s="1"/>
  <c r="HD21" i="1" s="1"/>
  <c r="HE22" i="1" s="1"/>
  <c r="HF23" i="1" s="1"/>
  <c r="HG24" i="1" s="1"/>
  <c r="HH25" i="1" s="1"/>
  <c r="HI26" i="1" s="1"/>
  <c r="HJ27" i="1" s="1"/>
  <c r="HK28" i="1" s="1"/>
  <c r="HL29" i="1" s="1"/>
  <c r="HM30" i="1" s="1"/>
  <c r="HN31" i="1" s="1"/>
  <c r="HO32" i="1" s="1"/>
  <c r="HP33" i="1" s="1"/>
  <c r="GN4" i="1"/>
  <c r="GO5" i="1" s="1"/>
  <c r="GP6" i="1" s="1"/>
  <c r="GQ7" i="1" s="1"/>
  <c r="GR8" i="1" s="1"/>
  <c r="GS9" i="1" s="1"/>
  <c r="GT10" i="1" s="1"/>
  <c r="GU11" i="1" s="1"/>
  <c r="GV12" i="1" s="1"/>
  <c r="GW13" i="1" s="1"/>
  <c r="GX14" i="1" s="1"/>
  <c r="GY15" i="1" s="1"/>
  <c r="GZ16" i="1" s="1"/>
  <c r="HA17" i="1" s="1"/>
  <c r="HB18" i="1" s="1"/>
  <c r="HC19" i="1" s="1"/>
  <c r="HD20" i="1" s="1"/>
  <c r="HE21" i="1" s="1"/>
  <c r="HF22" i="1" s="1"/>
  <c r="HG23" i="1" s="1"/>
  <c r="HH24" i="1" s="1"/>
  <c r="HI25" i="1" s="1"/>
  <c r="HJ26" i="1" s="1"/>
  <c r="HK27" i="1" s="1"/>
  <c r="HL28" i="1" s="1"/>
  <c r="HM29" i="1" s="1"/>
  <c r="HN30" i="1" s="1"/>
  <c r="HO31" i="1" s="1"/>
  <c r="HP32" i="1" s="1"/>
  <c r="GO4" i="1"/>
  <c r="GP5" i="1" s="1"/>
  <c r="GQ6" i="1" s="1"/>
  <c r="GR7" i="1" s="1"/>
  <c r="GS8" i="1" s="1"/>
  <c r="GT9" i="1" s="1"/>
  <c r="GU10" i="1" s="1"/>
  <c r="GV11" i="1" s="1"/>
  <c r="GW12" i="1" s="1"/>
  <c r="GX13" i="1" s="1"/>
  <c r="GY14" i="1" s="1"/>
  <c r="GZ15" i="1" s="1"/>
  <c r="HA16" i="1" s="1"/>
  <c r="HB17" i="1" s="1"/>
  <c r="HC18" i="1" s="1"/>
  <c r="HD19" i="1" s="1"/>
  <c r="HE20" i="1" s="1"/>
  <c r="HF21" i="1" s="1"/>
  <c r="HG22" i="1" s="1"/>
  <c r="HH23" i="1" s="1"/>
  <c r="HI24" i="1" s="1"/>
  <c r="HJ25" i="1" s="1"/>
  <c r="HK26" i="1" s="1"/>
  <c r="HL27" i="1" s="1"/>
  <c r="HM28" i="1" s="1"/>
  <c r="HN29" i="1" s="1"/>
  <c r="HO30" i="1" s="1"/>
  <c r="HP31" i="1" s="1"/>
  <c r="GP4" i="1"/>
  <c r="GQ5" i="1" s="1"/>
  <c r="GR6" i="1" s="1"/>
  <c r="GS7" i="1" s="1"/>
  <c r="GT8" i="1" s="1"/>
  <c r="GU9" i="1" s="1"/>
  <c r="GV10" i="1" s="1"/>
  <c r="GW11" i="1" s="1"/>
  <c r="GX12" i="1" s="1"/>
  <c r="GY13" i="1" s="1"/>
  <c r="GZ14" i="1" s="1"/>
  <c r="HA15" i="1" s="1"/>
  <c r="HB16" i="1" s="1"/>
  <c r="HC17" i="1" s="1"/>
  <c r="HD18" i="1" s="1"/>
  <c r="HE19" i="1" s="1"/>
  <c r="HF20" i="1" s="1"/>
  <c r="HG21" i="1" s="1"/>
  <c r="HH22" i="1" s="1"/>
  <c r="HI23" i="1" s="1"/>
  <c r="HJ24" i="1" s="1"/>
  <c r="HK25" i="1" s="1"/>
  <c r="HL26" i="1" s="1"/>
  <c r="HM27" i="1" s="1"/>
  <c r="HN28" i="1" s="1"/>
  <c r="HO29" i="1" s="1"/>
  <c r="HP30" i="1" s="1"/>
  <c r="GQ4" i="1"/>
  <c r="GR5" i="1" s="1"/>
  <c r="GS6" i="1" s="1"/>
  <c r="GT7" i="1" s="1"/>
  <c r="GU8" i="1" s="1"/>
  <c r="GV9" i="1" s="1"/>
  <c r="GW10" i="1" s="1"/>
  <c r="GX11" i="1" s="1"/>
  <c r="GY12" i="1" s="1"/>
  <c r="GZ13" i="1" s="1"/>
  <c r="HA14" i="1" s="1"/>
  <c r="HB15" i="1" s="1"/>
  <c r="HC16" i="1" s="1"/>
  <c r="HD17" i="1" s="1"/>
  <c r="HE18" i="1" s="1"/>
  <c r="HF19" i="1" s="1"/>
  <c r="HG20" i="1" s="1"/>
  <c r="HH21" i="1" s="1"/>
  <c r="HI22" i="1" s="1"/>
  <c r="HJ23" i="1" s="1"/>
  <c r="HK24" i="1" s="1"/>
  <c r="HL25" i="1" s="1"/>
  <c r="HM26" i="1" s="1"/>
  <c r="HN27" i="1" s="1"/>
  <c r="HO28" i="1" s="1"/>
  <c r="HP29" i="1" s="1"/>
  <c r="GR4" i="1"/>
  <c r="GS5" i="1" s="1"/>
  <c r="GT6" i="1" s="1"/>
  <c r="GU7" i="1" s="1"/>
  <c r="GV8" i="1" s="1"/>
  <c r="GW9" i="1" s="1"/>
  <c r="GX10" i="1" s="1"/>
  <c r="GY11" i="1" s="1"/>
  <c r="GZ12" i="1" s="1"/>
  <c r="HA13" i="1" s="1"/>
  <c r="HB14" i="1" s="1"/>
  <c r="HC15" i="1" s="1"/>
  <c r="HD16" i="1" s="1"/>
  <c r="HE17" i="1" s="1"/>
  <c r="HF18" i="1" s="1"/>
  <c r="HG19" i="1" s="1"/>
  <c r="HH20" i="1" s="1"/>
  <c r="HI21" i="1" s="1"/>
  <c r="HJ22" i="1" s="1"/>
  <c r="HK23" i="1" s="1"/>
  <c r="HL24" i="1" s="1"/>
  <c r="HM25" i="1" s="1"/>
  <c r="HN26" i="1" s="1"/>
  <c r="HO27" i="1" s="1"/>
  <c r="HP28" i="1" s="1"/>
  <c r="GS4" i="1"/>
  <c r="GT5" i="1" s="1"/>
  <c r="GU6" i="1" s="1"/>
  <c r="GV7" i="1" s="1"/>
  <c r="GW8" i="1" s="1"/>
  <c r="GX9" i="1" s="1"/>
  <c r="GY10" i="1" s="1"/>
  <c r="GZ11" i="1" s="1"/>
  <c r="HA12" i="1" s="1"/>
  <c r="HB13" i="1" s="1"/>
  <c r="HC14" i="1" s="1"/>
  <c r="HD15" i="1" s="1"/>
  <c r="HE16" i="1" s="1"/>
  <c r="HF17" i="1" s="1"/>
  <c r="HG18" i="1" s="1"/>
  <c r="HH19" i="1" s="1"/>
  <c r="HI20" i="1" s="1"/>
  <c r="HJ21" i="1" s="1"/>
  <c r="HK22" i="1" s="1"/>
  <c r="HL23" i="1" s="1"/>
  <c r="HM24" i="1" s="1"/>
  <c r="HN25" i="1" s="1"/>
  <c r="HO26" i="1" s="1"/>
  <c r="HP27" i="1" s="1"/>
  <c r="GT4" i="1"/>
  <c r="GU5" i="1" s="1"/>
  <c r="GV6" i="1" s="1"/>
  <c r="GW7" i="1" s="1"/>
  <c r="GX8" i="1" s="1"/>
  <c r="GY9" i="1" s="1"/>
  <c r="GZ10" i="1" s="1"/>
  <c r="HA11" i="1" s="1"/>
  <c r="HB12" i="1" s="1"/>
  <c r="HC13" i="1" s="1"/>
  <c r="HD14" i="1" s="1"/>
  <c r="HE15" i="1" s="1"/>
  <c r="HF16" i="1" s="1"/>
  <c r="HG17" i="1" s="1"/>
  <c r="HH18" i="1" s="1"/>
  <c r="HI19" i="1" s="1"/>
  <c r="HJ20" i="1" s="1"/>
  <c r="HK21" i="1" s="1"/>
  <c r="HL22" i="1" s="1"/>
  <c r="HM23" i="1" s="1"/>
  <c r="HN24" i="1" s="1"/>
  <c r="HO25" i="1" s="1"/>
  <c r="HP26" i="1" s="1"/>
  <c r="GU4" i="1"/>
  <c r="GV5" i="1" s="1"/>
  <c r="GW6" i="1" s="1"/>
  <c r="GX7" i="1" s="1"/>
  <c r="GY8" i="1" s="1"/>
  <c r="GZ9" i="1" s="1"/>
  <c r="HA10" i="1" s="1"/>
  <c r="HB11" i="1" s="1"/>
  <c r="HC12" i="1" s="1"/>
  <c r="HD13" i="1" s="1"/>
  <c r="HE14" i="1" s="1"/>
  <c r="HF15" i="1" s="1"/>
  <c r="HG16" i="1" s="1"/>
  <c r="HH17" i="1" s="1"/>
  <c r="HI18" i="1" s="1"/>
  <c r="HJ19" i="1" s="1"/>
  <c r="HK20" i="1" s="1"/>
  <c r="HL21" i="1" s="1"/>
  <c r="HM22" i="1" s="1"/>
  <c r="HN23" i="1" s="1"/>
  <c r="HO24" i="1" s="1"/>
  <c r="HP25" i="1" s="1"/>
  <c r="GV4" i="1"/>
  <c r="GW5" i="1" s="1"/>
  <c r="GX6" i="1" s="1"/>
  <c r="GY7" i="1" s="1"/>
  <c r="GZ8" i="1" s="1"/>
  <c r="HA9" i="1" s="1"/>
  <c r="HB10" i="1" s="1"/>
  <c r="HC11" i="1" s="1"/>
  <c r="HD12" i="1" s="1"/>
  <c r="HE13" i="1" s="1"/>
  <c r="HF14" i="1" s="1"/>
  <c r="HG15" i="1" s="1"/>
  <c r="HH16" i="1" s="1"/>
  <c r="HI17" i="1" s="1"/>
  <c r="HJ18" i="1" s="1"/>
  <c r="HK19" i="1" s="1"/>
  <c r="HL20" i="1" s="1"/>
  <c r="HM21" i="1" s="1"/>
  <c r="HN22" i="1" s="1"/>
  <c r="HO23" i="1" s="1"/>
  <c r="HP24" i="1" s="1"/>
  <c r="GW4" i="1"/>
  <c r="GX5" i="1" s="1"/>
  <c r="GY6" i="1" s="1"/>
  <c r="GZ7" i="1" s="1"/>
  <c r="HA8" i="1" s="1"/>
  <c r="HB9" i="1" s="1"/>
  <c r="HC10" i="1" s="1"/>
  <c r="HD11" i="1" s="1"/>
  <c r="HE12" i="1" s="1"/>
  <c r="HF13" i="1" s="1"/>
  <c r="HG14" i="1" s="1"/>
  <c r="HH15" i="1" s="1"/>
  <c r="HI16" i="1" s="1"/>
  <c r="HJ17" i="1" s="1"/>
  <c r="HK18" i="1" s="1"/>
  <c r="HL19" i="1" s="1"/>
  <c r="HM20" i="1" s="1"/>
  <c r="HN21" i="1" s="1"/>
  <c r="HO22" i="1" s="1"/>
  <c r="HP23" i="1" s="1"/>
  <c r="GX4" i="1"/>
  <c r="GY5" i="1" s="1"/>
  <c r="GZ6" i="1" s="1"/>
  <c r="HA7" i="1" s="1"/>
  <c r="HB8" i="1" s="1"/>
  <c r="HC9" i="1" s="1"/>
  <c r="HD10" i="1" s="1"/>
  <c r="HE11" i="1" s="1"/>
  <c r="HF12" i="1" s="1"/>
  <c r="HG13" i="1" s="1"/>
  <c r="HH14" i="1" s="1"/>
  <c r="HI15" i="1" s="1"/>
  <c r="HJ16" i="1" s="1"/>
  <c r="HK17" i="1" s="1"/>
  <c r="HL18" i="1" s="1"/>
  <c r="HM19" i="1" s="1"/>
  <c r="HN20" i="1" s="1"/>
  <c r="HO21" i="1" s="1"/>
  <c r="HP22" i="1" s="1"/>
  <c r="GY4" i="1"/>
  <c r="GZ5" i="1" s="1"/>
  <c r="HA6" i="1" s="1"/>
  <c r="HB7" i="1" s="1"/>
  <c r="HC8" i="1" s="1"/>
  <c r="HD9" i="1" s="1"/>
  <c r="HE10" i="1" s="1"/>
  <c r="HF11" i="1" s="1"/>
  <c r="HG12" i="1" s="1"/>
  <c r="HH13" i="1" s="1"/>
  <c r="HI14" i="1" s="1"/>
  <c r="HJ15" i="1" s="1"/>
  <c r="HK16" i="1" s="1"/>
  <c r="HL17" i="1" s="1"/>
  <c r="HM18" i="1" s="1"/>
  <c r="HN19" i="1" s="1"/>
  <c r="HO20" i="1" s="1"/>
  <c r="HP21" i="1" s="1"/>
  <c r="GZ4" i="1"/>
  <c r="HA5" i="1" s="1"/>
  <c r="HB6" i="1" s="1"/>
  <c r="HC7" i="1" s="1"/>
  <c r="HD8" i="1" s="1"/>
  <c r="HE9" i="1" s="1"/>
  <c r="HF10" i="1" s="1"/>
  <c r="HG11" i="1" s="1"/>
  <c r="HH12" i="1" s="1"/>
  <c r="HI13" i="1" s="1"/>
  <c r="HJ14" i="1" s="1"/>
  <c r="HK15" i="1" s="1"/>
  <c r="HL16" i="1" s="1"/>
  <c r="HM17" i="1" s="1"/>
  <c r="HN18" i="1" s="1"/>
  <c r="HO19" i="1" s="1"/>
  <c r="HP20" i="1" s="1"/>
  <c r="HA4" i="1"/>
  <c r="HB5" i="1" s="1"/>
  <c r="HC6" i="1" s="1"/>
  <c r="HD7" i="1" s="1"/>
  <c r="HE8" i="1" s="1"/>
  <c r="HF9" i="1" s="1"/>
  <c r="HG10" i="1" s="1"/>
  <c r="HH11" i="1" s="1"/>
  <c r="HI12" i="1" s="1"/>
  <c r="HJ13" i="1" s="1"/>
  <c r="HK14" i="1" s="1"/>
  <c r="HL15" i="1" s="1"/>
  <c r="HM16" i="1" s="1"/>
  <c r="HN17" i="1" s="1"/>
  <c r="HO18" i="1" s="1"/>
  <c r="HP19" i="1" s="1"/>
  <c r="HB4" i="1"/>
  <c r="HC5" i="1" s="1"/>
  <c r="HD6" i="1" s="1"/>
  <c r="HE7" i="1" s="1"/>
  <c r="HF8" i="1" s="1"/>
  <c r="HG9" i="1" s="1"/>
  <c r="HH10" i="1" s="1"/>
  <c r="HI11" i="1" s="1"/>
  <c r="HJ12" i="1" s="1"/>
  <c r="HK13" i="1" s="1"/>
  <c r="HL14" i="1" s="1"/>
  <c r="HM15" i="1" s="1"/>
  <c r="HN16" i="1" s="1"/>
  <c r="HO17" i="1" s="1"/>
  <c r="HP18" i="1" s="1"/>
  <c r="HC4" i="1"/>
  <c r="HD5" i="1" s="1"/>
  <c r="HE6" i="1" s="1"/>
  <c r="HF7" i="1" s="1"/>
  <c r="HG8" i="1" s="1"/>
  <c r="HH9" i="1" s="1"/>
  <c r="HI10" i="1" s="1"/>
  <c r="HJ11" i="1" s="1"/>
  <c r="HK12" i="1" s="1"/>
  <c r="HL13" i="1" s="1"/>
  <c r="HM14" i="1" s="1"/>
  <c r="HN15" i="1" s="1"/>
  <c r="HO16" i="1" s="1"/>
  <c r="HP17" i="1" s="1"/>
  <c r="HD4" i="1"/>
  <c r="HE5" i="1" s="1"/>
  <c r="HF6" i="1" s="1"/>
  <c r="HG7" i="1" s="1"/>
  <c r="HH8" i="1" s="1"/>
  <c r="HI9" i="1" s="1"/>
  <c r="HJ10" i="1" s="1"/>
  <c r="HK11" i="1" s="1"/>
  <c r="HL12" i="1" s="1"/>
  <c r="HM13" i="1" s="1"/>
  <c r="HN14" i="1" s="1"/>
  <c r="HO15" i="1" s="1"/>
  <c r="HP16" i="1" s="1"/>
  <c r="HE4" i="1"/>
  <c r="HF5" i="1" s="1"/>
  <c r="HG6" i="1" s="1"/>
  <c r="HH7" i="1" s="1"/>
  <c r="HI8" i="1" s="1"/>
  <c r="HJ9" i="1" s="1"/>
  <c r="HK10" i="1" s="1"/>
  <c r="HL11" i="1" s="1"/>
  <c r="HM12" i="1" s="1"/>
  <c r="HN13" i="1" s="1"/>
  <c r="HO14" i="1" s="1"/>
  <c r="HP15" i="1" s="1"/>
  <c r="HF4" i="1"/>
  <c r="HG5" i="1" s="1"/>
  <c r="HH6" i="1" s="1"/>
  <c r="HI7" i="1" s="1"/>
  <c r="HJ8" i="1" s="1"/>
  <c r="HK9" i="1" s="1"/>
  <c r="HL10" i="1" s="1"/>
  <c r="HM11" i="1" s="1"/>
  <c r="HN12" i="1" s="1"/>
  <c r="HO13" i="1" s="1"/>
  <c r="HP14" i="1" s="1"/>
  <c r="HG4" i="1"/>
  <c r="HH5" i="1" s="1"/>
  <c r="HI6" i="1" s="1"/>
  <c r="HJ7" i="1" s="1"/>
  <c r="HK8" i="1" s="1"/>
  <c r="HL9" i="1" s="1"/>
  <c r="HM10" i="1" s="1"/>
  <c r="HN11" i="1" s="1"/>
  <c r="HO12" i="1" s="1"/>
  <c r="HP13" i="1" s="1"/>
  <c r="HH4" i="1"/>
  <c r="HI5" i="1" s="1"/>
  <c r="HJ6" i="1" s="1"/>
  <c r="HK7" i="1" s="1"/>
  <c r="HL8" i="1" s="1"/>
  <c r="HM9" i="1" s="1"/>
  <c r="HN10" i="1" s="1"/>
  <c r="HO11" i="1" s="1"/>
  <c r="HP12" i="1" s="1"/>
  <c r="HI4" i="1"/>
  <c r="HJ5" i="1" s="1"/>
  <c r="HK6" i="1" s="1"/>
  <c r="HL7" i="1" s="1"/>
  <c r="HM8" i="1" s="1"/>
  <c r="HN9" i="1" s="1"/>
  <c r="HO10" i="1" s="1"/>
  <c r="HP11" i="1" s="1"/>
  <c r="HJ4" i="1"/>
  <c r="HK5" i="1" s="1"/>
  <c r="HL6" i="1" s="1"/>
  <c r="HM7" i="1" s="1"/>
  <c r="HN8" i="1" s="1"/>
  <c r="HO9" i="1" s="1"/>
  <c r="HP10" i="1" s="1"/>
  <c r="HK4" i="1"/>
  <c r="HL5" i="1" s="1"/>
  <c r="HM6" i="1" s="1"/>
  <c r="HN7" i="1" s="1"/>
  <c r="HO8" i="1" s="1"/>
  <c r="HP9" i="1" s="1"/>
  <c r="HL4" i="1"/>
  <c r="HM5" i="1" s="1"/>
  <c r="HN6" i="1" s="1"/>
  <c r="HO7" i="1" s="1"/>
  <c r="HP8" i="1" s="1"/>
  <c r="HM4" i="1"/>
  <c r="HN5" i="1" s="1"/>
  <c r="HO6" i="1" s="1"/>
  <c r="HP7" i="1" s="1"/>
  <c r="HN4" i="1"/>
  <c r="HO5" i="1" s="1"/>
  <c r="HP6" i="1" s="1"/>
  <c r="HO4" i="1"/>
  <c r="HP5" i="1" s="1"/>
  <c r="HP4" i="1"/>
  <c r="BI5" i="1"/>
  <c r="BJ6" i="1" s="1"/>
  <c r="BK7" i="1" s="1"/>
  <c r="BL8" i="1" s="1"/>
  <c r="BM9" i="1" s="1"/>
  <c r="BN10" i="1" s="1"/>
  <c r="BO11" i="1" s="1"/>
  <c r="BP12" i="1" s="1"/>
  <c r="BQ13" i="1" s="1"/>
  <c r="BR14" i="1" s="1"/>
  <c r="BS15" i="1" s="1"/>
  <c r="BT16" i="1" s="1"/>
  <c r="BU17" i="1" s="1"/>
  <c r="BV18" i="1" s="1"/>
  <c r="BW19" i="1" s="1"/>
  <c r="BX20" i="1" s="1"/>
  <c r="BY21" i="1" s="1"/>
  <c r="BZ22" i="1" s="1"/>
  <c r="CA23" i="1" s="1"/>
  <c r="CB24" i="1" s="1"/>
  <c r="CC25" i="1" s="1"/>
  <c r="CD26" i="1" s="1"/>
  <c r="CE27" i="1" s="1"/>
  <c r="CF28" i="1" s="1"/>
  <c r="CG29" i="1" s="1"/>
  <c r="CH30" i="1" s="1"/>
  <c r="CI31" i="1" s="1"/>
  <c r="CJ32" i="1" s="1"/>
  <c r="CK33" i="1" s="1"/>
  <c r="CL34" i="1" s="1"/>
  <c r="CM35" i="1" s="1"/>
  <c r="CN36" i="1" s="1"/>
  <c r="CO37" i="1" s="1"/>
  <c r="CP38" i="1" s="1"/>
  <c r="CQ39" i="1" s="1"/>
  <c r="CR40" i="1" s="1"/>
  <c r="CS41" i="1" s="1"/>
  <c r="CT42" i="1" s="1"/>
  <c r="CU43" i="1" s="1"/>
  <c r="CV44" i="1" s="1"/>
  <c r="CW45" i="1" s="1"/>
  <c r="CX46" i="1" s="1"/>
  <c r="CY47" i="1" s="1"/>
  <c r="CZ48" i="1" s="1"/>
  <c r="DA49" i="1" s="1"/>
  <c r="DB50" i="1" s="1"/>
  <c r="DC51" i="1" s="1"/>
  <c r="DD52" i="1" s="1"/>
  <c r="DE53" i="1" s="1"/>
  <c r="DF54" i="1" s="1"/>
  <c r="DG55" i="1" s="1"/>
  <c r="DH56" i="1" s="1"/>
  <c r="DI57" i="1" s="1"/>
  <c r="DJ58" i="1" s="1"/>
  <c r="DK59" i="1" s="1"/>
  <c r="DL60" i="1" s="1"/>
  <c r="DM61" i="1" s="1"/>
  <c r="DN62" i="1" s="1"/>
  <c r="DO63" i="1" s="1"/>
  <c r="DP64" i="1" s="1"/>
  <c r="DQ65" i="1" s="1"/>
  <c r="DR66" i="1" s="1"/>
  <c r="DS67" i="1" s="1"/>
  <c r="DT68" i="1" s="1"/>
  <c r="DU69" i="1" s="1"/>
  <c r="DV70" i="1" s="1"/>
  <c r="DW71" i="1" s="1"/>
  <c r="DX72" i="1" s="1"/>
  <c r="DY73" i="1" s="1"/>
  <c r="DZ74" i="1" s="1"/>
  <c r="EA75" i="1" s="1"/>
  <c r="EB76" i="1" s="1"/>
  <c r="EC77" i="1" s="1"/>
  <c r="ED78" i="1" s="1"/>
  <c r="EE79" i="1" s="1"/>
  <c r="EF80" i="1" s="1"/>
  <c r="EG81" i="1" s="1"/>
  <c r="EH82" i="1" s="1"/>
  <c r="EI83" i="1" s="1"/>
  <c r="EJ84" i="1" s="1"/>
  <c r="EK85" i="1" s="1"/>
  <c r="EL86" i="1" s="1"/>
  <c r="EM87" i="1" s="1"/>
  <c r="EN88" i="1" s="1"/>
  <c r="EO89" i="1" s="1"/>
  <c r="EP90" i="1" s="1"/>
  <c r="EQ91" i="1" s="1"/>
  <c r="ER92" i="1" s="1"/>
  <c r="ES93" i="1" s="1"/>
  <c r="ET94" i="1" s="1"/>
  <c r="EU95" i="1" s="1"/>
  <c r="EV96" i="1" s="1"/>
  <c r="EW97" i="1" s="1"/>
  <c r="EX98" i="1" s="1"/>
  <c r="EY99" i="1" s="1"/>
  <c r="EZ100" i="1" s="1"/>
  <c r="FA101" i="1" s="1"/>
  <c r="FB102" i="1" s="1"/>
  <c r="FC103" i="1" s="1"/>
  <c r="FD104" i="1" s="1"/>
  <c r="FE105" i="1" s="1"/>
  <c r="FF106" i="1" s="1"/>
  <c r="FG107" i="1" s="1"/>
  <c r="FH108" i="1" s="1"/>
  <c r="FI109" i="1" s="1"/>
  <c r="FJ110" i="1" s="1"/>
  <c r="FK111" i="1" s="1"/>
  <c r="FL112" i="1" s="1"/>
  <c r="FM113" i="1" s="1"/>
  <c r="FN114" i="1" s="1"/>
  <c r="FO115" i="1" s="1"/>
  <c r="FP116" i="1" s="1"/>
  <c r="FQ117" i="1" s="1"/>
  <c r="FR118" i="1" s="1"/>
  <c r="FS119" i="1" s="1"/>
  <c r="FT120" i="1" s="1"/>
  <c r="FU121" i="1" s="1"/>
  <c r="FV122" i="1" s="1"/>
  <c r="FW123" i="1" s="1"/>
  <c r="FX124" i="1" s="1"/>
  <c r="FY125" i="1" s="1"/>
  <c r="FZ126" i="1" s="1"/>
  <c r="GA127" i="1" s="1"/>
  <c r="GB128" i="1" s="1"/>
  <c r="GC129" i="1" s="1"/>
  <c r="GD130" i="1" s="1"/>
  <c r="GE131" i="1" s="1"/>
  <c r="GF132" i="1" s="1"/>
  <c r="GG133" i="1" s="1"/>
  <c r="GH134" i="1" s="1"/>
  <c r="GI135" i="1" s="1"/>
  <c r="GJ136" i="1" s="1"/>
  <c r="GK137" i="1" s="1"/>
  <c r="GL138" i="1" s="1"/>
  <c r="GM139" i="1" s="1"/>
  <c r="GN140" i="1" s="1"/>
  <c r="GO141" i="1" s="1"/>
  <c r="GP142" i="1" s="1"/>
  <c r="GQ143" i="1" s="1"/>
  <c r="GR144" i="1" s="1"/>
  <c r="GS145" i="1" s="1"/>
  <c r="GT146" i="1" s="1"/>
  <c r="GU147" i="1" s="1"/>
  <c r="GV148" i="1" s="1"/>
  <c r="GW149" i="1" s="1"/>
  <c r="GX150" i="1" s="1"/>
  <c r="GY151" i="1" s="1"/>
  <c r="GZ152" i="1" s="1"/>
  <c r="HA153" i="1" s="1"/>
  <c r="HB154" i="1" s="1"/>
  <c r="HC155" i="1" s="1"/>
  <c r="HD156" i="1" s="1"/>
  <c r="HE157" i="1" s="1"/>
  <c r="HF158" i="1" s="1"/>
  <c r="HG159" i="1" s="1"/>
  <c r="HH160" i="1" s="1"/>
  <c r="HI161" i="1" s="1"/>
  <c r="HJ162" i="1" s="1"/>
  <c r="HK163" i="1" s="1"/>
  <c r="HL164" i="1" s="1"/>
  <c r="HM165" i="1" s="1"/>
  <c r="HN166" i="1" s="1"/>
  <c r="HO167" i="1" s="1"/>
  <c r="HP168" i="1" s="1"/>
  <c r="CG5" i="1"/>
  <c r="CH6" i="1" s="1"/>
  <c r="CI7" i="1" s="1"/>
  <c r="CJ8" i="1" s="1"/>
  <c r="CK9" i="1" s="1"/>
  <c r="CL10" i="1" s="1"/>
  <c r="CM11" i="1" s="1"/>
  <c r="CN12" i="1" s="1"/>
  <c r="CO13" i="1" s="1"/>
  <c r="CP14" i="1" s="1"/>
  <c r="CQ15" i="1" s="1"/>
  <c r="CR16" i="1" s="1"/>
  <c r="CS17" i="1" s="1"/>
  <c r="CT18" i="1" s="1"/>
  <c r="CU19" i="1" s="1"/>
  <c r="CV20" i="1" s="1"/>
  <c r="CW21" i="1" s="1"/>
  <c r="CX22" i="1" s="1"/>
  <c r="CY23" i="1" s="1"/>
  <c r="CZ24" i="1" s="1"/>
  <c r="DA25" i="1" s="1"/>
  <c r="DB26" i="1" s="1"/>
  <c r="DC27" i="1" s="1"/>
  <c r="DD28" i="1" s="1"/>
  <c r="DE29" i="1" s="1"/>
  <c r="DF30" i="1" s="1"/>
  <c r="DG31" i="1" s="1"/>
  <c r="DH32" i="1" s="1"/>
  <c r="DI33" i="1" s="1"/>
  <c r="DJ34" i="1" s="1"/>
  <c r="DK35" i="1" s="1"/>
  <c r="DL36" i="1" s="1"/>
  <c r="DM37" i="1" s="1"/>
  <c r="DN38" i="1" s="1"/>
  <c r="DO39" i="1" s="1"/>
  <c r="DP40" i="1" s="1"/>
  <c r="DQ41" i="1" s="1"/>
  <c r="DR42" i="1" s="1"/>
  <c r="DS43" i="1" s="1"/>
  <c r="DT44" i="1" s="1"/>
  <c r="DU45" i="1" s="1"/>
  <c r="DV46" i="1" s="1"/>
  <c r="DW47" i="1" s="1"/>
  <c r="DX48" i="1" s="1"/>
  <c r="DY49" i="1" s="1"/>
  <c r="DZ50" i="1" s="1"/>
  <c r="EA51" i="1" s="1"/>
  <c r="EB52" i="1" s="1"/>
  <c r="EC53" i="1" s="1"/>
  <c r="ED54" i="1" s="1"/>
  <c r="EE55" i="1" s="1"/>
  <c r="EF56" i="1" s="1"/>
  <c r="EG57" i="1" s="1"/>
  <c r="EH58" i="1" s="1"/>
  <c r="EI59" i="1" s="1"/>
  <c r="EJ60" i="1" s="1"/>
  <c r="EK61" i="1" s="1"/>
  <c r="EL62" i="1" s="1"/>
  <c r="EM63" i="1" s="1"/>
  <c r="EN64" i="1" s="1"/>
  <c r="EO65" i="1" s="1"/>
  <c r="EP66" i="1" s="1"/>
  <c r="EQ67" i="1" s="1"/>
  <c r="ER68" i="1" s="1"/>
  <c r="ES69" i="1" s="1"/>
  <c r="ET70" i="1" s="1"/>
  <c r="EU71" i="1" s="1"/>
  <c r="EV72" i="1" s="1"/>
  <c r="EW73" i="1" s="1"/>
  <c r="EX74" i="1" s="1"/>
  <c r="EY75" i="1" s="1"/>
  <c r="EZ76" i="1" s="1"/>
  <c r="FA77" i="1" s="1"/>
  <c r="FB78" i="1" s="1"/>
  <c r="FC79" i="1" s="1"/>
  <c r="FD80" i="1" s="1"/>
  <c r="FE81" i="1" s="1"/>
  <c r="FF82" i="1" s="1"/>
  <c r="FG83" i="1" s="1"/>
  <c r="FH84" i="1" s="1"/>
  <c r="FI85" i="1" s="1"/>
  <c r="FJ86" i="1" s="1"/>
  <c r="FK87" i="1" s="1"/>
  <c r="FL88" i="1" s="1"/>
  <c r="FM89" i="1" s="1"/>
  <c r="FN90" i="1" s="1"/>
  <c r="FO91" i="1" s="1"/>
  <c r="FP92" i="1" s="1"/>
  <c r="FQ93" i="1" s="1"/>
  <c r="FR94" i="1" s="1"/>
  <c r="FS95" i="1" s="1"/>
  <c r="FT96" i="1" s="1"/>
  <c r="FU97" i="1" s="1"/>
  <c r="FV98" i="1" s="1"/>
  <c r="FW99" i="1" s="1"/>
  <c r="FX100" i="1" s="1"/>
  <c r="FY101" i="1" s="1"/>
  <c r="FZ102" i="1" s="1"/>
  <c r="GA103" i="1" s="1"/>
  <c r="GB104" i="1" s="1"/>
  <c r="GC105" i="1" s="1"/>
  <c r="GD106" i="1" s="1"/>
  <c r="GE107" i="1" s="1"/>
  <c r="GF108" i="1" s="1"/>
  <c r="GG109" i="1" s="1"/>
  <c r="GH110" i="1" s="1"/>
  <c r="GI111" i="1" s="1"/>
  <c r="GJ112" i="1" s="1"/>
  <c r="GK113" i="1" s="1"/>
  <c r="GL114" i="1" s="1"/>
  <c r="GM115" i="1" s="1"/>
  <c r="GN116" i="1" s="1"/>
  <c r="GO117" i="1" s="1"/>
  <c r="GP118" i="1" s="1"/>
  <c r="GQ119" i="1" s="1"/>
  <c r="GR120" i="1" s="1"/>
  <c r="GS121" i="1" s="1"/>
  <c r="GT122" i="1" s="1"/>
  <c r="GU123" i="1" s="1"/>
  <c r="GV124" i="1" s="1"/>
  <c r="GW125" i="1" s="1"/>
  <c r="GX126" i="1" s="1"/>
  <c r="GY127" i="1" s="1"/>
  <c r="GZ128" i="1" s="1"/>
  <c r="HA129" i="1" s="1"/>
  <c r="HB130" i="1" s="1"/>
  <c r="HC131" i="1" s="1"/>
  <c r="HD132" i="1" s="1"/>
  <c r="HE133" i="1" s="1"/>
  <c r="HF134" i="1" s="1"/>
  <c r="HG135" i="1" s="1"/>
  <c r="HH136" i="1" s="1"/>
  <c r="HI137" i="1" s="1"/>
  <c r="HJ138" i="1" s="1"/>
  <c r="HK139" i="1" s="1"/>
  <c r="HL140" i="1" s="1"/>
  <c r="HM141" i="1" s="1"/>
  <c r="HN142" i="1" s="1"/>
  <c r="HO143" i="1" s="1"/>
  <c r="HP144" i="1" s="1"/>
  <c r="ER5" i="1"/>
  <c r="ES6" i="1" s="1"/>
  <c r="ET7" i="1" s="1"/>
  <c r="EU8" i="1" s="1"/>
  <c r="EV9" i="1" s="1"/>
  <c r="EW10" i="1" s="1"/>
  <c r="EX11" i="1" s="1"/>
  <c r="EY12" i="1" s="1"/>
  <c r="EZ13" i="1" s="1"/>
  <c r="FA14" i="1" s="1"/>
  <c r="FB15" i="1" s="1"/>
  <c r="FC16" i="1" s="1"/>
  <c r="FD17" i="1" s="1"/>
  <c r="FE18" i="1" s="1"/>
  <c r="FF19" i="1" s="1"/>
  <c r="FG20" i="1" s="1"/>
  <c r="FH21" i="1" s="1"/>
  <c r="FI22" i="1" s="1"/>
  <c r="FJ23" i="1" s="1"/>
  <c r="FK24" i="1" s="1"/>
  <c r="FL25" i="1" s="1"/>
  <c r="FM26" i="1" s="1"/>
  <c r="FN27" i="1" s="1"/>
  <c r="FO28" i="1" s="1"/>
  <c r="FP29" i="1" s="1"/>
  <c r="FQ30" i="1" s="1"/>
  <c r="FR31" i="1" s="1"/>
  <c r="FS32" i="1" s="1"/>
  <c r="FT33" i="1" s="1"/>
  <c r="FU34" i="1" s="1"/>
  <c r="FV35" i="1" s="1"/>
  <c r="FW36" i="1" s="1"/>
  <c r="FX37" i="1" s="1"/>
  <c r="FY38" i="1" s="1"/>
  <c r="FZ39" i="1" s="1"/>
  <c r="GA40" i="1" s="1"/>
  <c r="GB41" i="1" s="1"/>
  <c r="GC42" i="1" s="1"/>
  <c r="GD43" i="1" s="1"/>
  <c r="GE44" i="1" s="1"/>
  <c r="GF45" i="1" s="1"/>
  <c r="GG46" i="1" s="1"/>
  <c r="GH47" i="1" s="1"/>
  <c r="GI48" i="1" s="1"/>
  <c r="GJ49" i="1" s="1"/>
  <c r="GK50" i="1" s="1"/>
  <c r="GL51" i="1" s="1"/>
  <c r="GM52" i="1" s="1"/>
  <c r="GN53" i="1" s="1"/>
  <c r="GO54" i="1" s="1"/>
  <c r="GP55" i="1" s="1"/>
  <c r="GQ56" i="1" s="1"/>
  <c r="GR57" i="1" s="1"/>
  <c r="GS58" i="1" s="1"/>
  <c r="GT59" i="1" s="1"/>
  <c r="GU60" i="1" s="1"/>
  <c r="GV61" i="1" s="1"/>
  <c r="GW62" i="1" s="1"/>
  <c r="GX63" i="1" s="1"/>
  <c r="GY64" i="1" s="1"/>
  <c r="GZ65" i="1" s="1"/>
  <c r="HA66" i="1" s="1"/>
  <c r="HB67" i="1" s="1"/>
  <c r="HC68" i="1" s="1"/>
  <c r="HD69" i="1" s="1"/>
  <c r="HE70" i="1" s="1"/>
  <c r="HF71" i="1" s="1"/>
  <c r="HG72" i="1" s="1"/>
  <c r="HH73" i="1" s="1"/>
  <c r="HI74" i="1" s="1"/>
  <c r="HJ75" i="1" s="1"/>
  <c r="HK76" i="1" s="1"/>
  <c r="HL77" i="1" s="1"/>
  <c r="HM78" i="1" s="1"/>
  <c r="HN79" i="1" s="1"/>
  <c r="HO80" i="1" s="1"/>
  <c r="HP81" i="1" s="1"/>
  <c r="EZ6" i="1"/>
  <c r="FA7" i="1" s="1"/>
  <c r="FB8" i="1" s="1"/>
  <c r="FC9" i="1" s="1"/>
  <c r="FD10" i="1" s="1"/>
  <c r="FE11" i="1" s="1"/>
  <c r="FF12" i="1" s="1"/>
  <c r="FG13" i="1" s="1"/>
  <c r="FH14" i="1" s="1"/>
  <c r="FI15" i="1" s="1"/>
  <c r="FJ16" i="1" s="1"/>
  <c r="FK17" i="1" s="1"/>
  <c r="FL18" i="1" s="1"/>
  <c r="FM19" i="1" s="1"/>
  <c r="FN20" i="1" s="1"/>
  <c r="FO21" i="1" s="1"/>
  <c r="FP22" i="1" s="1"/>
  <c r="FQ23" i="1" s="1"/>
  <c r="FR24" i="1" s="1"/>
  <c r="FS25" i="1" s="1"/>
  <c r="FT26" i="1" s="1"/>
  <c r="FU27" i="1" s="1"/>
  <c r="FV28" i="1" s="1"/>
  <c r="FW29" i="1" s="1"/>
  <c r="FX30" i="1" s="1"/>
  <c r="FY31" i="1" s="1"/>
  <c r="FZ32" i="1" s="1"/>
  <c r="GA33" i="1" s="1"/>
  <c r="GB34" i="1" s="1"/>
  <c r="GC35" i="1" s="1"/>
  <c r="GD36" i="1" s="1"/>
  <c r="GE37" i="1" s="1"/>
  <c r="GF38" i="1" s="1"/>
  <c r="GG39" i="1" s="1"/>
  <c r="GH40" i="1" s="1"/>
  <c r="GI41" i="1" s="1"/>
  <c r="GJ42" i="1" s="1"/>
  <c r="GK43" i="1" s="1"/>
  <c r="GL44" i="1" s="1"/>
  <c r="GM45" i="1" s="1"/>
  <c r="GN46" i="1" s="1"/>
  <c r="GO47" i="1" s="1"/>
  <c r="GP48" i="1" s="1"/>
  <c r="GQ49" i="1" s="1"/>
  <c r="GR50" i="1" s="1"/>
  <c r="GS51" i="1" s="1"/>
  <c r="GT52" i="1" s="1"/>
  <c r="GU53" i="1" s="1"/>
  <c r="GV54" i="1" s="1"/>
  <c r="GW55" i="1" s="1"/>
  <c r="GX56" i="1" s="1"/>
  <c r="GY57" i="1" s="1"/>
  <c r="GZ58" i="1" s="1"/>
  <c r="HA59" i="1" s="1"/>
  <c r="HB60" i="1" s="1"/>
  <c r="HC61" i="1" s="1"/>
  <c r="HD62" i="1" s="1"/>
  <c r="HE63" i="1" s="1"/>
  <c r="HF64" i="1" s="1"/>
  <c r="HG65" i="1" s="1"/>
  <c r="HH66" i="1" s="1"/>
  <c r="HI67" i="1" s="1"/>
  <c r="HJ68" i="1" s="1"/>
  <c r="HK69" i="1" s="1"/>
  <c r="HL70" i="1" s="1"/>
  <c r="HM71" i="1" s="1"/>
  <c r="HN72" i="1" s="1"/>
  <c r="HO73" i="1" s="1"/>
  <c r="HP74" i="1" s="1"/>
  <c r="BL7" i="1"/>
  <c r="BM8" i="1" s="1"/>
  <c r="BN9" i="1" s="1"/>
  <c r="BO10" i="1" s="1"/>
  <c r="BP11" i="1" s="1"/>
  <c r="BQ12" i="1" s="1"/>
  <c r="BR13" i="1" s="1"/>
  <c r="BS14" i="1" s="1"/>
  <c r="BT15" i="1" s="1"/>
  <c r="BU16" i="1" s="1"/>
  <c r="BV17" i="1" s="1"/>
  <c r="BW18" i="1" s="1"/>
  <c r="BX19" i="1" s="1"/>
  <c r="BY20" i="1" s="1"/>
  <c r="BZ21" i="1" s="1"/>
  <c r="CA22" i="1" s="1"/>
  <c r="CB23" i="1" s="1"/>
  <c r="CC24" i="1" s="1"/>
  <c r="CD25" i="1" s="1"/>
  <c r="CE26" i="1" s="1"/>
  <c r="CF27" i="1" s="1"/>
  <c r="CG28" i="1" s="1"/>
  <c r="CH29" i="1" s="1"/>
  <c r="CI30" i="1" s="1"/>
  <c r="CJ31" i="1" s="1"/>
  <c r="CK32" i="1" s="1"/>
  <c r="CL33" i="1" s="1"/>
  <c r="CM34" i="1" s="1"/>
  <c r="CN35" i="1" s="1"/>
  <c r="CO36" i="1" s="1"/>
  <c r="CP37" i="1" s="1"/>
  <c r="CQ38" i="1" s="1"/>
  <c r="CR39" i="1" s="1"/>
  <c r="CS40" i="1" s="1"/>
  <c r="CT41" i="1" s="1"/>
  <c r="CU42" i="1" s="1"/>
  <c r="CV43" i="1" s="1"/>
  <c r="CW44" i="1" s="1"/>
  <c r="CX45" i="1" s="1"/>
  <c r="CY46" i="1" s="1"/>
  <c r="CZ47" i="1" s="1"/>
  <c r="DA48" i="1" s="1"/>
  <c r="DB49" i="1" s="1"/>
  <c r="DC50" i="1" s="1"/>
  <c r="DD51" i="1" s="1"/>
  <c r="DE52" i="1" s="1"/>
  <c r="DF53" i="1" s="1"/>
  <c r="DG54" i="1" s="1"/>
  <c r="DH55" i="1" s="1"/>
  <c r="DI56" i="1" s="1"/>
  <c r="DJ57" i="1" s="1"/>
  <c r="DK58" i="1" s="1"/>
  <c r="DL59" i="1" s="1"/>
  <c r="DM60" i="1" s="1"/>
  <c r="DN61" i="1" s="1"/>
  <c r="DO62" i="1" s="1"/>
  <c r="DP63" i="1" s="1"/>
  <c r="DQ64" i="1" s="1"/>
  <c r="DR65" i="1" s="1"/>
  <c r="DS66" i="1" s="1"/>
  <c r="DT67" i="1" s="1"/>
  <c r="DU68" i="1" s="1"/>
  <c r="DV69" i="1" s="1"/>
  <c r="DW70" i="1" s="1"/>
  <c r="DX71" i="1" s="1"/>
  <c r="DY72" i="1" s="1"/>
  <c r="DZ73" i="1" s="1"/>
  <c r="EA74" i="1" s="1"/>
  <c r="EB75" i="1" s="1"/>
  <c r="EC76" i="1" s="1"/>
  <c r="ED77" i="1" s="1"/>
  <c r="EE78" i="1" s="1"/>
  <c r="EF79" i="1" s="1"/>
  <c r="EG80" i="1" s="1"/>
  <c r="EH81" i="1" s="1"/>
  <c r="EI82" i="1" s="1"/>
  <c r="EJ83" i="1" s="1"/>
  <c r="EK84" i="1" s="1"/>
  <c r="EL85" i="1" s="1"/>
  <c r="EM86" i="1" s="1"/>
  <c r="EN87" i="1" s="1"/>
  <c r="EO88" i="1" s="1"/>
  <c r="EP89" i="1" s="1"/>
  <c r="EQ90" i="1" s="1"/>
  <c r="ER91" i="1" s="1"/>
  <c r="ES92" i="1" s="1"/>
  <c r="ET93" i="1" s="1"/>
  <c r="EU94" i="1" s="1"/>
  <c r="EV95" i="1" s="1"/>
  <c r="EW96" i="1" s="1"/>
  <c r="EX97" i="1" s="1"/>
  <c r="EY98" i="1" s="1"/>
  <c r="EZ99" i="1" s="1"/>
  <c r="FA100" i="1" s="1"/>
  <c r="FB101" i="1" s="1"/>
  <c r="FC102" i="1" s="1"/>
  <c r="FD103" i="1" s="1"/>
  <c r="FE104" i="1" s="1"/>
  <c r="FF105" i="1" s="1"/>
  <c r="FG106" i="1" s="1"/>
  <c r="FH107" i="1" s="1"/>
  <c r="FI108" i="1" s="1"/>
  <c r="FJ109" i="1" s="1"/>
  <c r="FK110" i="1" s="1"/>
  <c r="FL111" i="1" s="1"/>
  <c r="FM112" i="1" s="1"/>
  <c r="FN113" i="1" s="1"/>
  <c r="FO114" i="1" s="1"/>
  <c r="FP115" i="1" s="1"/>
  <c r="FQ116" i="1" s="1"/>
  <c r="FR117" i="1" s="1"/>
  <c r="FS118" i="1" s="1"/>
  <c r="FT119" i="1" s="1"/>
  <c r="FU120" i="1" s="1"/>
  <c r="FV121" i="1" s="1"/>
  <c r="FW122" i="1" s="1"/>
  <c r="FX123" i="1" s="1"/>
  <c r="FY124" i="1" s="1"/>
  <c r="FZ125" i="1" s="1"/>
  <c r="GA126" i="1" s="1"/>
  <c r="GB127" i="1" s="1"/>
  <c r="GC128" i="1" s="1"/>
  <c r="GD129" i="1" s="1"/>
  <c r="GE130" i="1" s="1"/>
  <c r="GF131" i="1" s="1"/>
  <c r="GG132" i="1" s="1"/>
  <c r="GH133" i="1" s="1"/>
  <c r="GI134" i="1" s="1"/>
  <c r="GJ135" i="1" s="1"/>
  <c r="GK136" i="1" s="1"/>
  <c r="GL137" i="1" s="1"/>
  <c r="GM138" i="1" s="1"/>
  <c r="GN139" i="1" s="1"/>
  <c r="GO140" i="1" s="1"/>
  <c r="GP141" i="1" s="1"/>
  <c r="GQ142" i="1" s="1"/>
  <c r="GR143" i="1" s="1"/>
  <c r="GS144" i="1" s="1"/>
  <c r="GT145" i="1" s="1"/>
  <c r="GU146" i="1" s="1"/>
  <c r="GV147" i="1" s="1"/>
  <c r="GW148" i="1" s="1"/>
  <c r="GX149" i="1" s="1"/>
  <c r="GY150" i="1" s="1"/>
  <c r="GZ151" i="1" s="1"/>
  <c r="HA152" i="1" s="1"/>
  <c r="HB153" i="1" s="1"/>
  <c r="HC154" i="1" s="1"/>
  <c r="HD155" i="1" s="1"/>
  <c r="HE156" i="1" s="1"/>
  <c r="HF157" i="1" s="1"/>
  <c r="HG158" i="1" s="1"/>
  <c r="HH159" i="1" s="1"/>
  <c r="HI160" i="1" s="1"/>
  <c r="HJ161" i="1" s="1"/>
  <c r="HK162" i="1" s="1"/>
  <c r="HL163" i="1" s="1"/>
  <c r="HM164" i="1" s="1"/>
  <c r="HN165" i="1" s="1"/>
  <c r="HO166" i="1" s="1"/>
  <c r="HP167" i="1" s="1"/>
  <c r="A128" i="1" l="1"/>
  <c r="O126" i="1" a="1"/>
  <c r="F126" i="1" a="1"/>
  <c r="HW113" i="1"/>
  <c r="HW160" i="1"/>
  <c r="HW159" i="1"/>
  <c r="HW142" i="1"/>
  <c r="HW102" i="1"/>
  <c r="HW165" i="1"/>
  <c r="HW120" i="1"/>
  <c r="HW74" i="1"/>
  <c r="HW5" i="1"/>
  <c r="HW114" i="1"/>
  <c r="HW84" i="1"/>
  <c r="HW144" i="1"/>
  <c r="HW43" i="1"/>
  <c r="HW119" i="1"/>
  <c r="HW177" i="1"/>
  <c r="HW153" i="1"/>
  <c r="HW137" i="1"/>
  <c r="HW143" i="1"/>
  <c r="HW140" i="1"/>
  <c r="HW126" i="1"/>
  <c r="HW67" i="1"/>
  <c r="HW60" i="1"/>
  <c r="HW171" i="1"/>
  <c r="HW36" i="1"/>
  <c r="HW131" i="1"/>
  <c r="HW125" i="1"/>
  <c r="HW106" i="1"/>
  <c r="HW101" i="1"/>
  <c r="HW71" i="1"/>
  <c r="HW91" i="1"/>
  <c r="HW46" i="1"/>
  <c r="HW73" i="1"/>
  <c r="HW107" i="1"/>
  <c r="HW95" i="1"/>
  <c r="HW65" i="1"/>
  <c r="HW70" i="1"/>
  <c r="HW77" i="1"/>
  <c r="HW61" i="1"/>
  <c r="HW50" i="1"/>
  <c r="HW51" i="1"/>
  <c r="HW52" i="1"/>
  <c r="HW24" i="1"/>
  <c r="HW3" i="1"/>
  <c r="HW21" i="1"/>
  <c r="HW34" i="1"/>
  <c r="HW19" i="1"/>
  <c r="HW7" i="1"/>
  <c r="HW31" i="1"/>
  <c r="HW8" i="1"/>
  <c r="HW14" i="1"/>
  <c r="I126" i="1" l="1"/>
  <c r="K126" i="1"/>
  <c r="G126" i="1"/>
  <c r="H126" i="1"/>
  <c r="A129" i="1"/>
  <c r="P126" i="1" a="1"/>
  <c r="Q126" i="1"/>
  <c r="R126" i="1" s="1" a="1"/>
  <c r="H4" i="1"/>
  <c r="J126" i="1" l="1"/>
  <c r="L126" i="1"/>
  <c r="A130" i="1"/>
  <c r="A131" i="1" l="1"/>
  <c r="E5" i="1"/>
  <c r="E4" i="1"/>
  <c r="A132" i="1" l="1"/>
  <c r="I19" i="1"/>
  <c r="G19" i="1"/>
  <c r="D20" i="1"/>
  <c r="B20" i="1" s="1"/>
  <c r="C20" i="1" s="1"/>
  <c r="D21" i="1"/>
  <c r="B21" i="1" s="1"/>
  <c r="C21" i="1" s="1"/>
  <c r="D22" i="1"/>
  <c r="B22" i="1" s="1"/>
  <c r="C22" i="1" s="1"/>
  <c r="D23" i="1"/>
  <c r="B23" i="1" s="1"/>
  <c r="C23" i="1" s="1"/>
  <c r="D24" i="1"/>
  <c r="B24" i="1" s="1"/>
  <c r="C24" i="1" s="1"/>
  <c r="D25" i="1"/>
  <c r="B25" i="1" s="1"/>
  <c r="C25" i="1" s="1"/>
  <c r="D26" i="1"/>
  <c r="B26" i="1" s="1"/>
  <c r="C26" i="1" s="1"/>
  <c r="D27" i="1"/>
  <c r="B27" i="1" s="1"/>
  <c r="C27" i="1" s="1"/>
  <c r="D28" i="1"/>
  <c r="B28" i="1" s="1"/>
  <c r="C28" i="1" s="1"/>
  <c r="D29" i="1"/>
  <c r="B29" i="1" s="1"/>
  <c r="C29" i="1" s="1"/>
  <c r="D30" i="1"/>
  <c r="B30" i="1" s="1"/>
  <c r="C30" i="1" s="1"/>
  <c r="D31" i="1"/>
  <c r="B31" i="1" s="1"/>
  <c r="C31" i="1" s="1"/>
  <c r="D32" i="1"/>
  <c r="B32" i="1" s="1"/>
  <c r="C32" i="1" s="1"/>
  <c r="D33" i="1"/>
  <c r="B33" i="1" s="1"/>
  <c r="C33" i="1" s="1"/>
  <c r="D34" i="1"/>
  <c r="B34" i="1" s="1"/>
  <c r="C34" i="1" s="1"/>
  <c r="D35" i="1"/>
  <c r="B35" i="1" s="1"/>
  <c r="C35" i="1" s="1"/>
  <c r="D36" i="1"/>
  <c r="B36" i="1" s="1"/>
  <c r="C36" i="1" s="1"/>
  <c r="D37" i="1"/>
  <c r="B37" i="1" s="1"/>
  <c r="C37" i="1" s="1"/>
  <c r="D38" i="1"/>
  <c r="B38" i="1" s="1"/>
  <c r="C38" i="1" s="1"/>
  <c r="D39" i="1"/>
  <c r="B39" i="1" s="1"/>
  <c r="C39" i="1" s="1"/>
  <c r="D40" i="1"/>
  <c r="B40" i="1" s="1"/>
  <c r="C40" i="1" s="1"/>
  <c r="D41" i="1"/>
  <c r="B41" i="1" s="1"/>
  <c r="C41" i="1" s="1"/>
  <c r="D42" i="1"/>
  <c r="B42" i="1" s="1"/>
  <c r="C42" i="1" s="1"/>
  <c r="D43" i="1"/>
  <c r="B43" i="1" s="1"/>
  <c r="C43" i="1" s="1"/>
  <c r="D44" i="1"/>
  <c r="B44" i="1" s="1"/>
  <c r="C44" i="1" s="1"/>
  <c r="D45" i="1"/>
  <c r="B45" i="1" s="1"/>
  <c r="C45" i="1" s="1"/>
  <c r="D46" i="1"/>
  <c r="B46" i="1" s="1"/>
  <c r="C46" i="1" s="1"/>
  <c r="D47" i="1"/>
  <c r="B47" i="1" s="1"/>
  <c r="C47" i="1" s="1"/>
  <c r="D48" i="1"/>
  <c r="B48" i="1" s="1"/>
  <c r="C48" i="1" s="1"/>
  <c r="D49" i="1"/>
  <c r="B49" i="1" s="1"/>
  <c r="C49" i="1" s="1"/>
  <c r="D50" i="1"/>
  <c r="B50" i="1" s="1"/>
  <c r="C50" i="1" s="1"/>
  <c r="D51" i="1"/>
  <c r="B51" i="1" s="1"/>
  <c r="C51" i="1" s="1"/>
  <c r="D52" i="1"/>
  <c r="B52" i="1" s="1"/>
  <c r="C52" i="1" s="1"/>
  <c r="D53" i="1"/>
  <c r="B53" i="1" s="1"/>
  <c r="C53" i="1" s="1"/>
  <c r="D54" i="1"/>
  <c r="B54" i="1" s="1"/>
  <c r="C54" i="1" s="1"/>
  <c r="D55" i="1"/>
  <c r="D19" i="1"/>
  <c r="B19" i="1" l="1"/>
  <c r="C19" i="1" s="1"/>
  <c r="HV44" i="1"/>
  <c r="HV68" i="1"/>
  <c r="HV80" i="1"/>
  <c r="HV128" i="1"/>
  <c r="HV152" i="1"/>
  <c r="AA43" i="1"/>
  <c r="AA103" i="1"/>
  <c r="AA151" i="1"/>
  <c r="HV50" i="1"/>
  <c r="HV56" i="1"/>
  <c r="HV92" i="1"/>
  <c r="HV140" i="1"/>
  <c r="HV176" i="1"/>
  <c r="AA79" i="1"/>
  <c r="AA139" i="1"/>
  <c r="AA175" i="1"/>
  <c r="HV116" i="1"/>
  <c r="HV188" i="1"/>
  <c r="AA67" i="1"/>
  <c r="AA115" i="1"/>
  <c r="AA187" i="1"/>
  <c r="HV74" i="1"/>
  <c r="HV104" i="1"/>
  <c r="HV164" i="1"/>
  <c r="AA55" i="1"/>
  <c r="AA91" i="1"/>
  <c r="AA127" i="1"/>
  <c r="AA163" i="1"/>
  <c r="HV86" i="1"/>
  <c r="HV98" i="1"/>
  <c r="HV110" i="1"/>
  <c r="HV122" i="1"/>
  <c r="HV134" i="1"/>
  <c r="HV146" i="1"/>
  <c r="HV158" i="1"/>
  <c r="HV170" i="1"/>
  <c r="HV62" i="1"/>
  <c r="HV159" i="1"/>
  <c r="AA49" i="1"/>
  <c r="AA121" i="1"/>
  <c r="AA193" i="1"/>
  <c r="HV171" i="1"/>
  <c r="AA50" i="1"/>
  <c r="AA122" i="1"/>
  <c r="AA194" i="1"/>
  <c r="HV182" i="1"/>
  <c r="AA61" i="1"/>
  <c r="AA133" i="1"/>
  <c r="AA85" i="1"/>
  <c r="HV51" i="1"/>
  <c r="HV183" i="1"/>
  <c r="AA62" i="1"/>
  <c r="AA134" i="1"/>
  <c r="HV63" i="1"/>
  <c r="HV194" i="1"/>
  <c r="AA73" i="1"/>
  <c r="AA145" i="1"/>
  <c r="HV75" i="1"/>
  <c r="HV87" i="1"/>
  <c r="HV99" i="1"/>
  <c r="AA86" i="1"/>
  <c r="AA158" i="1"/>
  <c r="HV195" i="1"/>
  <c r="AA74" i="1"/>
  <c r="AA146" i="1"/>
  <c r="AA157" i="1"/>
  <c r="HV111" i="1"/>
  <c r="AA110" i="1"/>
  <c r="AA97" i="1"/>
  <c r="HV123" i="1"/>
  <c r="AA169" i="1"/>
  <c r="HV135" i="1"/>
  <c r="AA170" i="1"/>
  <c r="HV147" i="1"/>
  <c r="AA181" i="1"/>
  <c r="AA182" i="1"/>
  <c r="AA98" i="1"/>
  <c r="AA109" i="1"/>
  <c r="HV46" i="1"/>
  <c r="AA57" i="1"/>
  <c r="HV106" i="1"/>
  <c r="AA92" i="1"/>
  <c r="HV169" i="1"/>
  <c r="AA60" i="1"/>
  <c r="AA107" i="1"/>
  <c r="HV156" i="1"/>
  <c r="AA82" i="1"/>
  <c r="HV131" i="1"/>
  <c r="HV151" i="1"/>
  <c r="HV141" i="1"/>
  <c r="AA126" i="1"/>
  <c r="HV163" i="1"/>
  <c r="AA173" i="1"/>
  <c r="HV78" i="1"/>
  <c r="AA148" i="1"/>
  <c r="HV53" i="1"/>
  <c r="AA99" i="1"/>
  <c r="HV148" i="1"/>
  <c r="AA188" i="1"/>
  <c r="AA116" i="1"/>
  <c r="HV187" i="1"/>
  <c r="AA172" i="1"/>
  <c r="HV172" i="1"/>
  <c r="AA104" i="1"/>
  <c r="AA119" i="1"/>
  <c r="HV168" i="1"/>
  <c r="HV143" i="1"/>
  <c r="AA138" i="1"/>
  <c r="AA41" i="1"/>
  <c r="HV65" i="1"/>
  <c r="HV160" i="1"/>
  <c r="HV57" i="1"/>
  <c r="AA45" i="1"/>
  <c r="HV94" i="1"/>
  <c r="AA80" i="1"/>
  <c r="HV157" i="1"/>
  <c r="HV58" i="1"/>
  <c r="AA48" i="1"/>
  <c r="AA95" i="1"/>
  <c r="HV144" i="1"/>
  <c r="AA70" i="1"/>
  <c r="HV119" i="1"/>
  <c r="HV55" i="1"/>
  <c r="HV129" i="1"/>
  <c r="AA114" i="1"/>
  <c r="HV139" i="1"/>
  <c r="AA161" i="1"/>
  <c r="HV66" i="1"/>
  <c r="AA136" i="1"/>
  <c r="HV185" i="1"/>
  <c r="HV41" i="1"/>
  <c r="AA87" i="1"/>
  <c r="HV136" i="1"/>
  <c r="AA183" i="1"/>
  <c r="HV142" i="1"/>
  <c r="AA174" i="1"/>
  <c r="AA135" i="1"/>
  <c r="HV118" i="1"/>
  <c r="AA189" i="1"/>
  <c r="HV82" i="1"/>
  <c r="AA68" i="1"/>
  <c r="HV145" i="1"/>
  <c r="HV45" i="1"/>
  <c r="AA83" i="1"/>
  <c r="HV132" i="1"/>
  <c r="AA58" i="1"/>
  <c r="HV107" i="1"/>
  <c r="HV117" i="1"/>
  <c r="AA90" i="1"/>
  <c r="HV127" i="1"/>
  <c r="AA149" i="1"/>
  <c r="HV54" i="1"/>
  <c r="AA124" i="1"/>
  <c r="HV173" i="1"/>
  <c r="AA75" i="1"/>
  <c r="HV124" i="1"/>
  <c r="AA128" i="1"/>
  <c r="AA40" i="1"/>
  <c r="AA96" i="1"/>
  <c r="AA177" i="1"/>
  <c r="HV70" i="1"/>
  <c r="HV121" i="1"/>
  <c r="AA192" i="1"/>
  <c r="AA71" i="1"/>
  <c r="HV120" i="1"/>
  <c r="AA190" i="1"/>
  <c r="AA46" i="1"/>
  <c r="HV95" i="1"/>
  <c r="AA56" i="1"/>
  <c r="HV105" i="1"/>
  <c r="AA78" i="1"/>
  <c r="HV115" i="1"/>
  <c r="AA137" i="1"/>
  <c r="HV186" i="1"/>
  <c r="HV42" i="1"/>
  <c r="AA112" i="1"/>
  <c r="HV161" i="1"/>
  <c r="AA63" i="1"/>
  <c r="HV112" i="1"/>
  <c r="AA153" i="1"/>
  <c r="HV109" i="1"/>
  <c r="AA180" i="1"/>
  <c r="HV133" i="1"/>
  <c r="AA59" i="1"/>
  <c r="HV108" i="1"/>
  <c r="AA178" i="1"/>
  <c r="HV83" i="1"/>
  <c r="AA44" i="1"/>
  <c r="HV93" i="1"/>
  <c r="AA66" i="1"/>
  <c r="HV103" i="1"/>
  <c r="AA125" i="1"/>
  <c r="HV174" i="1"/>
  <c r="AA100" i="1"/>
  <c r="HV149" i="1"/>
  <c r="AA51" i="1"/>
  <c r="HV100" i="1"/>
  <c r="HV49" i="1"/>
  <c r="AA143" i="1"/>
  <c r="HV192" i="1"/>
  <c r="HV48" i="1"/>
  <c r="AA118" i="1"/>
  <c r="HV177" i="1"/>
  <c r="HV114" i="1"/>
  <c r="AA184" i="1"/>
  <c r="HV89" i="1"/>
  <c r="HV40" i="1"/>
  <c r="AA131" i="1"/>
  <c r="HV180" i="1"/>
  <c r="AA106" i="1"/>
  <c r="HV155" i="1"/>
  <c r="AA150" i="1"/>
  <c r="AA53" i="1"/>
  <c r="AA123" i="1"/>
  <c r="AA94" i="1"/>
  <c r="AA102" i="1"/>
  <c r="HV153" i="1"/>
  <c r="HV175" i="1"/>
  <c r="AA160" i="1"/>
  <c r="AA111" i="1"/>
  <c r="AA141" i="1"/>
  <c r="HV190" i="1"/>
  <c r="AA176" i="1"/>
  <c r="AA165" i="1"/>
  <c r="HV97" i="1"/>
  <c r="AA156" i="1"/>
  <c r="AA191" i="1"/>
  <c r="AA47" i="1"/>
  <c r="HV96" i="1"/>
  <c r="AA166" i="1"/>
  <c r="HV71" i="1"/>
  <c r="HV81" i="1"/>
  <c r="AA54" i="1"/>
  <c r="HV91" i="1"/>
  <c r="AA113" i="1"/>
  <c r="HV162" i="1"/>
  <c r="AA88" i="1"/>
  <c r="HV137" i="1"/>
  <c r="AA195" i="1"/>
  <c r="HV88" i="1"/>
  <c r="HV154" i="1"/>
  <c r="AA120" i="1"/>
  <c r="AA130" i="1"/>
  <c r="HV189" i="1"/>
  <c r="HV43" i="1"/>
  <c r="AA3" i="1"/>
  <c r="AA147" i="1"/>
  <c r="AA93" i="1"/>
  <c r="HV184" i="1"/>
  <c r="HV130" i="1"/>
  <c r="HV102" i="1"/>
  <c r="HV181" i="1"/>
  <c r="AA185" i="1"/>
  <c r="AA129" i="1"/>
  <c r="HV178" i="1"/>
  <c r="AA164" i="1"/>
  <c r="HV85" i="1"/>
  <c r="AA144" i="1"/>
  <c r="AA179" i="1"/>
  <c r="HV84" i="1"/>
  <c r="AA154" i="1"/>
  <c r="HV59" i="1"/>
  <c r="HV69" i="1"/>
  <c r="AA42" i="1"/>
  <c r="HV79" i="1"/>
  <c r="AA101" i="1"/>
  <c r="HV150" i="1"/>
  <c r="AA76" i="1"/>
  <c r="HV125" i="1"/>
  <c r="AA171" i="1"/>
  <c r="HV76" i="1"/>
  <c r="AA105" i="1"/>
  <c r="AA84" i="1"/>
  <c r="HV61" i="1"/>
  <c r="AA155" i="1"/>
  <c r="HV60" i="1"/>
  <c r="HV179" i="1"/>
  <c r="AA186" i="1"/>
  <c r="AA77" i="1"/>
  <c r="AA52" i="1"/>
  <c r="HV3" i="1"/>
  <c r="HV167" i="1"/>
  <c r="AA65" i="1"/>
  <c r="HV193" i="1"/>
  <c r="HV165" i="1"/>
  <c r="HV77" i="1"/>
  <c r="AA69" i="1"/>
  <c r="HV90" i="1"/>
  <c r="AA117" i="1"/>
  <c r="HV166" i="1"/>
  <c r="AA152" i="1"/>
  <c r="AA168" i="1"/>
  <c r="HV73" i="1"/>
  <c r="AA132" i="1"/>
  <c r="AA167" i="1"/>
  <c r="HV72" i="1"/>
  <c r="AA142" i="1"/>
  <c r="HV191" i="1"/>
  <c r="HV47" i="1"/>
  <c r="HV67" i="1"/>
  <c r="AA89" i="1"/>
  <c r="HV138" i="1"/>
  <c r="AA162" i="1"/>
  <c r="AA64" i="1"/>
  <c r="HV113" i="1"/>
  <c r="AA159" i="1"/>
  <c r="HV64" i="1"/>
  <c r="AA140" i="1"/>
  <c r="HV126" i="1"/>
  <c r="HV101" i="1"/>
  <c r="HV52" i="1"/>
  <c r="AA108" i="1"/>
  <c r="AA81" i="1"/>
  <c r="AA72" i="1"/>
  <c r="B55" i="1"/>
  <c r="C55" i="1" s="1"/>
  <c r="A133" i="1"/>
  <c r="H19" i="1"/>
  <c r="J19" i="1"/>
  <c r="A134" i="1" l="1"/>
  <c r="D59" i="1" l="1"/>
  <c r="A135" i="1"/>
  <c r="E15" i="1"/>
  <c r="F15" i="1" s="1"/>
  <c r="A136" i="1" l="1"/>
  <c r="Y5" i="1" l="1"/>
  <c r="Y6" i="1"/>
  <c r="Y7" i="1"/>
  <c r="Y192" i="1"/>
  <c r="Y11" i="1"/>
  <c r="Y182" i="1"/>
  <c r="Y38" i="1"/>
  <c r="Y85" i="1"/>
  <c r="Y118" i="1"/>
  <c r="Y137" i="1"/>
  <c r="Y155" i="1"/>
  <c r="Y123" i="1"/>
  <c r="Y53" i="1"/>
  <c r="Y128" i="1"/>
  <c r="Y175" i="1"/>
  <c r="Y10" i="1"/>
  <c r="Y105" i="1"/>
  <c r="Y64" i="1"/>
  <c r="Y142" i="1"/>
  <c r="Y65" i="1"/>
  <c r="Y33" i="1"/>
  <c r="Y19" i="1"/>
  <c r="Y180" i="1"/>
  <c r="Y170" i="1"/>
  <c r="Y26" i="1"/>
  <c r="Y73" i="1"/>
  <c r="Y70" i="1"/>
  <c r="Y89" i="1"/>
  <c r="Y111" i="1"/>
  <c r="Y41" i="1"/>
  <c r="Y116" i="1"/>
  <c r="Y163" i="1"/>
  <c r="Y129" i="1"/>
  <c r="Y45" i="1"/>
  <c r="Y52" i="1"/>
  <c r="Y34" i="1"/>
  <c r="Y17" i="1"/>
  <c r="Y153" i="1"/>
  <c r="Y84" i="1"/>
  <c r="Y181" i="1"/>
  <c r="Y72" i="1"/>
  <c r="Y75" i="1"/>
  <c r="Y71" i="1"/>
  <c r="Y80" i="1"/>
  <c r="Y16" i="1"/>
  <c r="Y174" i="1"/>
  <c r="Y106" i="1"/>
  <c r="Y132" i="1"/>
  <c r="Y158" i="1"/>
  <c r="Y14" i="1"/>
  <c r="Y61" i="1"/>
  <c r="Y141" i="1"/>
  <c r="Y144" i="1"/>
  <c r="Y139" i="1"/>
  <c r="Y99" i="1"/>
  <c r="Y29" i="1"/>
  <c r="Y104" i="1"/>
  <c r="Y127" i="1"/>
  <c r="Y184" i="1"/>
  <c r="Y40" i="1"/>
  <c r="Y176" i="1"/>
  <c r="Y189" i="1"/>
  <c r="Y134" i="1"/>
  <c r="Y9" i="1"/>
  <c r="Y90" i="1"/>
  <c r="Y79" i="1"/>
  <c r="Y160" i="1"/>
  <c r="Y69" i="1"/>
  <c r="Y154" i="1"/>
  <c r="Y96" i="1"/>
  <c r="Y146" i="1"/>
  <c r="Y193" i="1"/>
  <c r="Y49" i="1"/>
  <c r="Y117" i="1"/>
  <c r="Y138" i="1"/>
  <c r="Y36" i="1"/>
  <c r="Y168" i="1"/>
  <c r="Y87" i="1"/>
  <c r="Y150" i="1"/>
  <c r="Y3" i="1"/>
  <c r="Y92" i="1"/>
  <c r="Y115" i="1"/>
  <c r="Y126" i="1"/>
  <c r="Y172" i="1"/>
  <c r="Y28" i="1"/>
  <c r="Y190" i="1"/>
  <c r="Y119" i="1"/>
  <c r="Y145" i="1"/>
  <c r="Y48" i="1"/>
  <c r="Y37" i="1"/>
  <c r="Y120" i="1"/>
  <c r="Y60" i="1"/>
  <c r="Y191" i="1"/>
  <c r="Y122" i="1"/>
  <c r="Y169" i="1"/>
  <c r="Y25" i="1"/>
  <c r="Y131" i="1"/>
  <c r="Y63" i="1"/>
  <c r="Y54" i="1"/>
  <c r="Y177" i="1"/>
  <c r="Y68" i="1"/>
  <c r="Y67" i="1"/>
  <c r="Y148" i="1"/>
  <c r="Y4" i="1"/>
  <c r="Y114" i="1"/>
  <c r="Y130" i="1"/>
  <c r="Y162" i="1"/>
  <c r="Y187" i="1"/>
  <c r="Y143" i="1"/>
  <c r="Y110" i="1"/>
  <c r="Y157" i="1"/>
  <c r="Y13" i="1"/>
  <c r="Y156" i="1"/>
  <c r="Y35" i="1"/>
  <c r="Y179" i="1"/>
  <c r="Y195" i="1"/>
  <c r="Y51" i="1"/>
  <c r="Y56" i="1"/>
  <c r="Y31" i="1"/>
  <c r="Y136" i="1"/>
  <c r="Y66" i="1"/>
  <c r="Y43" i="1"/>
  <c r="Y94" i="1"/>
  <c r="Y78" i="1"/>
  <c r="Y166" i="1"/>
  <c r="Y98" i="1"/>
  <c r="Y47" i="1"/>
  <c r="Y62" i="1"/>
  <c r="Y109" i="1"/>
  <c r="Y167" i="1"/>
  <c r="Y12" i="1"/>
  <c r="Y147" i="1"/>
  <c r="Y55" i="1"/>
  <c r="Y101" i="1"/>
  <c r="Y152" i="1"/>
  <c r="Y8" i="1"/>
  <c r="Y178" i="1"/>
  <c r="Y88" i="1"/>
  <c r="Y161" i="1"/>
  <c r="Y102" i="1"/>
  <c r="Y23" i="1"/>
  <c r="Y194" i="1"/>
  <c r="Y50" i="1"/>
  <c r="Y97" i="1"/>
  <c r="Y59" i="1"/>
  <c r="Y58" i="1"/>
  <c r="Y185" i="1"/>
  <c r="Y135" i="1"/>
  <c r="Y57" i="1"/>
  <c r="Y77" i="1"/>
  <c r="Y140" i="1"/>
  <c r="Y125" i="1"/>
  <c r="Y76" i="1"/>
  <c r="Y113" i="1"/>
  <c r="Y81" i="1"/>
  <c r="Y42" i="1"/>
  <c r="Y108" i="1"/>
  <c r="Y82" i="1"/>
  <c r="Y133" i="1"/>
  <c r="Y107" i="1"/>
  <c r="Y183" i="1"/>
  <c r="Y93" i="1"/>
  <c r="Y124" i="1"/>
  <c r="Y21" i="1"/>
  <c r="Y103" i="1"/>
  <c r="Y91" i="1"/>
  <c r="Y164" i="1"/>
  <c r="Y100" i="1"/>
  <c r="Y165" i="1"/>
  <c r="Y30" i="1"/>
  <c r="Y83" i="1"/>
  <c r="Y95" i="1"/>
  <c r="Y171" i="1"/>
  <c r="Y151" i="1"/>
  <c r="Y188" i="1"/>
  <c r="Y112" i="1"/>
  <c r="Y186" i="1"/>
  <c r="Y159" i="1"/>
  <c r="Y22" i="1"/>
  <c r="Y39" i="1"/>
  <c r="Y44" i="1"/>
  <c r="Y86" i="1"/>
  <c r="Y27" i="1"/>
  <c r="Y173" i="1"/>
  <c r="Y32" i="1"/>
  <c r="Y46" i="1"/>
  <c r="Y74" i="1"/>
  <c r="Y15" i="1"/>
  <c r="Y149" i="1"/>
  <c r="Y20" i="1"/>
  <c r="Y121" i="1"/>
  <c r="Y24" i="1"/>
  <c r="Y18" i="1"/>
  <c r="A137" i="1"/>
  <c r="E51" i="1"/>
  <c r="E32" i="1"/>
  <c r="E27" i="1"/>
  <c r="E40" i="1"/>
  <c r="E38" i="1"/>
  <c r="E31" i="1"/>
  <c r="E26" i="1"/>
  <c r="E34" i="1"/>
  <c r="E49" i="1"/>
  <c r="E50" i="1"/>
  <c r="E33" i="1"/>
  <c r="E28" i="1"/>
  <c r="E47" i="1"/>
  <c r="E53" i="1"/>
  <c r="E30" i="1"/>
  <c r="E42" i="1"/>
  <c r="E43" i="1"/>
  <c r="E44" i="1"/>
  <c r="E55" i="1"/>
  <c r="E45" i="1"/>
  <c r="E52" i="1"/>
  <c r="E37" i="1"/>
  <c r="E29" i="1"/>
  <c r="E46" i="1"/>
  <c r="E48" i="1"/>
  <c r="E54" i="1"/>
  <c r="E36" i="1"/>
  <c r="E39" i="1"/>
  <c r="E41" i="1"/>
  <c r="E35" i="1"/>
  <c r="E20" i="1"/>
  <c r="E23" i="1"/>
  <c r="E21" i="1"/>
  <c r="E25" i="1"/>
  <c r="E19" i="1"/>
  <c r="E22" i="1"/>
  <c r="E24" i="1"/>
  <c r="A138" i="1" l="1"/>
  <c r="F48" i="1"/>
  <c r="I48" i="1" s="1"/>
  <c r="AA32" i="1" s="1"/>
  <c r="F33" i="1"/>
  <c r="I33" i="1" s="1"/>
  <c r="AA17" i="1" s="1"/>
  <c r="F54" i="1"/>
  <c r="I54" i="1" s="1"/>
  <c r="AA38" i="1" s="1"/>
  <c r="F37" i="1"/>
  <c r="I37" i="1" s="1"/>
  <c r="AA21" i="1" s="1"/>
  <c r="F28" i="1"/>
  <c r="I28" i="1" s="1"/>
  <c r="AA12" i="1" s="1"/>
  <c r="F52" i="1"/>
  <c r="I52" i="1" s="1"/>
  <c r="AA36" i="1" s="1"/>
  <c r="F49" i="1"/>
  <c r="I49" i="1" s="1"/>
  <c r="AA33" i="1" s="1"/>
  <c r="F55" i="1"/>
  <c r="F44" i="1"/>
  <c r="I44" i="1" s="1"/>
  <c r="AA28" i="1" s="1"/>
  <c r="F31" i="1"/>
  <c r="I31" i="1" s="1"/>
  <c r="AA15" i="1" s="1"/>
  <c r="F41" i="1"/>
  <c r="I41" i="1" s="1"/>
  <c r="AA25" i="1" s="1"/>
  <c r="F43" i="1"/>
  <c r="I43" i="1" s="1"/>
  <c r="AA27" i="1" s="1"/>
  <c r="F26" i="1"/>
  <c r="I26" i="1" s="1"/>
  <c r="AA10" i="1" s="1"/>
  <c r="F50" i="1"/>
  <c r="I50" i="1" s="1"/>
  <c r="AA34" i="1" s="1"/>
  <c r="F29" i="1"/>
  <c r="I29" i="1" s="1"/>
  <c r="AA13" i="1" s="1"/>
  <c r="F45" i="1"/>
  <c r="I45" i="1" s="1"/>
  <c r="AA29" i="1" s="1"/>
  <c r="F39" i="1"/>
  <c r="I39" i="1" s="1"/>
  <c r="AA23" i="1" s="1"/>
  <c r="F46" i="1"/>
  <c r="F34" i="1"/>
  <c r="F35" i="1"/>
  <c r="F38" i="1"/>
  <c r="F42" i="1"/>
  <c r="F40" i="1"/>
  <c r="F36" i="1"/>
  <c r="F30" i="1"/>
  <c r="F27" i="1"/>
  <c r="F53" i="1"/>
  <c r="F32" i="1"/>
  <c r="F47" i="1"/>
  <c r="F51" i="1"/>
  <c r="F21" i="1"/>
  <c r="I21" i="1" s="1"/>
  <c r="AA5" i="1" s="1"/>
  <c r="F24" i="1"/>
  <c r="I24" i="1" s="1"/>
  <c r="AA8" i="1" s="1"/>
  <c r="F23" i="1"/>
  <c r="I23" i="1" s="1"/>
  <c r="AA7" i="1" s="1"/>
  <c r="F22" i="1"/>
  <c r="F25" i="1"/>
  <c r="F20" i="1"/>
  <c r="I55" i="1" l="1"/>
  <c r="AA39" i="1" s="1"/>
  <c r="A139" i="1"/>
  <c r="J41" i="1"/>
  <c r="J44" i="1"/>
  <c r="J23" i="1"/>
  <c r="J54" i="1"/>
  <c r="J31" i="1"/>
  <c r="J24" i="1"/>
  <c r="J21" i="1"/>
  <c r="J49" i="1"/>
  <c r="J39" i="1"/>
  <c r="J28" i="1"/>
  <c r="J45" i="1"/>
  <c r="J37" i="1"/>
  <c r="J29" i="1"/>
  <c r="J50" i="1"/>
  <c r="J33" i="1"/>
  <c r="J26" i="1"/>
  <c r="J48" i="1"/>
  <c r="J52" i="1"/>
  <c r="I42" i="1"/>
  <c r="AA26" i="1" s="1"/>
  <c r="I27" i="1"/>
  <c r="AA11" i="1" s="1"/>
  <c r="I47" i="1"/>
  <c r="AA31" i="1" s="1"/>
  <c r="I51" i="1"/>
  <c r="AA35" i="1" s="1"/>
  <c r="J43" i="1"/>
  <c r="I35" i="1"/>
  <c r="AA19" i="1" s="1"/>
  <c r="I36" i="1"/>
  <c r="AA20" i="1" s="1"/>
  <c r="I38" i="1"/>
  <c r="AA22" i="1" s="1"/>
  <c r="I53" i="1"/>
  <c r="AA37" i="1" s="1"/>
  <c r="I34" i="1"/>
  <c r="AA18" i="1" s="1"/>
  <c r="I30" i="1"/>
  <c r="AA14" i="1" s="1"/>
  <c r="I32" i="1"/>
  <c r="AA16" i="1" s="1"/>
  <c r="I40" i="1"/>
  <c r="AA24" i="1" s="1"/>
  <c r="I46" i="1"/>
  <c r="AA30" i="1" s="1"/>
  <c r="I20" i="1"/>
  <c r="AA4" i="1" s="1"/>
  <c r="I25" i="1"/>
  <c r="AA9" i="1" s="1"/>
  <c r="I22" i="1"/>
  <c r="AA6" i="1" s="1"/>
  <c r="J55" i="1" l="1"/>
  <c r="A140" i="1"/>
  <c r="J51" i="1"/>
  <c r="J40" i="1"/>
  <c r="J53" i="1"/>
  <c r="J32" i="1"/>
  <c r="J38" i="1"/>
  <c r="J47" i="1"/>
  <c r="J34" i="1"/>
  <c r="J27" i="1"/>
  <c r="J30" i="1"/>
  <c r="J36" i="1"/>
  <c r="J46" i="1"/>
  <c r="J42" i="1"/>
  <c r="J35" i="1"/>
  <c r="J22" i="1"/>
  <c r="J25" i="1"/>
  <c r="J20" i="1"/>
  <c r="A141" i="1" l="1"/>
  <c r="A142" i="1" l="1"/>
  <c r="A143" i="1" l="1"/>
  <c r="A144" i="1" l="1"/>
  <c r="A145" i="1" l="1"/>
  <c r="A146" i="1" l="1"/>
  <c r="A147" i="1" l="1"/>
  <c r="A148" i="1" l="1"/>
  <c r="A149" i="1" l="1"/>
  <c r="A150" i="1" l="1"/>
  <c r="A151" i="1" l="1"/>
  <c r="A152" i="1" l="1"/>
  <c r="A153" i="1" l="1"/>
  <c r="A154" i="1" l="1"/>
  <c r="A155" i="1" l="1"/>
  <c r="A156" i="1" l="1"/>
  <c r="A157" i="1" l="1"/>
  <c r="A158" i="1" l="1"/>
  <c r="A159" i="1" l="1"/>
  <c r="A160" i="1" l="1"/>
  <c r="A161" i="1" l="1"/>
  <c r="A162" i="1" l="1"/>
  <c r="A163" i="1" l="1"/>
  <c r="A164" i="1" l="1"/>
  <c r="A165" i="1" l="1"/>
  <c r="A166" i="1" l="1"/>
  <c r="A167" i="1" l="1"/>
  <c r="A168" i="1" l="1"/>
  <c r="A169" i="1" l="1"/>
  <c r="A170" i="1" l="1"/>
  <c r="A171" i="1" l="1"/>
  <c r="A172" i="1" l="1"/>
  <c r="A173" i="1" l="1"/>
  <c r="A174" i="1" l="1"/>
  <c r="A175" i="1" l="1"/>
  <c r="A176" i="1" l="1"/>
  <c r="A177" i="1" l="1"/>
  <c r="A178" i="1" l="1"/>
  <c r="A179" i="1" l="1"/>
  <c r="A180" i="1" l="1"/>
  <c r="A181" i="1" l="1"/>
  <c r="A182" i="1" l="1"/>
  <c r="A183" i="1" l="1"/>
  <c r="A184" i="1" l="1"/>
  <c r="A185" i="1" l="1"/>
  <c r="A186" i="1" l="1"/>
  <c r="A187" i="1" l="1"/>
  <c r="A188" i="1" l="1"/>
  <c r="A189" i="1" l="1"/>
  <c r="A190" i="1" l="1"/>
  <c r="A191" i="1" l="1"/>
  <c r="A192" i="1" l="1"/>
  <c r="A193" i="1" l="1"/>
  <c r="A194" i="1" l="1"/>
  <c r="A195" i="1" l="1"/>
  <c r="A196" i="1" l="1"/>
  <c r="A197" i="1" l="1"/>
  <c r="A198" i="1" l="1"/>
  <c r="A199" i="1" l="1"/>
  <c r="A200" i="1" l="1"/>
  <c r="A201" i="1" l="1"/>
  <c r="A202" i="1" l="1"/>
  <c r="A203" i="1" l="1"/>
  <c r="A204" i="1" l="1"/>
  <c r="A205" i="1" l="1"/>
  <c r="A206" i="1" l="1"/>
  <c r="A207" i="1" l="1"/>
  <c r="A208" i="1" l="1"/>
  <c r="A209" i="1" l="1"/>
  <c r="A210" i="1" l="1"/>
  <c r="A211" i="1" l="1"/>
  <c r="A212" i="1" l="1"/>
  <c r="A213" i="1" l="1"/>
  <c r="A214" i="1" l="1"/>
  <c r="A215" i="1" l="1"/>
  <c r="A216" i="1" l="1"/>
  <c r="A217" i="1" l="1"/>
  <c r="A218" i="1" l="1"/>
  <c r="A219" i="1" l="1"/>
  <c r="A220" i="1" l="1"/>
  <c r="A221" i="1" l="1"/>
  <c r="A222" i="1" l="1"/>
  <c r="A223" i="1" l="1"/>
  <c r="A224" i="1" l="1"/>
  <c r="A225" i="1" l="1"/>
  <c r="A226" i="1" l="1"/>
  <c r="A227" i="1" l="1"/>
  <c r="A228" i="1" l="1"/>
  <c r="A229" i="1" l="1"/>
  <c r="A230" i="1" l="1"/>
  <c r="A231" i="1" l="1"/>
  <c r="A232" i="1" l="1"/>
  <c r="A233" i="1" l="1"/>
  <c r="A234" i="1" l="1"/>
  <c r="A235" i="1" l="1"/>
  <c r="A236" i="1" l="1"/>
  <c r="A237" i="1" l="1"/>
  <c r="A238" i="1" l="1"/>
  <c r="A239" i="1" l="1"/>
  <c r="A240" i="1" l="1"/>
  <c r="A241" i="1" l="1"/>
  <c r="A242" i="1" l="1"/>
  <c r="A243" i="1" l="1"/>
  <c r="A244" i="1" l="1"/>
  <c r="A245" i="1" l="1"/>
  <c r="A246" i="1" l="1"/>
  <c r="A247" i="1" l="1"/>
  <c r="A248" i="1" l="1"/>
  <c r="A249" i="1" l="1"/>
  <c r="A250" i="1" l="1"/>
  <c r="A251" i="1" l="1"/>
  <c r="A252" i="1" l="1"/>
  <c r="A253" i="1" l="1"/>
  <c r="A254" i="1" l="1"/>
  <c r="A255" i="1" l="1"/>
  <c r="A256" i="1" l="1"/>
  <c r="A257" i="1" l="1"/>
  <c r="A258" i="1" l="1"/>
  <c r="A259" i="1" l="1"/>
  <c r="A260" i="1" l="1"/>
  <c r="A261" i="1" l="1"/>
  <c r="A262" i="1" l="1"/>
  <c r="A263" i="1" l="1"/>
  <c r="A264" i="1" l="1"/>
  <c r="A265" i="1" l="1"/>
  <c r="A266" i="1" l="1"/>
  <c r="A267" i="1" l="1"/>
  <c r="A268" i="1" l="1"/>
  <c r="A269" i="1" l="1"/>
  <c r="A270" i="1" l="1"/>
  <c r="A271" i="1" l="1"/>
  <c r="A272" i="1" l="1"/>
  <c r="A273" i="1" l="1"/>
  <c r="A274" i="1" l="1"/>
  <c r="A275" i="1" l="1"/>
  <c r="A276" i="1" l="1"/>
  <c r="A277" i="1" l="1"/>
  <c r="A278" i="1" l="1"/>
  <c r="A279" i="1" l="1"/>
  <c r="A280" i="1" l="1"/>
  <c r="A281" i="1" l="1"/>
  <c r="A282" i="1" l="1"/>
  <c r="A283" i="1" l="1"/>
  <c r="A284" i="1" l="1"/>
  <c r="A285" i="1" l="1"/>
  <c r="A286" i="1" l="1"/>
  <c r="A287" i="1" l="1"/>
  <c r="A288" i="1" l="1"/>
  <c r="A289" i="1" l="1"/>
  <c r="A290" i="1" l="1"/>
  <c r="A291" i="1" l="1"/>
  <c r="A292" i="1" l="1"/>
  <c r="A293" i="1" l="1"/>
  <c r="A294" i="1" l="1"/>
  <c r="A295" i="1" l="1"/>
  <c r="A296" i="1" l="1"/>
  <c r="A297" i="1" l="1"/>
  <c r="A298" i="1" l="1"/>
  <c r="A299" i="1" l="1"/>
  <c r="A300" i="1" l="1"/>
  <c r="A301" i="1" l="1"/>
  <c r="A302" i="1" l="1"/>
  <c r="A303" i="1" l="1"/>
  <c r="A304" i="1" l="1"/>
  <c r="A305" i="1" l="1"/>
  <c r="A306" i="1" l="1"/>
  <c r="A307" i="1" l="1"/>
  <c r="A308" i="1" l="1"/>
  <c r="A309" i="1" l="1"/>
  <c r="A310" i="1" l="1"/>
  <c r="A311" i="1" l="1"/>
  <c r="A312" i="1" l="1"/>
  <c r="A313" i="1" l="1"/>
  <c r="A314" i="1" l="1"/>
  <c r="A315" i="1" l="1"/>
  <c r="A316" i="1" l="1"/>
  <c r="A317" i="1" l="1"/>
  <c r="A318" i="1" l="1"/>
  <c r="A319" i="1" l="1"/>
  <c r="D319" i="1" l="1"/>
  <c r="A320" i="1"/>
  <c r="D320" i="1" l="1"/>
  <c r="A321" i="1"/>
  <c r="D321" i="1" l="1"/>
  <c r="A322" i="1"/>
  <c r="A323" i="1" l="1"/>
  <c r="D322" i="1"/>
  <c r="D323" i="1" l="1"/>
  <c r="A324" i="1"/>
  <c r="D324" i="1" l="1"/>
  <c r="A325" i="1"/>
  <c r="D325" i="1" l="1"/>
  <c r="A326" i="1"/>
  <c r="D326" i="1" l="1"/>
  <c r="A327" i="1"/>
  <c r="A328" i="1" l="1"/>
  <c r="D327" i="1"/>
  <c r="A329" i="1" l="1"/>
  <c r="D328" i="1"/>
  <c r="D329" i="1" l="1"/>
  <c r="A330" i="1"/>
  <c r="D330" i="1" l="1"/>
  <c r="A331" i="1"/>
  <c r="D331" i="1" l="1"/>
  <c r="A332" i="1"/>
  <c r="A333" i="1" l="1"/>
  <c r="D332" i="1"/>
  <c r="D333" i="1" l="1"/>
  <c r="A334" i="1"/>
  <c r="D334" i="1" l="1"/>
  <c r="A335" i="1"/>
  <c r="D335" i="1" l="1"/>
  <c r="A336" i="1"/>
  <c r="D336" i="1" l="1"/>
  <c r="A337" i="1"/>
  <c r="A338" i="1" l="1"/>
  <c r="D337" i="1"/>
  <c r="A339" i="1" l="1"/>
  <c r="D338" i="1"/>
  <c r="D339" i="1" l="1"/>
  <c r="A340" i="1"/>
  <c r="D340" i="1" l="1"/>
  <c r="A341" i="1"/>
  <c r="A342" i="1" l="1"/>
  <c r="D341" i="1"/>
  <c r="A343" i="1" l="1"/>
  <c r="D342" i="1"/>
  <c r="A344" i="1" l="1"/>
  <c r="D343" i="1"/>
  <c r="D344" i="1" l="1"/>
  <c r="A345" i="1"/>
  <c r="D345" i="1" l="1"/>
  <c r="A346" i="1"/>
  <c r="A347" i="1" l="1"/>
  <c r="D346" i="1"/>
  <c r="D347" i="1" l="1"/>
  <c r="A348" i="1"/>
  <c r="A349" i="1" l="1"/>
  <c r="D348" i="1"/>
  <c r="D349" i="1" l="1"/>
  <c r="A350" i="1"/>
  <c r="A351" i="1" l="1"/>
  <c r="D350" i="1"/>
  <c r="D351" i="1" l="1"/>
  <c r="A352" i="1"/>
  <c r="A353" i="1" l="1"/>
  <c r="D352" i="1"/>
  <c r="A354" i="1" l="1"/>
  <c r="D353" i="1"/>
  <c r="D354" i="1" l="1"/>
  <c r="A355" i="1"/>
  <c r="A356" i="1" l="1"/>
  <c r="D355" i="1"/>
  <c r="D356" i="1" l="1"/>
  <c r="A357" i="1"/>
  <c r="D357" i="1" l="1"/>
  <c r="A358" i="1"/>
  <c r="A359" i="1" l="1"/>
  <c r="D358" i="1"/>
  <c r="D359" i="1" l="1"/>
  <c r="A360" i="1"/>
  <c r="D360" i="1" l="1"/>
  <c r="A361" i="1"/>
  <c r="D361" i="1" l="1"/>
  <c r="A362" i="1"/>
  <c r="D362" i="1" l="1"/>
  <c r="A363" i="1"/>
  <c r="A364" i="1" l="1"/>
  <c r="D363" i="1"/>
  <c r="A365" i="1" l="1"/>
  <c r="D364" i="1"/>
  <c r="A366" i="1" l="1"/>
  <c r="D365" i="1"/>
  <c r="A367" i="1" l="1"/>
  <c r="D366" i="1"/>
  <c r="D367" i="1" l="1"/>
  <c r="A368" i="1"/>
  <c r="D368" i="1" l="1"/>
  <c r="A369" i="1"/>
  <c r="D369" i="1" l="1"/>
  <c r="A370" i="1"/>
  <c r="A371" i="1" l="1"/>
  <c r="D370" i="1"/>
  <c r="A372" i="1" l="1"/>
  <c r="D371" i="1"/>
  <c r="A373" i="1" l="1"/>
  <c r="D372" i="1"/>
  <c r="D373" i="1" l="1"/>
  <c r="A374" i="1"/>
  <c r="A375" i="1" l="1"/>
  <c r="D374" i="1"/>
  <c r="D375" i="1" l="1"/>
  <c r="A376" i="1"/>
  <c r="A377" i="1" l="1"/>
  <c r="D376" i="1"/>
  <c r="A378" i="1" l="1"/>
  <c r="D377" i="1"/>
  <c r="D378" i="1" l="1"/>
  <c r="A379" i="1"/>
  <c r="A380" i="1" l="1"/>
  <c r="D379" i="1"/>
  <c r="D380" i="1" l="1"/>
  <c r="A381" i="1"/>
  <c r="D381" i="1" l="1"/>
  <c r="A382" i="1"/>
  <c r="A383" i="1" l="1"/>
  <c r="D382" i="1"/>
  <c r="D383" i="1" l="1"/>
  <c r="A384" i="1"/>
  <c r="D384" i="1" l="1"/>
  <c r="A385" i="1"/>
  <c r="D385" i="1" l="1"/>
  <c r="A386" i="1"/>
  <c r="A387" i="1" l="1"/>
  <c r="D386" i="1"/>
  <c r="A388" i="1" l="1"/>
  <c r="D387" i="1"/>
  <c r="D388" i="1" l="1"/>
  <c r="A389" i="1"/>
  <c r="A390" i="1" l="1"/>
  <c r="D389" i="1"/>
  <c r="A391" i="1" l="1"/>
  <c r="D390" i="1"/>
  <c r="A392" i="1" l="1"/>
  <c r="D391" i="1"/>
  <c r="A393" i="1" l="1"/>
  <c r="D392" i="1"/>
  <c r="D393" i="1" l="1"/>
  <c r="A394" i="1"/>
  <c r="D394" i="1" l="1"/>
  <c r="A395" i="1"/>
  <c r="D395" i="1" l="1"/>
  <c r="A396" i="1"/>
  <c r="D396" i="1" l="1"/>
  <c r="A397" i="1"/>
  <c r="D397" i="1" l="1"/>
  <c r="A398" i="1"/>
  <c r="D398" i="1" l="1"/>
  <c r="A399" i="1"/>
  <c r="A400" i="1" l="1"/>
  <c r="D399" i="1"/>
  <c r="A401" i="1" l="1"/>
  <c r="D400" i="1"/>
  <c r="A402" i="1" l="1"/>
  <c r="D401" i="1"/>
  <c r="A403" i="1" l="1"/>
  <c r="D402" i="1"/>
  <c r="A404" i="1" l="1"/>
  <c r="D403" i="1"/>
  <c r="A405" i="1" l="1"/>
  <c r="D404" i="1"/>
  <c r="D405" i="1" l="1"/>
  <c r="A406" i="1"/>
  <c r="D406" i="1" l="1"/>
  <c r="A407" i="1"/>
  <c r="D407" i="1" l="1"/>
  <c r="A408" i="1"/>
  <c r="D408" i="1" l="1"/>
  <c r="A409" i="1"/>
  <c r="A410" i="1" l="1"/>
  <c r="D409" i="1"/>
  <c r="A411" i="1" l="1"/>
  <c r="D410" i="1"/>
  <c r="D411" i="1" l="1"/>
  <c r="A412" i="1"/>
  <c r="D412" i="1" l="1"/>
  <c r="A413" i="1"/>
  <c r="A414" i="1" l="1"/>
  <c r="D413" i="1"/>
  <c r="A415" i="1" l="1"/>
  <c r="D414" i="1"/>
  <c r="A416" i="1" l="1"/>
  <c r="D415" i="1"/>
  <c r="A417" i="1" l="1"/>
  <c r="D416" i="1"/>
  <c r="D417" i="1" l="1"/>
  <c r="A418" i="1"/>
  <c r="D418" i="1" l="1"/>
  <c r="A419" i="1"/>
  <c r="D419" i="1" l="1"/>
  <c r="A420" i="1"/>
  <c r="D420" i="1" l="1"/>
  <c r="A421" i="1"/>
  <c r="D421" i="1" l="1"/>
  <c r="A422" i="1"/>
  <c r="A423" i="1" l="1"/>
  <c r="D422" i="1"/>
  <c r="A424" i="1" l="1"/>
  <c r="D423" i="1"/>
  <c r="D424" i="1" l="1"/>
  <c r="A425" i="1"/>
  <c r="A426" i="1" l="1"/>
  <c r="D425" i="1"/>
  <c r="D426" i="1" l="1"/>
  <c r="A427" i="1"/>
  <c r="D427" i="1" l="1"/>
  <c r="A428" i="1"/>
  <c r="A429" i="1" l="1"/>
  <c r="D428" i="1"/>
  <c r="D429" i="1" l="1"/>
  <c r="A430" i="1"/>
  <c r="D430" i="1" l="1"/>
  <c r="A431" i="1"/>
  <c r="A432" i="1" l="1"/>
  <c r="D431" i="1"/>
  <c r="D432" i="1" l="1"/>
  <c r="A433" i="1"/>
  <c r="A434" i="1" l="1"/>
  <c r="D433" i="1"/>
  <c r="A435" i="1" l="1"/>
  <c r="D434" i="1"/>
  <c r="D435" i="1" l="1"/>
  <c r="A436" i="1"/>
  <c r="D436" i="1" l="1"/>
  <c r="A437" i="1"/>
  <c r="A438" i="1" l="1"/>
  <c r="D437" i="1"/>
  <c r="A439" i="1" l="1"/>
  <c r="D438" i="1"/>
  <c r="D439" i="1" l="1"/>
  <c r="A440" i="1"/>
  <c r="A441" i="1" l="1"/>
  <c r="D440" i="1"/>
  <c r="A442" i="1" l="1"/>
  <c r="D441" i="1"/>
  <c r="D442" i="1" l="1"/>
  <c r="A443" i="1"/>
  <c r="D443" i="1" l="1"/>
  <c r="A444" i="1"/>
  <c r="D444" i="1" l="1"/>
  <c r="A445" i="1"/>
  <c r="D445" i="1" l="1"/>
  <c r="A446" i="1"/>
  <c r="A447" i="1" l="1"/>
  <c r="D446" i="1"/>
  <c r="D447" i="1" l="1"/>
  <c r="A448" i="1"/>
  <c r="A449" i="1" l="1"/>
  <c r="D448" i="1"/>
  <c r="A450" i="1" l="1"/>
  <c r="D449" i="1"/>
  <c r="A451" i="1" l="1"/>
  <c r="D450" i="1"/>
  <c r="D451" i="1" l="1"/>
  <c r="A452" i="1"/>
  <c r="A453" i="1" l="1"/>
  <c r="D452" i="1"/>
  <c r="A454" i="1" l="1"/>
  <c r="D453" i="1"/>
  <c r="D454" i="1" l="1"/>
  <c r="A455" i="1"/>
  <c r="D455" i="1" l="1"/>
  <c r="A456" i="1"/>
  <c r="D456" i="1" l="1"/>
  <c r="A457" i="1"/>
  <c r="D457" i="1" l="1"/>
  <c r="A458" i="1"/>
  <c r="A459" i="1" l="1"/>
  <c r="D458" i="1"/>
  <c r="A460" i="1" l="1"/>
  <c r="D459" i="1"/>
  <c r="A461" i="1" l="1"/>
  <c r="D460" i="1"/>
  <c r="A462" i="1" l="1"/>
  <c r="D461" i="1"/>
  <c r="D462" i="1" l="1"/>
  <c r="A463" i="1"/>
  <c r="D463" i="1" l="1"/>
  <c r="A464" i="1"/>
  <c r="D464" i="1" l="1"/>
  <c r="A465" i="1"/>
  <c r="D465" i="1" l="1"/>
  <c r="A466" i="1"/>
  <c r="A467" i="1" l="1"/>
  <c r="D466" i="1"/>
  <c r="D467" i="1" l="1"/>
  <c r="A468" i="1"/>
  <c r="A469" i="1" l="1"/>
  <c r="D468" i="1"/>
  <c r="A470" i="1" l="1"/>
  <c r="D469" i="1"/>
  <c r="A471" i="1" l="1"/>
  <c r="D470" i="1"/>
  <c r="A472" i="1" l="1"/>
  <c r="D471" i="1"/>
  <c r="A473" i="1" l="1"/>
  <c r="D472" i="1"/>
  <c r="A474" i="1" l="1"/>
  <c r="D473" i="1"/>
  <c r="D474" i="1" l="1"/>
  <c r="A475" i="1"/>
  <c r="D475" i="1" l="1"/>
  <c r="A476" i="1"/>
  <c r="D476" i="1" l="1"/>
  <c r="A477" i="1"/>
  <c r="D477" i="1" l="1"/>
  <c r="A478" i="1"/>
  <c r="A479" i="1" l="1"/>
  <c r="D478" i="1"/>
  <c r="A480" i="1" l="1"/>
  <c r="D479" i="1"/>
  <c r="A481" i="1" l="1"/>
  <c r="D480" i="1"/>
  <c r="D481" i="1" l="1"/>
  <c r="A482" i="1"/>
  <c r="A483" i="1" l="1"/>
  <c r="D482" i="1"/>
  <c r="A484" i="1" l="1"/>
  <c r="D483" i="1"/>
  <c r="A485" i="1" l="1"/>
  <c r="D484" i="1"/>
  <c r="A486" i="1" l="1"/>
  <c r="D485" i="1"/>
  <c r="D486" i="1" l="1"/>
  <c r="A487" i="1"/>
  <c r="D487" i="1" l="1"/>
  <c r="A488" i="1"/>
  <c r="D488" i="1" l="1"/>
  <c r="A489" i="1"/>
  <c r="D489" i="1" l="1"/>
  <c r="A490" i="1"/>
  <c r="D490" i="1" l="1"/>
  <c r="A491" i="1"/>
  <c r="D491" i="1" l="1"/>
  <c r="A492" i="1"/>
  <c r="A493" i="1" l="1"/>
  <c r="D492" i="1"/>
  <c r="A494" i="1" l="1"/>
  <c r="D493" i="1"/>
  <c r="A495" i="1" l="1"/>
  <c r="D494" i="1"/>
  <c r="A496" i="1" l="1"/>
  <c r="D495" i="1"/>
  <c r="A497" i="1" l="1"/>
  <c r="D496" i="1"/>
  <c r="A498" i="1" l="1"/>
  <c r="D497" i="1"/>
  <c r="D498" i="1" l="1"/>
  <c r="A499" i="1"/>
  <c r="D499" i="1" l="1"/>
  <c r="A500" i="1"/>
  <c r="D500" i="1" l="1"/>
  <c r="A501" i="1"/>
  <c r="D501" i="1" l="1"/>
  <c r="A502" i="1"/>
  <c r="A503" i="1" l="1"/>
  <c r="D502" i="1"/>
  <c r="D503" i="1" l="1"/>
  <c r="A504" i="1"/>
  <c r="A505" i="1" l="1"/>
  <c r="D504" i="1"/>
  <c r="A506" i="1" l="1"/>
  <c r="D505" i="1"/>
  <c r="A507" i="1" l="1"/>
  <c r="D506" i="1"/>
  <c r="A508" i="1" l="1"/>
  <c r="D507" i="1"/>
  <c r="A509" i="1" l="1"/>
  <c r="D508" i="1"/>
  <c r="A510" i="1" l="1"/>
  <c r="D509" i="1"/>
  <c r="D510" i="1" l="1"/>
  <c r="A511" i="1"/>
  <c r="D511" i="1" l="1"/>
  <c r="A512" i="1"/>
  <c r="D512" i="1" l="1"/>
  <c r="A513" i="1"/>
  <c r="D513" i="1" l="1"/>
  <c r="A514" i="1"/>
  <c r="D514" i="1" l="1"/>
  <c r="A515" i="1"/>
  <c r="D515" i="1" l="1"/>
  <c r="A516" i="1"/>
  <c r="A517" i="1" l="1"/>
  <c r="D516" i="1"/>
  <c r="A518" i="1" l="1"/>
  <c r="D517" i="1"/>
  <c r="A519" i="1" l="1"/>
  <c r="D518" i="1"/>
  <c r="A520" i="1" l="1"/>
  <c r="D519" i="1"/>
  <c r="A521" i="1" l="1"/>
  <c r="D520" i="1"/>
  <c r="A522" i="1" l="1"/>
  <c r="D521" i="1"/>
  <c r="D522" i="1" l="1"/>
  <c r="A523" i="1"/>
  <c r="A524" i="1" l="1"/>
  <c r="D523" i="1"/>
  <c r="D524" i="1" l="1"/>
  <c r="A525" i="1"/>
  <c r="D525" i="1" l="1"/>
  <c r="A526" i="1"/>
  <c r="D526" i="1" l="1"/>
  <c r="A527" i="1"/>
  <c r="D527" i="1" l="1"/>
  <c r="A528" i="1"/>
  <c r="D528" i="1" l="1"/>
  <c r="A529" i="1"/>
  <c r="D529" i="1" l="1"/>
  <c r="A530" i="1"/>
  <c r="D530" i="1" l="1"/>
  <c r="A531" i="1"/>
  <c r="A532" i="1" l="1"/>
  <c r="D531" i="1"/>
  <c r="A533" i="1" l="1"/>
  <c r="D532" i="1"/>
  <c r="A534" i="1" l="1"/>
  <c r="D533" i="1"/>
  <c r="D534" i="1" l="1"/>
  <c r="A535" i="1"/>
  <c r="D535" i="1" l="1"/>
  <c r="A536" i="1"/>
  <c r="D536" i="1" l="1"/>
  <c r="A537" i="1"/>
  <c r="D537" i="1" l="1"/>
  <c r="A538" i="1"/>
  <c r="A539" i="1" l="1"/>
  <c r="D538" i="1"/>
  <c r="A540" i="1" l="1"/>
  <c r="D539" i="1"/>
  <c r="D540" i="1" l="1"/>
  <c r="A541" i="1"/>
  <c r="A542" i="1" l="1"/>
  <c r="D541" i="1"/>
  <c r="D542" i="1" l="1"/>
  <c r="A543" i="1"/>
  <c r="D543" i="1" l="1"/>
  <c r="A544" i="1"/>
  <c r="A545" i="1" l="1"/>
  <c r="D544" i="1"/>
  <c r="A546" i="1" l="1"/>
  <c r="D545" i="1"/>
  <c r="D546" i="1" l="1"/>
  <c r="A547" i="1"/>
  <c r="A548" i="1" l="1"/>
  <c r="D547" i="1"/>
  <c r="D548" i="1" l="1"/>
  <c r="A549" i="1"/>
  <c r="D549" i="1" l="1"/>
  <c r="A550" i="1"/>
  <c r="A551" i="1" l="1"/>
  <c r="D550" i="1"/>
  <c r="A552" i="1" l="1"/>
  <c r="D551" i="1"/>
  <c r="D552" i="1" l="1"/>
  <c r="A553" i="1"/>
  <c r="D553" i="1" l="1"/>
  <c r="A554" i="1"/>
  <c r="D554" i="1" l="1"/>
  <c r="A555" i="1"/>
  <c r="D555" i="1" l="1"/>
  <c r="A556" i="1"/>
  <c r="A557" i="1" l="1"/>
  <c r="D556" i="1"/>
  <c r="A558" i="1" l="1"/>
  <c r="D557" i="1"/>
  <c r="D558" i="1" l="1"/>
  <c r="A559" i="1"/>
  <c r="A560" i="1" l="1"/>
  <c r="D559" i="1"/>
  <c r="D560" i="1" l="1"/>
  <c r="A561" i="1"/>
  <c r="A562" i="1" l="1"/>
  <c r="D561" i="1"/>
  <c r="D562" i="1" l="1"/>
  <c r="A563" i="1"/>
  <c r="D563" i="1" l="1"/>
  <c r="A564" i="1"/>
  <c r="A565" i="1" l="1"/>
  <c r="D564" i="1"/>
  <c r="D565" i="1" l="1"/>
  <c r="A566" i="1"/>
  <c r="D566" i="1" l="1"/>
  <c r="A567" i="1"/>
  <c r="D567" i="1" l="1"/>
  <c r="A568" i="1"/>
  <c r="A569" i="1" l="1"/>
  <c r="D568" i="1"/>
  <c r="D569" i="1" l="1"/>
  <c r="A570" i="1"/>
  <c r="D570" i="1" l="1"/>
  <c r="A571" i="1"/>
  <c r="D571" i="1" l="1"/>
  <c r="A572" i="1"/>
  <c r="D572" i="1" l="1"/>
  <c r="A573" i="1"/>
  <c r="A574" i="1" l="1"/>
  <c r="D573" i="1"/>
  <c r="D574" i="1" l="1"/>
  <c r="A575" i="1"/>
  <c r="D575" i="1" l="1"/>
  <c r="A576" i="1"/>
  <c r="A577" i="1" l="1"/>
  <c r="D576" i="1"/>
  <c r="A578" i="1" l="1"/>
  <c r="D577" i="1"/>
  <c r="A579" i="1" l="1"/>
  <c r="D578" i="1"/>
  <c r="D579" i="1" l="1"/>
  <c r="A580" i="1"/>
  <c r="A581" i="1" l="1"/>
  <c r="D580" i="1"/>
  <c r="A582" i="1" l="1"/>
  <c r="D581" i="1"/>
  <c r="A583" i="1" l="1"/>
  <c r="D582" i="1"/>
  <c r="A584" i="1" l="1"/>
  <c r="D583" i="1"/>
  <c r="A585" i="1" l="1"/>
  <c r="D584" i="1"/>
  <c r="D585" i="1" l="1"/>
  <c r="Z103" i="1" l="1"/>
  <c r="AF103" i="1" s="1"/>
  <c r="AG104" i="1" s="1"/>
  <c r="AH105" i="1" s="1"/>
  <c r="AI106" i="1" s="1"/>
  <c r="AJ107" i="1" s="1"/>
  <c r="AK108" i="1" s="1"/>
  <c r="AL109" i="1" s="1"/>
  <c r="AM110" i="1" s="1"/>
  <c r="AN111" i="1" s="1"/>
  <c r="AO112" i="1" s="1"/>
  <c r="AP113" i="1" s="1"/>
  <c r="AQ114" i="1" s="1"/>
  <c r="AR115" i="1" s="1"/>
  <c r="AS116" i="1" s="1"/>
  <c r="AT117" i="1" s="1"/>
  <c r="AU118" i="1" s="1"/>
  <c r="AV119" i="1" s="1"/>
  <c r="AW120" i="1" s="1"/>
  <c r="AX121" i="1" s="1"/>
  <c r="AY122" i="1" s="1"/>
  <c r="AZ123" i="1" s="1"/>
  <c r="BA124" i="1" s="1"/>
  <c r="BB125" i="1" s="1"/>
  <c r="BC126" i="1" s="1"/>
  <c r="BD127" i="1" s="1"/>
  <c r="BE128" i="1" s="1"/>
  <c r="BF129" i="1" s="1"/>
  <c r="BG130" i="1" s="1"/>
  <c r="BH131" i="1" s="1"/>
  <c r="BI132" i="1" s="1"/>
  <c r="BJ133" i="1" s="1"/>
  <c r="BK134" i="1" s="1"/>
  <c r="BL135" i="1" s="1"/>
  <c r="BM136" i="1" s="1"/>
  <c r="BN137" i="1" s="1"/>
  <c r="BO138" i="1" s="1"/>
  <c r="BP139" i="1" s="1"/>
  <c r="BQ140" i="1" s="1"/>
  <c r="BR141" i="1" s="1"/>
  <c r="BS142" i="1" s="1"/>
  <c r="BT143" i="1" s="1"/>
  <c r="BU144" i="1" s="1"/>
  <c r="BV145" i="1" s="1"/>
  <c r="BW146" i="1" s="1"/>
  <c r="BX147" i="1" s="1"/>
  <c r="BY148" i="1" s="1"/>
  <c r="BZ149" i="1" s="1"/>
  <c r="CA150" i="1" s="1"/>
  <c r="CB151" i="1" s="1"/>
  <c r="CC152" i="1" s="1"/>
  <c r="CD153" i="1" s="1"/>
  <c r="CE154" i="1" s="1"/>
  <c r="CF155" i="1" s="1"/>
  <c r="CG156" i="1" s="1"/>
  <c r="CH157" i="1" s="1"/>
  <c r="CI158" i="1" s="1"/>
  <c r="CJ159" i="1" s="1"/>
  <c r="CK160" i="1" s="1"/>
  <c r="CL161" i="1" s="1"/>
  <c r="CM162" i="1" s="1"/>
  <c r="CN163" i="1" s="1"/>
  <c r="CO164" i="1" s="1"/>
  <c r="CP165" i="1" s="1"/>
  <c r="CQ166" i="1" s="1"/>
  <c r="CR167" i="1" s="1"/>
  <c r="CS168" i="1" s="1"/>
  <c r="CT169" i="1" s="1"/>
  <c r="CU170" i="1" s="1"/>
  <c r="CV171" i="1" s="1"/>
  <c r="CW172" i="1" s="1"/>
  <c r="CX173" i="1" s="1"/>
  <c r="CY174" i="1" s="1"/>
  <c r="CZ175" i="1" s="1"/>
  <c r="DA176" i="1" s="1"/>
  <c r="DB177" i="1" s="1"/>
  <c r="DC178" i="1" s="1"/>
  <c r="DD179" i="1" s="1"/>
  <c r="DE180" i="1" s="1"/>
  <c r="DF181" i="1" s="1"/>
  <c r="DG182" i="1" s="1"/>
  <c r="DH183" i="1" s="1"/>
  <c r="DI184" i="1" s="1"/>
  <c r="DJ185" i="1" s="1"/>
  <c r="DK186" i="1" s="1"/>
  <c r="DL187" i="1" s="1"/>
  <c r="DM188" i="1" s="1"/>
  <c r="DN189" i="1" s="1"/>
  <c r="DO190" i="1" s="1"/>
  <c r="DP191" i="1" s="1"/>
  <c r="DQ192" i="1" s="1"/>
  <c r="DR193" i="1" s="1"/>
  <c r="DS194" i="1" s="1"/>
  <c r="DT195" i="1" s="1"/>
  <c r="Z65" i="1"/>
  <c r="AF65" i="1" s="1"/>
  <c r="AG66" i="1" s="1"/>
  <c r="AH67" i="1" s="1"/>
  <c r="AI68" i="1" s="1"/>
  <c r="AJ69" i="1" s="1"/>
  <c r="AK70" i="1" s="1"/>
  <c r="AL71" i="1" s="1"/>
  <c r="AM72" i="1" s="1"/>
  <c r="AN73" i="1" s="1"/>
  <c r="AO74" i="1" s="1"/>
  <c r="AP75" i="1" s="1"/>
  <c r="AQ76" i="1" s="1"/>
  <c r="AR77" i="1" s="1"/>
  <c r="AS78" i="1" s="1"/>
  <c r="AT79" i="1" s="1"/>
  <c r="AU80" i="1" s="1"/>
  <c r="AV81" i="1" s="1"/>
  <c r="AW82" i="1" s="1"/>
  <c r="AX83" i="1" s="1"/>
  <c r="AY84" i="1" s="1"/>
  <c r="AZ85" i="1" s="1"/>
  <c r="BA86" i="1" s="1"/>
  <c r="BB87" i="1" s="1"/>
  <c r="BC88" i="1" s="1"/>
  <c r="BD89" i="1" s="1"/>
  <c r="BE90" i="1" s="1"/>
  <c r="BF91" i="1" s="1"/>
  <c r="BG92" i="1" s="1"/>
  <c r="BH93" i="1" s="1"/>
  <c r="BI94" i="1" s="1"/>
  <c r="BJ95" i="1" s="1"/>
  <c r="BK96" i="1" s="1"/>
  <c r="BL97" i="1" s="1"/>
  <c r="BM98" i="1" s="1"/>
  <c r="BN99" i="1" s="1"/>
  <c r="BO100" i="1" s="1"/>
  <c r="BP101" i="1" s="1"/>
  <c r="BQ102" i="1" s="1"/>
  <c r="BR103" i="1" s="1"/>
  <c r="BS104" i="1" s="1"/>
  <c r="BT105" i="1" s="1"/>
  <c r="BU106" i="1" s="1"/>
  <c r="BV107" i="1" s="1"/>
  <c r="BW108" i="1" s="1"/>
  <c r="BX109" i="1" s="1"/>
  <c r="BY110" i="1" s="1"/>
  <c r="BZ111" i="1" s="1"/>
  <c r="CA112" i="1" s="1"/>
  <c r="CB113" i="1" s="1"/>
  <c r="CC114" i="1" s="1"/>
  <c r="CD115" i="1" s="1"/>
  <c r="CE116" i="1" s="1"/>
  <c r="CF117" i="1" s="1"/>
  <c r="CG118" i="1" s="1"/>
  <c r="CH119" i="1" s="1"/>
  <c r="CI120" i="1" s="1"/>
  <c r="CJ121" i="1" s="1"/>
  <c r="CK122" i="1" s="1"/>
  <c r="CL123" i="1" s="1"/>
  <c r="CM124" i="1" s="1"/>
  <c r="CN125" i="1" s="1"/>
  <c r="CO126" i="1" s="1"/>
  <c r="CP127" i="1" s="1"/>
  <c r="CQ128" i="1" s="1"/>
  <c r="CR129" i="1" s="1"/>
  <c r="CS130" i="1" s="1"/>
  <c r="CT131" i="1" s="1"/>
  <c r="CU132" i="1" s="1"/>
  <c r="CV133" i="1" s="1"/>
  <c r="CW134" i="1" s="1"/>
  <c r="CX135" i="1" s="1"/>
  <c r="CY136" i="1" s="1"/>
  <c r="CZ137" i="1" s="1"/>
  <c r="DA138" i="1" s="1"/>
  <c r="DB139" i="1" s="1"/>
  <c r="DC140" i="1" s="1"/>
  <c r="DD141" i="1" s="1"/>
  <c r="DE142" i="1" s="1"/>
  <c r="DF143" i="1" s="1"/>
  <c r="DG144" i="1" s="1"/>
  <c r="DH145" i="1" s="1"/>
  <c r="DI146" i="1" s="1"/>
  <c r="DJ147" i="1" s="1"/>
  <c r="DK148" i="1" s="1"/>
  <c r="DL149" i="1" s="1"/>
  <c r="DM150" i="1" s="1"/>
  <c r="DN151" i="1" s="1"/>
  <c r="DO152" i="1" s="1"/>
  <c r="DP153" i="1" s="1"/>
  <c r="DQ154" i="1" s="1"/>
  <c r="DR155" i="1" s="1"/>
  <c r="DS156" i="1" s="1"/>
  <c r="DT157" i="1" s="1"/>
  <c r="DU158" i="1" s="1"/>
  <c r="DV159" i="1" s="1"/>
  <c r="DW160" i="1" s="1"/>
  <c r="DX161" i="1" s="1"/>
  <c r="DY162" i="1" s="1"/>
  <c r="DZ163" i="1" s="1"/>
  <c r="EA164" i="1" s="1"/>
  <c r="EB165" i="1" s="1"/>
  <c r="EC166" i="1" s="1"/>
  <c r="ED167" i="1" s="1"/>
  <c r="EE168" i="1" s="1"/>
  <c r="EF169" i="1" s="1"/>
  <c r="EG170" i="1" s="1"/>
  <c r="EH171" i="1" s="1"/>
  <c r="EI172" i="1" s="1"/>
  <c r="EJ173" i="1" s="1"/>
  <c r="EK174" i="1" s="1"/>
  <c r="EL175" i="1" s="1"/>
  <c r="EM176" i="1" s="1"/>
  <c r="EN177" i="1" s="1"/>
  <c r="EO178" i="1" s="1"/>
  <c r="EP179" i="1" s="1"/>
  <c r="EQ180" i="1" s="1"/>
  <c r="ER181" i="1" s="1"/>
  <c r="ES182" i="1" s="1"/>
  <c r="ET183" i="1" s="1"/>
  <c r="EU184" i="1" s="1"/>
  <c r="EV185" i="1" s="1"/>
  <c r="EW186" i="1" s="1"/>
  <c r="EX187" i="1" s="1"/>
  <c r="EY188" i="1" s="1"/>
  <c r="EZ189" i="1" s="1"/>
  <c r="FA190" i="1" s="1"/>
  <c r="FB191" i="1" s="1"/>
  <c r="FC192" i="1" s="1"/>
  <c r="FD193" i="1" s="1"/>
  <c r="FE194" i="1" s="1"/>
  <c r="FF195" i="1" s="1"/>
  <c r="Z115" i="1"/>
  <c r="AF115" i="1" s="1"/>
  <c r="AG116" i="1" s="1"/>
  <c r="AH117" i="1" s="1"/>
  <c r="AI118" i="1" s="1"/>
  <c r="AJ119" i="1" s="1"/>
  <c r="AK120" i="1" s="1"/>
  <c r="AL121" i="1" s="1"/>
  <c r="AM122" i="1" s="1"/>
  <c r="AN123" i="1" s="1"/>
  <c r="AO124" i="1" s="1"/>
  <c r="AP125" i="1" s="1"/>
  <c r="AQ126" i="1" s="1"/>
  <c r="AR127" i="1" s="1"/>
  <c r="AS128" i="1" s="1"/>
  <c r="AT129" i="1" s="1"/>
  <c r="AU130" i="1" s="1"/>
  <c r="AV131" i="1" s="1"/>
  <c r="AW132" i="1" s="1"/>
  <c r="AX133" i="1" s="1"/>
  <c r="AY134" i="1" s="1"/>
  <c r="AZ135" i="1" s="1"/>
  <c r="BA136" i="1" s="1"/>
  <c r="BB137" i="1" s="1"/>
  <c r="BC138" i="1" s="1"/>
  <c r="BD139" i="1" s="1"/>
  <c r="BE140" i="1" s="1"/>
  <c r="BF141" i="1" s="1"/>
  <c r="BG142" i="1" s="1"/>
  <c r="BH143" i="1" s="1"/>
  <c r="BI144" i="1" s="1"/>
  <c r="BJ145" i="1" s="1"/>
  <c r="BK146" i="1" s="1"/>
  <c r="BL147" i="1" s="1"/>
  <c r="BM148" i="1" s="1"/>
  <c r="BN149" i="1" s="1"/>
  <c r="BO150" i="1" s="1"/>
  <c r="BP151" i="1" s="1"/>
  <c r="BQ152" i="1" s="1"/>
  <c r="BR153" i="1" s="1"/>
  <c r="BS154" i="1" s="1"/>
  <c r="BT155" i="1" s="1"/>
  <c r="BU156" i="1" s="1"/>
  <c r="BV157" i="1" s="1"/>
  <c r="BW158" i="1" s="1"/>
  <c r="BX159" i="1" s="1"/>
  <c r="BY160" i="1" s="1"/>
  <c r="BZ161" i="1" s="1"/>
  <c r="CA162" i="1" s="1"/>
  <c r="CB163" i="1" s="1"/>
  <c r="CC164" i="1" s="1"/>
  <c r="CD165" i="1" s="1"/>
  <c r="CE166" i="1" s="1"/>
  <c r="CF167" i="1" s="1"/>
  <c r="CG168" i="1" s="1"/>
  <c r="CH169" i="1" s="1"/>
  <c r="CI170" i="1" s="1"/>
  <c r="CJ171" i="1" s="1"/>
  <c r="CK172" i="1" s="1"/>
  <c r="CL173" i="1" s="1"/>
  <c r="CM174" i="1" s="1"/>
  <c r="CN175" i="1" s="1"/>
  <c r="CO176" i="1" s="1"/>
  <c r="CP177" i="1" s="1"/>
  <c r="CQ178" i="1" s="1"/>
  <c r="CR179" i="1" s="1"/>
  <c r="CS180" i="1" s="1"/>
  <c r="CT181" i="1" s="1"/>
  <c r="CU182" i="1" s="1"/>
  <c r="CV183" i="1" s="1"/>
  <c r="CW184" i="1" s="1"/>
  <c r="CX185" i="1" s="1"/>
  <c r="CY186" i="1" s="1"/>
  <c r="CZ187" i="1" s="1"/>
  <c r="DA188" i="1" s="1"/>
  <c r="DB189" i="1" s="1"/>
  <c r="DC190" i="1" s="1"/>
  <c r="DD191" i="1" s="1"/>
  <c r="DE192" i="1" s="1"/>
  <c r="DF193" i="1" s="1"/>
  <c r="DG194" i="1" s="1"/>
  <c r="DH195" i="1" s="1"/>
  <c r="Z88" i="1"/>
  <c r="AF88" i="1" s="1"/>
  <c r="AG89" i="1" s="1"/>
  <c r="AH90" i="1" s="1"/>
  <c r="AI91" i="1" s="1"/>
  <c r="AJ92" i="1" s="1"/>
  <c r="AK93" i="1" s="1"/>
  <c r="AL94" i="1" s="1"/>
  <c r="AM95" i="1" s="1"/>
  <c r="AN96" i="1" s="1"/>
  <c r="AO97" i="1" s="1"/>
  <c r="AP98" i="1" s="1"/>
  <c r="AQ99" i="1" s="1"/>
  <c r="AR100" i="1" s="1"/>
  <c r="AS101" i="1" s="1"/>
  <c r="AT102" i="1" s="1"/>
  <c r="AU103" i="1" s="1"/>
  <c r="AV104" i="1" s="1"/>
  <c r="AW105" i="1" s="1"/>
  <c r="AX106" i="1" s="1"/>
  <c r="AY107" i="1" s="1"/>
  <c r="AZ108" i="1" s="1"/>
  <c r="BA109" i="1" s="1"/>
  <c r="BB110" i="1" s="1"/>
  <c r="BC111" i="1" s="1"/>
  <c r="BD112" i="1" s="1"/>
  <c r="BE113" i="1" s="1"/>
  <c r="BF114" i="1" s="1"/>
  <c r="BG115" i="1" s="1"/>
  <c r="BH116" i="1" s="1"/>
  <c r="BI117" i="1" s="1"/>
  <c r="BJ118" i="1" s="1"/>
  <c r="BK119" i="1" s="1"/>
  <c r="BL120" i="1" s="1"/>
  <c r="BM121" i="1" s="1"/>
  <c r="BN122" i="1" s="1"/>
  <c r="BO123" i="1" s="1"/>
  <c r="BP124" i="1" s="1"/>
  <c r="BQ125" i="1" s="1"/>
  <c r="BR126" i="1" s="1"/>
  <c r="BS127" i="1" s="1"/>
  <c r="BT128" i="1" s="1"/>
  <c r="BU129" i="1" s="1"/>
  <c r="BV130" i="1" s="1"/>
  <c r="BW131" i="1" s="1"/>
  <c r="BX132" i="1" s="1"/>
  <c r="BY133" i="1" s="1"/>
  <c r="BZ134" i="1" s="1"/>
  <c r="CA135" i="1" s="1"/>
  <c r="CB136" i="1" s="1"/>
  <c r="CC137" i="1" s="1"/>
  <c r="CD138" i="1" s="1"/>
  <c r="CE139" i="1" s="1"/>
  <c r="CF140" i="1" s="1"/>
  <c r="CG141" i="1" s="1"/>
  <c r="CH142" i="1" s="1"/>
  <c r="CI143" i="1" s="1"/>
  <c r="CJ144" i="1" s="1"/>
  <c r="CK145" i="1" s="1"/>
  <c r="CL146" i="1" s="1"/>
  <c r="CM147" i="1" s="1"/>
  <c r="CN148" i="1" s="1"/>
  <c r="CO149" i="1" s="1"/>
  <c r="CP150" i="1" s="1"/>
  <c r="CQ151" i="1" s="1"/>
  <c r="CR152" i="1" s="1"/>
  <c r="CS153" i="1" s="1"/>
  <c r="CT154" i="1" s="1"/>
  <c r="CU155" i="1" s="1"/>
  <c r="CV156" i="1" s="1"/>
  <c r="CW157" i="1" s="1"/>
  <c r="CX158" i="1" s="1"/>
  <c r="CY159" i="1" s="1"/>
  <c r="CZ160" i="1" s="1"/>
  <c r="DA161" i="1" s="1"/>
  <c r="DB162" i="1" s="1"/>
  <c r="DC163" i="1" s="1"/>
  <c r="DD164" i="1" s="1"/>
  <c r="DE165" i="1" s="1"/>
  <c r="DF166" i="1" s="1"/>
  <c r="DG167" i="1" s="1"/>
  <c r="DH168" i="1" s="1"/>
  <c r="DI169" i="1" s="1"/>
  <c r="DJ170" i="1" s="1"/>
  <c r="DK171" i="1" s="1"/>
  <c r="DL172" i="1" s="1"/>
  <c r="DM173" i="1" s="1"/>
  <c r="DN174" i="1" s="1"/>
  <c r="DO175" i="1" s="1"/>
  <c r="DP176" i="1" s="1"/>
  <c r="DQ177" i="1" s="1"/>
  <c r="DR178" i="1" s="1"/>
  <c r="DS179" i="1" s="1"/>
  <c r="DT180" i="1" s="1"/>
  <c r="DU181" i="1" s="1"/>
  <c r="DV182" i="1" s="1"/>
  <c r="DW183" i="1" s="1"/>
  <c r="DX184" i="1" s="1"/>
  <c r="DY185" i="1" s="1"/>
  <c r="DZ186" i="1" s="1"/>
  <c r="EA187" i="1" s="1"/>
  <c r="EB188" i="1" s="1"/>
  <c r="EC189" i="1" s="1"/>
  <c r="ED190" i="1" s="1"/>
  <c r="EE191" i="1" s="1"/>
  <c r="EF192" i="1" s="1"/>
  <c r="EG193" i="1" s="1"/>
  <c r="EH194" i="1" s="1"/>
  <c r="EI195" i="1" s="1"/>
  <c r="Z101" i="1"/>
  <c r="AF101" i="1" s="1"/>
  <c r="AG102" i="1" s="1"/>
  <c r="AH103" i="1" s="1"/>
  <c r="AI104" i="1" s="1"/>
  <c r="AJ105" i="1" s="1"/>
  <c r="AK106" i="1" s="1"/>
  <c r="AL107" i="1" s="1"/>
  <c r="AM108" i="1" s="1"/>
  <c r="AN109" i="1" s="1"/>
  <c r="AO110" i="1" s="1"/>
  <c r="AP111" i="1" s="1"/>
  <c r="AQ112" i="1" s="1"/>
  <c r="AR113" i="1" s="1"/>
  <c r="AS114" i="1" s="1"/>
  <c r="AT115" i="1" s="1"/>
  <c r="AU116" i="1" s="1"/>
  <c r="AV117" i="1" s="1"/>
  <c r="AW118" i="1" s="1"/>
  <c r="AX119" i="1" s="1"/>
  <c r="AY120" i="1" s="1"/>
  <c r="AZ121" i="1" s="1"/>
  <c r="BA122" i="1" s="1"/>
  <c r="BB123" i="1" s="1"/>
  <c r="BC124" i="1" s="1"/>
  <c r="BD125" i="1" s="1"/>
  <c r="BE126" i="1" s="1"/>
  <c r="BF127" i="1" s="1"/>
  <c r="BG128" i="1" s="1"/>
  <c r="BH129" i="1" s="1"/>
  <c r="BI130" i="1" s="1"/>
  <c r="BJ131" i="1" s="1"/>
  <c r="BK132" i="1" s="1"/>
  <c r="BL133" i="1" s="1"/>
  <c r="BM134" i="1" s="1"/>
  <c r="BN135" i="1" s="1"/>
  <c r="BO136" i="1" s="1"/>
  <c r="BP137" i="1" s="1"/>
  <c r="BQ138" i="1" s="1"/>
  <c r="BR139" i="1" s="1"/>
  <c r="BS140" i="1" s="1"/>
  <c r="BT141" i="1" s="1"/>
  <c r="BU142" i="1" s="1"/>
  <c r="BV143" i="1" s="1"/>
  <c r="BW144" i="1" s="1"/>
  <c r="BX145" i="1" s="1"/>
  <c r="BY146" i="1" s="1"/>
  <c r="BZ147" i="1" s="1"/>
  <c r="CA148" i="1" s="1"/>
  <c r="CB149" i="1" s="1"/>
  <c r="CC150" i="1" s="1"/>
  <c r="CD151" i="1" s="1"/>
  <c r="CE152" i="1" s="1"/>
  <c r="CF153" i="1" s="1"/>
  <c r="CG154" i="1" s="1"/>
  <c r="CH155" i="1" s="1"/>
  <c r="CI156" i="1" s="1"/>
  <c r="CJ157" i="1" s="1"/>
  <c r="CK158" i="1" s="1"/>
  <c r="CL159" i="1" s="1"/>
  <c r="CM160" i="1" s="1"/>
  <c r="CN161" i="1" s="1"/>
  <c r="CO162" i="1" s="1"/>
  <c r="CP163" i="1" s="1"/>
  <c r="CQ164" i="1" s="1"/>
  <c r="CR165" i="1" s="1"/>
  <c r="CS166" i="1" s="1"/>
  <c r="CT167" i="1" s="1"/>
  <c r="CU168" i="1" s="1"/>
  <c r="CV169" i="1" s="1"/>
  <c r="CW170" i="1" s="1"/>
  <c r="CX171" i="1" s="1"/>
  <c r="CY172" i="1" s="1"/>
  <c r="CZ173" i="1" s="1"/>
  <c r="DA174" i="1" s="1"/>
  <c r="DB175" i="1" s="1"/>
  <c r="DC176" i="1" s="1"/>
  <c r="DD177" i="1" s="1"/>
  <c r="DE178" i="1" s="1"/>
  <c r="DF179" i="1" s="1"/>
  <c r="DG180" i="1" s="1"/>
  <c r="DH181" i="1" s="1"/>
  <c r="DI182" i="1" s="1"/>
  <c r="DJ183" i="1" s="1"/>
  <c r="DK184" i="1" s="1"/>
  <c r="DL185" i="1" s="1"/>
  <c r="DM186" i="1" s="1"/>
  <c r="DN187" i="1" s="1"/>
  <c r="DO188" i="1" s="1"/>
  <c r="DP189" i="1" s="1"/>
  <c r="DQ190" i="1" s="1"/>
  <c r="DR191" i="1" s="1"/>
  <c r="DS192" i="1" s="1"/>
  <c r="DT193" i="1" s="1"/>
  <c r="DU194" i="1" s="1"/>
  <c r="DV195" i="1" s="1"/>
  <c r="Z21" i="1"/>
  <c r="AF21" i="1" s="1"/>
  <c r="AG22" i="1" s="1"/>
  <c r="AH23" i="1" s="1"/>
  <c r="AI24" i="1" s="1"/>
  <c r="AJ25" i="1" s="1"/>
  <c r="AK26" i="1" s="1"/>
  <c r="AL27" i="1" s="1"/>
  <c r="AM28" i="1" s="1"/>
  <c r="AN29" i="1" s="1"/>
  <c r="AO30" i="1" s="1"/>
  <c r="AP31" i="1" s="1"/>
  <c r="AQ32" i="1" s="1"/>
  <c r="AR33" i="1" s="1"/>
  <c r="AS34" i="1" s="1"/>
  <c r="AT35" i="1" s="1"/>
  <c r="AU36" i="1" s="1"/>
  <c r="AV37" i="1" s="1"/>
  <c r="AW38" i="1" s="1"/>
  <c r="AX39" i="1" s="1"/>
  <c r="AY40" i="1" s="1"/>
  <c r="AZ41" i="1" s="1"/>
  <c r="BA42" i="1" s="1"/>
  <c r="BB43" i="1" s="1"/>
  <c r="BC44" i="1" s="1"/>
  <c r="BD45" i="1" s="1"/>
  <c r="BE46" i="1" s="1"/>
  <c r="BF47" i="1" s="1"/>
  <c r="BG48" i="1" s="1"/>
  <c r="BH49" i="1" s="1"/>
  <c r="BI50" i="1" s="1"/>
  <c r="BJ51" i="1" s="1"/>
  <c r="BK52" i="1" s="1"/>
  <c r="BL53" i="1" s="1"/>
  <c r="BM54" i="1" s="1"/>
  <c r="BN55" i="1" s="1"/>
  <c r="BO56" i="1" s="1"/>
  <c r="BP57" i="1" s="1"/>
  <c r="BQ58" i="1" s="1"/>
  <c r="BR59" i="1" s="1"/>
  <c r="BS60" i="1" s="1"/>
  <c r="BT61" i="1" s="1"/>
  <c r="BU62" i="1" s="1"/>
  <c r="BV63" i="1" s="1"/>
  <c r="BW64" i="1" s="1"/>
  <c r="BX65" i="1" s="1"/>
  <c r="BY66" i="1" s="1"/>
  <c r="BZ67" i="1" s="1"/>
  <c r="CA68" i="1" s="1"/>
  <c r="CB69" i="1" s="1"/>
  <c r="CC70" i="1" s="1"/>
  <c r="CD71" i="1" s="1"/>
  <c r="CE72" i="1" s="1"/>
  <c r="CF73" i="1" s="1"/>
  <c r="CG74" i="1" s="1"/>
  <c r="CH75" i="1" s="1"/>
  <c r="CI76" i="1" s="1"/>
  <c r="CJ77" i="1" s="1"/>
  <c r="CK78" i="1" s="1"/>
  <c r="CL79" i="1" s="1"/>
  <c r="CM80" i="1" s="1"/>
  <c r="CN81" i="1" s="1"/>
  <c r="CO82" i="1" s="1"/>
  <c r="CP83" i="1" s="1"/>
  <c r="CQ84" i="1" s="1"/>
  <c r="CR85" i="1" s="1"/>
  <c r="CS86" i="1" s="1"/>
  <c r="CT87" i="1" s="1"/>
  <c r="CU88" i="1" s="1"/>
  <c r="CV89" i="1" s="1"/>
  <c r="CW90" i="1" s="1"/>
  <c r="CX91" i="1" s="1"/>
  <c r="CY92" i="1" s="1"/>
  <c r="CZ93" i="1" s="1"/>
  <c r="DA94" i="1" s="1"/>
  <c r="DB95" i="1" s="1"/>
  <c r="DC96" i="1" s="1"/>
  <c r="DD97" i="1" s="1"/>
  <c r="DE98" i="1" s="1"/>
  <c r="DF99" i="1" s="1"/>
  <c r="DG100" i="1" s="1"/>
  <c r="DH101" i="1" s="1"/>
  <c r="DI102" i="1" s="1"/>
  <c r="DJ103" i="1" s="1"/>
  <c r="DK104" i="1" s="1"/>
  <c r="DL105" i="1" s="1"/>
  <c r="DM106" i="1" s="1"/>
  <c r="DN107" i="1" s="1"/>
  <c r="DO108" i="1" s="1"/>
  <c r="DP109" i="1" s="1"/>
  <c r="DQ110" i="1" s="1"/>
  <c r="DR111" i="1" s="1"/>
  <c r="DS112" i="1" s="1"/>
  <c r="DT113" i="1" s="1"/>
  <c r="DU114" i="1" s="1"/>
  <c r="DV115" i="1" s="1"/>
  <c r="DW116" i="1" s="1"/>
  <c r="DX117" i="1" s="1"/>
  <c r="DY118" i="1" s="1"/>
  <c r="DZ119" i="1" s="1"/>
  <c r="EA120" i="1" s="1"/>
  <c r="EB121" i="1" s="1"/>
  <c r="EC122" i="1" s="1"/>
  <c r="ED123" i="1" s="1"/>
  <c r="EE124" i="1" s="1"/>
  <c r="EF125" i="1" s="1"/>
  <c r="EG126" i="1" s="1"/>
  <c r="EH127" i="1" s="1"/>
  <c r="EI128" i="1" s="1"/>
  <c r="EJ129" i="1" s="1"/>
  <c r="EK130" i="1" s="1"/>
  <c r="EL131" i="1" s="1"/>
  <c r="EM132" i="1" s="1"/>
  <c r="EN133" i="1" s="1"/>
  <c r="EO134" i="1" s="1"/>
  <c r="EP135" i="1" s="1"/>
  <c r="EQ136" i="1" s="1"/>
  <c r="ER137" i="1" s="1"/>
  <c r="ES138" i="1" s="1"/>
  <c r="ET139" i="1" s="1"/>
  <c r="EU140" i="1" s="1"/>
  <c r="EV141" i="1" s="1"/>
  <c r="EW142" i="1" s="1"/>
  <c r="EX143" i="1" s="1"/>
  <c r="EY144" i="1" s="1"/>
  <c r="EZ145" i="1" s="1"/>
  <c r="FA146" i="1" s="1"/>
  <c r="FB147" i="1" s="1"/>
  <c r="FC148" i="1" s="1"/>
  <c r="FD149" i="1" s="1"/>
  <c r="FE150" i="1" s="1"/>
  <c r="FF151" i="1" s="1"/>
  <c r="FG152" i="1" s="1"/>
  <c r="FH153" i="1" s="1"/>
  <c r="FI154" i="1" s="1"/>
  <c r="FJ155" i="1" s="1"/>
  <c r="FK156" i="1" s="1"/>
  <c r="FL157" i="1" s="1"/>
  <c r="FM158" i="1" s="1"/>
  <c r="FN159" i="1" s="1"/>
  <c r="FO160" i="1" s="1"/>
  <c r="FP161" i="1" s="1"/>
  <c r="FQ162" i="1" s="1"/>
  <c r="FR163" i="1" s="1"/>
  <c r="FS164" i="1" s="1"/>
  <c r="FT165" i="1" s="1"/>
  <c r="FU166" i="1" s="1"/>
  <c r="FV167" i="1" s="1"/>
  <c r="FW168" i="1" s="1"/>
  <c r="FX169" i="1" s="1"/>
  <c r="FY170" i="1" s="1"/>
  <c r="FZ171" i="1" s="1"/>
  <c r="GA172" i="1" s="1"/>
  <c r="GB173" i="1" s="1"/>
  <c r="GC174" i="1" s="1"/>
  <c r="GD175" i="1" s="1"/>
  <c r="GE176" i="1" s="1"/>
  <c r="GF177" i="1" s="1"/>
  <c r="GG178" i="1" s="1"/>
  <c r="GH179" i="1" s="1"/>
  <c r="GI180" i="1" s="1"/>
  <c r="GJ181" i="1" s="1"/>
  <c r="GK182" i="1" s="1"/>
  <c r="GL183" i="1" s="1"/>
  <c r="GM184" i="1" s="1"/>
  <c r="GN185" i="1" s="1"/>
  <c r="GO186" i="1" s="1"/>
  <c r="GP187" i="1" s="1"/>
  <c r="GQ188" i="1" s="1"/>
  <c r="GR189" i="1" s="1"/>
  <c r="GS190" i="1" s="1"/>
  <c r="GT191" i="1" s="1"/>
  <c r="GU192" i="1" s="1"/>
  <c r="GV193" i="1" s="1"/>
  <c r="GW194" i="1" s="1"/>
  <c r="GX195" i="1" s="1"/>
  <c r="Z175" i="1"/>
  <c r="AF175" i="1" s="1"/>
  <c r="AG176" i="1" s="1"/>
  <c r="AH177" i="1" s="1"/>
  <c r="AI178" i="1" s="1"/>
  <c r="AJ179" i="1" s="1"/>
  <c r="AK180" i="1" s="1"/>
  <c r="AL181" i="1" s="1"/>
  <c r="AM182" i="1" s="1"/>
  <c r="AN183" i="1" s="1"/>
  <c r="AO184" i="1" s="1"/>
  <c r="AP185" i="1" s="1"/>
  <c r="AQ186" i="1" s="1"/>
  <c r="AR187" i="1" s="1"/>
  <c r="AS188" i="1" s="1"/>
  <c r="AT189" i="1" s="1"/>
  <c r="AU190" i="1" s="1"/>
  <c r="AV191" i="1" s="1"/>
  <c r="AW192" i="1" s="1"/>
  <c r="AX193" i="1" s="1"/>
  <c r="AY194" i="1" s="1"/>
  <c r="AZ195" i="1" s="1"/>
  <c r="Z185" i="1"/>
  <c r="AF185" i="1" s="1"/>
  <c r="AG186" i="1" s="1"/>
  <c r="AH187" i="1" s="1"/>
  <c r="AI188" i="1" s="1"/>
  <c r="AJ189" i="1" s="1"/>
  <c r="AK190" i="1" s="1"/>
  <c r="AL191" i="1" s="1"/>
  <c r="AM192" i="1" s="1"/>
  <c r="AN193" i="1" s="1"/>
  <c r="AO194" i="1" s="1"/>
  <c r="AP195" i="1" s="1"/>
  <c r="Z151" i="1"/>
  <c r="AF151" i="1" s="1"/>
  <c r="AG152" i="1" s="1"/>
  <c r="AH153" i="1" s="1"/>
  <c r="AI154" i="1" s="1"/>
  <c r="AJ155" i="1" s="1"/>
  <c r="AK156" i="1" s="1"/>
  <c r="AL157" i="1" s="1"/>
  <c r="AM158" i="1" s="1"/>
  <c r="AN159" i="1" s="1"/>
  <c r="AO160" i="1" s="1"/>
  <c r="AP161" i="1" s="1"/>
  <c r="AQ162" i="1" s="1"/>
  <c r="AR163" i="1" s="1"/>
  <c r="AS164" i="1" s="1"/>
  <c r="AT165" i="1" s="1"/>
  <c r="AU166" i="1" s="1"/>
  <c r="AV167" i="1" s="1"/>
  <c r="AW168" i="1" s="1"/>
  <c r="AX169" i="1" s="1"/>
  <c r="AY170" i="1" s="1"/>
  <c r="AZ171" i="1" s="1"/>
  <c r="BA172" i="1" s="1"/>
  <c r="BB173" i="1" s="1"/>
  <c r="BC174" i="1" s="1"/>
  <c r="BD175" i="1" s="1"/>
  <c r="BE176" i="1" s="1"/>
  <c r="BF177" i="1" s="1"/>
  <c r="BG178" i="1" s="1"/>
  <c r="BH179" i="1" s="1"/>
  <c r="BI180" i="1" s="1"/>
  <c r="BJ181" i="1" s="1"/>
  <c r="BK182" i="1" s="1"/>
  <c r="BL183" i="1" s="1"/>
  <c r="BM184" i="1" s="1"/>
  <c r="BN185" i="1" s="1"/>
  <c r="BO186" i="1" s="1"/>
  <c r="BP187" i="1" s="1"/>
  <c r="BQ188" i="1" s="1"/>
  <c r="BR189" i="1" s="1"/>
  <c r="BS190" i="1" s="1"/>
  <c r="BT191" i="1" s="1"/>
  <c r="BU192" i="1" s="1"/>
  <c r="BV193" i="1" s="1"/>
  <c r="BW194" i="1" s="1"/>
  <c r="BX195" i="1" s="1"/>
  <c r="Z87" i="1"/>
  <c r="AF87" i="1" s="1"/>
  <c r="AG88" i="1" s="1"/>
  <c r="AH89" i="1" s="1"/>
  <c r="AI90" i="1" s="1"/>
  <c r="AJ91" i="1" s="1"/>
  <c r="AK92" i="1" s="1"/>
  <c r="AL93" i="1" s="1"/>
  <c r="AM94" i="1" s="1"/>
  <c r="AN95" i="1" s="1"/>
  <c r="AO96" i="1" s="1"/>
  <c r="AP97" i="1" s="1"/>
  <c r="AQ98" i="1" s="1"/>
  <c r="AR99" i="1" s="1"/>
  <c r="AS100" i="1" s="1"/>
  <c r="AT101" i="1" s="1"/>
  <c r="AU102" i="1" s="1"/>
  <c r="AV103" i="1" s="1"/>
  <c r="AW104" i="1" s="1"/>
  <c r="AX105" i="1" s="1"/>
  <c r="AY106" i="1" s="1"/>
  <c r="AZ107" i="1" s="1"/>
  <c r="BA108" i="1" s="1"/>
  <c r="BB109" i="1" s="1"/>
  <c r="BC110" i="1" s="1"/>
  <c r="BD111" i="1" s="1"/>
  <c r="BE112" i="1" s="1"/>
  <c r="BF113" i="1" s="1"/>
  <c r="BG114" i="1" s="1"/>
  <c r="BH115" i="1" s="1"/>
  <c r="BI116" i="1" s="1"/>
  <c r="BJ117" i="1" s="1"/>
  <c r="BK118" i="1" s="1"/>
  <c r="BL119" i="1" s="1"/>
  <c r="BM120" i="1" s="1"/>
  <c r="BN121" i="1" s="1"/>
  <c r="BO122" i="1" s="1"/>
  <c r="BP123" i="1" s="1"/>
  <c r="BQ124" i="1" s="1"/>
  <c r="BR125" i="1" s="1"/>
  <c r="BS126" i="1" s="1"/>
  <c r="BT127" i="1" s="1"/>
  <c r="BU128" i="1" s="1"/>
  <c r="BV129" i="1" s="1"/>
  <c r="BW130" i="1" s="1"/>
  <c r="BX131" i="1" s="1"/>
  <c r="BY132" i="1" s="1"/>
  <c r="BZ133" i="1" s="1"/>
  <c r="CA134" i="1" s="1"/>
  <c r="CB135" i="1" s="1"/>
  <c r="CC136" i="1" s="1"/>
  <c r="CD137" i="1" s="1"/>
  <c r="CE138" i="1" s="1"/>
  <c r="CF139" i="1" s="1"/>
  <c r="CG140" i="1" s="1"/>
  <c r="CH141" i="1" s="1"/>
  <c r="CI142" i="1" s="1"/>
  <c r="CJ143" i="1" s="1"/>
  <c r="CK144" i="1" s="1"/>
  <c r="CL145" i="1" s="1"/>
  <c r="CM146" i="1" s="1"/>
  <c r="CN147" i="1" s="1"/>
  <c r="CO148" i="1" s="1"/>
  <c r="CP149" i="1" s="1"/>
  <c r="CQ150" i="1" s="1"/>
  <c r="CR151" i="1" s="1"/>
  <c r="CS152" i="1" s="1"/>
  <c r="CT153" i="1" s="1"/>
  <c r="CU154" i="1" s="1"/>
  <c r="CV155" i="1" s="1"/>
  <c r="CW156" i="1" s="1"/>
  <c r="CX157" i="1" s="1"/>
  <c r="CY158" i="1" s="1"/>
  <c r="CZ159" i="1" s="1"/>
  <c r="DA160" i="1" s="1"/>
  <c r="DB161" i="1" s="1"/>
  <c r="DC162" i="1" s="1"/>
  <c r="DD163" i="1" s="1"/>
  <c r="DE164" i="1" s="1"/>
  <c r="DF165" i="1" s="1"/>
  <c r="DG166" i="1" s="1"/>
  <c r="DH167" i="1" s="1"/>
  <c r="DI168" i="1" s="1"/>
  <c r="DJ169" i="1" s="1"/>
  <c r="DK170" i="1" s="1"/>
  <c r="DL171" i="1" s="1"/>
  <c r="DM172" i="1" s="1"/>
  <c r="DN173" i="1" s="1"/>
  <c r="DO174" i="1" s="1"/>
  <c r="DP175" i="1" s="1"/>
  <c r="DQ176" i="1" s="1"/>
  <c r="DR177" i="1" s="1"/>
  <c r="DS178" i="1" s="1"/>
  <c r="DT179" i="1" s="1"/>
  <c r="DU180" i="1" s="1"/>
  <c r="DV181" i="1" s="1"/>
  <c r="DW182" i="1" s="1"/>
  <c r="DX183" i="1" s="1"/>
  <c r="DY184" i="1" s="1"/>
  <c r="DZ185" i="1" s="1"/>
  <c r="EA186" i="1" s="1"/>
  <c r="EB187" i="1" s="1"/>
  <c r="EC188" i="1" s="1"/>
  <c r="ED189" i="1" s="1"/>
  <c r="EE190" i="1" s="1"/>
  <c r="EF191" i="1" s="1"/>
  <c r="EG192" i="1" s="1"/>
  <c r="EH193" i="1" s="1"/>
  <c r="EI194" i="1" s="1"/>
  <c r="EJ195" i="1" s="1"/>
  <c r="Z129" i="1"/>
  <c r="AF129" i="1" s="1"/>
  <c r="AG130" i="1" s="1"/>
  <c r="AH131" i="1" s="1"/>
  <c r="AI132" i="1" s="1"/>
  <c r="AJ133" i="1" s="1"/>
  <c r="AK134" i="1" s="1"/>
  <c r="AL135" i="1" s="1"/>
  <c r="AM136" i="1" s="1"/>
  <c r="AN137" i="1" s="1"/>
  <c r="AO138" i="1" s="1"/>
  <c r="AP139" i="1" s="1"/>
  <c r="AQ140" i="1" s="1"/>
  <c r="AR141" i="1" s="1"/>
  <c r="AS142" i="1" s="1"/>
  <c r="AT143" i="1" s="1"/>
  <c r="AU144" i="1" s="1"/>
  <c r="AV145" i="1" s="1"/>
  <c r="AW146" i="1" s="1"/>
  <c r="AX147" i="1" s="1"/>
  <c r="AY148" i="1" s="1"/>
  <c r="AZ149" i="1" s="1"/>
  <c r="BA150" i="1" s="1"/>
  <c r="BB151" i="1" s="1"/>
  <c r="BC152" i="1" s="1"/>
  <c r="BD153" i="1" s="1"/>
  <c r="BE154" i="1" s="1"/>
  <c r="BF155" i="1" s="1"/>
  <c r="BG156" i="1" s="1"/>
  <c r="BH157" i="1" s="1"/>
  <c r="BI158" i="1" s="1"/>
  <c r="BJ159" i="1" s="1"/>
  <c r="BK160" i="1" s="1"/>
  <c r="BL161" i="1" s="1"/>
  <c r="BM162" i="1" s="1"/>
  <c r="BN163" i="1" s="1"/>
  <c r="BO164" i="1" s="1"/>
  <c r="BP165" i="1" s="1"/>
  <c r="BQ166" i="1" s="1"/>
  <c r="BR167" i="1" s="1"/>
  <c r="BS168" i="1" s="1"/>
  <c r="BT169" i="1" s="1"/>
  <c r="BU170" i="1" s="1"/>
  <c r="BV171" i="1" s="1"/>
  <c r="BW172" i="1" s="1"/>
  <c r="BX173" i="1" s="1"/>
  <c r="BY174" i="1" s="1"/>
  <c r="BZ175" i="1" s="1"/>
  <c r="CA176" i="1" s="1"/>
  <c r="CB177" i="1" s="1"/>
  <c r="CC178" i="1" s="1"/>
  <c r="CD179" i="1" s="1"/>
  <c r="CE180" i="1" s="1"/>
  <c r="CF181" i="1" s="1"/>
  <c r="CG182" i="1" s="1"/>
  <c r="CH183" i="1" s="1"/>
  <c r="CI184" i="1" s="1"/>
  <c r="CJ185" i="1" s="1"/>
  <c r="CK186" i="1" s="1"/>
  <c r="CL187" i="1" s="1"/>
  <c r="CM188" i="1" s="1"/>
  <c r="CN189" i="1" s="1"/>
  <c r="CO190" i="1" s="1"/>
  <c r="CP191" i="1" s="1"/>
  <c r="CQ192" i="1" s="1"/>
  <c r="CR193" i="1" s="1"/>
  <c r="CS194" i="1" s="1"/>
  <c r="CT195" i="1" s="1"/>
  <c r="Z140" i="1"/>
  <c r="AF140" i="1" s="1"/>
  <c r="AG141" i="1" s="1"/>
  <c r="AH142" i="1" s="1"/>
  <c r="AI143" i="1" s="1"/>
  <c r="AJ144" i="1" s="1"/>
  <c r="AK145" i="1" s="1"/>
  <c r="AL146" i="1" s="1"/>
  <c r="AM147" i="1" s="1"/>
  <c r="AN148" i="1" s="1"/>
  <c r="AO149" i="1" s="1"/>
  <c r="AP150" i="1" s="1"/>
  <c r="AQ151" i="1" s="1"/>
  <c r="AR152" i="1" s="1"/>
  <c r="AS153" i="1" s="1"/>
  <c r="AT154" i="1" s="1"/>
  <c r="AU155" i="1" s="1"/>
  <c r="AV156" i="1" s="1"/>
  <c r="AW157" i="1" s="1"/>
  <c r="AX158" i="1" s="1"/>
  <c r="AY159" i="1" s="1"/>
  <c r="AZ160" i="1" s="1"/>
  <c r="BA161" i="1" s="1"/>
  <c r="BB162" i="1" s="1"/>
  <c r="BC163" i="1" s="1"/>
  <c r="BD164" i="1" s="1"/>
  <c r="BE165" i="1" s="1"/>
  <c r="BF166" i="1" s="1"/>
  <c r="BG167" i="1" s="1"/>
  <c r="BH168" i="1" s="1"/>
  <c r="BI169" i="1" s="1"/>
  <c r="BJ170" i="1" s="1"/>
  <c r="BK171" i="1" s="1"/>
  <c r="BL172" i="1" s="1"/>
  <c r="BM173" i="1" s="1"/>
  <c r="BN174" i="1" s="1"/>
  <c r="BO175" i="1" s="1"/>
  <c r="BP176" i="1" s="1"/>
  <c r="BQ177" i="1" s="1"/>
  <c r="BR178" i="1" s="1"/>
  <c r="BS179" i="1" s="1"/>
  <c r="BT180" i="1" s="1"/>
  <c r="BU181" i="1" s="1"/>
  <c r="BV182" i="1" s="1"/>
  <c r="BW183" i="1" s="1"/>
  <c r="BX184" i="1" s="1"/>
  <c r="BY185" i="1" s="1"/>
  <c r="BZ186" i="1" s="1"/>
  <c r="CA187" i="1" s="1"/>
  <c r="CB188" i="1" s="1"/>
  <c r="CC189" i="1" s="1"/>
  <c r="CD190" i="1" s="1"/>
  <c r="CE191" i="1" s="1"/>
  <c r="CF192" i="1" s="1"/>
  <c r="CG193" i="1" s="1"/>
  <c r="CH194" i="1" s="1"/>
  <c r="CI195" i="1" s="1"/>
  <c r="Z27" i="1"/>
  <c r="AF27" i="1" s="1"/>
  <c r="AG28" i="1" s="1"/>
  <c r="AH29" i="1" s="1"/>
  <c r="AI30" i="1" s="1"/>
  <c r="AJ31" i="1" s="1"/>
  <c r="AK32" i="1" s="1"/>
  <c r="AL33" i="1" s="1"/>
  <c r="AM34" i="1" s="1"/>
  <c r="AN35" i="1" s="1"/>
  <c r="AO36" i="1" s="1"/>
  <c r="AP37" i="1" s="1"/>
  <c r="AQ38" i="1" s="1"/>
  <c r="AR39" i="1" s="1"/>
  <c r="AS40" i="1" s="1"/>
  <c r="AT41" i="1" s="1"/>
  <c r="AU42" i="1" s="1"/>
  <c r="AV43" i="1" s="1"/>
  <c r="AW44" i="1" s="1"/>
  <c r="AX45" i="1" s="1"/>
  <c r="AY46" i="1" s="1"/>
  <c r="AZ47" i="1" s="1"/>
  <c r="BA48" i="1" s="1"/>
  <c r="BB49" i="1" s="1"/>
  <c r="BC50" i="1" s="1"/>
  <c r="BD51" i="1" s="1"/>
  <c r="BE52" i="1" s="1"/>
  <c r="BF53" i="1" s="1"/>
  <c r="BG54" i="1" s="1"/>
  <c r="BH55" i="1" s="1"/>
  <c r="BI56" i="1" s="1"/>
  <c r="BJ57" i="1" s="1"/>
  <c r="BK58" i="1" s="1"/>
  <c r="BL59" i="1" s="1"/>
  <c r="BM60" i="1" s="1"/>
  <c r="BN61" i="1" s="1"/>
  <c r="BO62" i="1" s="1"/>
  <c r="BP63" i="1" s="1"/>
  <c r="BQ64" i="1" s="1"/>
  <c r="BR65" i="1" s="1"/>
  <c r="BS66" i="1" s="1"/>
  <c r="BT67" i="1" s="1"/>
  <c r="BU68" i="1" s="1"/>
  <c r="BV69" i="1" s="1"/>
  <c r="BW70" i="1" s="1"/>
  <c r="BX71" i="1" s="1"/>
  <c r="BY72" i="1" s="1"/>
  <c r="BZ73" i="1" s="1"/>
  <c r="CA74" i="1" s="1"/>
  <c r="CB75" i="1" s="1"/>
  <c r="CC76" i="1" s="1"/>
  <c r="CD77" i="1" s="1"/>
  <c r="CE78" i="1" s="1"/>
  <c r="CF79" i="1" s="1"/>
  <c r="CG80" i="1" s="1"/>
  <c r="CH81" i="1" s="1"/>
  <c r="CI82" i="1" s="1"/>
  <c r="CJ83" i="1" s="1"/>
  <c r="CK84" i="1" s="1"/>
  <c r="CL85" i="1" s="1"/>
  <c r="CM86" i="1" s="1"/>
  <c r="CN87" i="1" s="1"/>
  <c r="CO88" i="1" s="1"/>
  <c r="CP89" i="1" s="1"/>
  <c r="CQ90" i="1" s="1"/>
  <c r="CR91" i="1" s="1"/>
  <c r="CS92" i="1" s="1"/>
  <c r="CT93" i="1" s="1"/>
  <c r="CU94" i="1" s="1"/>
  <c r="CV95" i="1" s="1"/>
  <c r="CW96" i="1" s="1"/>
  <c r="CX97" i="1" s="1"/>
  <c r="CY98" i="1" s="1"/>
  <c r="CZ99" i="1" s="1"/>
  <c r="DA100" i="1" s="1"/>
  <c r="DB101" i="1" s="1"/>
  <c r="DC102" i="1" s="1"/>
  <c r="DD103" i="1" s="1"/>
  <c r="DE104" i="1" s="1"/>
  <c r="DF105" i="1" s="1"/>
  <c r="DG106" i="1" s="1"/>
  <c r="DH107" i="1" s="1"/>
  <c r="DI108" i="1" s="1"/>
  <c r="DJ109" i="1" s="1"/>
  <c r="DK110" i="1" s="1"/>
  <c r="DL111" i="1" s="1"/>
  <c r="DM112" i="1" s="1"/>
  <c r="DN113" i="1" s="1"/>
  <c r="DO114" i="1" s="1"/>
  <c r="DP115" i="1" s="1"/>
  <c r="DQ116" i="1" s="1"/>
  <c r="DR117" i="1" s="1"/>
  <c r="DS118" i="1" s="1"/>
  <c r="DT119" i="1" s="1"/>
  <c r="DU120" i="1" s="1"/>
  <c r="DV121" i="1" s="1"/>
  <c r="DW122" i="1" s="1"/>
  <c r="DX123" i="1" s="1"/>
  <c r="DY124" i="1" s="1"/>
  <c r="DZ125" i="1" s="1"/>
  <c r="EA126" i="1" s="1"/>
  <c r="EB127" i="1" s="1"/>
  <c r="EC128" i="1" s="1"/>
  <c r="ED129" i="1" s="1"/>
  <c r="EE130" i="1" s="1"/>
  <c r="EF131" i="1" s="1"/>
  <c r="EG132" i="1" s="1"/>
  <c r="EH133" i="1" s="1"/>
  <c r="EI134" i="1" s="1"/>
  <c r="EJ135" i="1" s="1"/>
  <c r="EK136" i="1" s="1"/>
  <c r="EL137" i="1" s="1"/>
  <c r="EM138" i="1" s="1"/>
  <c r="EN139" i="1" s="1"/>
  <c r="EO140" i="1" s="1"/>
  <c r="EP141" i="1" s="1"/>
  <c r="EQ142" i="1" s="1"/>
  <c r="ER143" i="1" s="1"/>
  <c r="ES144" i="1" s="1"/>
  <c r="ET145" i="1" s="1"/>
  <c r="EU146" i="1" s="1"/>
  <c r="EV147" i="1" s="1"/>
  <c r="EW148" i="1" s="1"/>
  <c r="EX149" i="1" s="1"/>
  <c r="EY150" i="1" s="1"/>
  <c r="EZ151" i="1" s="1"/>
  <c r="FA152" i="1" s="1"/>
  <c r="FB153" i="1" s="1"/>
  <c r="FC154" i="1" s="1"/>
  <c r="FD155" i="1" s="1"/>
  <c r="FE156" i="1" s="1"/>
  <c r="FF157" i="1" s="1"/>
  <c r="FG158" i="1" s="1"/>
  <c r="FH159" i="1" s="1"/>
  <c r="FI160" i="1" s="1"/>
  <c r="FJ161" i="1" s="1"/>
  <c r="FK162" i="1" s="1"/>
  <c r="FL163" i="1" s="1"/>
  <c r="FM164" i="1" s="1"/>
  <c r="FN165" i="1" s="1"/>
  <c r="FO166" i="1" s="1"/>
  <c r="FP167" i="1" s="1"/>
  <c r="FQ168" i="1" s="1"/>
  <c r="FR169" i="1" s="1"/>
  <c r="FS170" i="1" s="1"/>
  <c r="FT171" i="1" s="1"/>
  <c r="FU172" i="1" s="1"/>
  <c r="FV173" i="1" s="1"/>
  <c r="FW174" i="1" s="1"/>
  <c r="FX175" i="1" s="1"/>
  <c r="FY176" i="1" s="1"/>
  <c r="FZ177" i="1" s="1"/>
  <c r="GA178" i="1" s="1"/>
  <c r="GB179" i="1" s="1"/>
  <c r="GC180" i="1" s="1"/>
  <c r="GD181" i="1" s="1"/>
  <c r="GE182" i="1" s="1"/>
  <c r="GF183" i="1" s="1"/>
  <c r="GG184" i="1" s="1"/>
  <c r="GH185" i="1" s="1"/>
  <c r="GI186" i="1" s="1"/>
  <c r="GJ187" i="1" s="1"/>
  <c r="GK188" i="1" s="1"/>
  <c r="GL189" i="1" s="1"/>
  <c r="GM190" i="1" s="1"/>
  <c r="GN191" i="1" s="1"/>
  <c r="GO192" i="1" s="1"/>
  <c r="GP193" i="1" s="1"/>
  <c r="GQ194" i="1" s="1"/>
  <c r="GR195" i="1" s="1"/>
  <c r="Z72" i="1"/>
  <c r="AF72" i="1" s="1"/>
  <c r="AG73" i="1" s="1"/>
  <c r="AH74" i="1" s="1"/>
  <c r="AI75" i="1" s="1"/>
  <c r="AJ76" i="1" s="1"/>
  <c r="AK77" i="1" s="1"/>
  <c r="AL78" i="1" s="1"/>
  <c r="AM79" i="1" s="1"/>
  <c r="AN80" i="1" s="1"/>
  <c r="AO81" i="1" s="1"/>
  <c r="AP82" i="1" s="1"/>
  <c r="AQ83" i="1" s="1"/>
  <c r="AR84" i="1" s="1"/>
  <c r="AS85" i="1" s="1"/>
  <c r="AT86" i="1" s="1"/>
  <c r="AU87" i="1" s="1"/>
  <c r="AV88" i="1" s="1"/>
  <c r="AW89" i="1" s="1"/>
  <c r="AX90" i="1" s="1"/>
  <c r="AY91" i="1" s="1"/>
  <c r="AZ92" i="1" s="1"/>
  <c r="BA93" i="1" s="1"/>
  <c r="BB94" i="1" s="1"/>
  <c r="BC95" i="1" s="1"/>
  <c r="BD96" i="1" s="1"/>
  <c r="BE97" i="1" s="1"/>
  <c r="BF98" i="1" s="1"/>
  <c r="BG99" i="1" s="1"/>
  <c r="BH100" i="1" s="1"/>
  <c r="BI101" i="1" s="1"/>
  <c r="BJ102" i="1" s="1"/>
  <c r="BK103" i="1" s="1"/>
  <c r="BL104" i="1" s="1"/>
  <c r="BM105" i="1" s="1"/>
  <c r="BN106" i="1" s="1"/>
  <c r="BO107" i="1" s="1"/>
  <c r="BP108" i="1" s="1"/>
  <c r="BQ109" i="1" s="1"/>
  <c r="BR110" i="1" s="1"/>
  <c r="BS111" i="1" s="1"/>
  <c r="BT112" i="1" s="1"/>
  <c r="BU113" i="1" s="1"/>
  <c r="BV114" i="1" s="1"/>
  <c r="BW115" i="1" s="1"/>
  <c r="BX116" i="1" s="1"/>
  <c r="BY117" i="1" s="1"/>
  <c r="BZ118" i="1" s="1"/>
  <c r="CA119" i="1" s="1"/>
  <c r="CB120" i="1" s="1"/>
  <c r="CC121" i="1" s="1"/>
  <c r="CD122" i="1" s="1"/>
  <c r="CE123" i="1" s="1"/>
  <c r="CF124" i="1" s="1"/>
  <c r="CG125" i="1" s="1"/>
  <c r="CH126" i="1" s="1"/>
  <c r="CI127" i="1" s="1"/>
  <c r="CJ128" i="1" s="1"/>
  <c r="CK129" i="1" s="1"/>
  <c r="CL130" i="1" s="1"/>
  <c r="CM131" i="1" s="1"/>
  <c r="CN132" i="1" s="1"/>
  <c r="CO133" i="1" s="1"/>
  <c r="CP134" i="1" s="1"/>
  <c r="CQ135" i="1" s="1"/>
  <c r="CR136" i="1" s="1"/>
  <c r="CS137" i="1" s="1"/>
  <c r="CT138" i="1" s="1"/>
  <c r="CU139" i="1" s="1"/>
  <c r="CV140" i="1" s="1"/>
  <c r="CW141" i="1" s="1"/>
  <c r="CX142" i="1" s="1"/>
  <c r="CY143" i="1" s="1"/>
  <c r="CZ144" i="1" s="1"/>
  <c r="DA145" i="1" s="1"/>
  <c r="DB146" i="1" s="1"/>
  <c r="DC147" i="1" s="1"/>
  <c r="DD148" i="1" s="1"/>
  <c r="DE149" i="1" s="1"/>
  <c r="DF150" i="1" s="1"/>
  <c r="DG151" i="1" s="1"/>
  <c r="DH152" i="1" s="1"/>
  <c r="DI153" i="1" s="1"/>
  <c r="DJ154" i="1" s="1"/>
  <c r="DK155" i="1" s="1"/>
  <c r="DL156" i="1" s="1"/>
  <c r="DM157" i="1" s="1"/>
  <c r="DN158" i="1" s="1"/>
  <c r="DO159" i="1" s="1"/>
  <c r="DP160" i="1" s="1"/>
  <c r="DQ161" i="1" s="1"/>
  <c r="DR162" i="1" s="1"/>
  <c r="DS163" i="1" s="1"/>
  <c r="DT164" i="1" s="1"/>
  <c r="DU165" i="1" s="1"/>
  <c r="DV166" i="1" s="1"/>
  <c r="DW167" i="1" s="1"/>
  <c r="DX168" i="1" s="1"/>
  <c r="DY169" i="1" s="1"/>
  <c r="DZ170" i="1" s="1"/>
  <c r="EA171" i="1" s="1"/>
  <c r="EB172" i="1" s="1"/>
  <c r="EC173" i="1" s="1"/>
  <c r="ED174" i="1" s="1"/>
  <c r="EE175" i="1" s="1"/>
  <c r="EF176" i="1" s="1"/>
  <c r="EG177" i="1" s="1"/>
  <c r="EH178" i="1" s="1"/>
  <c r="EI179" i="1" s="1"/>
  <c r="EJ180" i="1" s="1"/>
  <c r="EK181" i="1" s="1"/>
  <c r="EL182" i="1" s="1"/>
  <c r="EM183" i="1" s="1"/>
  <c r="EN184" i="1" s="1"/>
  <c r="EO185" i="1" s="1"/>
  <c r="EP186" i="1" s="1"/>
  <c r="EQ187" i="1" s="1"/>
  <c r="ER188" i="1" s="1"/>
  <c r="ES189" i="1" s="1"/>
  <c r="ET190" i="1" s="1"/>
  <c r="EU191" i="1" s="1"/>
  <c r="EV192" i="1" s="1"/>
  <c r="EW193" i="1" s="1"/>
  <c r="EX194" i="1" s="1"/>
  <c r="EY195" i="1" s="1"/>
  <c r="Z122" i="1"/>
  <c r="AF122" i="1" s="1"/>
  <c r="AG123" i="1" s="1"/>
  <c r="AH124" i="1" s="1"/>
  <c r="AI125" i="1" s="1"/>
  <c r="AJ126" i="1" s="1"/>
  <c r="AK127" i="1" s="1"/>
  <c r="AL128" i="1" s="1"/>
  <c r="AM129" i="1" s="1"/>
  <c r="AN130" i="1" s="1"/>
  <c r="AO131" i="1" s="1"/>
  <c r="AP132" i="1" s="1"/>
  <c r="AQ133" i="1" s="1"/>
  <c r="AR134" i="1" s="1"/>
  <c r="AS135" i="1" s="1"/>
  <c r="AT136" i="1" s="1"/>
  <c r="AU137" i="1" s="1"/>
  <c r="AV138" i="1" s="1"/>
  <c r="AW139" i="1" s="1"/>
  <c r="AX140" i="1" s="1"/>
  <c r="AY141" i="1" s="1"/>
  <c r="AZ142" i="1" s="1"/>
  <c r="BA143" i="1" s="1"/>
  <c r="BB144" i="1" s="1"/>
  <c r="BC145" i="1" s="1"/>
  <c r="BD146" i="1" s="1"/>
  <c r="BE147" i="1" s="1"/>
  <c r="BF148" i="1" s="1"/>
  <c r="BG149" i="1" s="1"/>
  <c r="BH150" i="1" s="1"/>
  <c r="BI151" i="1" s="1"/>
  <c r="BJ152" i="1" s="1"/>
  <c r="BK153" i="1" s="1"/>
  <c r="BL154" i="1" s="1"/>
  <c r="BM155" i="1" s="1"/>
  <c r="BN156" i="1" s="1"/>
  <c r="BO157" i="1" s="1"/>
  <c r="BP158" i="1" s="1"/>
  <c r="BQ159" i="1" s="1"/>
  <c r="BR160" i="1" s="1"/>
  <c r="BS161" i="1" s="1"/>
  <c r="BT162" i="1" s="1"/>
  <c r="BU163" i="1" s="1"/>
  <c r="BV164" i="1" s="1"/>
  <c r="BW165" i="1" s="1"/>
  <c r="BX166" i="1" s="1"/>
  <c r="BY167" i="1" s="1"/>
  <c r="BZ168" i="1" s="1"/>
  <c r="CA169" i="1" s="1"/>
  <c r="CB170" i="1" s="1"/>
  <c r="CC171" i="1" s="1"/>
  <c r="CD172" i="1" s="1"/>
  <c r="CE173" i="1" s="1"/>
  <c r="CF174" i="1" s="1"/>
  <c r="CG175" i="1" s="1"/>
  <c r="CH176" i="1" s="1"/>
  <c r="CI177" i="1" s="1"/>
  <c r="CJ178" i="1" s="1"/>
  <c r="CK179" i="1" s="1"/>
  <c r="CL180" i="1" s="1"/>
  <c r="CM181" i="1" s="1"/>
  <c r="CN182" i="1" s="1"/>
  <c r="CO183" i="1" s="1"/>
  <c r="CP184" i="1" s="1"/>
  <c r="CQ185" i="1" s="1"/>
  <c r="CR186" i="1" s="1"/>
  <c r="CS187" i="1" s="1"/>
  <c r="CT188" i="1" s="1"/>
  <c r="CU189" i="1" s="1"/>
  <c r="CV190" i="1" s="1"/>
  <c r="CW191" i="1" s="1"/>
  <c r="CX192" i="1" s="1"/>
  <c r="CY193" i="1" s="1"/>
  <c r="CZ194" i="1" s="1"/>
  <c r="DA195" i="1" s="1"/>
  <c r="Z143" i="1"/>
  <c r="AF143" i="1" s="1"/>
  <c r="AG144" i="1" s="1"/>
  <c r="AH145" i="1" s="1"/>
  <c r="AI146" i="1" s="1"/>
  <c r="AJ147" i="1" s="1"/>
  <c r="AK148" i="1" s="1"/>
  <c r="AL149" i="1" s="1"/>
  <c r="AM150" i="1" s="1"/>
  <c r="AN151" i="1" s="1"/>
  <c r="AO152" i="1" s="1"/>
  <c r="AP153" i="1" s="1"/>
  <c r="AQ154" i="1" s="1"/>
  <c r="AR155" i="1" s="1"/>
  <c r="AS156" i="1" s="1"/>
  <c r="AT157" i="1" s="1"/>
  <c r="AU158" i="1" s="1"/>
  <c r="AV159" i="1" s="1"/>
  <c r="AW160" i="1" s="1"/>
  <c r="AX161" i="1" s="1"/>
  <c r="AY162" i="1" s="1"/>
  <c r="AZ163" i="1" s="1"/>
  <c r="BA164" i="1" s="1"/>
  <c r="BB165" i="1" s="1"/>
  <c r="BC166" i="1" s="1"/>
  <c r="BD167" i="1" s="1"/>
  <c r="BE168" i="1" s="1"/>
  <c r="BF169" i="1" s="1"/>
  <c r="BG170" i="1" s="1"/>
  <c r="BH171" i="1" s="1"/>
  <c r="BI172" i="1" s="1"/>
  <c r="BJ173" i="1" s="1"/>
  <c r="BK174" i="1" s="1"/>
  <c r="BL175" i="1" s="1"/>
  <c r="BM176" i="1" s="1"/>
  <c r="BN177" i="1" s="1"/>
  <c r="BO178" i="1" s="1"/>
  <c r="BP179" i="1" s="1"/>
  <c r="BQ180" i="1" s="1"/>
  <c r="BR181" i="1" s="1"/>
  <c r="BS182" i="1" s="1"/>
  <c r="BT183" i="1" s="1"/>
  <c r="BU184" i="1" s="1"/>
  <c r="BV185" i="1" s="1"/>
  <c r="BW186" i="1" s="1"/>
  <c r="BX187" i="1" s="1"/>
  <c r="BY188" i="1" s="1"/>
  <c r="BZ189" i="1" s="1"/>
  <c r="CA190" i="1" s="1"/>
  <c r="CB191" i="1" s="1"/>
  <c r="CC192" i="1" s="1"/>
  <c r="CD193" i="1" s="1"/>
  <c r="CE194" i="1" s="1"/>
  <c r="CF195" i="1" s="1"/>
  <c r="Z33" i="1"/>
  <c r="AF33" i="1" s="1"/>
  <c r="AG34" i="1" s="1"/>
  <c r="AH35" i="1" s="1"/>
  <c r="AI36" i="1" s="1"/>
  <c r="AJ37" i="1" s="1"/>
  <c r="AK38" i="1" s="1"/>
  <c r="AL39" i="1" s="1"/>
  <c r="AM40" i="1" s="1"/>
  <c r="AN41" i="1" s="1"/>
  <c r="AO42" i="1" s="1"/>
  <c r="AP43" i="1" s="1"/>
  <c r="AQ44" i="1" s="1"/>
  <c r="AR45" i="1" s="1"/>
  <c r="AS46" i="1" s="1"/>
  <c r="AT47" i="1" s="1"/>
  <c r="AU48" i="1" s="1"/>
  <c r="AV49" i="1" s="1"/>
  <c r="AW50" i="1" s="1"/>
  <c r="AX51" i="1" s="1"/>
  <c r="AY52" i="1" s="1"/>
  <c r="AZ53" i="1" s="1"/>
  <c r="BA54" i="1" s="1"/>
  <c r="BB55" i="1" s="1"/>
  <c r="BC56" i="1" s="1"/>
  <c r="BD57" i="1" s="1"/>
  <c r="BE58" i="1" s="1"/>
  <c r="BF59" i="1" s="1"/>
  <c r="BG60" i="1" s="1"/>
  <c r="BH61" i="1" s="1"/>
  <c r="BI62" i="1" s="1"/>
  <c r="BJ63" i="1" s="1"/>
  <c r="BK64" i="1" s="1"/>
  <c r="BL65" i="1" s="1"/>
  <c r="BM66" i="1" s="1"/>
  <c r="BN67" i="1" s="1"/>
  <c r="BO68" i="1" s="1"/>
  <c r="BP69" i="1" s="1"/>
  <c r="BQ70" i="1" s="1"/>
  <c r="BR71" i="1" s="1"/>
  <c r="BS72" i="1" s="1"/>
  <c r="BT73" i="1" s="1"/>
  <c r="BU74" i="1" s="1"/>
  <c r="BV75" i="1" s="1"/>
  <c r="BW76" i="1" s="1"/>
  <c r="BX77" i="1" s="1"/>
  <c r="BY78" i="1" s="1"/>
  <c r="BZ79" i="1" s="1"/>
  <c r="CA80" i="1" s="1"/>
  <c r="CB81" i="1" s="1"/>
  <c r="CC82" i="1" s="1"/>
  <c r="CD83" i="1" s="1"/>
  <c r="CE84" i="1" s="1"/>
  <c r="CF85" i="1" s="1"/>
  <c r="CG86" i="1" s="1"/>
  <c r="CH87" i="1" s="1"/>
  <c r="CI88" i="1" s="1"/>
  <c r="CJ89" i="1" s="1"/>
  <c r="CK90" i="1" s="1"/>
  <c r="CL91" i="1" s="1"/>
  <c r="CM92" i="1" s="1"/>
  <c r="CN93" i="1" s="1"/>
  <c r="CO94" i="1" s="1"/>
  <c r="CP95" i="1" s="1"/>
  <c r="CQ96" i="1" s="1"/>
  <c r="CR97" i="1" s="1"/>
  <c r="CS98" i="1" s="1"/>
  <c r="CT99" i="1" s="1"/>
  <c r="CU100" i="1" s="1"/>
  <c r="CV101" i="1" s="1"/>
  <c r="CW102" i="1" s="1"/>
  <c r="CX103" i="1" s="1"/>
  <c r="CY104" i="1" s="1"/>
  <c r="CZ105" i="1" s="1"/>
  <c r="DA106" i="1" s="1"/>
  <c r="DB107" i="1" s="1"/>
  <c r="DC108" i="1" s="1"/>
  <c r="DD109" i="1" s="1"/>
  <c r="DE110" i="1" s="1"/>
  <c r="DF111" i="1" s="1"/>
  <c r="DG112" i="1" s="1"/>
  <c r="DH113" i="1" s="1"/>
  <c r="DI114" i="1" s="1"/>
  <c r="DJ115" i="1" s="1"/>
  <c r="DK116" i="1" s="1"/>
  <c r="DL117" i="1" s="1"/>
  <c r="DM118" i="1" s="1"/>
  <c r="DN119" i="1" s="1"/>
  <c r="DO120" i="1" s="1"/>
  <c r="DP121" i="1" s="1"/>
  <c r="DQ122" i="1" s="1"/>
  <c r="DR123" i="1" s="1"/>
  <c r="DS124" i="1" s="1"/>
  <c r="DT125" i="1" s="1"/>
  <c r="DU126" i="1" s="1"/>
  <c r="DV127" i="1" s="1"/>
  <c r="DW128" i="1" s="1"/>
  <c r="DX129" i="1" s="1"/>
  <c r="DY130" i="1" s="1"/>
  <c r="DZ131" i="1" s="1"/>
  <c r="EA132" i="1" s="1"/>
  <c r="EB133" i="1" s="1"/>
  <c r="EC134" i="1" s="1"/>
  <c r="ED135" i="1" s="1"/>
  <c r="EE136" i="1" s="1"/>
  <c r="EF137" i="1" s="1"/>
  <c r="EG138" i="1" s="1"/>
  <c r="EH139" i="1" s="1"/>
  <c r="EI140" i="1" s="1"/>
  <c r="EJ141" i="1" s="1"/>
  <c r="EK142" i="1" s="1"/>
  <c r="EL143" i="1" s="1"/>
  <c r="EM144" i="1" s="1"/>
  <c r="EN145" i="1" s="1"/>
  <c r="EO146" i="1" s="1"/>
  <c r="EP147" i="1" s="1"/>
  <c r="EQ148" i="1" s="1"/>
  <c r="ER149" i="1" s="1"/>
  <c r="ES150" i="1" s="1"/>
  <c r="ET151" i="1" s="1"/>
  <c r="EU152" i="1" s="1"/>
  <c r="EV153" i="1" s="1"/>
  <c r="EW154" i="1" s="1"/>
  <c r="EX155" i="1" s="1"/>
  <c r="EY156" i="1" s="1"/>
  <c r="EZ157" i="1" s="1"/>
  <c r="FA158" i="1" s="1"/>
  <c r="FB159" i="1" s="1"/>
  <c r="FC160" i="1" s="1"/>
  <c r="FD161" i="1" s="1"/>
  <c r="FE162" i="1" s="1"/>
  <c r="FF163" i="1" s="1"/>
  <c r="FG164" i="1" s="1"/>
  <c r="FH165" i="1" s="1"/>
  <c r="FI166" i="1" s="1"/>
  <c r="FJ167" i="1" s="1"/>
  <c r="FK168" i="1" s="1"/>
  <c r="FL169" i="1" s="1"/>
  <c r="FM170" i="1" s="1"/>
  <c r="FN171" i="1" s="1"/>
  <c r="FO172" i="1" s="1"/>
  <c r="FP173" i="1" s="1"/>
  <c r="FQ174" i="1" s="1"/>
  <c r="FR175" i="1" s="1"/>
  <c r="FS176" i="1" s="1"/>
  <c r="FT177" i="1" s="1"/>
  <c r="FU178" i="1" s="1"/>
  <c r="FV179" i="1" s="1"/>
  <c r="FW180" i="1" s="1"/>
  <c r="FX181" i="1" s="1"/>
  <c r="FY182" i="1" s="1"/>
  <c r="FZ183" i="1" s="1"/>
  <c r="GA184" i="1" s="1"/>
  <c r="GB185" i="1" s="1"/>
  <c r="GC186" i="1" s="1"/>
  <c r="GD187" i="1" s="1"/>
  <c r="GE188" i="1" s="1"/>
  <c r="GF189" i="1" s="1"/>
  <c r="GG190" i="1" s="1"/>
  <c r="GH191" i="1" s="1"/>
  <c r="GI192" i="1" s="1"/>
  <c r="GJ193" i="1" s="1"/>
  <c r="GK194" i="1" s="1"/>
  <c r="GL195" i="1" s="1"/>
  <c r="Z34" i="1"/>
  <c r="AF34" i="1" s="1"/>
  <c r="AG35" i="1" s="1"/>
  <c r="AH36" i="1" s="1"/>
  <c r="AI37" i="1" s="1"/>
  <c r="AJ38" i="1" s="1"/>
  <c r="AK39" i="1" s="1"/>
  <c r="AL40" i="1" s="1"/>
  <c r="AM41" i="1" s="1"/>
  <c r="AN42" i="1" s="1"/>
  <c r="AO43" i="1" s="1"/>
  <c r="AP44" i="1" s="1"/>
  <c r="AQ45" i="1" s="1"/>
  <c r="AR46" i="1" s="1"/>
  <c r="AS47" i="1" s="1"/>
  <c r="AT48" i="1" s="1"/>
  <c r="AU49" i="1" s="1"/>
  <c r="AV50" i="1" s="1"/>
  <c r="AW51" i="1" s="1"/>
  <c r="AX52" i="1" s="1"/>
  <c r="AY53" i="1" s="1"/>
  <c r="AZ54" i="1" s="1"/>
  <c r="BA55" i="1" s="1"/>
  <c r="BB56" i="1" s="1"/>
  <c r="BC57" i="1" s="1"/>
  <c r="BD58" i="1" s="1"/>
  <c r="BE59" i="1" s="1"/>
  <c r="BF60" i="1" s="1"/>
  <c r="BG61" i="1" s="1"/>
  <c r="BH62" i="1" s="1"/>
  <c r="BI63" i="1" s="1"/>
  <c r="BJ64" i="1" s="1"/>
  <c r="BK65" i="1" s="1"/>
  <c r="BL66" i="1" s="1"/>
  <c r="BM67" i="1" s="1"/>
  <c r="BN68" i="1" s="1"/>
  <c r="BO69" i="1" s="1"/>
  <c r="BP70" i="1" s="1"/>
  <c r="BQ71" i="1" s="1"/>
  <c r="BR72" i="1" s="1"/>
  <c r="BS73" i="1" s="1"/>
  <c r="BT74" i="1" s="1"/>
  <c r="BU75" i="1" s="1"/>
  <c r="BV76" i="1" s="1"/>
  <c r="BW77" i="1" s="1"/>
  <c r="BX78" i="1" s="1"/>
  <c r="BY79" i="1" s="1"/>
  <c r="BZ80" i="1" s="1"/>
  <c r="CA81" i="1" s="1"/>
  <c r="CB82" i="1" s="1"/>
  <c r="CC83" i="1" s="1"/>
  <c r="CD84" i="1" s="1"/>
  <c r="CE85" i="1" s="1"/>
  <c r="CF86" i="1" s="1"/>
  <c r="CG87" i="1" s="1"/>
  <c r="CH88" i="1" s="1"/>
  <c r="CI89" i="1" s="1"/>
  <c r="CJ90" i="1" s="1"/>
  <c r="CK91" i="1" s="1"/>
  <c r="CL92" i="1" s="1"/>
  <c r="CM93" i="1" s="1"/>
  <c r="CN94" i="1" s="1"/>
  <c r="CO95" i="1" s="1"/>
  <c r="CP96" i="1" s="1"/>
  <c r="CQ97" i="1" s="1"/>
  <c r="CR98" i="1" s="1"/>
  <c r="CS99" i="1" s="1"/>
  <c r="CT100" i="1" s="1"/>
  <c r="CU101" i="1" s="1"/>
  <c r="CV102" i="1" s="1"/>
  <c r="CW103" i="1" s="1"/>
  <c r="CX104" i="1" s="1"/>
  <c r="CY105" i="1" s="1"/>
  <c r="CZ106" i="1" s="1"/>
  <c r="DA107" i="1" s="1"/>
  <c r="DB108" i="1" s="1"/>
  <c r="DC109" i="1" s="1"/>
  <c r="DD110" i="1" s="1"/>
  <c r="DE111" i="1" s="1"/>
  <c r="DF112" i="1" s="1"/>
  <c r="DG113" i="1" s="1"/>
  <c r="DH114" i="1" s="1"/>
  <c r="DI115" i="1" s="1"/>
  <c r="DJ116" i="1" s="1"/>
  <c r="DK117" i="1" s="1"/>
  <c r="DL118" i="1" s="1"/>
  <c r="DM119" i="1" s="1"/>
  <c r="DN120" i="1" s="1"/>
  <c r="DO121" i="1" s="1"/>
  <c r="DP122" i="1" s="1"/>
  <c r="DQ123" i="1" s="1"/>
  <c r="DR124" i="1" s="1"/>
  <c r="DS125" i="1" s="1"/>
  <c r="DT126" i="1" s="1"/>
  <c r="DU127" i="1" s="1"/>
  <c r="DV128" i="1" s="1"/>
  <c r="DW129" i="1" s="1"/>
  <c r="DX130" i="1" s="1"/>
  <c r="DY131" i="1" s="1"/>
  <c r="DZ132" i="1" s="1"/>
  <c r="EA133" i="1" s="1"/>
  <c r="EB134" i="1" s="1"/>
  <c r="EC135" i="1" s="1"/>
  <c r="ED136" i="1" s="1"/>
  <c r="EE137" i="1" s="1"/>
  <c r="EF138" i="1" s="1"/>
  <c r="EG139" i="1" s="1"/>
  <c r="EH140" i="1" s="1"/>
  <c r="EI141" i="1" s="1"/>
  <c r="EJ142" i="1" s="1"/>
  <c r="EK143" i="1" s="1"/>
  <c r="EL144" i="1" s="1"/>
  <c r="EM145" i="1" s="1"/>
  <c r="EN146" i="1" s="1"/>
  <c r="EO147" i="1" s="1"/>
  <c r="EP148" i="1" s="1"/>
  <c r="EQ149" i="1" s="1"/>
  <c r="ER150" i="1" s="1"/>
  <c r="ES151" i="1" s="1"/>
  <c r="ET152" i="1" s="1"/>
  <c r="EU153" i="1" s="1"/>
  <c r="EV154" i="1" s="1"/>
  <c r="EW155" i="1" s="1"/>
  <c r="EX156" i="1" s="1"/>
  <c r="EY157" i="1" s="1"/>
  <c r="EZ158" i="1" s="1"/>
  <c r="FA159" i="1" s="1"/>
  <c r="FB160" i="1" s="1"/>
  <c r="FC161" i="1" s="1"/>
  <c r="FD162" i="1" s="1"/>
  <c r="FE163" i="1" s="1"/>
  <c r="FF164" i="1" s="1"/>
  <c r="FG165" i="1" s="1"/>
  <c r="FH166" i="1" s="1"/>
  <c r="FI167" i="1" s="1"/>
  <c r="FJ168" i="1" s="1"/>
  <c r="FK169" i="1" s="1"/>
  <c r="FL170" i="1" s="1"/>
  <c r="FM171" i="1" s="1"/>
  <c r="FN172" i="1" s="1"/>
  <c r="FO173" i="1" s="1"/>
  <c r="FP174" i="1" s="1"/>
  <c r="FQ175" i="1" s="1"/>
  <c r="FR176" i="1" s="1"/>
  <c r="FS177" i="1" s="1"/>
  <c r="FT178" i="1" s="1"/>
  <c r="FU179" i="1" s="1"/>
  <c r="FV180" i="1" s="1"/>
  <c r="FW181" i="1" s="1"/>
  <c r="FX182" i="1" s="1"/>
  <c r="FY183" i="1" s="1"/>
  <c r="FZ184" i="1" s="1"/>
  <c r="GA185" i="1" s="1"/>
  <c r="GB186" i="1" s="1"/>
  <c r="GC187" i="1" s="1"/>
  <c r="GD188" i="1" s="1"/>
  <c r="GE189" i="1" s="1"/>
  <c r="GF190" i="1" s="1"/>
  <c r="GG191" i="1" s="1"/>
  <c r="GH192" i="1" s="1"/>
  <c r="GI193" i="1" s="1"/>
  <c r="GJ194" i="1" s="1"/>
  <c r="GK195" i="1" s="1"/>
  <c r="Z167" i="1"/>
  <c r="AF167" i="1" s="1"/>
  <c r="AG168" i="1" s="1"/>
  <c r="AH169" i="1" s="1"/>
  <c r="AI170" i="1" s="1"/>
  <c r="AJ171" i="1" s="1"/>
  <c r="AK172" i="1" s="1"/>
  <c r="AL173" i="1" s="1"/>
  <c r="AM174" i="1" s="1"/>
  <c r="AN175" i="1" s="1"/>
  <c r="AO176" i="1" s="1"/>
  <c r="AP177" i="1" s="1"/>
  <c r="AQ178" i="1" s="1"/>
  <c r="AR179" i="1" s="1"/>
  <c r="AS180" i="1" s="1"/>
  <c r="AT181" i="1" s="1"/>
  <c r="AU182" i="1" s="1"/>
  <c r="AV183" i="1" s="1"/>
  <c r="AW184" i="1" s="1"/>
  <c r="AX185" i="1" s="1"/>
  <c r="AY186" i="1" s="1"/>
  <c r="AZ187" i="1" s="1"/>
  <c r="BA188" i="1" s="1"/>
  <c r="BB189" i="1" s="1"/>
  <c r="BC190" i="1" s="1"/>
  <c r="BD191" i="1" s="1"/>
  <c r="BE192" i="1" s="1"/>
  <c r="BF193" i="1" s="1"/>
  <c r="BG194" i="1" s="1"/>
  <c r="BH195" i="1" s="1"/>
  <c r="Z58" i="1"/>
  <c r="AF58" i="1" s="1"/>
  <c r="AG59" i="1" s="1"/>
  <c r="AH60" i="1" s="1"/>
  <c r="AI61" i="1" s="1"/>
  <c r="AJ62" i="1" s="1"/>
  <c r="AK63" i="1" s="1"/>
  <c r="AL64" i="1" s="1"/>
  <c r="AM65" i="1" s="1"/>
  <c r="AN66" i="1" s="1"/>
  <c r="AO67" i="1" s="1"/>
  <c r="AP68" i="1" s="1"/>
  <c r="AQ69" i="1" s="1"/>
  <c r="AR70" i="1" s="1"/>
  <c r="AS71" i="1" s="1"/>
  <c r="AT72" i="1" s="1"/>
  <c r="AU73" i="1" s="1"/>
  <c r="AV74" i="1" s="1"/>
  <c r="AW75" i="1" s="1"/>
  <c r="AX76" i="1" s="1"/>
  <c r="AY77" i="1" s="1"/>
  <c r="AZ78" i="1" s="1"/>
  <c r="BA79" i="1" s="1"/>
  <c r="BB80" i="1" s="1"/>
  <c r="BC81" i="1" s="1"/>
  <c r="BD82" i="1" s="1"/>
  <c r="BE83" i="1" s="1"/>
  <c r="BF84" i="1" s="1"/>
  <c r="BG85" i="1" s="1"/>
  <c r="BH86" i="1" s="1"/>
  <c r="BI87" i="1" s="1"/>
  <c r="BJ88" i="1" s="1"/>
  <c r="BK89" i="1" s="1"/>
  <c r="BL90" i="1" s="1"/>
  <c r="BM91" i="1" s="1"/>
  <c r="BN92" i="1" s="1"/>
  <c r="BO93" i="1" s="1"/>
  <c r="BP94" i="1" s="1"/>
  <c r="BQ95" i="1" s="1"/>
  <c r="BR96" i="1" s="1"/>
  <c r="BS97" i="1" s="1"/>
  <c r="BT98" i="1" s="1"/>
  <c r="BU99" i="1" s="1"/>
  <c r="BV100" i="1" s="1"/>
  <c r="BW101" i="1" s="1"/>
  <c r="BX102" i="1" s="1"/>
  <c r="BY103" i="1" s="1"/>
  <c r="BZ104" i="1" s="1"/>
  <c r="CA105" i="1" s="1"/>
  <c r="CB106" i="1" s="1"/>
  <c r="CC107" i="1" s="1"/>
  <c r="CD108" i="1" s="1"/>
  <c r="CE109" i="1" s="1"/>
  <c r="CF110" i="1" s="1"/>
  <c r="CG111" i="1" s="1"/>
  <c r="CH112" i="1" s="1"/>
  <c r="CI113" i="1" s="1"/>
  <c r="CJ114" i="1" s="1"/>
  <c r="CK115" i="1" s="1"/>
  <c r="CL116" i="1" s="1"/>
  <c r="CM117" i="1" s="1"/>
  <c r="CN118" i="1" s="1"/>
  <c r="CO119" i="1" s="1"/>
  <c r="CP120" i="1" s="1"/>
  <c r="CQ121" i="1" s="1"/>
  <c r="CR122" i="1" s="1"/>
  <c r="CS123" i="1" s="1"/>
  <c r="CT124" i="1" s="1"/>
  <c r="CU125" i="1" s="1"/>
  <c r="CV126" i="1" s="1"/>
  <c r="CW127" i="1" s="1"/>
  <c r="CX128" i="1" s="1"/>
  <c r="CY129" i="1" s="1"/>
  <c r="CZ130" i="1" s="1"/>
  <c r="DA131" i="1" s="1"/>
  <c r="DB132" i="1" s="1"/>
  <c r="DC133" i="1" s="1"/>
  <c r="DD134" i="1" s="1"/>
  <c r="DE135" i="1" s="1"/>
  <c r="DF136" i="1" s="1"/>
  <c r="DG137" i="1" s="1"/>
  <c r="DH138" i="1" s="1"/>
  <c r="DI139" i="1" s="1"/>
  <c r="DJ140" i="1" s="1"/>
  <c r="DK141" i="1" s="1"/>
  <c r="DL142" i="1" s="1"/>
  <c r="DM143" i="1" s="1"/>
  <c r="DN144" i="1" s="1"/>
  <c r="DO145" i="1" s="1"/>
  <c r="DP146" i="1" s="1"/>
  <c r="DQ147" i="1" s="1"/>
  <c r="DR148" i="1" s="1"/>
  <c r="DS149" i="1" s="1"/>
  <c r="DT150" i="1" s="1"/>
  <c r="DU151" i="1" s="1"/>
  <c r="DV152" i="1" s="1"/>
  <c r="DW153" i="1" s="1"/>
  <c r="DX154" i="1" s="1"/>
  <c r="DY155" i="1" s="1"/>
  <c r="DZ156" i="1" s="1"/>
  <c r="EA157" i="1" s="1"/>
  <c r="EB158" i="1" s="1"/>
  <c r="EC159" i="1" s="1"/>
  <c r="ED160" i="1" s="1"/>
  <c r="EE161" i="1" s="1"/>
  <c r="EF162" i="1" s="1"/>
  <c r="EG163" i="1" s="1"/>
  <c r="EH164" i="1" s="1"/>
  <c r="EI165" i="1" s="1"/>
  <c r="EJ166" i="1" s="1"/>
  <c r="EK167" i="1" s="1"/>
  <c r="EL168" i="1" s="1"/>
  <c r="EM169" i="1" s="1"/>
  <c r="EN170" i="1" s="1"/>
  <c r="EO171" i="1" s="1"/>
  <c r="EP172" i="1" s="1"/>
  <c r="EQ173" i="1" s="1"/>
  <c r="ER174" i="1" s="1"/>
  <c r="ES175" i="1" s="1"/>
  <c r="ET176" i="1" s="1"/>
  <c r="EU177" i="1" s="1"/>
  <c r="EV178" i="1" s="1"/>
  <c r="EW179" i="1" s="1"/>
  <c r="EX180" i="1" s="1"/>
  <c r="EY181" i="1" s="1"/>
  <c r="EZ182" i="1" s="1"/>
  <c r="FA183" i="1" s="1"/>
  <c r="FB184" i="1" s="1"/>
  <c r="FC185" i="1" s="1"/>
  <c r="FD186" i="1" s="1"/>
  <c r="FE187" i="1" s="1"/>
  <c r="FF188" i="1" s="1"/>
  <c r="FG189" i="1" s="1"/>
  <c r="FH190" i="1" s="1"/>
  <c r="FI191" i="1" s="1"/>
  <c r="FJ192" i="1" s="1"/>
  <c r="FK193" i="1" s="1"/>
  <c r="FL194" i="1" s="1"/>
  <c r="FM195" i="1" s="1"/>
  <c r="Z161" i="1"/>
  <c r="AF161" i="1" s="1"/>
  <c r="AG162" i="1" s="1"/>
  <c r="AH163" i="1" s="1"/>
  <c r="AI164" i="1" s="1"/>
  <c r="AJ165" i="1" s="1"/>
  <c r="AK166" i="1" s="1"/>
  <c r="AL167" i="1" s="1"/>
  <c r="AM168" i="1" s="1"/>
  <c r="AN169" i="1" s="1"/>
  <c r="AO170" i="1" s="1"/>
  <c r="AP171" i="1" s="1"/>
  <c r="AQ172" i="1" s="1"/>
  <c r="AR173" i="1" s="1"/>
  <c r="AS174" i="1" s="1"/>
  <c r="AT175" i="1" s="1"/>
  <c r="AU176" i="1" s="1"/>
  <c r="AV177" i="1" s="1"/>
  <c r="AW178" i="1" s="1"/>
  <c r="AX179" i="1" s="1"/>
  <c r="AY180" i="1" s="1"/>
  <c r="AZ181" i="1" s="1"/>
  <c r="BA182" i="1" s="1"/>
  <c r="BB183" i="1" s="1"/>
  <c r="BC184" i="1" s="1"/>
  <c r="BD185" i="1" s="1"/>
  <c r="BE186" i="1" s="1"/>
  <c r="BF187" i="1" s="1"/>
  <c r="BG188" i="1" s="1"/>
  <c r="BH189" i="1" s="1"/>
  <c r="BI190" i="1" s="1"/>
  <c r="BJ191" i="1" s="1"/>
  <c r="BK192" i="1" s="1"/>
  <c r="BL193" i="1" s="1"/>
  <c r="BM194" i="1" s="1"/>
  <c r="BN195" i="1" s="1"/>
  <c r="Z64" i="1"/>
  <c r="AF64" i="1" s="1"/>
  <c r="AG65" i="1" s="1"/>
  <c r="AH66" i="1" s="1"/>
  <c r="AI67" i="1" s="1"/>
  <c r="AJ68" i="1" s="1"/>
  <c r="AK69" i="1" s="1"/>
  <c r="AL70" i="1" s="1"/>
  <c r="AM71" i="1" s="1"/>
  <c r="AN72" i="1" s="1"/>
  <c r="AO73" i="1" s="1"/>
  <c r="AP74" i="1" s="1"/>
  <c r="AQ75" i="1" s="1"/>
  <c r="AR76" i="1" s="1"/>
  <c r="AS77" i="1" s="1"/>
  <c r="AT78" i="1" s="1"/>
  <c r="AU79" i="1" s="1"/>
  <c r="AV80" i="1" s="1"/>
  <c r="AW81" i="1" s="1"/>
  <c r="AX82" i="1" s="1"/>
  <c r="AY83" i="1" s="1"/>
  <c r="AZ84" i="1" s="1"/>
  <c r="BA85" i="1" s="1"/>
  <c r="BB86" i="1" s="1"/>
  <c r="BC87" i="1" s="1"/>
  <c r="BD88" i="1" s="1"/>
  <c r="BE89" i="1" s="1"/>
  <c r="BF90" i="1" s="1"/>
  <c r="BG91" i="1" s="1"/>
  <c r="BH92" i="1" s="1"/>
  <c r="BI93" i="1" s="1"/>
  <c r="BJ94" i="1" s="1"/>
  <c r="BK95" i="1" s="1"/>
  <c r="BL96" i="1" s="1"/>
  <c r="BM97" i="1" s="1"/>
  <c r="BN98" i="1" s="1"/>
  <c r="BO99" i="1" s="1"/>
  <c r="BP100" i="1" s="1"/>
  <c r="BQ101" i="1" s="1"/>
  <c r="BR102" i="1" s="1"/>
  <c r="BS103" i="1" s="1"/>
  <c r="BT104" i="1" s="1"/>
  <c r="BU105" i="1" s="1"/>
  <c r="BV106" i="1" s="1"/>
  <c r="BW107" i="1" s="1"/>
  <c r="BX108" i="1" s="1"/>
  <c r="BY109" i="1" s="1"/>
  <c r="BZ110" i="1" s="1"/>
  <c r="CA111" i="1" s="1"/>
  <c r="CB112" i="1" s="1"/>
  <c r="CC113" i="1" s="1"/>
  <c r="CD114" i="1" s="1"/>
  <c r="CE115" i="1" s="1"/>
  <c r="CF116" i="1" s="1"/>
  <c r="CG117" i="1" s="1"/>
  <c r="CH118" i="1" s="1"/>
  <c r="CI119" i="1" s="1"/>
  <c r="CJ120" i="1" s="1"/>
  <c r="CK121" i="1" s="1"/>
  <c r="CL122" i="1" s="1"/>
  <c r="CM123" i="1" s="1"/>
  <c r="CN124" i="1" s="1"/>
  <c r="CO125" i="1" s="1"/>
  <c r="CP126" i="1" s="1"/>
  <c r="CQ127" i="1" s="1"/>
  <c r="CR128" i="1" s="1"/>
  <c r="CS129" i="1" s="1"/>
  <c r="CT130" i="1" s="1"/>
  <c r="CU131" i="1" s="1"/>
  <c r="CV132" i="1" s="1"/>
  <c r="CW133" i="1" s="1"/>
  <c r="CX134" i="1" s="1"/>
  <c r="CY135" i="1" s="1"/>
  <c r="CZ136" i="1" s="1"/>
  <c r="DA137" i="1" s="1"/>
  <c r="DB138" i="1" s="1"/>
  <c r="DC139" i="1" s="1"/>
  <c r="DD140" i="1" s="1"/>
  <c r="DE141" i="1" s="1"/>
  <c r="DF142" i="1" s="1"/>
  <c r="DG143" i="1" s="1"/>
  <c r="DH144" i="1" s="1"/>
  <c r="DI145" i="1" s="1"/>
  <c r="DJ146" i="1" s="1"/>
  <c r="DK147" i="1" s="1"/>
  <c r="DL148" i="1" s="1"/>
  <c r="DM149" i="1" s="1"/>
  <c r="DN150" i="1" s="1"/>
  <c r="DO151" i="1" s="1"/>
  <c r="DP152" i="1" s="1"/>
  <c r="DQ153" i="1" s="1"/>
  <c r="DR154" i="1" s="1"/>
  <c r="DS155" i="1" s="1"/>
  <c r="DT156" i="1" s="1"/>
  <c r="DU157" i="1" s="1"/>
  <c r="DV158" i="1" s="1"/>
  <c r="DW159" i="1" s="1"/>
  <c r="DX160" i="1" s="1"/>
  <c r="DY161" i="1" s="1"/>
  <c r="DZ162" i="1" s="1"/>
  <c r="EA163" i="1" s="1"/>
  <c r="EB164" i="1" s="1"/>
  <c r="EC165" i="1" s="1"/>
  <c r="ED166" i="1" s="1"/>
  <c r="EE167" i="1" s="1"/>
  <c r="EF168" i="1" s="1"/>
  <c r="EG169" i="1" s="1"/>
  <c r="EH170" i="1" s="1"/>
  <c r="EI171" i="1" s="1"/>
  <c r="EJ172" i="1" s="1"/>
  <c r="EK173" i="1" s="1"/>
  <c r="EL174" i="1" s="1"/>
  <c r="EM175" i="1" s="1"/>
  <c r="EN176" i="1" s="1"/>
  <c r="EO177" i="1" s="1"/>
  <c r="EP178" i="1" s="1"/>
  <c r="EQ179" i="1" s="1"/>
  <c r="ER180" i="1" s="1"/>
  <c r="ES181" i="1" s="1"/>
  <c r="ET182" i="1" s="1"/>
  <c r="EU183" i="1" s="1"/>
  <c r="EV184" i="1" s="1"/>
  <c r="EW185" i="1" s="1"/>
  <c r="EX186" i="1" s="1"/>
  <c r="EY187" i="1" s="1"/>
  <c r="EZ188" i="1" s="1"/>
  <c r="FA189" i="1" s="1"/>
  <c r="FB190" i="1" s="1"/>
  <c r="FC191" i="1" s="1"/>
  <c r="FD192" i="1" s="1"/>
  <c r="FE193" i="1" s="1"/>
  <c r="FF194" i="1" s="1"/>
  <c r="FG195" i="1" s="1"/>
  <c r="Z76" i="1"/>
  <c r="AF76" i="1" s="1"/>
  <c r="AG77" i="1" s="1"/>
  <c r="AH78" i="1" s="1"/>
  <c r="AI79" i="1" s="1"/>
  <c r="AJ80" i="1" s="1"/>
  <c r="AK81" i="1" s="1"/>
  <c r="AL82" i="1" s="1"/>
  <c r="AM83" i="1" s="1"/>
  <c r="AN84" i="1" s="1"/>
  <c r="AO85" i="1" s="1"/>
  <c r="AP86" i="1" s="1"/>
  <c r="AQ87" i="1" s="1"/>
  <c r="AR88" i="1" s="1"/>
  <c r="AS89" i="1" s="1"/>
  <c r="AT90" i="1" s="1"/>
  <c r="AU91" i="1" s="1"/>
  <c r="AV92" i="1" s="1"/>
  <c r="AW93" i="1" s="1"/>
  <c r="AX94" i="1" s="1"/>
  <c r="AY95" i="1" s="1"/>
  <c r="AZ96" i="1" s="1"/>
  <c r="BA97" i="1" s="1"/>
  <c r="BB98" i="1" s="1"/>
  <c r="BC99" i="1" s="1"/>
  <c r="BD100" i="1" s="1"/>
  <c r="BE101" i="1" s="1"/>
  <c r="BF102" i="1" s="1"/>
  <c r="BG103" i="1" s="1"/>
  <c r="BH104" i="1" s="1"/>
  <c r="BI105" i="1" s="1"/>
  <c r="BJ106" i="1" s="1"/>
  <c r="BK107" i="1" s="1"/>
  <c r="BL108" i="1" s="1"/>
  <c r="BM109" i="1" s="1"/>
  <c r="BN110" i="1" s="1"/>
  <c r="BO111" i="1" s="1"/>
  <c r="BP112" i="1" s="1"/>
  <c r="BQ113" i="1" s="1"/>
  <c r="BR114" i="1" s="1"/>
  <c r="BS115" i="1" s="1"/>
  <c r="BT116" i="1" s="1"/>
  <c r="BU117" i="1" s="1"/>
  <c r="BV118" i="1" s="1"/>
  <c r="BW119" i="1" s="1"/>
  <c r="BX120" i="1" s="1"/>
  <c r="BY121" i="1" s="1"/>
  <c r="BZ122" i="1" s="1"/>
  <c r="CA123" i="1" s="1"/>
  <c r="CB124" i="1" s="1"/>
  <c r="CC125" i="1" s="1"/>
  <c r="CD126" i="1" s="1"/>
  <c r="CE127" i="1" s="1"/>
  <c r="CF128" i="1" s="1"/>
  <c r="CG129" i="1" s="1"/>
  <c r="CH130" i="1" s="1"/>
  <c r="CI131" i="1" s="1"/>
  <c r="CJ132" i="1" s="1"/>
  <c r="CK133" i="1" s="1"/>
  <c r="CL134" i="1" s="1"/>
  <c r="CM135" i="1" s="1"/>
  <c r="CN136" i="1" s="1"/>
  <c r="CO137" i="1" s="1"/>
  <c r="CP138" i="1" s="1"/>
  <c r="CQ139" i="1" s="1"/>
  <c r="CR140" i="1" s="1"/>
  <c r="CS141" i="1" s="1"/>
  <c r="CT142" i="1" s="1"/>
  <c r="CU143" i="1" s="1"/>
  <c r="CV144" i="1" s="1"/>
  <c r="CW145" i="1" s="1"/>
  <c r="CX146" i="1" s="1"/>
  <c r="CY147" i="1" s="1"/>
  <c r="CZ148" i="1" s="1"/>
  <c r="DA149" i="1" s="1"/>
  <c r="DB150" i="1" s="1"/>
  <c r="DC151" i="1" s="1"/>
  <c r="DD152" i="1" s="1"/>
  <c r="DE153" i="1" s="1"/>
  <c r="DF154" i="1" s="1"/>
  <c r="DG155" i="1" s="1"/>
  <c r="DH156" i="1" s="1"/>
  <c r="DI157" i="1" s="1"/>
  <c r="DJ158" i="1" s="1"/>
  <c r="DK159" i="1" s="1"/>
  <c r="DL160" i="1" s="1"/>
  <c r="DM161" i="1" s="1"/>
  <c r="DN162" i="1" s="1"/>
  <c r="DO163" i="1" s="1"/>
  <c r="DP164" i="1" s="1"/>
  <c r="DQ165" i="1" s="1"/>
  <c r="DR166" i="1" s="1"/>
  <c r="DS167" i="1" s="1"/>
  <c r="DT168" i="1" s="1"/>
  <c r="DU169" i="1" s="1"/>
  <c r="DV170" i="1" s="1"/>
  <c r="DW171" i="1" s="1"/>
  <c r="DX172" i="1" s="1"/>
  <c r="DY173" i="1" s="1"/>
  <c r="DZ174" i="1" s="1"/>
  <c r="EA175" i="1" s="1"/>
  <c r="EB176" i="1" s="1"/>
  <c r="EC177" i="1" s="1"/>
  <c r="ED178" i="1" s="1"/>
  <c r="EE179" i="1" s="1"/>
  <c r="EF180" i="1" s="1"/>
  <c r="EG181" i="1" s="1"/>
  <c r="EH182" i="1" s="1"/>
  <c r="EI183" i="1" s="1"/>
  <c r="EJ184" i="1" s="1"/>
  <c r="EK185" i="1" s="1"/>
  <c r="EL186" i="1" s="1"/>
  <c r="EM187" i="1" s="1"/>
  <c r="EN188" i="1" s="1"/>
  <c r="EO189" i="1" s="1"/>
  <c r="EP190" i="1" s="1"/>
  <c r="EQ191" i="1" s="1"/>
  <c r="ER192" i="1" s="1"/>
  <c r="ES193" i="1" s="1"/>
  <c r="ET194" i="1" s="1"/>
  <c r="EU195" i="1" s="1"/>
  <c r="Z186" i="1"/>
  <c r="AF186" i="1" s="1"/>
  <c r="AG187" i="1" s="1"/>
  <c r="AH188" i="1" s="1"/>
  <c r="AI189" i="1" s="1"/>
  <c r="AJ190" i="1" s="1"/>
  <c r="AK191" i="1" s="1"/>
  <c r="AL192" i="1" s="1"/>
  <c r="AM193" i="1" s="1"/>
  <c r="AN194" i="1" s="1"/>
  <c r="AO195" i="1" s="1"/>
  <c r="Z40" i="1"/>
  <c r="AF40" i="1" s="1"/>
  <c r="AG41" i="1" s="1"/>
  <c r="AH42" i="1" s="1"/>
  <c r="AI43" i="1" s="1"/>
  <c r="AJ44" i="1" s="1"/>
  <c r="AK45" i="1" s="1"/>
  <c r="AL46" i="1" s="1"/>
  <c r="AM47" i="1" s="1"/>
  <c r="AN48" i="1" s="1"/>
  <c r="AO49" i="1" s="1"/>
  <c r="AP50" i="1" s="1"/>
  <c r="AQ51" i="1" s="1"/>
  <c r="AR52" i="1" s="1"/>
  <c r="AS53" i="1" s="1"/>
  <c r="AT54" i="1" s="1"/>
  <c r="AU55" i="1" s="1"/>
  <c r="AV56" i="1" s="1"/>
  <c r="AW57" i="1" s="1"/>
  <c r="AX58" i="1" s="1"/>
  <c r="AY59" i="1" s="1"/>
  <c r="AZ60" i="1" s="1"/>
  <c r="BA61" i="1" s="1"/>
  <c r="BB62" i="1" s="1"/>
  <c r="BC63" i="1" s="1"/>
  <c r="BD64" i="1" s="1"/>
  <c r="BE65" i="1" s="1"/>
  <c r="BF66" i="1" s="1"/>
  <c r="BG67" i="1" s="1"/>
  <c r="BH68" i="1" s="1"/>
  <c r="BI69" i="1" s="1"/>
  <c r="BJ70" i="1" s="1"/>
  <c r="BK71" i="1" s="1"/>
  <c r="BL72" i="1" s="1"/>
  <c r="BM73" i="1" s="1"/>
  <c r="BN74" i="1" s="1"/>
  <c r="BO75" i="1" s="1"/>
  <c r="BP76" i="1" s="1"/>
  <c r="BQ77" i="1" s="1"/>
  <c r="BR78" i="1" s="1"/>
  <c r="BS79" i="1" s="1"/>
  <c r="BT80" i="1" s="1"/>
  <c r="BU81" i="1" s="1"/>
  <c r="BV82" i="1" s="1"/>
  <c r="BW83" i="1" s="1"/>
  <c r="BX84" i="1" s="1"/>
  <c r="BY85" i="1" s="1"/>
  <c r="BZ86" i="1" s="1"/>
  <c r="CA87" i="1" s="1"/>
  <c r="CB88" i="1" s="1"/>
  <c r="CC89" i="1" s="1"/>
  <c r="CD90" i="1" s="1"/>
  <c r="CE91" i="1" s="1"/>
  <c r="CF92" i="1" s="1"/>
  <c r="CG93" i="1" s="1"/>
  <c r="CH94" i="1" s="1"/>
  <c r="CI95" i="1" s="1"/>
  <c r="CJ96" i="1" s="1"/>
  <c r="CK97" i="1" s="1"/>
  <c r="CL98" i="1" s="1"/>
  <c r="CM99" i="1" s="1"/>
  <c r="CN100" i="1" s="1"/>
  <c r="CO101" i="1" s="1"/>
  <c r="CP102" i="1" s="1"/>
  <c r="CQ103" i="1" s="1"/>
  <c r="CR104" i="1" s="1"/>
  <c r="CS105" i="1" s="1"/>
  <c r="CT106" i="1" s="1"/>
  <c r="CU107" i="1" s="1"/>
  <c r="CV108" i="1" s="1"/>
  <c r="CW109" i="1" s="1"/>
  <c r="CX110" i="1" s="1"/>
  <c r="CY111" i="1" s="1"/>
  <c r="CZ112" i="1" s="1"/>
  <c r="DA113" i="1" s="1"/>
  <c r="DB114" i="1" s="1"/>
  <c r="DC115" i="1" s="1"/>
  <c r="DD116" i="1" s="1"/>
  <c r="DE117" i="1" s="1"/>
  <c r="DF118" i="1" s="1"/>
  <c r="DG119" i="1" s="1"/>
  <c r="DH120" i="1" s="1"/>
  <c r="DI121" i="1" s="1"/>
  <c r="DJ122" i="1" s="1"/>
  <c r="DK123" i="1" s="1"/>
  <c r="DL124" i="1" s="1"/>
  <c r="DM125" i="1" s="1"/>
  <c r="DN126" i="1" s="1"/>
  <c r="DO127" i="1" s="1"/>
  <c r="DP128" i="1" s="1"/>
  <c r="DQ129" i="1" s="1"/>
  <c r="DR130" i="1" s="1"/>
  <c r="DS131" i="1" s="1"/>
  <c r="DT132" i="1" s="1"/>
  <c r="DU133" i="1" s="1"/>
  <c r="DV134" i="1" s="1"/>
  <c r="DW135" i="1" s="1"/>
  <c r="DX136" i="1" s="1"/>
  <c r="DY137" i="1" s="1"/>
  <c r="DZ138" i="1" s="1"/>
  <c r="EA139" i="1" s="1"/>
  <c r="EB140" i="1" s="1"/>
  <c r="EC141" i="1" s="1"/>
  <c r="ED142" i="1" s="1"/>
  <c r="EE143" i="1" s="1"/>
  <c r="EF144" i="1" s="1"/>
  <c r="EG145" i="1" s="1"/>
  <c r="EH146" i="1" s="1"/>
  <c r="EI147" i="1" s="1"/>
  <c r="EJ148" i="1" s="1"/>
  <c r="EK149" i="1" s="1"/>
  <c r="EL150" i="1" s="1"/>
  <c r="EM151" i="1" s="1"/>
  <c r="EN152" i="1" s="1"/>
  <c r="EO153" i="1" s="1"/>
  <c r="EP154" i="1" s="1"/>
  <c r="EQ155" i="1" s="1"/>
  <c r="ER156" i="1" s="1"/>
  <c r="ES157" i="1" s="1"/>
  <c r="ET158" i="1" s="1"/>
  <c r="EU159" i="1" s="1"/>
  <c r="EV160" i="1" s="1"/>
  <c r="EW161" i="1" s="1"/>
  <c r="EX162" i="1" s="1"/>
  <c r="EY163" i="1" s="1"/>
  <c r="EZ164" i="1" s="1"/>
  <c r="FA165" i="1" s="1"/>
  <c r="FB166" i="1" s="1"/>
  <c r="FC167" i="1" s="1"/>
  <c r="FD168" i="1" s="1"/>
  <c r="FE169" i="1" s="1"/>
  <c r="FF170" i="1" s="1"/>
  <c r="FG171" i="1" s="1"/>
  <c r="FH172" i="1" s="1"/>
  <c r="FI173" i="1" s="1"/>
  <c r="FJ174" i="1" s="1"/>
  <c r="FK175" i="1" s="1"/>
  <c r="FL176" i="1" s="1"/>
  <c r="FM177" i="1" s="1"/>
  <c r="FN178" i="1" s="1"/>
  <c r="FO179" i="1" s="1"/>
  <c r="FP180" i="1" s="1"/>
  <c r="FQ181" i="1" s="1"/>
  <c r="FR182" i="1" s="1"/>
  <c r="FS183" i="1" s="1"/>
  <c r="FT184" i="1" s="1"/>
  <c r="FU185" i="1" s="1"/>
  <c r="FV186" i="1" s="1"/>
  <c r="FW187" i="1" s="1"/>
  <c r="FX188" i="1" s="1"/>
  <c r="FY189" i="1" s="1"/>
  <c r="FZ190" i="1" s="1"/>
  <c r="GA191" i="1" s="1"/>
  <c r="GB192" i="1" s="1"/>
  <c r="GC193" i="1" s="1"/>
  <c r="GD194" i="1" s="1"/>
  <c r="GE195" i="1" s="1"/>
  <c r="F59" i="1"/>
  <c r="Z146" i="1"/>
  <c r="AF146" i="1" s="1"/>
  <c r="AG147" i="1" s="1"/>
  <c r="AH148" i="1" s="1"/>
  <c r="AI149" i="1" s="1"/>
  <c r="AJ150" i="1" s="1"/>
  <c r="AK151" i="1" s="1"/>
  <c r="AL152" i="1" s="1"/>
  <c r="AM153" i="1" s="1"/>
  <c r="AN154" i="1" s="1"/>
  <c r="AO155" i="1" s="1"/>
  <c r="AP156" i="1" s="1"/>
  <c r="AQ157" i="1" s="1"/>
  <c r="AR158" i="1" s="1"/>
  <c r="AS159" i="1" s="1"/>
  <c r="AT160" i="1" s="1"/>
  <c r="AU161" i="1" s="1"/>
  <c r="AV162" i="1" s="1"/>
  <c r="AW163" i="1" s="1"/>
  <c r="AX164" i="1" s="1"/>
  <c r="AY165" i="1" s="1"/>
  <c r="AZ166" i="1" s="1"/>
  <c r="BA167" i="1" s="1"/>
  <c r="BB168" i="1" s="1"/>
  <c r="BC169" i="1" s="1"/>
  <c r="BD170" i="1" s="1"/>
  <c r="BE171" i="1" s="1"/>
  <c r="BF172" i="1" s="1"/>
  <c r="BG173" i="1" s="1"/>
  <c r="BH174" i="1" s="1"/>
  <c r="BI175" i="1" s="1"/>
  <c r="BJ176" i="1" s="1"/>
  <c r="BK177" i="1" s="1"/>
  <c r="BL178" i="1" s="1"/>
  <c r="BM179" i="1" s="1"/>
  <c r="BN180" i="1" s="1"/>
  <c r="BO181" i="1" s="1"/>
  <c r="BP182" i="1" s="1"/>
  <c r="BQ183" i="1" s="1"/>
  <c r="BR184" i="1" s="1"/>
  <c r="BS185" i="1" s="1"/>
  <c r="BT186" i="1" s="1"/>
  <c r="BU187" i="1" s="1"/>
  <c r="BV188" i="1" s="1"/>
  <c r="BW189" i="1" s="1"/>
  <c r="BX190" i="1" s="1"/>
  <c r="BY191" i="1" s="1"/>
  <c r="BZ192" i="1" s="1"/>
  <c r="CA193" i="1" s="1"/>
  <c r="CB194" i="1" s="1"/>
  <c r="CC195" i="1" s="1"/>
  <c r="Z128" i="1"/>
  <c r="AF128" i="1" s="1"/>
  <c r="AG129" i="1" s="1"/>
  <c r="AH130" i="1" s="1"/>
  <c r="AI131" i="1" s="1"/>
  <c r="AJ132" i="1" s="1"/>
  <c r="AK133" i="1" s="1"/>
  <c r="AL134" i="1" s="1"/>
  <c r="AM135" i="1" s="1"/>
  <c r="AN136" i="1" s="1"/>
  <c r="AO137" i="1" s="1"/>
  <c r="AP138" i="1" s="1"/>
  <c r="AQ139" i="1" s="1"/>
  <c r="AR140" i="1" s="1"/>
  <c r="AS141" i="1" s="1"/>
  <c r="AT142" i="1" s="1"/>
  <c r="AU143" i="1" s="1"/>
  <c r="AV144" i="1" s="1"/>
  <c r="AW145" i="1" s="1"/>
  <c r="AX146" i="1" s="1"/>
  <c r="AY147" i="1" s="1"/>
  <c r="AZ148" i="1" s="1"/>
  <c r="BA149" i="1" s="1"/>
  <c r="BB150" i="1" s="1"/>
  <c r="BC151" i="1" s="1"/>
  <c r="BD152" i="1" s="1"/>
  <c r="BE153" i="1" s="1"/>
  <c r="BF154" i="1" s="1"/>
  <c r="BG155" i="1" s="1"/>
  <c r="BH156" i="1" s="1"/>
  <c r="BI157" i="1" s="1"/>
  <c r="BJ158" i="1" s="1"/>
  <c r="BK159" i="1" s="1"/>
  <c r="BL160" i="1" s="1"/>
  <c r="BM161" i="1" s="1"/>
  <c r="BN162" i="1" s="1"/>
  <c r="BO163" i="1" s="1"/>
  <c r="BP164" i="1" s="1"/>
  <c r="BQ165" i="1" s="1"/>
  <c r="BR166" i="1" s="1"/>
  <c r="BS167" i="1" s="1"/>
  <c r="BT168" i="1" s="1"/>
  <c r="BU169" i="1" s="1"/>
  <c r="BV170" i="1" s="1"/>
  <c r="BW171" i="1" s="1"/>
  <c r="BX172" i="1" s="1"/>
  <c r="BY173" i="1" s="1"/>
  <c r="BZ174" i="1" s="1"/>
  <c r="CA175" i="1" s="1"/>
  <c r="CB176" i="1" s="1"/>
  <c r="CC177" i="1" s="1"/>
  <c r="CD178" i="1" s="1"/>
  <c r="CE179" i="1" s="1"/>
  <c r="CF180" i="1" s="1"/>
  <c r="CG181" i="1" s="1"/>
  <c r="CH182" i="1" s="1"/>
  <c r="CI183" i="1" s="1"/>
  <c r="CJ184" i="1" s="1"/>
  <c r="CK185" i="1" s="1"/>
  <c r="CL186" i="1" s="1"/>
  <c r="CM187" i="1" s="1"/>
  <c r="CN188" i="1" s="1"/>
  <c r="CO189" i="1" s="1"/>
  <c r="CP190" i="1" s="1"/>
  <c r="CQ191" i="1" s="1"/>
  <c r="CR192" i="1" s="1"/>
  <c r="CS193" i="1" s="1"/>
  <c r="CT194" i="1" s="1"/>
  <c r="CU195" i="1" s="1"/>
  <c r="Z156" i="1"/>
  <c r="AF156" i="1" s="1"/>
  <c r="AG157" i="1" s="1"/>
  <c r="AH158" i="1" s="1"/>
  <c r="AI159" i="1" s="1"/>
  <c r="AJ160" i="1" s="1"/>
  <c r="AK161" i="1" s="1"/>
  <c r="AL162" i="1" s="1"/>
  <c r="AM163" i="1" s="1"/>
  <c r="AN164" i="1" s="1"/>
  <c r="AO165" i="1" s="1"/>
  <c r="AP166" i="1" s="1"/>
  <c r="AQ167" i="1" s="1"/>
  <c r="AR168" i="1" s="1"/>
  <c r="AS169" i="1" s="1"/>
  <c r="AT170" i="1" s="1"/>
  <c r="AU171" i="1" s="1"/>
  <c r="AV172" i="1" s="1"/>
  <c r="AW173" i="1" s="1"/>
  <c r="AX174" i="1" s="1"/>
  <c r="AY175" i="1" s="1"/>
  <c r="AZ176" i="1" s="1"/>
  <c r="BA177" i="1" s="1"/>
  <c r="BB178" i="1" s="1"/>
  <c r="BC179" i="1" s="1"/>
  <c r="BD180" i="1" s="1"/>
  <c r="BE181" i="1" s="1"/>
  <c r="BF182" i="1" s="1"/>
  <c r="BG183" i="1" s="1"/>
  <c r="BH184" i="1" s="1"/>
  <c r="BI185" i="1" s="1"/>
  <c r="BJ186" i="1" s="1"/>
  <c r="BK187" i="1" s="1"/>
  <c r="BL188" i="1" s="1"/>
  <c r="BM189" i="1" s="1"/>
  <c r="BN190" i="1" s="1"/>
  <c r="BO191" i="1" s="1"/>
  <c r="BP192" i="1" s="1"/>
  <c r="BQ193" i="1" s="1"/>
  <c r="BR194" i="1" s="1"/>
  <c r="BS195" i="1" s="1"/>
  <c r="Z17" i="1"/>
  <c r="AF17" i="1" s="1"/>
  <c r="AG18" i="1" s="1"/>
  <c r="AH19" i="1" s="1"/>
  <c r="AI20" i="1" s="1"/>
  <c r="AJ21" i="1" s="1"/>
  <c r="AK22" i="1" s="1"/>
  <c r="AL23" i="1" s="1"/>
  <c r="AM24" i="1" s="1"/>
  <c r="AN25" i="1" s="1"/>
  <c r="AO26" i="1" s="1"/>
  <c r="AP27" i="1" s="1"/>
  <c r="AQ28" i="1" s="1"/>
  <c r="AR29" i="1" s="1"/>
  <c r="AS30" i="1" s="1"/>
  <c r="AT31" i="1" s="1"/>
  <c r="AU32" i="1" s="1"/>
  <c r="AV33" i="1" s="1"/>
  <c r="AW34" i="1" s="1"/>
  <c r="AX35" i="1" s="1"/>
  <c r="AY36" i="1" s="1"/>
  <c r="AZ37" i="1" s="1"/>
  <c r="BA38" i="1" s="1"/>
  <c r="BB39" i="1" s="1"/>
  <c r="BC40" i="1" s="1"/>
  <c r="BD41" i="1" s="1"/>
  <c r="BE42" i="1" s="1"/>
  <c r="BF43" i="1" s="1"/>
  <c r="BG44" i="1" s="1"/>
  <c r="BH45" i="1" s="1"/>
  <c r="BI46" i="1" s="1"/>
  <c r="BJ47" i="1" s="1"/>
  <c r="BK48" i="1" s="1"/>
  <c r="BL49" i="1" s="1"/>
  <c r="BM50" i="1" s="1"/>
  <c r="BN51" i="1" s="1"/>
  <c r="BO52" i="1" s="1"/>
  <c r="BP53" i="1" s="1"/>
  <c r="BQ54" i="1" s="1"/>
  <c r="BR55" i="1" s="1"/>
  <c r="BS56" i="1" s="1"/>
  <c r="BT57" i="1" s="1"/>
  <c r="BU58" i="1" s="1"/>
  <c r="BV59" i="1" s="1"/>
  <c r="BW60" i="1" s="1"/>
  <c r="BX61" i="1" s="1"/>
  <c r="BY62" i="1" s="1"/>
  <c r="BZ63" i="1" s="1"/>
  <c r="CA64" i="1" s="1"/>
  <c r="CB65" i="1" s="1"/>
  <c r="CC66" i="1" s="1"/>
  <c r="CD67" i="1" s="1"/>
  <c r="CE68" i="1" s="1"/>
  <c r="CF69" i="1" s="1"/>
  <c r="CG70" i="1" s="1"/>
  <c r="CH71" i="1" s="1"/>
  <c r="CI72" i="1" s="1"/>
  <c r="CJ73" i="1" s="1"/>
  <c r="CK74" i="1" s="1"/>
  <c r="CL75" i="1" s="1"/>
  <c r="CM76" i="1" s="1"/>
  <c r="CN77" i="1" s="1"/>
  <c r="CO78" i="1" s="1"/>
  <c r="CP79" i="1" s="1"/>
  <c r="CQ80" i="1" s="1"/>
  <c r="CR81" i="1" s="1"/>
  <c r="CS82" i="1" s="1"/>
  <c r="CT83" i="1" s="1"/>
  <c r="CU84" i="1" s="1"/>
  <c r="CV85" i="1" s="1"/>
  <c r="CW86" i="1" s="1"/>
  <c r="CX87" i="1" s="1"/>
  <c r="CY88" i="1" s="1"/>
  <c r="CZ89" i="1" s="1"/>
  <c r="DA90" i="1" s="1"/>
  <c r="DB91" i="1" s="1"/>
  <c r="DC92" i="1" s="1"/>
  <c r="DD93" i="1" s="1"/>
  <c r="DE94" i="1" s="1"/>
  <c r="DF95" i="1" s="1"/>
  <c r="DG96" i="1" s="1"/>
  <c r="DH97" i="1" s="1"/>
  <c r="DI98" i="1" s="1"/>
  <c r="DJ99" i="1" s="1"/>
  <c r="DK100" i="1" s="1"/>
  <c r="DL101" i="1" s="1"/>
  <c r="DM102" i="1" s="1"/>
  <c r="DN103" i="1" s="1"/>
  <c r="DO104" i="1" s="1"/>
  <c r="DP105" i="1" s="1"/>
  <c r="DQ106" i="1" s="1"/>
  <c r="DR107" i="1" s="1"/>
  <c r="DS108" i="1" s="1"/>
  <c r="DT109" i="1" s="1"/>
  <c r="DU110" i="1" s="1"/>
  <c r="DV111" i="1" s="1"/>
  <c r="DW112" i="1" s="1"/>
  <c r="DX113" i="1" s="1"/>
  <c r="DY114" i="1" s="1"/>
  <c r="DZ115" i="1" s="1"/>
  <c r="EA116" i="1" s="1"/>
  <c r="EB117" i="1" s="1"/>
  <c r="EC118" i="1" s="1"/>
  <c r="ED119" i="1" s="1"/>
  <c r="EE120" i="1" s="1"/>
  <c r="EF121" i="1" s="1"/>
  <c r="EG122" i="1" s="1"/>
  <c r="EH123" i="1" s="1"/>
  <c r="EI124" i="1" s="1"/>
  <c r="EJ125" i="1" s="1"/>
  <c r="EK126" i="1" s="1"/>
  <c r="EL127" i="1" s="1"/>
  <c r="EM128" i="1" s="1"/>
  <c r="EN129" i="1" s="1"/>
  <c r="EO130" i="1" s="1"/>
  <c r="EP131" i="1" s="1"/>
  <c r="EQ132" i="1" s="1"/>
  <c r="ER133" i="1" s="1"/>
  <c r="ES134" i="1" s="1"/>
  <c r="ET135" i="1" s="1"/>
  <c r="EU136" i="1" s="1"/>
  <c r="EV137" i="1" s="1"/>
  <c r="EW138" i="1" s="1"/>
  <c r="EX139" i="1" s="1"/>
  <c r="EY140" i="1" s="1"/>
  <c r="EZ141" i="1" s="1"/>
  <c r="FA142" i="1" s="1"/>
  <c r="FB143" i="1" s="1"/>
  <c r="FC144" i="1" s="1"/>
  <c r="FD145" i="1" s="1"/>
  <c r="FE146" i="1" s="1"/>
  <c r="FF147" i="1" s="1"/>
  <c r="FG148" i="1" s="1"/>
  <c r="FH149" i="1" s="1"/>
  <c r="FI150" i="1" s="1"/>
  <c r="FJ151" i="1" s="1"/>
  <c r="FK152" i="1" s="1"/>
  <c r="FL153" i="1" s="1"/>
  <c r="FM154" i="1" s="1"/>
  <c r="FN155" i="1" s="1"/>
  <c r="FO156" i="1" s="1"/>
  <c r="FP157" i="1" s="1"/>
  <c r="FQ158" i="1" s="1"/>
  <c r="FR159" i="1" s="1"/>
  <c r="FS160" i="1" s="1"/>
  <c r="FT161" i="1" s="1"/>
  <c r="FU162" i="1" s="1"/>
  <c r="FV163" i="1" s="1"/>
  <c r="FW164" i="1" s="1"/>
  <c r="FX165" i="1" s="1"/>
  <c r="FY166" i="1" s="1"/>
  <c r="FZ167" i="1" s="1"/>
  <c r="GA168" i="1" s="1"/>
  <c r="GB169" i="1" s="1"/>
  <c r="GC170" i="1" s="1"/>
  <c r="GD171" i="1" s="1"/>
  <c r="GE172" i="1" s="1"/>
  <c r="GF173" i="1" s="1"/>
  <c r="GG174" i="1" s="1"/>
  <c r="GH175" i="1" s="1"/>
  <c r="GI176" i="1" s="1"/>
  <c r="GJ177" i="1" s="1"/>
  <c r="GK178" i="1" s="1"/>
  <c r="GL179" i="1" s="1"/>
  <c r="GM180" i="1" s="1"/>
  <c r="GN181" i="1" s="1"/>
  <c r="GO182" i="1" s="1"/>
  <c r="GP183" i="1" s="1"/>
  <c r="GQ184" i="1" s="1"/>
  <c r="GR185" i="1" s="1"/>
  <c r="GS186" i="1" s="1"/>
  <c r="GT187" i="1" s="1"/>
  <c r="GU188" i="1" s="1"/>
  <c r="GV189" i="1" s="1"/>
  <c r="GW190" i="1" s="1"/>
  <c r="GX191" i="1" s="1"/>
  <c r="GY192" i="1" s="1"/>
  <c r="GZ193" i="1" s="1"/>
  <c r="HA194" i="1" s="1"/>
  <c r="HB195" i="1" s="1"/>
  <c r="Z25" i="1"/>
  <c r="AF25" i="1" s="1"/>
  <c r="AG26" i="1" s="1"/>
  <c r="AH27" i="1" s="1"/>
  <c r="AI28" i="1" s="1"/>
  <c r="AJ29" i="1" s="1"/>
  <c r="AK30" i="1" s="1"/>
  <c r="AL31" i="1" s="1"/>
  <c r="AM32" i="1" s="1"/>
  <c r="AN33" i="1" s="1"/>
  <c r="AO34" i="1" s="1"/>
  <c r="AP35" i="1" s="1"/>
  <c r="AQ36" i="1" s="1"/>
  <c r="AR37" i="1" s="1"/>
  <c r="AS38" i="1" s="1"/>
  <c r="AT39" i="1" s="1"/>
  <c r="AU40" i="1" s="1"/>
  <c r="AV41" i="1" s="1"/>
  <c r="AW42" i="1" s="1"/>
  <c r="AX43" i="1" s="1"/>
  <c r="AY44" i="1" s="1"/>
  <c r="AZ45" i="1" s="1"/>
  <c r="BA46" i="1" s="1"/>
  <c r="BB47" i="1" s="1"/>
  <c r="BC48" i="1" s="1"/>
  <c r="BD49" i="1" s="1"/>
  <c r="BE50" i="1" s="1"/>
  <c r="BF51" i="1" s="1"/>
  <c r="BG52" i="1" s="1"/>
  <c r="BH53" i="1" s="1"/>
  <c r="BI54" i="1" s="1"/>
  <c r="BJ55" i="1" s="1"/>
  <c r="BK56" i="1" s="1"/>
  <c r="BL57" i="1" s="1"/>
  <c r="BM58" i="1" s="1"/>
  <c r="BN59" i="1" s="1"/>
  <c r="BO60" i="1" s="1"/>
  <c r="BP61" i="1" s="1"/>
  <c r="BQ62" i="1" s="1"/>
  <c r="BR63" i="1" s="1"/>
  <c r="BS64" i="1" s="1"/>
  <c r="BT65" i="1" s="1"/>
  <c r="BU66" i="1" s="1"/>
  <c r="BV67" i="1" s="1"/>
  <c r="BW68" i="1" s="1"/>
  <c r="BX69" i="1" s="1"/>
  <c r="BY70" i="1" s="1"/>
  <c r="BZ71" i="1" s="1"/>
  <c r="CA72" i="1" s="1"/>
  <c r="CB73" i="1" s="1"/>
  <c r="CC74" i="1" s="1"/>
  <c r="CD75" i="1" s="1"/>
  <c r="CE76" i="1" s="1"/>
  <c r="CF77" i="1" s="1"/>
  <c r="CG78" i="1" s="1"/>
  <c r="CH79" i="1" s="1"/>
  <c r="CI80" i="1" s="1"/>
  <c r="CJ81" i="1" s="1"/>
  <c r="CK82" i="1" s="1"/>
  <c r="CL83" i="1" s="1"/>
  <c r="CM84" i="1" s="1"/>
  <c r="CN85" i="1" s="1"/>
  <c r="CO86" i="1" s="1"/>
  <c r="CP87" i="1" s="1"/>
  <c r="CQ88" i="1" s="1"/>
  <c r="CR89" i="1" s="1"/>
  <c r="CS90" i="1" s="1"/>
  <c r="CT91" i="1" s="1"/>
  <c r="CU92" i="1" s="1"/>
  <c r="CV93" i="1" s="1"/>
  <c r="CW94" i="1" s="1"/>
  <c r="CX95" i="1" s="1"/>
  <c r="CY96" i="1" s="1"/>
  <c r="CZ97" i="1" s="1"/>
  <c r="DA98" i="1" s="1"/>
  <c r="DB99" i="1" s="1"/>
  <c r="DC100" i="1" s="1"/>
  <c r="DD101" i="1" s="1"/>
  <c r="DE102" i="1" s="1"/>
  <c r="DF103" i="1" s="1"/>
  <c r="DG104" i="1" s="1"/>
  <c r="DH105" i="1" s="1"/>
  <c r="DI106" i="1" s="1"/>
  <c r="DJ107" i="1" s="1"/>
  <c r="DK108" i="1" s="1"/>
  <c r="DL109" i="1" s="1"/>
  <c r="DM110" i="1" s="1"/>
  <c r="DN111" i="1" s="1"/>
  <c r="DO112" i="1" s="1"/>
  <c r="DP113" i="1" s="1"/>
  <c r="DQ114" i="1" s="1"/>
  <c r="DR115" i="1" s="1"/>
  <c r="DS116" i="1" s="1"/>
  <c r="DT117" i="1" s="1"/>
  <c r="DU118" i="1" s="1"/>
  <c r="DV119" i="1" s="1"/>
  <c r="DW120" i="1" s="1"/>
  <c r="DX121" i="1" s="1"/>
  <c r="DY122" i="1" s="1"/>
  <c r="DZ123" i="1" s="1"/>
  <c r="EA124" i="1" s="1"/>
  <c r="EB125" i="1" s="1"/>
  <c r="EC126" i="1" s="1"/>
  <c r="ED127" i="1" s="1"/>
  <c r="EE128" i="1" s="1"/>
  <c r="EF129" i="1" s="1"/>
  <c r="EG130" i="1" s="1"/>
  <c r="EH131" i="1" s="1"/>
  <c r="EI132" i="1" s="1"/>
  <c r="EJ133" i="1" s="1"/>
  <c r="EK134" i="1" s="1"/>
  <c r="EL135" i="1" s="1"/>
  <c r="EM136" i="1" s="1"/>
  <c r="EN137" i="1" s="1"/>
  <c r="EO138" i="1" s="1"/>
  <c r="EP139" i="1" s="1"/>
  <c r="EQ140" i="1" s="1"/>
  <c r="ER141" i="1" s="1"/>
  <c r="ES142" i="1" s="1"/>
  <c r="ET143" i="1" s="1"/>
  <c r="EU144" i="1" s="1"/>
  <c r="EV145" i="1" s="1"/>
  <c r="EW146" i="1" s="1"/>
  <c r="EX147" i="1" s="1"/>
  <c r="EY148" i="1" s="1"/>
  <c r="EZ149" i="1" s="1"/>
  <c r="FA150" i="1" s="1"/>
  <c r="FB151" i="1" s="1"/>
  <c r="FC152" i="1" s="1"/>
  <c r="FD153" i="1" s="1"/>
  <c r="FE154" i="1" s="1"/>
  <c r="FF155" i="1" s="1"/>
  <c r="FG156" i="1" s="1"/>
  <c r="FH157" i="1" s="1"/>
  <c r="FI158" i="1" s="1"/>
  <c r="FJ159" i="1" s="1"/>
  <c r="FK160" i="1" s="1"/>
  <c r="FL161" i="1" s="1"/>
  <c r="FM162" i="1" s="1"/>
  <c r="FN163" i="1" s="1"/>
  <c r="FO164" i="1" s="1"/>
  <c r="FP165" i="1" s="1"/>
  <c r="FQ166" i="1" s="1"/>
  <c r="FR167" i="1" s="1"/>
  <c r="FS168" i="1" s="1"/>
  <c r="FT169" i="1" s="1"/>
  <c r="FU170" i="1" s="1"/>
  <c r="FV171" i="1" s="1"/>
  <c r="FW172" i="1" s="1"/>
  <c r="FX173" i="1" s="1"/>
  <c r="FY174" i="1" s="1"/>
  <c r="FZ175" i="1" s="1"/>
  <c r="GA176" i="1" s="1"/>
  <c r="GB177" i="1" s="1"/>
  <c r="GC178" i="1" s="1"/>
  <c r="GD179" i="1" s="1"/>
  <c r="GE180" i="1" s="1"/>
  <c r="GF181" i="1" s="1"/>
  <c r="GG182" i="1" s="1"/>
  <c r="GH183" i="1" s="1"/>
  <c r="GI184" i="1" s="1"/>
  <c r="GJ185" i="1" s="1"/>
  <c r="GK186" i="1" s="1"/>
  <c r="GL187" i="1" s="1"/>
  <c r="GM188" i="1" s="1"/>
  <c r="GN189" i="1" s="1"/>
  <c r="GO190" i="1" s="1"/>
  <c r="GP191" i="1" s="1"/>
  <c r="GQ192" i="1" s="1"/>
  <c r="GR193" i="1" s="1"/>
  <c r="GS194" i="1" s="1"/>
  <c r="GT195" i="1" s="1"/>
  <c r="Z92" i="1"/>
  <c r="AF92" i="1" s="1"/>
  <c r="AG93" i="1" s="1"/>
  <c r="AH94" i="1" s="1"/>
  <c r="AI95" i="1" s="1"/>
  <c r="AJ96" i="1" s="1"/>
  <c r="AK97" i="1" s="1"/>
  <c r="AL98" i="1" s="1"/>
  <c r="AM99" i="1" s="1"/>
  <c r="AN100" i="1" s="1"/>
  <c r="AO101" i="1" s="1"/>
  <c r="AP102" i="1" s="1"/>
  <c r="AQ103" i="1" s="1"/>
  <c r="AR104" i="1" s="1"/>
  <c r="AS105" i="1" s="1"/>
  <c r="AT106" i="1" s="1"/>
  <c r="AU107" i="1" s="1"/>
  <c r="AV108" i="1" s="1"/>
  <c r="AW109" i="1" s="1"/>
  <c r="AX110" i="1" s="1"/>
  <c r="AY111" i="1" s="1"/>
  <c r="AZ112" i="1" s="1"/>
  <c r="BA113" i="1" s="1"/>
  <c r="BB114" i="1" s="1"/>
  <c r="BC115" i="1" s="1"/>
  <c r="BD116" i="1" s="1"/>
  <c r="BE117" i="1" s="1"/>
  <c r="BF118" i="1" s="1"/>
  <c r="BG119" i="1" s="1"/>
  <c r="BH120" i="1" s="1"/>
  <c r="BI121" i="1" s="1"/>
  <c r="BJ122" i="1" s="1"/>
  <c r="BK123" i="1" s="1"/>
  <c r="BL124" i="1" s="1"/>
  <c r="BM125" i="1" s="1"/>
  <c r="BN126" i="1" s="1"/>
  <c r="BO127" i="1" s="1"/>
  <c r="BP128" i="1" s="1"/>
  <c r="BQ129" i="1" s="1"/>
  <c r="BR130" i="1" s="1"/>
  <c r="BS131" i="1" s="1"/>
  <c r="BT132" i="1" s="1"/>
  <c r="BU133" i="1" s="1"/>
  <c r="BV134" i="1" s="1"/>
  <c r="BW135" i="1" s="1"/>
  <c r="BX136" i="1" s="1"/>
  <c r="BY137" i="1" s="1"/>
  <c r="BZ138" i="1" s="1"/>
  <c r="CA139" i="1" s="1"/>
  <c r="CB140" i="1" s="1"/>
  <c r="CC141" i="1" s="1"/>
  <c r="CD142" i="1" s="1"/>
  <c r="CE143" i="1" s="1"/>
  <c r="CF144" i="1" s="1"/>
  <c r="CG145" i="1" s="1"/>
  <c r="CH146" i="1" s="1"/>
  <c r="CI147" i="1" s="1"/>
  <c r="CJ148" i="1" s="1"/>
  <c r="CK149" i="1" s="1"/>
  <c r="CL150" i="1" s="1"/>
  <c r="CM151" i="1" s="1"/>
  <c r="CN152" i="1" s="1"/>
  <c r="CO153" i="1" s="1"/>
  <c r="CP154" i="1" s="1"/>
  <c r="CQ155" i="1" s="1"/>
  <c r="CR156" i="1" s="1"/>
  <c r="CS157" i="1" s="1"/>
  <c r="CT158" i="1" s="1"/>
  <c r="CU159" i="1" s="1"/>
  <c r="CV160" i="1" s="1"/>
  <c r="CW161" i="1" s="1"/>
  <c r="CX162" i="1" s="1"/>
  <c r="CY163" i="1" s="1"/>
  <c r="CZ164" i="1" s="1"/>
  <c r="DA165" i="1" s="1"/>
  <c r="DB166" i="1" s="1"/>
  <c r="DC167" i="1" s="1"/>
  <c r="DD168" i="1" s="1"/>
  <c r="DE169" i="1" s="1"/>
  <c r="DF170" i="1" s="1"/>
  <c r="DG171" i="1" s="1"/>
  <c r="DH172" i="1" s="1"/>
  <c r="DI173" i="1" s="1"/>
  <c r="DJ174" i="1" s="1"/>
  <c r="DK175" i="1" s="1"/>
  <c r="DL176" i="1" s="1"/>
  <c r="DM177" i="1" s="1"/>
  <c r="DN178" i="1" s="1"/>
  <c r="DO179" i="1" s="1"/>
  <c r="DP180" i="1" s="1"/>
  <c r="DQ181" i="1" s="1"/>
  <c r="DR182" i="1" s="1"/>
  <c r="DS183" i="1" s="1"/>
  <c r="DT184" i="1" s="1"/>
  <c r="DU185" i="1" s="1"/>
  <c r="DV186" i="1" s="1"/>
  <c r="DW187" i="1" s="1"/>
  <c r="DX188" i="1" s="1"/>
  <c r="DY189" i="1" s="1"/>
  <c r="DZ190" i="1" s="1"/>
  <c r="EA191" i="1" s="1"/>
  <c r="EB192" i="1" s="1"/>
  <c r="EC193" i="1" s="1"/>
  <c r="ED194" i="1" s="1"/>
  <c r="EE195" i="1" s="1"/>
  <c r="Z188" i="1"/>
  <c r="AF188" i="1" s="1"/>
  <c r="AG189" i="1" s="1"/>
  <c r="AH190" i="1" s="1"/>
  <c r="AI191" i="1" s="1"/>
  <c r="AJ192" i="1" s="1"/>
  <c r="AK193" i="1" s="1"/>
  <c r="AL194" i="1" s="1"/>
  <c r="AM195" i="1" s="1"/>
  <c r="Z119" i="1"/>
  <c r="AF119" i="1" s="1"/>
  <c r="AG120" i="1" s="1"/>
  <c r="AH121" i="1" s="1"/>
  <c r="AI122" i="1" s="1"/>
  <c r="AJ123" i="1" s="1"/>
  <c r="AK124" i="1" s="1"/>
  <c r="AL125" i="1" s="1"/>
  <c r="AM126" i="1" s="1"/>
  <c r="AN127" i="1" s="1"/>
  <c r="AO128" i="1" s="1"/>
  <c r="AP129" i="1" s="1"/>
  <c r="AQ130" i="1" s="1"/>
  <c r="AR131" i="1" s="1"/>
  <c r="AS132" i="1" s="1"/>
  <c r="AT133" i="1" s="1"/>
  <c r="AU134" i="1" s="1"/>
  <c r="AV135" i="1" s="1"/>
  <c r="AW136" i="1" s="1"/>
  <c r="AX137" i="1" s="1"/>
  <c r="AY138" i="1" s="1"/>
  <c r="AZ139" i="1" s="1"/>
  <c r="BA140" i="1" s="1"/>
  <c r="BB141" i="1" s="1"/>
  <c r="BC142" i="1" s="1"/>
  <c r="BD143" i="1" s="1"/>
  <c r="BE144" i="1" s="1"/>
  <c r="BF145" i="1" s="1"/>
  <c r="BG146" i="1" s="1"/>
  <c r="BH147" i="1" s="1"/>
  <c r="BI148" i="1" s="1"/>
  <c r="BJ149" i="1" s="1"/>
  <c r="BK150" i="1" s="1"/>
  <c r="BL151" i="1" s="1"/>
  <c r="BM152" i="1" s="1"/>
  <c r="BN153" i="1" s="1"/>
  <c r="BO154" i="1" s="1"/>
  <c r="BP155" i="1" s="1"/>
  <c r="BQ156" i="1" s="1"/>
  <c r="BR157" i="1" s="1"/>
  <c r="BS158" i="1" s="1"/>
  <c r="BT159" i="1" s="1"/>
  <c r="BU160" i="1" s="1"/>
  <c r="BV161" i="1" s="1"/>
  <c r="BW162" i="1" s="1"/>
  <c r="BX163" i="1" s="1"/>
  <c r="BY164" i="1" s="1"/>
  <c r="BZ165" i="1" s="1"/>
  <c r="CA166" i="1" s="1"/>
  <c r="CB167" i="1" s="1"/>
  <c r="CC168" i="1" s="1"/>
  <c r="CD169" i="1" s="1"/>
  <c r="CE170" i="1" s="1"/>
  <c r="CF171" i="1" s="1"/>
  <c r="CG172" i="1" s="1"/>
  <c r="CH173" i="1" s="1"/>
  <c r="CI174" i="1" s="1"/>
  <c r="CJ175" i="1" s="1"/>
  <c r="CK176" i="1" s="1"/>
  <c r="CL177" i="1" s="1"/>
  <c r="CM178" i="1" s="1"/>
  <c r="CN179" i="1" s="1"/>
  <c r="CO180" i="1" s="1"/>
  <c r="CP181" i="1" s="1"/>
  <c r="CQ182" i="1" s="1"/>
  <c r="CR183" i="1" s="1"/>
  <c r="CS184" i="1" s="1"/>
  <c r="CT185" i="1" s="1"/>
  <c r="CU186" i="1" s="1"/>
  <c r="CV187" i="1" s="1"/>
  <c r="CW188" i="1" s="1"/>
  <c r="CX189" i="1" s="1"/>
  <c r="CY190" i="1" s="1"/>
  <c r="CZ191" i="1" s="1"/>
  <c r="DA192" i="1" s="1"/>
  <c r="DB193" i="1" s="1"/>
  <c r="DC194" i="1" s="1"/>
  <c r="DD195" i="1" s="1"/>
  <c r="Z168" i="1"/>
  <c r="AF168" i="1" s="1"/>
  <c r="AG169" i="1" s="1"/>
  <c r="AH170" i="1" s="1"/>
  <c r="AI171" i="1" s="1"/>
  <c r="AJ172" i="1" s="1"/>
  <c r="AK173" i="1" s="1"/>
  <c r="AL174" i="1" s="1"/>
  <c r="AM175" i="1" s="1"/>
  <c r="AN176" i="1" s="1"/>
  <c r="AO177" i="1" s="1"/>
  <c r="AP178" i="1" s="1"/>
  <c r="AQ179" i="1" s="1"/>
  <c r="AR180" i="1" s="1"/>
  <c r="AS181" i="1" s="1"/>
  <c r="AT182" i="1" s="1"/>
  <c r="AU183" i="1" s="1"/>
  <c r="AV184" i="1" s="1"/>
  <c r="AW185" i="1" s="1"/>
  <c r="AX186" i="1" s="1"/>
  <c r="AY187" i="1" s="1"/>
  <c r="AZ188" i="1" s="1"/>
  <c r="BA189" i="1" s="1"/>
  <c r="BB190" i="1" s="1"/>
  <c r="BC191" i="1" s="1"/>
  <c r="BD192" i="1" s="1"/>
  <c r="BE193" i="1" s="1"/>
  <c r="BF194" i="1" s="1"/>
  <c r="BG195" i="1" s="1"/>
  <c r="Z137" i="1"/>
  <c r="AF137" i="1" s="1"/>
  <c r="AG138" i="1" s="1"/>
  <c r="AH139" i="1" s="1"/>
  <c r="AI140" i="1" s="1"/>
  <c r="AJ141" i="1" s="1"/>
  <c r="AK142" i="1" s="1"/>
  <c r="AL143" i="1" s="1"/>
  <c r="AM144" i="1" s="1"/>
  <c r="AN145" i="1" s="1"/>
  <c r="AO146" i="1" s="1"/>
  <c r="AP147" i="1" s="1"/>
  <c r="AQ148" i="1" s="1"/>
  <c r="AR149" i="1" s="1"/>
  <c r="AS150" i="1" s="1"/>
  <c r="AT151" i="1" s="1"/>
  <c r="AU152" i="1" s="1"/>
  <c r="AV153" i="1" s="1"/>
  <c r="AW154" i="1" s="1"/>
  <c r="AX155" i="1" s="1"/>
  <c r="AY156" i="1" s="1"/>
  <c r="AZ157" i="1" s="1"/>
  <c r="BA158" i="1" s="1"/>
  <c r="BB159" i="1" s="1"/>
  <c r="BC160" i="1" s="1"/>
  <c r="BD161" i="1" s="1"/>
  <c r="BE162" i="1" s="1"/>
  <c r="BF163" i="1" s="1"/>
  <c r="BG164" i="1" s="1"/>
  <c r="BH165" i="1" s="1"/>
  <c r="BI166" i="1" s="1"/>
  <c r="BJ167" i="1" s="1"/>
  <c r="BK168" i="1" s="1"/>
  <c r="BL169" i="1" s="1"/>
  <c r="BM170" i="1" s="1"/>
  <c r="BN171" i="1" s="1"/>
  <c r="BO172" i="1" s="1"/>
  <c r="BP173" i="1" s="1"/>
  <c r="BQ174" i="1" s="1"/>
  <c r="BR175" i="1" s="1"/>
  <c r="BS176" i="1" s="1"/>
  <c r="BT177" i="1" s="1"/>
  <c r="BU178" i="1" s="1"/>
  <c r="BV179" i="1" s="1"/>
  <c r="BW180" i="1" s="1"/>
  <c r="BX181" i="1" s="1"/>
  <c r="BY182" i="1" s="1"/>
  <c r="BZ183" i="1" s="1"/>
  <c r="CA184" i="1" s="1"/>
  <c r="CB185" i="1" s="1"/>
  <c r="CC186" i="1" s="1"/>
  <c r="CD187" i="1" s="1"/>
  <c r="CE188" i="1" s="1"/>
  <c r="CF189" i="1" s="1"/>
  <c r="CG190" i="1" s="1"/>
  <c r="CH191" i="1" s="1"/>
  <c r="CI192" i="1" s="1"/>
  <c r="CJ193" i="1" s="1"/>
  <c r="CK194" i="1" s="1"/>
  <c r="CL195" i="1" s="1"/>
  <c r="Z165" i="1"/>
  <c r="AF165" i="1" s="1"/>
  <c r="AG166" i="1" s="1"/>
  <c r="AH167" i="1" s="1"/>
  <c r="AI168" i="1" s="1"/>
  <c r="AJ169" i="1" s="1"/>
  <c r="AK170" i="1" s="1"/>
  <c r="AL171" i="1" s="1"/>
  <c r="AM172" i="1" s="1"/>
  <c r="AN173" i="1" s="1"/>
  <c r="AO174" i="1" s="1"/>
  <c r="AP175" i="1" s="1"/>
  <c r="AQ176" i="1" s="1"/>
  <c r="AR177" i="1" s="1"/>
  <c r="AS178" i="1" s="1"/>
  <c r="AT179" i="1" s="1"/>
  <c r="AU180" i="1" s="1"/>
  <c r="AV181" i="1" s="1"/>
  <c r="AW182" i="1" s="1"/>
  <c r="AX183" i="1" s="1"/>
  <c r="AY184" i="1" s="1"/>
  <c r="AZ185" i="1" s="1"/>
  <c r="BA186" i="1" s="1"/>
  <c r="BB187" i="1" s="1"/>
  <c r="BC188" i="1" s="1"/>
  <c r="BD189" i="1" s="1"/>
  <c r="BE190" i="1" s="1"/>
  <c r="BF191" i="1" s="1"/>
  <c r="BG192" i="1" s="1"/>
  <c r="BH193" i="1" s="1"/>
  <c r="BI194" i="1" s="1"/>
  <c r="BJ195" i="1" s="1"/>
  <c r="Z111" i="1"/>
  <c r="AF111" i="1" s="1"/>
  <c r="AG112" i="1" s="1"/>
  <c r="AH113" i="1" s="1"/>
  <c r="AI114" i="1" s="1"/>
  <c r="AJ115" i="1" s="1"/>
  <c r="AK116" i="1" s="1"/>
  <c r="AL117" i="1" s="1"/>
  <c r="AM118" i="1" s="1"/>
  <c r="AN119" i="1" s="1"/>
  <c r="AO120" i="1" s="1"/>
  <c r="AP121" i="1" s="1"/>
  <c r="AQ122" i="1" s="1"/>
  <c r="AR123" i="1" s="1"/>
  <c r="AS124" i="1" s="1"/>
  <c r="AT125" i="1" s="1"/>
  <c r="AU126" i="1" s="1"/>
  <c r="AV127" i="1" s="1"/>
  <c r="AW128" i="1" s="1"/>
  <c r="AX129" i="1" s="1"/>
  <c r="AY130" i="1" s="1"/>
  <c r="AZ131" i="1" s="1"/>
  <c r="BA132" i="1" s="1"/>
  <c r="BB133" i="1" s="1"/>
  <c r="BC134" i="1" s="1"/>
  <c r="BD135" i="1" s="1"/>
  <c r="BE136" i="1" s="1"/>
  <c r="BF137" i="1" s="1"/>
  <c r="BG138" i="1" s="1"/>
  <c r="BH139" i="1" s="1"/>
  <c r="BI140" i="1" s="1"/>
  <c r="BJ141" i="1" s="1"/>
  <c r="BK142" i="1" s="1"/>
  <c r="BL143" i="1" s="1"/>
  <c r="BM144" i="1" s="1"/>
  <c r="BN145" i="1" s="1"/>
  <c r="BO146" i="1" s="1"/>
  <c r="BP147" i="1" s="1"/>
  <c r="BQ148" i="1" s="1"/>
  <c r="BR149" i="1" s="1"/>
  <c r="BS150" i="1" s="1"/>
  <c r="BT151" i="1" s="1"/>
  <c r="BU152" i="1" s="1"/>
  <c r="BV153" i="1" s="1"/>
  <c r="BW154" i="1" s="1"/>
  <c r="BX155" i="1" s="1"/>
  <c r="BY156" i="1" s="1"/>
  <c r="BZ157" i="1" s="1"/>
  <c r="CA158" i="1" s="1"/>
  <c r="CB159" i="1" s="1"/>
  <c r="CC160" i="1" s="1"/>
  <c r="CD161" i="1" s="1"/>
  <c r="CE162" i="1" s="1"/>
  <c r="CF163" i="1" s="1"/>
  <c r="CG164" i="1" s="1"/>
  <c r="CH165" i="1" s="1"/>
  <c r="CI166" i="1" s="1"/>
  <c r="CJ167" i="1" s="1"/>
  <c r="CK168" i="1" s="1"/>
  <c r="CL169" i="1" s="1"/>
  <c r="CM170" i="1" s="1"/>
  <c r="CN171" i="1" s="1"/>
  <c r="CO172" i="1" s="1"/>
  <c r="CP173" i="1" s="1"/>
  <c r="CQ174" i="1" s="1"/>
  <c r="CR175" i="1" s="1"/>
  <c r="CS176" i="1" s="1"/>
  <c r="CT177" i="1" s="1"/>
  <c r="CU178" i="1" s="1"/>
  <c r="CV179" i="1" s="1"/>
  <c r="CW180" i="1" s="1"/>
  <c r="CX181" i="1" s="1"/>
  <c r="CY182" i="1" s="1"/>
  <c r="CZ183" i="1" s="1"/>
  <c r="DA184" i="1" s="1"/>
  <c r="DB185" i="1" s="1"/>
  <c r="DC186" i="1" s="1"/>
  <c r="DD187" i="1" s="1"/>
  <c r="DE188" i="1" s="1"/>
  <c r="DF189" i="1" s="1"/>
  <c r="DG190" i="1" s="1"/>
  <c r="DH191" i="1" s="1"/>
  <c r="DI192" i="1" s="1"/>
  <c r="DJ193" i="1" s="1"/>
  <c r="DK194" i="1" s="1"/>
  <c r="DL195" i="1" s="1"/>
  <c r="Z16" i="1"/>
  <c r="AF16" i="1" s="1"/>
  <c r="AG17" i="1" s="1"/>
  <c r="AH18" i="1" s="1"/>
  <c r="AI19" i="1" s="1"/>
  <c r="AJ20" i="1" s="1"/>
  <c r="AK21" i="1" s="1"/>
  <c r="AL22" i="1" s="1"/>
  <c r="AM23" i="1" s="1"/>
  <c r="AN24" i="1" s="1"/>
  <c r="AO25" i="1" s="1"/>
  <c r="AP26" i="1" s="1"/>
  <c r="AQ27" i="1" s="1"/>
  <c r="AR28" i="1" s="1"/>
  <c r="AS29" i="1" s="1"/>
  <c r="AT30" i="1" s="1"/>
  <c r="AU31" i="1" s="1"/>
  <c r="AV32" i="1" s="1"/>
  <c r="AW33" i="1" s="1"/>
  <c r="AX34" i="1" s="1"/>
  <c r="AY35" i="1" s="1"/>
  <c r="AZ36" i="1" s="1"/>
  <c r="BA37" i="1" s="1"/>
  <c r="BB38" i="1" s="1"/>
  <c r="BC39" i="1" s="1"/>
  <c r="BD40" i="1" s="1"/>
  <c r="BE41" i="1" s="1"/>
  <c r="BF42" i="1" s="1"/>
  <c r="BG43" i="1" s="1"/>
  <c r="BH44" i="1" s="1"/>
  <c r="BI45" i="1" s="1"/>
  <c r="BJ46" i="1" s="1"/>
  <c r="BK47" i="1" s="1"/>
  <c r="BL48" i="1" s="1"/>
  <c r="BM49" i="1" s="1"/>
  <c r="BN50" i="1" s="1"/>
  <c r="BO51" i="1" s="1"/>
  <c r="BP52" i="1" s="1"/>
  <c r="BQ53" i="1" s="1"/>
  <c r="BR54" i="1" s="1"/>
  <c r="BS55" i="1" s="1"/>
  <c r="BT56" i="1" s="1"/>
  <c r="BU57" i="1" s="1"/>
  <c r="BV58" i="1" s="1"/>
  <c r="BW59" i="1" s="1"/>
  <c r="BX60" i="1" s="1"/>
  <c r="BY61" i="1" s="1"/>
  <c r="BZ62" i="1" s="1"/>
  <c r="CA63" i="1" s="1"/>
  <c r="CB64" i="1" s="1"/>
  <c r="CC65" i="1" s="1"/>
  <c r="CD66" i="1" s="1"/>
  <c r="CE67" i="1" s="1"/>
  <c r="CF68" i="1" s="1"/>
  <c r="CG69" i="1" s="1"/>
  <c r="CH70" i="1" s="1"/>
  <c r="CI71" i="1" s="1"/>
  <c r="CJ72" i="1" s="1"/>
  <c r="CK73" i="1" s="1"/>
  <c r="CL74" i="1" s="1"/>
  <c r="CM75" i="1" s="1"/>
  <c r="CN76" i="1" s="1"/>
  <c r="CO77" i="1" s="1"/>
  <c r="CP78" i="1" s="1"/>
  <c r="CQ79" i="1" s="1"/>
  <c r="CR80" i="1" s="1"/>
  <c r="CS81" i="1" s="1"/>
  <c r="CT82" i="1" s="1"/>
  <c r="CU83" i="1" s="1"/>
  <c r="CV84" i="1" s="1"/>
  <c r="CW85" i="1" s="1"/>
  <c r="CX86" i="1" s="1"/>
  <c r="CY87" i="1" s="1"/>
  <c r="CZ88" i="1" s="1"/>
  <c r="DA89" i="1" s="1"/>
  <c r="DB90" i="1" s="1"/>
  <c r="DC91" i="1" s="1"/>
  <c r="DD92" i="1" s="1"/>
  <c r="DE93" i="1" s="1"/>
  <c r="DF94" i="1" s="1"/>
  <c r="DG95" i="1" s="1"/>
  <c r="DH96" i="1" s="1"/>
  <c r="DI97" i="1" s="1"/>
  <c r="DJ98" i="1" s="1"/>
  <c r="DK99" i="1" s="1"/>
  <c r="DL100" i="1" s="1"/>
  <c r="DM101" i="1" s="1"/>
  <c r="DN102" i="1" s="1"/>
  <c r="DO103" i="1" s="1"/>
  <c r="DP104" i="1" s="1"/>
  <c r="DQ105" i="1" s="1"/>
  <c r="DR106" i="1" s="1"/>
  <c r="DS107" i="1" s="1"/>
  <c r="DT108" i="1" s="1"/>
  <c r="DU109" i="1" s="1"/>
  <c r="DV110" i="1" s="1"/>
  <c r="DW111" i="1" s="1"/>
  <c r="DX112" i="1" s="1"/>
  <c r="DY113" i="1" s="1"/>
  <c r="DZ114" i="1" s="1"/>
  <c r="EA115" i="1" s="1"/>
  <c r="EB116" i="1" s="1"/>
  <c r="EC117" i="1" s="1"/>
  <c r="ED118" i="1" s="1"/>
  <c r="EE119" i="1" s="1"/>
  <c r="EF120" i="1" s="1"/>
  <c r="EG121" i="1" s="1"/>
  <c r="EH122" i="1" s="1"/>
  <c r="EI123" i="1" s="1"/>
  <c r="EJ124" i="1" s="1"/>
  <c r="EK125" i="1" s="1"/>
  <c r="EL126" i="1" s="1"/>
  <c r="EM127" i="1" s="1"/>
  <c r="EN128" i="1" s="1"/>
  <c r="EO129" i="1" s="1"/>
  <c r="EP130" i="1" s="1"/>
  <c r="EQ131" i="1" s="1"/>
  <c r="ER132" i="1" s="1"/>
  <c r="ES133" i="1" s="1"/>
  <c r="ET134" i="1" s="1"/>
  <c r="EU135" i="1" s="1"/>
  <c r="EV136" i="1" s="1"/>
  <c r="EW137" i="1" s="1"/>
  <c r="EX138" i="1" s="1"/>
  <c r="EY139" i="1" s="1"/>
  <c r="EZ140" i="1" s="1"/>
  <c r="FA141" i="1" s="1"/>
  <c r="FB142" i="1" s="1"/>
  <c r="FC143" i="1" s="1"/>
  <c r="FD144" i="1" s="1"/>
  <c r="FE145" i="1" s="1"/>
  <c r="FF146" i="1" s="1"/>
  <c r="FG147" i="1" s="1"/>
  <c r="FH148" i="1" s="1"/>
  <c r="FI149" i="1" s="1"/>
  <c r="FJ150" i="1" s="1"/>
  <c r="FK151" i="1" s="1"/>
  <c r="FL152" i="1" s="1"/>
  <c r="FM153" i="1" s="1"/>
  <c r="FN154" i="1" s="1"/>
  <c r="FO155" i="1" s="1"/>
  <c r="FP156" i="1" s="1"/>
  <c r="FQ157" i="1" s="1"/>
  <c r="FR158" i="1" s="1"/>
  <c r="FS159" i="1" s="1"/>
  <c r="FT160" i="1" s="1"/>
  <c r="FU161" i="1" s="1"/>
  <c r="FV162" i="1" s="1"/>
  <c r="FW163" i="1" s="1"/>
  <c r="FX164" i="1" s="1"/>
  <c r="FY165" i="1" s="1"/>
  <c r="FZ166" i="1" s="1"/>
  <c r="GA167" i="1" s="1"/>
  <c r="GB168" i="1" s="1"/>
  <c r="GC169" i="1" s="1"/>
  <c r="GD170" i="1" s="1"/>
  <c r="GE171" i="1" s="1"/>
  <c r="GF172" i="1" s="1"/>
  <c r="GG173" i="1" s="1"/>
  <c r="GH174" i="1" s="1"/>
  <c r="GI175" i="1" s="1"/>
  <c r="GJ176" i="1" s="1"/>
  <c r="GK177" i="1" s="1"/>
  <c r="GL178" i="1" s="1"/>
  <c r="GM179" i="1" s="1"/>
  <c r="GN180" i="1" s="1"/>
  <c r="GO181" i="1" s="1"/>
  <c r="GP182" i="1" s="1"/>
  <c r="GQ183" i="1" s="1"/>
  <c r="GR184" i="1" s="1"/>
  <c r="GS185" i="1" s="1"/>
  <c r="GT186" i="1" s="1"/>
  <c r="GU187" i="1" s="1"/>
  <c r="GV188" i="1" s="1"/>
  <c r="GW189" i="1" s="1"/>
  <c r="GX190" i="1" s="1"/>
  <c r="GY191" i="1" s="1"/>
  <c r="GZ192" i="1" s="1"/>
  <c r="HA193" i="1" s="1"/>
  <c r="HB194" i="1" s="1"/>
  <c r="HC195" i="1" s="1"/>
  <c r="Z117" i="1"/>
  <c r="AF117" i="1" s="1"/>
  <c r="AG118" i="1" s="1"/>
  <c r="AH119" i="1" s="1"/>
  <c r="AI120" i="1" s="1"/>
  <c r="AJ121" i="1" s="1"/>
  <c r="AK122" i="1" s="1"/>
  <c r="AL123" i="1" s="1"/>
  <c r="AM124" i="1" s="1"/>
  <c r="AN125" i="1" s="1"/>
  <c r="AO126" i="1" s="1"/>
  <c r="AP127" i="1" s="1"/>
  <c r="AQ128" i="1" s="1"/>
  <c r="AR129" i="1" s="1"/>
  <c r="AS130" i="1" s="1"/>
  <c r="AT131" i="1" s="1"/>
  <c r="AU132" i="1" s="1"/>
  <c r="AV133" i="1" s="1"/>
  <c r="AW134" i="1" s="1"/>
  <c r="AX135" i="1" s="1"/>
  <c r="AY136" i="1" s="1"/>
  <c r="AZ137" i="1" s="1"/>
  <c r="BA138" i="1" s="1"/>
  <c r="BB139" i="1" s="1"/>
  <c r="BC140" i="1" s="1"/>
  <c r="BD141" i="1" s="1"/>
  <c r="BE142" i="1" s="1"/>
  <c r="BF143" i="1" s="1"/>
  <c r="BG144" i="1" s="1"/>
  <c r="BH145" i="1" s="1"/>
  <c r="BI146" i="1" s="1"/>
  <c r="BJ147" i="1" s="1"/>
  <c r="BK148" i="1" s="1"/>
  <c r="BL149" i="1" s="1"/>
  <c r="BM150" i="1" s="1"/>
  <c r="BN151" i="1" s="1"/>
  <c r="BO152" i="1" s="1"/>
  <c r="BP153" i="1" s="1"/>
  <c r="BQ154" i="1" s="1"/>
  <c r="BR155" i="1" s="1"/>
  <c r="BS156" i="1" s="1"/>
  <c r="BT157" i="1" s="1"/>
  <c r="BU158" i="1" s="1"/>
  <c r="BV159" i="1" s="1"/>
  <c r="BW160" i="1" s="1"/>
  <c r="BX161" i="1" s="1"/>
  <c r="BY162" i="1" s="1"/>
  <c r="BZ163" i="1" s="1"/>
  <c r="CA164" i="1" s="1"/>
  <c r="CB165" i="1" s="1"/>
  <c r="CC166" i="1" s="1"/>
  <c r="CD167" i="1" s="1"/>
  <c r="CE168" i="1" s="1"/>
  <c r="CF169" i="1" s="1"/>
  <c r="CG170" i="1" s="1"/>
  <c r="CH171" i="1" s="1"/>
  <c r="CI172" i="1" s="1"/>
  <c r="CJ173" i="1" s="1"/>
  <c r="CK174" i="1" s="1"/>
  <c r="CL175" i="1" s="1"/>
  <c r="CM176" i="1" s="1"/>
  <c r="CN177" i="1" s="1"/>
  <c r="CO178" i="1" s="1"/>
  <c r="CP179" i="1" s="1"/>
  <c r="CQ180" i="1" s="1"/>
  <c r="CR181" i="1" s="1"/>
  <c r="CS182" i="1" s="1"/>
  <c r="CT183" i="1" s="1"/>
  <c r="CU184" i="1" s="1"/>
  <c r="CV185" i="1" s="1"/>
  <c r="CW186" i="1" s="1"/>
  <c r="CX187" i="1" s="1"/>
  <c r="CY188" i="1" s="1"/>
  <c r="CZ189" i="1" s="1"/>
  <c r="DA190" i="1" s="1"/>
  <c r="DB191" i="1" s="1"/>
  <c r="DC192" i="1" s="1"/>
  <c r="DD193" i="1" s="1"/>
  <c r="DE194" i="1" s="1"/>
  <c r="DF195" i="1" s="1"/>
  <c r="Z184" i="1"/>
  <c r="AF184" i="1" s="1"/>
  <c r="AG185" i="1" s="1"/>
  <c r="AH186" i="1" s="1"/>
  <c r="AI187" i="1" s="1"/>
  <c r="AJ188" i="1" s="1"/>
  <c r="AK189" i="1" s="1"/>
  <c r="AL190" i="1" s="1"/>
  <c r="AM191" i="1" s="1"/>
  <c r="AN192" i="1" s="1"/>
  <c r="AO193" i="1" s="1"/>
  <c r="AP194" i="1" s="1"/>
  <c r="AQ195" i="1" s="1"/>
  <c r="Z96" i="1"/>
  <c r="AF96" i="1" s="1"/>
  <c r="AG97" i="1" s="1"/>
  <c r="AH98" i="1" s="1"/>
  <c r="AI99" i="1" s="1"/>
  <c r="AJ100" i="1" s="1"/>
  <c r="AK101" i="1" s="1"/>
  <c r="AL102" i="1" s="1"/>
  <c r="AM103" i="1" s="1"/>
  <c r="AN104" i="1" s="1"/>
  <c r="AO105" i="1" s="1"/>
  <c r="AP106" i="1" s="1"/>
  <c r="AQ107" i="1" s="1"/>
  <c r="AR108" i="1" s="1"/>
  <c r="AS109" i="1" s="1"/>
  <c r="AT110" i="1" s="1"/>
  <c r="AU111" i="1" s="1"/>
  <c r="AV112" i="1" s="1"/>
  <c r="AW113" i="1" s="1"/>
  <c r="AX114" i="1" s="1"/>
  <c r="AY115" i="1" s="1"/>
  <c r="AZ116" i="1" s="1"/>
  <c r="BA117" i="1" s="1"/>
  <c r="BB118" i="1" s="1"/>
  <c r="BC119" i="1" s="1"/>
  <c r="BD120" i="1" s="1"/>
  <c r="BE121" i="1" s="1"/>
  <c r="BF122" i="1" s="1"/>
  <c r="BG123" i="1" s="1"/>
  <c r="BH124" i="1" s="1"/>
  <c r="BI125" i="1" s="1"/>
  <c r="BJ126" i="1" s="1"/>
  <c r="BK127" i="1" s="1"/>
  <c r="BL128" i="1" s="1"/>
  <c r="BM129" i="1" s="1"/>
  <c r="BN130" i="1" s="1"/>
  <c r="BO131" i="1" s="1"/>
  <c r="BP132" i="1" s="1"/>
  <c r="BQ133" i="1" s="1"/>
  <c r="BR134" i="1" s="1"/>
  <c r="BS135" i="1" s="1"/>
  <c r="BT136" i="1" s="1"/>
  <c r="BU137" i="1" s="1"/>
  <c r="BV138" i="1" s="1"/>
  <c r="BW139" i="1" s="1"/>
  <c r="BX140" i="1" s="1"/>
  <c r="BY141" i="1" s="1"/>
  <c r="BZ142" i="1" s="1"/>
  <c r="CA143" i="1" s="1"/>
  <c r="CB144" i="1" s="1"/>
  <c r="CC145" i="1" s="1"/>
  <c r="CD146" i="1" s="1"/>
  <c r="CE147" i="1" s="1"/>
  <c r="CF148" i="1" s="1"/>
  <c r="CG149" i="1" s="1"/>
  <c r="CH150" i="1" s="1"/>
  <c r="CI151" i="1" s="1"/>
  <c r="CJ152" i="1" s="1"/>
  <c r="CK153" i="1" s="1"/>
  <c r="CL154" i="1" s="1"/>
  <c r="CM155" i="1" s="1"/>
  <c r="CN156" i="1" s="1"/>
  <c r="CO157" i="1" s="1"/>
  <c r="CP158" i="1" s="1"/>
  <c r="CQ159" i="1" s="1"/>
  <c r="CR160" i="1" s="1"/>
  <c r="CS161" i="1" s="1"/>
  <c r="CT162" i="1" s="1"/>
  <c r="CU163" i="1" s="1"/>
  <c r="CV164" i="1" s="1"/>
  <c r="CW165" i="1" s="1"/>
  <c r="CX166" i="1" s="1"/>
  <c r="CY167" i="1" s="1"/>
  <c r="CZ168" i="1" s="1"/>
  <c r="DA169" i="1" s="1"/>
  <c r="DB170" i="1" s="1"/>
  <c r="DC171" i="1" s="1"/>
  <c r="DD172" i="1" s="1"/>
  <c r="DE173" i="1" s="1"/>
  <c r="DF174" i="1" s="1"/>
  <c r="DG175" i="1" s="1"/>
  <c r="DH176" i="1" s="1"/>
  <c r="DI177" i="1" s="1"/>
  <c r="DJ178" i="1" s="1"/>
  <c r="DK179" i="1" s="1"/>
  <c r="DL180" i="1" s="1"/>
  <c r="DM181" i="1" s="1"/>
  <c r="DN182" i="1" s="1"/>
  <c r="DO183" i="1" s="1"/>
  <c r="DP184" i="1" s="1"/>
  <c r="DQ185" i="1" s="1"/>
  <c r="DR186" i="1" s="1"/>
  <c r="DS187" i="1" s="1"/>
  <c r="DT188" i="1" s="1"/>
  <c r="DU189" i="1" s="1"/>
  <c r="DV190" i="1" s="1"/>
  <c r="DW191" i="1" s="1"/>
  <c r="DX192" i="1" s="1"/>
  <c r="DY193" i="1" s="1"/>
  <c r="DZ194" i="1" s="1"/>
  <c r="EA195" i="1" s="1"/>
  <c r="Z169" i="1"/>
  <c r="AF169" i="1" s="1"/>
  <c r="AG170" i="1" s="1"/>
  <c r="AH171" i="1" s="1"/>
  <c r="AI172" i="1" s="1"/>
  <c r="AJ173" i="1" s="1"/>
  <c r="AK174" i="1" s="1"/>
  <c r="AL175" i="1" s="1"/>
  <c r="AM176" i="1" s="1"/>
  <c r="AN177" i="1" s="1"/>
  <c r="AO178" i="1" s="1"/>
  <c r="AP179" i="1" s="1"/>
  <c r="AQ180" i="1" s="1"/>
  <c r="AR181" i="1" s="1"/>
  <c r="AS182" i="1" s="1"/>
  <c r="AT183" i="1" s="1"/>
  <c r="AU184" i="1" s="1"/>
  <c r="AV185" i="1" s="1"/>
  <c r="AW186" i="1" s="1"/>
  <c r="AX187" i="1" s="1"/>
  <c r="AY188" i="1" s="1"/>
  <c r="AZ189" i="1" s="1"/>
  <c r="BA190" i="1" s="1"/>
  <c r="BB191" i="1" s="1"/>
  <c r="BC192" i="1" s="1"/>
  <c r="BD193" i="1" s="1"/>
  <c r="BE194" i="1" s="1"/>
  <c r="BF195" i="1" s="1"/>
  <c r="Z158" i="1"/>
  <c r="AF158" i="1" s="1"/>
  <c r="AG159" i="1" s="1"/>
  <c r="AH160" i="1" s="1"/>
  <c r="AI161" i="1" s="1"/>
  <c r="AJ162" i="1" s="1"/>
  <c r="AK163" i="1" s="1"/>
  <c r="AL164" i="1" s="1"/>
  <c r="AM165" i="1" s="1"/>
  <c r="AN166" i="1" s="1"/>
  <c r="AO167" i="1" s="1"/>
  <c r="AP168" i="1" s="1"/>
  <c r="AQ169" i="1" s="1"/>
  <c r="AR170" i="1" s="1"/>
  <c r="AS171" i="1" s="1"/>
  <c r="AT172" i="1" s="1"/>
  <c r="AU173" i="1" s="1"/>
  <c r="AV174" i="1" s="1"/>
  <c r="AW175" i="1" s="1"/>
  <c r="AX176" i="1" s="1"/>
  <c r="AY177" i="1" s="1"/>
  <c r="AZ178" i="1" s="1"/>
  <c r="BA179" i="1" s="1"/>
  <c r="BB180" i="1" s="1"/>
  <c r="BC181" i="1" s="1"/>
  <c r="BD182" i="1" s="1"/>
  <c r="BE183" i="1" s="1"/>
  <c r="BF184" i="1" s="1"/>
  <c r="BG185" i="1" s="1"/>
  <c r="BH186" i="1" s="1"/>
  <c r="BI187" i="1" s="1"/>
  <c r="BJ188" i="1" s="1"/>
  <c r="BK189" i="1" s="1"/>
  <c r="BL190" i="1" s="1"/>
  <c r="BM191" i="1" s="1"/>
  <c r="BN192" i="1" s="1"/>
  <c r="BO193" i="1" s="1"/>
  <c r="BP194" i="1" s="1"/>
  <c r="BQ195" i="1" s="1"/>
  <c r="Z162" i="1"/>
  <c r="AF162" i="1" s="1"/>
  <c r="AG163" i="1" s="1"/>
  <c r="AH164" i="1" s="1"/>
  <c r="AI165" i="1" s="1"/>
  <c r="AJ166" i="1" s="1"/>
  <c r="AK167" i="1" s="1"/>
  <c r="AL168" i="1" s="1"/>
  <c r="AM169" i="1" s="1"/>
  <c r="AN170" i="1" s="1"/>
  <c r="AO171" i="1" s="1"/>
  <c r="AP172" i="1" s="1"/>
  <c r="AQ173" i="1" s="1"/>
  <c r="AR174" i="1" s="1"/>
  <c r="AS175" i="1" s="1"/>
  <c r="AT176" i="1" s="1"/>
  <c r="AU177" i="1" s="1"/>
  <c r="AV178" i="1" s="1"/>
  <c r="AW179" i="1" s="1"/>
  <c r="AX180" i="1" s="1"/>
  <c r="AY181" i="1" s="1"/>
  <c r="AZ182" i="1" s="1"/>
  <c r="BA183" i="1" s="1"/>
  <c r="BB184" i="1" s="1"/>
  <c r="BC185" i="1" s="1"/>
  <c r="BD186" i="1" s="1"/>
  <c r="BE187" i="1" s="1"/>
  <c r="BF188" i="1" s="1"/>
  <c r="BG189" i="1" s="1"/>
  <c r="BH190" i="1" s="1"/>
  <c r="BI191" i="1" s="1"/>
  <c r="BJ192" i="1" s="1"/>
  <c r="BK193" i="1" s="1"/>
  <c r="BL194" i="1" s="1"/>
  <c r="BM195" i="1" s="1"/>
  <c r="Z13" i="1"/>
  <c r="AF13" i="1" s="1"/>
  <c r="AG14" i="1" s="1"/>
  <c r="AH15" i="1" s="1"/>
  <c r="AI16" i="1" s="1"/>
  <c r="AJ17" i="1" s="1"/>
  <c r="AK18" i="1" s="1"/>
  <c r="AL19" i="1" s="1"/>
  <c r="AM20" i="1" s="1"/>
  <c r="AN21" i="1" s="1"/>
  <c r="AO22" i="1" s="1"/>
  <c r="AP23" i="1" s="1"/>
  <c r="AQ24" i="1" s="1"/>
  <c r="AR25" i="1" s="1"/>
  <c r="AS26" i="1" s="1"/>
  <c r="AT27" i="1" s="1"/>
  <c r="AU28" i="1" s="1"/>
  <c r="AV29" i="1" s="1"/>
  <c r="AW30" i="1" s="1"/>
  <c r="AX31" i="1" s="1"/>
  <c r="AY32" i="1" s="1"/>
  <c r="AZ33" i="1" s="1"/>
  <c r="BA34" i="1" s="1"/>
  <c r="BB35" i="1" s="1"/>
  <c r="BC36" i="1" s="1"/>
  <c r="BD37" i="1" s="1"/>
  <c r="BE38" i="1" s="1"/>
  <c r="BF39" i="1" s="1"/>
  <c r="BG40" i="1" s="1"/>
  <c r="BH41" i="1" s="1"/>
  <c r="BI42" i="1" s="1"/>
  <c r="BJ43" i="1" s="1"/>
  <c r="BK44" i="1" s="1"/>
  <c r="BL45" i="1" s="1"/>
  <c r="BM46" i="1" s="1"/>
  <c r="BN47" i="1" s="1"/>
  <c r="BO48" i="1" s="1"/>
  <c r="BP49" i="1" s="1"/>
  <c r="BQ50" i="1" s="1"/>
  <c r="BR51" i="1" s="1"/>
  <c r="BS52" i="1" s="1"/>
  <c r="BT53" i="1" s="1"/>
  <c r="BU54" i="1" s="1"/>
  <c r="BV55" i="1" s="1"/>
  <c r="BW56" i="1" s="1"/>
  <c r="BX57" i="1" s="1"/>
  <c r="BY58" i="1" s="1"/>
  <c r="BZ59" i="1" s="1"/>
  <c r="CA60" i="1" s="1"/>
  <c r="CB61" i="1" s="1"/>
  <c r="CC62" i="1" s="1"/>
  <c r="CD63" i="1" s="1"/>
  <c r="CE64" i="1" s="1"/>
  <c r="CF65" i="1" s="1"/>
  <c r="CG66" i="1" s="1"/>
  <c r="CH67" i="1" s="1"/>
  <c r="CI68" i="1" s="1"/>
  <c r="CJ69" i="1" s="1"/>
  <c r="CK70" i="1" s="1"/>
  <c r="CL71" i="1" s="1"/>
  <c r="CM72" i="1" s="1"/>
  <c r="CN73" i="1" s="1"/>
  <c r="CO74" i="1" s="1"/>
  <c r="CP75" i="1" s="1"/>
  <c r="CQ76" i="1" s="1"/>
  <c r="CR77" i="1" s="1"/>
  <c r="CS78" i="1" s="1"/>
  <c r="CT79" i="1" s="1"/>
  <c r="CU80" i="1" s="1"/>
  <c r="CV81" i="1" s="1"/>
  <c r="CW82" i="1" s="1"/>
  <c r="CX83" i="1" s="1"/>
  <c r="CY84" i="1" s="1"/>
  <c r="CZ85" i="1" s="1"/>
  <c r="DA86" i="1" s="1"/>
  <c r="DB87" i="1" s="1"/>
  <c r="DC88" i="1" s="1"/>
  <c r="DD89" i="1" s="1"/>
  <c r="DE90" i="1" s="1"/>
  <c r="DF91" i="1" s="1"/>
  <c r="DG92" i="1" s="1"/>
  <c r="DH93" i="1" s="1"/>
  <c r="DI94" i="1" s="1"/>
  <c r="DJ95" i="1" s="1"/>
  <c r="DK96" i="1" s="1"/>
  <c r="DL97" i="1" s="1"/>
  <c r="DM98" i="1" s="1"/>
  <c r="DN99" i="1" s="1"/>
  <c r="DO100" i="1" s="1"/>
  <c r="DP101" i="1" s="1"/>
  <c r="DQ102" i="1" s="1"/>
  <c r="DR103" i="1" s="1"/>
  <c r="DS104" i="1" s="1"/>
  <c r="DT105" i="1" s="1"/>
  <c r="DU106" i="1" s="1"/>
  <c r="DV107" i="1" s="1"/>
  <c r="DW108" i="1" s="1"/>
  <c r="DX109" i="1" s="1"/>
  <c r="DY110" i="1" s="1"/>
  <c r="DZ111" i="1" s="1"/>
  <c r="EA112" i="1" s="1"/>
  <c r="EB113" i="1" s="1"/>
  <c r="EC114" i="1" s="1"/>
  <c r="ED115" i="1" s="1"/>
  <c r="EE116" i="1" s="1"/>
  <c r="EF117" i="1" s="1"/>
  <c r="EG118" i="1" s="1"/>
  <c r="EH119" i="1" s="1"/>
  <c r="EI120" i="1" s="1"/>
  <c r="EJ121" i="1" s="1"/>
  <c r="EK122" i="1" s="1"/>
  <c r="EL123" i="1" s="1"/>
  <c r="EM124" i="1" s="1"/>
  <c r="EN125" i="1" s="1"/>
  <c r="EO126" i="1" s="1"/>
  <c r="EP127" i="1" s="1"/>
  <c r="EQ128" i="1" s="1"/>
  <c r="ER129" i="1" s="1"/>
  <c r="ES130" i="1" s="1"/>
  <c r="ET131" i="1" s="1"/>
  <c r="EU132" i="1" s="1"/>
  <c r="EV133" i="1" s="1"/>
  <c r="EW134" i="1" s="1"/>
  <c r="EX135" i="1" s="1"/>
  <c r="EY136" i="1" s="1"/>
  <c r="EZ137" i="1" s="1"/>
  <c r="FA138" i="1" s="1"/>
  <c r="FB139" i="1" s="1"/>
  <c r="FC140" i="1" s="1"/>
  <c r="FD141" i="1" s="1"/>
  <c r="FE142" i="1" s="1"/>
  <c r="FF143" i="1" s="1"/>
  <c r="FG144" i="1" s="1"/>
  <c r="FH145" i="1" s="1"/>
  <c r="FI146" i="1" s="1"/>
  <c r="FJ147" i="1" s="1"/>
  <c r="FK148" i="1" s="1"/>
  <c r="FL149" i="1" s="1"/>
  <c r="FM150" i="1" s="1"/>
  <c r="FN151" i="1" s="1"/>
  <c r="FO152" i="1" s="1"/>
  <c r="FP153" i="1" s="1"/>
  <c r="FQ154" i="1" s="1"/>
  <c r="FR155" i="1" s="1"/>
  <c r="FS156" i="1" s="1"/>
  <c r="FT157" i="1" s="1"/>
  <c r="FU158" i="1" s="1"/>
  <c r="FV159" i="1" s="1"/>
  <c r="FW160" i="1" s="1"/>
  <c r="FX161" i="1" s="1"/>
  <c r="FY162" i="1" s="1"/>
  <c r="FZ163" i="1" s="1"/>
  <c r="GA164" i="1" s="1"/>
  <c r="GB165" i="1" s="1"/>
  <c r="GC166" i="1" s="1"/>
  <c r="GD167" i="1" s="1"/>
  <c r="GE168" i="1" s="1"/>
  <c r="GF169" i="1" s="1"/>
  <c r="GG170" i="1" s="1"/>
  <c r="GH171" i="1" s="1"/>
  <c r="GI172" i="1" s="1"/>
  <c r="GJ173" i="1" s="1"/>
  <c r="GK174" i="1" s="1"/>
  <c r="GL175" i="1" s="1"/>
  <c r="GM176" i="1" s="1"/>
  <c r="GN177" i="1" s="1"/>
  <c r="GO178" i="1" s="1"/>
  <c r="GP179" i="1" s="1"/>
  <c r="GQ180" i="1" s="1"/>
  <c r="GR181" i="1" s="1"/>
  <c r="GS182" i="1" s="1"/>
  <c r="GT183" i="1" s="1"/>
  <c r="GU184" i="1" s="1"/>
  <c r="GV185" i="1" s="1"/>
  <c r="GW186" i="1" s="1"/>
  <c r="GX187" i="1" s="1"/>
  <c r="GY188" i="1" s="1"/>
  <c r="GZ189" i="1" s="1"/>
  <c r="HA190" i="1" s="1"/>
  <c r="HB191" i="1" s="1"/>
  <c r="HC192" i="1" s="1"/>
  <c r="HD193" i="1" s="1"/>
  <c r="HE194" i="1" s="1"/>
  <c r="HF195" i="1" s="1"/>
  <c r="Z142" i="1"/>
  <c r="AF142" i="1" s="1"/>
  <c r="AG143" i="1" s="1"/>
  <c r="AH144" i="1" s="1"/>
  <c r="AI145" i="1" s="1"/>
  <c r="AJ146" i="1" s="1"/>
  <c r="AK147" i="1" s="1"/>
  <c r="AL148" i="1" s="1"/>
  <c r="AM149" i="1" s="1"/>
  <c r="AN150" i="1" s="1"/>
  <c r="AO151" i="1" s="1"/>
  <c r="AP152" i="1" s="1"/>
  <c r="AQ153" i="1" s="1"/>
  <c r="AR154" i="1" s="1"/>
  <c r="AS155" i="1" s="1"/>
  <c r="AT156" i="1" s="1"/>
  <c r="AU157" i="1" s="1"/>
  <c r="AV158" i="1" s="1"/>
  <c r="AW159" i="1" s="1"/>
  <c r="AX160" i="1" s="1"/>
  <c r="AY161" i="1" s="1"/>
  <c r="AZ162" i="1" s="1"/>
  <c r="BA163" i="1" s="1"/>
  <c r="BB164" i="1" s="1"/>
  <c r="BC165" i="1" s="1"/>
  <c r="BD166" i="1" s="1"/>
  <c r="BE167" i="1" s="1"/>
  <c r="BF168" i="1" s="1"/>
  <c r="BG169" i="1" s="1"/>
  <c r="BH170" i="1" s="1"/>
  <c r="BI171" i="1" s="1"/>
  <c r="BJ172" i="1" s="1"/>
  <c r="BK173" i="1" s="1"/>
  <c r="BL174" i="1" s="1"/>
  <c r="BM175" i="1" s="1"/>
  <c r="BN176" i="1" s="1"/>
  <c r="BO177" i="1" s="1"/>
  <c r="BP178" i="1" s="1"/>
  <c r="BQ179" i="1" s="1"/>
  <c r="BR180" i="1" s="1"/>
  <c r="BS181" i="1" s="1"/>
  <c r="BT182" i="1" s="1"/>
  <c r="BU183" i="1" s="1"/>
  <c r="BV184" i="1" s="1"/>
  <c r="BW185" i="1" s="1"/>
  <c r="BX186" i="1" s="1"/>
  <c r="BY187" i="1" s="1"/>
  <c r="BZ188" i="1" s="1"/>
  <c r="CA189" i="1" s="1"/>
  <c r="CB190" i="1" s="1"/>
  <c r="CC191" i="1" s="1"/>
  <c r="CD192" i="1" s="1"/>
  <c r="CE193" i="1" s="1"/>
  <c r="CF194" i="1" s="1"/>
  <c r="CG195" i="1" s="1"/>
  <c r="Z4" i="1"/>
  <c r="AF4" i="1" s="1"/>
  <c r="AG5" i="1" s="1"/>
  <c r="AH6" i="1" s="1"/>
  <c r="AI7" i="1" s="1"/>
  <c r="AJ8" i="1" s="1"/>
  <c r="AK9" i="1" s="1"/>
  <c r="AL10" i="1" s="1"/>
  <c r="AM11" i="1" s="1"/>
  <c r="AN12" i="1" s="1"/>
  <c r="AO13" i="1" s="1"/>
  <c r="AP14" i="1" s="1"/>
  <c r="AQ15" i="1" s="1"/>
  <c r="AR16" i="1" s="1"/>
  <c r="AS17" i="1" s="1"/>
  <c r="AT18" i="1" s="1"/>
  <c r="AU19" i="1" s="1"/>
  <c r="AV20" i="1" s="1"/>
  <c r="AW21" i="1" s="1"/>
  <c r="AX22" i="1" s="1"/>
  <c r="AY23" i="1" s="1"/>
  <c r="AZ24" i="1" s="1"/>
  <c r="BA25" i="1" s="1"/>
  <c r="BB26" i="1" s="1"/>
  <c r="BC27" i="1" s="1"/>
  <c r="BD28" i="1" s="1"/>
  <c r="BE29" i="1" s="1"/>
  <c r="BF30" i="1" s="1"/>
  <c r="BG31" i="1" s="1"/>
  <c r="BH32" i="1" s="1"/>
  <c r="BI33" i="1" s="1"/>
  <c r="BJ34" i="1" s="1"/>
  <c r="BK35" i="1" s="1"/>
  <c r="BL36" i="1" s="1"/>
  <c r="BM37" i="1" s="1"/>
  <c r="BN38" i="1" s="1"/>
  <c r="BO39" i="1" s="1"/>
  <c r="BP40" i="1" s="1"/>
  <c r="BQ41" i="1" s="1"/>
  <c r="BR42" i="1" s="1"/>
  <c r="BS43" i="1" s="1"/>
  <c r="BT44" i="1" s="1"/>
  <c r="BU45" i="1" s="1"/>
  <c r="BV46" i="1" s="1"/>
  <c r="BW47" i="1" s="1"/>
  <c r="BX48" i="1" s="1"/>
  <c r="BY49" i="1" s="1"/>
  <c r="BZ50" i="1" s="1"/>
  <c r="CA51" i="1" s="1"/>
  <c r="CB52" i="1" s="1"/>
  <c r="CC53" i="1" s="1"/>
  <c r="CD54" i="1" s="1"/>
  <c r="CE55" i="1" s="1"/>
  <c r="CF56" i="1" s="1"/>
  <c r="CG57" i="1" s="1"/>
  <c r="CH58" i="1" s="1"/>
  <c r="CI59" i="1" s="1"/>
  <c r="CJ60" i="1" s="1"/>
  <c r="CK61" i="1" s="1"/>
  <c r="CL62" i="1" s="1"/>
  <c r="CM63" i="1" s="1"/>
  <c r="CN64" i="1" s="1"/>
  <c r="CO65" i="1" s="1"/>
  <c r="CP66" i="1" s="1"/>
  <c r="CQ67" i="1" s="1"/>
  <c r="CR68" i="1" s="1"/>
  <c r="CS69" i="1" s="1"/>
  <c r="CT70" i="1" s="1"/>
  <c r="CU71" i="1" s="1"/>
  <c r="CV72" i="1" s="1"/>
  <c r="CW73" i="1" s="1"/>
  <c r="CX74" i="1" s="1"/>
  <c r="CY75" i="1" s="1"/>
  <c r="CZ76" i="1" s="1"/>
  <c r="DA77" i="1" s="1"/>
  <c r="DB78" i="1" s="1"/>
  <c r="DC79" i="1" s="1"/>
  <c r="DD80" i="1" s="1"/>
  <c r="DE81" i="1" s="1"/>
  <c r="DF82" i="1" s="1"/>
  <c r="DG83" i="1" s="1"/>
  <c r="DH84" i="1" s="1"/>
  <c r="DI85" i="1" s="1"/>
  <c r="DJ86" i="1" s="1"/>
  <c r="DK87" i="1" s="1"/>
  <c r="DL88" i="1" s="1"/>
  <c r="DM89" i="1" s="1"/>
  <c r="DN90" i="1" s="1"/>
  <c r="DO91" i="1" s="1"/>
  <c r="DP92" i="1" s="1"/>
  <c r="DQ93" i="1" s="1"/>
  <c r="DR94" i="1" s="1"/>
  <c r="DS95" i="1" s="1"/>
  <c r="DT96" i="1" s="1"/>
  <c r="DU97" i="1" s="1"/>
  <c r="DV98" i="1" s="1"/>
  <c r="DW99" i="1" s="1"/>
  <c r="DX100" i="1" s="1"/>
  <c r="DY101" i="1" s="1"/>
  <c r="DZ102" i="1" s="1"/>
  <c r="EA103" i="1" s="1"/>
  <c r="EB104" i="1" s="1"/>
  <c r="EC105" i="1" s="1"/>
  <c r="ED106" i="1" s="1"/>
  <c r="EE107" i="1" s="1"/>
  <c r="EF108" i="1" s="1"/>
  <c r="EG109" i="1" s="1"/>
  <c r="EH110" i="1" s="1"/>
  <c r="EI111" i="1" s="1"/>
  <c r="EJ112" i="1" s="1"/>
  <c r="EK113" i="1" s="1"/>
  <c r="EL114" i="1" s="1"/>
  <c r="EM115" i="1" s="1"/>
  <c r="EN116" i="1" s="1"/>
  <c r="EO117" i="1" s="1"/>
  <c r="EP118" i="1" s="1"/>
  <c r="EQ119" i="1" s="1"/>
  <c r="ER120" i="1" s="1"/>
  <c r="ES121" i="1" s="1"/>
  <c r="ET122" i="1" s="1"/>
  <c r="EU123" i="1" s="1"/>
  <c r="EV124" i="1" s="1"/>
  <c r="EW125" i="1" s="1"/>
  <c r="EX126" i="1" s="1"/>
  <c r="EY127" i="1" s="1"/>
  <c r="EZ128" i="1" s="1"/>
  <c r="FA129" i="1" s="1"/>
  <c r="FB130" i="1" s="1"/>
  <c r="FC131" i="1" s="1"/>
  <c r="FD132" i="1" s="1"/>
  <c r="FE133" i="1" s="1"/>
  <c r="FF134" i="1" s="1"/>
  <c r="FG135" i="1" s="1"/>
  <c r="FH136" i="1" s="1"/>
  <c r="FI137" i="1" s="1"/>
  <c r="FJ138" i="1" s="1"/>
  <c r="FK139" i="1" s="1"/>
  <c r="FL140" i="1" s="1"/>
  <c r="FM141" i="1" s="1"/>
  <c r="FN142" i="1" s="1"/>
  <c r="FO143" i="1" s="1"/>
  <c r="FP144" i="1" s="1"/>
  <c r="FQ145" i="1" s="1"/>
  <c r="FR146" i="1" s="1"/>
  <c r="FS147" i="1" s="1"/>
  <c r="FT148" i="1" s="1"/>
  <c r="FU149" i="1" s="1"/>
  <c r="FV150" i="1" s="1"/>
  <c r="FW151" i="1" s="1"/>
  <c r="FX152" i="1" s="1"/>
  <c r="FY153" i="1" s="1"/>
  <c r="FZ154" i="1" s="1"/>
  <c r="GA155" i="1" s="1"/>
  <c r="GB156" i="1" s="1"/>
  <c r="GC157" i="1" s="1"/>
  <c r="GD158" i="1" s="1"/>
  <c r="GE159" i="1" s="1"/>
  <c r="GF160" i="1" s="1"/>
  <c r="GG161" i="1" s="1"/>
  <c r="GH162" i="1" s="1"/>
  <c r="GI163" i="1" s="1"/>
  <c r="GJ164" i="1" s="1"/>
  <c r="GK165" i="1" s="1"/>
  <c r="GL166" i="1" s="1"/>
  <c r="GM167" i="1" s="1"/>
  <c r="GN168" i="1" s="1"/>
  <c r="GO169" i="1" s="1"/>
  <c r="GP170" i="1" s="1"/>
  <c r="GQ171" i="1" s="1"/>
  <c r="GR172" i="1" s="1"/>
  <c r="GS173" i="1" s="1"/>
  <c r="GT174" i="1" s="1"/>
  <c r="GU175" i="1" s="1"/>
  <c r="GV176" i="1" s="1"/>
  <c r="GW177" i="1" s="1"/>
  <c r="GX178" i="1" s="1"/>
  <c r="GY179" i="1" s="1"/>
  <c r="GZ180" i="1" s="1"/>
  <c r="HA181" i="1" s="1"/>
  <c r="HB182" i="1" s="1"/>
  <c r="HC183" i="1" s="1"/>
  <c r="HD184" i="1" s="1"/>
  <c r="HE185" i="1" s="1"/>
  <c r="HF186" i="1" s="1"/>
  <c r="HG187" i="1" s="1"/>
  <c r="HH188" i="1" s="1"/>
  <c r="HI189" i="1" s="1"/>
  <c r="HJ190" i="1" s="1"/>
  <c r="HK191" i="1" s="1"/>
  <c r="HL192" i="1" s="1"/>
  <c r="HM193" i="1" s="1"/>
  <c r="HN194" i="1" s="1"/>
  <c r="HO195" i="1" s="1"/>
  <c r="Z89" i="1"/>
  <c r="AF89" i="1" s="1"/>
  <c r="AG90" i="1" s="1"/>
  <c r="AH91" i="1" s="1"/>
  <c r="AI92" i="1" s="1"/>
  <c r="AJ93" i="1" s="1"/>
  <c r="AK94" i="1" s="1"/>
  <c r="AL95" i="1" s="1"/>
  <c r="AM96" i="1" s="1"/>
  <c r="AN97" i="1" s="1"/>
  <c r="AO98" i="1" s="1"/>
  <c r="AP99" i="1" s="1"/>
  <c r="AQ100" i="1" s="1"/>
  <c r="AR101" i="1" s="1"/>
  <c r="AS102" i="1" s="1"/>
  <c r="AT103" i="1" s="1"/>
  <c r="AU104" i="1" s="1"/>
  <c r="AV105" i="1" s="1"/>
  <c r="AW106" i="1" s="1"/>
  <c r="AX107" i="1" s="1"/>
  <c r="AY108" i="1" s="1"/>
  <c r="AZ109" i="1" s="1"/>
  <c r="BA110" i="1" s="1"/>
  <c r="BB111" i="1" s="1"/>
  <c r="BC112" i="1" s="1"/>
  <c r="BD113" i="1" s="1"/>
  <c r="BE114" i="1" s="1"/>
  <c r="BF115" i="1" s="1"/>
  <c r="BG116" i="1" s="1"/>
  <c r="BH117" i="1" s="1"/>
  <c r="BI118" i="1" s="1"/>
  <c r="BJ119" i="1" s="1"/>
  <c r="BK120" i="1" s="1"/>
  <c r="BL121" i="1" s="1"/>
  <c r="BM122" i="1" s="1"/>
  <c r="BN123" i="1" s="1"/>
  <c r="BO124" i="1" s="1"/>
  <c r="BP125" i="1" s="1"/>
  <c r="BQ126" i="1" s="1"/>
  <c r="BR127" i="1" s="1"/>
  <c r="BS128" i="1" s="1"/>
  <c r="BT129" i="1" s="1"/>
  <c r="BU130" i="1" s="1"/>
  <c r="BV131" i="1" s="1"/>
  <c r="BW132" i="1" s="1"/>
  <c r="BX133" i="1" s="1"/>
  <c r="BY134" i="1" s="1"/>
  <c r="BZ135" i="1" s="1"/>
  <c r="CA136" i="1" s="1"/>
  <c r="CB137" i="1" s="1"/>
  <c r="CC138" i="1" s="1"/>
  <c r="CD139" i="1" s="1"/>
  <c r="CE140" i="1" s="1"/>
  <c r="CF141" i="1" s="1"/>
  <c r="CG142" i="1" s="1"/>
  <c r="CH143" i="1" s="1"/>
  <c r="CI144" i="1" s="1"/>
  <c r="CJ145" i="1" s="1"/>
  <c r="CK146" i="1" s="1"/>
  <c r="CL147" i="1" s="1"/>
  <c r="CM148" i="1" s="1"/>
  <c r="CN149" i="1" s="1"/>
  <c r="CO150" i="1" s="1"/>
  <c r="CP151" i="1" s="1"/>
  <c r="CQ152" i="1" s="1"/>
  <c r="CR153" i="1" s="1"/>
  <c r="CS154" i="1" s="1"/>
  <c r="CT155" i="1" s="1"/>
  <c r="CU156" i="1" s="1"/>
  <c r="CV157" i="1" s="1"/>
  <c r="CW158" i="1" s="1"/>
  <c r="CX159" i="1" s="1"/>
  <c r="CY160" i="1" s="1"/>
  <c r="CZ161" i="1" s="1"/>
  <c r="DA162" i="1" s="1"/>
  <c r="DB163" i="1" s="1"/>
  <c r="DC164" i="1" s="1"/>
  <c r="DD165" i="1" s="1"/>
  <c r="DE166" i="1" s="1"/>
  <c r="DF167" i="1" s="1"/>
  <c r="DG168" i="1" s="1"/>
  <c r="DH169" i="1" s="1"/>
  <c r="DI170" i="1" s="1"/>
  <c r="DJ171" i="1" s="1"/>
  <c r="DK172" i="1" s="1"/>
  <c r="DL173" i="1" s="1"/>
  <c r="DM174" i="1" s="1"/>
  <c r="DN175" i="1" s="1"/>
  <c r="DO176" i="1" s="1"/>
  <c r="DP177" i="1" s="1"/>
  <c r="DQ178" i="1" s="1"/>
  <c r="DR179" i="1" s="1"/>
  <c r="DS180" i="1" s="1"/>
  <c r="DT181" i="1" s="1"/>
  <c r="DU182" i="1" s="1"/>
  <c r="DV183" i="1" s="1"/>
  <c r="DW184" i="1" s="1"/>
  <c r="DX185" i="1" s="1"/>
  <c r="DY186" i="1" s="1"/>
  <c r="DZ187" i="1" s="1"/>
  <c r="EA188" i="1" s="1"/>
  <c r="EB189" i="1" s="1"/>
  <c r="EC190" i="1" s="1"/>
  <c r="ED191" i="1" s="1"/>
  <c r="EE192" i="1" s="1"/>
  <c r="EF193" i="1" s="1"/>
  <c r="EG194" i="1" s="1"/>
  <c r="EH195" i="1" s="1"/>
  <c r="Z43" i="1"/>
  <c r="AF43" i="1" s="1"/>
  <c r="AG44" i="1" s="1"/>
  <c r="AH45" i="1" s="1"/>
  <c r="AI46" i="1" s="1"/>
  <c r="AJ47" i="1" s="1"/>
  <c r="AK48" i="1" s="1"/>
  <c r="AL49" i="1" s="1"/>
  <c r="AM50" i="1" s="1"/>
  <c r="AN51" i="1" s="1"/>
  <c r="AO52" i="1" s="1"/>
  <c r="AP53" i="1" s="1"/>
  <c r="AQ54" i="1" s="1"/>
  <c r="AR55" i="1" s="1"/>
  <c r="AS56" i="1" s="1"/>
  <c r="AT57" i="1" s="1"/>
  <c r="AU58" i="1" s="1"/>
  <c r="AV59" i="1" s="1"/>
  <c r="AW60" i="1" s="1"/>
  <c r="AX61" i="1" s="1"/>
  <c r="AY62" i="1" s="1"/>
  <c r="AZ63" i="1" s="1"/>
  <c r="BA64" i="1" s="1"/>
  <c r="BB65" i="1" s="1"/>
  <c r="BC66" i="1" s="1"/>
  <c r="BD67" i="1" s="1"/>
  <c r="BE68" i="1" s="1"/>
  <c r="BF69" i="1" s="1"/>
  <c r="BG70" i="1" s="1"/>
  <c r="BH71" i="1" s="1"/>
  <c r="BI72" i="1" s="1"/>
  <c r="BJ73" i="1" s="1"/>
  <c r="BK74" i="1" s="1"/>
  <c r="BL75" i="1" s="1"/>
  <c r="BM76" i="1" s="1"/>
  <c r="BN77" i="1" s="1"/>
  <c r="BO78" i="1" s="1"/>
  <c r="BP79" i="1" s="1"/>
  <c r="BQ80" i="1" s="1"/>
  <c r="BR81" i="1" s="1"/>
  <c r="BS82" i="1" s="1"/>
  <c r="BT83" i="1" s="1"/>
  <c r="BU84" i="1" s="1"/>
  <c r="BV85" i="1" s="1"/>
  <c r="BW86" i="1" s="1"/>
  <c r="BX87" i="1" s="1"/>
  <c r="BY88" i="1" s="1"/>
  <c r="BZ89" i="1" s="1"/>
  <c r="CA90" i="1" s="1"/>
  <c r="CB91" i="1" s="1"/>
  <c r="CC92" i="1" s="1"/>
  <c r="CD93" i="1" s="1"/>
  <c r="CE94" i="1" s="1"/>
  <c r="CF95" i="1" s="1"/>
  <c r="CG96" i="1" s="1"/>
  <c r="CH97" i="1" s="1"/>
  <c r="CI98" i="1" s="1"/>
  <c r="CJ99" i="1" s="1"/>
  <c r="CK100" i="1" s="1"/>
  <c r="CL101" i="1" s="1"/>
  <c r="CM102" i="1" s="1"/>
  <c r="CN103" i="1" s="1"/>
  <c r="CO104" i="1" s="1"/>
  <c r="CP105" i="1" s="1"/>
  <c r="CQ106" i="1" s="1"/>
  <c r="CR107" i="1" s="1"/>
  <c r="CS108" i="1" s="1"/>
  <c r="CT109" i="1" s="1"/>
  <c r="CU110" i="1" s="1"/>
  <c r="CV111" i="1" s="1"/>
  <c r="CW112" i="1" s="1"/>
  <c r="CX113" i="1" s="1"/>
  <c r="CY114" i="1" s="1"/>
  <c r="CZ115" i="1" s="1"/>
  <c r="DA116" i="1" s="1"/>
  <c r="DB117" i="1" s="1"/>
  <c r="DC118" i="1" s="1"/>
  <c r="DD119" i="1" s="1"/>
  <c r="DE120" i="1" s="1"/>
  <c r="DF121" i="1" s="1"/>
  <c r="DG122" i="1" s="1"/>
  <c r="DH123" i="1" s="1"/>
  <c r="DI124" i="1" s="1"/>
  <c r="DJ125" i="1" s="1"/>
  <c r="DK126" i="1" s="1"/>
  <c r="DL127" i="1" s="1"/>
  <c r="DM128" i="1" s="1"/>
  <c r="DN129" i="1" s="1"/>
  <c r="DO130" i="1" s="1"/>
  <c r="DP131" i="1" s="1"/>
  <c r="DQ132" i="1" s="1"/>
  <c r="DR133" i="1" s="1"/>
  <c r="DS134" i="1" s="1"/>
  <c r="DT135" i="1" s="1"/>
  <c r="DU136" i="1" s="1"/>
  <c r="DV137" i="1" s="1"/>
  <c r="DW138" i="1" s="1"/>
  <c r="DX139" i="1" s="1"/>
  <c r="DY140" i="1" s="1"/>
  <c r="DZ141" i="1" s="1"/>
  <c r="EA142" i="1" s="1"/>
  <c r="EB143" i="1" s="1"/>
  <c r="EC144" i="1" s="1"/>
  <c r="ED145" i="1" s="1"/>
  <c r="EE146" i="1" s="1"/>
  <c r="EF147" i="1" s="1"/>
  <c r="EG148" i="1" s="1"/>
  <c r="EH149" i="1" s="1"/>
  <c r="EI150" i="1" s="1"/>
  <c r="EJ151" i="1" s="1"/>
  <c r="EK152" i="1" s="1"/>
  <c r="EL153" i="1" s="1"/>
  <c r="EM154" i="1" s="1"/>
  <c r="EN155" i="1" s="1"/>
  <c r="EO156" i="1" s="1"/>
  <c r="EP157" i="1" s="1"/>
  <c r="EQ158" i="1" s="1"/>
  <c r="ER159" i="1" s="1"/>
  <c r="ES160" i="1" s="1"/>
  <c r="ET161" i="1" s="1"/>
  <c r="EU162" i="1" s="1"/>
  <c r="EV163" i="1" s="1"/>
  <c r="EW164" i="1" s="1"/>
  <c r="EX165" i="1" s="1"/>
  <c r="EY166" i="1" s="1"/>
  <c r="EZ167" i="1" s="1"/>
  <c r="FA168" i="1" s="1"/>
  <c r="FB169" i="1" s="1"/>
  <c r="FC170" i="1" s="1"/>
  <c r="FD171" i="1" s="1"/>
  <c r="FE172" i="1" s="1"/>
  <c r="FF173" i="1" s="1"/>
  <c r="FG174" i="1" s="1"/>
  <c r="FH175" i="1" s="1"/>
  <c r="FI176" i="1" s="1"/>
  <c r="FJ177" i="1" s="1"/>
  <c r="FK178" i="1" s="1"/>
  <c r="FL179" i="1" s="1"/>
  <c r="FM180" i="1" s="1"/>
  <c r="FN181" i="1" s="1"/>
  <c r="FO182" i="1" s="1"/>
  <c r="FP183" i="1" s="1"/>
  <c r="FQ184" i="1" s="1"/>
  <c r="FR185" i="1" s="1"/>
  <c r="FS186" i="1" s="1"/>
  <c r="FT187" i="1" s="1"/>
  <c r="FU188" i="1" s="1"/>
  <c r="FV189" i="1" s="1"/>
  <c r="FW190" i="1" s="1"/>
  <c r="FX191" i="1" s="1"/>
  <c r="FY192" i="1" s="1"/>
  <c r="FZ193" i="1" s="1"/>
  <c r="GA194" i="1" s="1"/>
  <c r="GB195" i="1" s="1"/>
  <c r="Z141" i="1"/>
  <c r="AF141" i="1" s="1"/>
  <c r="AG142" i="1" s="1"/>
  <c r="AH143" i="1" s="1"/>
  <c r="AI144" i="1" s="1"/>
  <c r="AJ145" i="1" s="1"/>
  <c r="AK146" i="1" s="1"/>
  <c r="AL147" i="1" s="1"/>
  <c r="AM148" i="1" s="1"/>
  <c r="AN149" i="1" s="1"/>
  <c r="AO150" i="1" s="1"/>
  <c r="AP151" i="1" s="1"/>
  <c r="AQ152" i="1" s="1"/>
  <c r="AR153" i="1" s="1"/>
  <c r="AS154" i="1" s="1"/>
  <c r="AT155" i="1" s="1"/>
  <c r="AU156" i="1" s="1"/>
  <c r="AV157" i="1" s="1"/>
  <c r="AW158" i="1" s="1"/>
  <c r="AX159" i="1" s="1"/>
  <c r="AY160" i="1" s="1"/>
  <c r="AZ161" i="1" s="1"/>
  <c r="BA162" i="1" s="1"/>
  <c r="BB163" i="1" s="1"/>
  <c r="BC164" i="1" s="1"/>
  <c r="BD165" i="1" s="1"/>
  <c r="BE166" i="1" s="1"/>
  <c r="BF167" i="1" s="1"/>
  <c r="BG168" i="1" s="1"/>
  <c r="BH169" i="1" s="1"/>
  <c r="BI170" i="1" s="1"/>
  <c r="BJ171" i="1" s="1"/>
  <c r="BK172" i="1" s="1"/>
  <c r="BL173" i="1" s="1"/>
  <c r="BM174" i="1" s="1"/>
  <c r="BN175" i="1" s="1"/>
  <c r="BO176" i="1" s="1"/>
  <c r="BP177" i="1" s="1"/>
  <c r="BQ178" i="1" s="1"/>
  <c r="BR179" i="1" s="1"/>
  <c r="BS180" i="1" s="1"/>
  <c r="BT181" i="1" s="1"/>
  <c r="BU182" i="1" s="1"/>
  <c r="BV183" i="1" s="1"/>
  <c r="BW184" i="1" s="1"/>
  <c r="BX185" i="1" s="1"/>
  <c r="BY186" i="1" s="1"/>
  <c r="BZ187" i="1" s="1"/>
  <c r="CA188" i="1" s="1"/>
  <c r="CB189" i="1" s="1"/>
  <c r="CC190" i="1" s="1"/>
  <c r="CD191" i="1" s="1"/>
  <c r="CE192" i="1" s="1"/>
  <c r="CF193" i="1" s="1"/>
  <c r="CG194" i="1" s="1"/>
  <c r="CH195" i="1" s="1"/>
  <c r="Z171" i="1"/>
  <c r="AF171" i="1" s="1"/>
  <c r="AG172" i="1" s="1"/>
  <c r="AH173" i="1" s="1"/>
  <c r="AI174" i="1" s="1"/>
  <c r="AJ175" i="1" s="1"/>
  <c r="AK176" i="1" s="1"/>
  <c r="AL177" i="1" s="1"/>
  <c r="AM178" i="1" s="1"/>
  <c r="AN179" i="1" s="1"/>
  <c r="AO180" i="1" s="1"/>
  <c r="AP181" i="1" s="1"/>
  <c r="AQ182" i="1" s="1"/>
  <c r="AR183" i="1" s="1"/>
  <c r="AS184" i="1" s="1"/>
  <c r="AT185" i="1" s="1"/>
  <c r="AU186" i="1" s="1"/>
  <c r="AV187" i="1" s="1"/>
  <c r="AW188" i="1" s="1"/>
  <c r="AX189" i="1" s="1"/>
  <c r="AY190" i="1" s="1"/>
  <c r="AZ191" i="1" s="1"/>
  <c r="BA192" i="1" s="1"/>
  <c r="BB193" i="1" s="1"/>
  <c r="BC194" i="1" s="1"/>
  <c r="BD195" i="1" s="1"/>
  <c r="Z26" i="1"/>
  <c r="AF26" i="1" s="1"/>
  <c r="AG27" i="1" s="1"/>
  <c r="AH28" i="1" s="1"/>
  <c r="AI29" i="1" s="1"/>
  <c r="AJ30" i="1" s="1"/>
  <c r="AK31" i="1" s="1"/>
  <c r="AL32" i="1" s="1"/>
  <c r="AM33" i="1" s="1"/>
  <c r="AN34" i="1" s="1"/>
  <c r="AO35" i="1" s="1"/>
  <c r="AP36" i="1" s="1"/>
  <c r="AQ37" i="1" s="1"/>
  <c r="AR38" i="1" s="1"/>
  <c r="AS39" i="1" s="1"/>
  <c r="AT40" i="1" s="1"/>
  <c r="AU41" i="1" s="1"/>
  <c r="AV42" i="1" s="1"/>
  <c r="AW43" i="1" s="1"/>
  <c r="AX44" i="1" s="1"/>
  <c r="AY45" i="1" s="1"/>
  <c r="AZ46" i="1" s="1"/>
  <c r="BA47" i="1" s="1"/>
  <c r="BB48" i="1" s="1"/>
  <c r="BC49" i="1" s="1"/>
  <c r="BD50" i="1" s="1"/>
  <c r="BE51" i="1" s="1"/>
  <c r="BF52" i="1" s="1"/>
  <c r="BG53" i="1" s="1"/>
  <c r="BH54" i="1" s="1"/>
  <c r="BI55" i="1" s="1"/>
  <c r="BJ56" i="1" s="1"/>
  <c r="BK57" i="1" s="1"/>
  <c r="BL58" i="1" s="1"/>
  <c r="BM59" i="1" s="1"/>
  <c r="BN60" i="1" s="1"/>
  <c r="BO61" i="1" s="1"/>
  <c r="BP62" i="1" s="1"/>
  <c r="BQ63" i="1" s="1"/>
  <c r="BR64" i="1" s="1"/>
  <c r="BS65" i="1" s="1"/>
  <c r="BT66" i="1" s="1"/>
  <c r="BU67" i="1" s="1"/>
  <c r="BV68" i="1" s="1"/>
  <c r="BW69" i="1" s="1"/>
  <c r="BX70" i="1" s="1"/>
  <c r="BY71" i="1" s="1"/>
  <c r="BZ72" i="1" s="1"/>
  <c r="CA73" i="1" s="1"/>
  <c r="CB74" i="1" s="1"/>
  <c r="CC75" i="1" s="1"/>
  <c r="CD76" i="1" s="1"/>
  <c r="CE77" i="1" s="1"/>
  <c r="CF78" i="1" s="1"/>
  <c r="CG79" i="1" s="1"/>
  <c r="CH80" i="1" s="1"/>
  <c r="CI81" i="1" s="1"/>
  <c r="CJ82" i="1" s="1"/>
  <c r="CK83" i="1" s="1"/>
  <c r="CL84" i="1" s="1"/>
  <c r="CM85" i="1" s="1"/>
  <c r="CN86" i="1" s="1"/>
  <c r="CO87" i="1" s="1"/>
  <c r="CP88" i="1" s="1"/>
  <c r="CQ89" i="1" s="1"/>
  <c r="CR90" i="1" s="1"/>
  <c r="CS91" i="1" s="1"/>
  <c r="CT92" i="1" s="1"/>
  <c r="CU93" i="1" s="1"/>
  <c r="CV94" i="1" s="1"/>
  <c r="CW95" i="1" s="1"/>
  <c r="CX96" i="1" s="1"/>
  <c r="CY97" i="1" s="1"/>
  <c r="CZ98" i="1" s="1"/>
  <c r="DA99" i="1" s="1"/>
  <c r="DB100" i="1" s="1"/>
  <c r="DC101" i="1" s="1"/>
  <c r="DD102" i="1" s="1"/>
  <c r="DE103" i="1" s="1"/>
  <c r="DF104" i="1" s="1"/>
  <c r="DG105" i="1" s="1"/>
  <c r="DH106" i="1" s="1"/>
  <c r="DI107" i="1" s="1"/>
  <c r="DJ108" i="1" s="1"/>
  <c r="DK109" i="1" s="1"/>
  <c r="DL110" i="1" s="1"/>
  <c r="DM111" i="1" s="1"/>
  <c r="DN112" i="1" s="1"/>
  <c r="DO113" i="1" s="1"/>
  <c r="DP114" i="1" s="1"/>
  <c r="DQ115" i="1" s="1"/>
  <c r="DR116" i="1" s="1"/>
  <c r="DS117" i="1" s="1"/>
  <c r="DT118" i="1" s="1"/>
  <c r="DU119" i="1" s="1"/>
  <c r="DV120" i="1" s="1"/>
  <c r="DW121" i="1" s="1"/>
  <c r="DX122" i="1" s="1"/>
  <c r="DY123" i="1" s="1"/>
  <c r="DZ124" i="1" s="1"/>
  <c r="EA125" i="1" s="1"/>
  <c r="EB126" i="1" s="1"/>
  <c r="EC127" i="1" s="1"/>
  <c r="ED128" i="1" s="1"/>
  <c r="EE129" i="1" s="1"/>
  <c r="EF130" i="1" s="1"/>
  <c r="EG131" i="1" s="1"/>
  <c r="EH132" i="1" s="1"/>
  <c r="EI133" i="1" s="1"/>
  <c r="EJ134" i="1" s="1"/>
  <c r="EK135" i="1" s="1"/>
  <c r="EL136" i="1" s="1"/>
  <c r="EM137" i="1" s="1"/>
  <c r="EN138" i="1" s="1"/>
  <c r="EO139" i="1" s="1"/>
  <c r="EP140" i="1" s="1"/>
  <c r="EQ141" i="1" s="1"/>
  <c r="ER142" i="1" s="1"/>
  <c r="ES143" i="1" s="1"/>
  <c r="ET144" i="1" s="1"/>
  <c r="EU145" i="1" s="1"/>
  <c r="EV146" i="1" s="1"/>
  <c r="EW147" i="1" s="1"/>
  <c r="EX148" i="1" s="1"/>
  <c r="EY149" i="1" s="1"/>
  <c r="EZ150" i="1" s="1"/>
  <c r="FA151" i="1" s="1"/>
  <c r="FB152" i="1" s="1"/>
  <c r="FC153" i="1" s="1"/>
  <c r="FD154" i="1" s="1"/>
  <c r="FE155" i="1" s="1"/>
  <c r="FF156" i="1" s="1"/>
  <c r="FG157" i="1" s="1"/>
  <c r="FH158" i="1" s="1"/>
  <c r="FI159" i="1" s="1"/>
  <c r="FJ160" i="1" s="1"/>
  <c r="FK161" i="1" s="1"/>
  <c r="FL162" i="1" s="1"/>
  <c r="FM163" i="1" s="1"/>
  <c r="FN164" i="1" s="1"/>
  <c r="FO165" i="1" s="1"/>
  <c r="FP166" i="1" s="1"/>
  <c r="FQ167" i="1" s="1"/>
  <c r="FR168" i="1" s="1"/>
  <c r="FS169" i="1" s="1"/>
  <c r="FT170" i="1" s="1"/>
  <c r="FU171" i="1" s="1"/>
  <c r="FV172" i="1" s="1"/>
  <c r="FW173" i="1" s="1"/>
  <c r="FX174" i="1" s="1"/>
  <c r="FY175" i="1" s="1"/>
  <c r="FZ176" i="1" s="1"/>
  <c r="GA177" i="1" s="1"/>
  <c r="GB178" i="1" s="1"/>
  <c r="GC179" i="1" s="1"/>
  <c r="GD180" i="1" s="1"/>
  <c r="GE181" i="1" s="1"/>
  <c r="GF182" i="1" s="1"/>
  <c r="GG183" i="1" s="1"/>
  <c r="GH184" i="1" s="1"/>
  <c r="GI185" i="1" s="1"/>
  <c r="GJ186" i="1" s="1"/>
  <c r="GK187" i="1" s="1"/>
  <c r="GL188" i="1" s="1"/>
  <c r="GM189" i="1" s="1"/>
  <c r="GN190" i="1" s="1"/>
  <c r="GO191" i="1" s="1"/>
  <c r="GP192" i="1" s="1"/>
  <c r="GQ193" i="1" s="1"/>
  <c r="GR194" i="1" s="1"/>
  <c r="GS195" i="1" s="1"/>
  <c r="Z93" i="1"/>
  <c r="AF93" i="1" s="1"/>
  <c r="AG94" i="1" s="1"/>
  <c r="AH95" i="1" s="1"/>
  <c r="AI96" i="1" s="1"/>
  <c r="AJ97" i="1" s="1"/>
  <c r="AK98" i="1" s="1"/>
  <c r="AL99" i="1" s="1"/>
  <c r="AM100" i="1" s="1"/>
  <c r="AN101" i="1" s="1"/>
  <c r="AO102" i="1" s="1"/>
  <c r="AP103" i="1" s="1"/>
  <c r="AQ104" i="1" s="1"/>
  <c r="AR105" i="1" s="1"/>
  <c r="AS106" i="1" s="1"/>
  <c r="AT107" i="1" s="1"/>
  <c r="AU108" i="1" s="1"/>
  <c r="AV109" i="1" s="1"/>
  <c r="AW110" i="1" s="1"/>
  <c r="AX111" i="1" s="1"/>
  <c r="AY112" i="1" s="1"/>
  <c r="AZ113" i="1" s="1"/>
  <c r="BA114" i="1" s="1"/>
  <c r="BB115" i="1" s="1"/>
  <c r="BC116" i="1" s="1"/>
  <c r="BD117" i="1" s="1"/>
  <c r="BE118" i="1" s="1"/>
  <c r="BF119" i="1" s="1"/>
  <c r="BG120" i="1" s="1"/>
  <c r="BH121" i="1" s="1"/>
  <c r="BI122" i="1" s="1"/>
  <c r="BJ123" i="1" s="1"/>
  <c r="BK124" i="1" s="1"/>
  <c r="BL125" i="1" s="1"/>
  <c r="BM126" i="1" s="1"/>
  <c r="BN127" i="1" s="1"/>
  <c r="BO128" i="1" s="1"/>
  <c r="BP129" i="1" s="1"/>
  <c r="BQ130" i="1" s="1"/>
  <c r="BR131" i="1" s="1"/>
  <c r="BS132" i="1" s="1"/>
  <c r="BT133" i="1" s="1"/>
  <c r="BU134" i="1" s="1"/>
  <c r="BV135" i="1" s="1"/>
  <c r="BW136" i="1" s="1"/>
  <c r="BX137" i="1" s="1"/>
  <c r="BY138" i="1" s="1"/>
  <c r="BZ139" i="1" s="1"/>
  <c r="CA140" i="1" s="1"/>
  <c r="CB141" i="1" s="1"/>
  <c r="CC142" i="1" s="1"/>
  <c r="CD143" i="1" s="1"/>
  <c r="CE144" i="1" s="1"/>
  <c r="CF145" i="1" s="1"/>
  <c r="CG146" i="1" s="1"/>
  <c r="CH147" i="1" s="1"/>
  <c r="CI148" i="1" s="1"/>
  <c r="CJ149" i="1" s="1"/>
  <c r="CK150" i="1" s="1"/>
  <c r="CL151" i="1" s="1"/>
  <c r="CM152" i="1" s="1"/>
  <c r="CN153" i="1" s="1"/>
  <c r="CO154" i="1" s="1"/>
  <c r="CP155" i="1" s="1"/>
  <c r="CQ156" i="1" s="1"/>
  <c r="CR157" i="1" s="1"/>
  <c r="CS158" i="1" s="1"/>
  <c r="CT159" i="1" s="1"/>
  <c r="CU160" i="1" s="1"/>
  <c r="CV161" i="1" s="1"/>
  <c r="CW162" i="1" s="1"/>
  <c r="CX163" i="1" s="1"/>
  <c r="CY164" i="1" s="1"/>
  <c r="CZ165" i="1" s="1"/>
  <c r="DA166" i="1" s="1"/>
  <c r="DB167" i="1" s="1"/>
  <c r="DC168" i="1" s="1"/>
  <c r="DD169" i="1" s="1"/>
  <c r="DE170" i="1" s="1"/>
  <c r="DF171" i="1" s="1"/>
  <c r="DG172" i="1" s="1"/>
  <c r="DH173" i="1" s="1"/>
  <c r="DI174" i="1" s="1"/>
  <c r="DJ175" i="1" s="1"/>
  <c r="DK176" i="1" s="1"/>
  <c r="DL177" i="1" s="1"/>
  <c r="DM178" i="1" s="1"/>
  <c r="DN179" i="1" s="1"/>
  <c r="DO180" i="1" s="1"/>
  <c r="DP181" i="1" s="1"/>
  <c r="DQ182" i="1" s="1"/>
  <c r="DR183" i="1" s="1"/>
  <c r="DS184" i="1" s="1"/>
  <c r="DT185" i="1" s="1"/>
  <c r="DU186" i="1" s="1"/>
  <c r="DV187" i="1" s="1"/>
  <c r="DW188" i="1" s="1"/>
  <c r="DX189" i="1" s="1"/>
  <c r="DY190" i="1" s="1"/>
  <c r="DZ191" i="1" s="1"/>
  <c r="EA192" i="1" s="1"/>
  <c r="EB193" i="1" s="1"/>
  <c r="EC194" i="1" s="1"/>
  <c r="ED195" i="1" s="1"/>
  <c r="Z120" i="1"/>
  <c r="AF120" i="1" s="1"/>
  <c r="AG121" i="1" s="1"/>
  <c r="AH122" i="1" s="1"/>
  <c r="AI123" i="1" s="1"/>
  <c r="AJ124" i="1" s="1"/>
  <c r="AK125" i="1" s="1"/>
  <c r="AL126" i="1" s="1"/>
  <c r="AM127" i="1" s="1"/>
  <c r="AN128" i="1" s="1"/>
  <c r="AO129" i="1" s="1"/>
  <c r="AP130" i="1" s="1"/>
  <c r="AQ131" i="1" s="1"/>
  <c r="AR132" i="1" s="1"/>
  <c r="AS133" i="1" s="1"/>
  <c r="AT134" i="1" s="1"/>
  <c r="AU135" i="1" s="1"/>
  <c r="AV136" i="1" s="1"/>
  <c r="AW137" i="1" s="1"/>
  <c r="AX138" i="1" s="1"/>
  <c r="AY139" i="1" s="1"/>
  <c r="AZ140" i="1" s="1"/>
  <c r="BA141" i="1" s="1"/>
  <c r="BB142" i="1" s="1"/>
  <c r="BC143" i="1" s="1"/>
  <c r="BD144" i="1" s="1"/>
  <c r="BE145" i="1" s="1"/>
  <c r="BF146" i="1" s="1"/>
  <c r="BG147" i="1" s="1"/>
  <c r="BH148" i="1" s="1"/>
  <c r="BI149" i="1" s="1"/>
  <c r="BJ150" i="1" s="1"/>
  <c r="BK151" i="1" s="1"/>
  <c r="BL152" i="1" s="1"/>
  <c r="BM153" i="1" s="1"/>
  <c r="BN154" i="1" s="1"/>
  <c r="BO155" i="1" s="1"/>
  <c r="BP156" i="1" s="1"/>
  <c r="BQ157" i="1" s="1"/>
  <c r="BR158" i="1" s="1"/>
  <c r="BS159" i="1" s="1"/>
  <c r="BT160" i="1" s="1"/>
  <c r="BU161" i="1" s="1"/>
  <c r="BV162" i="1" s="1"/>
  <c r="BW163" i="1" s="1"/>
  <c r="BX164" i="1" s="1"/>
  <c r="BY165" i="1" s="1"/>
  <c r="BZ166" i="1" s="1"/>
  <c r="CA167" i="1" s="1"/>
  <c r="CB168" i="1" s="1"/>
  <c r="CC169" i="1" s="1"/>
  <c r="CD170" i="1" s="1"/>
  <c r="CE171" i="1" s="1"/>
  <c r="CF172" i="1" s="1"/>
  <c r="CG173" i="1" s="1"/>
  <c r="CH174" i="1" s="1"/>
  <c r="CI175" i="1" s="1"/>
  <c r="CJ176" i="1" s="1"/>
  <c r="CK177" i="1" s="1"/>
  <c r="CL178" i="1" s="1"/>
  <c r="CM179" i="1" s="1"/>
  <c r="CN180" i="1" s="1"/>
  <c r="CO181" i="1" s="1"/>
  <c r="CP182" i="1" s="1"/>
  <c r="CQ183" i="1" s="1"/>
  <c r="CR184" i="1" s="1"/>
  <c r="CS185" i="1" s="1"/>
  <c r="CT186" i="1" s="1"/>
  <c r="CU187" i="1" s="1"/>
  <c r="CV188" i="1" s="1"/>
  <c r="CW189" i="1" s="1"/>
  <c r="CX190" i="1" s="1"/>
  <c r="CY191" i="1" s="1"/>
  <c r="CZ192" i="1" s="1"/>
  <c r="DA193" i="1" s="1"/>
  <c r="DB194" i="1" s="1"/>
  <c r="DC195" i="1" s="1"/>
  <c r="Z18" i="1"/>
  <c r="AF18" i="1" s="1"/>
  <c r="AG19" i="1" s="1"/>
  <c r="AH20" i="1" s="1"/>
  <c r="AI21" i="1" s="1"/>
  <c r="AJ22" i="1" s="1"/>
  <c r="AK23" i="1" s="1"/>
  <c r="AL24" i="1" s="1"/>
  <c r="AM25" i="1" s="1"/>
  <c r="AN26" i="1" s="1"/>
  <c r="AO27" i="1" s="1"/>
  <c r="AP28" i="1" s="1"/>
  <c r="AQ29" i="1" s="1"/>
  <c r="AR30" i="1" s="1"/>
  <c r="AS31" i="1" s="1"/>
  <c r="AT32" i="1" s="1"/>
  <c r="AU33" i="1" s="1"/>
  <c r="AV34" i="1" s="1"/>
  <c r="AW35" i="1" s="1"/>
  <c r="AX36" i="1" s="1"/>
  <c r="AY37" i="1" s="1"/>
  <c r="AZ38" i="1" s="1"/>
  <c r="BA39" i="1" s="1"/>
  <c r="BB40" i="1" s="1"/>
  <c r="BC41" i="1" s="1"/>
  <c r="BD42" i="1" s="1"/>
  <c r="BE43" i="1" s="1"/>
  <c r="BF44" i="1" s="1"/>
  <c r="BG45" i="1" s="1"/>
  <c r="BH46" i="1" s="1"/>
  <c r="BI47" i="1" s="1"/>
  <c r="BJ48" i="1" s="1"/>
  <c r="BK49" i="1" s="1"/>
  <c r="BL50" i="1" s="1"/>
  <c r="BM51" i="1" s="1"/>
  <c r="BN52" i="1" s="1"/>
  <c r="BO53" i="1" s="1"/>
  <c r="BP54" i="1" s="1"/>
  <c r="BQ55" i="1" s="1"/>
  <c r="BR56" i="1" s="1"/>
  <c r="BS57" i="1" s="1"/>
  <c r="BT58" i="1" s="1"/>
  <c r="BU59" i="1" s="1"/>
  <c r="BV60" i="1" s="1"/>
  <c r="BW61" i="1" s="1"/>
  <c r="BX62" i="1" s="1"/>
  <c r="BY63" i="1" s="1"/>
  <c r="BZ64" i="1" s="1"/>
  <c r="CA65" i="1" s="1"/>
  <c r="CB66" i="1" s="1"/>
  <c r="CC67" i="1" s="1"/>
  <c r="CD68" i="1" s="1"/>
  <c r="CE69" i="1" s="1"/>
  <c r="CF70" i="1" s="1"/>
  <c r="CG71" i="1" s="1"/>
  <c r="CH72" i="1" s="1"/>
  <c r="CI73" i="1" s="1"/>
  <c r="CJ74" i="1" s="1"/>
  <c r="CK75" i="1" s="1"/>
  <c r="CL76" i="1" s="1"/>
  <c r="CM77" i="1" s="1"/>
  <c r="CN78" i="1" s="1"/>
  <c r="CO79" i="1" s="1"/>
  <c r="CP80" i="1" s="1"/>
  <c r="CQ81" i="1" s="1"/>
  <c r="CR82" i="1" s="1"/>
  <c r="CS83" i="1" s="1"/>
  <c r="CT84" i="1" s="1"/>
  <c r="CU85" i="1" s="1"/>
  <c r="CV86" i="1" s="1"/>
  <c r="CW87" i="1" s="1"/>
  <c r="CX88" i="1" s="1"/>
  <c r="CY89" i="1" s="1"/>
  <c r="CZ90" i="1" s="1"/>
  <c r="DA91" i="1" s="1"/>
  <c r="DB92" i="1" s="1"/>
  <c r="DC93" i="1" s="1"/>
  <c r="DD94" i="1" s="1"/>
  <c r="DE95" i="1" s="1"/>
  <c r="DF96" i="1" s="1"/>
  <c r="DG97" i="1" s="1"/>
  <c r="DH98" i="1" s="1"/>
  <c r="DI99" i="1" s="1"/>
  <c r="DJ100" i="1" s="1"/>
  <c r="DK101" i="1" s="1"/>
  <c r="DL102" i="1" s="1"/>
  <c r="DM103" i="1" s="1"/>
  <c r="DN104" i="1" s="1"/>
  <c r="DO105" i="1" s="1"/>
  <c r="DP106" i="1" s="1"/>
  <c r="DQ107" i="1" s="1"/>
  <c r="DR108" i="1" s="1"/>
  <c r="DS109" i="1" s="1"/>
  <c r="DT110" i="1" s="1"/>
  <c r="DU111" i="1" s="1"/>
  <c r="DV112" i="1" s="1"/>
  <c r="DW113" i="1" s="1"/>
  <c r="DX114" i="1" s="1"/>
  <c r="DY115" i="1" s="1"/>
  <c r="DZ116" i="1" s="1"/>
  <c r="EA117" i="1" s="1"/>
  <c r="EB118" i="1" s="1"/>
  <c r="EC119" i="1" s="1"/>
  <c r="ED120" i="1" s="1"/>
  <c r="EE121" i="1" s="1"/>
  <c r="EF122" i="1" s="1"/>
  <c r="EG123" i="1" s="1"/>
  <c r="EH124" i="1" s="1"/>
  <c r="EI125" i="1" s="1"/>
  <c r="EJ126" i="1" s="1"/>
  <c r="EK127" i="1" s="1"/>
  <c r="EL128" i="1" s="1"/>
  <c r="EM129" i="1" s="1"/>
  <c r="EN130" i="1" s="1"/>
  <c r="EO131" i="1" s="1"/>
  <c r="EP132" i="1" s="1"/>
  <c r="EQ133" i="1" s="1"/>
  <c r="ER134" i="1" s="1"/>
  <c r="ES135" i="1" s="1"/>
  <c r="ET136" i="1" s="1"/>
  <c r="EU137" i="1" s="1"/>
  <c r="EV138" i="1" s="1"/>
  <c r="EW139" i="1" s="1"/>
  <c r="EX140" i="1" s="1"/>
  <c r="EY141" i="1" s="1"/>
  <c r="EZ142" i="1" s="1"/>
  <c r="FA143" i="1" s="1"/>
  <c r="FB144" i="1" s="1"/>
  <c r="FC145" i="1" s="1"/>
  <c r="FD146" i="1" s="1"/>
  <c r="FE147" i="1" s="1"/>
  <c r="FF148" i="1" s="1"/>
  <c r="FG149" i="1" s="1"/>
  <c r="FH150" i="1" s="1"/>
  <c r="FI151" i="1" s="1"/>
  <c r="FJ152" i="1" s="1"/>
  <c r="FK153" i="1" s="1"/>
  <c r="FL154" i="1" s="1"/>
  <c r="FM155" i="1" s="1"/>
  <c r="FN156" i="1" s="1"/>
  <c r="FO157" i="1" s="1"/>
  <c r="FP158" i="1" s="1"/>
  <c r="FQ159" i="1" s="1"/>
  <c r="FR160" i="1" s="1"/>
  <c r="FS161" i="1" s="1"/>
  <c r="FT162" i="1" s="1"/>
  <c r="FU163" i="1" s="1"/>
  <c r="FV164" i="1" s="1"/>
  <c r="FW165" i="1" s="1"/>
  <c r="FX166" i="1" s="1"/>
  <c r="FY167" i="1" s="1"/>
  <c r="FZ168" i="1" s="1"/>
  <c r="GA169" i="1" s="1"/>
  <c r="GB170" i="1" s="1"/>
  <c r="GC171" i="1" s="1"/>
  <c r="GD172" i="1" s="1"/>
  <c r="GE173" i="1" s="1"/>
  <c r="GF174" i="1" s="1"/>
  <c r="GG175" i="1" s="1"/>
  <c r="GH176" i="1" s="1"/>
  <c r="GI177" i="1" s="1"/>
  <c r="GJ178" i="1" s="1"/>
  <c r="GK179" i="1" s="1"/>
  <c r="GL180" i="1" s="1"/>
  <c r="GM181" i="1" s="1"/>
  <c r="GN182" i="1" s="1"/>
  <c r="GO183" i="1" s="1"/>
  <c r="GP184" i="1" s="1"/>
  <c r="GQ185" i="1" s="1"/>
  <c r="GR186" i="1" s="1"/>
  <c r="GS187" i="1" s="1"/>
  <c r="GT188" i="1" s="1"/>
  <c r="GU189" i="1" s="1"/>
  <c r="GV190" i="1" s="1"/>
  <c r="GW191" i="1" s="1"/>
  <c r="GX192" i="1" s="1"/>
  <c r="GY193" i="1" s="1"/>
  <c r="GZ194" i="1" s="1"/>
  <c r="HA195" i="1" s="1"/>
  <c r="Z47" i="1"/>
  <c r="AF47" i="1" s="1"/>
  <c r="AG48" i="1" s="1"/>
  <c r="AH49" i="1" s="1"/>
  <c r="AI50" i="1" s="1"/>
  <c r="AJ51" i="1" s="1"/>
  <c r="AK52" i="1" s="1"/>
  <c r="AL53" i="1" s="1"/>
  <c r="AM54" i="1" s="1"/>
  <c r="AN55" i="1" s="1"/>
  <c r="AO56" i="1" s="1"/>
  <c r="AP57" i="1" s="1"/>
  <c r="AQ58" i="1" s="1"/>
  <c r="AR59" i="1" s="1"/>
  <c r="AS60" i="1" s="1"/>
  <c r="AT61" i="1" s="1"/>
  <c r="AU62" i="1" s="1"/>
  <c r="AV63" i="1" s="1"/>
  <c r="AW64" i="1" s="1"/>
  <c r="AX65" i="1" s="1"/>
  <c r="AY66" i="1" s="1"/>
  <c r="AZ67" i="1" s="1"/>
  <c r="BA68" i="1" s="1"/>
  <c r="BB69" i="1" s="1"/>
  <c r="BC70" i="1" s="1"/>
  <c r="BD71" i="1" s="1"/>
  <c r="BE72" i="1" s="1"/>
  <c r="BF73" i="1" s="1"/>
  <c r="BG74" i="1" s="1"/>
  <c r="BH75" i="1" s="1"/>
  <c r="BI76" i="1" s="1"/>
  <c r="BJ77" i="1" s="1"/>
  <c r="BK78" i="1" s="1"/>
  <c r="BL79" i="1" s="1"/>
  <c r="BM80" i="1" s="1"/>
  <c r="BN81" i="1" s="1"/>
  <c r="BO82" i="1" s="1"/>
  <c r="BP83" i="1" s="1"/>
  <c r="BQ84" i="1" s="1"/>
  <c r="BR85" i="1" s="1"/>
  <c r="BS86" i="1" s="1"/>
  <c r="BT87" i="1" s="1"/>
  <c r="BU88" i="1" s="1"/>
  <c r="BV89" i="1" s="1"/>
  <c r="BW90" i="1" s="1"/>
  <c r="BX91" i="1" s="1"/>
  <c r="BY92" i="1" s="1"/>
  <c r="BZ93" i="1" s="1"/>
  <c r="CA94" i="1" s="1"/>
  <c r="CB95" i="1" s="1"/>
  <c r="CC96" i="1" s="1"/>
  <c r="CD97" i="1" s="1"/>
  <c r="CE98" i="1" s="1"/>
  <c r="CF99" i="1" s="1"/>
  <c r="CG100" i="1" s="1"/>
  <c r="CH101" i="1" s="1"/>
  <c r="CI102" i="1" s="1"/>
  <c r="CJ103" i="1" s="1"/>
  <c r="CK104" i="1" s="1"/>
  <c r="CL105" i="1" s="1"/>
  <c r="CM106" i="1" s="1"/>
  <c r="CN107" i="1" s="1"/>
  <c r="CO108" i="1" s="1"/>
  <c r="CP109" i="1" s="1"/>
  <c r="CQ110" i="1" s="1"/>
  <c r="CR111" i="1" s="1"/>
  <c r="CS112" i="1" s="1"/>
  <c r="CT113" i="1" s="1"/>
  <c r="CU114" i="1" s="1"/>
  <c r="CV115" i="1" s="1"/>
  <c r="CW116" i="1" s="1"/>
  <c r="CX117" i="1" s="1"/>
  <c r="CY118" i="1" s="1"/>
  <c r="CZ119" i="1" s="1"/>
  <c r="DA120" i="1" s="1"/>
  <c r="DB121" i="1" s="1"/>
  <c r="DC122" i="1" s="1"/>
  <c r="DD123" i="1" s="1"/>
  <c r="DE124" i="1" s="1"/>
  <c r="DF125" i="1" s="1"/>
  <c r="DG126" i="1" s="1"/>
  <c r="DH127" i="1" s="1"/>
  <c r="DI128" i="1" s="1"/>
  <c r="DJ129" i="1" s="1"/>
  <c r="DK130" i="1" s="1"/>
  <c r="DL131" i="1" s="1"/>
  <c r="DM132" i="1" s="1"/>
  <c r="DN133" i="1" s="1"/>
  <c r="DO134" i="1" s="1"/>
  <c r="DP135" i="1" s="1"/>
  <c r="DQ136" i="1" s="1"/>
  <c r="DR137" i="1" s="1"/>
  <c r="DS138" i="1" s="1"/>
  <c r="DT139" i="1" s="1"/>
  <c r="DU140" i="1" s="1"/>
  <c r="DV141" i="1" s="1"/>
  <c r="DW142" i="1" s="1"/>
  <c r="DX143" i="1" s="1"/>
  <c r="DY144" i="1" s="1"/>
  <c r="DZ145" i="1" s="1"/>
  <c r="EA146" i="1" s="1"/>
  <c r="EB147" i="1" s="1"/>
  <c r="EC148" i="1" s="1"/>
  <c r="ED149" i="1" s="1"/>
  <c r="EE150" i="1" s="1"/>
  <c r="EF151" i="1" s="1"/>
  <c r="EG152" i="1" s="1"/>
  <c r="EH153" i="1" s="1"/>
  <c r="EI154" i="1" s="1"/>
  <c r="EJ155" i="1" s="1"/>
  <c r="EK156" i="1" s="1"/>
  <c r="EL157" i="1" s="1"/>
  <c r="EM158" i="1" s="1"/>
  <c r="EN159" i="1" s="1"/>
  <c r="EO160" i="1" s="1"/>
  <c r="EP161" i="1" s="1"/>
  <c r="EQ162" i="1" s="1"/>
  <c r="ER163" i="1" s="1"/>
  <c r="ES164" i="1" s="1"/>
  <c r="ET165" i="1" s="1"/>
  <c r="EU166" i="1" s="1"/>
  <c r="EV167" i="1" s="1"/>
  <c r="EW168" i="1" s="1"/>
  <c r="EX169" i="1" s="1"/>
  <c r="EY170" i="1" s="1"/>
  <c r="EZ171" i="1" s="1"/>
  <c r="FA172" i="1" s="1"/>
  <c r="FB173" i="1" s="1"/>
  <c r="FC174" i="1" s="1"/>
  <c r="FD175" i="1" s="1"/>
  <c r="FE176" i="1" s="1"/>
  <c r="FF177" i="1" s="1"/>
  <c r="FG178" i="1" s="1"/>
  <c r="FH179" i="1" s="1"/>
  <c r="FI180" i="1" s="1"/>
  <c r="FJ181" i="1" s="1"/>
  <c r="FK182" i="1" s="1"/>
  <c r="FL183" i="1" s="1"/>
  <c r="FM184" i="1" s="1"/>
  <c r="FN185" i="1" s="1"/>
  <c r="FO186" i="1" s="1"/>
  <c r="FP187" i="1" s="1"/>
  <c r="FQ188" i="1" s="1"/>
  <c r="FR189" i="1" s="1"/>
  <c r="FS190" i="1" s="1"/>
  <c r="FT191" i="1" s="1"/>
  <c r="FU192" i="1" s="1"/>
  <c r="FV193" i="1" s="1"/>
  <c r="FW194" i="1" s="1"/>
  <c r="FX195" i="1" s="1"/>
  <c r="Z71" i="1"/>
  <c r="AF71" i="1" s="1"/>
  <c r="AG72" i="1" s="1"/>
  <c r="AH73" i="1" s="1"/>
  <c r="AI74" i="1" s="1"/>
  <c r="AJ75" i="1" s="1"/>
  <c r="AK76" i="1" s="1"/>
  <c r="AL77" i="1" s="1"/>
  <c r="AM78" i="1" s="1"/>
  <c r="AN79" i="1" s="1"/>
  <c r="AO80" i="1" s="1"/>
  <c r="AP81" i="1" s="1"/>
  <c r="AQ82" i="1" s="1"/>
  <c r="AR83" i="1" s="1"/>
  <c r="AS84" i="1" s="1"/>
  <c r="AT85" i="1" s="1"/>
  <c r="AU86" i="1" s="1"/>
  <c r="AV87" i="1" s="1"/>
  <c r="AW88" i="1" s="1"/>
  <c r="AX89" i="1" s="1"/>
  <c r="AY90" i="1" s="1"/>
  <c r="AZ91" i="1" s="1"/>
  <c r="BA92" i="1" s="1"/>
  <c r="BB93" i="1" s="1"/>
  <c r="BC94" i="1" s="1"/>
  <c r="BD95" i="1" s="1"/>
  <c r="BE96" i="1" s="1"/>
  <c r="BF97" i="1" s="1"/>
  <c r="BG98" i="1" s="1"/>
  <c r="BH99" i="1" s="1"/>
  <c r="BI100" i="1" s="1"/>
  <c r="BJ101" i="1" s="1"/>
  <c r="BK102" i="1" s="1"/>
  <c r="BL103" i="1" s="1"/>
  <c r="BM104" i="1" s="1"/>
  <c r="BN105" i="1" s="1"/>
  <c r="BO106" i="1" s="1"/>
  <c r="BP107" i="1" s="1"/>
  <c r="BQ108" i="1" s="1"/>
  <c r="BR109" i="1" s="1"/>
  <c r="BS110" i="1" s="1"/>
  <c r="BT111" i="1" s="1"/>
  <c r="BU112" i="1" s="1"/>
  <c r="BV113" i="1" s="1"/>
  <c r="BW114" i="1" s="1"/>
  <c r="BX115" i="1" s="1"/>
  <c r="BY116" i="1" s="1"/>
  <c r="BZ117" i="1" s="1"/>
  <c r="CA118" i="1" s="1"/>
  <c r="CB119" i="1" s="1"/>
  <c r="CC120" i="1" s="1"/>
  <c r="CD121" i="1" s="1"/>
  <c r="CE122" i="1" s="1"/>
  <c r="CF123" i="1" s="1"/>
  <c r="CG124" i="1" s="1"/>
  <c r="CH125" i="1" s="1"/>
  <c r="CI126" i="1" s="1"/>
  <c r="CJ127" i="1" s="1"/>
  <c r="CK128" i="1" s="1"/>
  <c r="CL129" i="1" s="1"/>
  <c r="CM130" i="1" s="1"/>
  <c r="CN131" i="1" s="1"/>
  <c r="CO132" i="1" s="1"/>
  <c r="CP133" i="1" s="1"/>
  <c r="CQ134" i="1" s="1"/>
  <c r="CR135" i="1" s="1"/>
  <c r="CS136" i="1" s="1"/>
  <c r="CT137" i="1" s="1"/>
  <c r="CU138" i="1" s="1"/>
  <c r="CV139" i="1" s="1"/>
  <c r="CW140" i="1" s="1"/>
  <c r="CX141" i="1" s="1"/>
  <c r="CY142" i="1" s="1"/>
  <c r="CZ143" i="1" s="1"/>
  <c r="DA144" i="1" s="1"/>
  <c r="DB145" i="1" s="1"/>
  <c r="DC146" i="1" s="1"/>
  <c r="DD147" i="1" s="1"/>
  <c r="DE148" i="1" s="1"/>
  <c r="DF149" i="1" s="1"/>
  <c r="DG150" i="1" s="1"/>
  <c r="DH151" i="1" s="1"/>
  <c r="DI152" i="1" s="1"/>
  <c r="DJ153" i="1" s="1"/>
  <c r="DK154" i="1" s="1"/>
  <c r="DL155" i="1" s="1"/>
  <c r="DM156" i="1" s="1"/>
  <c r="DN157" i="1" s="1"/>
  <c r="DO158" i="1" s="1"/>
  <c r="DP159" i="1" s="1"/>
  <c r="DQ160" i="1" s="1"/>
  <c r="DR161" i="1" s="1"/>
  <c r="DS162" i="1" s="1"/>
  <c r="DT163" i="1" s="1"/>
  <c r="DU164" i="1" s="1"/>
  <c r="DV165" i="1" s="1"/>
  <c r="DW166" i="1" s="1"/>
  <c r="DX167" i="1" s="1"/>
  <c r="DY168" i="1" s="1"/>
  <c r="DZ169" i="1" s="1"/>
  <c r="EA170" i="1" s="1"/>
  <c r="EB171" i="1" s="1"/>
  <c r="EC172" i="1" s="1"/>
  <c r="ED173" i="1" s="1"/>
  <c r="EE174" i="1" s="1"/>
  <c r="EF175" i="1" s="1"/>
  <c r="EG176" i="1" s="1"/>
  <c r="EH177" i="1" s="1"/>
  <c r="EI178" i="1" s="1"/>
  <c r="EJ179" i="1" s="1"/>
  <c r="EK180" i="1" s="1"/>
  <c r="EL181" i="1" s="1"/>
  <c r="EM182" i="1" s="1"/>
  <c r="EN183" i="1" s="1"/>
  <c r="EO184" i="1" s="1"/>
  <c r="EP185" i="1" s="1"/>
  <c r="EQ186" i="1" s="1"/>
  <c r="ER187" i="1" s="1"/>
  <c r="ES188" i="1" s="1"/>
  <c r="ET189" i="1" s="1"/>
  <c r="EU190" i="1" s="1"/>
  <c r="EV191" i="1" s="1"/>
  <c r="EW192" i="1" s="1"/>
  <c r="EX193" i="1" s="1"/>
  <c r="EY194" i="1" s="1"/>
  <c r="EZ195" i="1" s="1"/>
  <c r="Z12" i="1"/>
  <c r="AF12" i="1" s="1"/>
  <c r="AG13" i="1" s="1"/>
  <c r="AH14" i="1" s="1"/>
  <c r="AI15" i="1" s="1"/>
  <c r="AJ16" i="1" s="1"/>
  <c r="AK17" i="1" s="1"/>
  <c r="AL18" i="1" s="1"/>
  <c r="AM19" i="1" s="1"/>
  <c r="AN20" i="1" s="1"/>
  <c r="AO21" i="1" s="1"/>
  <c r="AP22" i="1" s="1"/>
  <c r="AQ23" i="1" s="1"/>
  <c r="AR24" i="1" s="1"/>
  <c r="AS25" i="1" s="1"/>
  <c r="AT26" i="1" s="1"/>
  <c r="AU27" i="1" s="1"/>
  <c r="AV28" i="1" s="1"/>
  <c r="AW29" i="1" s="1"/>
  <c r="AX30" i="1" s="1"/>
  <c r="AY31" i="1" s="1"/>
  <c r="AZ32" i="1" s="1"/>
  <c r="BA33" i="1" s="1"/>
  <c r="BB34" i="1" s="1"/>
  <c r="BC35" i="1" s="1"/>
  <c r="BD36" i="1" s="1"/>
  <c r="BE37" i="1" s="1"/>
  <c r="BF38" i="1" s="1"/>
  <c r="BG39" i="1" s="1"/>
  <c r="BH40" i="1" s="1"/>
  <c r="BI41" i="1" s="1"/>
  <c r="BJ42" i="1" s="1"/>
  <c r="BK43" i="1" s="1"/>
  <c r="BL44" i="1" s="1"/>
  <c r="BM45" i="1" s="1"/>
  <c r="BN46" i="1" s="1"/>
  <c r="BO47" i="1" s="1"/>
  <c r="BP48" i="1" s="1"/>
  <c r="BQ49" i="1" s="1"/>
  <c r="BR50" i="1" s="1"/>
  <c r="BS51" i="1" s="1"/>
  <c r="BT52" i="1" s="1"/>
  <c r="BU53" i="1" s="1"/>
  <c r="BV54" i="1" s="1"/>
  <c r="BW55" i="1" s="1"/>
  <c r="BX56" i="1" s="1"/>
  <c r="BY57" i="1" s="1"/>
  <c r="BZ58" i="1" s="1"/>
  <c r="CA59" i="1" s="1"/>
  <c r="CB60" i="1" s="1"/>
  <c r="CC61" i="1" s="1"/>
  <c r="CD62" i="1" s="1"/>
  <c r="CE63" i="1" s="1"/>
  <c r="CF64" i="1" s="1"/>
  <c r="CG65" i="1" s="1"/>
  <c r="CH66" i="1" s="1"/>
  <c r="CI67" i="1" s="1"/>
  <c r="CJ68" i="1" s="1"/>
  <c r="CK69" i="1" s="1"/>
  <c r="CL70" i="1" s="1"/>
  <c r="CM71" i="1" s="1"/>
  <c r="CN72" i="1" s="1"/>
  <c r="CO73" i="1" s="1"/>
  <c r="CP74" i="1" s="1"/>
  <c r="CQ75" i="1" s="1"/>
  <c r="CR76" i="1" s="1"/>
  <c r="CS77" i="1" s="1"/>
  <c r="CT78" i="1" s="1"/>
  <c r="CU79" i="1" s="1"/>
  <c r="CV80" i="1" s="1"/>
  <c r="CW81" i="1" s="1"/>
  <c r="CX82" i="1" s="1"/>
  <c r="CY83" i="1" s="1"/>
  <c r="CZ84" i="1" s="1"/>
  <c r="DA85" i="1" s="1"/>
  <c r="DB86" i="1" s="1"/>
  <c r="DC87" i="1" s="1"/>
  <c r="DD88" i="1" s="1"/>
  <c r="DE89" i="1" s="1"/>
  <c r="DF90" i="1" s="1"/>
  <c r="DG91" i="1" s="1"/>
  <c r="DH92" i="1" s="1"/>
  <c r="DI93" i="1" s="1"/>
  <c r="DJ94" i="1" s="1"/>
  <c r="DK95" i="1" s="1"/>
  <c r="DL96" i="1" s="1"/>
  <c r="DM97" i="1" s="1"/>
  <c r="DN98" i="1" s="1"/>
  <c r="DO99" i="1" s="1"/>
  <c r="DP100" i="1" s="1"/>
  <c r="DQ101" i="1" s="1"/>
  <c r="DR102" i="1" s="1"/>
  <c r="DS103" i="1" s="1"/>
  <c r="DT104" i="1" s="1"/>
  <c r="DU105" i="1" s="1"/>
  <c r="DV106" i="1" s="1"/>
  <c r="DW107" i="1" s="1"/>
  <c r="DX108" i="1" s="1"/>
  <c r="DY109" i="1" s="1"/>
  <c r="DZ110" i="1" s="1"/>
  <c r="EA111" i="1" s="1"/>
  <c r="EB112" i="1" s="1"/>
  <c r="EC113" i="1" s="1"/>
  <c r="ED114" i="1" s="1"/>
  <c r="EE115" i="1" s="1"/>
  <c r="EF116" i="1" s="1"/>
  <c r="EG117" i="1" s="1"/>
  <c r="EH118" i="1" s="1"/>
  <c r="EI119" i="1" s="1"/>
  <c r="EJ120" i="1" s="1"/>
  <c r="EK121" i="1" s="1"/>
  <c r="EL122" i="1" s="1"/>
  <c r="EM123" i="1" s="1"/>
  <c r="EN124" i="1" s="1"/>
  <c r="EO125" i="1" s="1"/>
  <c r="EP126" i="1" s="1"/>
  <c r="EQ127" i="1" s="1"/>
  <c r="ER128" i="1" s="1"/>
  <c r="ES129" i="1" s="1"/>
  <c r="ET130" i="1" s="1"/>
  <c r="EU131" i="1" s="1"/>
  <c r="EV132" i="1" s="1"/>
  <c r="EW133" i="1" s="1"/>
  <c r="EX134" i="1" s="1"/>
  <c r="EY135" i="1" s="1"/>
  <c r="EZ136" i="1" s="1"/>
  <c r="FA137" i="1" s="1"/>
  <c r="FB138" i="1" s="1"/>
  <c r="FC139" i="1" s="1"/>
  <c r="FD140" i="1" s="1"/>
  <c r="FE141" i="1" s="1"/>
  <c r="FF142" i="1" s="1"/>
  <c r="FG143" i="1" s="1"/>
  <c r="FH144" i="1" s="1"/>
  <c r="FI145" i="1" s="1"/>
  <c r="FJ146" i="1" s="1"/>
  <c r="FK147" i="1" s="1"/>
  <c r="FL148" i="1" s="1"/>
  <c r="FM149" i="1" s="1"/>
  <c r="FN150" i="1" s="1"/>
  <c r="FO151" i="1" s="1"/>
  <c r="FP152" i="1" s="1"/>
  <c r="FQ153" i="1" s="1"/>
  <c r="FR154" i="1" s="1"/>
  <c r="FS155" i="1" s="1"/>
  <c r="FT156" i="1" s="1"/>
  <c r="FU157" i="1" s="1"/>
  <c r="FV158" i="1" s="1"/>
  <c r="FW159" i="1" s="1"/>
  <c r="FX160" i="1" s="1"/>
  <c r="FY161" i="1" s="1"/>
  <c r="FZ162" i="1" s="1"/>
  <c r="GA163" i="1" s="1"/>
  <c r="GB164" i="1" s="1"/>
  <c r="GC165" i="1" s="1"/>
  <c r="GD166" i="1" s="1"/>
  <c r="GE167" i="1" s="1"/>
  <c r="GF168" i="1" s="1"/>
  <c r="GG169" i="1" s="1"/>
  <c r="GH170" i="1" s="1"/>
  <c r="GI171" i="1" s="1"/>
  <c r="GJ172" i="1" s="1"/>
  <c r="GK173" i="1" s="1"/>
  <c r="GL174" i="1" s="1"/>
  <c r="GM175" i="1" s="1"/>
  <c r="GN176" i="1" s="1"/>
  <c r="GO177" i="1" s="1"/>
  <c r="GP178" i="1" s="1"/>
  <c r="GQ179" i="1" s="1"/>
  <c r="GR180" i="1" s="1"/>
  <c r="GS181" i="1" s="1"/>
  <c r="GT182" i="1" s="1"/>
  <c r="GU183" i="1" s="1"/>
  <c r="GV184" i="1" s="1"/>
  <c r="GW185" i="1" s="1"/>
  <c r="GX186" i="1" s="1"/>
  <c r="GY187" i="1" s="1"/>
  <c r="GZ188" i="1" s="1"/>
  <c r="HA189" i="1" s="1"/>
  <c r="HB190" i="1" s="1"/>
  <c r="HC191" i="1" s="1"/>
  <c r="HD192" i="1" s="1"/>
  <c r="HE193" i="1" s="1"/>
  <c r="HF194" i="1" s="1"/>
  <c r="HG195" i="1" s="1"/>
  <c r="Z170" i="1"/>
  <c r="AF170" i="1" s="1"/>
  <c r="AG171" i="1" s="1"/>
  <c r="AH172" i="1" s="1"/>
  <c r="AI173" i="1" s="1"/>
  <c r="AJ174" i="1" s="1"/>
  <c r="AK175" i="1" s="1"/>
  <c r="AL176" i="1" s="1"/>
  <c r="AM177" i="1" s="1"/>
  <c r="AN178" i="1" s="1"/>
  <c r="AO179" i="1" s="1"/>
  <c r="AP180" i="1" s="1"/>
  <c r="AQ181" i="1" s="1"/>
  <c r="AR182" i="1" s="1"/>
  <c r="AS183" i="1" s="1"/>
  <c r="AT184" i="1" s="1"/>
  <c r="AU185" i="1" s="1"/>
  <c r="AV186" i="1" s="1"/>
  <c r="AW187" i="1" s="1"/>
  <c r="AX188" i="1" s="1"/>
  <c r="AY189" i="1" s="1"/>
  <c r="AZ190" i="1" s="1"/>
  <c r="BA191" i="1" s="1"/>
  <c r="BB192" i="1" s="1"/>
  <c r="BC193" i="1" s="1"/>
  <c r="BD194" i="1" s="1"/>
  <c r="BE195" i="1" s="1"/>
  <c r="Z80" i="1"/>
  <c r="AF80" i="1" s="1"/>
  <c r="AG81" i="1" s="1"/>
  <c r="AH82" i="1" s="1"/>
  <c r="AI83" i="1" s="1"/>
  <c r="AJ84" i="1" s="1"/>
  <c r="AK85" i="1" s="1"/>
  <c r="AL86" i="1" s="1"/>
  <c r="AM87" i="1" s="1"/>
  <c r="AN88" i="1" s="1"/>
  <c r="AO89" i="1" s="1"/>
  <c r="AP90" i="1" s="1"/>
  <c r="AQ91" i="1" s="1"/>
  <c r="AR92" i="1" s="1"/>
  <c r="AS93" i="1" s="1"/>
  <c r="AT94" i="1" s="1"/>
  <c r="AU95" i="1" s="1"/>
  <c r="AV96" i="1" s="1"/>
  <c r="AW97" i="1" s="1"/>
  <c r="AX98" i="1" s="1"/>
  <c r="AY99" i="1" s="1"/>
  <c r="AZ100" i="1" s="1"/>
  <c r="BA101" i="1" s="1"/>
  <c r="BB102" i="1" s="1"/>
  <c r="BC103" i="1" s="1"/>
  <c r="BD104" i="1" s="1"/>
  <c r="BE105" i="1" s="1"/>
  <c r="BF106" i="1" s="1"/>
  <c r="BG107" i="1" s="1"/>
  <c r="BH108" i="1" s="1"/>
  <c r="BI109" i="1" s="1"/>
  <c r="BJ110" i="1" s="1"/>
  <c r="BK111" i="1" s="1"/>
  <c r="BL112" i="1" s="1"/>
  <c r="BM113" i="1" s="1"/>
  <c r="BN114" i="1" s="1"/>
  <c r="BO115" i="1" s="1"/>
  <c r="BP116" i="1" s="1"/>
  <c r="BQ117" i="1" s="1"/>
  <c r="BR118" i="1" s="1"/>
  <c r="BS119" i="1" s="1"/>
  <c r="BT120" i="1" s="1"/>
  <c r="BU121" i="1" s="1"/>
  <c r="BV122" i="1" s="1"/>
  <c r="BW123" i="1" s="1"/>
  <c r="BX124" i="1" s="1"/>
  <c r="BY125" i="1" s="1"/>
  <c r="BZ126" i="1" s="1"/>
  <c r="CA127" i="1" s="1"/>
  <c r="CB128" i="1" s="1"/>
  <c r="CC129" i="1" s="1"/>
  <c r="CD130" i="1" s="1"/>
  <c r="CE131" i="1" s="1"/>
  <c r="CF132" i="1" s="1"/>
  <c r="CG133" i="1" s="1"/>
  <c r="CH134" i="1" s="1"/>
  <c r="CI135" i="1" s="1"/>
  <c r="CJ136" i="1" s="1"/>
  <c r="CK137" i="1" s="1"/>
  <c r="CL138" i="1" s="1"/>
  <c r="CM139" i="1" s="1"/>
  <c r="CN140" i="1" s="1"/>
  <c r="CO141" i="1" s="1"/>
  <c r="CP142" i="1" s="1"/>
  <c r="CQ143" i="1" s="1"/>
  <c r="CR144" i="1" s="1"/>
  <c r="CS145" i="1" s="1"/>
  <c r="CT146" i="1" s="1"/>
  <c r="CU147" i="1" s="1"/>
  <c r="CV148" i="1" s="1"/>
  <c r="CW149" i="1" s="1"/>
  <c r="CX150" i="1" s="1"/>
  <c r="CY151" i="1" s="1"/>
  <c r="CZ152" i="1" s="1"/>
  <c r="DA153" i="1" s="1"/>
  <c r="DB154" i="1" s="1"/>
  <c r="DC155" i="1" s="1"/>
  <c r="DD156" i="1" s="1"/>
  <c r="DE157" i="1" s="1"/>
  <c r="DF158" i="1" s="1"/>
  <c r="DG159" i="1" s="1"/>
  <c r="DH160" i="1" s="1"/>
  <c r="DI161" i="1" s="1"/>
  <c r="DJ162" i="1" s="1"/>
  <c r="DK163" i="1" s="1"/>
  <c r="DL164" i="1" s="1"/>
  <c r="DM165" i="1" s="1"/>
  <c r="DN166" i="1" s="1"/>
  <c r="DO167" i="1" s="1"/>
  <c r="DP168" i="1" s="1"/>
  <c r="DQ169" i="1" s="1"/>
  <c r="DR170" i="1" s="1"/>
  <c r="DS171" i="1" s="1"/>
  <c r="DT172" i="1" s="1"/>
  <c r="DU173" i="1" s="1"/>
  <c r="DV174" i="1" s="1"/>
  <c r="DW175" i="1" s="1"/>
  <c r="DX176" i="1" s="1"/>
  <c r="DY177" i="1" s="1"/>
  <c r="DZ178" i="1" s="1"/>
  <c r="EA179" i="1" s="1"/>
  <c r="EB180" i="1" s="1"/>
  <c r="EC181" i="1" s="1"/>
  <c r="ED182" i="1" s="1"/>
  <c r="EE183" i="1" s="1"/>
  <c r="EF184" i="1" s="1"/>
  <c r="EG185" i="1" s="1"/>
  <c r="EH186" i="1" s="1"/>
  <c r="EI187" i="1" s="1"/>
  <c r="EJ188" i="1" s="1"/>
  <c r="EK189" i="1" s="1"/>
  <c r="EL190" i="1" s="1"/>
  <c r="EM191" i="1" s="1"/>
  <c r="EN192" i="1" s="1"/>
  <c r="EO193" i="1" s="1"/>
  <c r="EP194" i="1" s="1"/>
  <c r="EQ195" i="1" s="1"/>
  <c r="Z63" i="1"/>
  <c r="AF63" i="1" s="1"/>
  <c r="AG64" i="1" s="1"/>
  <c r="AH65" i="1" s="1"/>
  <c r="AI66" i="1" s="1"/>
  <c r="AJ67" i="1" s="1"/>
  <c r="AK68" i="1" s="1"/>
  <c r="AL69" i="1" s="1"/>
  <c r="AM70" i="1" s="1"/>
  <c r="AN71" i="1" s="1"/>
  <c r="AO72" i="1" s="1"/>
  <c r="AP73" i="1" s="1"/>
  <c r="AQ74" i="1" s="1"/>
  <c r="AR75" i="1" s="1"/>
  <c r="AS76" i="1" s="1"/>
  <c r="AT77" i="1" s="1"/>
  <c r="AU78" i="1" s="1"/>
  <c r="AV79" i="1" s="1"/>
  <c r="AW80" i="1" s="1"/>
  <c r="AX81" i="1" s="1"/>
  <c r="AY82" i="1" s="1"/>
  <c r="AZ83" i="1" s="1"/>
  <c r="BA84" i="1" s="1"/>
  <c r="BB85" i="1" s="1"/>
  <c r="BC86" i="1" s="1"/>
  <c r="BD87" i="1" s="1"/>
  <c r="BE88" i="1" s="1"/>
  <c r="BF89" i="1" s="1"/>
  <c r="BG90" i="1" s="1"/>
  <c r="BH91" i="1" s="1"/>
  <c r="BI92" i="1" s="1"/>
  <c r="BJ93" i="1" s="1"/>
  <c r="BK94" i="1" s="1"/>
  <c r="BL95" i="1" s="1"/>
  <c r="BM96" i="1" s="1"/>
  <c r="BN97" i="1" s="1"/>
  <c r="BO98" i="1" s="1"/>
  <c r="BP99" i="1" s="1"/>
  <c r="BQ100" i="1" s="1"/>
  <c r="BR101" i="1" s="1"/>
  <c r="BS102" i="1" s="1"/>
  <c r="BT103" i="1" s="1"/>
  <c r="BU104" i="1" s="1"/>
  <c r="BV105" i="1" s="1"/>
  <c r="BW106" i="1" s="1"/>
  <c r="BX107" i="1" s="1"/>
  <c r="BY108" i="1" s="1"/>
  <c r="BZ109" i="1" s="1"/>
  <c r="CA110" i="1" s="1"/>
  <c r="CB111" i="1" s="1"/>
  <c r="CC112" i="1" s="1"/>
  <c r="CD113" i="1" s="1"/>
  <c r="CE114" i="1" s="1"/>
  <c r="CF115" i="1" s="1"/>
  <c r="CG116" i="1" s="1"/>
  <c r="CH117" i="1" s="1"/>
  <c r="CI118" i="1" s="1"/>
  <c r="CJ119" i="1" s="1"/>
  <c r="CK120" i="1" s="1"/>
  <c r="CL121" i="1" s="1"/>
  <c r="CM122" i="1" s="1"/>
  <c r="CN123" i="1" s="1"/>
  <c r="CO124" i="1" s="1"/>
  <c r="CP125" i="1" s="1"/>
  <c r="CQ126" i="1" s="1"/>
  <c r="CR127" i="1" s="1"/>
  <c r="CS128" i="1" s="1"/>
  <c r="CT129" i="1" s="1"/>
  <c r="CU130" i="1" s="1"/>
  <c r="CV131" i="1" s="1"/>
  <c r="CW132" i="1" s="1"/>
  <c r="CX133" i="1" s="1"/>
  <c r="CY134" i="1" s="1"/>
  <c r="CZ135" i="1" s="1"/>
  <c r="DA136" i="1" s="1"/>
  <c r="DB137" i="1" s="1"/>
  <c r="DC138" i="1" s="1"/>
  <c r="DD139" i="1" s="1"/>
  <c r="DE140" i="1" s="1"/>
  <c r="DF141" i="1" s="1"/>
  <c r="DG142" i="1" s="1"/>
  <c r="DH143" i="1" s="1"/>
  <c r="DI144" i="1" s="1"/>
  <c r="DJ145" i="1" s="1"/>
  <c r="DK146" i="1" s="1"/>
  <c r="DL147" i="1" s="1"/>
  <c r="DM148" i="1" s="1"/>
  <c r="DN149" i="1" s="1"/>
  <c r="DO150" i="1" s="1"/>
  <c r="DP151" i="1" s="1"/>
  <c r="DQ152" i="1" s="1"/>
  <c r="DR153" i="1" s="1"/>
  <c r="DS154" i="1" s="1"/>
  <c r="DT155" i="1" s="1"/>
  <c r="DU156" i="1" s="1"/>
  <c r="DV157" i="1" s="1"/>
  <c r="DW158" i="1" s="1"/>
  <c r="DX159" i="1" s="1"/>
  <c r="DY160" i="1" s="1"/>
  <c r="DZ161" i="1" s="1"/>
  <c r="EA162" i="1" s="1"/>
  <c r="EB163" i="1" s="1"/>
  <c r="EC164" i="1" s="1"/>
  <c r="ED165" i="1" s="1"/>
  <c r="EE166" i="1" s="1"/>
  <c r="EF167" i="1" s="1"/>
  <c r="EG168" i="1" s="1"/>
  <c r="EH169" i="1" s="1"/>
  <c r="EI170" i="1" s="1"/>
  <c r="EJ171" i="1" s="1"/>
  <c r="EK172" i="1" s="1"/>
  <c r="EL173" i="1" s="1"/>
  <c r="EM174" i="1" s="1"/>
  <c r="EN175" i="1" s="1"/>
  <c r="EO176" i="1" s="1"/>
  <c r="EP177" i="1" s="1"/>
  <c r="EQ178" i="1" s="1"/>
  <c r="ER179" i="1" s="1"/>
  <c r="ES180" i="1" s="1"/>
  <c r="ET181" i="1" s="1"/>
  <c r="EU182" i="1" s="1"/>
  <c r="EV183" i="1" s="1"/>
  <c r="EW184" i="1" s="1"/>
  <c r="EX185" i="1" s="1"/>
  <c r="EY186" i="1" s="1"/>
  <c r="EZ187" i="1" s="1"/>
  <c r="FA188" i="1" s="1"/>
  <c r="FB189" i="1" s="1"/>
  <c r="FC190" i="1" s="1"/>
  <c r="FD191" i="1" s="1"/>
  <c r="FE192" i="1" s="1"/>
  <c r="FF193" i="1" s="1"/>
  <c r="FG194" i="1" s="1"/>
  <c r="FH195" i="1" s="1"/>
  <c r="Z66" i="1"/>
  <c r="AF66" i="1" s="1"/>
  <c r="AG67" i="1" s="1"/>
  <c r="AH68" i="1" s="1"/>
  <c r="AI69" i="1" s="1"/>
  <c r="AJ70" i="1" s="1"/>
  <c r="AK71" i="1" s="1"/>
  <c r="AL72" i="1" s="1"/>
  <c r="AM73" i="1" s="1"/>
  <c r="AN74" i="1" s="1"/>
  <c r="AO75" i="1" s="1"/>
  <c r="AP76" i="1" s="1"/>
  <c r="AQ77" i="1" s="1"/>
  <c r="AR78" i="1" s="1"/>
  <c r="AS79" i="1" s="1"/>
  <c r="AT80" i="1" s="1"/>
  <c r="AU81" i="1" s="1"/>
  <c r="AV82" i="1" s="1"/>
  <c r="AW83" i="1" s="1"/>
  <c r="AX84" i="1" s="1"/>
  <c r="AY85" i="1" s="1"/>
  <c r="AZ86" i="1" s="1"/>
  <c r="BA87" i="1" s="1"/>
  <c r="BB88" i="1" s="1"/>
  <c r="BC89" i="1" s="1"/>
  <c r="BD90" i="1" s="1"/>
  <c r="BE91" i="1" s="1"/>
  <c r="BF92" i="1" s="1"/>
  <c r="BG93" i="1" s="1"/>
  <c r="BH94" i="1" s="1"/>
  <c r="BI95" i="1" s="1"/>
  <c r="BJ96" i="1" s="1"/>
  <c r="BK97" i="1" s="1"/>
  <c r="BL98" i="1" s="1"/>
  <c r="BM99" i="1" s="1"/>
  <c r="BN100" i="1" s="1"/>
  <c r="BO101" i="1" s="1"/>
  <c r="BP102" i="1" s="1"/>
  <c r="BQ103" i="1" s="1"/>
  <c r="BR104" i="1" s="1"/>
  <c r="BS105" i="1" s="1"/>
  <c r="BT106" i="1" s="1"/>
  <c r="BU107" i="1" s="1"/>
  <c r="BV108" i="1" s="1"/>
  <c r="BW109" i="1" s="1"/>
  <c r="BX110" i="1" s="1"/>
  <c r="BY111" i="1" s="1"/>
  <c r="BZ112" i="1" s="1"/>
  <c r="CA113" i="1" s="1"/>
  <c r="CB114" i="1" s="1"/>
  <c r="CC115" i="1" s="1"/>
  <c r="CD116" i="1" s="1"/>
  <c r="CE117" i="1" s="1"/>
  <c r="CF118" i="1" s="1"/>
  <c r="CG119" i="1" s="1"/>
  <c r="CH120" i="1" s="1"/>
  <c r="CI121" i="1" s="1"/>
  <c r="CJ122" i="1" s="1"/>
  <c r="CK123" i="1" s="1"/>
  <c r="CL124" i="1" s="1"/>
  <c r="CM125" i="1" s="1"/>
  <c r="CN126" i="1" s="1"/>
  <c r="CO127" i="1" s="1"/>
  <c r="CP128" i="1" s="1"/>
  <c r="CQ129" i="1" s="1"/>
  <c r="CR130" i="1" s="1"/>
  <c r="CS131" i="1" s="1"/>
  <c r="CT132" i="1" s="1"/>
  <c r="CU133" i="1" s="1"/>
  <c r="CV134" i="1" s="1"/>
  <c r="CW135" i="1" s="1"/>
  <c r="CX136" i="1" s="1"/>
  <c r="CY137" i="1" s="1"/>
  <c r="CZ138" i="1" s="1"/>
  <c r="DA139" i="1" s="1"/>
  <c r="DB140" i="1" s="1"/>
  <c r="DC141" i="1" s="1"/>
  <c r="DD142" i="1" s="1"/>
  <c r="DE143" i="1" s="1"/>
  <c r="DF144" i="1" s="1"/>
  <c r="DG145" i="1" s="1"/>
  <c r="DH146" i="1" s="1"/>
  <c r="DI147" i="1" s="1"/>
  <c r="DJ148" i="1" s="1"/>
  <c r="DK149" i="1" s="1"/>
  <c r="DL150" i="1" s="1"/>
  <c r="DM151" i="1" s="1"/>
  <c r="DN152" i="1" s="1"/>
  <c r="DO153" i="1" s="1"/>
  <c r="DP154" i="1" s="1"/>
  <c r="DQ155" i="1" s="1"/>
  <c r="DR156" i="1" s="1"/>
  <c r="DS157" i="1" s="1"/>
  <c r="DT158" i="1" s="1"/>
  <c r="DU159" i="1" s="1"/>
  <c r="DV160" i="1" s="1"/>
  <c r="DW161" i="1" s="1"/>
  <c r="DX162" i="1" s="1"/>
  <c r="DY163" i="1" s="1"/>
  <c r="DZ164" i="1" s="1"/>
  <c r="EA165" i="1" s="1"/>
  <c r="EB166" i="1" s="1"/>
  <c r="EC167" i="1" s="1"/>
  <c r="ED168" i="1" s="1"/>
  <c r="EE169" i="1" s="1"/>
  <c r="EF170" i="1" s="1"/>
  <c r="EG171" i="1" s="1"/>
  <c r="EH172" i="1" s="1"/>
  <c r="EI173" i="1" s="1"/>
  <c r="EJ174" i="1" s="1"/>
  <c r="EK175" i="1" s="1"/>
  <c r="EL176" i="1" s="1"/>
  <c r="EM177" i="1" s="1"/>
  <c r="EN178" i="1" s="1"/>
  <c r="EO179" i="1" s="1"/>
  <c r="EP180" i="1" s="1"/>
  <c r="EQ181" i="1" s="1"/>
  <c r="ER182" i="1" s="1"/>
  <c r="ES183" i="1" s="1"/>
  <c r="ET184" i="1" s="1"/>
  <c r="EU185" i="1" s="1"/>
  <c r="EV186" i="1" s="1"/>
  <c r="EW187" i="1" s="1"/>
  <c r="EX188" i="1" s="1"/>
  <c r="EY189" i="1" s="1"/>
  <c r="EZ190" i="1" s="1"/>
  <c r="FA191" i="1" s="1"/>
  <c r="FB192" i="1" s="1"/>
  <c r="FC193" i="1" s="1"/>
  <c r="FD194" i="1" s="1"/>
  <c r="FE195" i="1" s="1"/>
  <c r="Z46" i="1"/>
  <c r="AF46" i="1" s="1"/>
  <c r="AG47" i="1" s="1"/>
  <c r="AH48" i="1" s="1"/>
  <c r="AI49" i="1" s="1"/>
  <c r="AJ50" i="1" s="1"/>
  <c r="AK51" i="1" s="1"/>
  <c r="AL52" i="1" s="1"/>
  <c r="AM53" i="1" s="1"/>
  <c r="AN54" i="1" s="1"/>
  <c r="AO55" i="1" s="1"/>
  <c r="AP56" i="1" s="1"/>
  <c r="AQ57" i="1" s="1"/>
  <c r="AR58" i="1" s="1"/>
  <c r="AS59" i="1" s="1"/>
  <c r="AT60" i="1" s="1"/>
  <c r="AU61" i="1" s="1"/>
  <c r="AV62" i="1" s="1"/>
  <c r="AW63" i="1" s="1"/>
  <c r="AX64" i="1" s="1"/>
  <c r="AY65" i="1" s="1"/>
  <c r="AZ66" i="1" s="1"/>
  <c r="BA67" i="1" s="1"/>
  <c r="BB68" i="1" s="1"/>
  <c r="BC69" i="1" s="1"/>
  <c r="BD70" i="1" s="1"/>
  <c r="BE71" i="1" s="1"/>
  <c r="BF72" i="1" s="1"/>
  <c r="BG73" i="1" s="1"/>
  <c r="BH74" i="1" s="1"/>
  <c r="BI75" i="1" s="1"/>
  <c r="BJ76" i="1" s="1"/>
  <c r="BK77" i="1" s="1"/>
  <c r="BL78" i="1" s="1"/>
  <c r="BM79" i="1" s="1"/>
  <c r="BN80" i="1" s="1"/>
  <c r="BO81" i="1" s="1"/>
  <c r="BP82" i="1" s="1"/>
  <c r="BQ83" i="1" s="1"/>
  <c r="BR84" i="1" s="1"/>
  <c r="BS85" i="1" s="1"/>
  <c r="BT86" i="1" s="1"/>
  <c r="BU87" i="1" s="1"/>
  <c r="BV88" i="1" s="1"/>
  <c r="BW89" i="1" s="1"/>
  <c r="BX90" i="1" s="1"/>
  <c r="BY91" i="1" s="1"/>
  <c r="BZ92" i="1" s="1"/>
  <c r="CA93" i="1" s="1"/>
  <c r="CB94" i="1" s="1"/>
  <c r="CC95" i="1" s="1"/>
  <c r="CD96" i="1" s="1"/>
  <c r="CE97" i="1" s="1"/>
  <c r="CF98" i="1" s="1"/>
  <c r="CG99" i="1" s="1"/>
  <c r="CH100" i="1" s="1"/>
  <c r="CI101" i="1" s="1"/>
  <c r="CJ102" i="1" s="1"/>
  <c r="CK103" i="1" s="1"/>
  <c r="CL104" i="1" s="1"/>
  <c r="CM105" i="1" s="1"/>
  <c r="CN106" i="1" s="1"/>
  <c r="CO107" i="1" s="1"/>
  <c r="CP108" i="1" s="1"/>
  <c r="CQ109" i="1" s="1"/>
  <c r="CR110" i="1" s="1"/>
  <c r="CS111" i="1" s="1"/>
  <c r="CT112" i="1" s="1"/>
  <c r="CU113" i="1" s="1"/>
  <c r="CV114" i="1" s="1"/>
  <c r="CW115" i="1" s="1"/>
  <c r="CX116" i="1" s="1"/>
  <c r="CY117" i="1" s="1"/>
  <c r="CZ118" i="1" s="1"/>
  <c r="DA119" i="1" s="1"/>
  <c r="DB120" i="1" s="1"/>
  <c r="DC121" i="1" s="1"/>
  <c r="DD122" i="1" s="1"/>
  <c r="DE123" i="1" s="1"/>
  <c r="DF124" i="1" s="1"/>
  <c r="DG125" i="1" s="1"/>
  <c r="DH126" i="1" s="1"/>
  <c r="DI127" i="1" s="1"/>
  <c r="DJ128" i="1" s="1"/>
  <c r="DK129" i="1" s="1"/>
  <c r="DL130" i="1" s="1"/>
  <c r="DM131" i="1" s="1"/>
  <c r="DN132" i="1" s="1"/>
  <c r="DO133" i="1" s="1"/>
  <c r="DP134" i="1" s="1"/>
  <c r="DQ135" i="1" s="1"/>
  <c r="DR136" i="1" s="1"/>
  <c r="DS137" i="1" s="1"/>
  <c r="DT138" i="1" s="1"/>
  <c r="DU139" i="1" s="1"/>
  <c r="DV140" i="1" s="1"/>
  <c r="DW141" i="1" s="1"/>
  <c r="DX142" i="1" s="1"/>
  <c r="DY143" i="1" s="1"/>
  <c r="DZ144" i="1" s="1"/>
  <c r="EA145" i="1" s="1"/>
  <c r="EB146" i="1" s="1"/>
  <c r="EC147" i="1" s="1"/>
  <c r="ED148" i="1" s="1"/>
  <c r="EE149" i="1" s="1"/>
  <c r="EF150" i="1" s="1"/>
  <c r="EG151" i="1" s="1"/>
  <c r="EH152" i="1" s="1"/>
  <c r="EI153" i="1" s="1"/>
  <c r="EJ154" i="1" s="1"/>
  <c r="EK155" i="1" s="1"/>
  <c r="EL156" i="1" s="1"/>
  <c r="EM157" i="1" s="1"/>
  <c r="EN158" i="1" s="1"/>
  <c r="EO159" i="1" s="1"/>
  <c r="EP160" i="1" s="1"/>
  <c r="EQ161" i="1" s="1"/>
  <c r="ER162" i="1" s="1"/>
  <c r="ES163" i="1" s="1"/>
  <c r="ET164" i="1" s="1"/>
  <c r="EU165" i="1" s="1"/>
  <c r="EV166" i="1" s="1"/>
  <c r="EW167" i="1" s="1"/>
  <c r="EX168" i="1" s="1"/>
  <c r="EY169" i="1" s="1"/>
  <c r="EZ170" i="1" s="1"/>
  <c r="FA171" i="1" s="1"/>
  <c r="FB172" i="1" s="1"/>
  <c r="FC173" i="1" s="1"/>
  <c r="FD174" i="1" s="1"/>
  <c r="FE175" i="1" s="1"/>
  <c r="FF176" i="1" s="1"/>
  <c r="FG177" i="1" s="1"/>
  <c r="FH178" i="1" s="1"/>
  <c r="FI179" i="1" s="1"/>
  <c r="FJ180" i="1" s="1"/>
  <c r="FK181" i="1" s="1"/>
  <c r="FL182" i="1" s="1"/>
  <c r="FM183" i="1" s="1"/>
  <c r="FN184" i="1" s="1"/>
  <c r="FO185" i="1" s="1"/>
  <c r="FP186" i="1" s="1"/>
  <c r="FQ187" i="1" s="1"/>
  <c r="FR188" i="1" s="1"/>
  <c r="FS189" i="1" s="1"/>
  <c r="FT190" i="1" s="1"/>
  <c r="FU191" i="1" s="1"/>
  <c r="FV192" i="1" s="1"/>
  <c r="FW193" i="1" s="1"/>
  <c r="FX194" i="1" s="1"/>
  <c r="FY195" i="1" s="1"/>
  <c r="Z85" i="1"/>
  <c r="AF85" i="1" s="1"/>
  <c r="AG86" i="1" s="1"/>
  <c r="AH87" i="1" s="1"/>
  <c r="AI88" i="1" s="1"/>
  <c r="AJ89" i="1" s="1"/>
  <c r="AK90" i="1" s="1"/>
  <c r="AL91" i="1" s="1"/>
  <c r="AM92" i="1" s="1"/>
  <c r="AN93" i="1" s="1"/>
  <c r="AO94" i="1" s="1"/>
  <c r="AP95" i="1" s="1"/>
  <c r="AQ96" i="1" s="1"/>
  <c r="AR97" i="1" s="1"/>
  <c r="AS98" i="1" s="1"/>
  <c r="AT99" i="1" s="1"/>
  <c r="AU100" i="1" s="1"/>
  <c r="AV101" i="1" s="1"/>
  <c r="AW102" i="1" s="1"/>
  <c r="AX103" i="1" s="1"/>
  <c r="AY104" i="1" s="1"/>
  <c r="AZ105" i="1" s="1"/>
  <c r="BA106" i="1" s="1"/>
  <c r="BB107" i="1" s="1"/>
  <c r="BC108" i="1" s="1"/>
  <c r="BD109" i="1" s="1"/>
  <c r="BE110" i="1" s="1"/>
  <c r="BF111" i="1" s="1"/>
  <c r="BG112" i="1" s="1"/>
  <c r="BH113" i="1" s="1"/>
  <c r="BI114" i="1" s="1"/>
  <c r="BJ115" i="1" s="1"/>
  <c r="BK116" i="1" s="1"/>
  <c r="BL117" i="1" s="1"/>
  <c r="BM118" i="1" s="1"/>
  <c r="BN119" i="1" s="1"/>
  <c r="BO120" i="1" s="1"/>
  <c r="BP121" i="1" s="1"/>
  <c r="BQ122" i="1" s="1"/>
  <c r="BR123" i="1" s="1"/>
  <c r="BS124" i="1" s="1"/>
  <c r="BT125" i="1" s="1"/>
  <c r="BU126" i="1" s="1"/>
  <c r="BV127" i="1" s="1"/>
  <c r="BW128" i="1" s="1"/>
  <c r="BX129" i="1" s="1"/>
  <c r="BY130" i="1" s="1"/>
  <c r="BZ131" i="1" s="1"/>
  <c r="CA132" i="1" s="1"/>
  <c r="CB133" i="1" s="1"/>
  <c r="CC134" i="1" s="1"/>
  <c r="CD135" i="1" s="1"/>
  <c r="CE136" i="1" s="1"/>
  <c r="CF137" i="1" s="1"/>
  <c r="CG138" i="1" s="1"/>
  <c r="CH139" i="1" s="1"/>
  <c r="CI140" i="1" s="1"/>
  <c r="CJ141" i="1" s="1"/>
  <c r="CK142" i="1" s="1"/>
  <c r="CL143" i="1" s="1"/>
  <c r="CM144" i="1" s="1"/>
  <c r="CN145" i="1" s="1"/>
  <c r="CO146" i="1" s="1"/>
  <c r="CP147" i="1" s="1"/>
  <c r="CQ148" i="1" s="1"/>
  <c r="CR149" i="1" s="1"/>
  <c r="CS150" i="1" s="1"/>
  <c r="CT151" i="1" s="1"/>
  <c r="CU152" i="1" s="1"/>
  <c r="CV153" i="1" s="1"/>
  <c r="CW154" i="1" s="1"/>
  <c r="CX155" i="1" s="1"/>
  <c r="CY156" i="1" s="1"/>
  <c r="CZ157" i="1" s="1"/>
  <c r="DA158" i="1" s="1"/>
  <c r="DB159" i="1" s="1"/>
  <c r="DC160" i="1" s="1"/>
  <c r="DD161" i="1" s="1"/>
  <c r="DE162" i="1" s="1"/>
  <c r="DF163" i="1" s="1"/>
  <c r="DG164" i="1" s="1"/>
  <c r="DH165" i="1" s="1"/>
  <c r="DI166" i="1" s="1"/>
  <c r="DJ167" i="1" s="1"/>
  <c r="DK168" i="1" s="1"/>
  <c r="DL169" i="1" s="1"/>
  <c r="DM170" i="1" s="1"/>
  <c r="DN171" i="1" s="1"/>
  <c r="DO172" i="1" s="1"/>
  <c r="DP173" i="1" s="1"/>
  <c r="DQ174" i="1" s="1"/>
  <c r="DR175" i="1" s="1"/>
  <c r="DS176" i="1" s="1"/>
  <c r="DT177" i="1" s="1"/>
  <c r="DU178" i="1" s="1"/>
  <c r="DV179" i="1" s="1"/>
  <c r="DW180" i="1" s="1"/>
  <c r="DX181" i="1" s="1"/>
  <c r="DY182" i="1" s="1"/>
  <c r="DZ183" i="1" s="1"/>
  <c r="EA184" i="1" s="1"/>
  <c r="EB185" i="1" s="1"/>
  <c r="EC186" i="1" s="1"/>
  <c r="ED187" i="1" s="1"/>
  <c r="EE188" i="1" s="1"/>
  <c r="EF189" i="1" s="1"/>
  <c r="EG190" i="1" s="1"/>
  <c r="EH191" i="1" s="1"/>
  <c r="EI192" i="1" s="1"/>
  <c r="EJ193" i="1" s="1"/>
  <c r="EK194" i="1" s="1"/>
  <c r="EL195" i="1" s="1"/>
  <c r="Z187" i="1"/>
  <c r="AF187" i="1" s="1"/>
  <c r="AG188" i="1" s="1"/>
  <c r="AH189" i="1" s="1"/>
  <c r="AI190" i="1" s="1"/>
  <c r="AJ191" i="1" s="1"/>
  <c r="AK192" i="1" s="1"/>
  <c r="AL193" i="1" s="1"/>
  <c r="AM194" i="1" s="1"/>
  <c r="AN195" i="1" s="1"/>
  <c r="Z6" i="1"/>
  <c r="AF6" i="1" s="1"/>
  <c r="AG7" i="1" s="1"/>
  <c r="AH8" i="1" s="1"/>
  <c r="AI9" i="1" s="1"/>
  <c r="AJ10" i="1" s="1"/>
  <c r="AK11" i="1" s="1"/>
  <c r="AL12" i="1" s="1"/>
  <c r="AM13" i="1" s="1"/>
  <c r="AN14" i="1" s="1"/>
  <c r="AO15" i="1" s="1"/>
  <c r="AP16" i="1" s="1"/>
  <c r="AQ17" i="1" s="1"/>
  <c r="AR18" i="1" s="1"/>
  <c r="AS19" i="1" s="1"/>
  <c r="AT20" i="1" s="1"/>
  <c r="AU21" i="1" s="1"/>
  <c r="AV22" i="1" s="1"/>
  <c r="AW23" i="1" s="1"/>
  <c r="AX24" i="1" s="1"/>
  <c r="AY25" i="1" s="1"/>
  <c r="AZ26" i="1" s="1"/>
  <c r="BA27" i="1" s="1"/>
  <c r="BB28" i="1" s="1"/>
  <c r="BC29" i="1" s="1"/>
  <c r="BD30" i="1" s="1"/>
  <c r="BE31" i="1" s="1"/>
  <c r="BF32" i="1" s="1"/>
  <c r="BG33" i="1" s="1"/>
  <c r="BH34" i="1" s="1"/>
  <c r="BI35" i="1" s="1"/>
  <c r="BJ36" i="1" s="1"/>
  <c r="BK37" i="1" s="1"/>
  <c r="BL38" i="1" s="1"/>
  <c r="BM39" i="1" s="1"/>
  <c r="BN40" i="1" s="1"/>
  <c r="BO41" i="1" s="1"/>
  <c r="BP42" i="1" s="1"/>
  <c r="BQ43" i="1" s="1"/>
  <c r="BR44" i="1" s="1"/>
  <c r="BS45" i="1" s="1"/>
  <c r="BT46" i="1" s="1"/>
  <c r="BU47" i="1" s="1"/>
  <c r="BV48" i="1" s="1"/>
  <c r="BW49" i="1" s="1"/>
  <c r="BX50" i="1" s="1"/>
  <c r="BY51" i="1" s="1"/>
  <c r="BZ52" i="1" s="1"/>
  <c r="CA53" i="1" s="1"/>
  <c r="CB54" i="1" s="1"/>
  <c r="CC55" i="1" s="1"/>
  <c r="CD56" i="1" s="1"/>
  <c r="CE57" i="1" s="1"/>
  <c r="CF58" i="1" s="1"/>
  <c r="CG59" i="1" s="1"/>
  <c r="CH60" i="1" s="1"/>
  <c r="CI61" i="1" s="1"/>
  <c r="CJ62" i="1" s="1"/>
  <c r="CK63" i="1" s="1"/>
  <c r="CL64" i="1" s="1"/>
  <c r="CM65" i="1" s="1"/>
  <c r="CN66" i="1" s="1"/>
  <c r="CO67" i="1" s="1"/>
  <c r="CP68" i="1" s="1"/>
  <c r="CQ69" i="1" s="1"/>
  <c r="CR70" i="1" s="1"/>
  <c r="CS71" i="1" s="1"/>
  <c r="CT72" i="1" s="1"/>
  <c r="CU73" i="1" s="1"/>
  <c r="CV74" i="1" s="1"/>
  <c r="CW75" i="1" s="1"/>
  <c r="CX76" i="1" s="1"/>
  <c r="CY77" i="1" s="1"/>
  <c r="CZ78" i="1" s="1"/>
  <c r="DA79" i="1" s="1"/>
  <c r="DB80" i="1" s="1"/>
  <c r="DC81" i="1" s="1"/>
  <c r="DD82" i="1" s="1"/>
  <c r="DE83" i="1" s="1"/>
  <c r="DF84" i="1" s="1"/>
  <c r="DG85" i="1" s="1"/>
  <c r="DH86" i="1" s="1"/>
  <c r="DI87" i="1" s="1"/>
  <c r="DJ88" i="1" s="1"/>
  <c r="DK89" i="1" s="1"/>
  <c r="DL90" i="1" s="1"/>
  <c r="DM91" i="1" s="1"/>
  <c r="DN92" i="1" s="1"/>
  <c r="DO93" i="1" s="1"/>
  <c r="DP94" i="1" s="1"/>
  <c r="DQ95" i="1" s="1"/>
  <c r="DR96" i="1" s="1"/>
  <c r="DS97" i="1" s="1"/>
  <c r="DT98" i="1" s="1"/>
  <c r="DU99" i="1" s="1"/>
  <c r="DV100" i="1" s="1"/>
  <c r="DW101" i="1" s="1"/>
  <c r="DX102" i="1" s="1"/>
  <c r="DY103" i="1" s="1"/>
  <c r="DZ104" i="1" s="1"/>
  <c r="EA105" i="1" s="1"/>
  <c r="EB106" i="1" s="1"/>
  <c r="EC107" i="1" s="1"/>
  <c r="ED108" i="1" s="1"/>
  <c r="EE109" i="1" s="1"/>
  <c r="EF110" i="1" s="1"/>
  <c r="EG111" i="1" s="1"/>
  <c r="EH112" i="1" s="1"/>
  <c r="EI113" i="1" s="1"/>
  <c r="EJ114" i="1" s="1"/>
  <c r="EK115" i="1" s="1"/>
  <c r="EL116" i="1" s="1"/>
  <c r="EM117" i="1" s="1"/>
  <c r="EN118" i="1" s="1"/>
  <c r="EO119" i="1" s="1"/>
  <c r="EP120" i="1" s="1"/>
  <c r="EQ121" i="1" s="1"/>
  <c r="ER122" i="1" s="1"/>
  <c r="ES123" i="1" s="1"/>
  <c r="ET124" i="1" s="1"/>
  <c r="EU125" i="1" s="1"/>
  <c r="EV126" i="1" s="1"/>
  <c r="EW127" i="1" s="1"/>
  <c r="EX128" i="1" s="1"/>
  <c r="EY129" i="1" s="1"/>
  <c r="EZ130" i="1" s="1"/>
  <c r="FA131" i="1" s="1"/>
  <c r="FB132" i="1" s="1"/>
  <c r="FC133" i="1" s="1"/>
  <c r="FD134" i="1" s="1"/>
  <c r="FE135" i="1" s="1"/>
  <c r="FF136" i="1" s="1"/>
  <c r="FG137" i="1" s="1"/>
  <c r="FH138" i="1" s="1"/>
  <c r="FI139" i="1" s="1"/>
  <c r="FJ140" i="1" s="1"/>
  <c r="FK141" i="1" s="1"/>
  <c r="FL142" i="1" s="1"/>
  <c r="FM143" i="1" s="1"/>
  <c r="FN144" i="1" s="1"/>
  <c r="FO145" i="1" s="1"/>
  <c r="FP146" i="1" s="1"/>
  <c r="FQ147" i="1" s="1"/>
  <c r="FR148" i="1" s="1"/>
  <c r="FS149" i="1" s="1"/>
  <c r="FT150" i="1" s="1"/>
  <c r="FU151" i="1" s="1"/>
  <c r="FV152" i="1" s="1"/>
  <c r="FW153" i="1" s="1"/>
  <c r="FX154" i="1" s="1"/>
  <c r="FY155" i="1" s="1"/>
  <c r="FZ156" i="1" s="1"/>
  <c r="GA157" i="1" s="1"/>
  <c r="GB158" i="1" s="1"/>
  <c r="GC159" i="1" s="1"/>
  <c r="GD160" i="1" s="1"/>
  <c r="GE161" i="1" s="1"/>
  <c r="GF162" i="1" s="1"/>
  <c r="GG163" i="1" s="1"/>
  <c r="GH164" i="1" s="1"/>
  <c r="GI165" i="1" s="1"/>
  <c r="GJ166" i="1" s="1"/>
  <c r="GK167" i="1" s="1"/>
  <c r="GL168" i="1" s="1"/>
  <c r="GM169" i="1" s="1"/>
  <c r="GN170" i="1" s="1"/>
  <c r="GO171" i="1" s="1"/>
  <c r="GP172" i="1" s="1"/>
  <c r="GQ173" i="1" s="1"/>
  <c r="GR174" i="1" s="1"/>
  <c r="GS175" i="1" s="1"/>
  <c r="GT176" i="1" s="1"/>
  <c r="GU177" i="1" s="1"/>
  <c r="GV178" i="1" s="1"/>
  <c r="GW179" i="1" s="1"/>
  <c r="GX180" i="1" s="1"/>
  <c r="GY181" i="1" s="1"/>
  <c r="GZ182" i="1" s="1"/>
  <c r="HA183" i="1" s="1"/>
  <c r="HB184" i="1" s="1"/>
  <c r="HC185" i="1" s="1"/>
  <c r="HD186" i="1" s="1"/>
  <c r="HE187" i="1" s="1"/>
  <c r="HF188" i="1" s="1"/>
  <c r="HG189" i="1" s="1"/>
  <c r="HH190" i="1" s="1"/>
  <c r="HI191" i="1" s="1"/>
  <c r="HJ192" i="1" s="1"/>
  <c r="HK193" i="1" s="1"/>
  <c r="HL194" i="1" s="1"/>
  <c r="HM195" i="1" s="1"/>
  <c r="Z57" i="1"/>
  <c r="AF57" i="1" s="1"/>
  <c r="AG58" i="1" s="1"/>
  <c r="AH59" i="1" s="1"/>
  <c r="AI60" i="1" s="1"/>
  <c r="AJ61" i="1" s="1"/>
  <c r="AK62" i="1" s="1"/>
  <c r="AL63" i="1" s="1"/>
  <c r="AM64" i="1" s="1"/>
  <c r="AN65" i="1" s="1"/>
  <c r="AO66" i="1" s="1"/>
  <c r="AP67" i="1" s="1"/>
  <c r="AQ68" i="1" s="1"/>
  <c r="AR69" i="1" s="1"/>
  <c r="AS70" i="1" s="1"/>
  <c r="AT71" i="1" s="1"/>
  <c r="AU72" i="1" s="1"/>
  <c r="AV73" i="1" s="1"/>
  <c r="AW74" i="1" s="1"/>
  <c r="AX75" i="1" s="1"/>
  <c r="AY76" i="1" s="1"/>
  <c r="AZ77" i="1" s="1"/>
  <c r="BA78" i="1" s="1"/>
  <c r="BB79" i="1" s="1"/>
  <c r="BC80" i="1" s="1"/>
  <c r="BD81" i="1" s="1"/>
  <c r="BE82" i="1" s="1"/>
  <c r="BF83" i="1" s="1"/>
  <c r="BG84" i="1" s="1"/>
  <c r="BH85" i="1" s="1"/>
  <c r="BI86" i="1" s="1"/>
  <c r="BJ87" i="1" s="1"/>
  <c r="BK88" i="1" s="1"/>
  <c r="BL89" i="1" s="1"/>
  <c r="BM90" i="1" s="1"/>
  <c r="BN91" i="1" s="1"/>
  <c r="BO92" i="1" s="1"/>
  <c r="BP93" i="1" s="1"/>
  <c r="BQ94" i="1" s="1"/>
  <c r="BR95" i="1" s="1"/>
  <c r="BS96" i="1" s="1"/>
  <c r="BT97" i="1" s="1"/>
  <c r="BU98" i="1" s="1"/>
  <c r="BV99" i="1" s="1"/>
  <c r="BW100" i="1" s="1"/>
  <c r="BX101" i="1" s="1"/>
  <c r="BY102" i="1" s="1"/>
  <c r="BZ103" i="1" s="1"/>
  <c r="CA104" i="1" s="1"/>
  <c r="CB105" i="1" s="1"/>
  <c r="CC106" i="1" s="1"/>
  <c r="CD107" i="1" s="1"/>
  <c r="CE108" i="1" s="1"/>
  <c r="CF109" i="1" s="1"/>
  <c r="CG110" i="1" s="1"/>
  <c r="CH111" i="1" s="1"/>
  <c r="CI112" i="1" s="1"/>
  <c r="CJ113" i="1" s="1"/>
  <c r="CK114" i="1" s="1"/>
  <c r="CL115" i="1" s="1"/>
  <c r="CM116" i="1" s="1"/>
  <c r="CN117" i="1" s="1"/>
  <c r="CO118" i="1" s="1"/>
  <c r="CP119" i="1" s="1"/>
  <c r="CQ120" i="1" s="1"/>
  <c r="CR121" i="1" s="1"/>
  <c r="CS122" i="1" s="1"/>
  <c r="CT123" i="1" s="1"/>
  <c r="CU124" i="1" s="1"/>
  <c r="CV125" i="1" s="1"/>
  <c r="CW126" i="1" s="1"/>
  <c r="CX127" i="1" s="1"/>
  <c r="CY128" i="1" s="1"/>
  <c r="CZ129" i="1" s="1"/>
  <c r="DA130" i="1" s="1"/>
  <c r="DB131" i="1" s="1"/>
  <c r="DC132" i="1" s="1"/>
  <c r="DD133" i="1" s="1"/>
  <c r="DE134" i="1" s="1"/>
  <c r="DF135" i="1" s="1"/>
  <c r="DG136" i="1" s="1"/>
  <c r="DH137" i="1" s="1"/>
  <c r="DI138" i="1" s="1"/>
  <c r="DJ139" i="1" s="1"/>
  <c r="DK140" i="1" s="1"/>
  <c r="DL141" i="1" s="1"/>
  <c r="DM142" i="1" s="1"/>
  <c r="DN143" i="1" s="1"/>
  <c r="DO144" i="1" s="1"/>
  <c r="DP145" i="1" s="1"/>
  <c r="DQ146" i="1" s="1"/>
  <c r="DR147" i="1" s="1"/>
  <c r="DS148" i="1" s="1"/>
  <c r="DT149" i="1" s="1"/>
  <c r="DU150" i="1" s="1"/>
  <c r="DV151" i="1" s="1"/>
  <c r="DW152" i="1" s="1"/>
  <c r="DX153" i="1" s="1"/>
  <c r="DY154" i="1" s="1"/>
  <c r="DZ155" i="1" s="1"/>
  <c r="EA156" i="1" s="1"/>
  <c r="EB157" i="1" s="1"/>
  <c r="EC158" i="1" s="1"/>
  <c r="ED159" i="1" s="1"/>
  <c r="EE160" i="1" s="1"/>
  <c r="EF161" i="1" s="1"/>
  <c r="EG162" i="1" s="1"/>
  <c r="EH163" i="1" s="1"/>
  <c r="EI164" i="1" s="1"/>
  <c r="EJ165" i="1" s="1"/>
  <c r="EK166" i="1" s="1"/>
  <c r="EL167" i="1" s="1"/>
  <c r="EM168" i="1" s="1"/>
  <c r="EN169" i="1" s="1"/>
  <c r="EO170" i="1" s="1"/>
  <c r="EP171" i="1" s="1"/>
  <c r="EQ172" i="1" s="1"/>
  <c r="ER173" i="1" s="1"/>
  <c r="ES174" i="1" s="1"/>
  <c r="ET175" i="1" s="1"/>
  <c r="EU176" i="1" s="1"/>
  <c r="EV177" i="1" s="1"/>
  <c r="EW178" i="1" s="1"/>
  <c r="EX179" i="1" s="1"/>
  <c r="EY180" i="1" s="1"/>
  <c r="EZ181" i="1" s="1"/>
  <c r="FA182" i="1" s="1"/>
  <c r="FB183" i="1" s="1"/>
  <c r="FC184" i="1" s="1"/>
  <c r="FD185" i="1" s="1"/>
  <c r="FE186" i="1" s="1"/>
  <c r="FF187" i="1" s="1"/>
  <c r="FG188" i="1" s="1"/>
  <c r="FH189" i="1" s="1"/>
  <c r="FI190" i="1" s="1"/>
  <c r="FJ191" i="1" s="1"/>
  <c r="FK192" i="1" s="1"/>
  <c r="FL193" i="1" s="1"/>
  <c r="FM194" i="1" s="1"/>
  <c r="FN195" i="1" s="1"/>
  <c r="Z193" i="1"/>
  <c r="AF193" i="1" s="1"/>
  <c r="AG194" i="1" s="1"/>
  <c r="AH195" i="1" s="1"/>
  <c r="Z81" i="1"/>
  <c r="AF81" i="1" s="1"/>
  <c r="AG82" i="1" s="1"/>
  <c r="AH83" i="1" s="1"/>
  <c r="AI84" i="1" s="1"/>
  <c r="AJ85" i="1" s="1"/>
  <c r="AK86" i="1" s="1"/>
  <c r="AL87" i="1" s="1"/>
  <c r="AM88" i="1" s="1"/>
  <c r="AN89" i="1" s="1"/>
  <c r="AO90" i="1" s="1"/>
  <c r="AP91" i="1" s="1"/>
  <c r="AQ92" i="1" s="1"/>
  <c r="AR93" i="1" s="1"/>
  <c r="AS94" i="1" s="1"/>
  <c r="AT95" i="1" s="1"/>
  <c r="AU96" i="1" s="1"/>
  <c r="AV97" i="1" s="1"/>
  <c r="AW98" i="1" s="1"/>
  <c r="AX99" i="1" s="1"/>
  <c r="AY100" i="1" s="1"/>
  <c r="AZ101" i="1" s="1"/>
  <c r="BA102" i="1" s="1"/>
  <c r="BB103" i="1" s="1"/>
  <c r="BC104" i="1" s="1"/>
  <c r="BD105" i="1" s="1"/>
  <c r="BE106" i="1" s="1"/>
  <c r="BF107" i="1" s="1"/>
  <c r="BG108" i="1" s="1"/>
  <c r="BH109" i="1" s="1"/>
  <c r="BI110" i="1" s="1"/>
  <c r="BJ111" i="1" s="1"/>
  <c r="BK112" i="1" s="1"/>
  <c r="BL113" i="1" s="1"/>
  <c r="BM114" i="1" s="1"/>
  <c r="BN115" i="1" s="1"/>
  <c r="BO116" i="1" s="1"/>
  <c r="BP117" i="1" s="1"/>
  <c r="BQ118" i="1" s="1"/>
  <c r="BR119" i="1" s="1"/>
  <c r="BS120" i="1" s="1"/>
  <c r="BT121" i="1" s="1"/>
  <c r="BU122" i="1" s="1"/>
  <c r="BV123" i="1" s="1"/>
  <c r="BW124" i="1" s="1"/>
  <c r="BX125" i="1" s="1"/>
  <c r="BY126" i="1" s="1"/>
  <c r="BZ127" i="1" s="1"/>
  <c r="CA128" i="1" s="1"/>
  <c r="CB129" i="1" s="1"/>
  <c r="CC130" i="1" s="1"/>
  <c r="CD131" i="1" s="1"/>
  <c r="CE132" i="1" s="1"/>
  <c r="CF133" i="1" s="1"/>
  <c r="CG134" i="1" s="1"/>
  <c r="CH135" i="1" s="1"/>
  <c r="CI136" i="1" s="1"/>
  <c r="CJ137" i="1" s="1"/>
  <c r="CK138" i="1" s="1"/>
  <c r="CL139" i="1" s="1"/>
  <c r="CM140" i="1" s="1"/>
  <c r="CN141" i="1" s="1"/>
  <c r="CO142" i="1" s="1"/>
  <c r="CP143" i="1" s="1"/>
  <c r="CQ144" i="1" s="1"/>
  <c r="CR145" i="1" s="1"/>
  <c r="CS146" i="1" s="1"/>
  <c r="CT147" i="1" s="1"/>
  <c r="CU148" i="1" s="1"/>
  <c r="CV149" i="1" s="1"/>
  <c r="CW150" i="1" s="1"/>
  <c r="CX151" i="1" s="1"/>
  <c r="CY152" i="1" s="1"/>
  <c r="CZ153" i="1" s="1"/>
  <c r="DA154" i="1" s="1"/>
  <c r="DB155" i="1" s="1"/>
  <c r="DC156" i="1" s="1"/>
  <c r="DD157" i="1" s="1"/>
  <c r="DE158" i="1" s="1"/>
  <c r="DF159" i="1" s="1"/>
  <c r="DG160" i="1" s="1"/>
  <c r="DH161" i="1" s="1"/>
  <c r="DI162" i="1" s="1"/>
  <c r="DJ163" i="1" s="1"/>
  <c r="DK164" i="1" s="1"/>
  <c r="DL165" i="1" s="1"/>
  <c r="DM166" i="1" s="1"/>
  <c r="DN167" i="1" s="1"/>
  <c r="DO168" i="1" s="1"/>
  <c r="DP169" i="1" s="1"/>
  <c r="DQ170" i="1" s="1"/>
  <c r="DR171" i="1" s="1"/>
  <c r="DS172" i="1" s="1"/>
  <c r="DT173" i="1" s="1"/>
  <c r="DU174" i="1" s="1"/>
  <c r="DV175" i="1" s="1"/>
  <c r="DW176" i="1" s="1"/>
  <c r="DX177" i="1" s="1"/>
  <c r="DY178" i="1" s="1"/>
  <c r="DZ179" i="1" s="1"/>
  <c r="EA180" i="1" s="1"/>
  <c r="EB181" i="1" s="1"/>
  <c r="EC182" i="1" s="1"/>
  <c r="ED183" i="1" s="1"/>
  <c r="EE184" i="1" s="1"/>
  <c r="EF185" i="1" s="1"/>
  <c r="EG186" i="1" s="1"/>
  <c r="EH187" i="1" s="1"/>
  <c r="EI188" i="1" s="1"/>
  <c r="EJ189" i="1" s="1"/>
  <c r="EK190" i="1" s="1"/>
  <c r="EL191" i="1" s="1"/>
  <c r="EM192" i="1" s="1"/>
  <c r="EN193" i="1" s="1"/>
  <c r="EO194" i="1" s="1"/>
  <c r="EP195" i="1" s="1"/>
  <c r="Z5" i="1"/>
  <c r="AF5" i="1" s="1"/>
  <c r="AG6" i="1" s="1"/>
  <c r="AH7" i="1" s="1"/>
  <c r="AI8" i="1" s="1"/>
  <c r="AJ9" i="1" s="1"/>
  <c r="AK10" i="1" s="1"/>
  <c r="AL11" i="1" s="1"/>
  <c r="AM12" i="1" s="1"/>
  <c r="AN13" i="1" s="1"/>
  <c r="AO14" i="1" s="1"/>
  <c r="AP15" i="1" s="1"/>
  <c r="AQ16" i="1" s="1"/>
  <c r="AR17" i="1" s="1"/>
  <c r="AS18" i="1" s="1"/>
  <c r="AT19" i="1" s="1"/>
  <c r="AU20" i="1" s="1"/>
  <c r="AV21" i="1" s="1"/>
  <c r="AW22" i="1" s="1"/>
  <c r="AX23" i="1" s="1"/>
  <c r="AY24" i="1" s="1"/>
  <c r="AZ25" i="1" s="1"/>
  <c r="BA26" i="1" s="1"/>
  <c r="BB27" i="1" s="1"/>
  <c r="BC28" i="1" s="1"/>
  <c r="BD29" i="1" s="1"/>
  <c r="BE30" i="1" s="1"/>
  <c r="BF31" i="1" s="1"/>
  <c r="BG32" i="1" s="1"/>
  <c r="BH33" i="1" s="1"/>
  <c r="BI34" i="1" s="1"/>
  <c r="BJ35" i="1" s="1"/>
  <c r="BK36" i="1" s="1"/>
  <c r="BL37" i="1" s="1"/>
  <c r="BM38" i="1" s="1"/>
  <c r="BN39" i="1" s="1"/>
  <c r="BO40" i="1" s="1"/>
  <c r="BP41" i="1" s="1"/>
  <c r="BQ42" i="1" s="1"/>
  <c r="BR43" i="1" s="1"/>
  <c r="BS44" i="1" s="1"/>
  <c r="BT45" i="1" s="1"/>
  <c r="BU46" i="1" s="1"/>
  <c r="BV47" i="1" s="1"/>
  <c r="BW48" i="1" s="1"/>
  <c r="BX49" i="1" s="1"/>
  <c r="BY50" i="1" s="1"/>
  <c r="BZ51" i="1" s="1"/>
  <c r="CA52" i="1" s="1"/>
  <c r="CB53" i="1" s="1"/>
  <c r="CC54" i="1" s="1"/>
  <c r="CD55" i="1" s="1"/>
  <c r="CE56" i="1" s="1"/>
  <c r="CF57" i="1" s="1"/>
  <c r="CG58" i="1" s="1"/>
  <c r="CH59" i="1" s="1"/>
  <c r="CI60" i="1" s="1"/>
  <c r="CJ61" i="1" s="1"/>
  <c r="CK62" i="1" s="1"/>
  <c r="CL63" i="1" s="1"/>
  <c r="CM64" i="1" s="1"/>
  <c r="CN65" i="1" s="1"/>
  <c r="CO66" i="1" s="1"/>
  <c r="CP67" i="1" s="1"/>
  <c r="CQ68" i="1" s="1"/>
  <c r="CR69" i="1" s="1"/>
  <c r="CS70" i="1" s="1"/>
  <c r="CT71" i="1" s="1"/>
  <c r="CU72" i="1" s="1"/>
  <c r="CV73" i="1" s="1"/>
  <c r="CW74" i="1" s="1"/>
  <c r="CX75" i="1" s="1"/>
  <c r="CY76" i="1" s="1"/>
  <c r="CZ77" i="1" s="1"/>
  <c r="DA78" i="1" s="1"/>
  <c r="DB79" i="1" s="1"/>
  <c r="DC80" i="1" s="1"/>
  <c r="DD81" i="1" s="1"/>
  <c r="DE82" i="1" s="1"/>
  <c r="DF83" i="1" s="1"/>
  <c r="DG84" i="1" s="1"/>
  <c r="DH85" i="1" s="1"/>
  <c r="DI86" i="1" s="1"/>
  <c r="DJ87" i="1" s="1"/>
  <c r="DK88" i="1" s="1"/>
  <c r="DL89" i="1" s="1"/>
  <c r="DM90" i="1" s="1"/>
  <c r="DN91" i="1" s="1"/>
  <c r="DO92" i="1" s="1"/>
  <c r="DP93" i="1" s="1"/>
  <c r="DQ94" i="1" s="1"/>
  <c r="DR95" i="1" s="1"/>
  <c r="DS96" i="1" s="1"/>
  <c r="DT97" i="1" s="1"/>
  <c r="DU98" i="1" s="1"/>
  <c r="DV99" i="1" s="1"/>
  <c r="DW100" i="1" s="1"/>
  <c r="DX101" i="1" s="1"/>
  <c r="DY102" i="1" s="1"/>
  <c r="DZ103" i="1" s="1"/>
  <c r="EA104" i="1" s="1"/>
  <c r="EB105" i="1" s="1"/>
  <c r="EC106" i="1" s="1"/>
  <c r="ED107" i="1" s="1"/>
  <c r="EE108" i="1" s="1"/>
  <c r="EF109" i="1" s="1"/>
  <c r="EG110" i="1" s="1"/>
  <c r="EH111" i="1" s="1"/>
  <c r="EI112" i="1" s="1"/>
  <c r="EJ113" i="1" s="1"/>
  <c r="EK114" i="1" s="1"/>
  <c r="EL115" i="1" s="1"/>
  <c r="EM116" i="1" s="1"/>
  <c r="EN117" i="1" s="1"/>
  <c r="EO118" i="1" s="1"/>
  <c r="EP119" i="1" s="1"/>
  <c r="EQ120" i="1" s="1"/>
  <c r="ER121" i="1" s="1"/>
  <c r="ES122" i="1" s="1"/>
  <c r="ET123" i="1" s="1"/>
  <c r="EU124" i="1" s="1"/>
  <c r="EV125" i="1" s="1"/>
  <c r="EW126" i="1" s="1"/>
  <c r="EX127" i="1" s="1"/>
  <c r="EY128" i="1" s="1"/>
  <c r="EZ129" i="1" s="1"/>
  <c r="FA130" i="1" s="1"/>
  <c r="FB131" i="1" s="1"/>
  <c r="FC132" i="1" s="1"/>
  <c r="FD133" i="1" s="1"/>
  <c r="FE134" i="1" s="1"/>
  <c r="FF135" i="1" s="1"/>
  <c r="FG136" i="1" s="1"/>
  <c r="FH137" i="1" s="1"/>
  <c r="FI138" i="1" s="1"/>
  <c r="FJ139" i="1" s="1"/>
  <c r="FK140" i="1" s="1"/>
  <c r="FL141" i="1" s="1"/>
  <c r="FM142" i="1" s="1"/>
  <c r="FN143" i="1" s="1"/>
  <c r="FO144" i="1" s="1"/>
  <c r="FP145" i="1" s="1"/>
  <c r="FQ146" i="1" s="1"/>
  <c r="FR147" i="1" s="1"/>
  <c r="FS148" i="1" s="1"/>
  <c r="FT149" i="1" s="1"/>
  <c r="FU150" i="1" s="1"/>
  <c r="FV151" i="1" s="1"/>
  <c r="FW152" i="1" s="1"/>
  <c r="FX153" i="1" s="1"/>
  <c r="FY154" i="1" s="1"/>
  <c r="FZ155" i="1" s="1"/>
  <c r="GA156" i="1" s="1"/>
  <c r="GB157" i="1" s="1"/>
  <c r="GC158" i="1" s="1"/>
  <c r="GD159" i="1" s="1"/>
  <c r="GE160" i="1" s="1"/>
  <c r="GF161" i="1" s="1"/>
  <c r="GG162" i="1" s="1"/>
  <c r="GH163" i="1" s="1"/>
  <c r="GI164" i="1" s="1"/>
  <c r="GJ165" i="1" s="1"/>
  <c r="GK166" i="1" s="1"/>
  <c r="GL167" i="1" s="1"/>
  <c r="GM168" i="1" s="1"/>
  <c r="GN169" i="1" s="1"/>
  <c r="GO170" i="1" s="1"/>
  <c r="GP171" i="1" s="1"/>
  <c r="GQ172" i="1" s="1"/>
  <c r="GR173" i="1" s="1"/>
  <c r="GS174" i="1" s="1"/>
  <c r="GT175" i="1" s="1"/>
  <c r="GU176" i="1" s="1"/>
  <c r="GV177" i="1" s="1"/>
  <c r="GW178" i="1" s="1"/>
  <c r="GX179" i="1" s="1"/>
  <c r="GY180" i="1" s="1"/>
  <c r="GZ181" i="1" s="1"/>
  <c r="HA182" i="1" s="1"/>
  <c r="HB183" i="1" s="1"/>
  <c r="HC184" i="1" s="1"/>
  <c r="HD185" i="1" s="1"/>
  <c r="HE186" i="1" s="1"/>
  <c r="HF187" i="1" s="1"/>
  <c r="HG188" i="1" s="1"/>
  <c r="HH189" i="1" s="1"/>
  <c r="HI190" i="1" s="1"/>
  <c r="HJ191" i="1" s="1"/>
  <c r="HK192" i="1" s="1"/>
  <c r="HL193" i="1" s="1"/>
  <c r="HM194" i="1" s="1"/>
  <c r="HN195" i="1" s="1"/>
  <c r="Z49" i="1"/>
  <c r="AF49" i="1" s="1"/>
  <c r="AG50" i="1" s="1"/>
  <c r="AH51" i="1" s="1"/>
  <c r="AI52" i="1" s="1"/>
  <c r="AJ53" i="1" s="1"/>
  <c r="AK54" i="1" s="1"/>
  <c r="AL55" i="1" s="1"/>
  <c r="AM56" i="1" s="1"/>
  <c r="AN57" i="1" s="1"/>
  <c r="AO58" i="1" s="1"/>
  <c r="AP59" i="1" s="1"/>
  <c r="AQ60" i="1" s="1"/>
  <c r="AR61" i="1" s="1"/>
  <c r="AS62" i="1" s="1"/>
  <c r="AT63" i="1" s="1"/>
  <c r="AU64" i="1" s="1"/>
  <c r="AV65" i="1" s="1"/>
  <c r="AW66" i="1" s="1"/>
  <c r="AX67" i="1" s="1"/>
  <c r="AY68" i="1" s="1"/>
  <c r="AZ69" i="1" s="1"/>
  <c r="BA70" i="1" s="1"/>
  <c r="BB71" i="1" s="1"/>
  <c r="BC72" i="1" s="1"/>
  <c r="BD73" i="1" s="1"/>
  <c r="BE74" i="1" s="1"/>
  <c r="BF75" i="1" s="1"/>
  <c r="BG76" i="1" s="1"/>
  <c r="BH77" i="1" s="1"/>
  <c r="BI78" i="1" s="1"/>
  <c r="BJ79" i="1" s="1"/>
  <c r="BK80" i="1" s="1"/>
  <c r="BL81" i="1" s="1"/>
  <c r="BM82" i="1" s="1"/>
  <c r="BN83" i="1" s="1"/>
  <c r="BO84" i="1" s="1"/>
  <c r="BP85" i="1" s="1"/>
  <c r="BQ86" i="1" s="1"/>
  <c r="BR87" i="1" s="1"/>
  <c r="BS88" i="1" s="1"/>
  <c r="BT89" i="1" s="1"/>
  <c r="BU90" i="1" s="1"/>
  <c r="BV91" i="1" s="1"/>
  <c r="BW92" i="1" s="1"/>
  <c r="BX93" i="1" s="1"/>
  <c r="BY94" i="1" s="1"/>
  <c r="BZ95" i="1" s="1"/>
  <c r="CA96" i="1" s="1"/>
  <c r="CB97" i="1" s="1"/>
  <c r="CC98" i="1" s="1"/>
  <c r="CD99" i="1" s="1"/>
  <c r="CE100" i="1" s="1"/>
  <c r="CF101" i="1" s="1"/>
  <c r="CG102" i="1" s="1"/>
  <c r="CH103" i="1" s="1"/>
  <c r="CI104" i="1" s="1"/>
  <c r="CJ105" i="1" s="1"/>
  <c r="CK106" i="1" s="1"/>
  <c r="CL107" i="1" s="1"/>
  <c r="CM108" i="1" s="1"/>
  <c r="CN109" i="1" s="1"/>
  <c r="CO110" i="1" s="1"/>
  <c r="CP111" i="1" s="1"/>
  <c r="CQ112" i="1" s="1"/>
  <c r="CR113" i="1" s="1"/>
  <c r="CS114" i="1" s="1"/>
  <c r="CT115" i="1" s="1"/>
  <c r="CU116" i="1" s="1"/>
  <c r="CV117" i="1" s="1"/>
  <c r="CW118" i="1" s="1"/>
  <c r="CX119" i="1" s="1"/>
  <c r="CY120" i="1" s="1"/>
  <c r="CZ121" i="1" s="1"/>
  <c r="DA122" i="1" s="1"/>
  <c r="DB123" i="1" s="1"/>
  <c r="DC124" i="1" s="1"/>
  <c r="DD125" i="1" s="1"/>
  <c r="DE126" i="1" s="1"/>
  <c r="DF127" i="1" s="1"/>
  <c r="DG128" i="1" s="1"/>
  <c r="DH129" i="1" s="1"/>
  <c r="DI130" i="1" s="1"/>
  <c r="DJ131" i="1" s="1"/>
  <c r="DK132" i="1" s="1"/>
  <c r="DL133" i="1" s="1"/>
  <c r="DM134" i="1" s="1"/>
  <c r="DN135" i="1" s="1"/>
  <c r="DO136" i="1" s="1"/>
  <c r="DP137" i="1" s="1"/>
  <c r="DQ138" i="1" s="1"/>
  <c r="DR139" i="1" s="1"/>
  <c r="DS140" i="1" s="1"/>
  <c r="DT141" i="1" s="1"/>
  <c r="DU142" i="1" s="1"/>
  <c r="DV143" i="1" s="1"/>
  <c r="DW144" i="1" s="1"/>
  <c r="DX145" i="1" s="1"/>
  <c r="DY146" i="1" s="1"/>
  <c r="DZ147" i="1" s="1"/>
  <c r="EA148" i="1" s="1"/>
  <c r="EB149" i="1" s="1"/>
  <c r="EC150" i="1" s="1"/>
  <c r="ED151" i="1" s="1"/>
  <c r="EE152" i="1" s="1"/>
  <c r="EF153" i="1" s="1"/>
  <c r="EG154" i="1" s="1"/>
  <c r="EH155" i="1" s="1"/>
  <c r="EI156" i="1" s="1"/>
  <c r="EJ157" i="1" s="1"/>
  <c r="EK158" i="1" s="1"/>
  <c r="EL159" i="1" s="1"/>
  <c r="EM160" i="1" s="1"/>
  <c r="EN161" i="1" s="1"/>
  <c r="EO162" i="1" s="1"/>
  <c r="EP163" i="1" s="1"/>
  <c r="EQ164" i="1" s="1"/>
  <c r="ER165" i="1" s="1"/>
  <c r="ES166" i="1" s="1"/>
  <c r="ET167" i="1" s="1"/>
  <c r="EU168" i="1" s="1"/>
  <c r="EV169" i="1" s="1"/>
  <c r="EW170" i="1" s="1"/>
  <c r="EX171" i="1" s="1"/>
  <c r="EY172" i="1" s="1"/>
  <c r="EZ173" i="1" s="1"/>
  <c r="FA174" i="1" s="1"/>
  <c r="FB175" i="1" s="1"/>
  <c r="FC176" i="1" s="1"/>
  <c r="FD177" i="1" s="1"/>
  <c r="FE178" i="1" s="1"/>
  <c r="FF179" i="1" s="1"/>
  <c r="FG180" i="1" s="1"/>
  <c r="FH181" i="1" s="1"/>
  <c r="FI182" i="1" s="1"/>
  <c r="FJ183" i="1" s="1"/>
  <c r="FK184" i="1" s="1"/>
  <c r="FL185" i="1" s="1"/>
  <c r="FM186" i="1" s="1"/>
  <c r="FN187" i="1" s="1"/>
  <c r="FO188" i="1" s="1"/>
  <c r="FP189" i="1" s="1"/>
  <c r="FQ190" i="1" s="1"/>
  <c r="FR191" i="1" s="1"/>
  <c r="FS192" i="1" s="1"/>
  <c r="FT193" i="1" s="1"/>
  <c r="FU194" i="1" s="1"/>
  <c r="FV195" i="1" s="1"/>
  <c r="Z28" i="1"/>
  <c r="AF28" i="1" s="1"/>
  <c r="AG29" i="1" s="1"/>
  <c r="AH30" i="1" s="1"/>
  <c r="AI31" i="1" s="1"/>
  <c r="AJ32" i="1" s="1"/>
  <c r="AK33" i="1" s="1"/>
  <c r="AL34" i="1" s="1"/>
  <c r="AM35" i="1" s="1"/>
  <c r="AN36" i="1" s="1"/>
  <c r="AO37" i="1" s="1"/>
  <c r="AP38" i="1" s="1"/>
  <c r="AQ39" i="1" s="1"/>
  <c r="AR40" i="1" s="1"/>
  <c r="AS41" i="1" s="1"/>
  <c r="AT42" i="1" s="1"/>
  <c r="AU43" i="1" s="1"/>
  <c r="AV44" i="1" s="1"/>
  <c r="AW45" i="1" s="1"/>
  <c r="AX46" i="1" s="1"/>
  <c r="AY47" i="1" s="1"/>
  <c r="AZ48" i="1" s="1"/>
  <c r="BA49" i="1" s="1"/>
  <c r="BB50" i="1" s="1"/>
  <c r="BC51" i="1" s="1"/>
  <c r="BD52" i="1" s="1"/>
  <c r="BE53" i="1" s="1"/>
  <c r="BF54" i="1" s="1"/>
  <c r="BG55" i="1" s="1"/>
  <c r="BH56" i="1" s="1"/>
  <c r="BI57" i="1" s="1"/>
  <c r="BJ58" i="1" s="1"/>
  <c r="BK59" i="1" s="1"/>
  <c r="BL60" i="1" s="1"/>
  <c r="BM61" i="1" s="1"/>
  <c r="BN62" i="1" s="1"/>
  <c r="BO63" i="1" s="1"/>
  <c r="BP64" i="1" s="1"/>
  <c r="BQ65" i="1" s="1"/>
  <c r="BR66" i="1" s="1"/>
  <c r="BS67" i="1" s="1"/>
  <c r="BT68" i="1" s="1"/>
  <c r="BU69" i="1" s="1"/>
  <c r="BV70" i="1" s="1"/>
  <c r="BW71" i="1" s="1"/>
  <c r="BX72" i="1" s="1"/>
  <c r="BY73" i="1" s="1"/>
  <c r="BZ74" i="1" s="1"/>
  <c r="CA75" i="1" s="1"/>
  <c r="CB76" i="1" s="1"/>
  <c r="CC77" i="1" s="1"/>
  <c r="CD78" i="1" s="1"/>
  <c r="CE79" i="1" s="1"/>
  <c r="CF80" i="1" s="1"/>
  <c r="CG81" i="1" s="1"/>
  <c r="CH82" i="1" s="1"/>
  <c r="CI83" i="1" s="1"/>
  <c r="CJ84" i="1" s="1"/>
  <c r="CK85" i="1" s="1"/>
  <c r="CL86" i="1" s="1"/>
  <c r="CM87" i="1" s="1"/>
  <c r="CN88" i="1" s="1"/>
  <c r="CO89" i="1" s="1"/>
  <c r="CP90" i="1" s="1"/>
  <c r="CQ91" i="1" s="1"/>
  <c r="CR92" i="1" s="1"/>
  <c r="CS93" i="1" s="1"/>
  <c r="CT94" i="1" s="1"/>
  <c r="CU95" i="1" s="1"/>
  <c r="CV96" i="1" s="1"/>
  <c r="CW97" i="1" s="1"/>
  <c r="CX98" i="1" s="1"/>
  <c r="CY99" i="1" s="1"/>
  <c r="CZ100" i="1" s="1"/>
  <c r="DA101" i="1" s="1"/>
  <c r="DB102" i="1" s="1"/>
  <c r="DC103" i="1" s="1"/>
  <c r="DD104" i="1" s="1"/>
  <c r="DE105" i="1" s="1"/>
  <c r="DF106" i="1" s="1"/>
  <c r="DG107" i="1" s="1"/>
  <c r="DH108" i="1" s="1"/>
  <c r="DI109" i="1" s="1"/>
  <c r="DJ110" i="1" s="1"/>
  <c r="DK111" i="1" s="1"/>
  <c r="DL112" i="1" s="1"/>
  <c r="DM113" i="1" s="1"/>
  <c r="DN114" i="1" s="1"/>
  <c r="DO115" i="1" s="1"/>
  <c r="DP116" i="1" s="1"/>
  <c r="DQ117" i="1" s="1"/>
  <c r="DR118" i="1" s="1"/>
  <c r="DS119" i="1" s="1"/>
  <c r="DT120" i="1" s="1"/>
  <c r="DU121" i="1" s="1"/>
  <c r="DV122" i="1" s="1"/>
  <c r="DW123" i="1" s="1"/>
  <c r="DX124" i="1" s="1"/>
  <c r="DY125" i="1" s="1"/>
  <c r="DZ126" i="1" s="1"/>
  <c r="EA127" i="1" s="1"/>
  <c r="EB128" i="1" s="1"/>
  <c r="EC129" i="1" s="1"/>
  <c r="ED130" i="1" s="1"/>
  <c r="EE131" i="1" s="1"/>
  <c r="EF132" i="1" s="1"/>
  <c r="EG133" i="1" s="1"/>
  <c r="EH134" i="1" s="1"/>
  <c r="EI135" i="1" s="1"/>
  <c r="EJ136" i="1" s="1"/>
  <c r="EK137" i="1" s="1"/>
  <c r="EL138" i="1" s="1"/>
  <c r="EM139" i="1" s="1"/>
  <c r="EN140" i="1" s="1"/>
  <c r="EO141" i="1" s="1"/>
  <c r="EP142" i="1" s="1"/>
  <c r="EQ143" i="1" s="1"/>
  <c r="ER144" i="1" s="1"/>
  <c r="ES145" i="1" s="1"/>
  <c r="ET146" i="1" s="1"/>
  <c r="EU147" i="1" s="1"/>
  <c r="EV148" i="1" s="1"/>
  <c r="EW149" i="1" s="1"/>
  <c r="EX150" i="1" s="1"/>
  <c r="EY151" i="1" s="1"/>
  <c r="EZ152" i="1" s="1"/>
  <c r="FA153" i="1" s="1"/>
  <c r="FB154" i="1" s="1"/>
  <c r="FC155" i="1" s="1"/>
  <c r="FD156" i="1" s="1"/>
  <c r="FE157" i="1" s="1"/>
  <c r="FF158" i="1" s="1"/>
  <c r="FG159" i="1" s="1"/>
  <c r="FH160" i="1" s="1"/>
  <c r="FI161" i="1" s="1"/>
  <c r="FJ162" i="1" s="1"/>
  <c r="FK163" i="1" s="1"/>
  <c r="FL164" i="1" s="1"/>
  <c r="FM165" i="1" s="1"/>
  <c r="FN166" i="1" s="1"/>
  <c r="FO167" i="1" s="1"/>
  <c r="FP168" i="1" s="1"/>
  <c r="FQ169" i="1" s="1"/>
  <c r="FR170" i="1" s="1"/>
  <c r="FS171" i="1" s="1"/>
  <c r="FT172" i="1" s="1"/>
  <c r="FU173" i="1" s="1"/>
  <c r="FV174" i="1" s="1"/>
  <c r="FW175" i="1" s="1"/>
  <c r="FX176" i="1" s="1"/>
  <c r="FY177" i="1" s="1"/>
  <c r="FZ178" i="1" s="1"/>
  <c r="GA179" i="1" s="1"/>
  <c r="GB180" i="1" s="1"/>
  <c r="GC181" i="1" s="1"/>
  <c r="GD182" i="1" s="1"/>
  <c r="GE183" i="1" s="1"/>
  <c r="GF184" i="1" s="1"/>
  <c r="GG185" i="1" s="1"/>
  <c r="GH186" i="1" s="1"/>
  <c r="GI187" i="1" s="1"/>
  <c r="GJ188" i="1" s="1"/>
  <c r="GK189" i="1" s="1"/>
  <c r="GL190" i="1" s="1"/>
  <c r="GM191" i="1" s="1"/>
  <c r="GN192" i="1" s="1"/>
  <c r="GO193" i="1" s="1"/>
  <c r="GP194" i="1" s="1"/>
  <c r="GQ195" i="1" s="1"/>
  <c r="Z110" i="1"/>
  <c r="AF110" i="1" s="1"/>
  <c r="AG111" i="1" s="1"/>
  <c r="AH112" i="1" s="1"/>
  <c r="AI113" i="1" s="1"/>
  <c r="AJ114" i="1" s="1"/>
  <c r="AK115" i="1" s="1"/>
  <c r="AL116" i="1" s="1"/>
  <c r="AM117" i="1" s="1"/>
  <c r="AN118" i="1" s="1"/>
  <c r="AO119" i="1" s="1"/>
  <c r="AP120" i="1" s="1"/>
  <c r="AQ121" i="1" s="1"/>
  <c r="AR122" i="1" s="1"/>
  <c r="AS123" i="1" s="1"/>
  <c r="AT124" i="1" s="1"/>
  <c r="AU125" i="1" s="1"/>
  <c r="AV126" i="1" s="1"/>
  <c r="AW127" i="1" s="1"/>
  <c r="AX128" i="1" s="1"/>
  <c r="AY129" i="1" s="1"/>
  <c r="AZ130" i="1" s="1"/>
  <c r="BA131" i="1" s="1"/>
  <c r="BB132" i="1" s="1"/>
  <c r="BC133" i="1" s="1"/>
  <c r="BD134" i="1" s="1"/>
  <c r="BE135" i="1" s="1"/>
  <c r="BF136" i="1" s="1"/>
  <c r="BG137" i="1" s="1"/>
  <c r="BH138" i="1" s="1"/>
  <c r="BI139" i="1" s="1"/>
  <c r="BJ140" i="1" s="1"/>
  <c r="BK141" i="1" s="1"/>
  <c r="BL142" i="1" s="1"/>
  <c r="BM143" i="1" s="1"/>
  <c r="BN144" i="1" s="1"/>
  <c r="BO145" i="1" s="1"/>
  <c r="BP146" i="1" s="1"/>
  <c r="BQ147" i="1" s="1"/>
  <c r="BR148" i="1" s="1"/>
  <c r="BS149" i="1" s="1"/>
  <c r="BT150" i="1" s="1"/>
  <c r="BU151" i="1" s="1"/>
  <c r="BV152" i="1" s="1"/>
  <c r="BW153" i="1" s="1"/>
  <c r="BX154" i="1" s="1"/>
  <c r="BY155" i="1" s="1"/>
  <c r="BZ156" i="1" s="1"/>
  <c r="CA157" i="1" s="1"/>
  <c r="CB158" i="1" s="1"/>
  <c r="CC159" i="1" s="1"/>
  <c r="CD160" i="1" s="1"/>
  <c r="CE161" i="1" s="1"/>
  <c r="CF162" i="1" s="1"/>
  <c r="CG163" i="1" s="1"/>
  <c r="CH164" i="1" s="1"/>
  <c r="CI165" i="1" s="1"/>
  <c r="CJ166" i="1" s="1"/>
  <c r="CK167" i="1" s="1"/>
  <c r="CL168" i="1" s="1"/>
  <c r="CM169" i="1" s="1"/>
  <c r="CN170" i="1" s="1"/>
  <c r="CO171" i="1" s="1"/>
  <c r="CP172" i="1" s="1"/>
  <c r="CQ173" i="1" s="1"/>
  <c r="CR174" i="1" s="1"/>
  <c r="CS175" i="1" s="1"/>
  <c r="CT176" i="1" s="1"/>
  <c r="CU177" i="1" s="1"/>
  <c r="CV178" i="1" s="1"/>
  <c r="CW179" i="1" s="1"/>
  <c r="CX180" i="1" s="1"/>
  <c r="CY181" i="1" s="1"/>
  <c r="CZ182" i="1" s="1"/>
  <c r="DA183" i="1" s="1"/>
  <c r="DB184" i="1" s="1"/>
  <c r="DC185" i="1" s="1"/>
  <c r="DD186" i="1" s="1"/>
  <c r="DE187" i="1" s="1"/>
  <c r="DF188" i="1" s="1"/>
  <c r="DG189" i="1" s="1"/>
  <c r="DH190" i="1" s="1"/>
  <c r="DI191" i="1" s="1"/>
  <c r="DJ192" i="1" s="1"/>
  <c r="DK193" i="1" s="1"/>
  <c r="DL194" i="1" s="1"/>
  <c r="DM195" i="1" s="1"/>
  <c r="Z94" i="1"/>
  <c r="AF94" i="1" s="1"/>
  <c r="AG95" i="1" s="1"/>
  <c r="AH96" i="1" s="1"/>
  <c r="AI97" i="1" s="1"/>
  <c r="AJ98" i="1" s="1"/>
  <c r="AK99" i="1" s="1"/>
  <c r="AL100" i="1" s="1"/>
  <c r="AM101" i="1" s="1"/>
  <c r="AN102" i="1" s="1"/>
  <c r="AO103" i="1" s="1"/>
  <c r="AP104" i="1" s="1"/>
  <c r="AQ105" i="1" s="1"/>
  <c r="AR106" i="1" s="1"/>
  <c r="AS107" i="1" s="1"/>
  <c r="AT108" i="1" s="1"/>
  <c r="AU109" i="1" s="1"/>
  <c r="AV110" i="1" s="1"/>
  <c r="AW111" i="1" s="1"/>
  <c r="AX112" i="1" s="1"/>
  <c r="AY113" i="1" s="1"/>
  <c r="AZ114" i="1" s="1"/>
  <c r="BA115" i="1" s="1"/>
  <c r="BB116" i="1" s="1"/>
  <c r="BC117" i="1" s="1"/>
  <c r="BD118" i="1" s="1"/>
  <c r="BE119" i="1" s="1"/>
  <c r="BF120" i="1" s="1"/>
  <c r="BG121" i="1" s="1"/>
  <c r="BH122" i="1" s="1"/>
  <c r="BI123" i="1" s="1"/>
  <c r="BJ124" i="1" s="1"/>
  <c r="BK125" i="1" s="1"/>
  <c r="BL126" i="1" s="1"/>
  <c r="BM127" i="1" s="1"/>
  <c r="BN128" i="1" s="1"/>
  <c r="BO129" i="1" s="1"/>
  <c r="BP130" i="1" s="1"/>
  <c r="BQ131" i="1" s="1"/>
  <c r="BR132" i="1" s="1"/>
  <c r="BS133" i="1" s="1"/>
  <c r="BT134" i="1" s="1"/>
  <c r="BU135" i="1" s="1"/>
  <c r="BV136" i="1" s="1"/>
  <c r="BW137" i="1" s="1"/>
  <c r="BX138" i="1" s="1"/>
  <c r="BY139" i="1" s="1"/>
  <c r="BZ140" i="1" s="1"/>
  <c r="CA141" i="1" s="1"/>
  <c r="CB142" i="1" s="1"/>
  <c r="CC143" i="1" s="1"/>
  <c r="CD144" i="1" s="1"/>
  <c r="CE145" i="1" s="1"/>
  <c r="CF146" i="1" s="1"/>
  <c r="CG147" i="1" s="1"/>
  <c r="CH148" i="1" s="1"/>
  <c r="CI149" i="1" s="1"/>
  <c r="CJ150" i="1" s="1"/>
  <c r="CK151" i="1" s="1"/>
  <c r="CL152" i="1" s="1"/>
  <c r="CM153" i="1" s="1"/>
  <c r="CN154" i="1" s="1"/>
  <c r="CO155" i="1" s="1"/>
  <c r="CP156" i="1" s="1"/>
  <c r="CQ157" i="1" s="1"/>
  <c r="CR158" i="1" s="1"/>
  <c r="CS159" i="1" s="1"/>
  <c r="CT160" i="1" s="1"/>
  <c r="CU161" i="1" s="1"/>
  <c r="CV162" i="1" s="1"/>
  <c r="CW163" i="1" s="1"/>
  <c r="CX164" i="1" s="1"/>
  <c r="CY165" i="1" s="1"/>
  <c r="CZ166" i="1" s="1"/>
  <c r="DA167" i="1" s="1"/>
  <c r="DB168" i="1" s="1"/>
  <c r="DC169" i="1" s="1"/>
  <c r="DD170" i="1" s="1"/>
  <c r="DE171" i="1" s="1"/>
  <c r="DF172" i="1" s="1"/>
  <c r="DG173" i="1" s="1"/>
  <c r="DH174" i="1" s="1"/>
  <c r="DI175" i="1" s="1"/>
  <c r="DJ176" i="1" s="1"/>
  <c r="DK177" i="1" s="1"/>
  <c r="DL178" i="1" s="1"/>
  <c r="DM179" i="1" s="1"/>
  <c r="DN180" i="1" s="1"/>
  <c r="DO181" i="1" s="1"/>
  <c r="DP182" i="1" s="1"/>
  <c r="DQ183" i="1" s="1"/>
  <c r="DR184" i="1" s="1"/>
  <c r="DS185" i="1" s="1"/>
  <c r="DT186" i="1" s="1"/>
  <c r="DU187" i="1" s="1"/>
  <c r="DV188" i="1" s="1"/>
  <c r="DW189" i="1" s="1"/>
  <c r="DX190" i="1" s="1"/>
  <c r="DY191" i="1" s="1"/>
  <c r="DZ192" i="1" s="1"/>
  <c r="EA193" i="1" s="1"/>
  <c r="EB194" i="1" s="1"/>
  <c r="EC195" i="1" s="1"/>
  <c r="Z114" i="1"/>
  <c r="AF114" i="1" s="1"/>
  <c r="AG115" i="1" s="1"/>
  <c r="AH116" i="1" s="1"/>
  <c r="AI117" i="1" s="1"/>
  <c r="AJ118" i="1" s="1"/>
  <c r="AK119" i="1" s="1"/>
  <c r="AL120" i="1" s="1"/>
  <c r="AM121" i="1" s="1"/>
  <c r="AN122" i="1" s="1"/>
  <c r="AO123" i="1" s="1"/>
  <c r="AP124" i="1" s="1"/>
  <c r="AQ125" i="1" s="1"/>
  <c r="AR126" i="1" s="1"/>
  <c r="AS127" i="1" s="1"/>
  <c r="AT128" i="1" s="1"/>
  <c r="AU129" i="1" s="1"/>
  <c r="AV130" i="1" s="1"/>
  <c r="AW131" i="1" s="1"/>
  <c r="AX132" i="1" s="1"/>
  <c r="AY133" i="1" s="1"/>
  <c r="AZ134" i="1" s="1"/>
  <c r="BA135" i="1" s="1"/>
  <c r="BB136" i="1" s="1"/>
  <c r="BC137" i="1" s="1"/>
  <c r="BD138" i="1" s="1"/>
  <c r="BE139" i="1" s="1"/>
  <c r="BF140" i="1" s="1"/>
  <c r="BG141" i="1" s="1"/>
  <c r="BH142" i="1" s="1"/>
  <c r="BI143" i="1" s="1"/>
  <c r="BJ144" i="1" s="1"/>
  <c r="BK145" i="1" s="1"/>
  <c r="BL146" i="1" s="1"/>
  <c r="BM147" i="1" s="1"/>
  <c r="BN148" i="1" s="1"/>
  <c r="BO149" i="1" s="1"/>
  <c r="BP150" i="1" s="1"/>
  <c r="BQ151" i="1" s="1"/>
  <c r="BR152" i="1" s="1"/>
  <c r="BS153" i="1" s="1"/>
  <c r="BT154" i="1" s="1"/>
  <c r="BU155" i="1" s="1"/>
  <c r="BV156" i="1" s="1"/>
  <c r="BW157" i="1" s="1"/>
  <c r="BX158" i="1" s="1"/>
  <c r="BY159" i="1" s="1"/>
  <c r="BZ160" i="1" s="1"/>
  <c r="CA161" i="1" s="1"/>
  <c r="CB162" i="1" s="1"/>
  <c r="CC163" i="1" s="1"/>
  <c r="CD164" i="1" s="1"/>
  <c r="CE165" i="1" s="1"/>
  <c r="CF166" i="1" s="1"/>
  <c r="CG167" i="1" s="1"/>
  <c r="CH168" i="1" s="1"/>
  <c r="CI169" i="1" s="1"/>
  <c r="CJ170" i="1" s="1"/>
  <c r="CK171" i="1" s="1"/>
  <c r="CL172" i="1" s="1"/>
  <c r="CM173" i="1" s="1"/>
  <c r="CN174" i="1" s="1"/>
  <c r="CO175" i="1" s="1"/>
  <c r="CP176" i="1" s="1"/>
  <c r="CQ177" i="1" s="1"/>
  <c r="CR178" i="1" s="1"/>
  <c r="CS179" i="1" s="1"/>
  <c r="CT180" i="1" s="1"/>
  <c r="CU181" i="1" s="1"/>
  <c r="CV182" i="1" s="1"/>
  <c r="CW183" i="1" s="1"/>
  <c r="CX184" i="1" s="1"/>
  <c r="CY185" i="1" s="1"/>
  <c r="CZ186" i="1" s="1"/>
  <c r="DA187" i="1" s="1"/>
  <c r="DB188" i="1" s="1"/>
  <c r="DC189" i="1" s="1"/>
  <c r="DD190" i="1" s="1"/>
  <c r="DE191" i="1" s="1"/>
  <c r="DF192" i="1" s="1"/>
  <c r="DG193" i="1" s="1"/>
  <c r="DH194" i="1" s="1"/>
  <c r="DI195" i="1" s="1"/>
  <c r="Z42" i="1"/>
  <c r="AF42" i="1" s="1"/>
  <c r="AG43" i="1" s="1"/>
  <c r="AH44" i="1" s="1"/>
  <c r="AI45" i="1" s="1"/>
  <c r="AJ46" i="1" s="1"/>
  <c r="AK47" i="1" s="1"/>
  <c r="AL48" i="1" s="1"/>
  <c r="AM49" i="1" s="1"/>
  <c r="AN50" i="1" s="1"/>
  <c r="AO51" i="1" s="1"/>
  <c r="AP52" i="1" s="1"/>
  <c r="AQ53" i="1" s="1"/>
  <c r="AR54" i="1" s="1"/>
  <c r="AS55" i="1" s="1"/>
  <c r="AT56" i="1" s="1"/>
  <c r="AU57" i="1" s="1"/>
  <c r="AV58" i="1" s="1"/>
  <c r="AW59" i="1" s="1"/>
  <c r="AX60" i="1" s="1"/>
  <c r="AY61" i="1" s="1"/>
  <c r="AZ62" i="1" s="1"/>
  <c r="BA63" i="1" s="1"/>
  <c r="BB64" i="1" s="1"/>
  <c r="BC65" i="1" s="1"/>
  <c r="BD66" i="1" s="1"/>
  <c r="BE67" i="1" s="1"/>
  <c r="BF68" i="1" s="1"/>
  <c r="BG69" i="1" s="1"/>
  <c r="BH70" i="1" s="1"/>
  <c r="BI71" i="1" s="1"/>
  <c r="BJ72" i="1" s="1"/>
  <c r="BK73" i="1" s="1"/>
  <c r="BL74" i="1" s="1"/>
  <c r="BM75" i="1" s="1"/>
  <c r="BN76" i="1" s="1"/>
  <c r="BO77" i="1" s="1"/>
  <c r="BP78" i="1" s="1"/>
  <c r="BQ79" i="1" s="1"/>
  <c r="BR80" i="1" s="1"/>
  <c r="BS81" i="1" s="1"/>
  <c r="BT82" i="1" s="1"/>
  <c r="BU83" i="1" s="1"/>
  <c r="BV84" i="1" s="1"/>
  <c r="BW85" i="1" s="1"/>
  <c r="BX86" i="1" s="1"/>
  <c r="BY87" i="1" s="1"/>
  <c r="BZ88" i="1" s="1"/>
  <c r="CA89" i="1" s="1"/>
  <c r="CB90" i="1" s="1"/>
  <c r="CC91" i="1" s="1"/>
  <c r="CD92" i="1" s="1"/>
  <c r="CE93" i="1" s="1"/>
  <c r="CF94" i="1" s="1"/>
  <c r="CG95" i="1" s="1"/>
  <c r="CH96" i="1" s="1"/>
  <c r="CI97" i="1" s="1"/>
  <c r="CJ98" i="1" s="1"/>
  <c r="CK99" i="1" s="1"/>
  <c r="CL100" i="1" s="1"/>
  <c r="CM101" i="1" s="1"/>
  <c r="CN102" i="1" s="1"/>
  <c r="CO103" i="1" s="1"/>
  <c r="CP104" i="1" s="1"/>
  <c r="CQ105" i="1" s="1"/>
  <c r="CR106" i="1" s="1"/>
  <c r="CS107" i="1" s="1"/>
  <c r="CT108" i="1" s="1"/>
  <c r="CU109" i="1" s="1"/>
  <c r="CV110" i="1" s="1"/>
  <c r="CW111" i="1" s="1"/>
  <c r="CX112" i="1" s="1"/>
  <c r="CY113" i="1" s="1"/>
  <c r="CZ114" i="1" s="1"/>
  <c r="DA115" i="1" s="1"/>
  <c r="DB116" i="1" s="1"/>
  <c r="DC117" i="1" s="1"/>
  <c r="DD118" i="1" s="1"/>
  <c r="DE119" i="1" s="1"/>
  <c r="DF120" i="1" s="1"/>
  <c r="DG121" i="1" s="1"/>
  <c r="DH122" i="1" s="1"/>
  <c r="DI123" i="1" s="1"/>
  <c r="DJ124" i="1" s="1"/>
  <c r="DK125" i="1" s="1"/>
  <c r="DL126" i="1" s="1"/>
  <c r="DM127" i="1" s="1"/>
  <c r="DN128" i="1" s="1"/>
  <c r="DO129" i="1" s="1"/>
  <c r="DP130" i="1" s="1"/>
  <c r="DQ131" i="1" s="1"/>
  <c r="DR132" i="1" s="1"/>
  <c r="DS133" i="1" s="1"/>
  <c r="DT134" i="1" s="1"/>
  <c r="DU135" i="1" s="1"/>
  <c r="DV136" i="1" s="1"/>
  <c r="DW137" i="1" s="1"/>
  <c r="DX138" i="1" s="1"/>
  <c r="DY139" i="1" s="1"/>
  <c r="DZ140" i="1" s="1"/>
  <c r="EA141" i="1" s="1"/>
  <c r="EB142" i="1" s="1"/>
  <c r="EC143" i="1" s="1"/>
  <c r="ED144" i="1" s="1"/>
  <c r="EE145" i="1" s="1"/>
  <c r="EF146" i="1" s="1"/>
  <c r="EG147" i="1" s="1"/>
  <c r="EH148" i="1" s="1"/>
  <c r="EI149" i="1" s="1"/>
  <c r="EJ150" i="1" s="1"/>
  <c r="EK151" i="1" s="1"/>
  <c r="EL152" i="1" s="1"/>
  <c r="EM153" i="1" s="1"/>
  <c r="EN154" i="1" s="1"/>
  <c r="EO155" i="1" s="1"/>
  <c r="EP156" i="1" s="1"/>
  <c r="EQ157" i="1" s="1"/>
  <c r="ER158" i="1" s="1"/>
  <c r="ES159" i="1" s="1"/>
  <c r="ET160" i="1" s="1"/>
  <c r="EU161" i="1" s="1"/>
  <c r="EV162" i="1" s="1"/>
  <c r="EW163" i="1" s="1"/>
  <c r="EX164" i="1" s="1"/>
  <c r="EY165" i="1" s="1"/>
  <c r="EZ166" i="1" s="1"/>
  <c r="FA167" i="1" s="1"/>
  <c r="FB168" i="1" s="1"/>
  <c r="FC169" i="1" s="1"/>
  <c r="FD170" i="1" s="1"/>
  <c r="FE171" i="1" s="1"/>
  <c r="FF172" i="1" s="1"/>
  <c r="FG173" i="1" s="1"/>
  <c r="FH174" i="1" s="1"/>
  <c r="FI175" i="1" s="1"/>
  <c r="FJ176" i="1" s="1"/>
  <c r="FK177" i="1" s="1"/>
  <c r="FL178" i="1" s="1"/>
  <c r="FM179" i="1" s="1"/>
  <c r="FN180" i="1" s="1"/>
  <c r="FO181" i="1" s="1"/>
  <c r="FP182" i="1" s="1"/>
  <c r="FQ183" i="1" s="1"/>
  <c r="FR184" i="1" s="1"/>
  <c r="FS185" i="1" s="1"/>
  <c r="FT186" i="1" s="1"/>
  <c r="FU187" i="1" s="1"/>
  <c r="FV188" i="1" s="1"/>
  <c r="FW189" i="1" s="1"/>
  <c r="FX190" i="1" s="1"/>
  <c r="FY191" i="1" s="1"/>
  <c r="FZ192" i="1" s="1"/>
  <c r="GA193" i="1" s="1"/>
  <c r="GB194" i="1" s="1"/>
  <c r="GC195" i="1" s="1"/>
  <c r="Z121" i="1"/>
  <c r="AF121" i="1" s="1"/>
  <c r="AG122" i="1" s="1"/>
  <c r="AH123" i="1" s="1"/>
  <c r="AI124" i="1" s="1"/>
  <c r="AJ125" i="1" s="1"/>
  <c r="AK126" i="1" s="1"/>
  <c r="AL127" i="1" s="1"/>
  <c r="AM128" i="1" s="1"/>
  <c r="AN129" i="1" s="1"/>
  <c r="AO130" i="1" s="1"/>
  <c r="AP131" i="1" s="1"/>
  <c r="AQ132" i="1" s="1"/>
  <c r="AR133" i="1" s="1"/>
  <c r="AS134" i="1" s="1"/>
  <c r="AT135" i="1" s="1"/>
  <c r="AU136" i="1" s="1"/>
  <c r="AV137" i="1" s="1"/>
  <c r="AW138" i="1" s="1"/>
  <c r="AX139" i="1" s="1"/>
  <c r="AY140" i="1" s="1"/>
  <c r="AZ141" i="1" s="1"/>
  <c r="BA142" i="1" s="1"/>
  <c r="BB143" i="1" s="1"/>
  <c r="BC144" i="1" s="1"/>
  <c r="BD145" i="1" s="1"/>
  <c r="BE146" i="1" s="1"/>
  <c r="BF147" i="1" s="1"/>
  <c r="BG148" i="1" s="1"/>
  <c r="BH149" i="1" s="1"/>
  <c r="BI150" i="1" s="1"/>
  <c r="BJ151" i="1" s="1"/>
  <c r="BK152" i="1" s="1"/>
  <c r="BL153" i="1" s="1"/>
  <c r="BM154" i="1" s="1"/>
  <c r="BN155" i="1" s="1"/>
  <c r="BO156" i="1" s="1"/>
  <c r="BP157" i="1" s="1"/>
  <c r="BQ158" i="1" s="1"/>
  <c r="BR159" i="1" s="1"/>
  <c r="BS160" i="1" s="1"/>
  <c r="BT161" i="1" s="1"/>
  <c r="BU162" i="1" s="1"/>
  <c r="BV163" i="1" s="1"/>
  <c r="BW164" i="1" s="1"/>
  <c r="BX165" i="1" s="1"/>
  <c r="BY166" i="1" s="1"/>
  <c r="BZ167" i="1" s="1"/>
  <c r="CA168" i="1" s="1"/>
  <c r="CB169" i="1" s="1"/>
  <c r="CC170" i="1" s="1"/>
  <c r="CD171" i="1" s="1"/>
  <c r="CE172" i="1" s="1"/>
  <c r="CF173" i="1" s="1"/>
  <c r="CG174" i="1" s="1"/>
  <c r="CH175" i="1" s="1"/>
  <c r="CI176" i="1" s="1"/>
  <c r="CJ177" i="1" s="1"/>
  <c r="CK178" i="1" s="1"/>
  <c r="CL179" i="1" s="1"/>
  <c r="CM180" i="1" s="1"/>
  <c r="CN181" i="1" s="1"/>
  <c r="CO182" i="1" s="1"/>
  <c r="CP183" i="1" s="1"/>
  <c r="CQ184" i="1" s="1"/>
  <c r="CR185" i="1" s="1"/>
  <c r="CS186" i="1" s="1"/>
  <c r="CT187" i="1" s="1"/>
  <c r="CU188" i="1" s="1"/>
  <c r="CV189" i="1" s="1"/>
  <c r="CW190" i="1" s="1"/>
  <c r="CX191" i="1" s="1"/>
  <c r="CY192" i="1" s="1"/>
  <c r="CZ193" i="1" s="1"/>
  <c r="DA194" i="1" s="1"/>
  <c r="DB195" i="1" s="1"/>
  <c r="Z48" i="1"/>
  <c r="AF48" i="1" s="1"/>
  <c r="AG49" i="1" s="1"/>
  <c r="AH50" i="1" s="1"/>
  <c r="AI51" i="1" s="1"/>
  <c r="AJ52" i="1" s="1"/>
  <c r="AK53" i="1" s="1"/>
  <c r="AL54" i="1" s="1"/>
  <c r="AM55" i="1" s="1"/>
  <c r="AN56" i="1" s="1"/>
  <c r="AO57" i="1" s="1"/>
  <c r="AP58" i="1" s="1"/>
  <c r="AQ59" i="1" s="1"/>
  <c r="AR60" i="1" s="1"/>
  <c r="AS61" i="1" s="1"/>
  <c r="AT62" i="1" s="1"/>
  <c r="AU63" i="1" s="1"/>
  <c r="AV64" i="1" s="1"/>
  <c r="AW65" i="1" s="1"/>
  <c r="AX66" i="1" s="1"/>
  <c r="AY67" i="1" s="1"/>
  <c r="AZ68" i="1" s="1"/>
  <c r="BA69" i="1" s="1"/>
  <c r="BB70" i="1" s="1"/>
  <c r="BC71" i="1" s="1"/>
  <c r="BD72" i="1" s="1"/>
  <c r="BE73" i="1" s="1"/>
  <c r="BF74" i="1" s="1"/>
  <c r="BG75" i="1" s="1"/>
  <c r="BH76" i="1" s="1"/>
  <c r="BI77" i="1" s="1"/>
  <c r="BJ78" i="1" s="1"/>
  <c r="BK79" i="1" s="1"/>
  <c r="BL80" i="1" s="1"/>
  <c r="BM81" i="1" s="1"/>
  <c r="BN82" i="1" s="1"/>
  <c r="BO83" i="1" s="1"/>
  <c r="BP84" i="1" s="1"/>
  <c r="BQ85" i="1" s="1"/>
  <c r="BR86" i="1" s="1"/>
  <c r="BS87" i="1" s="1"/>
  <c r="BT88" i="1" s="1"/>
  <c r="BU89" i="1" s="1"/>
  <c r="BV90" i="1" s="1"/>
  <c r="BW91" i="1" s="1"/>
  <c r="BX92" i="1" s="1"/>
  <c r="BY93" i="1" s="1"/>
  <c r="BZ94" i="1" s="1"/>
  <c r="CA95" i="1" s="1"/>
  <c r="CB96" i="1" s="1"/>
  <c r="CC97" i="1" s="1"/>
  <c r="CD98" i="1" s="1"/>
  <c r="CE99" i="1" s="1"/>
  <c r="CF100" i="1" s="1"/>
  <c r="CG101" i="1" s="1"/>
  <c r="CH102" i="1" s="1"/>
  <c r="CI103" i="1" s="1"/>
  <c r="CJ104" i="1" s="1"/>
  <c r="CK105" i="1" s="1"/>
  <c r="CL106" i="1" s="1"/>
  <c r="CM107" i="1" s="1"/>
  <c r="CN108" i="1" s="1"/>
  <c r="CO109" i="1" s="1"/>
  <c r="CP110" i="1" s="1"/>
  <c r="CQ111" i="1" s="1"/>
  <c r="CR112" i="1" s="1"/>
  <c r="CS113" i="1" s="1"/>
  <c r="CT114" i="1" s="1"/>
  <c r="CU115" i="1" s="1"/>
  <c r="CV116" i="1" s="1"/>
  <c r="CW117" i="1" s="1"/>
  <c r="CX118" i="1" s="1"/>
  <c r="CY119" i="1" s="1"/>
  <c r="CZ120" i="1" s="1"/>
  <c r="DA121" i="1" s="1"/>
  <c r="DB122" i="1" s="1"/>
  <c r="DC123" i="1" s="1"/>
  <c r="DD124" i="1" s="1"/>
  <c r="DE125" i="1" s="1"/>
  <c r="DF126" i="1" s="1"/>
  <c r="DG127" i="1" s="1"/>
  <c r="DH128" i="1" s="1"/>
  <c r="DI129" i="1" s="1"/>
  <c r="DJ130" i="1" s="1"/>
  <c r="DK131" i="1" s="1"/>
  <c r="DL132" i="1" s="1"/>
  <c r="DM133" i="1" s="1"/>
  <c r="DN134" i="1" s="1"/>
  <c r="DO135" i="1" s="1"/>
  <c r="DP136" i="1" s="1"/>
  <c r="DQ137" i="1" s="1"/>
  <c r="DR138" i="1" s="1"/>
  <c r="DS139" i="1" s="1"/>
  <c r="DT140" i="1" s="1"/>
  <c r="DU141" i="1" s="1"/>
  <c r="DV142" i="1" s="1"/>
  <c r="DW143" i="1" s="1"/>
  <c r="DX144" i="1" s="1"/>
  <c r="DY145" i="1" s="1"/>
  <c r="DZ146" i="1" s="1"/>
  <c r="EA147" i="1" s="1"/>
  <c r="EB148" i="1" s="1"/>
  <c r="EC149" i="1" s="1"/>
  <c r="ED150" i="1" s="1"/>
  <c r="EE151" i="1" s="1"/>
  <c r="EF152" i="1" s="1"/>
  <c r="EG153" i="1" s="1"/>
  <c r="EH154" i="1" s="1"/>
  <c r="EI155" i="1" s="1"/>
  <c r="EJ156" i="1" s="1"/>
  <c r="EK157" i="1" s="1"/>
  <c r="EL158" i="1" s="1"/>
  <c r="EM159" i="1" s="1"/>
  <c r="EN160" i="1" s="1"/>
  <c r="EO161" i="1" s="1"/>
  <c r="EP162" i="1" s="1"/>
  <c r="EQ163" i="1" s="1"/>
  <c r="ER164" i="1" s="1"/>
  <c r="ES165" i="1" s="1"/>
  <c r="ET166" i="1" s="1"/>
  <c r="EU167" i="1" s="1"/>
  <c r="EV168" i="1" s="1"/>
  <c r="EW169" i="1" s="1"/>
  <c r="EX170" i="1" s="1"/>
  <c r="EY171" i="1" s="1"/>
  <c r="EZ172" i="1" s="1"/>
  <c r="FA173" i="1" s="1"/>
  <c r="FB174" i="1" s="1"/>
  <c r="FC175" i="1" s="1"/>
  <c r="FD176" i="1" s="1"/>
  <c r="FE177" i="1" s="1"/>
  <c r="FF178" i="1" s="1"/>
  <c r="FG179" i="1" s="1"/>
  <c r="FH180" i="1" s="1"/>
  <c r="FI181" i="1" s="1"/>
  <c r="FJ182" i="1" s="1"/>
  <c r="FK183" i="1" s="1"/>
  <c r="FL184" i="1" s="1"/>
  <c r="FM185" i="1" s="1"/>
  <c r="FN186" i="1" s="1"/>
  <c r="FO187" i="1" s="1"/>
  <c r="FP188" i="1" s="1"/>
  <c r="FQ189" i="1" s="1"/>
  <c r="FR190" i="1" s="1"/>
  <c r="FS191" i="1" s="1"/>
  <c r="FT192" i="1" s="1"/>
  <c r="FU193" i="1" s="1"/>
  <c r="FV194" i="1" s="1"/>
  <c r="FW195" i="1" s="1"/>
  <c r="Z178" i="1"/>
  <c r="AF178" i="1" s="1"/>
  <c r="AG179" i="1" s="1"/>
  <c r="AH180" i="1" s="1"/>
  <c r="AI181" i="1" s="1"/>
  <c r="AJ182" i="1" s="1"/>
  <c r="AK183" i="1" s="1"/>
  <c r="AL184" i="1" s="1"/>
  <c r="AM185" i="1" s="1"/>
  <c r="AN186" i="1" s="1"/>
  <c r="AO187" i="1" s="1"/>
  <c r="AP188" i="1" s="1"/>
  <c r="AQ189" i="1" s="1"/>
  <c r="AR190" i="1" s="1"/>
  <c r="AS191" i="1" s="1"/>
  <c r="AT192" i="1" s="1"/>
  <c r="AU193" i="1" s="1"/>
  <c r="AV194" i="1" s="1"/>
  <c r="AW195" i="1" s="1"/>
  <c r="Z174" i="1"/>
  <c r="AF174" i="1" s="1"/>
  <c r="AG175" i="1" s="1"/>
  <c r="AH176" i="1" s="1"/>
  <c r="AI177" i="1" s="1"/>
  <c r="AJ178" i="1" s="1"/>
  <c r="AK179" i="1" s="1"/>
  <c r="AL180" i="1" s="1"/>
  <c r="AM181" i="1" s="1"/>
  <c r="AN182" i="1" s="1"/>
  <c r="AO183" i="1" s="1"/>
  <c r="AP184" i="1" s="1"/>
  <c r="AQ185" i="1" s="1"/>
  <c r="AR186" i="1" s="1"/>
  <c r="AS187" i="1" s="1"/>
  <c r="AT188" i="1" s="1"/>
  <c r="AU189" i="1" s="1"/>
  <c r="AV190" i="1" s="1"/>
  <c r="AW191" i="1" s="1"/>
  <c r="AX192" i="1" s="1"/>
  <c r="AY193" i="1" s="1"/>
  <c r="AZ194" i="1" s="1"/>
  <c r="BA195" i="1" s="1"/>
  <c r="Z112" i="1"/>
  <c r="AF112" i="1" s="1"/>
  <c r="AG113" i="1" s="1"/>
  <c r="AH114" i="1" s="1"/>
  <c r="AI115" i="1" s="1"/>
  <c r="AJ116" i="1" s="1"/>
  <c r="AK117" i="1" s="1"/>
  <c r="AL118" i="1" s="1"/>
  <c r="AM119" i="1" s="1"/>
  <c r="AN120" i="1" s="1"/>
  <c r="AO121" i="1" s="1"/>
  <c r="AP122" i="1" s="1"/>
  <c r="AQ123" i="1" s="1"/>
  <c r="AR124" i="1" s="1"/>
  <c r="AS125" i="1" s="1"/>
  <c r="AT126" i="1" s="1"/>
  <c r="AU127" i="1" s="1"/>
  <c r="AV128" i="1" s="1"/>
  <c r="AW129" i="1" s="1"/>
  <c r="AX130" i="1" s="1"/>
  <c r="AY131" i="1" s="1"/>
  <c r="AZ132" i="1" s="1"/>
  <c r="BA133" i="1" s="1"/>
  <c r="BB134" i="1" s="1"/>
  <c r="BC135" i="1" s="1"/>
  <c r="BD136" i="1" s="1"/>
  <c r="BE137" i="1" s="1"/>
  <c r="BF138" i="1" s="1"/>
  <c r="BG139" i="1" s="1"/>
  <c r="BH140" i="1" s="1"/>
  <c r="BI141" i="1" s="1"/>
  <c r="BJ142" i="1" s="1"/>
  <c r="BK143" i="1" s="1"/>
  <c r="BL144" i="1" s="1"/>
  <c r="BM145" i="1" s="1"/>
  <c r="BN146" i="1" s="1"/>
  <c r="BO147" i="1" s="1"/>
  <c r="BP148" i="1" s="1"/>
  <c r="BQ149" i="1" s="1"/>
  <c r="BR150" i="1" s="1"/>
  <c r="BS151" i="1" s="1"/>
  <c r="BT152" i="1" s="1"/>
  <c r="BU153" i="1" s="1"/>
  <c r="BV154" i="1" s="1"/>
  <c r="BW155" i="1" s="1"/>
  <c r="BX156" i="1" s="1"/>
  <c r="BY157" i="1" s="1"/>
  <c r="BZ158" i="1" s="1"/>
  <c r="CA159" i="1" s="1"/>
  <c r="CB160" i="1" s="1"/>
  <c r="CC161" i="1" s="1"/>
  <c r="CD162" i="1" s="1"/>
  <c r="CE163" i="1" s="1"/>
  <c r="CF164" i="1" s="1"/>
  <c r="CG165" i="1" s="1"/>
  <c r="CH166" i="1" s="1"/>
  <c r="CI167" i="1" s="1"/>
  <c r="CJ168" i="1" s="1"/>
  <c r="CK169" i="1" s="1"/>
  <c r="CL170" i="1" s="1"/>
  <c r="CM171" i="1" s="1"/>
  <c r="CN172" i="1" s="1"/>
  <c r="CO173" i="1" s="1"/>
  <c r="CP174" i="1" s="1"/>
  <c r="CQ175" i="1" s="1"/>
  <c r="CR176" i="1" s="1"/>
  <c r="CS177" i="1" s="1"/>
  <c r="CT178" i="1" s="1"/>
  <c r="CU179" i="1" s="1"/>
  <c r="CV180" i="1" s="1"/>
  <c r="CW181" i="1" s="1"/>
  <c r="CX182" i="1" s="1"/>
  <c r="CY183" i="1" s="1"/>
  <c r="CZ184" i="1" s="1"/>
  <c r="DA185" i="1" s="1"/>
  <c r="DB186" i="1" s="1"/>
  <c r="DC187" i="1" s="1"/>
  <c r="DD188" i="1" s="1"/>
  <c r="DE189" i="1" s="1"/>
  <c r="DF190" i="1" s="1"/>
  <c r="DG191" i="1" s="1"/>
  <c r="DH192" i="1" s="1"/>
  <c r="DI193" i="1" s="1"/>
  <c r="DJ194" i="1" s="1"/>
  <c r="DK195" i="1" s="1"/>
  <c r="Z91" i="1"/>
  <c r="AF91" i="1" s="1"/>
  <c r="AG92" i="1" s="1"/>
  <c r="AH93" i="1" s="1"/>
  <c r="AI94" i="1" s="1"/>
  <c r="AJ95" i="1" s="1"/>
  <c r="AK96" i="1" s="1"/>
  <c r="AL97" i="1" s="1"/>
  <c r="AM98" i="1" s="1"/>
  <c r="AN99" i="1" s="1"/>
  <c r="AO100" i="1" s="1"/>
  <c r="AP101" i="1" s="1"/>
  <c r="AQ102" i="1" s="1"/>
  <c r="AR103" i="1" s="1"/>
  <c r="AS104" i="1" s="1"/>
  <c r="AT105" i="1" s="1"/>
  <c r="AU106" i="1" s="1"/>
  <c r="AV107" i="1" s="1"/>
  <c r="AW108" i="1" s="1"/>
  <c r="AX109" i="1" s="1"/>
  <c r="AY110" i="1" s="1"/>
  <c r="AZ111" i="1" s="1"/>
  <c r="BA112" i="1" s="1"/>
  <c r="BB113" i="1" s="1"/>
  <c r="BC114" i="1" s="1"/>
  <c r="BD115" i="1" s="1"/>
  <c r="BE116" i="1" s="1"/>
  <c r="BF117" i="1" s="1"/>
  <c r="BG118" i="1" s="1"/>
  <c r="BH119" i="1" s="1"/>
  <c r="BI120" i="1" s="1"/>
  <c r="BJ121" i="1" s="1"/>
  <c r="BK122" i="1" s="1"/>
  <c r="BL123" i="1" s="1"/>
  <c r="BM124" i="1" s="1"/>
  <c r="BN125" i="1" s="1"/>
  <c r="BO126" i="1" s="1"/>
  <c r="BP127" i="1" s="1"/>
  <c r="BQ128" i="1" s="1"/>
  <c r="BR129" i="1" s="1"/>
  <c r="BS130" i="1" s="1"/>
  <c r="BT131" i="1" s="1"/>
  <c r="BU132" i="1" s="1"/>
  <c r="BV133" i="1" s="1"/>
  <c r="BW134" i="1" s="1"/>
  <c r="BX135" i="1" s="1"/>
  <c r="BY136" i="1" s="1"/>
  <c r="BZ137" i="1" s="1"/>
  <c r="CA138" i="1" s="1"/>
  <c r="CB139" i="1" s="1"/>
  <c r="CC140" i="1" s="1"/>
  <c r="CD141" i="1" s="1"/>
  <c r="CE142" i="1" s="1"/>
  <c r="CF143" i="1" s="1"/>
  <c r="CG144" i="1" s="1"/>
  <c r="CH145" i="1" s="1"/>
  <c r="CI146" i="1" s="1"/>
  <c r="CJ147" i="1" s="1"/>
  <c r="CK148" i="1" s="1"/>
  <c r="CL149" i="1" s="1"/>
  <c r="CM150" i="1" s="1"/>
  <c r="CN151" i="1" s="1"/>
  <c r="CO152" i="1" s="1"/>
  <c r="CP153" i="1" s="1"/>
  <c r="CQ154" i="1" s="1"/>
  <c r="CR155" i="1" s="1"/>
  <c r="CS156" i="1" s="1"/>
  <c r="CT157" i="1" s="1"/>
  <c r="CU158" i="1" s="1"/>
  <c r="CV159" i="1" s="1"/>
  <c r="CW160" i="1" s="1"/>
  <c r="CX161" i="1" s="1"/>
  <c r="CY162" i="1" s="1"/>
  <c r="CZ163" i="1" s="1"/>
  <c r="DA164" i="1" s="1"/>
  <c r="DB165" i="1" s="1"/>
  <c r="DC166" i="1" s="1"/>
  <c r="DD167" i="1" s="1"/>
  <c r="DE168" i="1" s="1"/>
  <c r="DF169" i="1" s="1"/>
  <c r="DG170" i="1" s="1"/>
  <c r="DH171" i="1" s="1"/>
  <c r="DI172" i="1" s="1"/>
  <c r="DJ173" i="1" s="1"/>
  <c r="DK174" i="1" s="1"/>
  <c r="DL175" i="1" s="1"/>
  <c r="DM176" i="1" s="1"/>
  <c r="DN177" i="1" s="1"/>
  <c r="DO178" i="1" s="1"/>
  <c r="DP179" i="1" s="1"/>
  <c r="DQ180" i="1" s="1"/>
  <c r="DR181" i="1" s="1"/>
  <c r="DS182" i="1" s="1"/>
  <c r="DT183" i="1" s="1"/>
  <c r="DU184" i="1" s="1"/>
  <c r="DV185" i="1" s="1"/>
  <c r="DW186" i="1" s="1"/>
  <c r="DX187" i="1" s="1"/>
  <c r="DY188" i="1" s="1"/>
  <c r="DZ189" i="1" s="1"/>
  <c r="EA190" i="1" s="1"/>
  <c r="EB191" i="1" s="1"/>
  <c r="EC192" i="1" s="1"/>
  <c r="ED193" i="1" s="1"/>
  <c r="EE194" i="1" s="1"/>
  <c r="EF195" i="1" s="1"/>
  <c r="Z53" i="1"/>
  <c r="AF53" i="1" s="1"/>
  <c r="AG54" i="1" s="1"/>
  <c r="AH55" i="1" s="1"/>
  <c r="AI56" i="1" s="1"/>
  <c r="AJ57" i="1" s="1"/>
  <c r="AK58" i="1" s="1"/>
  <c r="AL59" i="1" s="1"/>
  <c r="AM60" i="1" s="1"/>
  <c r="AN61" i="1" s="1"/>
  <c r="AO62" i="1" s="1"/>
  <c r="AP63" i="1" s="1"/>
  <c r="AQ64" i="1" s="1"/>
  <c r="AR65" i="1" s="1"/>
  <c r="AS66" i="1" s="1"/>
  <c r="AT67" i="1" s="1"/>
  <c r="AU68" i="1" s="1"/>
  <c r="AV69" i="1" s="1"/>
  <c r="AW70" i="1" s="1"/>
  <c r="AX71" i="1" s="1"/>
  <c r="AY72" i="1" s="1"/>
  <c r="AZ73" i="1" s="1"/>
  <c r="BA74" i="1" s="1"/>
  <c r="BB75" i="1" s="1"/>
  <c r="BC76" i="1" s="1"/>
  <c r="BD77" i="1" s="1"/>
  <c r="BE78" i="1" s="1"/>
  <c r="BF79" i="1" s="1"/>
  <c r="BG80" i="1" s="1"/>
  <c r="BH81" i="1" s="1"/>
  <c r="BI82" i="1" s="1"/>
  <c r="BJ83" i="1" s="1"/>
  <c r="BK84" i="1" s="1"/>
  <c r="BL85" i="1" s="1"/>
  <c r="BM86" i="1" s="1"/>
  <c r="BN87" i="1" s="1"/>
  <c r="BO88" i="1" s="1"/>
  <c r="BP89" i="1" s="1"/>
  <c r="BQ90" i="1" s="1"/>
  <c r="BR91" i="1" s="1"/>
  <c r="BS92" i="1" s="1"/>
  <c r="BT93" i="1" s="1"/>
  <c r="BU94" i="1" s="1"/>
  <c r="BV95" i="1" s="1"/>
  <c r="BW96" i="1" s="1"/>
  <c r="BX97" i="1" s="1"/>
  <c r="BY98" i="1" s="1"/>
  <c r="BZ99" i="1" s="1"/>
  <c r="CA100" i="1" s="1"/>
  <c r="CB101" i="1" s="1"/>
  <c r="CC102" i="1" s="1"/>
  <c r="CD103" i="1" s="1"/>
  <c r="CE104" i="1" s="1"/>
  <c r="CF105" i="1" s="1"/>
  <c r="CG106" i="1" s="1"/>
  <c r="CH107" i="1" s="1"/>
  <c r="CI108" i="1" s="1"/>
  <c r="CJ109" i="1" s="1"/>
  <c r="CK110" i="1" s="1"/>
  <c r="CL111" i="1" s="1"/>
  <c r="CM112" i="1" s="1"/>
  <c r="CN113" i="1" s="1"/>
  <c r="CO114" i="1" s="1"/>
  <c r="CP115" i="1" s="1"/>
  <c r="CQ116" i="1" s="1"/>
  <c r="CR117" i="1" s="1"/>
  <c r="CS118" i="1" s="1"/>
  <c r="CT119" i="1" s="1"/>
  <c r="CU120" i="1" s="1"/>
  <c r="CV121" i="1" s="1"/>
  <c r="CW122" i="1" s="1"/>
  <c r="CX123" i="1" s="1"/>
  <c r="CY124" i="1" s="1"/>
  <c r="CZ125" i="1" s="1"/>
  <c r="DA126" i="1" s="1"/>
  <c r="DB127" i="1" s="1"/>
  <c r="DC128" i="1" s="1"/>
  <c r="DD129" i="1" s="1"/>
  <c r="DE130" i="1" s="1"/>
  <c r="DF131" i="1" s="1"/>
  <c r="DG132" i="1" s="1"/>
  <c r="DH133" i="1" s="1"/>
  <c r="DI134" i="1" s="1"/>
  <c r="DJ135" i="1" s="1"/>
  <c r="DK136" i="1" s="1"/>
  <c r="DL137" i="1" s="1"/>
  <c r="DM138" i="1" s="1"/>
  <c r="DN139" i="1" s="1"/>
  <c r="DO140" i="1" s="1"/>
  <c r="DP141" i="1" s="1"/>
  <c r="DQ142" i="1" s="1"/>
  <c r="DR143" i="1" s="1"/>
  <c r="DS144" i="1" s="1"/>
  <c r="DT145" i="1" s="1"/>
  <c r="DU146" i="1" s="1"/>
  <c r="DV147" i="1" s="1"/>
  <c r="DW148" i="1" s="1"/>
  <c r="DX149" i="1" s="1"/>
  <c r="DY150" i="1" s="1"/>
  <c r="DZ151" i="1" s="1"/>
  <c r="EA152" i="1" s="1"/>
  <c r="EB153" i="1" s="1"/>
  <c r="EC154" i="1" s="1"/>
  <c r="ED155" i="1" s="1"/>
  <c r="EE156" i="1" s="1"/>
  <c r="EF157" i="1" s="1"/>
  <c r="EG158" i="1" s="1"/>
  <c r="EH159" i="1" s="1"/>
  <c r="EI160" i="1" s="1"/>
  <c r="EJ161" i="1" s="1"/>
  <c r="EK162" i="1" s="1"/>
  <c r="EL163" i="1" s="1"/>
  <c r="EM164" i="1" s="1"/>
  <c r="EN165" i="1" s="1"/>
  <c r="EO166" i="1" s="1"/>
  <c r="EP167" i="1" s="1"/>
  <c r="EQ168" i="1" s="1"/>
  <c r="ER169" i="1" s="1"/>
  <c r="ES170" i="1" s="1"/>
  <c r="ET171" i="1" s="1"/>
  <c r="EU172" i="1" s="1"/>
  <c r="EV173" i="1" s="1"/>
  <c r="EW174" i="1" s="1"/>
  <c r="EX175" i="1" s="1"/>
  <c r="EY176" i="1" s="1"/>
  <c r="EZ177" i="1" s="1"/>
  <c r="FA178" i="1" s="1"/>
  <c r="FB179" i="1" s="1"/>
  <c r="FC180" i="1" s="1"/>
  <c r="FD181" i="1" s="1"/>
  <c r="FE182" i="1" s="1"/>
  <c r="FF183" i="1" s="1"/>
  <c r="FG184" i="1" s="1"/>
  <c r="FH185" i="1" s="1"/>
  <c r="FI186" i="1" s="1"/>
  <c r="FJ187" i="1" s="1"/>
  <c r="FK188" i="1" s="1"/>
  <c r="FL189" i="1" s="1"/>
  <c r="FM190" i="1" s="1"/>
  <c r="FN191" i="1" s="1"/>
  <c r="FO192" i="1" s="1"/>
  <c r="FP193" i="1" s="1"/>
  <c r="FQ194" i="1" s="1"/>
  <c r="FR195" i="1" s="1"/>
  <c r="Z159" i="1"/>
  <c r="AF159" i="1" s="1"/>
  <c r="AG160" i="1" s="1"/>
  <c r="AH161" i="1" s="1"/>
  <c r="AI162" i="1" s="1"/>
  <c r="AJ163" i="1" s="1"/>
  <c r="AK164" i="1" s="1"/>
  <c r="AL165" i="1" s="1"/>
  <c r="AM166" i="1" s="1"/>
  <c r="AN167" i="1" s="1"/>
  <c r="AO168" i="1" s="1"/>
  <c r="AP169" i="1" s="1"/>
  <c r="AQ170" i="1" s="1"/>
  <c r="AR171" i="1" s="1"/>
  <c r="AS172" i="1" s="1"/>
  <c r="AT173" i="1" s="1"/>
  <c r="AU174" i="1" s="1"/>
  <c r="AV175" i="1" s="1"/>
  <c r="AW176" i="1" s="1"/>
  <c r="AX177" i="1" s="1"/>
  <c r="AY178" i="1" s="1"/>
  <c r="AZ179" i="1" s="1"/>
  <c r="BA180" i="1" s="1"/>
  <c r="BB181" i="1" s="1"/>
  <c r="BC182" i="1" s="1"/>
  <c r="BD183" i="1" s="1"/>
  <c r="BE184" i="1" s="1"/>
  <c r="BF185" i="1" s="1"/>
  <c r="BG186" i="1" s="1"/>
  <c r="BH187" i="1" s="1"/>
  <c r="BI188" i="1" s="1"/>
  <c r="BJ189" i="1" s="1"/>
  <c r="BK190" i="1" s="1"/>
  <c r="BL191" i="1" s="1"/>
  <c r="BM192" i="1" s="1"/>
  <c r="BN193" i="1" s="1"/>
  <c r="BO194" i="1" s="1"/>
  <c r="BP195" i="1" s="1"/>
  <c r="Z124" i="1"/>
  <c r="AF124" i="1" s="1"/>
  <c r="AG125" i="1" s="1"/>
  <c r="AH126" i="1" s="1"/>
  <c r="AI127" i="1" s="1"/>
  <c r="AJ128" i="1" s="1"/>
  <c r="AK129" i="1" s="1"/>
  <c r="AL130" i="1" s="1"/>
  <c r="AM131" i="1" s="1"/>
  <c r="AN132" i="1" s="1"/>
  <c r="AO133" i="1" s="1"/>
  <c r="AP134" i="1" s="1"/>
  <c r="AQ135" i="1" s="1"/>
  <c r="AR136" i="1" s="1"/>
  <c r="AS137" i="1" s="1"/>
  <c r="AT138" i="1" s="1"/>
  <c r="AU139" i="1" s="1"/>
  <c r="AV140" i="1" s="1"/>
  <c r="AW141" i="1" s="1"/>
  <c r="AX142" i="1" s="1"/>
  <c r="AY143" i="1" s="1"/>
  <c r="AZ144" i="1" s="1"/>
  <c r="BA145" i="1" s="1"/>
  <c r="BB146" i="1" s="1"/>
  <c r="BC147" i="1" s="1"/>
  <c r="BD148" i="1" s="1"/>
  <c r="BE149" i="1" s="1"/>
  <c r="BF150" i="1" s="1"/>
  <c r="BG151" i="1" s="1"/>
  <c r="BH152" i="1" s="1"/>
  <c r="BI153" i="1" s="1"/>
  <c r="BJ154" i="1" s="1"/>
  <c r="BK155" i="1" s="1"/>
  <c r="BL156" i="1" s="1"/>
  <c r="BM157" i="1" s="1"/>
  <c r="BN158" i="1" s="1"/>
  <c r="BO159" i="1" s="1"/>
  <c r="BP160" i="1" s="1"/>
  <c r="BQ161" i="1" s="1"/>
  <c r="BR162" i="1" s="1"/>
  <c r="BS163" i="1" s="1"/>
  <c r="BT164" i="1" s="1"/>
  <c r="BU165" i="1" s="1"/>
  <c r="BV166" i="1" s="1"/>
  <c r="BW167" i="1" s="1"/>
  <c r="BX168" i="1" s="1"/>
  <c r="BY169" i="1" s="1"/>
  <c r="BZ170" i="1" s="1"/>
  <c r="CA171" i="1" s="1"/>
  <c r="CB172" i="1" s="1"/>
  <c r="CC173" i="1" s="1"/>
  <c r="CD174" i="1" s="1"/>
  <c r="CE175" i="1" s="1"/>
  <c r="CF176" i="1" s="1"/>
  <c r="CG177" i="1" s="1"/>
  <c r="CH178" i="1" s="1"/>
  <c r="CI179" i="1" s="1"/>
  <c r="CJ180" i="1" s="1"/>
  <c r="CK181" i="1" s="1"/>
  <c r="CL182" i="1" s="1"/>
  <c r="CM183" i="1" s="1"/>
  <c r="CN184" i="1" s="1"/>
  <c r="CO185" i="1" s="1"/>
  <c r="CP186" i="1" s="1"/>
  <c r="CQ187" i="1" s="1"/>
  <c r="CR188" i="1" s="1"/>
  <c r="CS189" i="1" s="1"/>
  <c r="CT190" i="1" s="1"/>
  <c r="CU191" i="1" s="1"/>
  <c r="CV192" i="1" s="1"/>
  <c r="CW193" i="1" s="1"/>
  <c r="CX194" i="1" s="1"/>
  <c r="CY195" i="1" s="1"/>
  <c r="Z183" i="1"/>
  <c r="AF183" i="1" s="1"/>
  <c r="AG184" i="1" s="1"/>
  <c r="AH185" i="1" s="1"/>
  <c r="AI186" i="1" s="1"/>
  <c r="AJ187" i="1" s="1"/>
  <c r="AK188" i="1" s="1"/>
  <c r="AL189" i="1" s="1"/>
  <c r="AM190" i="1" s="1"/>
  <c r="AN191" i="1" s="1"/>
  <c r="AO192" i="1" s="1"/>
  <c r="AP193" i="1" s="1"/>
  <c r="AQ194" i="1" s="1"/>
  <c r="AR195" i="1" s="1"/>
  <c r="Z22" i="1"/>
  <c r="AF22" i="1" s="1"/>
  <c r="AG23" i="1" s="1"/>
  <c r="AH24" i="1" s="1"/>
  <c r="AI25" i="1" s="1"/>
  <c r="AJ26" i="1" s="1"/>
  <c r="AK27" i="1" s="1"/>
  <c r="AL28" i="1" s="1"/>
  <c r="AM29" i="1" s="1"/>
  <c r="AN30" i="1" s="1"/>
  <c r="AO31" i="1" s="1"/>
  <c r="AP32" i="1" s="1"/>
  <c r="AQ33" i="1" s="1"/>
  <c r="AR34" i="1" s="1"/>
  <c r="AS35" i="1" s="1"/>
  <c r="AT36" i="1" s="1"/>
  <c r="AU37" i="1" s="1"/>
  <c r="AV38" i="1" s="1"/>
  <c r="AW39" i="1" s="1"/>
  <c r="AX40" i="1" s="1"/>
  <c r="AY41" i="1" s="1"/>
  <c r="AZ42" i="1" s="1"/>
  <c r="BA43" i="1" s="1"/>
  <c r="BB44" i="1" s="1"/>
  <c r="BC45" i="1" s="1"/>
  <c r="BD46" i="1" s="1"/>
  <c r="BE47" i="1" s="1"/>
  <c r="BF48" i="1" s="1"/>
  <c r="BG49" i="1" s="1"/>
  <c r="BH50" i="1" s="1"/>
  <c r="BI51" i="1" s="1"/>
  <c r="BJ52" i="1" s="1"/>
  <c r="BK53" i="1" s="1"/>
  <c r="BL54" i="1" s="1"/>
  <c r="BM55" i="1" s="1"/>
  <c r="BN56" i="1" s="1"/>
  <c r="BO57" i="1" s="1"/>
  <c r="BP58" i="1" s="1"/>
  <c r="BQ59" i="1" s="1"/>
  <c r="BR60" i="1" s="1"/>
  <c r="BS61" i="1" s="1"/>
  <c r="BT62" i="1" s="1"/>
  <c r="BU63" i="1" s="1"/>
  <c r="BV64" i="1" s="1"/>
  <c r="BW65" i="1" s="1"/>
  <c r="BX66" i="1" s="1"/>
  <c r="BY67" i="1" s="1"/>
  <c r="BZ68" i="1" s="1"/>
  <c r="CA69" i="1" s="1"/>
  <c r="CB70" i="1" s="1"/>
  <c r="CC71" i="1" s="1"/>
  <c r="CD72" i="1" s="1"/>
  <c r="CE73" i="1" s="1"/>
  <c r="CF74" i="1" s="1"/>
  <c r="CG75" i="1" s="1"/>
  <c r="CH76" i="1" s="1"/>
  <c r="CI77" i="1" s="1"/>
  <c r="CJ78" i="1" s="1"/>
  <c r="CK79" i="1" s="1"/>
  <c r="CL80" i="1" s="1"/>
  <c r="CM81" i="1" s="1"/>
  <c r="CN82" i="1" s="1"/>
  <c r="CO83" i="1" s="1"/>
  <c r="CP84" i="1" s="1"/>
  <c r="CQ85" i="1" s="1"/>
  <c r="CR86" i="1" s="1"/>
  <c r="CS87" i="1" s="1"/>
  <c r="CT88" i="1" s="1"/>
  <c r="CU89" i="1" s="1"/>
  <c r="CV90" i="1" s="1"/>
  <c r="CW91" i="1" s="1"/>
  <c r="CX92" i="1" s="1"/>
  <c r="CY93" i="1" s="1"/>
  <c r="CZ94" i="1" s="1"/>
  <c r="DA95" i="1" s="1"/>
  <c r="DB96" i="1" s="1"/>
  <c r="DC97" i="1" s="1"/>
  <c r="DD98" i="1" s="1"/>
  <c r="DE99" i="1" s="1"/>
  <c r="DF100" i="1" s="1"/>
  <c r="DG101" i="1" s="1"/>
  <c r="DH102" i="1" s="1"/>
  <c r="DI103" i="1" s="1"/>
  <c r="DJ104" i="1" s="1"/>
  <c r="DK105" i="1" s="1"/>
  <c r="DL106" i="1" s="1"/>
  <c r="DM107" i="1" s="1"/>
  <c r="DN108" i="1" s="1"/>
  <c r="DO109" i="1" s="1"/>
  <c r="DP110" i="1" s="1"/>
  <c r="DQ111" i="1" s="1"/>
  <c r="DR112" i="1" s="1"/>
  <c r="DS113" i="1" s="1"/>
  <c r="DT114" i="1" s="1"/>
  <c r="DU115" i="1" s="1"/>
  <c r="DV116" i="1" s="1"/>
  <c r="DW117" i="1" s="1"/>
  <c r="DX118" i="1" s="1"/>
  <c r="DY119" i="1" s="1"/>
  <c r="DZ120" i="1" s="1"/>
  <c r="EA121" i="1" s="1"/>
  <c r="EB122" i="1" s="1"/>
  <c r="EC123" i="1" s="1"/>
  <c r="ED124" i="1" s="1"/>
  <c r="EE125" i="1" s="1"/>
  <c r="EF126" i="1" s="1"/>
  <c r="EG127" i="1" s="1"/>
  <c r="EH128" i="1" s="1"/>
  <c r="EI129" i="1" s="1"/>
  <c r="EJ130" i="1" s="1"/>
  <c r="EK131" i="1" s="1"/>
  <c r="EL132" i="1" s="1"/>
  <c r="EM133" i="1" s="1"/>
  <c r="EN134" i="1" s="1"/>
  <c r="EO135" i="1" s="1"/>
  <c r="EP136" i="1" s="1"/>
  <c r="EQ137" i="1" s="1"/>
  <c r="ER138" i="1" s="1"/>
  <c r="ES139" i="1" s="1"/>
  <c r="ET140" i="1" s="1"/>
  <c r="EU141" i="1" s="1"/>
  <c r="EV142" i="1" s="1"/>
  <c r="EW143" i="1" s="1"/>
  <c r="EX144" i="1" s="1"/>
  <c r="EY145" i="1" s="1"/>
  <c r="EZ146" i="1" s="1"/>
  <c r="FA147" i="1" s="1"/>
  <c r="FB148" i="1" s="1"/>
  <c r="FC149" i="1" s="1"/>
  <c r="FD150" i="1" s="1"/>
  <c r="FE151" i="1" s="1"/>
  <c r="FF152" i="1" s="1"/>
  <c r="FG153" i="1" s="1"/>
  <c r="FH154" i="1" s="1"/>
  <c r="FI155" i="1" s="1"/>
  <c r="FJ156" i="1" s="1"/>
  <c r="FK157" i="1" s="1"/>
  <c r="FL158" i="1" s="1"/>
  <c r="FM159" i="1" s="1"/>
  <c r="FN160" i="1" s="1"/>
  <c r="FO161" i="1" s="1"/>
  <c r="FP162" i="1" s="1"/>
  <c r="FQ163" i="1" s="1"/>
  <c r="FR164" i="1" s="1"/>
  <c r="FS165" i="1" s="1"/>
  <c r="FT166" i="1" s="1"/>
  <c r="FU167" i="1" s="1"/>
  <c r="FV168" i="1" s="1"/>
  <c r="FW169" i="1" s="1"/>
  <c r="FX170" i="1" s="1"/>
  <c r="FY171" i="1" s="1"/>
  <c r="FZ172" i="1" s="1"/>
  <c r="GA173" i="1" s="1"/>
  <c r="GB174" i="1" s="1"/>
  <c r="GC175" i="1" s="1"/>
  <c r="GD176" i="1" s="1"/>
  <c r="GE177" i="1" s="1"/>
  <c r="GF178" i="1" s="1"/>
  <c r="GG179" i="1" s="1"/>
  <c r="GH180" i="1" s="1"/>
  <c r="GI181" i="1" s="1"/>
  <c r="GJ182" i="1" s="1"/>
  <c r="GK183" i="1" s="1"/>
  <c r="GL184" i="1" s="1"/>
  <c r="GM185" i="1" s="1"/>
  <c r="GN186" i="1" s="1"/>
  <c r="GO187" i="1" s="1"/>
  <c r="GP188" i="1" s="1"/>
  <c r="GQ189" i="1" s="1"/>
  <c r="GR190" i="1" s="1"/>
  <c r="GS191" i="1" s="1"/>
  <c r="GT192" i="1" s="1"/>
  <c r="GU193" i="1" s="1"/>
  <c r="GV194" i="1" s="1"/>
  <c r="GW195" i="1" s="1"/>
  <c r="Z116" i="1"/>
  <c r="AF116" i="1" s="1"/>
  <c r="AG117" i="1" s="1"/>
  <c r="AH118" i="1" s="1"/>
  <c r="AI119" i="1" s="1"/>
  <c r="AJ120" i="1" s="1"/>
  <c r="AK121" i="1" s="1"/>
  <c r="AL122" i="1" s="1"/>
  <c r="AM123" i="1" s="1"/>
  <c r="AN124" i="1" s="1"/>
  <c r="AO125" i="1" s="1"/>
  <c r="AP126" i="1" s="1"/>
  <c r="AQ127" i="1" s="1"/>
  <c r="AR128" i="1" s="1"/>
  <c r="AS129" i="1" s="1"/>
  <c r="AT130" i="1" s="1"/>
  <c r="AU131" i="1" s="1"/>
  <c r="AV132" i="1" s="1"/>
  <c r="AW133" i="1" s="1"/>
  <c r="AX134" i="1" s="1"/>
  <c r="AY135" i="1" s="1"/>
  <c r="AZ136" i="1" s="1"/>
  <c r="BA137" i="1" s="1"/>
  <c r="BB138" i="1" s="1"/>
  <c r="BC139" i="1" s="1"/>
  <c r="BD140" i="1" s="1"/>
  <c r="BE141" i="1" s="1"/>
  <c r="BF142" i="1" s="1"/>
  <c r="BG143" i="1" s="1"/>
  <c r="BH144" i="1" s="1"/>
  <c r="BI145" i="1" s="1"/>
  <c r="BJ146" i="1" s="1"/>
  <c r="BK147" i="1" s="1"/>
  <c r="BL148" i="1" s="1"/>
  <c r="BM149" i="1" s="1"/>
  <c r="BN150" i="1" s="1"/>
  <c r="BO151" i="1" s="1"/>
  <c r="BP152" i="1" s="1"/>
  <c r="BQ153" i="1" s="1"/>
  <c r="BR154" i="1" s="1"/>
  <c r="BS155" i="1" s="1"/>
  <c r="BT156" i="1" s="1"/>
  <c r="BU157" i="1" s="1"/>
  <c r="BV158" i="1" s="1"/>
  <c r="BW159" i="1" s="1"/>
  <c r="BX160" i="1" s="1"/>
  <c r="BY161" i="1" s="1"/>
  <c r="BZ162" i="1" s="1"/>
  <c r="CA163" i="1" s="1"/>
  <c r="CB164" i="1" s="1"/>
  <c r="CC165" i="1" s="1"/>
  <c r="CD166" i="1" s="1"/>
  <c r="CE167" i="1" s="1"/>
  <c r="CF168" i="1" s="1"/>
  <c r="CG169" i="1" s="1"/>
  <c r="CH170" i="1" s="1"/>
  <c r="CI171" i="1" s="1"/>
  <c r="CJ172" i="1" s="1"/>
  <c r="CK173" i="1" s="1"/>
  <c r="CL174" i="1" s="1"/>
  <c r="CM175" i="1" s="1"/>
  <c r="CN176" i="1" s="1"/>
  <c r="CO177" i="1" s="1"/>
  <c r="CP178" i="1" s="1"/>
  <c r="CQ179" i="1" s="1"/>
  <c r="CR180" i="1" s="1"/>
  <c r="CS181" i="1" s="1"/>
  <c r="CT182" i="1" s="1"/>
  <c r="CU183" i="1" s="1"/>
  <c r="CV184" i="1" s="1"/>
  <c r="CW185" i="1" s="1"/>
  <c r="CX186" i="1" s="1"/>
  <c r="CY187" i="1" s="1"/>
  <c r="CZ188" i="1" s="1"/>
  <c r="DA189" i="1" s="1"/>
  <c r="DB190" i="1" s="1"/>
  <c r="DC191" i="1" s="1"/>
  <c r="DD192" i="1" s="1"/>
  <c r="DE193" i="1" s="1"/>
  <c r="DF194" i="1" s="1"/>
  <c r="DG195" i="1" s="1"/>
  <c r="Z138" i="1"/>
  <c r="AF138" i="1" s="1"/>
  <c r="AG139" i="1" s="1"/>
  <c r="AH140" i="1" s="1"/>
  <c r="AI141" i="1" s="1"/>
  <c r="AJ142" i="1" s="1"/>
  <c r="AK143" i="1" s="1"/>
  <c r="AL144" i="1" s="1"/>
  <c r="AM145" i="1" s="1"/>
  <c r="AN146" i="1" s="1"/>
  <c r="AO147" i="1" s="1"/>
  <c r="AP148" i="1" s="1"/>
  <c r="AQ149" i="1" s="1"/>
  <c r="AR150" i="1" s="1"/>
  <c r="AS151" i="1" s="1"/>
  <c r="AT152" i="1" s="1"/>
  <c r="AU153" i="1" s="1"/>
  <c r="AV154" i="1" s="1"/>
  <c r="AW155" i="1" s="1"/>
  <c r="AX156" i="1" s="1"/>
  <c r="AY157" i="1" s="1"/>
  <c r="AZ158" i="1" s="1"/>
  <c r="BA159" i="1" s="1"/>
  <c r="BB160" i="1" s="1"/>
  <c r="BC161" i="1" s="1"/>
  <c r="BD162" i="1" s="1"/>
  <c r="BE163" i="1" s="1"/>
  <c r="BF164" i="1" s="1"/>
  <c r="BG165" i="1" s="1"/>
  <c r="BH166" i="1" s="1"/>
  <c r="BI167" i="1" s="1"/>
  <c r="BJ168" i="1" s="1"/>
  <c r="BK169" i="1" s="1"/>
  <c r="BL170" i="1" s="1"/>
  <c r="BM171" i="1" s="1"/>
  <c r="BN172" i="1" s="1"/>
  <c r="BO173" i="1" s="1"/>
  <c r="BP174" i="1" s="1"/>
  <c r="BQ175" i="1" s="1"/>
  <c r="BR176" i="1" s="1"/>
  <c r="BS177" i="1" s="1"/>
  <c r="BT178" i="1" s="1"/>
  <c r="BU179" i="1" s="1"/>
  <c r="BV180" i="1" s="1"/>
  <c r="BW181" i="1" s="1"/>
  <c r="BX182" i="1" s="1"/>
  <c r="BY183" i="1" s="1"/>
  <c r="BZ184" i="1" s="1"/>
  <c r="CA185" i="1" s="1"/>
  <c r="CB186" i="1" s="1"/>
  <c r="CC187" i="1" s="1"/>
  <c r="CD188" i="1" s="1"/>
  <c r="CE189" i="1" s="1"/>
  <c r="CF190" i="1" s="1"/>
  <c r="CG191" i="1" s="1"/>
  <c r="CH192" i="1" s="1"/>
  <c r="CI193" i="1" s="1"/>
  <c r="CJ194" i="1" s="1"/>
  <c r="CK195" i="1" s="1"/>
  <c r="Z180" i="1"/>
  <c r="AF180" i="1" s="1"/>
  <c r="AG181" i="1" s="1"/>
  <c r="AH182" i="1" s="1"/>
  <c r="AI183" i="1" s="1"/>
  <c r="AJ184" i="1" s="1"/>
  <c r="AK185" i="1" s="1"/>
  <c r="AL186" i="1" s="1"/>
  <c r="AM187" i="1" s="1"/>
  <c r="AN188" i="1" s="1"/>
  <c r="AO189" i="1" s="1"/>
  <c r="AP190" i="1" s="1"/>
  <c r="AQ191" i="1" s="1"/>
  <c r="AR192" i="1" s="1"/>
  <c r="AS193" i="1" s="1"/>
  <c r="AT194" i="1" s="1"/>
  <c r="AU195" i="1" s="1"/>
  <c r="Z44" i="1"/>
  <c r="AF44" i="1" s="1"/>
  <c r="AG45" i="1" s="1"/>
  <c r="AH46" i="1" s="1"/>
  <c r="AI47" i="1" s="1"/>
  <c r="AJ48" i="1" s="1"/>
  <c r="AK49" i="1" s="1"/>
  <c r="AL50" i="1" s="1"/>
  <c r="AM51" i="1" s="1"/>
  <c r="AN52" i="1" s="1"/>
  <c r="AO53" i="1" s="1"/>
  <c r="AP54" i="1" s="1"/>
  <c r="AQ55" i="1" s="1"/>
  <c r="AR56" i="1" s="1"/>
  <c r="AS57" i="1" s="1"/>
  <c r="AT58" i="1" s="1"/>
  <c r="AU59" i="1" s="1"/>
  <c r="AV60" i="1" s="1"/>
  <c r="AW61" i="1" s="1"/>
  <c r="AX62" i="1" s="1"/>
  <c r="AY63" i="1" s="1"/>
  <c r="AZ64" i="1" s="1"/>
  <c r="BA65" i="1" s="1"/>
  <c r="BB66" i="1" s="1"/>
  <c r="BC67" i="1" s="1"/>
  <c r="BD68" i="1" s="1"/>
  <c r="BE69" i="1" s="1"/>
  <c r="BF70" i="1" s="1"/>
  <c r="BG71" i="1" s="1"/>
  <c r="BH72" i="1" s="1"/>
  <c r="BI73" i="1" s="1"/>
  <c r="BJ74" i="1" s="1"/>
  <c r="BK75" i="1" s="1"/>
  <c r="BL76" i="1" s="1"/>
  <c r="BM77" i="1" s="1"/>
  <c r="BN78" i="1" s="1"/>
  <c r="BO79" i="1" s="1"/>
  <c r="BP80" i="1" s="1"/>
  <c r="BQ81" i="1" s="1"/>
  <c r="BR82" i="1" s="1"/>
  <c r="BS83" i="1" s="1"/>
  <c r="BT84" i="1" s="1"/>
  <c r="BU85" i="1" s="1"/>
  <c r="BV86" i="1" s="1"/>
  <c r="BW87" i="1" s="1"/>
  <c r="BX88" i="1" s="1"/>
  <c r="BY89" i="1" s="1"/>
  <c r="BZ90" i="1" s="1"/>
  <c r="CA91" i="1" s="1"/>
  <c r="CB92" i="1" s="1"/>
  <c r="CC93" i="1" s="1"/>
  <c r="CD94" i="1" s="1"/>
  <c r="CE95" i="1" s="1"/>
  <c r="CF96" i="1" s="1"/>
  <c r="CG97" i="1" s="1"/>
  <c r="CH98" i="1" s="1"/>
  <c r="CI99" i="1" s="1"/>
  <c r="CJ100" i="1" s="1"/>
  <c r="CK101" i="1" s="1"/>
  <c r="CL102" i="1" s="1"/>
  <c r="CM103" i="1" s="1"/>
  <c r="CN104" i="1" s="1"/>
  <c r="CO105" i="1" s="1"/>
  <c r="CP106" i="1" s="1"/>
  <c r="CQ107" i="1" s="1"/>
  <c r="CR108" i="1" s="1"/>
  <c r="CS109" i="1" s="1"/>
  <c r="CT110" i="1" s="1"/>
  <c r="CU111" i="1" s="1"/>
  <c r="CV112" i="1" s="1"/>
  <c r="CW113" i="1" s="1"/>
  <c r="CX114" i="1" s="1"/>
  <c r="CY115" i="1" s="1"/>
  <c r="CZ116" i="1" s="1"/>
  <c r="DA117" i="1" s="1"/>
  <c r="DB118" i="1" s="1"/>
  <c r="DC119" i="1" s="1"/>
  <c r="DD120" i="1" s="1"/>
  <c r="DE121" i="1" s="1"/>
  <c r="DF122" i="1" s="1"/>
  <c r="DG123" i="1" s="1"/>
  <c r="DH124" i="1" s="1"/>
  <c r="DI125" i="1" s="1"/>
  <c r="DJ126" i="1" s="1"/>
  <c r="DK127" i="1" s="1"/>
  <c r="DL128" i="1" s="1"/>
  <c r="DM129" i="1" s="1"/>
  <c r="DN130" i="1" s="1"/>
  <c r="DO131" i="1" s="1"/>
  <c r="DP132" i="1" s="1"/>
  <c r="DQ133" i="1" s="1"/>
  <c r="DR134" i="1" s="1"/>
  <c r="DS135" i="1" s="1"/>
  <c r="DT136" i="1" s="1"/>
  <c r="DU137" i="1" s="1"/>
  <c r="DV138" i="1" s="1"/>
  <c r="DW139" i="1" s="1"/>
  <c r="DX140" i="1" s="1"/>
  <c r="DY141" i="1" s="1"/>
  <c r="DZ142" i="1" s="1"/>
  <c r="EA143" i="1" s="1"/>
  <c r="EB144" i="1" s="1"/>
  <c r="EC145" i="1" s="1"/>
  <c r="ED146" i="1" s="1"/>
  <c r="EE147" i="1" s="1"/>
  <c r="EF148" i="1" s="1"/>
  <c r="EG149" i="1" s="1"/>
  <c r="EH150" i="1" s="1"/>
  <c r="EI151" i="1" s="1"/>
  <c r="EJ152" i="1" s="1"/>
  <c r="EK153" i="1" s="1"/>
  <c r="EL154" i="1" s="1"/>
  <c r="EM155" i="1" s="1"/>
  <c r="EN156" i="1" s="1"/>
  <c r="EO157" i="1" s="1"/>
  <c r="EP158" i="1" s="1"/>
  <c r="EQ159" i="1" s="1"/>
  <c r="ER160" i="1" s="1"/>
  <c r="ES161" i="1" s="1"/>
  <c r="ET162" i="1" s="1"/>
  <c r="EU163" i="1" s="1"/>
  <c r="EV164" i="1" s="1"/>
  <c r="EW165" i="1" s="1"/>
  <c r="EX166" i="1" s="1"/>
  <c r="EY167" i="1" s="1"/>
  <c r="EZ168" i="1" s="1"/>
  <c r="FA169" i="1" s="1"/>
  <c r="FB170" i="1" s="1"/>
  <c r="FC171" i="1" s="1"/>
  <c r="FD172" i="1" s="1"/>
  <c r="FE173" i="1" s="1"/>
  <c r="FF174" i="1" s="1"/>
  <c r="FG175" i="1" s="1"/>
  <c r="FH176" i="1" s="1"/>
  <c r="FI177" i="1" s="1"/>
  <c r="FJ178" i="1" s="1"/>
  <c r="FK179" i="1" s="1"/>
  <c r="FL180" i="1" s="1"/>
  <c r="FM181" i="1" s="1"/>
  <c r="FN182" i="1" s="1"/>
  <c r="FO183" i="1" s="1"/>
  <c r="FP184" i="1" s="1"/>
  <c r="FQ185" i="1" s="1"/>
  <c r="FR186" i="1" s="1"/>
  <c r="FS187" i="1" s="1"/>
  <c r="FT188" i="1" s="1"/>
  <c r="FU189" i="1" s="1"/>
  <c r="FV190" i="1" s="1"/>
  <c r="FW191" i="1" s="1"/>
  <c r="FX192" i="1" s="1"/>
  <c r="FY193" i="1" s="1"/>
  <c r="FZ194" i="1" s="1"/>
  <c r="GA195" i="1" s="1"/>
  <c r="Z90" i="1"/>
  <c r="AF90" i="1" s="1"/>
  <c r="AG91" i="1" s="1"/>
  <c r="AH92" i="1" s="1"/>
  <c r="AI93" i="1" s="1"/>
  <c r="AJ94" i="1" s="1"/>
  <c r="AK95" i="1" s="1"/>
  <c r="AL96" i="1" s="1"/>
  <c r="AM97" i="1" s="1"/>
  <c r="AN98" i="1" s="1"/>
  <c r="AO99" i="1" s="1"/>
  <c r="AP100" i="1" s="1"/>
  <c r="AQ101" i="1" s="1"/>
  <c r="AR102" i="1" s="1"/>
  <c r="AS103" i="1" s="1"/>
  <c r="AT104" i="1" s="1"/>
  <c r="AU105" i="1" s="1"/>
  <c r="AV106" i="1" s="1"/>
  <c r="AW107" i="1" s="1"/>
  <c r="AX108" i="1" s="1"/>
  <c r="AY109" i="1" s="1"/>
  <c r="AZ110" i="1" s="1"/>
  <c r="BA111" i="1" s="1"/>
  <c r="BB112" i="1" s="1"/>
  <c r="BC113" i="1" s="1"/>
  <c r="BD114" i="1" s="1"/>
  <c r="BE115" i="1" s="1"/>
  <c r="BF116" i="1" s="1"/>
  <c r="BG117" i="1" s="1"/>
  <c r="BH118" i="1" s="1"/>
  <c r="BI119" i="1" s="1"/>
  <c r="BJ120" i="1" s="1"/>
  <c r="BK121" i="1" s="1"/>
  <c r="BL122" i="1" s="1"/>
  <c r="BM123" i="1" s="1"/>
  <c r="BN124" i="1" s="1"/>
  <c r="BO125" i="1" s="1"/>
  <c r="BP126" i="1" s="1"/>
  <c r="BQ127" i="1" s="1"/>
  <c r="BR128" i="1" s="1"/>
  <c r="BS129" i="1" s="1"/>
  <c r="BT130" i="1" s="1"/>
  <c r="BU131" i="1" s="1"/>
  <c r="BV132" i="1" s="1"/>
  <c r="BW133" i="1" s="1"/>
  <c r="BX134" i="1" s="1"/>
  <c r="BY135" i="1" s="1"/>
  <c r="BZ136" i="1" s="1"/>
  <c r="CA137" i="1" s="1"/>
  <c r="CB138" i="1" s="1"/>
  <c r="CC139" i="1" s="1"/>
  <c r="CD140" i="1" s="1"/>
  <c r="CE141" i="1" s="1"/>
  <c r="CF142" i="1" s="1"/>
  <c r="CG143" i="1" s="1"/>
  <c r="CH144" i="1" s="1"/>
  <c r="CI145" i="1" s="1"/>
  <c r="CJ146" i="1" s="1"/>
  <c r="CK147" i="1" s="1"/>
  <c r="CL148" i="1" s="1"/>
  <c r="CM149" i="1" s="1"/>
  <c r="CN150" i="1" s="1"/>
  <c r="CO151" i="1" s="1"/>
  <c r="CP152" i="1" s="1"/>
  <c r="CQ153" i="1" s="1"/>
  <c r="CR154" i="1" s="1"/>
  <c r="CS155" i="1" s="1"/>
  <c r="CT156" i="1" s="1"/>
  <c r="CU157" i="1" s="1"/>
  <c r="CV158" i="1" s="1"/>
  <c r="CW159" i="1" s="1"/>
  <c r="CX160" i="1" s="1"/>
  <c r="CY161" i="1" s="1"/>
  <c r="CZ162" i="1" s="1"/>
  <c r="DA163" i="1" s="1"/>
  <c r="DB164" i="1" s="1"/>
  <c r="DC165" i="1" s="1"/>
  <c r="DD166" i="1" s="1"/>
  <c r="DE167" i="1" s="1"/>
  <c r="DF168" i="1" s="1"/>
  <c r="DG169" i="1" s="1"/>
  <c r="DH170" i="1" s="1"/>
  <c r="DI171" i="1" s="1"/>
  <c r="DJ172" i="1" s="1"/>
  <c r="DK173" i="1" s="1"/>
  <c r="DL174" i="1" s="1"/>
  <c r="DM175" i="1" s="1"/>
  <c r="DN176" i="1" s="1"/>
  <c r="DO177" i="1" s="1"/>
  <c r="DP178" i="1" s="1"/>
  <c r="DQ179" i="1" s="1"/>
  <c r="DR180" i="1" s="1"/>
  <c r="DS181" i="1" s="1"/>
  <c r="DT182" i="1" s="1"/>
  <c r="DU183" i="1" s="1"/>
  <c r="DV184" i="1" s="1"/>
  <c r="DW185" i="1" s="1"/>
  <c r="DX186" i="1" s="1"/>
  <c r="DY187" i="1" s="1"/>
  <c r="DZ188" i="1" s="1"/>
  <c r="EA189" i="1" s="1"/>
  <c r="EB190" i="1" s="1"/>
  <c r="EC191" i="1" s="1"/>
  <c r="ED192" i="1" s="1"/>
  <c r="EE193" i="1" s="1"/>
  <c r="EF194" i="1" s="1"/>
  <c r="EG195" i="1" s="1"/>
  <c r="Z29" i="1"/>
  <c r="AF29" i="1" s="1"/>
  <c r="AG30" i="1" s="1"/>
  <c r="AH31" i="1" s="1"/>
  <c r="AI32" i="1" s="1"/>
  <c r="AJ33" i="1" s="1"/>
  <c r="AK34" i="1" s="1"/>
  <c r="AL35" i="1" s="1"/>
  <c r="AM36" i="1" s="1"/>
  <c r="AN37" i="1" s="1"/>
  <c r="AO38" i="1" s="1"/>
  <c r="AP39" i="1" s="1"/>
  <c r="AQ40" i="1" s="1"/>
  <c r="AR41" i="1" s="1"/>
  <c r="AS42" i="1" s="1"/>
  <c r="AT43" i="1" s="1"/>
  <c r="AU44" i="1" s="1"/>
  <c r="AV45" i="1" s="1"/>
  <c r="AW46" i="1" s="1"/>
  <c r="AX47" i="1" s="1"/>
  <c r="AY48" i="1" s="1"/>
  <c r="AZ49" i="1" s="1"/>
  <c r="BA50" i="1" s="1"/>
  <c r="BB51" i="1" s="1"/>
  <c r="BC52" i="1" s="1"/>
  <c r="BD53" i="1" s="1"/>
  <c r="BE54" i="1" s="1"/>
  <c r="BF55" i="1" s="1"/>
  <c r="BG56" i="1" s="1"/>
  <c r="BH57" i="1" s="1"/>
  <c r="BI58" i="1" s="1"/>
  <c r="BJ59" i="1" s="1"/>
  <c r="BK60" i="1" s="1"/>
  <c r="BL61" i="1" s="1"/>
  <c r="BM62" i="1" s="1"/>
  <c r="BN63" i="1" s="1"/>
  <c r="BO64" i="1" s="1"/>
  <c r="BP65" i="1" s="1"/>
  <c r="BQ66" i="1" s="1"/>
  <c r="BR67" i="1" s="1"/>
  <c r="BS68" i="1" s="1"/>
  <c r="BT69" i="1" s="1"/>
  <c r="BU70" i="1" s="1"/>
  <c r="BV71" i="1" s="1"/>
  <c r="BW72" i="1" s="1"/>
  <c r="BX73" i="1" s="1"/>
  <c r="BY74" i="1" s="1"/>
  <c r="BZ75" i="1" s="1"/>
  <c r="CA76" i="1" s="1"/>
  <c r="CB77" i="1" s="1"/>
  <c r="CC78" i="1" s="1"/>
  <c r="CD79" i="1" s="1"/>
  <c r="CE80" i="1" s="1"/>
  <c r="CF81" i="1" s="1"/>
  <c r="CG82" i="1" s="1"/>
  <c r="CH83" i="1" s="1"/>
  <c r="CI84" i="1" s="1"/>
  <c r="CJ85" i="1" s="1"/>
  <c r="CK86" i="1" s="1"/>
  <c r="CL87" i="1" s="1"/>
  <c r="CM88" i="1" s="1"/>
  <c r="CN89" i="1" s="1"/>
  <c r="CO90" i="1" s="1"/>
  <c r="CP91" i="1" s="1"/>
  <c r="CQ92" i="1" s="1"/>
  <c r="CR93" i="1" s="1"/>
  <c r="CS94" i="1" s="1"/>
  <c r="CT95" i="1" s="1"/>
  <c r="CU96" i="1" s="1"/>
  <c r="CV97" i="1" s="1"/>
  <c r="CW98" i="1" s="1"/>
  <c r="CX99" i="1" s="1"/>
  <c r="CY100" i="1" s="1"/>
  <c r="CZ101" i="1" s="1"/>
  <c r="DA102" i="1" s="1"/>
  <c r="DB103" i="1" s="1"/>
  <c r="DC104" i="1" s="1"/>
  <c r="DD105" i="1" s="1"/>
  <c r="DE106" i="1" s="1"/>
  <c r="DF107" i="1" s="1"/>
  <c r="DG108" i="1" s="1"/>
  <c r="DH109" i="1" s="1"/>
  <c r="DI110" i="1" s="1"/>
  <c r="DJ111" i="1" s="1"/>
  <c r="DK112" i="1" s="1"/>
  <c r="DL113" i="1" s="1"/>
  <c r="DM114" i="1" s="1"/>
  <c r="DN115" i="1" s="1"/>
  <c r="DO116" i="1" s="1"/>
  <c r="DP117" i="1" s="1"/>
  <c r="DQ118" i="1" s="1"/>
  <c r="DR119" i="1" s="1"/>
  <c r="DS120" i="1" s="1"/>
  <c r="DT121" i="1" s="1"/>
  <c r="DU122" i="1" s="1"/>
  <c r="DV123" i="1" s="1"/>
  <c r="DW124" i="1" s="1"/>
  <c r="DX125" i="1" s="1"/>
  <c r="DY126" i="1" s="1"/>
  <c r="DZ127" i="1" s="1"/>
  <c r="EA128" i="1" s="1"/>
  <c r="EB129" i="1" s="1"/>
  <c r="EC130" i="1" s="1"/>
  <c r="ED131" i="1" s="1"/>
  <c r="EE132" i="1" s="1"/>
  <c r="EF133" i="1" s="1"/>
  <c r="EG134" i="1" s="1"/>
  <c r="EH135" i="1" s="1"/>
  <c r="EI136" i="1" s="1"/>
  <c r="EJ137" i="1" s="1"/>
  <c r="EK138" i="1" s="1"/>
  <c r="EL139" i="1" s="1"/>
  <c r="EM140" i="1" s="1"/>
  <c r="EN141" i="1" s="1"/>
  <c r="EO142" i="1" s="1"/>
  <c r="EP143" i="1" s="1"/>
  <c r="EQ144" i="1" s="1"/>
  <c r="ER145" i="1" s="1"/>
  <c r="ES146" i="1" s="1"/>
  <c r="ET147" i="1" s="1"/>
  <c r="EU148" i="1" s="1"/>
  <c r="EV149" i="1" s="1"/>
  <c r="EW150" i="1" s="1"/>
  <c r="EX151" i="1" s="1"/>
  <c r="EY152" i="1" s="1"/>
  <c r="EZ153" i="1" s="1"/>
  <c r="FA154" i="1" s="1"/>
  <c r="FB155" i="1" s="1"/>
  <c r="FC156" i="1" s="1"/>
  <c r="FD157" i="1" s="1"/>
  <c r="FE158" i="1" s="1"/>
  <c r="FF159" i="1" s="1"/>
  <c r="FG160" i="1" s="1"/>
  <c r="FH161" i="1" s="1"/>
  <c r="FI162" i="1" s="1"/>
  <c r="FJ163" i="1" s="1"/>
  <c r="FK164" i="1" s="1"/>
  <c r="FL165" i="1" s="1"/>
  <c r="FM166" i="1" s="1"/>
  <c r="FN167" i="1" s="1"/>
  <c r="FO168" i="1" s="1"/>
  <c r="FP169" i="1" s="1"/>
  <c r="FQ170" i="1" s="1"/>
  <c r="FR171" i="1" s="1"/>
  <c r="FS172" i="1" s="1"/>
  <c r="FT173" i="1" s="1"/>
  <c r="FU174" i="1" s="1"/>
  <c r="FV175" i="1" s="1"/>
  <c r="FW176" i="1" s="1"/>
  <c r="FX177" i="1" s="1"/>
  <c r="FY178" i="1" s="1"/>
  <c r="FZ179" i="1" s="1"/>
  <c r="GA180" i="1" s="1"/>
  <c r="GB181" i="1" s="1"/>
  <c r="GC182" i="1" s="1"/>
  <c r="GD183" i="1" s="1"/>
  <c r="GE184" i="1" s="1"/>
  <c r="GF185" i="1" s="1"/>
  <c r="GG186" i="1" s="1"/>
  <c r="GH187" i="1" s="1"/>
  <c r="GI188" i="1" s="1"/>
  <c r="GJ189" i="1" s="1"/>
  <c r="GK190" i="1" s="1"/>
  <c r="GL191" i="1" s="1"/>
  <c r="GM192" i="1" s="1"/>
  <c r="GN193" i="1" s="1"/>
  <c r="GO194" i="1" s="1"/>
  <c r="GP195" i="1" s="1"/>
  <c r="Z84" i="1"/>
  <c r="AF84" i="1" s="1"/>
  <c r="AG85" i="1" s="1"/>
  <c r="AH86" i="1" s="1"/>
  <c r="AI87" i="1" s="1"/>
  <c r="AJ88" i="1" s="1"/>
  <c r="AK89" i="1" s="1"/>
  <c r="AL90" i="1" s="1"/>
  <c r="AM91" i="1" s="1"/>
  <c r="AN92" i="1" s="1"/>
  <c r="AO93" i="1" s="1"/>
  <c r="AP94" i="1" s="1"/>
  <c r="AQ95" i="1" s="1"/>
  <c r="AR96" i="1" s="1"/>
  <c r="AS97" i="1" s="1"/>
  <c r="AT98" i="1" s="1"/>
  <c r="AU99" i="1" s="1"/>
  <c r="AV100" i="1" s="1"/>
  <c r="AW101" i="1" s="1"/>
  <c r="AX102" i="1" s="1"/>
  <c r="AY103" i="1" s="1"/>
  <c r="AZ104" i="1" s="1"/>
  <c r="BA105" i="1" s="1"/>
  <c r="BB106" i="1" s="1"/>
  <c r="BC107" i="1" s="1"/>
  <c r="BD108" i="1" s="1"/>
  <c r="BE109" i="1" s="1"/>
  <c r="BF110" i="1" s="1"/>
  <c r="BG111" i="1" s="1"/>
  <c r="BH112" i="1" s="1"/>
  <c r="BI113" i="1" s="1"/>
  <c r="BJ114" i="1" s="1"/>
  <c r="BK115" i="1" s="1"/>
  <c r="BL116" i="1" s="1"/>
  <c r="BM117" i="1" s="1"/>
  <c r="BN118" i="1" s="1"/>
  <c r="BO119" i="1" s="1"/>
  <c r="BP120" i="1" s="1"/>
  <c r="BQ121" i="1" s="1"/>
  <c r="BR122" i="1" s="1"/>
  <c r="BS123" i="1" s="1"/>
  <c r="BT124" i="1" s="1"/>
  <c r="BU125" i="1" s="1"/>
  <c r="BV126" i="1" s="1"/>
  <c r="BW127" i="1" s="1"/>
  <c r="BX128" i="1" s="1"/>
  <c r="BY129" i="1" s="1"/>
  <c r="BZ130" i="1" s="1"/>
  <c r="CA131" i="1" s="1"/>
  <c r="CB132" i="1" s="1"/>
  <c r="CC133" i="1" s="1"/>
  <c r="CD134" i="1" s="1"/>
  <c r="CE135" i="1" s="1"/>
  <c r="CF136" i="1" s="1"/>
  <c r="CG137" i="1" s="1"/>
  <c r="CH138" i="1" s="1"/>
  <c r="CI139" i="1" s="1"/>
  <c r="CJ140" i="1" s="1"/>
  <c r="CK141" i="1" s="1"/>
  <c r="CL142" i="1" s="1"/>
  <c r="CM143" i="1" s="1"/>
  <c r="CN144" i="1" s="1"/>
  <c r="CO145" i="1" s="1"/>
  <c r="CP146" i="1" s="1"/>
  <c r="CQ147" i="1" s="1"/>
  <c r="CR148" i="1" s="1"/>
  <c r="CS149" i="1" s="1"/>
  <c r="CT150" i="1" s="1"/>
  <c r="CU151" i="1" s="1"/>
  <c r="CV152" i="1" s="1"/>
  <c r="CW153" i="1" s="1"/>
  <c r="CX154" i="1" s="1"/>
  <c r="CY155" i="1" s="1"/>
  <c r="CZ156" i="1" s="1"/>
  <c r="DA157" i="1" s="1"/>
  <c r="DB158" i="1" s="1"/>
  <c r="DC159" i="1" s="1"/>
  <c r="DD160" i="1" s="1"/>
  <c r="DE161" i="1" s="1"/>
  <c r="DF162" i="1" s="1"/>
  <c r="DG163" i="1" s="1"/>
  <c r="DH164" i="1" s="1"/>
  <c r="DI165" i="1" s="1"/>
  <c r="DJ166" i="1" s="1"/>
  <c r="DK167" i="1" s="1"/>
  <c r="DL168" i="1" s="1"/>
  <c r="DM169" i="1" s="1"/>
  <c r="DN170" i="1" s="1"/>
  <c r="DO171" i="1" s="1"/>
  <c r="DP172" i="1" s="1"/>
  <c r="DQ173" i="1" s="1"/>
  <c r="DR174" i="1" s="1"/>
  <c r="DS175" i="1" s="1"/>
  <c r="DT176" i="1" s="1"/>
  <c r="DU177" i="1" s="1"/>
  <c r="DV178" i="1" s="1"/>
  <c r="DW179" i="1" s="1"/>
  <c r="DX180" i="1" s="1"/>
  <c r="DY181" i="1" s="1"/>
  <c r="DZ182" i="1" s="1"/>
  <c r="EA183" i="1" s="1"/>
  <c r="EB184" i="1" s="1"/>
  <c r="EC185" i="1" s="1"/>
  <c r="ED186" i="1" s="1"/>
  <c r="EE187" i="1" s="1"/>
  <c r="EF188" i="1" s="1"/>
  <c r="EG189" i="1" s="1"/>
  <c r="EH190" i="1" s="1"/>
  <c r="EI191" i="1" s="1"/>
  <c r="EJ192" i="1" s="1"/>
  <c r="EK193" i="1" s="1"/>
  <c r="EL194" i="1" s="1"/>
  <c r="EM195" i="1" s="1"/>
  <c r="Z127" i="1"/>
  <c r="AF127" i="1" s="1"/>
  <c r="AG128" i="1" s="1"/>
  <c r="AH129" i="1" s="1"/>
  <c r="AI130" i="1" s="1"/>
  <c r="AJ131" i="1" s="1"/>
  <c r="AK132" i="1" s="1"/>
  <c r="AL133" i="1" s="1"/>
  <c r="AM134" i="1" s="1"/>
  <c r="AN135" i="1" s="1"/>
  <c r="AO136" i="1" s="1"/>
  <c r="AP137" i="1" s="1"/>
  <c r="AQ138" i="1" s="1"/>
  <c r="AR139" i="1" s="1"/>
  <c r="AS140" i="1" s="1"/>
  <c r="AT141" i="1" s="1"/>
  <c r="AU142" i="1" s="1"/>
  <c r="AV143" i="1" s="1"/>
  <c r="AW144" i="1" s="1"/>
  <c r="AX145" i="1" s="1"/>
  <c r="AY146" i="1" s="1"/>
  <c r="AZ147" i="1" s="1"/>
  <c r="BA148" i="1" s="1"/>
  <c r="BB149" i="1" s="1"/>
  <c r="BC150" i="1" s="1"/>
  <c r="BD151" i="1" s="1"/>
  <c r="BE152" i="1" s="1"/>
  <c r="BF153" i="1" s="1"/>
  <c r="BG154" i="1" s="1"/>
  <c r="BH155" i="1" s="1"/>
  <c r="BI156" i="1" s="1"/>
  <c r="BJ157" i="1" s="1"/>
  <c r="BK158" i="1" s="1"/>
  <c r="BL159" i="1" s="1"/>
  <c r="BM160" i="1" s="1"/>
  <c r="BN161" i="1" s="1"/>
  <c r="BO162" i="1" s="1"/>
  <c r="BP163" i="1" s="1"/>
  <c r="BQ164" i="1" s="1"/>
  <c r="BR165" i="1" s="1"/>
  <c r="BS166" i="1" s="1"/>
  <c r="BT167" i="1" s="1"/>
  <c r="BU168" i="1" s="1"/>
  <c r="BV169" i="1" s="1"/>
  <c r="BW170" i="1" s="1"/>
  <c r="BX171" i="1" s="1"/>
  <c r="BY172" i="1" s="1"/>
  <c r="BZ173" i="1" s="1"/>
  <c r="CA174" i="1" s="1"/>
  <c r="CB175" i="1" s="1"/>
  <c r="CC176" i="1" s="1"/>
  <c r="CD177" i="1" s="1"/>
  <c r="CE178" i="1" s="1"/>
  <c r="CF179" i="1" s="1"/>
  <c r="CG180" i="1" s="1"/>
  <c r="CH181" i="1" s="1"/>
  <c r="CI182" i="1" s="1"/>
  <c r="CJ183" i="1" s="1"/>
  <c r="CK184" i="1" s="1"/>
  <c r="CL185" i="1" s="1"/>
  <c r="CM186" i="1" s="1"/>
  <c r="CN187" i="1" s="1"/>
  <c r="CO188" i="1" s="1"/>
  <c r="CP189" i="1" s="1"/>
  <c r="CQ190" i="1" s="1"/>
  <c r="CR191" i="1" s="1"/>
  <c r="CS192" i="1" s="1"/>
  <c r="CT193" i="1" s="1"/>
  <c r="CU194" i="1" s="1"/>
  <c r="CV195" i="1" s="1"/>
  <c r="Z97" i="1"/>
  <c r="AF97" i="1" s="1"/>
  <c r="AG98" i="1" s="1"/>
  <c r="AH99" i="1" s="1"/>
  <c r="AI100" i="1" s="1"/>
  <c r="AJ101" i="1" s="1"/>
  <c r="AK102" i="1" s="1"/>
  <c r="AL103" i="1" s="1"/>
  <c r="AM104" i="1" s="1"/>
  <c r="AN105" i="1" s="1"/>
  <c r="AO106" i="1" s="1"/>
  <c r="AP107" i="1" s="1"/>
  <c r="AQ108" i="1" s="1"/>
  <c r="AR109" i="1" s="1"/>
  <c r="AS110" i="1" s="1"/>
  <c r="AT111" i="1" s="1"/>
  <c r="AU112" i="1" s="1"/>
  <c r="AV113" i="1" s="1"/>
  <c r="AW114" i="1" s="1"/>
  <c r="AX115" i="1" s="1"/>
  <c r="AY116" i="1" s="1"/>
  <c r="AZ117" i="1" s="1"/>
  <c r="BA118" i="1" s="1"/>
  <c r="BB119" i="1" s="1"/>
  <c r="BC120" i="1" s="1"/>
  <c r="BD121" i="1" s="1"/>
  <c r="BE122" i="1" s="1"/>
  <c r="BF123" i="1" s="1"/>
  <c r="BG124" i="1" s="1"/>
  <c r="BH125" i="1" s="1"/>
  <c r="BI126" i="1" s="1"/>
  <c r="BJ127" i="1" s="1"/>
  <c r="BK128" i="1" s="1"/>
  <c r="BL129" i="1" s="1"/>
  <c r="BM130" i="1" s="1"/>
  <c r="BN131" i="1" s="1"/>
  <c r="BO132" i="1" s="1"/>
  <c r="BP133" i="1" s="1"/>
  <c r="BQ134" i="1" s="1"/>
  <c r="BR135" i="1" s="1"/>
  <c r="BS136" i="1" s="1"/>
  <c r="BT137" i="1" s="1"/>
  <c r="BU138" i="1" s="1"/>
  <c r="BV139" i="1" s="1"/>
  <c r="BW140" i="1" s="1"/>
  <c r="BX141" i="1" s="1"/>
  <c r="BY142" i="1" s="1"/>
  <c r="BZ143" i="1" s="1"/>
  <c r="CA144" i="1" s="1"/>
  <c r="CB145" i="1" s="1"/>
  <c r="CC146" i="1" s="1"/>
  <c r="CD147" i="1" s="1"/>
  <c r="CE148" i="1" s="1"/>
  <c r="CF149" i="1" s="1"/>
  <c r="CG150" i="1" s="1"/>
  <c r="CH151" i="1" s="1"/>
  <c r="CI152" i="1" s="1"/>
  <c r="CJ153" i="1" s="1"/>
  <c r="CK154" i="1" s="1"/>
  <c r="CL155" i="1" s="1"/>
  <c r="CM156" i="1" s="1"/>
  <c r="CN157" i="1" s="1"/>
  <c r="CO158" i="1" s="1"/>
  <c r="CP159" i="1" s="1"/>
  <c r="CQ160" i="1" s="1"/>
  <c r="CR161" i="1" s="1"/>
  <c r="CS162" i="1" s="1"/>
  <c r="CT163" i="1" s="1"/>
  <c r="CU164" i="1" s="1"/>
  <c r="CV165" i="1" s="1"/>
  <c r="CW166" i="1" s="1"/>
  <c r="CX167" i="1" s="1"/>
  <c r="CY168" i="1" s="1"/>
  <c r="CZ169" i="1" s="1"/>
  <c r="DA170" i="1" s="1"/>
  <c r="DB171" i="1" s="1"/>
  <c r="DC172" i="1" s="1"/>
  <c r="DD173" i="1" s="1"/>
  <c r="DE174" i="1" s="1"/>
  <c r="DF175" i="1" s="1"/>
  <c r="DG176" i="1" s="1"/>
  <c r="DH177" i="1" s="1"/>
  <c r="DI178" i="1" s="1"/>
  <c r="DJ179" i="1" s="1"/>
  <c r="DK180" i="1" s="1"/>
  <c r="DL181" i="1" s="1"/>
  <c r="DM182" i="1" s="1"/>
  <c r="DN183" i="1" s="1"/>
  <c r="DO184" i="1" s="1"/>
  <c r="DP185" i="1" s="1"/>
  <c r="DQ186" i="1" s="1"/>
  <c r="DR187" i="1" s="1"/>
  <c r="DS188" i="1" s="1"/>
  <c r="DT189" i="1" s="1"/>
  <c r="DU190" i="1" s="1"/>
  <c r="DV191" i="1" s="1"/>
  <c r="DW192" i="1" s="1"/>
  <c r="DX193" i="1" s="1"/>
  <c r="DY194" i="1" s="1"/>
  <c r="DZ195" i="1" s="1"/>
  <c r="Z83" i="1"/>
  <c r="AF83" i="1" s="1"/>
  <c r="AG84" i="1" s="1"/>
  <c r="AH85" i="1" s="1"/>
  <c r="AI86" i="1" s="1"/>
  <c r="AJ87" i="1" s="1"/>
  <c r="AK88" i="1" s="1"/>
  <c r="AL89" i="1" s="1"/>
  <c r="AM90" i="1" s="1"/>
  <c r="AN91" i="1" s="1"/>
  <c r="AO92" i="1" s="1"/>
  <c r="AP93" i="1" s="1"/>
  <c r="AQ94" i="1" s="1"/>
  <c r="AR95" i="1" s="1"/>
  <c r="AS96" i="1" s="1"/>
  <c r="AT97" i="1" s="1"/>
  <c r="AU98" i="1" s="1"/>
  <c r="AV99" i="1" s="1"/>
  <c r="AW100" i="1" s="1"/>
  <c r="AX101" i="1" s="1"/>
  <c r="AY102" i="1" s="1"/>
  <c r="AZ103" i="1" s="1"/>
  <c r="BA104" i="1" s="1"/>
  <c r="BB105" i="1" s="1"/>
  <c r="BC106" i="1" s="1"/>
  <c r="BD107" i="1" s="1"/>
  <c r="BE108" i="1" s="1"/>
  <c r="BF109" i="1" s="1"/>
  <c r="BG110" i="1" s="1"/>
  <c r="BH111" i="1" s="1"/>
  <c r="BI112" i="1" s="1"/>
  <c r="BJ113" i="1" s="1"/>
  <c r="BK114" i="1" s="1"/>
  <c r="BL115" i="1" s="1"/>
  <c r="BM116" i="1" s="1"/>
  <c r="BN117" i="1" s="1"/>
  <c r="BO118" i="1" s="1"/>
  <c r="BP119" i="1" s="1"/>
  <c r="BQ120" i="1" s="1"/>
  <c r="BR121" i="1" s="1"/>
  <c r="BS122" i="1" s="1"/>
  <c r="BT123" i="1" s="1"/>
  <c r="BU124" i="1" s="1"/>
  <c r="BV125" i="1" s="1"/>
  <c r="BW126" i="1" s="1"/>
  <c r="BX127" i="1" s="1"/>
  <c r="BY128" i="1" s="1"/>
  <c r="BZ129" i="1" s="1"/>
  <c r="CA130" i="1" s="1"/>
  <c r="CB131" i="1" s="1"/>
  <c r="CC132" i="1" s="1"/>
  <c r="CD133" i="1" s="1"/>
  <c r="CE134" i="1" s="1"/>
  <c r="CF135" i="1" s="1"/>
  <c r="CG136" i="1" s="1"/>
  <c r="CH137" i="1" s="1"/>
  <c r="CI138" i="1" s="1"/>
  <c r="CJ139" i="1" s="1"/>
  <c r="CK140" i="1" s="1"/>
  <c r="CL141" i="1" s="1"/>
  <c r="CM142" i="1" s="1"/>
  <c r="CN143" i="1" s="1"/>
  <c r="CO144" i="1" s="1"/>
  <c r="CP145" i="1" s="1"/>
  <c r="CQ146" i="1" s="1"/>
  <c r="CR147" i="1" s="1"/>
  <c r="CS148" i="1" s="1"/>
  <c r="CT149" i="1" s="1"/>
  <c r="CU150" i="1" s="1"/>
  <c r="CV151" i="1" s="1"/>
  <c r="CW152" i="1" s="1"/>
  <c r="CX153" i="1" s="1"/>
  <c r="CY154" i="1" s="1"/>
  <c r="CZ155" i="1" s="1"/>
  <c r="DA156" i="1" s="1"/>
  <c r="DB157" i="1" s="1"/>
  <c r="DC158" i="1" s="1"/>
  <c r="DD159" i="1" s="1"/>
  <c r="DE160" i="1" s="1"/>
  <c r="DF161" i="1" s="1"/>
  <c r="DG162" i="1" s="1"/>
  <c r="DH163" i="1" s="1"/>
  <c r="DI164" i="1" s="1"/>
  <c r="DJ165" i="1" s="1"/>
  <c r="DK166" i="1" s="1"/>
  <c r="DL167" i="1" s="1"/>
  <c r="DM168" i="1" s="1"/>
  <c r="DN169" i="1" s="1"/>
  <c r="DO170" i="1" s="1"/>
  <c r="DP171" i="1" s="1"/>
  <c r="DQ172" i="1" s="1"/>
  <c r="DR173" i="1" s="1"/>
  <c r="DS174" i="1" s="1"/>
  <c r="DT175" i="1" s="1"/>
  <c r="DU176" i="1" s="1"/>
  <c r="DV177" i="1" s="1"/>
  <c r="DW178" i="1" s="1"/>
  <c r="DX179" i="1" s="1"/>
  <c r="DY180" i="1" s="1"/>
  <c r="DZ181" i="1" s="1"/>
  <c r="EA182" i="1" s="1"/>
  <c r="EB183" i="1" s="1"/>
  <c r="EC184" i="1" s="1"/>
  <c r="ED185" i="1" s="1"/>
  <c r="EE186" i="1" s="1"/>
  <c r="EF187" i="1" s="1"/>
  <c r="EG188" i="1" s="1"/>
  <c r="EH189" i="1" s="1"/>
  <c r="EI190" i="1" s="1"/>
  <c r="EJ191" i="1" s="1"/>
  <c r="EK192" i="1" s="1"/>
  <c r="EL193" i="1" s="1"/>
  <c r="EM194" i="1" s="1"/>
  <c r="EN195" i="1" s="1"/>
  <c r="Z78" i="1"/>
  <c r="AF78" i="1" s="1"/>
  <c r="AG79" i="1" s="1"/>
  <c r="AH80" i="1" s="1"/>
  <c r="AI81" i="1" s="1"/>
  <c r="AJ82" i="1" s="1"/>
  <c r="AK83" i="1" s="1"/>
  <c r="AL84" i="1" s="1"/>
  <c r="AM85" i="1" s="1"/>
  <c r="AN86" i="1" s="1"/>
  <c r="AO87" i="1" s="1"/>
  <c r="AP88" i="1" s="1"/>
  <c r="AQ89" i="1" s="1"/>
  <c r="AR90" i="1" s="1"/>
  <c r="AS91" i="1" s="1"/>
  <c r="AT92" i="1" s="1"/>
  <c r="AU93" i="1" s="1"/>
  <c r="AV94" i="1" s="1"/>
  <c r="AW95" i="1" s="1"/>
  <c r="AX96" i="1" s="1"/>
  <c r="AY97" i="1" s="1"/>
  <c r="AZ98" i="1" s="1"/>
  <c r="BA99" i="1" s="1"/>
  <c r="BB100" i="1" s="1"/>
  <c r="BC101" i="1" s="1"/>
  <c r="BD102" i="1" s="1"/>
  <c r="BE103" i="1" s="1"/>
  <c r="BF104" i="1" s="1"/>
  <c r="BG105" i="1" s="1"/>
  <c r="BH106" i="1" s="1"/>
  <c r="BI107" i="1" s="1"/>
  <c r="BJ108" i="1" s="1"/>
  <c r="BK109" i="1" s="1"/>
  <c r="BL110" i="1" s="1"/>
  <c r="BM111" i="1" s="1"/>
  <c r="BN112" i="1" s="1"/>
  <c r="BO113" i="1" s="1"/>
  <c r="BP114" i="1" s="1"/>
  <c r="BQ115" i="1" s="1"/>
  <c r="BR116" i="1" s="1"/>
  <c r="BS117" i="1" s="1"/>
  <c r="BT118" i="1" s="1"/>
  <c r="BU119" i="1" s="1"/>
  <c r="BV120" i="1" s="1"/>
  <c r="BW121" i="1" s="1"/>
  <c r="BX122" i="1" s="1"/>
  <c r="BY123" i="1" s="1"/>
  <c r="BZ124" i="1" s="1"/>
  <c r="CA125" i="1" s="1"/>
  <c r="CB126" i="1" s="1"/>
  <c r="CC127" i="1" s="1"/>
  <c r="CD128" i="1" s="1"/>
  <c r="CE129" i="1" s="1"/>
  <c r="CF130" i="1" s="1"/>
  <c r="CG131" i="1" s="1"/>
  <c r="CH132" i="1" s="1"/>
  <c r="CI133" i="1" s="1"/>
  <c r="CJ134" i="1" s="1"/>
  <c r="CK135" i="1" s="1"/>
  <c r="CL136" i="1" s="1"/>
  <c r="CM137" i="1" s="1"/>
  <c r="CN138" i="1" s="1"/>
  <c r="CO139" i="1" s="1"/>
  <c r="CP140" i="1" s="1"/>
  <c r="CQ141" i="1" s="1"/>
  <c r="CR142" i="1" s="1"/>
  <c r="CS143" i="1" s="1"/>
  <c r="CT144" i="1" s="1"/>
  <c r="CU145" i="1" s="1"/>
  <c r="CV146" i="1" s="1"/>
  <c r="CW147" i="1" s="1"/>
  <c r="CX148" i="1" s="1"/>
  <c r="CY149" i="1" s="1"/>
  <c r="CZ150" i="1" s="1"/>
  <c r="DA151" i="1" s="1"/>
  <c r="DB152" i="1" s="1"/>
  <c r="DC153" i="1" s="1"/>
  <c r="DD154" i="1" s="1"/>
  <c r="DE155" i="1" s="1"/>
  <c r="DF156" i="1" s="1"/>
  <c r="DG157" i="1" s="1"/>
  <c r="DH158" i="1" s="1"/>
  <c r="DI159" i="1" s="1"/>
  <c r="DJ160" i="1" s="1"/>
  <c r="DK161" i="1" s="1"/>
  <c r="DL162" i="1" s="1"/>
  <c r="DM163" i="1" s="1"/>
  <c r="DN164" i="1" s="1"/>
  <c r="DO165" i="1" s="1"/>
  <c r="DP166" i="1" s="1"/>
  <c r="DQ167" i="1" s="1"/>
  <c r="DR168" i="1" s="1"/>
  <c r="DS169" i="1" s="1"/>
  <c r="DT170" i="1" s="1"/>
  <c r="DU171" i="1" s="1"/>
  <c r="DV172" i="1" s="1"/>
  <c r="DW173" i="1" s="1"/>
  <c r="DX174" i="1" s="1"/>
  <c r="DY175" i="1" s="1"/>
  <c r="DZ176" i="1" s="1"/>
  <c r="EA177" i="1" s="1"/>
  <c r="EB178" i="1" s="1"/>
  <c r="EC179" i="1" s="1"/>
  <c r="ED180" i="1" s="1"/>
  <c r="EE181" i="1" s="1"/>
  <c r="EF182" i="1" s="1"/>
  <c r="EG183" i="1" s="1"/>
  <c r="EH184" i="1" s="1"/>
  <c r="EI185" i="1" s="1"/>
  <c r="EJ186" i="1" s="1"/>
  <c r="EK187" i="1" s="1"/>
  <c r="EL188" i="1" s="1"/>
  <c r="EM189" i="1" s="1"/>
  <c r="EN190" i="1" s="1"/>
  <c r="EO191" i="1" s="1"/>
  <c r="EP192" i="1" s="1"/>
  <c r="EQ193" i="1" s="1"/>
  <c r="ER194" i="1" s="1"/>
  <c r="ES195" i="1" s="1"/>
  <c r="Z179" i="1"/>
  <c r="AF179" i="1" s="1"/>
  <c r="AG180" i="1" s="1"/>
  <c r="AH181" i="1" s="1"/>
  <c r="AI182" i="1" s="1"/>
  <c r="AJ183" i="1" s="1"/>
  <c r="AK184" i="1" s="1"/>
  <c r="AL185" i="1" s="1"/>
  <c r="AM186" i="1" s="1"/>
  <c r="AN187" i="1" s="1"/>
  <c r="AO188" i="1" s="1"/>
  <c r="AP189" i="1" s="1"/>
  <c r="AQ190" i="1" s="1"/>
  <c r="AR191" i="1" s="1"/>
  <c r="AS192" i="1" s="1"/>
  <c r="AT193" i="1" s="1"/>
  <c r="AU194" i="1" s="1"/>
  <c r="AV195" i="1" s="1"/>
  <c r="Z164" i="1"/>
  <c r="AF164" i="1" s="1"/>
  <c r="AG165" i="1" s="1"/>
  <c r="AH166" i="1" s="1"/>
  <c r="AI167" i="1" s="1"/>
  <c r="AJ168" i="1" s="1"/>
  <c r="AK169" i="1" s="1"/>
  <c r="AL170" i="1" s="1"/>
  <c r="AM171" i="1" s="1"/>
  <c r="AN172" i="1" s="1"/>
  <c r="AO173" i="1" s="1"/>
  <c r="AP174" i="1" s="1"/>
  <c r="AQ175" i="1" s="1"/>
  <c r="AR176" i="1" s="1"/>
  <c r="AS177" i="1" s="1"/>
  <c r="AT178" i="1" s="1"/>
  <c r="AU179" i="1" s="1"/>
  <c r="AV180" i="1" s="1"/>
  <c r="AW181" i="1" s="1"/>
  <c r="AX182" i="1" s="1"/>
  <c r="AY183" i="1" s="1"/>
  <c r="AZ184" i="1" s="1"/>
  <c r="BA185" i="1" s="1"/>
  <c r="BB186" i="1" s="1"/>
  <c r="BC187" i="1" s="1"/>
  <c r="BD188" i="1" s="1"/>
  <c r="BE189" i="1" s="1"/>
  <c r="BF190" i="1" s="1"/>
  <c r="BG191" i="1" s="1"/>
  <c r="BH192" i="1" s="1"/>
  <c r="BI193" i="1" s="1"/>
  <c r="BJ194" i="1" s="1"/>
  <c r="BK195" i="1" s="1"/>
  <c r="Z14" i="1"/>
  <c r="AF14" i="1" s="1"/>
  <c r="AG15" i="1" s="1"/>
  <c r="AH16" i="1" s="1"/>
  <c r="AI17" i="1" s="1"/>
  <c r="AJ18" i="1" s="1"/>
  <c r="AK19" i="1" s="1"/>
  <c r="AL20" i="1" s="1"/>
  <c r="AM21" i="1" s="1"/>
  <c r="AN22" i="1" s="1"/>
  <c r="AO23" i="1" s="1"/>
  <c r="AP24" i="1" s="1"/>
  <c r="AQ25" i="1" s="1"/>
  <c r="AR26" i="1" s="1"/>
  <c r="AS27" i="1" s="1"/>
  <c r="AT28" i="1" s="1"/>
  <c r="AU29" i="1" s="1"/>
  <c r="AV30" i="1" s="1"/>
  <c r="AW31" i="1" s="1"/>
  <c r="AX32" i="1" s="1"/>
  <c r="AY33" i="1" s="1"/>
  <c r="AZ34" i="1" s="1"/>
  <c r="BA35" i="1" s="1"/>
  <c r="BB36" i="1" s="1"/>
  <c r="BC37" i="1" s="1"/>
  <c r="BD38" i="1" s="1"/>
  <c r="BE39" i="1" s="1"/>
  <c r="BF40" i="1" s="1"/>
  <c r="BG41" i="1" s="1"/>
  <c r="BH42" i="1" s="1"/>
  <c r="BI43" i="1" s="1"/>
  <c r="BJ44" i="1" s="1"/>
  <c r="BK45" i="1" s="1"/>
  <c r="BL46" i="1" s="1"/>
  <c r="BM47" i="1" s="1"/>
  <c r="BN48" i="1" s="1"/>
  <c r="BO49" i="1" s="1"/>
  <c r="BP50" i="1" s="1"/>
  <c r="BQ51" i="1" s="1"/>
  <c r="BR52" i="1" s="1"/>
  <c r="BS53" i="1" s="1"/>
  <c r="BT54" i="1" s="1"/>
  <c r="BU55" i="1" s="1"/>
  <c r="BV56" i="1" s="1"/>
  <c r="BW57" i="1" s="1"/>
  <c r="BX58" i="1" s="1"/>
  <c r="BY59" i="1" s="1"/>
  <c r="BZ60" i="1" s="1"/>
  <c r="CA61" i="1" s="1"/>
  <c r="CB62" i="1" s="1"/>
  <c r="CC63" i="1" s="1"/>
  <c r="CD64" i="1" s="1"/>
  <c r="CE65" i="1" s="1"/>
  <c r="CF66" i="1" s="1"/>
  <c r="CG67" i="1" s="1"/>
  <c r="CH68" i="1" s="1"/>
  <c r="CI69" i="1" s="1"/>
  <c r="CJ70" i="1" s="1"/>
  <c r="CK71" i="1" s="1"/>
  <c r="CL72" i="1" s="1"/>
  <c r="CM73" i="1" s="1"/>
  <c r="CN74" i="1" s="1"/>
  <c r="CO75" i="1" s="1"/>
  <c r="CP76" i="1" s="1"/>
  <c r="CQ77" i="1" s="1"/>
  <c r="CR78" i="1" s="1"/>
  <c r="CS79" i="1" s="1"/>
  <c r="CT80" i="1" s="1"/>
  <c r="CU81" i="1" s="1"/>
  <c r="CV82" i="1" s="1"/>
  <c r="CW83" i="1" s="1"/>
  <c r="CX84" i="1" s="1"/>
  <c r="CY85" i="1" s="1"/>
  <c r="CZ86" i="1" s="1"/>
  <c r="DA87" i="1" s="1"/>
  <c r="DB88" i="1" s="1"/>
  <c r="DC89" i="1" s="1"/>
  <c r="DD90" i="1" s="1"/>
  <c r="DE91" i="1" s="1"/>
  <c r="DF92" i="1" s="1"/>
  <c r="DG93" i="1" s="1"/>
  <c r="DH94" i="1" s="1"/>
  <c r="DI95" i="1" s="1"/>
  <c r="DJ96" i="1" s="1"/>
  <c r="DK97" i="1" s="1"/>
  <c r="DL98" i="1" s="1"/>
  <c r="DM99" i="1" s="1"/>
  <c r="DN100" i="1" s="1"/>
  <c r="DO101" i="1" s="1"/>
  <c r="DP102" i="1" s="1"/>
  <c r="DQ103" i="1" s="1"/>
  <c r="DR104" i="1" s="1"/>
  <c r="DS105" i="1" s="1"/>
  <c r="DT106" i="1" s="1"/>
  <c r="DU107" i="1" s="1"/>
  <c r="DV108" i="1" s="1"/>
  <c r="DW109" i="1" s="1"/>
  <c r="DX110" i="1" s="1"/>
  <c r="DY111" i="1" s="1"/>
  <c r="DZ112" i="1" s="1"/>
  <c r="EA113" i="1" s="1"/>
  <c r="EB114" i="1" s="1"/>
  <c r="EC115" i="1" s="1"/>
  <c r="ED116" i="1" s="1"/>
  <c r="EE117" i="1" s="1"/>
  <c r="EF118" i="1" s="1"/>
  <c r="EG119" i="1" s="1"/>
  <c r="EH120" i="1" s="1"/>
  <c r="EI121" i="1" s="1"/>
  <c r="EJ122" i="1" s="1"/>
  <c r="EK123" i="1" s="1"/>
  <c r="EL124" i="1" s="1"/>
  <c r="EM125" i="1" s="1"/>
  <c r="EN126" i="1" s="1"/>
  <c r="EO127" i="1" s="1"/>
  <c r="EP128" i="1" s="1"/>
  <c r="EQ129" i="1" s="1"/>
  <c r="ER130" i="1" s="1"/>
  <c r="ES131" i="1" s="1"/>
  <c r="ET132" i="1" s="1"/>
  <c r="EU133" i="1" s="1"/>
  <c r="EV134" i="1" s="1"/>
  <c r="EW135" i="1" s="1"/>
  <c r="EX136" i="1" s="1"/>
  <c r="EY137" i="1" s="1"/>
  <c r="EZ138" i="1" s="1"/>
  <c r="FA139" i="1" s="1"/>
  <c r="FB140" i="1" s="1"/>
  <c r="FC141" i="1" s="1"/>
  <c r="FD142" i="1" s="1"/>
  <c r="FE143" i="1" s="1"/>
  <c r="FF144" i="1" s="1"/>
  <c r="FG145" i="1" s="1"/>
  <c r="FH146" i="1" s="1"/>
  <c r="FI147" i="1" s="1"/>
  <c r="FJ148" i="1" s="1"/>
  <c r="FK149" i="1" s="1"/>
  <c r="FL150" i="1" s="1"/>
  <c r="FM151" i="1" s="1"/>
  <c r="FN152" i="1" s="1"/>
  <c r="FO153" i="1" s="1"/>
  <c r="FP154" i="1" s="1"/>
  <c r="FQ155" i="1" s="1"/>
  <c r="FR156" i="1" s="1"/>
  <c r="FS157" i="1" s="1"/>
  <c r="FT158" i="1" s="1"/>
  <c r="FU159" i="1" s="1"/>
  <c r="FV160" i="1" s="1"/>
  <c r="FW161" i="1" s="1"/>
  <c r="FX162" i="1" s="1"/>
  <c r="FY163" i="1" s="1"/>
  <c r="FZ164" i="1" s="1"/>
  <c r="GA165" i="1" s="1"/>
  <c r="GB166" i="1" s="1"/>
  <c r="GC167" i="1" s="1"/>
  <c r="GD168" i="1" s="1"/>
  <c r="GE169" i="1" s="1"/>
  <c r="GF170" i="1" s="1"/>
  <c r="GG171" i="1" s="1"/>
  <c r="GH172" i="1" s="1"/>
  <c r="GI173" i="1" s="1"/>
  <c r="GJ174" i="1" s="1"/>
  <c r="GK175" i="1" s="1"/>
  <c r="GL176" i="1" s="1"/>
  <c r="GM177" i="1" s="1"/>
  <c r="GN178" i="1" s="1"/>
  <c r="GO179" i="1" s="1"/>
  <c r="GP180" i="1" s="1"/>
  <c r="GQ181" i="1" s="1"/>
  <c r="GR182" i="1" s="1"/>
  <c r="GS183" i="1" s="1"/>
  <c r="GT184" i="1" s="1"/>
  <c r="GU185" i="1" s="1"/>
  <c r="GV186" i="1" s="1"/>
  <c r="GW187" i="1" s="1"/>
  <c r="GX188" i="1" s="1"/>
  <c r="GY189" i="1" s="1"/>
  <c r="GZ190" i="1" s="1"/>
  <c r="HA191" i="1" s="1"/>
  <c r="HB192" i="1" s="1"/>
  <c r="HC193" i="1" s="1"/>
  <c r="HD194" i="1" s="1"/>
  <c r="HE195" i="1" s="1"/>
  <c r="Z134" i="1"/>
  <c r="AF134" i="1" s="1"/>
  <c r="AG135" i="1" s="1"/>
  <c r="AH136" i="1" s="1"/>
  <c r="AI137" i="1" s="1"/>
  <c r="AJ138" i="1" s="1"/>
  <c r="AK139" i="1" s="1"/>
  <c r="AL140" i="1" s="1"/>
  <c r="AM141" i="1" s="1"/>
  <c r="AN142" i="1" s="1"/>
  <c r="AO143" i="1" s="1"/>
  <c r="AP144" i="1" s="1"/>
  <c r="AQ145" i="1" s="1"/>
  <c r="AR146" i="1" s="1"/>
  <c r="AS147" i="1" s="1"/>
  <c r="AT148" i="1" s="1"/>
  <c r="AU149" i="1" s="1"/>
  <c r="AV150" i="1" s="1"/>
  <c r="AW151" i="1" s="1"/>
  <c r="AX152" i="1" s="1"/>
  <c r="AY153" i="1" s="1"/>
  <c r="AZ154" i="1" s="1"/>
  <c r="BA155" i="1" s="1"/>
  <c r="BB156" i="1" s="1"/>
  <c r="BC157" i="1" s="1"/>
  <c r="BD158" i="1" s="1"/>
  <c r="BE159" i="1" s="1"/>
  <c r="BF160" i="1" s="1"/>
  <c r="BG161" i="1" s="1"/>
  <c r="BH162" i="1" s="1"/>
  <c r="BI163" i="1" s="1"/>
  <c r="BJ164" i="1" s="1"/>
  <c r="BK165" i="1" s="1"/>
  <c r="BL166" i="1" s="1"/>
  <c r="BM167" i="1" s="1"/>
  <c r="BN168" i="1" s="1"/>
  <c r="BO169" i="1" s="1"/>
  <c r="BP170" i="1" s="1"/>
  <c r="BQ171" i="1" s="1"/>
  <c r="BR172" i="1" s="1"/>
  <c r="BS173" i="1" s="1"/>
  <c r="BT174" i="1" s="1"/>
  <c r="BU175" i="1" s="1"/>
  <c r="BV176" i="1" s="1"/>
  <c r="BW177" i="1" s="1"/>
  <c r="BX178" i="1" s="1"/>
  <c r="BY179" i="1" s="1"/>
  <c r="BZ180" i="1" s="1"/>
  <c r="CA181" i="1" s="1"/>
  <c r="CB182" i="1" s="1"/>
  <c r="CC183" i="1" s="1"/>
  <c r="CD184" i="1" s="1"/>
  <c r="CE185" i="1" s="1"/>
  <c r="CF186" i="1" s="1"/>
  <c r="CG187" i="1" s="1"/>
  <c r="CH188" i="1" s="1"/>
  <c r="CI189" i="1" s="1"/>
  <c r="CJ190" i="1" s="1"/>
  <c r="CK191" i="1" s="1"/>
  <c r="CL192" i="1" s="1"/>
  <c r="CM193" i="1" s="1"/>
  <c r="CN194" i="1" s="1"/>
  <c r="CO195" i="1" s="1"/>
  <c r="Z102" i="1"/>
  <c r="AF102" i="1" s="1"/>
  <c r="AG103" i="1" s="1"/>
  <c r="AH104" i="1" s="1"/>
  <c r="AI105" i="1" s="1"/>
  <c r="AJ106" i="1" s="1"/>
  <c r="AK107" i="1" s="1"/>
  <c r="AL108" i="1" s="1"/>
  <c r="AM109" i="1" s="1"/>
  <c r="AN110" i="1" s="1"/>
  <c r="AO111" i="1" s="1"/>
  <c r="AP112" i="1" s="1"/>
  <c r="AQ113" i="1" s="1"/>
  <c r="AR114" i="1" s="1"/>
  <c r="AS115" i="1" s="1"/>
  <c r="AT116" i="1" s="1"/>
  <c r="AU117" i="1" s="1"/>
  <c r="AV118" i="1" s="1"/>
  <c r="AW119" i="1" s="1"/>
  <c r="AX120" i="1" s="1"/>
  <c r="AY121" i="1" s="1"/>
  <c r="AZ122" i="1" s="1"/>
  <c r="BA123" i="1" s="1"/>
  <c r="BB124" i="1" s="1"/>
  <c r="BC125" i="1" s="1"/>
  <c r="BD126" i="1" s="1"/>
  <c r="BE127" i="1" s="1"/>
  <c r="BF128" i="1" s="1"/>
  <c r="BG129" i="1" s="1"/>
  <c r="BH130" i="1" s="1"/>
  <c r="BI131" i="1" s="1"/>
  <c r="BJ132" i="1" s="1"/>
  <c r="BK133" i="1" s="1"/>
  <c r="BL134" i="1" s="1"/>
  <c r="BM135" i="1" s="1"/>
  <c r="BN136" i="1" s="1"/>
  <c r="BO137" i="1" s="1"/>
  <c r="BP138" i="1" s="1"/>
  <c r="BQ139" i="1" s="1"/>
  <c r="BR140" i="1" s="1"/>
  <c r="BS141" i="1" s="1"/>
  <c r="BT142" i="1" s="1"/>
  <c r="BU143" i="1" s="1"/>
  <c r="BV144" i="1" s="1"/>
  <c r="BW145" i="1" s="1"/>
  <c r="BX146" i="1" s="1"/>
  <c r="BY147" i="1" s="1"/>
  <c r="BZ148" i="1" s="1"/>
  <c r="CA149" i="1" s="1"/>
  <c r="CB150" i="1" s="1"/>
  <c r="CC151" i="1" s="1"/>
  <c r="CD152" i="1" s="1"/>
  <c r="CE153" i="1" s="1"/>
  <c r="CF154" i="1" s="1"/>
  <c r="CG155" i="1" s="1"/>
  <c r="CH156" i="1" s="1"/>
  <c r="CI157" i="1" s="1"/>
  <c r="CJ158" i="1" s="1"/>
  <c r="CK159" i="1" s="1"/>
  <c r="CL160" i="1" s="1"/>
  <c r="CM161" i="1" s="1"/>
  <c r="CN162" i="1" s="1"/>
  <c r="CO163" i="1" s="1"/>
  <c r="CP164" i="1" s="1"/>
  <c r="CQ165" i="1" s="1"/>
  <c r="CR166" i="1" s="1"/>
  <c r="CS167" i="1" s="1"/>
  <c r="CT168" i="1" s="1"/>
  <c r="CU169" i="1" s="1"/>
  <c r="CV170" i="1" s="1"/>
  <c r="CW171" i="1" s="1"/>
  <c r="CX172" i="1" s="1"/>
  <c r="CY173" i="1" s="1"/>
  <c r="CZ174" i="1" s="1"/>
  <c r="DA175" i="1" s="1"/>
  <c r="DB176" i="1" s="1"/>
  <c r="DC177" i="1" s="1"/>
  <c r="DD178" i="1" s="1"/>
  <c r="DE179" i="1" s="1"/>
  <c r="DF180" i="1" s="1"/>
  <c r="DG181" i="1" s="1"/>
  <c r="DH182" i="1" s="1"/>
  <c r="DI183" i="1" s="1"/>
  <c r="DJ184" i="1" s="1"/>
  <c r="DK185" i="1" s="1"/>
  <c r="DL186" i="1" s="1"/>
  <c r="DM187" i="1" s="1"/>
  <c r="DN188" i="1" s="1"/>
  <c r="DO189" i="1" s="1"/>
  <c r="DP190" i="1" s="1"/>
  <c r="DQ191" i="1" s="1"/>
  <c r="DR192" i="1" s="1"/>
  <c r="DS193" i="1" s="1"/>
  <c r="DT194" i="1" s="1"/>
  <c r="DU195" i="1" s="1"/>
  <c r="Z135" i="1"/>
  <c r="AF135" i="1" s="1"/>
  <c r="AG136" i="1" s="1"/>
  <c r="AH137" i="1" s="1"/>
  <c r="AI138" i="1" s="1"/>
  <c r="AJ139" i="1" s="1"/>
  <c r="AK140" i="1" s="1"/>
  <c r="AL141" i="1" s="1"/>
  <c r="AM142" i="1" s="1"/>
  <c r="AN143" i="1" s="1"/>
  <c r="AO144" i="1" s="1"/>
  <c r="AP145" i="1" s="1"/>
  <c r="AQ146" i="1" s="1"/>
  <c r="AR147" i="1" s="1"/>
  <c r="AS148" i="1" s="1"/>
  <c r="AT149" i="1" s="1"/>
  <c r="AU150" i="1" s="1"/>
  <c r="AV151" i="1" s="1"/>
  <c r="AW152" i="1" s="1"/>
  <c r="AX153" i="1" s="1"/>
  <c r="AY154" i="1" s="1"/>
  <c r="AZ155" i="1" s="1"/>
  <c r="BA156" i="1" s="1"/>
  <c r="BB157" i="1" s="1"/>
  <c r="BC158" i="1" s="1"/>
  <c r="BD159" i="1" s="1"/>
  <c r="BE160" i="1" s="1"/>
  <c r="BF161" i="1" s="1"/>
  <c r="BG162" i="1" s="1"/>
  <c r="BH163" i="1" s="1"/>
  <c r="BI164" i="1" s="1"/>
  <c r="BJ165" i="1" s="1"/>
  <c r="BK166" i="1" s="1"/>
  <c r="BL167" i="1" s="1"/>
  <c r="BM168" i="1" s="1"/>
  <c r="BN169" i="1" s="1"/>
  <c r="BO170" i="1" s="1"/>
  <c r="BP171" i="1" s="1"/>
  <c r="BQ172" i="1" s="1"/>
  <c r="BR173" i="1" s="1"/>
  <c r="BS174" i="1" s="1"/>
  <c r="BT175" i="1" s="1"/>
  <c r="BU176" i="1" s="1"/>
  <c r="BV177" i="1" s="1"/>
  <c r="BW178" i="1" s="1"/>
  <c r="BX179" i="1" s="1"/>
  <c r="BY180" i="1" s="1"/>
  <c r="BZ181" i="1" s="1"/>
  <c r="CA182" i="1" s="1"/>
  <c r="CB183" i="1" s="1"/>
  <c r="CC184" i="1" s="1"/>
  <c r="CD185" i="1" s="1"/>
  <c r="CE186" i="1" s="1"/>
  <c r="CF187" i="1" s="1"/>
  <c r="CG188" i="1" s="1"/>
  <c r="CH189" i="1" s="1"/>
  <c r="CI190" i="1" s="1"/>
  <c r="CJ191" i="1" s="1"/>
  <c r="CK192" i="1" s="1"/>
  <c r="CL193" i="1" s="1"/>
  <c r="CM194" i="1" s="1"/>
  <c r="CN195" i="1" s="1"/>
  <c r="Z130" i="1"/>
  <c r="AF130" i="1" s="1"/>
  <c r="AG131" i="1" s="1"/>
  <c r="AH132" i="1" s="1"/>
  <c r="AI133" i="1" s="1"/>
  <c r="AJ134" i="1" s="1"/>
  <c r="AK135" i="1" s="1"/>
  <c r="AL136" i="1" s="1"/>
  <c r="AM137" i="1" s="1"/>
  <c r="AN138" i="1" s="1"/>
  <c r="AO139" i="1" s="1"/>
  <c r="AP140" i="1" s="1"/>
  <c r="AQ141" i="1" s="1"/>
  <c r="AR142" i="1" s="1"/>
  <c r="AS143" i="1" s="1"/>
  <c r="AT144" i="1" s="1"/>
  <c r="AU145" i="1" s="1"/>
  <c r="AV146" i="1" s="1"/>
  <c r="AW147" i="1" s="1"/>
  <c r="AX148" i="1" s="1"/>
  <c r="AY149" i="1" s="1"/>
  <c r="AZ150" i="1" s="1"/>
  <c r="BA151" i="1" s="1"/>
  <c r="BB152" i="1" s="1"/>
  <c r="BC153" i="1" s="1"/>
  <c r="BD154" i="1" s="1"/>
  <c r="BE155" i="1" s="1"/>
  <c r="BF156" i="1" s="1"/>
  <c r="BG157" i="1" s="1"/>
  <c r="BH158" i="1" s="1"/>
  <c r="BI159" i="1" s="1"/>
  <c r="BJ160" i="1" s="1"/>
  <c r="BK161" i="1" s="1"/>
  <c r="BL162" i="1" s="1"/>
  <c r="BM163" i="1" s="1"/>
  <c r="BN164" i="1" s="1"/>
  <c r="BO165" i="1" s="1"/>
  <c r="BP166" i="1" s="1"/>
  <c r="BQ167" i="1" s="1"/>
  <c r="BR168" i="1" s="1"/>
  <c r="BS169" i="1" s="1"/>
  <c r="BT170" i="1" s="1"/>
  <c r="BU171" i="1" s="1"/>
  <c r="BV172" i="1" s="1"/>
  <c r="BW173" i="1" s="1"/>
  <c r="BX174" i="1" s="1"/>
  <c r="BY175" i="1" s="1"/>
  <c r="BZ176" i="1" s="1"/>
  <c r="CA177" i="1" s="1"/>
  <c r="CB178" i="1" s="1"/>
  <c r="CC179" i="1" s="1"/>
  <c r="CD180" i="1" s="1"/>
  <c r="CE181" i="1" s="1"/>
  <c r="CF182" i="1" s="1"/>
  <c r="CG183" i="1" s="1"/>
  <c r="CH184" i="1" s="1"/>
  <c r="CI185" i="1" s="1"/>
  <c r="CJ186" i="1" s="1"/>
  <c r="CK187" i="1" s="1"/>
  <c r="CL188" i="1" s="1"/>
  <c r="CM189" i="1" s="1"/>
  <c r="CN190" i="1" s="1"/>
  <c r="CO191" i="1" s="1"/>
  <c r="CP192" i="1" s="1"/>
  <c r="CQ193" i="1" s="1"/>
  <c r="CR194" i="1" s="1"/>
  <c r="CS195" i="1" s="1"/>
  <c r="Z136" i="1"/>
  <c r="AF136" i="1" s="1"/>
  <c r="AG137" i="1" s="1"/>
  <c r="AH138" i="1" s="1"/>
  <c r="AI139" i="1" s="1"/>
  <c r="AJ140" i="1" s="1"/>
  <c r="AK141" i="1" s="1"/>
  <c r="AL142" i="1" s="1"/>
  <c r="AM143" i="1" s="1"/>
  <c r="AN144" i="1" s="1"/>
  <c r="AO145" i="1" s="1"/>
  <c r="AP146" i="1" s="1"/>
  <c r="AQ147" i="1" s="1"/>
  <c r="AR148" i="1" s="1"/>
  <c r="AS149" i="1" s="1"/>
  <c r="AT150" i="1" s="1"/>
  <c r="AU151" i="1" s="1"/>
  <c r="AV152" i="1" s="1"/>
  <c r="AW153" i="1" s="1"/>
  <c r="AX154" i="1" s="1"/>
  <c r="AY155" i="1" s="1"/>
  <c r="AZ156" i="1" s="1"/>
  <c r="BA157" i="1" s="1"/>
  <c r="BB158" i="1" s="1"/>
  <c r="BC159" i="1" s="1"/>
  <c r="BD160" i="1" s="1"/>
  <c r="BE161" i="1" s="1"/>
  <c r="BF162" i="1" s="1"/>
  <c r="BG163" i="1" s="1"/>
  <c r="BH164" i="1" s="1"/>
  <c r="BI165" i="1" s="1"/>
  <c r="BJ166" i="1" s="1"/>
  <c r="BK167" i="1" s="1"/>
  <c r="BL168" i="1" s="1"/>
  <c r="BM169" i="1" s="1"/>
  <c r="BN170" i="1" s="1"/>
  <c r="BO171" i="1" s="1"/>
  <c r="BP172" i="1" s="1"/>
  <c r="BQ173" i="1" s="1"/>
  <c r="BR174" i="1" s="1"/>
  <c r="BS175" i="1" s="1"/>
  <c r="BT176" i="1" s="1"/>
  <c r="BU177" i="1" s="1"/>
  <c r="BV178" i="1" s="1"/>
  <c r="BW179" i="1" s="1"/>
  <c r="BX180" i="1" s="1"/>
  <c r="BY181" i="1" s="1"/>
  <c r="BZ182" i="1" s="1"/>
  <c r="CA183" i="1" s="1"/>
  <c r="CB184" i="1" s="1"/>
  <c r="CC185" i="1" s="1"/>
  <c r="CD186" i="1" s="1"/>
  <c r="CE187" i="1" s="1"/>
  <c r="CF188" i="1" s="1"/>
  <c r="CG189" i="1" s="1"/>
  <c r="CH190" i="1" s="1"/>
  <c r="CI191" i="1" s="1"/>
  <c r="CJ192" i="1" s="1"/>
  <c r="CK193" i="1" s="1"/>
  <c r="CL194" i="1" s="1"/>
  <c r="CM195" i="1" s="1"/>
  <c r="Z23" i="1"/>
  <c r="AF23" i="1" s="1"/>
  <c r="AG24" i="1" s="1"/>
  <c r="AH25" i="1" s="1"/>
  <c r="AI26" i="1" s="1"/>
  <c r="AJ27" i="1" s="1"/>
  <c r="AK28" i="1" s="1"/>
  <c r="AL29" i="1" s="1"/>
  <c r="AM30" i="1" s="1"/>
  <c r="AN31" i="1" s="1"/>
  <c r="AO32" i="1" s="1"/>
  <c r="AP33" i="1" s="1"/>
  <c r="AQ34" i="1" s="1"/>
  <c r="AR35" i="1" s="1"/>
  <c r="AS36" i="1" s="1"/>
  <c r="AT37" i="1" s="1"/>
  <c r="AU38" i="1" s="1"/>
  <c r="AV39" i="1" s="1"/>
  <c r="AW40" i="1" s="1"/>
  <c r="AX41" i="1" s="1"/>
  <c r="AY42" i="1" s="1"/>
  <c r="AZ43" i="1" s="1"/>
  <c r="BA44" i="1" s="1"/>
  <c r="BB45" i="1" s="1"/>
  <c r="BC46" i="1" s="1"/>
  <c r="BD47" i="1" s="1"/>
  <c r="BE48" i="1" s="1"/>
  <c r="BF49" i="1" s="1"/>
  <c r="BG50" i="1" s="1"/>
  <c r="BH51" i="1" s="1"/>
  <c r="BI52" i="1" s="1"/>
  <c r="BJ53" i="1" s="1"/>
  <c r="BK54" i="1" s="1"/>
  <c r="BL55" i="1" s="1"/>
  <c r="BM56" i="1" s="1"/>
  <c r="BN57" i="1" s="1"/>
  <c r="BO58" i="1" s="1"/>
  <c r="BP59" i="1" s="1"/>
  <c r="BQ60" i="1" s="1"/>
  <c r="BR61" i="1" s="1"/>
  <c r="BS62" i="1" s="1"/>
  <c r="BT63" i="1" s="1"/>
  <c r="BU64" i="1" s="1"/>
  <c r="BV65" i="1" s="1"/>
  <c r="BW66" i="1" s="1"/>
  <c r="BX67" i="1" s="1"/>
  <c r="BY68" i="1" s="1"/>
  <c r="BZ69" i="1" s="1"/>
  <c r="CA70" i="1" s="1"/>
  <c r="CB71" i="1" s="1"/>
  <c r="CC72" i="1" s="1"/>
  <c r="CD73" i="1" s="1"/>
  <c r="CE74" i="1" s="1"/>
  <c r="CF75" i="1" s="1"/>
  <c r="CG76" i="1" s="1"/>
  <c r="CH77" i="1" s="1"/>
  <c r="CI78" i="1" s="1"/>
  <c r="CJ79" i="1" s="1"/>
  <c r="CK80" i="1" s="1"/>
  <c r="CL81" i="1" s="1"/>
  <c r="CM82" i="1" s="1"/>
  <c r="CN83" i="1" s="1"/>
  <c r="CO84" i="1" s="1"/>
  <c r="CP85" i="1" s="1"/>
  <c r="CQ86" i="1" s="1"/>
  <c r="CR87" i="1" s="1"/>
  <c r="CS88" i="1" s="1"/>
  <c r="CT89" i="1" s="1"/>
  <c r="CU90" i="1" s="1"/>
  <c r="CV91" i="1" s="1"/>
  <c r="CW92" i="1" s="1"/>
  <c r="CX93" i="1" s="1"/>
  <c r="CY94" i="1" s="1"/>
  <c r="CZ95" i="1" s="1"/>
  <c r="DA96" i="1" s="1"/>
  <c r="DB97" i="1" s="1"/>
  <c r="DC98" i="1" s="1"/>
  <c r="DD99" i="1" s="1"/>
  <c r="DE100" i="1" s="1"/>
  <c r="DF101" i="1" s="1"/>
  <c r="DG102" i="1" s="1"/>
  <c r="DH103" i="1" s="1"/>
  <c r="DI104" i="1" s="1"/>
  <c r="DJ105" i="1" s="1"/>
  <c r="DK106" i="1" s="1"/>
  <c r="DL107" i="1" s="1"/>
  <c r="DM108" i="1" s="1"/>
  <c r="DN109" i="1" s="1"/>
  <c r="DO110" i="1" s="1"/>
  <c r="DP111" i="1" s="1"/>
  <c r="DQ112" i="1" s="1"/>
  <c r="DR113" i="1" s="1"/>
  <c r="DS114" i="1" s="1"/>
  <c r="DT115" i="1" s="1"/>
  <c r="DU116" i="1" s="1"/>
  <c r="DV117" i="1" s="1"/>
  <c r="DW118" i="1" s="1"/>
  <c r="DX119" i="1" s="1"/>
  <c r="DY120" i="1" s="1"/>
  <c r="DZ121" i="1" s="1"/>
  <c r="EA122" i="1" s="1"/>
  <c r="EB123" i="1" s="1"/>
  <c r="EC124" i="1" s="1"/>
  <c r="ED125" i="1" s="1"/>
  <c r="EE126" i="1" s="1"/>
  <c r="EF127" i="1" s="1"/>
  <c r="EG128" i="1" s="1"/>
  <c r="EH129" i="1" s="1"/>
  <c r="EI130" i="1" s="1"/>
  <c r="EJ131" i="1" s="1"/>
  <c r="EK132" i="1" s="1"/>
  <c r="EL133" i="1" s="1"/>
  <c r="EM134" i="1" s="1"/>
  <c r="EN135" i="1" s="1"/>
  <c r="EO136" i="1" s="1"/>
  <c r="EP137" i="1" s="1"/>
  <c r="EQ138" i="1" s="1"/>
  <c r="ER139" i="1" s="1"/>
  <c r="ES140" i="1" s="1"/>
  <c r="ET141" i="1" s="1"/>
  <c r="EU142" i="1" s="1"/>
  <c r="EV143" i="1" s="1"/>
  <c r="EW144" i="1" s="1"/>
  <c r="EX145" i="1" s="1"/>
  <c r="EY146" i="1" s="1"/>
  <c r="EZ147" i="1" s="1"/>
  <c r="FA148" i="1" s="1"/>
  <c r="FB149" i="1" s="1"/>
  <c r="FC150" i="1" s="1"/>
  <c r="FD151" i="1" s="1"/>
  <c r="FE152" i="1" s="1"/>
  <c r="FF153" i="1" s="1"/>
  <c r="FG154" i="1" s="1"/>
  <c r="FH155" i="1" s="1"/>
  <c r="FI156" i="1" s="1"/>
  <c r="FJ157" i="1" s="1"/>
  <c r="FK158" i="1" s="1"/>
  <c r="FL159" i="1" s="1"/>
  <c r="FM160" i="1" s="1"/>
  <c r="FN161" i="1" s="1"/>
  <c r="FO162" i="1" s="1"/>
  <c r="FP163" i="1" s="1"/>
  <c r="FQ164" i="1" s="1"/>
  <c r="FR165" i="1" s="1"/>
  <c r="FS166" i="1" s="1"/>
  <c r="FT167" i="1" s="1"/>
  <c r="FU168" i="1" s="1"/>
  <c r="FV169" i="1" s="1"/>
  <c r="FW170" i="1" s="1"/>
  <c r="FX171" i="1" s="1"/>
  <c r="FY172" i="1" s="1"/>
  <c r="FZ173" i="1" s="1"/>
  <c r="GA174" i="1" s="1"/>
  <c r="GB175" i="1" s="1"/>
  <c r="GC176" i="1" s="1"/>
  <c r="GD177" i="1" s="1"/>
  <c r="GE178" i="1" s="1"/>
  <c r="GF179" i="1" s="1"/>
  <c r="GG180" i="1" s="1"/>
  <c r="GH181" i="1" s="1"/>
  <c r="GI182" i="1" s="1"/>
  <c r="GJ183" i="1" s="1"/>
  <c r="GK184" i="1" s="1"/>
  <c r="GL185" i="1" s="1"/>
  <c r="GM186" i="1" s="1"/>
  <c r="GN187" i="1" s="1"/>
  <c r="GO188" i="1" s="1"/>
  <c r="GP189" i="1" s="1"/>
  <c r="GQ190" i="1" s="1"/>
  <c r="GR191" i="1" s="1"/>
  <c r="GS192" i="1" s="1"/>
  <c r="GT193" i="1" s="1"/>
  <c r="GU194" i="1" s="1"/>
  <c r="GV195" i="1" s="1"/>
  <c r="Z24" i="1"/>
  <c r="AF24" i="1" s="1"/>
  <c r="AG25" i="1" s="1"/>
  <c r="AH26" i="1" s="1"/>
  <c r="AI27" i="1" s="1"/>
  <c r="AJ28" i="1" s="1"/>
  <c r="AK29" i="1" s="1"/>
  <c r="AL30" i="1" s="1"/>
  <c r="AM31" i="1" s="1"/>
  <c r="AN32" i="1" s="1"/>
  <c r="AO33" i="1" s="1"/>
  <c r="AP34" i="1" s="1"/>
  <c r="AQ35" i="1" s="1"/>
  <c r="AR36" i="1" s="1"/>
  <c r="AS37" i="1" s="1"/>
  <c r="AT38" i="1" s="1"/>
  <c r="AU39" i="1" s="1"/>
  <c r="AV40" i="1" s="1"/>
  <c r="AW41" i="1" s="1"/>
  <c r="AX42" i="1" s="1"/>
  <c r="AY43" i="1" s="1"/>
  <c r="AZ44" i="1" s="1"/>
  <c r="BA45" i="1" s="1"/>
  <c r="BB46" i="1" s="1"/>
  <c r="BC47" i="1" s="1"/>
  <c r="BD48" i="1" s="1"/>
  <c r="BE49" i="1" s="1"/>
  <c r="BF50" i="1" s="1"/>
  <c r="BG51" i="1" s="1"/>
  <c r="BH52" i="1" s="1"/>
  <c r="BI53" i="1" s="1"/>
  <c r="BJ54" i="1" s="1"/>
  <c r="BK55" i="1" s="1"/>
  <c r="BL56" i="1" s="1"/>
  <c r="BM57" i="1" s="1"/>
  <c r="BN58" i="1" s="1"/>
  <c r="BO59" i="1" s="1"/>
  <c r="BP60" i="1" s="1"/>
  <c r="BQ61" i="1" s="1"/>
  <c r="BR62" i="1" s="1"/>
  <c r="BS63" i="1" s="1"/>
  <c r="BT64" i="1" s="1"/>
  <c r="BU65" i="1" s="1"/>
  <c r="BV66" i="1" s="1"/>
  <c r="BW67" i="1" s="1"/>
  <c r="BX68" i="1" s="1"/>
  <c r="BY69" i="1" s="1"/>
  <c r="BZ70" i="1" s="1"/>
  <c r="CA71" i="1" s="1"/>
  <c r="CB72" i="1" s="1"/>
  <c r="CC73" i="1" s="1"/>
  <c r="CD74" i="1" s="1"/>
  <c r="CE75" i="1" s="1"/>
  <c r="CF76" i="1" s="1"/>
  <c r="CG77" i="1" s="1"/>
  <c r="CH78" i="1" s="1"/>
  <c r="CI79" i="1" s="1"/>
  <c r="CJ80" i="1" s="1"/>
  <c r="CK81" i="1" s="1"/>
  <c r="CL82" i="1" s="1"/>
  <c r="CM83" i="1" s="1"/>
  <c r="CN84" i="1" s="1"/>
  <c r="CO85" i="1" s="1"/>
  <c r="CP86" i="1" s="1"/>
  <c r="CQ87" i="1" s="1"/>
  <c r="CR88" i="1" s="1"/>
  <c r="CS89" i="1" s="1"/>
  <c r="CT90" i="1" s="1"/>
  <c r="CU91" i="1" s="1"/>
  <c r="CV92" i="1" s="1"/>
  <c r="CW93" i="1" s="1"/>
  <c r="CX94" i="1" s="1"/>
  <c r="CY95" i="1" s="1"/>
  <c r="CZ96" i="1" s="1"/>
  <c r="DA97" i="1" s="1"/>
  <c r="DB98" i="1" s="1"/>
  <c r="DC99" i="1" s="1"/>
  <c r="DD100" i="1" s="1"/>
  <c r="DE101" i="1" s="1"/>
  <c r="DF102" i="1" s="1"/>
  <c r="DG103" i="1" s="1"/>
  <c r="DH104" i="1" s="1"/>
  <c r="DI105" i="1" s="1"/>
  <c r="DJ106" i="1" s="1"/>
  <c r="DK107" i="1" s="1"/>
  <c r="DL108" i="1" s="1"/>
  <c r="DM109" i="1" s="1"/>
  <c r="DN110" i="1" s="1"/>
  <c r="DO111" i="1" s="1"/>
  <c r="DP112" i="1" s="1"/>
  <c r="DQ113" i="1" s="1"/>
  <c r="DR114" i="1" s="1"/>
  <c r="DS115" i="1" s="1"/>
  <c r="DT116" i="1" s="1"/>
  <c r="DU117" i="1" s="1"/>
  <c r="DV118" i="1" s="1"/>
  <c r="DW119" i="1" s="1"/>
  <c r="DX120" i="1" s="1"/>
  <c r="DY121" i="1" s="1"/>
  <c r="DZ122" i="1" s="1"/>
  <c r="EA123" i="1" s="1"/>
  <c r="EB124" i="1" s="1"/>
  <c r="EC125" i="1" s="1"/>
  <c r="ED126" i="1" s="1"/>
  <c r="EE127" i="1" s="1"/>
  <c r="EF128" i="1" s="1"/>
  <c r="EG129" i="1" s="1"/>
  <c r="EH130" i="1" s="1"/>
  <c r="EI131" i="1" s="1"/>
  <c r="EJ132" i="1" s="1"/>
  <c r="EK133" i="1" s="1"/>
  <c r="EL134" i="1" s="1"/>
  <c r="EM135" i="1" s="1"/>
  <c r="EN136" i="1" s="1"/>
  <c r="EO137" i="1" s="1"/>
  <c r="EP138" i="1" s="1"/>
  <c r="EQ139" i="1" s="1"/>
  <c r="ER140" i="1" s="1"/>
  <c r="ES141" i="1" s="1"/>
  <c r="ET142" i="1" s="1"/>
  <c r="EU143" i="1" s="1"/>
  <c r="EV144" i="1" s="1"/>
  <c r="EW145" i="1" s="1"/>
  <c r="EX146" i="1" s="1"/>
  <c r="EY147" i="1" s="1"/>
  <c r="EZ148" i="1" s="1"/>
  <c r="FA149" i="1" s="1"/>
  <c r="FB150" i="1" s="1"/>
  <c r="FC151" i="1" s="1"/>
  <c r="FD152" i="1" s="1"/>
  <c r="FE153" i="1" s="1"/>
  <c r="FF154" i="1" s="1"/>
  <c r="FG155" i="1" s="1"/>
  <c r="FH156" i="1" s="1"/>
  <c r="FI157" i="1" s="1"/>
  <c r="FJ158" i="1" s="1"/>
  <c r="FK159" i="1" s="1"/>
  <c r="FL160" i="1" s="1"/>
  <c r="FM161" i="1" s="1"/>
  <c r="FN162" i="1" s="1"/>
  <c r="FO163" i="1" s="1"/>
  <c r="FP164" i="1" s="1"/>
  <c r="FQ165" i="1" s="1"/>
  <c r="FR166" i="1" s="1"/>
  <c r="FS167" i="1" s="1"/>
  <c r="FT168" i="1" s="1"/>
  <c r="FU169" i="1" s="1"/>
  <c r="FV170" i="1" s="1"/>
  <c r="FW171" i="1" s="1"/>
  <c r="FX172" i="1" s="1"/>
  <c r="FY173" i="1" s="1"/>
  <c r="FZ174" i="1" s="1"/>
  <c r="GA175" i="1" s="1"/>
  <c r="GB176" i="1" s="1"/>
  <c r="GC177" i="1" s="1"/>
  <c r="GD178" i="1" s="1"/>
  <c r="GE179" i="1" s="1"/>
  <c r="GF180" i="1" s="1"/>
  <c r="GG181" i="1" s="1"/>
  <c r="GH182" i="1" s="1"/>
  <c r="GI183" i="1" s="1"/>
  <c r="GJ184" i="1" s="1"/>
  <c r="GK185" i="1" s="1"/>
  <c r="GL186" i="1" s="1"/>
  <c r="GM187" i="1" s="1"/>
  <c r="GN188" i="1" s="1"/>
  <c r="GO189" i="1" s="1"/>
  <c r="GP190" i="1" s="1"/>
  <c r="GQ191" i="1" s="1"/>
  <c r="GR192" i="1" s="1"/>
  <c r="GS193" i="1" s="1"/>
  <c r="GT194" i="1" s="1"/>
  <c r="GU195" i="1" s="1"/>
  <c r="Z35" i="1"/>
  <c r="AF35" i="1" s="1"/>
  <c r="AG36" i="1" s="1"/>
  <c r="AH37" i="1" s="1"/>
  <c r="AI38" i="1" s="1"/>
  <c r="AJ39" i="1" s="1"/>
  <c r="AK40" i="1" s="1"/>
  <c r="AL41" i="1" s="1"/>
  <c r="AM42" i="1" s="1"/>
  <c r="AN43" i="1" s="1"/>
  <c r="AO44" i="1" s="1"/>
  <c r="AP45" i="1" s="1"/>
  <c r="AQ46" i="1" s="1"/>
  <c r="AR47" i="1" s="1"/>
  <c r="AS48" i="1" s="1"/>
  <c r="AT49" i="1" s="1"/>
  <c r="AU50" i="1" s="1"/>
  <c r="AV51" i="1" s="1"/>
  <c r="AW52" i="1" s="1"/>
  <c r="AX53" i="1" s="1"/>
  <c r="AY54" i="1" s="1"/>
  <c r="AZ55" i="1" s="1"/>
  <c r="BA56" i="1" s="1"/>
  <c r="BB57" i="1" s="1"/>
  <c r="BC58" i="1" s="1"/>
  <c r="BD59" i="1" s="1"/>
  <c r="BE60" i="1" s="1"/>
  <c r="BF61" i="1" s="1"/>
  <c r="BG62" i="1" s="1"/>
  <c r="BH63" i="1" s="1"/>
  <c r="BI64" i="1" s="1"/>
  <c r="BJ65" i="1" s="1"/>
  <c r="BK66" i="1" s="1"/>
  <c r="BL67" i="1" s="1"/>
  <c r="BM68" i="1" s="1"/>
  <c r="BN69" i="1" s="1"/>
  <c r="BO70" i="1" s="1"/>
  <c r="BP71" i="1" s="1"/>
  <c r="BQ72" i="1" s="1"/>
  <c r="BR73" i="1" s="1"/>
  <c r="BS74" i="1" s="1"/>
  <c r="BT75" i="1" s="1"/>
  <c r="BU76" i="1" s="1"/>
  <c r="BV77" i="1" s="1"/>
  <c r="BW78" i="1" s="1"/>
  <c r="BX79" i="1" s="1"/>
  <c r="BY80" i="1" s="1"/>
  <c r="BZ81" i="1" s="1"/>
  <c r="CA82" i="1" s="1"/>
  <c r="CB83" i="1" s="1"/>
  <c r="CC84" i="1" s="1"/>
  <c r="CD85" i="1" s="1"/>
  <c r="CE86" i="1" s="1"/>
  <c r="CF87" i="1" s="1"/>
  <c r="CG88" i="1" s="1"/>
  <c r="CH89" i="1" s="1"/>
  <c r="CI90" i="1" s="1"/>
  <c r="CJ91" i="1" s="1"/>
  <c r="CK92" i="1" s="1"/>
  <c r="CL93" i="1" s="1"/>
  <c r="CM94" i="1" s="1"/>
  <c r="CN95" i="1" s="1"/>
  <c r="CO96" i="1" s="1"/>
  <c r="CP97" i="1" s="1"/>
  <c r="CQ98" i="1" s="1"/>
  <c r="CR99" i="1" s="1"/>
  <c r="CS100" i="1" s="1"/>
  <c r="CT101" i="1" s="1"/>
  <c r="CU102" i="1" s="1"/>
  <c r="CV103" i="1" s="1"/>
  <c r="CW104" i="1" s="1"/>
  <c r="CX105" i="1" s="1"/>
  <c r="CY106" i="1" s="1"/>
  <c r="CZ107" i="1" s="1"/>
  <c r="DA108" i="1" s="1"/>
  <c r="DB109" i="1" s="1"/>
  <c r="DC110" i="1" s="1"/>
  <c r="DD111" i="1" s="1"/>
  <c r="DE112" i="1" s="1"/>
  <c r="DF113" i="1" s="1"/>
  <c r="DG114" i="1" s="1"/>
  <c r="DH115" i="1" s="1"/>
  <c r="DI116" i="1" s="1"/>
  <c r="DJ117" i="1" s="1"/>
  <c r="DK118" i="1" s="1"/>
  <c r="DL119" i="1" s="1"/>
  <c r="DM120" i="1" s="1"/>
  <c r="DN121" i="1" s="1"/>
  <c r="DO122" i="1" s="1"/>
  <c r="DP123" i="1" s="1"/>
  <c r="DQ124" i="1" s="1"/>
  <c r="DR125" i="1" s="1"/>
  <c r="DS126" i="1" s="1"/>
  <c r="DT127" i="1" s="1"/>
  <c r="DU128" i="1" s="1"/>
  <c r="DV129" i="1" s="1"/>
  <c r="DW130" i="1" s="1"/>
  <c r="DX131" i="1" s="1"/>
  <c r="DY132" i="1" s="1"/>
  <c r="DZ133" i="1" s="1"/>
  <c r="EA134" i="1" s="1"/>
  <c r="EB135" i="1" s="1"/>
  <c r="EC136" i="1" s="1"/>
  <c r="ED137" i="1" s="1"/>
  <c r="EE138" i="1" s="1"/>
  <c r="EF139" i="1" s="1"/>
  <c r="EG140" i="1" s="1"/>
  <c r="EH141" i="1" s="1"/>
  <c r="EI142" i="1" s="1"/>
  <c r="EJ143" i="1" s="1"/>
  <c r="EK144" i="1" s="1"/>
  <c r="EL145" i="1" s="1"/>
  <c r="EM146" i="1" s="1"/>
  <c r="EN147" i="1" s="1"/>
  <c r="EO148" i="1" s="1"/>
  <c r="EP149" i="1" s="1"/>
  <c r="EQ150" i="1" s="1"/>
  <c r="ER151" i="1" s="1"/>
  <c r="ES152" i="1" s="1"/>
  <c r="ET153" i="1" s="1"/>
  <c r="EU154" i="1" s="1"/>
  <c r="EV155" i="1" s="1"/>
  <c r="EW156" i="1" s="1"/>
  <c r="EX157" i="1" s="1"/>
  <c r="EY158" i="1" s="1"/>
  <c r="EZ159" i="1" s="1"/>
  <c r="FA160" i="1" s="1"/>
  <c r="FB161" i="1" s="1"/>
  <c r="FC162" i="1" s="1"/>
  <c r="FD163" i="1" s="1"/>
  <c r="FE164" i="1" s="1"/>
  <c r="FF165" i="1" s="1"/>
  <c r="FG166" i="1" s="1"/>
  <c r="FH167" i="1" s="1"/>
  <c r="FI168" i="1" s="1"/>
  <c r="FJ169" i="1" s="1"/>
  <c r="FK170" i="1" s="1"/>
  <c r="FL171" i="1" s="1"/>
  <c r="FM172" i="1" s="1"/>
  <c r="FN173" i="1" s="1"/>
  <c r="FO174" i="1" s="1"/>
  <c r="FP175" i="1" s="1"/>
  <c r="FQ176" i="1" s="1"/>
  <c r="FR177" i="1" s="1"/>
  <c r="FS178" i="1" s="1"/>
  <c r="FT179" i="1" s="1"/>
  <c r="FU180" i="1" s="1"/>
  <c r="FV181" i="1" s="1"/>
  <c r="FW182" i="1" s="1"/>
  <c r="FX183" i="1" s="1"/>
  <c r="FY184" i="1" s="1"/>
  <c r="FZ185" i="1" s="1"/>
  <c r="GA186" i="1" s="1"/>
  <c r="GB187" i="1" s="1"/>
  <c r="GC188" i="1" s="1"/>
  <c r="GD189" i="1" s="1"/>
  <c r="GE190" i="1" s="1"/>
  <c r="GF191" i="1" s="1"/>
  <c r="GG192" i="1" s="1"/>
  <c r="GH193" i="1" s="1"/>
  <c r="GI194" i="1" s="1"/>
  <c r="GJ195" i="1" s="1"/>
  <c r="Z172" i="1"/>
  <c r="AF172" i="1" s="1"/>
  <c r="AG173" i="1" s="1"/>
  <c r="AH174" i="1" s="1"/>
  <c r="AI175" i="1" s="1"/>
  <c r="AJ176" i="1" s="1"/>
  <c r="AK177" i="1" s="1"/>
  <c r="AL178" i="1" s="1"/>
  <c r="AM179" i="1" s="1"/>
  <c r="AN180" i="1" s="1"/>
  <c r="AO181" i="1" s="1"/>
  <c r="AP182" i="1" s="1"/>
  <c r="AQ183" i="1" s="1"/>
  <c r="AR184" i="1" s="1"/>
  <c r="AS185" i="1" s="1"/>
  <c r="AT186" i="1" s="1"/>
  <c r="AU187" i="1" s="1"/>
  <c r="AV188" i="1" s="1"/>
  <c r="AW189" i="1" s="1"/>
  <c r="AX190" i="1" s="1"/>
  <c r="AY191" i="1" s="1"/>
  <c r="AZ192" i="1" s="1"/>
  <c r="BA193" i="1" s="1"/>
  <c r="BB194" i="1" s="1"/>
  <c r="BC195" i="1" s="1"/>
  <c r="Z147" i="1"/>
  <c r="AF147" i="1" s="1"/>
  <c r="AG148" i="1" s="1"/>
  <c r="AH149" i="1" s="1"/>
  <c r="AI150" i="1" s="1"/>
  <c r="AJ151" i="1" s="1"/>
  <c r="AK152" i="1" s="1"/>
  <c r="AL153" i="1" s="1"/>
  <c r="AM154" i="1" s="1"/>
  <c r="AN155" i="1" s="1"/>
  <c r="AO156" i="1" s="1"/>
  <c r="AP157" i="1" s="1"/>
  <c r="AQ158" i="1" s="1"/>
  <c r="AR159" i="1" s="1"/>
  <c r="AS160" i="1" s="1"/>
  <c r="AT161" i="1" s="1"/>
  <c r="AU162" i="1" s="1"/>
  <c r="AV163" i="1" s="1"/>
  <c r="AW164" i="1" s="1"/>
  <c r="AX165" i="1" s="1"/>
  <c r="AY166" i="1" s="1"/>
  <c r="AZ167" i="1" s="1"/>
  <c r="BA168" i="1" s="1"/>
  <c r="BB169" i="1" s="1"/>
  <c r="BC170" i="1" s="1"/>
  <c r="BD171" i="1" s="1"/>
  <c r="BE172" i="1" s="1"/>
  <c r="BF173" i="1" s="1"/>
  <c r="BG174" i="1" s="1"/>
  <c r="BH175" i="1" s="1"/>
  <c r="BI176" i="1" s="1"/>
  <c r="BJ177" i="1" s="1"/>
  <c r="BK178" i="1" s="1"/>
  <c r="BL179" i="1" s="1"/>
  <c r="BM180" i="1" s="1"/>
  <c r="BN181" i="1" s="1"/>
  <c r="BO182" i="1" s="1"/>
  <c r="BP183" i="1" s="1"/>
  <c r="BQ184" i="1" s="1"/>
  <c r="BR185" i="1" s="1"/>
  <c r="BS186" i="1" s="1"/>
  <c r="BT187" i="1" s="1"/>
  <c r="BU188" i="1" s="1"/>
  <c r="BV189" i="1" s="1"/>
  <c r="BW190" i="1" s="1"/>
  <c r="BX191" i="1" s="1"/>
  <c r="BY192" i="1" s="1"/>
  <c r="BZ193" i="1" s="1"/>
  <c r="CA194" i="1" s="1"/>
  <c r="CB195" i="1" s="1"/>
  <c r="Z195" i="1"/>
  <c r="AF195" i="1" s="1"/>
  <c r="Z61" i="1"/>
  <c r="AF61" i="1" s="1"/>
  <c r="AG62" i="1" s="1"/>
  <c r="AH63" i="1" s="1"/>
  <c r="AI64" i="1" s="1"/>
  <c r="AJ65" i="1" s="1"/>
  <c r="AK66" i="1" s="1"/>
  <c r="AL67" i="1" s="1"/>
  <c r="AM68" i="1" s="1"/>
  <c r="AN69" i="1" s="1"/>
  <c r="AO70" i="1" s="1"/>
  <c r="AP71" i="1" s="1"/>
  <c r="AQ72" i="1" s="1"/>
  <c r="AR73" i="1" s="1"/>
  <c r="AS74" i="1" s="1"/>
  <c r="AT75" i="1" s="1"/>
  <c r="AU76" i="1" s="1"/>
  <c r="AV77" i="1" s="1"/>
  <c r="AW78" i="1" s="1"/>
  <c r="AX79" i="1" s="1"/>
  <c r="AY80" i="1" s="1"/>
  <c r="AZ81" i="1" s="1"/>
  <c r="BA82" i="1" s="1"/>
  <c r="BB83" i="1" s="1"/>
  <c r="BC84" i="1" s="1"/>
  <c r="BD85" i="1" s="1"/>
  <c r="BE86" i="1" s="1"/>
  <c r="BF87" i="1" s="1"/>
  <c r="BG88" i="1" s="1"/>
  <c r="BH89" i="1" s="1"/>
  <c r="BI90" i="1" s="1"/>
  <c r="BJ91" i="1" s="1"/>
  <c r="BK92" i="1" s="1"/>
  <c r="BL93" i="1" s="1"/>
  <c r="BM94" i="1" s="1"/>
  <c r="BN95" i="1" s="1"/>
  <c r="BO96" i="1" s="1"/>
  <c r="BP97" i="1" s="1"/>
  <c r="BQ98" i="1" s="1"/>
  <c r="BR99" i="1" s="1"/>
  <c r="BS100" i="1" s="1"/>
  <c r="BT101" i="1" s="1"/>
  <c r="BU102" i="1" s="1"/>
  <c r="BV103" i="1" s="1"/>
  <c r="BW104" i="1" s="1"/>
  <c r="BX105" i="1" s="1"/>
  <c r="BY106" i="1" s="1"/>
  <c r="BZ107" i="1" s="1"/>
  <c r="CA108" i="1" s="1"/>
  <c r="CB109" i="1" s="1"/>
  <c r="CC110" i="1" s="1"/>
  <c r="CD111" i="1" s="1"/>
  <c r="CE112" i="1" s="1"/>
  <c r="CF113" i="1" s="1"/>
  <c r="CG114" i="1" s="1"/>
  <c r="CH115" i="1" s="1"/>
  <c r="CI116" i="1" s="1"/>
  <c r="CJ117" i="1" s="1"/>
  <c r="CK118" i="1" s="1"/>
  <c r="CL119" i="1" s="1"/>
  <c r="CM120" i="1" s="1"/>
  <c r="CN121" i="1" s="1"/>
  <c r="CO122" i="1" s="1"/>
  <c r="CP123" i="1" s="1"/>
  <c r="CQ124" i="1" s="1"/>
  <c r="CR125" i="1" s="1"/>
  <c r="CS126" i="1" s="1"/>
  <c r="CT127" i="1" s="1"/>
  <c r="CU128" i="1" s="1"/>
  <c r="CV129" i="1" s="1"/>
  <c r="CW130" i="1" s="1"/>
  <c r="CX131" i="1" s="1"/>
  <c r="CY132" i="1" s="1"/>
  <c r="CZ133" i="1" s="1"/>
  <c r="DA134" i="1" s="1"/>
  <c r="DB135" i="1" s="1"/>
  <c r="DC136" i="1" s="1"/>
  <c r="DD137" i="1" s="1"/>
  <c r="DE138" i="1" s="1"/>
  <c r="DF139" i="1" s="1"/>
  <c r="DG140" i="1" s="1"/>
  <c r="DH141" i="1" s="1"/>
  <c r="DI142" i="1" s="1"/>
  <c r="DJ143" i="1" s="1"/>
  <c r="DK144" i="1" s="1"/>
  <c r="DL145" i="1" s="1"/>
  <c r="DM146" i="1" s="1"/>
  <c r="DN147" i="1" s="1"/>
  <c r="DO148" i="1" s="1"/>
  <c r="DP149" i="1" s="1"/>
  <c r="DQ150" i="1" s="1"/>
  <c r="DR151" i="1" s="1"/>
  <c r="DS152" i="1" s="1"/>
  <c r="DT153" i="1" s="1"/>
  <c r="DU154" i="1" s="1"/>
  <c r="DV155" i="1" s="1"/>
  <c r="DW156" i="1" s="1"/>
  <c r="DX157" i="1" s="1"/>
  <c r="DY158" i="1" s="1"/>
  <c r="DZ159" i="1" s="1"/>
  <c r="EA160" i="1" s="1"/>
  <c r="EB161" i="1" s="1"/>
  <c r="EC162" i="1" s="1"/>
  <c r="ED163" i="1" s="1"/>
  <c r="EE164" i="1" s="1"/>
  <c r="EF165" i="1" s="1"/>
  <c r="EG166" i="1" s="1"/>
  <c r="EH167" i="1" s="1"/>
  <c r="EI168" i="1" s="1"/>
  <c r="EJ169" i="1" s="1"/>
  <c r="EK170" i="1" s="1"/>
  <c r="EL171" i="1" s="1"/>
  <c r="EM172" i="1" s="1"/>
  <c r="EN173" i="1" s="1"/>
  <c r="EO174" i="1" s="1"/>
  <c r="EP175" i="1" s="1"/>
  <c r="EQ176" i="1" s="1"/>
  <c r="ER177" i="1" s="1"/>
  <c r="ES178" i="1" s="1"/>
  <c r="ET179" i="1" s="1"/>
  <c r="EU180" i="1" s="1"/>
  <c r="EV181" i="1" s="1"/>
  <c r="EW182" i="1" s="1"/>
  <c r="EX183" i="1" s="1"/>
  <c r="EY184" i="1" s="1"/>
  <c r="EZ185" i="1" s="1"/>
  <c r="FA186" i="1" s="1"/>
  <c r="FB187" i="1" s="1"/>
  <c r="FC188" i="1" s="1"/>
  <c r="FD189" i="1" s="1"/>
  <c r="FE190" i="1" s="1"/>
  <c r="FF191" i="1" s="1"/>
  <c r="FG192" i="1" s="1"/>
  <c r="FH193" i="1" s="1"/>
  <c r="FI194" i="1" s="1"/>
  <c r="FJ195" i="1" s="1"/>
  <c r="Z155" i="1"/>
  <c r="AF155" i="1" s="1"/>
  <c r="AG156" i="1" s="1"/>
  <c r="AH157" i="1" s="1"/>
  <c r="AI158" i="1" s="1"/>
  <c r="AJ159" i="1" s="1"/>
  <c r="AK160" i="1" s="1"/>
  <c r="AL161" i="1" s="1"/>
  <c r="AM162" i="1" s="1"/>
  <c r="AN163" i="1" s="1"/>
  <c r="AO164" i="1" s="1"/>
  <c r="AP165" i="1" s="1"/>
  <c r="AQ166" i="1" s="1"/>
  <c r="AR167" i="1" s="1"/>
  <c r="AS168" i="1" s="1"/>
  <c r="AT169" i="1" s="1"/>
  <c r="AU170" i="1" s="1"/>
  <c r="AV171" i="1" s="1"/>
  <c r="AW172" i="1" s="1"/>
  <c r="AX173" i="1" s="1"/>
  <c r="AY174" i="1" s="1"/>
  <c r="AZ175" i="1" s="1"/>
  <c r="BA176" i="1" s="1"/>
  <c r="BB177" i="1" s="1"/>
  <c r="BC178" i="1" s="1"/>
  <c r="BD179" i="1" s="1"/>
  <c r="BE180" i="1" s="1"/>
  <c r="BF181" i="1" s="1"/>
  <c r="BG182" i="1" s="1"/>
  <c r="BH183" i="1" s="1"/>
  <c r="BI184" i="1" s="1"/>
  <c r="BJ185" i="1" s="1"/>
  <c r="BK186" i="1" s="1"/>
  <c r="BL187" i="1" s="1"/>
  <c r="BM188" i="1" s="1"/>
  <c r="BN189" i="1" s="1"/>
  <c r="BO190" i="1" s="1"/>
  <c r="BP191" i="1" s="1"/>
  <c r="BQ192" i="1" s="1"/>
  <c r="BR193" i="1" s="1"/>
  <c r="BS194" i="1" s="1"/>
  <c r="BT195" i="1" s="1"/>
  <c r="Z55" i="1"/>
  <c r="AF55" i="1" s="1"/>
  <c r="AG56" i="1" s="1"/>
  <c r="AH57" i="1" s="1"/>
  <c r="AI58" i="1" s="1"/>
  <c r="AJ59" i="1" s="1"/>
  <c r="AK60" i="1" s="1"/>
  <c r="AL61" i="1" s="1"/>
  <c r="AM62" i="1" s="1"/>
  <c r="AN63" i="1" s="1"/>
  <c r="AO64" i="1" s="1"/>
  <c r="AP65" i="1" s="1"/>
  <c r="AQ66" i="1" s="1"/>
  <c r="AR67" i="1" s="1"/>
  <c r="AS68" i="1" s="1"/>
  <c r="AT69" i="1" s="1"/>
  <c r="AU70" i="1" s="1"/>
  <c r="AV71" i="1" s="1"/>
  <c r="AW72" i="1" s="1"/>
  <c r="AX73" i="1" s="1"/>
  <c r="AY74" i="1" s="1"/>
  <c r="AZ75" i="1" s="1"/>
  <c r="BA76" i="1" s="1"/>
  <c r="BB77" i="1" s="1"/>
  <c r="BC78" i="1" s="1"/>
  <c r="BD79" i="1" s="1"/>
  <c r="BE80" i="1" s="1"/>
  <c r="BF81" i="1" s="1"/>
  <c r="BG82" i="1" s="1"/>
  <c r="BH83" i="1" s="1"/>
  <c r="BI84" i="1" s="1"/>
  <c r="BJ85" i="1" s="1"/>
  <c r="BK86" i="1" s="1"/>
  <c r="BL87" i="1" s="1"/>
  <c r="BM88" i="1" s="1"/>
  <c r="BN89" i="1" s="1"/>
  <c r="BO90" i="1" s="1"/>
  <c r="BP91" i="1" s="1"/>
  <c r="BQ92" i="1" s="1"/>
  <c r="BR93" i="1" s="1"/>
  <c r="BS94" i="1" s="1"/>
  <c r="BT95" i="1" s="1"/>
  <c r="BU96" i="1" s="1"/>
  <c r="BV97" i="1" s="1"/>
  <c r="BW98" i="1" s="1"/>
  <c r="BX99" i="1" s="1"/>
  <c r="BY100" i="1" s="1"/>
  <c r="BZ101" i="1" s="1"/>
  <c r="CA102" i="1" s="1"/>
  <c r="CB103" i="1" s="1"/>
  <c r="CC104" i="1" s="1"/>
  <c r="CD105" i="1" s="1"/>
  <c r="CE106" i="1" s="1"/>
  <c r="CF107" i="1" s="1"/>
  <c r="CG108" i="1" s="1"/>
  <c r="CH109" i="1" s="1"/>
  <c r="CI110" i="1" s="1"/>
  <c r="CJ111" i="1" s="1"/>
  <c r="CK112" i="1" s="1"/>
  <c r="CL113" i="1" s="1"/>
  <c r="CM114" i="1" s="1"/>
  <c r="CN115" i="1" s="1"/>
  <c r="CO116" i="1" s="1"/>
  <c r="CP117" i="1" s="1"/>
  <c r="CQ118" i="1" s="1"/>
  <c r="CR119" i="1" s="1"/>
  <c r="CS120" i="1" s="1"/>
  <c r="CT121" i="1" s="1"/>
  <c r="CU122" i="1" s="1"/>
  <c r="CV123" i="1" s="1"/>
  <c r="CW124" i="1" s="1"/>
  <c r="CX125" i="1" s="1"/>
  <c r="CY126" i="1" s="1"/>
  <c r="CZ127" i="1" s="1"/>
  <c r="DA128" i="1" s="1"/>
  <c r="DB129" i="1" s="1"/>
  <c r="DC130" i="1" s="1"/>
  <c r="DD131" i="1" s="1"/>
  <c r="DE132" i="1" s="1"/>
  <c r="DF133" i="1" s="1"/>
  <c r="DG134" i="1" s="1"/>
  <c r="DH135" i="1" s="1"/>
  <c r="DI136" i="1" s="1"/>
  <c r="DJ137" i="1" s="1"/>
  <c r="DK138" i="1" s="1"/>
  <c r="DL139" i="1" s="1"/>
  <c r="DM140" i="1" s="1"/>
  <c r="DN141" i="1" s="1"/>
  <c r="DO142" i="1" s="1"/>
  <c r="DP143" i="1" s="1"/>
  <c r="DQ144" i="1" s="1"/>
  <c r="DR145" i="1" s="1"/>
  <c r="DS146" i="1" s="1"/>
  <c r="DT147" i="1" s="1"/>
  <c r="DU148" i="1" s="1"/>
  <c r="DV149" i="1" s="1"/>
  <c r="DW150" i="1" s="1"/>
  <c r="DX151" i="1" s="1"/>
  <c r="DY152" i="1" s="1"/>
  <c r="DZ153" i="1" s="1"/>
  <c r="EA154" i="1" s="1"/>
  <c r="EB155" i="1" s="1"/>
  <c r="EC156" i="1" s="1"/>
  <c r="ED157" i="1" s="1"/>
  <c r="EE158" i="1" s="1"/>
  <c r="EF159" i="1" s="1"/>
  <c r="EG160" i="1" s="1"/>
  <c r="EH161" i="1" s="1"/>
  <c r="EI162" i="1" s="1"/>
  <c r="EJ163" i="1" s="1"/>
  <c r="EK164" i="1" s="1"/>
  <c r="EL165" i="1" s="1"/>
  <c r="EM166" i="1" s="1"/>
  <c r="EN167" i="1" s="1"/>
  <c r="EO168" i="1" s="1"/>
  <c r="EP169" i="1" s="1"/>
  <c r="EQ170" i="1" s="1"/>
  <c r="ER171" i="1" s="1"/>
  <c r="ES172" i="1" s="1"/>
  <c r="ET173" i="1" s="1"/>
  <c r="EU174" i="1" s="1"/>
  <c r="EV175" i="1" s="1"/>
  <c r="EW176" i="1" s="1"/>
  <c r="EX177" i="1" s="1"/>
  <c r="EY178" i="1" s="1"/>
  <c r="EZ179" i="1" s="1"/>
  <c r="FA180" i="1" s="1"/>
  <c r="FB181" i="1" s="1"/>
  <c r="FC182" i="1" s="1"/>
  <c r="FD183" i="1" s="1"/>
  <c r="FE184" i="1" s="1"/>
  <c r="FF185" i="1" s="1"/>
  <c r="FG186" i="1" s="1"/>
  <c r="FH187" i="1" s="1"/>
  <c r="FI188" i="1" s="1"/>
  <c r="FJ189" i="1" s="1"/>
  <c r="FK190" i="1" s="1"/>
  <c r="FL191" i="1" s="1"/>
  <c r="FM192" i="1" s="1"/>
  <c r="FN193" i="1" s="1"/>
  <c r="FO194" i="1" s="1"/>
  <c r="FP195" i="1" s="1"/>
  <c r="Z10" i="1"/>
  <c r="AF10" i="1" s="1"/>
  <c r="AG11" i="1" s="1"/>
  <c r="AH12" i="1" s="1"/>
  <c r="AI13" i="1" s="1"/>
  <c r="AJ14" i="1" s="1"/>
  <c r="AK15" i="1" s="1"/>
  <c r="AL16" i="1" s="1"/>
  <c r="AM17" i="1" s="1"/>
  <c r="AN18" i="1" s="1"/>
  <c r="AO19" i="1" s="1"/>
  <c r="AP20" i="1" s="1"/>
  <c r="AQ21" i="1" s="1"/>
  <c r="AR22" i="1" s="1"/>
  <c r="AS23" i="1" s="1"/>
  <c r="AT24" i="1" s="1"/>
  <c r="AU25" i="1" s="1"/>
  <c r="AV26" i="1" s="1"/>
  <c r="AW27" i="1" s="1"/>
  <c r="AX28" i="1" s="1"/>
  <c r="AY29" i="1" s="1"/>
  <c r="AZ30" i="1" s="1"/>
  <c r="BA31" i="1" s="1"/>
  <c r="BB32" i="1" s="1"/>
  <c r="BC33" i="1" s="1"/>
  <c r="BD34" i="1" s="1"/>
  <c r="BE35" i="1" s="1"/>
  <c r="BF36" i="1" s="1"/>
  <c r="BG37" i="1" s="1"/>
  <c r="BH38" i="1" s="1"/>
  <c r="BI39" i="1" s="1"/>
  <c r="BJ40" i="1" s="1"/>
  <c r="BK41" i="1" s="1"/>
  <c r="BL42" i="1" s="1"/>
  <c r="BM43" i="1" s="1"/>
  <c r="BN44" i="1" s="1"/>
  <c r="BO45" i="1" s="1"/>
  <c r="BP46" i="1" s="1"/>
  <c r="BQ47" i="1" s="1"/>
  <c r="BR48" i="1" s="1"/>
  <c r="BS49" i="1" s="1"/>
  <c r="BT50" i="1" s="1"/>
  <c r="BU51" i="1" s="1"/>
  <c r="BV52" i="1" s="1"/>
  <c r="BW53" i="1" s="1"/>
  <c r="BX54" i="1" s="1"/>
  <c r="BY55" i="1" s="1"/>
  <c r="BZ56" i="1" s="1"/>
  <c r="CA57" i="1" s="1"/>
  <c r="CB58" i="1" s="1"/>
  <c r="CC59" i="1" s="1"/>
  <c r="CD60" i="1" s="1"/>
  <c r="CE61" i="1" s="1"/>
  <c r="CF62" i="1" s="1"/>
  <c r="CG63" i="1" s="1"/>
  <c r="CH64" i="1" s="1"/>
  <c r="CI65" i="1" s="1"/>
  <c r="CJ66" i="1" s="1"/>
  <c r="CK67" i="1" s="1"/>
  <c r="CL68" i="1" s="1"/>
  <c r="CM69" i="1" s="1"/>
  <c r="CN70" i="1" s="1"/>
  <c r="CO71" i="1" s="1"/>
  <c r="CP72" i="1" s="1"/>
  <c r="CQ73" i="1" s="1"/>
  <c r="CR74" i="1" s="1"/>
  <c r="CS75" i="1" s="1"/>
  <c r="CT76" i="1" s="1"/>
  <c r="CU77" i="1" s="1"/>
  <c r="CV78" i="1" s="1"/>
  <c r="CW79" i="1" s="1"/>
  <c r="CX80" i="1" s="1"/>
  <c r="CY81" i="1" s="1"/>
  <c r="CZ82" i="1" s="1"/>
  <c r="DA83" i="1" s="1"/>
  <c r="DB84" i="1" s="1"/>
  <c r="DC85" i="1" s="1"/>
  <c r="DD86" i="1" s="1"/>
  <c r="DE87" i="1" s="1"/>
  <c r="DF88" i="1" s="1"/>
  <c r="DG89" i="1" s="1"/>
  <c r="DH90" i="1" s="1"/>
  <c r="DI91" i="1" s="1"/>
  <c r="DJ92" i="1" s="1"/>
  <c r="DK93" i="1" s="1"/>
  <c r="DL94" i="1" s="1"/>
  <c r="DM95" i="1" s="1"/>
  <c r="DN96" i="1" s="1"/>
  <c r="DO97" i="1" s="1"/>
  <c r="DP98" i="1" s="1"/>
  <c r="DQ99" i="1" s="1"/>
  <c r="DR100" i="1" s="1"/>
  <c r="DS101" i="1" s="1"/>
  <c r="DT102" i="1" s="1"/>
  <c r="DU103" i="1" s="1"/>
  <c r="DV104" i="1" s="1"/>
  <c r="DW105" i="1" s="1"/>
  <c r="DX106" i="1" s="1"/>
  <c r="DY107" i="1" s="1"/>
  <c r="DZ108" i="1" s="1"/>
  <c r="EA109" i="1" s="1"/>
  <c r="EB110" i="1" s="1"/>
  <c r="EC111" i="1" s="1"/>
  <c r="ED112" i="1" s="1"/>
  <c r="EE113" i="1" s="1"/>
  <c r="EF114" i="1" s="1"/>
  <c r="EG115" i="1" s="1"/>
  <c r="EH116" i="1" s="1"/>
  <c r="EI117" i="1" s="1"/>
  <c r="EJ118" i="1" s="1"/>
  <c r="EK119" i="1" s="1"/>
  <c r="EL120" i="1" s="1"/>
  <c r="EM121" i="1" s="1"/>
  <c r="EN122" i="1" s="1"/>
  <c r="EO123" i="1" s="1"/>
  <c r="EP124" i="1" s="1"/>
  <c r="EQ125" i="1" s="1"/>
  <c r="ER126" i="1" s="1"/>
  <c r="ES127" i="1" s="1"/>
  <c r="ET128" i="1" s="1"/>
  <c r="EU129" i="1" s="1"/>
  <c r="EV130" i="1" s="1"/>
  <c r="EW131" i="1" s="1"/>
  <c r="EX132" i="1" s="1"/>
  <c r="EY133" i="1" s="1"/>
  <c r="EZ134" i="1" s="1"/>
  <c r="FA135" i="1" s="1"/>
  <c r="FB136" i="1" s="1"/>
  <c r="FC137" i="1" s="1"/>
  <c r="FD138" i="1" s="1"/>
  <c r="FE139" i="1" s="1"/>
  <c r="FF140" i="1" s="1"/>
  <c r="FG141" i="1" s="1"/>
  <c r="FH142" i="1" s="1"/>
  <c r="FI143" i="1" s="1"/>
  <c r="FJ144" i="1" s="1"/>
  <c r="FK145" i="1" s="1"/>
  <c r="FL146" i="1" s="1"/>
  <c r="FM147" i="1" s="1"/>
  <c r="FN148" i="1" s="1"/>
  <c r="FO149" i="1" s="1"/>
  <c r="FP150" i="1" s="1"/>
  <c r="FQ151" i="1" s="1"/>
  <c r="FR152" i="1" s="1"/>
  <c r="FS153" i="1" s="1"/>
  <c r="FT154" i="1" s="1"/>
  <c r="FU155" i="1" s="1"/>
  <c r="FV156" i="1" s="1"/>
  <c r="FW157" i="1" s="1"/>
  <c r="FX158" i="1" s="1"/>
  <c r="FY159" i="1" s="1"/>
  <c r="FZ160" i="1" s="1"/>
  <c r="GA161" i="1" s="1"/>
  <c r="GB162" i="1" s="1"/>
  <c r="GC163" i="1" s="1"/>
  <c r="GD164" i="1" s="1"/>
  <c r="GE165" i="1" s="1"/>
  <c r="GF166" i="1" s="1"/>
  <c r="GG167" i="1" s="1"/>
  <c r="GH168" i="1" s="1"/>
  <c r="GI169" i="1" s="1"/>
  <c r="GJ170" i="1" s="1"/>
  <c r="GK171" i="1" s="1"/>
  <c r="GL172" i="1" s="1"/>
  <c r="GM173" i="1" s="1"/>
  <c r="GN174" i="1" s="1"/>
  <c r="GO175" i="1" s="1"/>
  <c r="GP176" i="1" s="1"/>
  <c r="GQ177" i="1" s="1"/>
  <c r="GR178" i="1" s="1"/>
  <c r="GS179" i="1" s="1"/>
  <c r="GT180" i="1" s="1"/>
  <c r="GU181" i="1" s="1"/>
  <c r="GV182" i="1" s="1"/>
  <c r="GW183" i="1" s="1"/>
  <c r="GX184" i="1" s="1"/>
  <c r="GY185" i="1" s="1"/>
  <c r="GZ186" i="1" s="1"/>
  <c r="HA187" i="1" s="1"/>
  <c r="HB188" i="1" s="1"/>
  <c r="HC189" i="1" s="1"/>
  <c r="HD190" i="1" s="1"/>
  <c r="HE191" i="1" s="1"/>
  <c r="HF192" i="1" s="1"/>
  <c r="HG193" i="1" s="1"/>
  <c r="HH194" i="1" s="1"/>
  <c r="HI195" i="1" s="1"/>
  <c r="Z67" i="1"/>
  <c r="AF67" i="1" s="1"/>
  <c r="AG68" i="1" s="1"/>
  <c r="AH69" i="1" s="1"/>
  <c r="AI70" i="1" s="1"/>
  <c r="AJ71" i="1" s="1"/>
  <c r="AK72" i="1" s="1"/>
  <c r="AL73" i="1" s="1"/>
  <c r="AM74" i="1" s="1"/>
  <c r="AN75" i="1" s="1"/>
  <c r="AO76" i="1" s="1"/>
  <c r="AP77" i="1" s="1"/>
  <c r="AQ78" i="1" s="1"/>
  <c r="AR79" i="1" s="1"/>
  <c r="AS80" i="1" s="1"/>
  <c r="AT81" i="1" s="1"/>
  <c r="AU82" i="1" s="1"/>
  <c r="AV83" i="1" s="1"/>
  <c r="AW84" i="1" s="1"/>
  <c r="AX85" i="1" s="1"/>
  <c r="AY86" i="1" s="1"/>
  <c r="AZ87" i="1" s="1"/>
  <c r="BA88" i="1" s="1"/>
  <c r="BB89" i="1" s="1"/>
  <c r="BC90" i="1" s="1"/>
  <c r="BD91" i="1" s="1"/>
  <c r="BE92" i="1" s="1"/>
  <c r="BF93" i="1" s="1"/>
  <c r="BG94" i="1" s="1"/>
  <c r="BH95" i="1" s="1"/>
  <c r="BI96" i="1" s="1"/>
  <c r="BJ97" i="1" s="1"/>
  <c r="BK98" i="1" s="1"/>
  <c r="BL99" i="1" s="1"/>
  <c r="BM100" i="1" s="1"/>
  <c r="BN101" i="1" s="1"/>
  <c r="BO102" i="1" s="1"/>
  <c r="BP103" i="1" s="1"/>
  <c r="BQ104" i="1" s="1"/>
  <c r="BR105" i="1" s="1"/>
  <c r="BS106" i="1" s="1"/>
  <c r="BT107" i="1" s="1"/>
  <c r="BU108" i="1" s="1"/>
  <c r="BV109" i="1" s="1"/>
  <c r="BW110" i="1" s="1"/>
  <c r="BX111" i="1" s="1"/>
  <c r="BY112" i="1" s="1"/>
  <c r="BZ113" i="1" s="1"/>
  <c r="CA114" i="1" s="1"/>
  <c r="CB115" i="1" s="1"/>
  <c r="CC116" i="1" s="1"/>
  <c r="CD117" i="1" s="1"/>
  <c r="CE118" i="1" s="1"/>
  <c r="CF119" i="1" s="1"/>
  <c r="CG120" i="1" s="1"/>
  <c r="CH121" i="1" s="1"/>
  <c r="CI122" i="1" s="1"/>
  <c r="CJ123" i="1" s="1"/>
  <c r="CK124" i="1" s="1"/>
  <c r="CL125" i="1" s="1"/>
  <c r="CM126" i="1" s="1"/>
  <c r="CN127" i="1" s="1"/>
  <c r="CO128" i="1" s="1"/>
  <c r="CP129" i="1" s="1"/>
  <c r="CQ130" i="1" s="1"/>
  <c r="CR131" i="1" s="1"/>
  <c r="CS132" i="1" s="1"/>
  <c r="CT133" i="1" s="1"/>
  <c r="CU134" i="1" s="1"/>
  <c r="CV135" i="1" s="1"/>
  <c r="CW136" i="1" s="1"/>
  <c r="CX137" i="1" s="1"/>
  <c r="CY138" i="1" s="1"/>
  <c r="CZ139" i="1" s="1"/>
  <c r="DA140" i="1" s="1"/>
  <c r="DB141" i="1" s="1"/>
  <c r="DC142" i="1" s="1"/>
  <c r="DD143" i="1" s="1"/>
  <c r="DE144" i="1" s="1"/>
  <c r="DF145" i="1" s="1"/>
  <c r="DG146" i="1" s="1"/>
  <c r="DH147" i="1" s="1"/>
  <c r="DI148" i="1" s="1"/>
  <c r="DJ149" i="1" s="1"/>
  <c r="DK150" i="1" s="1"/>
  <c r="DL151" i="1" s="1"/>
  <c r="DM152" i="1" s="1"/>
  <c r="DN153" i="1" s="1"/>
  <c r="DO154" i="1" s="1"/>
  <c r="DP155" i="1" s="1"/>
  <c r="DQ156" i="1" s="1"/>
  <c r="DR157" i="1" s="1"/>
  <c r="DS158" i="1" s="1"/>
  <c r="DT159" i="1" s="1"/>
  <c r="DU160" i="1" s="1"/>
  <c r="DV161" i="1" s="1"/>
  <c r="DW162" i="1" s="1"/>
  <c r="DX163" i="1" s="1"/>
  <c r="DY164" i="1" s="1"/>
  <c r="DZ165" i="1" s="1"/>
  <c r="EA166" i="1" s="1"/>
  <c r="EB167" i="1" s="1"/>
  <c r="EC168" i="1" s="1"/>
  <c r="ED169" i="1" s="1"/>
  <c r="EE170" i="1" s="1"/>
  <c r="EF171" i="1" s="1"/>
  <c r="EG172" i="1" s="1"/>
  <c r="EH173" i="1" s="1"/>
  <c r="EI174" i="1" s="1"/>
  <c r="EJ175" i="1" s="1"/>
  <c r="EK176" i="1" s="1"/>
  <c r="EL177" i="1" s="1"/>
  <c r="EM178" i="1" s="1"/>
  <c r="EN179" i="1" s="1"/>
  <c r="EO180" i="1" s="1"/>
  <c r="EP181" i="1" s="1"/>
  <c r="EQ182" i="1" s="1"/>
  <c r="ER183" i="1" s="1"/>
  <c r="ES184" i="1" s="1"/>
  <c r="ET185" i="1" s="1"/>
  <c r="EU186" i="1" s="1"/>
  <c r="EV187" i="1" s="1"/>
  <c r="EW188" i="1" s="1"/>
  <c r="EX189" i="1" s="1"/>
  <c r="EY190" i="1" s="1"/>
  <c r="EZ191" i="1" s="1"/>
  <c r="FA192" i="1" s="1"/>
  <c r="FB193" i="1" s="1"/>
  <c r="FC194" i="1" s="1"/>
  <c r="FD195" i="1" s="1"/>
  <c r="Z189" i="1"/>
  <c r="AF189" i="1" s="1"/>
  <c r="AG190" i="1" s="1"/>
  <c r="AH191" i="1" s="1"/>
  <c r="AI192" i="1" s="1"/>
  <c r="AJ193" i="1" s="1"/>
  <c r="AK194" i="1" s="1"/>
  <c r="AL195" i="1" s="1"/>
  <c r="Z150" i="1"/>
  <c r="AF150" i="1" s="1"/>
  <c r="AG151" i="1" s="1"/>
  <c r="AH152" i="1" s="1"/>
  <c r="AI153" i="1" s="1"/>
  <c r="AJ154" i="1" s="1"/>
  <c r="AK155" i="1" s="1"/>
  <c r="AL156" i="1" s="1"/>
  <c r="AM157" i="1" s="1"/>
  <c r="AN158" i="1" s="1"/>
  <c r="AO159" i="1" s="1"/>
  <c r="AP160" i="1" s="1"/>
  <c r="AQ161" i="1" s="1"/>
  <c r="AR162" i="1" s="1"/>
  <c r="AS163" i="1" s="1"/>
  <c r="AT164" i="1" s="1"/>
  <c r="AU165" i="1" s="1"/>
  <c r="AV166" i="1" s="1"/>
  <c r="AW167" i="1" s="1"/>
  <c r="AX168" i="1" s="1"/>
  <c r="AY169" i="1" s="1"/>
  <c r="AZ170" i="1" s="1"/>
  <c r="BA171" i="1" s="1"/>
  <c r="BB172" i="1" s="1"/>
  <c r="BC173" i="1" s="1"/>
  <c r="BD174" i="1" s="1"/>
  <c r="BE175" i="1" s="1"/>
  <c r="BF176" i="1" s="1"/>
  <c r="BG177" i="1" s="1"/>
  <c r="BH178" i="1" s="1"/>
  <c r="BI179" i="1" s="1"/>
  <c r="BJ180" i="1" s="1"/>
  <c r="BK181" i="1" s="1"/>
  <c r="BL182" i="1" s="1"/>
  <c r="BM183" i="1" s="1"/>
  <c r="BN184" i="1" s="1"/>
  <c r="BO185" i="1" s="1"/>
  <c r="BP186" i="1" s="1"/>
  <c r="BQ187" i="1" s="1"/>
  <c r="BR188" i="1" s="1"/>
  <c r="BS189" i="1" s="1"/>
  <c r="BT190" i="1" s="1"/>
  <c r="BU191" i="1" s="1"/>
  <c r="BV192" i="1" s="1"/>
  <c r="BW193" i="1" s="1"/>
  <c r="BX194" i="1" s="1"/>
  <c r="BY195" i="1" s="1"/>
  <c r="Z125" i="1"/>
  <c r="AF125" i="1" s="1"/>
  <c r="AG126" i="1" s="1"/>
  <c r="AH127" i="1" s="1"/>
  <c r="AI128" i="1" s="1"/>
  <c r="AJ129" i="1" s="1"/>
  <c r="AK130" i="1" s="1"/>
  <c r="AL131" i="1" s="1"/>
  <c r="AM132" i="1" s="1"/>
  <c r="AN133" i="1" s="1"/>
  <c r="AO134" i="1" s="1"/>
  <c r="AP135" i="1" s="1"/>
  <c r="AQ136" i="1" s="1"/>
  <c r="AR137" i="1" s="1"/>
  <c r="AS138" i="1" s="1"/>
  <c r="AT139" i="1" s="1"/>
  <c r="AU140" i="1" s="1"/>
  <c r="AV141" i="1" s="1"/>
  <c r="AW142" i="1" s="1"/>
  <c r="AX143" i="1" s="1"/>
  <c r="AY144" i="1" s="1"/>
  <c r="AZ145" i="1" s="1"/>
  <c r="BA146" i="1" s="1"/>
  <c r="BB147" i="1" s="1"/>
  <c r="BC148" i="1" s="1"/>
  <c r="BD149" i="1" s="1"/>
  <c r="BE150" i="1" s="1"/>
  <c r="BF151" i="1" s="1"/>
  <c r="BG152" i="1" s="1"/>
  <c r="BH153" i="1" s="1"/>
  <c r="BI154" i="1" s="1"/>
  <c r="BJ155" i="1" s="1"/>
  <c r="BK156" i="1" s="1"/>
  <c r="BL157" i="1" s="1"/>
  <c r="BM158" i="1" s="1"/>
  <c r="BN159" i="1" s="1"/>
  <c r="BO160" i="1" s="1"/>
  <c r="BP161" i="1" s="1"/>
  <c r="BQ162" i="1" s="1"/>
  <c r="BR163" i="1" s="1"/>
  <c r="BS164" i="1" s="1"/>
  <c r="BT165" i="1" s="1"/>
  <c r="BU166" i="1" s="1"/>
  <c r="BV167" i="1" s="1"/>
  <c r="BW168" i="1" s="1"/>
  <c r="BX169" i="1" s="1"/>
  <c r="BY170" i="1" s="1"/>
  <c r="BZ171" i="1" s="1"/>
  <c r="CA172" i="1" s="1"/>
  <c r="CB173" i="1" s="1"/>
  <c r="CC174" i="1" s="1"/>
  <c r="CD175" i="1" s="1"/>
  <c r="CE176" i="1" s="1"/>
  <c r="CF177" i="1" s="1"/>
  <c r="CG178" i="1" s="1"/>
  <c r="CH179" i="1" s="1"/>
  <c r="CI180" i="1" s="1"/>
  <c r="CJ181" i="1" s="1"/>
  <c r="CK182" i="1" s="1"/>
  <c r="CL183" i="1" s="1"/>
  <c r="CM184" i="1" s="1"/>
  <c r="CN185" i="1" s="1"/>
  <c r="CO186" i="1" s="1"/>
  <c r="CP187" i="1" s="1"/>
  <c r="CQ188" i="1" s="1"/>
  <c r="CR189" i="1" s="1"/>
  <c r="CS190" i="1" s="1"/>
  <c r="CT191" i="1" s="1"/>
  <c r="CU192" i="1" s="1"/>
  <c r="CV193" i="1" s="1"/>
  <c r="CW194" i="1" s="1"/>
  <c r="CX195" i="1" s="1"/>
  <c r="Z73" i="1"/>
  <c r="AF73" i="1" s="1"/>
  <c r="AG74" i="1" s="1"/>
  <c r="AH75" i="1" s="1"/>
  <c r="AI76" i="1" s="1"/>
  <c r="AJ77" i="1" s="1"/>
  <c r="AK78" i="1" s="1"/>
  <c r="AL79" i="1" s="1"/>
  <c r="AM80" i="1" s="1"/>
  <c r="AN81" i="1" s="1"/>
  <c r="AO82" i="1" s="1"/>
  <c r="AP83" i="1" s="1"/>
  <c r="AQ84" i="1" s="1"/>
  <c r="AR85" i="1" s="1"/>
  <c r="AS86" i="1" s="1"/>
  <c r="AT87" i="1" s="1"/>
  <c r="AU88" i="1" s="1"/>
  <c r="AV89" i="1" s="1"/>
  <c r="AW90" i="1" s="1"/>
  <c r="AX91" i="1" s="1"/>
  <c r="AY92" i="1" s="1"/>
  <c r="AZ93" i="1" s="1"/>
  <c r="BA94" i="1" s="1"/>
  <c r="BB95" i="1" s="1"/>
  <c r="BC96" i="1" s="1"/>
  <c r="BD97" i="1" s="1"/>
  <c r="BE98" i="1" s="1"/>
  <c r="BF99" i="1" s="1"/>
  <c r="BG100" i="1" s="1"/>
  <c r="BH101" i="1" s="1"/>
  <c r="BI102" i="1" s="1"/>
  <c r="BJ103" i="1" s="1"/>
  <c r="BK104" i="1" s="1"/>
  <c r="BL105" i="1" s="1"/>
  <c r="BM106" i="1" s="1"/>
  <c r="BN107" i="1" s="1"/>
  <c r="BO108" i="1" s="1"/>
  <c r="BP109" i="1" s="1"/>
  <c r="BQ110" i="1" s="1"/>
  <c r="BR111" i="1" s="1"/>
  <c r="BS112" i="1" s="1"/>
  <c r="BT113" i="1" s="1"/>
  <c r="BU114" i="1" s="1"/>
  <c r="BV115" i="1" s="1"/>
  <c r="BW116" i="1" s="1"/>
  <c r="BX117" i="1" s="1"/>
  <c r="BY118" i="1" s="1"/>
  <c r="BZ119" i="1" s="1"/>
  <c r="CA120" i="1" s="1"/>
  <c r="CB121" i="1" s="1"/>
  <c r="CC122" i="1" s="1"/>
  <c r="CD123" i="1" s="1"/>
  <c r="CE124" i="1" s="1"/>
  <c r="CF125" i="1" s="1"/>
  <c r="CG126" i="1" s="1"/>
  <c r="CH127" i="1" s="1"/>
  <c r="CI128" i="1" s="1"/>
  <c r="CJ129" i="1" s="1"/>
  <c r="CK130" i="1" s="1"/>
  <c r="CL131" i="1" s="1"/>
  <c r="CM132" i="1" s="1"/>
  <c r="CN133" i="1" s="1"/>
  <c r="CO134" i="1" s="1"/>
  <c r="CP135" i="1" s="1"/>
  <c r="CQ136" i="1" s="1"/>
  <c r="CR137" i="1" s="1"/>
  <c r="CS138" i="1" s="1"/>
  <c r="CT139" i="1" s="1"/>
  <c r="CU140" i="1" s="1"/>
  <c r="CV141" i="1" s="1"/>
  <c r="CW142" i="1" s="1"/>
  <c r="CX143" i="1" s="1"/>
  <c r="CY144" i="1" s="1"/>
  <c r="CZ145" i="1" s="1"/>
  <c r="DA146" i="1" s="1"/>
  <c r="DB147" i="1" s="1"/>
  <c r="DC148" i="1" s="1"/>
  <c r="DD149" i="1" s="1"/>
  <c r="DE150" i="1" s="1"/>
  <c r="DF151" i="1" s="1"/>
  <c r="DG152" i="1" s="1"/>
  <c r="DH153" i="1" s="1"/>
  <c r="DI154" i="1" s="1"/>
  <c r="DJ155" i="1" s="1"/>
  <c r="DK156" i="1" s="1"/>
  <c r="DL157" i="1" s="1"/>
  <c r="DM158" i="1" s="1"/>
  <c r="DN159" i="1" s="1"/>
  <c r="DO160" i="1" s="1"/>
  <c r="DP161" i="1" s="1"/>
  <c r="DQ162" i="1" s="1"/>
  <c r="DR163" i="1" s="1"/>
  <c r="DS164" i="1" s="1"/>
  <c r="DT165" i="1" s="1"/>
  <c r="DU166" i="1" s="1"/>
  <c r="DV167" i="1" s="1"/>
  <c r="DW168" i="1" s="1"/>
  <c r="DX169" i="1" s="1"/>
  <c r="DY170" i="1" s="1"/>
  <c r="DZ171" i="1" s="1"/>
  <c r="EA172" i="1" s="1"/>
  <c r="EB173" i="1" s="1"/>
  <c r="EC174" i="1" s="1"/>
  <c r="ED175" i="1" s="1"/>
  <c r="EE176" i="1" s="1"/>
  <c r="EF177" i="1" s="1"/>
  <c r="EG178" i="1" s="1"/>
  <c r="EH179" i="1" s="1"/>
  <c r="EI180" i="1" s="1"/>
  <c r="EJ181" i="1" s="1"/>
  <c r="EK182" i="1" s="1"/>
  <c r="EL183" i="1" s="1"/>
  <c r="EM184" i="1" s="1"/>
  <c r="EN185" i="1" s="1"/>
  <c r="EO186" i="1" s="1"/>
  <c r="EP187" i="1" s="1"/>
  <c r="EQ188" i="1" s="1"/>
  <c r="ER189" i="1" s="1"/>
  <c r="ES190" i="1" s="1"/>
  <c r="ET191" i="1" s="1"/>
  <c r="EU192" i="1" s="1"/>
  <c r="EV193" i="1" s="1"/>
  <c r="EW194" i="1" s="1"/>
  <c r="EX195" i="1" s="1"/>
  <c r="Z19" i="1"/>
  <c r="AF19" i="1" s="1"/>
  <c r="AG20" i="1" s="1"/>
  <c r="AH21" i="1" s="1"/>
  <c r="AI22" i="1" s="1"/>
  <c r="AJ23" i="1" s="1"/>
  <c r="AK24" i="1" s="1"/>
  <c r="AL25" i="1" s="1"/>
  <c r="AM26" i="1" s="1"/>
  <c r="AN27" i="1" s="1"/>
  <c r="AO28" i="1" s="1"/>
  <c r="AP29" i="1" s="1"/>
  <c r="AQ30" i="1" s="1"/>
  <c r="AR31" i="1" s="1"/>
  <c r="AS32" i="1" s="1"/>
  <c r="AT33" i="1" s="1"/>
  <c r="AU34" i="1" s="1"/>
  <c r="AV35" i="1" s="1"/>
  <c r="AW36" i="1" s="1"/>
  <c r="AX37" i="1" s="1"/>
  <c r="AY38" i="1" s="1"/>
  <c r="AZ39" i="1" s="1"/>
  <c r="BA40" i="1" s="1"/>
  <c r="BB41" i="1" s="1"/>
  <c r="BC42" i="1" s="1"/>
  <c r="BD43" i="1" s="1"/>
  <c r="BE44" i="1" s="1"/>
  <c r="BF45" i="1" s="1"/>
  <c r="BG46" i="1" s="1"/>
  <c r="BH47" i="1" s="1"/>
  <c r="BI48" i="1" s="1"/>
  <c r="BJ49" i="1" s="1"/>
  <c r="BK50" i="1" s="1"/>
  <c r="BL51" i="1" s="1"/>
  <c r="BM52" i="1" s="1"/>
  <c r="BN53" i="1" s="1"/>
  <c r="BO54" i="1" s="1"/>
  <c r="BP55" i="1" s="1"/>
  <c r="BQ56" i="1" s="1"/>
  <c r="BR57" i="1" s="1"/>
  <c r="BS58" i="1" s="1"/>
  <c r="BT59" i="1" s="1"/>
  <c r="BU60" i="1" s="1"/>
  <c r="BV61" i="1" s="1"/>
  <c r="BW62" i="1" s="1"/>
  <c r="BX63" i="1" s="1"/>
  <c r="BY64" i="1" s="1"/>
  <c r="BZ65" i="1" s="1"/>
  <c r="CA66" i="1" s="1"/>
  <c r="CB67" i="1" s="1"/>
  <c r="CC68" i="1" s="1"/>
  <c r="CD69" i="1" s="1"/>
  <c r="CE70" i="1" s="1"/>
  <c r="CF71" i="1" s="1"/>
  <c r="CG72" i="1" s="1"/>
  <c r="CH73" i="1" s="1"/>
  <c r="CI74" i="1" s="1"/>
  <c r="CJ75" i="1" s="1"/>
  <c r="CK76" i="1" s="1"/>
  <c r="CL77" i="1" s="1"/>
  <c r="CM78" i="1" s="1"/>
  <c r="CN79" i="1" s="1"/>
  <c r="CO80" i="1" s="1"/>
  <c r="CP81" i="1" s="1"/>
  <c r="CQ82" i="1" s="1"/>
  <c r="CR83" i="1" s="1"/>
  <c r="CS84" i="1" s="1"/>
  <c r="CT85" i="1" s="1"/>
  <c r="CU86" i="1" s="1"/>
  <c r="CV87" i="1" s="1"/>
  <c r="CW88" i="1" s="1"/>
  <c r="CX89" i="1" s="1"/>
  <c r="CY90" i="1" s="1"/>
  <c r="CZ91" i="1" s="1"/>
  <c r="DA92" i="1" s="1"/>
  <c r="DB93" i="1" s="1"/>
  <c r="DC94" i="1" s="1"/>
  <c r="DD95" i="1" s="1"/>
  <c r="DE96" i="1" s="1"/>
  <c r="DF97" i="1" s="1"/>
  <c r="DG98" i="1" s="1"/>
  <c r="DH99" i="1" s="1"/>
  <c r="DI100" i="1" s="1"/>
  <c r="DJ101" i="1" s="1"/>
  <c r="DK102" i="1" s="1"/>
  <c r="DL103" i="1" s="1"/>
  <c r="DM104" i="1" s="1"/>
  <c r="DN105" i="1" s="1"/>
  <c r="DO106" i="1" s="1"/>
  <c r="DP107" i="1" s="1"/>
  <c r="DQ108" i="1" s="1"/>
  <c r="DR109" i="1" s="1"/>
  <c r="DS110" i="1" s="1"/>
  <c r="DT111" i="1" s="1"/>
  <c r="DU112" i="1" s="1"/>
  <c r="DV113" i="1" s="1"/>
  <c r="DW114" i="1" s="1"/>
  <c r="DX115" i="1" s="1"/>
  <c r="DY116" i="1" s="1"/>
  <c r="DZ117" i="1" s="1"/>
  <c r="EA118" i="1" s="1"/>
  <c r="EB119" i="1" s="1"/>
  <c r="EC120" i="1" s="1"/>
  <c r="ED121" i="1" s="1"/>
  <c r="EE122" i="1" s="1"/>
  <c r="EF123" i="1" s="1"/>
  <c r="EG124" i="1" s="1"/>
  <c r="EH125" i="1" s="1"/>
  <c r="EI126" i="1" s="1"/>
  <c r="EJ127" i="1" s="1"/>
  <c r="EK128" i="1" s="1"/>
  <c r="EL129" i="1" s="1"/>
  <c r="EM130" i="1" s="1"/>
  <c r="EN131" i="1" s="1"/>
  <c r="EO132" i="1" s="1"/>
  <c r="EP133" i="1" s="1"/>
  <c r="EQ134" i="1" s="1"/>
  <c r="ER135" i="1" s="1"/>
  <c r="ES136" i="1" s="1"/>
  <c r="ET137" i="1" s="1"/>
  <c r="EU138" i="1" s="1"/>
  <c r="EV139" i="1" s="1"/>
  <c r="EW140" i="1" s="1"/>
  <c r="EX141" i="1" s="1"/>
  <c r="EY142" i="1" s="1"/>
  <c r="EZ143" i="1" s="1"/>
  <c r="FA144" i="1" s="1"/>
  <c r="FB145" i="1" s="1"/>
  <c r="FC146" i="1" s="1"/>
  <c r="FD147" i="1" s="1"/>
  <c r="FE148" i="1" s="1"/>
  <c r="FF149" i="1" s="1"/>
  <c r="FG150" i="1" s="1"/>
  <c r="FH151" i="1" s="1"/>
  <c r="FI152" i="1" s="1"/>
  <c r="FJ153" i="1" s="1"/>
  <c r="FK154" i="1" s="1"/>
  <c r="FL155" i="1" s="1"/>
  <c r="FM156" i="1" s="1"/>
  <c r="FN157" i="1" s="1"/>
  <c r="FO158" i="1" s="1"/>
  <c r="FP159" i="1" s="1"/>
  <c r="FQ160" i="1" s="1"/>
  <c r="FR161" i="1" s="1"/>
  <c r="FS162" i="1" s="1"/>
  <c r="FT163" i="1" s="1"/>
  <c r="FU164" i="1" s="1"/>
  <c r="FV165" i="1" s="1"/>
  <c r="FW166" i="1" s="1"/>
  <c r="FX167" i="1" s="1"/>
  <c r="FY168" i="1" s="1"/>
  <c r="FZ169" i="1" s="1"/>
  <c r="GA170" i="1" s="1"/>
  <c r="GB171" i="1" s="1"/>
  <c r="GC172" i="1" s="1"/>
  <c r="GD173" i="1" s="1"/>
  <c r="GE174" i="1" s="1"/>
  <c r="GF175" i="1" s="1"/>
  <c r="GG176" i="1" s="1"/>
  <c r="GH177" i="1" s="1"/>
  <c r="GI178" i="1" s="1"/>
  <c r="GJ179" i="1" s="1"/>
  <c r="GK180" i="1" s="1"/>
  <c r="GL181" i="1" s="1"/>
  <c r="GM182" i="1" s="1"/>
  <c r="GN183" i="1" s="1"/>
  <c r="GO184" i="1" s="1"/>
  <c r="GP185" i="1" s="1"/>
  <c r="GQ186" i="1" s="1"/>
  <c r="GR187" i="1" s="1"/>
  <c r="GS188" i="1" s="1"/>
  <c r="GT189" i="1" s="1"/>
  <c r="GU190" i="1" s="1"/>
  <c r="GV191" i="1" s="1"/>
  <c r="GW192" i="1" s="1"/>
  <c r="GX193" i="1" s="1"/>
  <c r="GY194" i="1" s="1"/>
  <c r="GZ195" i="1" s="1"/>
  <c r="Z107" i="1"/>
  <c r="AF107" i="1" s="1"/>
  <c r="AG108" i="1" s="1"/>
  <c r="AH109" i="1" s="1"/>
  <c r="AI110" i="1" s="1"/>
  <c r="AJ111" i="1" s="1"/>
  <c r="AK112" i="1" s="1"/>
  <c r="AL113" i="1" s="1"/>
  <c r="AM114" i="1" s="1"/>
  <c r="AN115" i="1" s="1"/>
  <c r="AO116" i="1" s="1"/>
  <c r="AP117" i="1" s="1"/>
  <c r="AQ118" i="1" s="1"/>
  <c r="AR119" i="1" s="1"/>
  <c r="AS120" i="1" s="1"/>
  <c r="AT121" i="1" s="1"/>
  <c r="AU122" i="1" s="1"/>
  <c r="AV123" i="1" s="1"/>
  <c r="AW124" i="1" s="1"/>
  <c r="AX125" i="1" s="1"/>
  <c r="AY126" i="1" s="1"/>
  <c r="AZ127" i="1" s="1"/>
  <c r="BA128" i="1" s="1"/>
  <c r="BB129" i="1" s="1"/>
  <c r="BC130" i="1" s="1"/>
  <c r="BD131" i="1" s="1"/>
  <c r="BE132" i="1" s="1"/>
  <c r="BF133" i="1" s="1"/>
  <c r="BG134" i="1" s="1"/>
  <c r="BH135" i="1" s="1"/>
  <c r="BI136" i="1" s="1"/>
  <c r="BJ137" i="1" s="1"/>
  <c r="BK138" i="1" s="1"/>
  <c r="BL139" i="1" s="1"/>
  <c r="BM140" i="1" s="1"/>
  <c r="BN141" i="1" s="1"/>
  <c r="BO142" i="1" s="1"/>
  <c r="BP143" i="1" s="1"/>
  <c r="BQ144" i="1" s="1"/>
  <c r="BR145" i="1" s="1"/>
  <c r="BS146" i="1" s="1"/>
  <c r="BT147" i="1" s="1"/>
  <c r="BU148" i="1" s="1"/>
  <c r="BV149" i="1" s="1"/>
  <c r="BW150" i="1" s="1"/>
  <c r="BX151" i="1" s="1"/>
  <c r="BY152" i="1" s="1"/>
  <c r="BZ153" i="1" s="1"/>
  <c r="CA154" i="1" s="1"/>
  <c r="CB155" i="1" s="1"/>
  <c r="CC156" i="1" s="1"/>
  <c r="CD157" i="1" s="1"/>
  <c r="CE158" i="1" s="1"/>
  <c r="CF159" i="1" s="1"/>
  <c r="CG160" i="1" s="1"/>
  <c r="CH161" i="1" s="1"/>
  <c r="CI162" i="1" s="1"/>
  <c r="CJ163" i="1" s="1"/>
  <c r="CK164" i="1" s="1"/>
  <c r="CL165" i="1" s="1"/>
  <c r="CM166" i="1" s="1"/>
  <c r="CN167" i="1" s="1"/>
  <c r="CO168" i="1" s="1"/>
  <c r="CP169" i="1" s="1"/>
  <c r="CQ170" i="1" s="1"/>
  <c r="CR171" i="1" s="1"/>
  <c r="CS172" i="1" s="1"/>
  <c r="CT173" i="1" s="1"/>
  <c r="CU174" i="1" s="1"/>
  <c r="CV175" i="1" s="1"/>
  <c r="CW176" i="1" s="1"/>
  <c r="CX177" i="1" s="1"/>
  <c r="CY178" i="1" s="1"/>
  <c r="CZ179" i="1" s="1"/>
  <c r="DA180" i="1" s="1"/>
  <c r="DB181" i="1" s="1"/>
  <c r="DC182" i="1" s="1"/>
  <c r="DD183" i="1" s="1"/>
  <c r="DE184" i="1" s="1"/>
  <c r="DF185" i="1" s="1"/>
  <c r="DG186" i="1" s="1"/>
  <c r="DH187" i="1" s="1"/>
  <c r="DI188" i="1" s="1"/>
  <c r="DJ189" i="1" s="1"/>
  <c r="DK190" i="1" s="1"/>
  <c r="DL191" i="1" s="1"/>
  <c r="DM192" i="1" s="1"/>
  <c r="DN193" i="1" s="1"/>
  <c r="DO194" i="1" s="1"/>
  <c r="DP195" i="1" s="1"/>
  <c r="Z113" i="1"/>
  <c r="AF113" i="1" s="1"/>
  <c r="AG114" i="1" s="1"/>
  <c r="AH115" i="1" s="1"/>
  <c r="AI116" i="1" s="1"/>
  <c r="AJ117" i="1" s="1"/>
  <c r="AK118" i="1" s="1"/>
  <c r="AL119" i="1" s="1"/>
  <c r="AM120" i="1" s="1"/>
  <c r="AN121" i="1" s="1"/>
  <c r="AO122" i="1" s="1"/>
  <c r="AP123" i="1" s="1"/>
  <c r="AQ124" i="1" s="1"/>
  <c r="AR125" i="1" s="1"/>
  <c r="AS126" i="1" s="1"/>
  <c r="AT127" i="1" s="1"/>
  <c r="AU128" i="1" s="1"/>
  <c r="AV129" i="1" s="1"/>
  <c r="AW130" i="1" s="1"/>
  <c r="AX131" i="1" s="1"/>
  <c r="AY132" i="1" s="1"/>
  <c r="AZ133" i="1" s="1"/>
  <c r="BA134" i="1" s="1"/>
  <c r="BB135" i="1" s="1"/>
  <c r="BC136" i="1" s="1"/>
  <c r="BD137" i="1" s="1"/>
  <c r="BE138" i="1" s="1"/>
  <c r="BF139" i="1" s="1"/>
  <c r="BG140" i="1" s="1"/>
  <c r="BH141" i="1" s="1"/>
  <c r="BI142" i="1" s="1"/>
  <c r="BJ143" i="1" s="1"/>
  <c r="BK144" i="1" s="1"/>
  <c r="BL145" i="1" s="1"/>
  <c r="BM146" i="1" s="1"/>
  <c r="BN147" i="1" s="1"/>
  <c r="BO148" i="1" s="1"/>
  <c r="BP149" i="1" s="1"/>
  <c r="BQ150" i="1" s="1"/>
  <c r="BR151" i="1" s="1"/>
  <c r="BS152" i="1" s="1"/>
  <c r="BT153" i="1" s="1"/>
  <c r="BU154" i="1" s="1"/>
  <c r="BV155" i="1" s="1"/>
  <c r="BW156" i="1" s="1"/>
  <c r="BX157" i="1" s="1"/>
  <c r="BY158" i="1" s="1"/>
  <c r="BZ159" i="1" s="1"/>
  <c r="CA160" i="1" s="1"/>
  <c r="CB161" i="1" s="1"/>
  <c r="CC162" i="1" s="1"/>
  <c r="CD163" i="1" s="1"/>
  <c r="CE164" i="1" s="1"/>
  <c r="CF165" i="1" s="1"/>
  <c r="CG166" i="1" s="1"/>
  <c r="CH167" i="1" s="1"/>
  <c r="CI168" i="1" s="1"/>
  <c r="CJ169" i="1" s="1"/>
  <c r="CK170" i="1" s="1"/>
  <c r="CL171" i="1" s="1"/>
  <c r="CM172" i="1" s="1"/>
  <c r="CN173" i="1" s="1"/>
  <c r="CO174" i="1" s="1"/>
  <c r="CP175" i="1" s="1"/>
  <c r="CQ176" i="1" s="1"/>
  <c r="CR177" i="1" s="1"/>
  <c r="CS178" i="1" s="1"/>
  <c r="CT179" i="1" s="1"/>
  <c r="CU180" i="1" s="1"/>
  <c r="CV181" i="1" s="1"/>
  <c r="CW182" i="1" s="1"/>
  <c r="CX183" i="1" s="1"/>
  <c r="CY184" i="1" s="1"/>
  <c r="CZ185" i="1" s="1"/>
  <c r="DA186" i="1" s="1"/>
  <c r="DB187" i="1" s="1"/>
  <c r="DC188" i="1" s="1"/>
  <c r="DD189" i="1" s="1"/>
  <c r="DE190" i="1" s="1"/>
  <c r="DF191" i="1" s="1"/>
  <c r="DG192" i="1" s="1"/>
  <c r="DH193" i="1" s="1"/>
  <c r="DI194" i="1" s="1"/>
  <c r="DJ195" i="1" s="1"/>
  <c r="Z163" i="1"/>
  <c r="AF163" i="1" s="1"/>
  <c r="AG164" i="1" s="1"/>
  <c r="AH165" i="1" s="1"/>
  <c r="AI166" i="1" s="1"/>
  <c r="AJ167" i="1" s="1"/>
  <c r="AK168" i="1" s="1"/>
  <c r="AL169" i="1" s="1"/>
  <c r="AM170" i="1" s="1"/>
  <c r="AN171" i="1" s="1"/>
  <c r="AO172" i="1" s="1"/>
  <c r="AP173" i="1" s="1"/>
  <c r="AQ174" i="1" s="1"/>
  <c r="AR175" i="1" s="1"/>
  <c r="AS176" i="1" s="1"/>
  <c r="AT177" i="1" s="1"/>
  <c r="AU178" i="1" s="1"/>
  <c r="AV179" i="1" s="1"/>
  <c r="AW180" i="1" s="1"/>
  <c r="AX181" i="1" s="1"/>
  <c r="AY182" i="1" s="1"/>
  <c r="AZ183" i="1" s="1"/>
  <c r="BA184" i="1" s="1"/>
  <c r="BB185" i="1" s="1"/>
  <c r="BC186" i="1" s="1"/>
  <c r="BD187" i="1" s="1"/>
  <c r="BE188" i="1" s="1"/>
  <c r="BF189" i="1" s="1"/>
  <c r="BG190" i="1" s="1"/>
  <c r="BH191" i="1" s="1"/>
  <c r="BI192" i="1" s="1"/>
  <c r="BJ193" i="1" s="1"/>
  <c r="BK194" i="1" s="1"/>
  <c r="BL195" i="1" s="1"/>
  <c r="Z38" i="1"/>
  <c r="AF38" i="1" s="1"/>
  <c r="AG39" i="1" s="1"/>
  <c r="AH40" i="1" s="1"/>
  <c r="AI41" i="1" s="1"/>
  <c r="AJ42" i="1" s="1"/>
  <c r="AK43" i="1" s="1"/>
  <c r="AL44" i="1" s="1"/>
  <c r="AM45" i="1" s="1"/>
  <c r="AN46" i="1" s="1"/>
  <c r="AO47" i="1" s="1"/>
  <c r="AP48" i="1" s="1"/>
  <c r="AQ49" i="1" s="1"/>
  <c r="AR50" i="1" s="1"/>
  <c r="AS51" i="1" s="1"/>
  <c r="AT52" i="1" s="1"/>
  <c r="AU53" i="1" s="1"/>
  <c r="AV54" i="1" s="1"/>
  <c r="AW55" i="1" s="1"/>
  <c r="AX56" i="1" s="1"/>
  <c r="AY57" i="1" s="1"/>
  <c r="AZ58" i="1" s="1"/>
  <c r="BA59" i="1" s="1"/>
  <c r="BB60" i="1" s="1"/>
  <c r="BC61" i="1" s="1"/>
  <c r="BD62" i="1" s="1"/>
  <c r="BE63" i="1" s="1"/>
  <c r="BF64" i="1" s="1"/>
  <c r="BG65" i="1" s="1"/>
  <c r="BH66" i="1" s="1"/>
  <c r="BI67" i="1" s="1"/>
  <c r="BJ68" i="1" s="1"/>
  <c r="BK69" i="1" s="1"/>
  <c r="BL70" i="1" s="1"/>
  <c r="BM71" i="1" s="1"/>
  <c r="BN72" i="1" s="1"/>
  <c r="BO73" i="1" s="1"/>
  <c r="BP74" i="1" s="1"/>
  <c r="BQ75" i="1" s="1"/>
  <c r="BR76" i="1" s="1"/>
  <c r="BS77" i="1" s="1"/>
  <c r="BT78" i="1" s="1"/>
  <c r="BU79" i="1" s="1"/>
  <c r="BV80" i="1" s="1"/>
  <c r="BW81" i="1" s="1"/>
  <c r="BX82" i="1" s="1"/>
  <c r="BY83" i="1" s="1"/>
  <c r="BZ84" i="1" s="1"/>
  <c r="CA85" i="1" s="1"/>
  <c r="CB86" i="1" s="1"/>
  <c r="CC87" i="1" s="1"/>
  <c r="CD88" i="1" s="1"/>
  <c r="CE89" i="1" s="1"/>
  <c r="CF90" i="1" s="1"/>
  <c r="CG91" i="1" s="1"/>
  <c r="CH92" i="1" s="1"/>
  <c r="CI93" i="1" s="1"/>
  <c r="CJ94" i="1" s="1"/>
  <c r="CK95" i="1" s="1"/>
  <c r="CL96" i="1" s="1"/>
  <c r="CM97" i="1" s="1"/>
  <c r="CN98" i="1" s="1"/>
  <c r="CO99" i="1" s="1"/>
  <c r="CP100" i="1" s="1"/>
  <c r="CQ101" i="1" s="1"/>
  <c r="CR102" i="1" s="1"/>
  <c r="CS103" i="1" s="1"/>
  <c r="CT104" i="1" s="1"/>
  <c r="CU105" i="1" s="1"/>
  <c r="CV106" i="1" s="1"/>
  <c r="CW107" i="1" s="1"/>
  <c r="CX108" i="1" s="1"/>
  <c r="CY109" i="1" s="1"/>
  <c r="CZ110" i="1" s="1"/>
  <c r="DA111" i="1" s="1"/>
  <c r="DB112" i="1" s="1"/>
  <c r="DC113" i="1" s="1"/>
  <c r="DD114" i="1" s="1"/>
  <c r="DE115" i="1" s="1"/>
  <c r="DF116" i="1" s="1"/>
  <c r="DG117" i="1" s="1"/>
  <c r="DH118" i="1" s="1"/>
  <c r="DI119" i="1" s="1"/>
  <c r="DJ120" i="1" s="1"/>
  <c r="DK121" i="1" s="1"/>
  <c r="DL122" i="1" s="1"/>
  <c r="DM123" i="1" s="1"/>
  <c r="DN124" i="1" s="1"/>
  <c r="DO125" i="1" s="1"/>
  <c r="DP126" i="1" s="1"/>
  <c r="DQ127" i="1" s="1"/>
  <c r="DR128" i="1" s="1"/>
  <c r="DS129" i="1" s="1"/>
  <c r="DT130" i="1" s="1"/>
  <c r="DU131" i="1" s="1"/>
  <c r="DV132" i="1" s="1"/>
  <c r="DW133" i="1" s="1"/>
  <c r="DX134" i="1" s="1"/>
  <c r="DY135" i="1" s="1"/>
  <c r="DZ136" i="1" s="1"/>
  <c r="EA137" i="1" s="1"/>
  <c r="EB138" i="1" s="1"/>
  <c r="EC139" i="1" s="1"/>
  <c r="ED140" i="1" s="1"/>
  <c r="EE141" i="1" s="1"/>
  <c r="EF142" i="1" s="1"/>
  <c r="EG143" i="1" s="1"/>
  <c r="EH144" i="1" s="1"/>
  <c r="EI145" i="1" s="1"/>
  <c r="EJ146" i="1" s="1"/>
  <c r="EK147" i="1" s="1"/>
  <c r="EL148" i="1" s="1"/>
  <c r="EM149" i="1" s="1"/>
  <c r="EN150" i="1" s="1"/>
  <c r="EO151" i="1" s="1"/>
  <c r="EP152" i="1" s="1"/>
  <c r="EQ153" i="1" s="1"/>
  <c r="ER154" i="1" s="1"/>
  <c r="ES155" i="1" s="1"/>
  <c r="ET156" i="1" s="1"/>
  <c r="EU157" i="1" s="1"/>
  <c r="EV158" i="1" s="1"/>
  <c r="EW159" i="1" s="1"/>
  <c r="EX160" i="1" s="1"/>
  <c r="EY161" i="1" s="1"/>
  <c r="EZ162" i="1" s="1"/>
  <c r="FA163" i="1" s="1"/>
  <c r="FB164" i="1" s="1"/>
  <c r="FC165" i="1" s="1"/>
  <c r="FD166" i="1" s="1"/>
  <c r="FE167" i="1" s="1"/>
  <c r="FF168" i="1" s="1"/>
  <c r="FG169" i="1" s="1"/>
  <c r="FH170" i="1" s="1"/>
  <c r="FI171" i="1" s="1"/>
  <c r="FJ172" i="1" s="1"/>
  <c r="FK173" i="1" s="1"/>
  <c r="FL174" i="1" s="1"/>
  <c r="FM175" i="1" s="1"/>
  <c r="FN176" i="1" s="1"/>
  <c r="FO177" i="1" s="1"/>
  <c r="FP178" i="1" s="1"/>
  <c r="FQ179" i="1" s="1"/>
  <c r="FR180" i="1" s="1"/>
  <c r="FS181" i="1" s="1"/>
  <c r="FT182" i="1" s="1"/>
  <c r="FU183" i="1" s="1"/>
  <c r="FV184" i="1" s="1"/>
  <c r="FW185" i="1" s="1"/>
  <c r="FX186" i="1" s="1"/>
  <c r="FY187" i="1" s="1"/>
  <c r="FZ188" i="1" s="1"/>
  <c r="GA189" i="1" s="1"/>
  <c r="GB190" i="1" s="1"/>
  <c r="GC191" i="1" s="1"/>
  <c r="GD192" i="1" s="1"/>
  <c r="GE193" i="1" s="1"/>
  <c r="GF194" i="1" s="1"/>
  <c r="GG195" i="1" s="1"/>
  <c r="Z8" i="1"/>
  <c r="AF8" i="1" s="1"/>
  <c r="AG9" i="1" s="1"/>
  <c r="AH10" i="1" s="1"/>
  <c r="AI11" i="1" s="1"/>
  <c r="AJ12" i="1" s="1"/>
  <c r="AK13" i="1" s="1"/>
  <c r="AL14" i="1" s="1"/>
  <c r="AM15" i="1" s="1"/>
  <c r="AN16" i="1" s="1"/>
  <c r="AO17" i="1" s="1"/>
  <c r="AP18" i="1" s="1"/>
  <c r="AQ19" i="1" s="1"/>
  <c r="AR20" i="1" s="1"/>
  <c r="AS21" i="1" s="1"/>
  <c r="AT22" i="1" s="1"/>
  <c r="AU23" i="1" s="1"/>
  <c r="AV24" i="1" s="1"/>
  <c r="AW25" i="1" s="1"/>
  <c r="AX26" i="1" s="1"/>
  <c r="AY27" i="1" s="1"/>
  <c r="AZ28" i="1" s="1"/>
  <c r="BA29" i="1" s="1"/>
  <c r="BB30" i="1" s="1"/>
  <c r="BC31" i="1" s="1"/>
  <c r="BD32" i="1" s="1"/>
  <c r="BE33" i="1" s="1"/>
  <c r="BF34" i="1" s="1"/>
  <c r="BG35" i="1" s="1"/>
  <c r="BH36" i="1" s="1"/>
  <c r="BI37" i="1" s="1"/>
  <c r="BJ38" i="1" s="1"/>
  <c r="BK39" i="1" s="1"/>
  <c r="BL40" i="1" s="1"/>
  <c r="BM41" i="1" s="1"/>
  <c r="BN42" i="1" s="1"/>
  <c r="BO43" i="1" s="1"/>
  <c r="BP44" i="1" s="1"/>
  <c r="BQ45" i="1" s="1"/>
  <c r="BR46" i="1" s="1"/>
  <c r="BS47" i="1" s="1"/>
  <c r="BT48" i="1" s="1"/>
  <c r="BU49" i="1" s="1"/>
  <c r="BV50" i="1" s="1"/>
  <c r="BW51" i="1" s="1"/>
  <c r="BX52" i="1" s="1"/>
  <c r="BY53" i="1" s="1"/>
  <c r="BZ54" i="1" s="1"/>
  <c r="CA55" i="1" s="1"/>
  <c r="CB56" i="1" s="1"/>
  <c r="CC57" i="1" s="1"/>
  <c r="CD58" i="1" s="1"/>
  <c r="CE59" i="1" s="1"/>
  <c r="CF60" i="1" s="1"/>
  <c r="CG61" i="1" s="1"/>
  <c r="CH62" i="1" s="1"/>
  <c r="CI63" i="1" s="1"/>
  <c r="CJ64" i="1" s="1"/>
  <c r="CK65" i="1" s="1"/>
  <c r="CL66" i="1" s="1"/>
  <c r="CM67" i="1" s="1"/>
  <c r="CN68" i="1" s="1"/>
  <c r="CO69" i="1" s="1"/>
  <c r="CP70" i="1" s="1"/>
  <c r="CQ71" i="1" s="1"/>
  <c r="CR72" i="1" s="1"/>
  <c r="CS73" i="1" s="1"/>
  <c r="CT74" i="1" s="1"/>
  <c r="CU75" i="1" s="1"/>
  <c r="CV76" i="1" s="1"/>
  <c r="CW77" i="1" s="1"/>
  <c r="CX78" i="1" s="1"/>
  <c r="CY79" i="1" s="1"/>
  <c r="CZ80" i="1" s="1"/>
  <c r="DA81" i="1" s="1"/>
  <c r="DB82" i="1" s="1"/>
  <c r="DC83" i="1" s="1"/>
  <c r="DD84" i="1" s="1"/>
  <c r="DE85" i="1" s="1"/>
  <c r="DF86" i="1" s="1"/>
  <c r="DG87" i="1" s="1"/>
  <c r="DH88" i="1" s="1"/>
  <c r="DI89" i="1" s="1"/>
  <c r="DJ90" i="1" s="1"/>
  <c r="DK91" i="1" s="1"/>
  <c r="DL92" i="1" s="1"/>
  <c r="DM93" i="1" s="1"/>
  <c r="DN94" i="1" s="1"/>
  <c r="DO95" i="1" s="1"/>
  <c r="DP96" i="1" s="1"/>
  <c r="DQ97" i="1" s="1"/>
  <c r="DR98" i="1" s="1"/>
  <c r="DS99" i="1" s="1"/>
  <c r="DT100" i="1" s="1"/>
  <c r="DU101" i="1" s="1"/>
  <c r="DV102" i="1" s="1"/>
  <c r="DW103" i="1" s="1"/>
  <c r="DX104" i="1" s="1"/>
  <c r="DY105" i="1" s="1"/>
  <c r="DZ106" i="1" s="1"/>
  <c r="EA107" i="1" s="1"/>
  <c r="EB108" i="1" s="1"/>
  <c r="EC109" i="1" s="1"/>
  <c r="ED110" i="1" s="1"/>
  <c r="EE111" i="1" s="1"/>
  <c r="EF112" i="1" s="1"/>
  <c r="EG113" i="1" s="1"/>
  <c r="EH114" i="1" s="1"/>
  <c r="EI115" i="1" s="1"/>
  <c r="EJ116" i="1" s="1"/>
  <c r="EK117" i="1" s="1"/>
  <c r="EL118" i="1" s="1"/>
  <c r="EM119" i="1" s="1"/>
  <c r="EN120" i="1" s="1"/>
  <c r="EO121" i="1" s="1"/>
  <c r="EP122" i="1" s="1"/>
  <c r="EQ123" i="1" s="1"/>
  <c r="ER124" i="1" s="1"/>
  <c r="ES125" i="1" s="1"/>
  <c r="ET126" i="1" s="1"/>
  <c r="EU127" i="1" s="1"/>
  <c r="EV128" i="1" s="1"/>
  <c r="EW129" i="1" s="1"/>
  <c r="EX130" i="1" s="1"/>
  <c r="EY131" i="1" s="1"/>
  <c r="EZ132" i="1" s="1"/>
  <c r="FA133" i="1" s="1"/>
  <c r="FB134" i="1" s="1"/>
  <c r="FC135" i="1" s="1"/>
  <c r="FD136" i="1" s="1"/>
  <c r="FE137" i="1" s="1"/>
  <c r="FF138" i="1" s="1"/>
  <c r="FG139" i="1" s="1"/>
  <c r="FH140" i="1" s="1"/>
  <c r="FI141" i="1" s="1"/>
  <c r="FJ142" i="1" s="1"/>
  <c r="FK143" i="1" s="1"/>
  <c r="FL144" i="1" s="1"/>
  <c r="FM145" i="1" s="1"/>
  <c r="FN146" i="1" s="1"/>
  <c r="FO147" i="1" s="1"/>
  <c r="FP148" i="1" s="1"/>
  <c r="FQ149" i="1" s="1"/>
  <c r="FR150" i="1" s="1"/>
  <c r="FS151" i="1" s="1"/>
  <c r="FT152" i="1" s="1"/>
  <c r="FU153" i="1" s="1"/>
  <c r="FV154" i="1" s="1"/>
  <c r="FW155" i="1" s="1"/>
  <c r="FX156" i="1" s="1"/>
  <c r="FY157" i="1" s="1"/>
  <c r="FZ158" i="1" s="1"/>
  <c r="GA159" i="1" s="1"/>
  <c r="GB160" i="1" s="1"/>
  <c r="GC161" i="1" s="1"/>
  <c r="GD162" i="1" s="1"/>
  <c r="GE163" i="1" s="1"/>
  <c r="GF164" i="1" s="1"/>
  <c r="GG165" i="1" s="1"/>
  <c r="GH166" i="1" s="1"/>
  <c r="GI167" i="1" s="1"/>
  <c r="GJ168" i="1" s="1"/>
  <c r="GK169" i="1" s="1"/>
  <c r="GL170" i="1" s="1"/>
  <c r="GM171" i="1" s="1"/>
  <c r="GN172" i="1" s="1"/>
  <c r="GO173" i="1" s="1"/>
  <c r="GP174" i="1" s="1"/>
  <c r="GQ175" i="1" s="1"/>
  <c r="GR176" i="1" s="1"/>
  <c r="GS177" i="1" s="1"/>
  <c r="GT178" i="1" s="1"/>
  <c r="GU179" i="1" s="1"/>
  <c r="GV180" i="1" s="1"/>
  <c r="GW181" i="1" s="1"/>
  <c r="GX182" i="1" s="1"/>
  <c r="GY183" i="1" s="1"/>
  <c r="GZ184" i="1" s="1"/>
  <c r="HA185" i="1" s="1"/>
  <c r="HB186" i="1" s="1"/>
  <c r="HC187" i="1" s="1"/>
  <c r="HD188" i="1" s="1"/>
  <c r="HE189" i="1" s="1"/>
  <c r="HF190" i="1" s="1"/>
  <c r="HG191" i="1" s="1"/>
  <c r="HH192" i="1" s="1"/>
  <c r="HI193" i="1" s="1"/>
  <c r="HJ194" i="1" s="1"/>
  <c r="HK195" i="1" s="1"/>
  <c r="Z62" i="1"/>
  <c r="AF62" i="1" s="1"/>
  <c r="AG63" i="1" s="1"/>
  <c r="AH64" i="1" s="1"/>
  <c r="AI65" i="1" s="1"/>
  <c r="AJ66" i="1" s="1"/>
  <c r="AK67" i="1" s="1"/>
  <c r="AL68" i="1" s="1"/>
  <c r="AM69" i="1" s="1"/>
  <c r="AN70" i="1" s="1"/>
  <c r="AO71" i="1" s="1"/>
  <c r="AP72" i="1" s="1"/>
  <c r="AQ73" i="1" s="1"/>
  <c r="AR74" i="1" s="1"/>
  <c r="AS75" i="1" s="1"/>
  <c r="AT76" i="1" s="1"/>
  <c r="AU77" i="1" s="1"/>
  <c r="AV78" i="1" s="1"/>
  <c r="AW79" i="1" s="1"/>
  <c r="AX80" i="1" s="1"/>
  <c r="AY81" i="1" s="1"/>
  <c r="AZ82" i="1" s="1"/>
  <c r="BA83" i="1" s="1"/>
  <c r="BB84" i="1" s="1"/>
  <c r="BC85" i="1" s="1"/>
  <c r="BD86" i="1" s="1"/>
  <c r="BE87" i="1" s="1"/>
  <c r="BF88" i="1" s="1"/>
  <c r="BG89" i="1" s="1"/>
  <c r="BH90" i="1" s="1"/>
  <c r="BI91" i="1" s="1"/>
  <c r="BJ92" i="1" s="1"/>
  <c r="BK93" i="1" s="1"/>
  <c r="BL94" i="1" s="1"/>
  <c r="BM95" i="1" s="1"/>
  <c r="BN96" i="1" s="1"/>
  <c r="BO97" i="1" s="1"/>
  <c r="BP98" i="1" s="1"/>
  <c r="BQ99" i="1" s="1"/>
  <c r="BR100" i="1" s="1"/>
  <c r="BS101" i="1" s="1"/>
  <c r="BT102" i="1" s="1"/>
  <c r="BU103" i="1" s="1"/>
  <c r="BV104" i="1" s="1"/>
  <c r="BW105" i="1" s="1"/>
  <c r="BX106" i="1" s="1"/>
  <c r="BY107" i="1" s="1"/>
  <c r="BZ108" i="1" s="1"/>
  <c r="CA109" i="1" s="1"/>
  <c r="CB110" i="1" s="1"/>
  <c r="CC111" i="1" s="1"/>
  <c r="CD112" i="1" s="1"/>
  <c r="CE113" i="1" s="1"/>
  <c r="CF114" i="1" s="1"/>
  <c r="CG115" i="1" s="1"/>
  <c r="CH116" i="1" s="1"/>
  <c r="CI117" i="1" s="1"/>
  <c r="CJ118" i="1" s="1"/>
  <c r="CK119" i="1" s="1"/>
  <c r="CL120" i="1" s="1"/>
  <c r="CM121" i="1" s="1"/>
  <c r="CN122" i="1" s="1"/>
  <c r="CO123" i="1" s="1"/>
  <c r="CP124" i="1" s="1"/>
  <c r="CQ125" i="1" s="1"/>
  <c r="CR126" i="1" s="1"/>
  <c r="CS127" i="1" s="1"/>
  <c r="CT128" i="1" s="1"/>
  <c r="CU129" i="1" s="1"/>
  <c r="CV130" i="1" s="1"/>
  <c r="CW131" i="1" s="1"/>
  <c r="CX132" i="1" s="1"/>
  <c r="CY133" i="1" s="1"/>
  <c r="CZ134" i="1" s="1"/>
  <c r="DA135" i="1" s="1"/>
  <c r="DB136" i="1" s="1"/>
  <c r="DC137" i="1" s="1"/>
  <c r="DD138" i="1" s="1"/>
  <c r="DE139" i="1" s="1"/>
  <c r="DF140" i="1" s="1"/>
  <c r="DG141" i="1" s="1"/>
  <c r="DH142" i="1" s="1"/>
  <c r="DI143" i="1" s="1"/>
  <c r="DJ144" i="1" s="1"/>
  <c r="DK145" i="1" s="1"/>
  <c r="DL146" i="1" s="1"/>
  <c r="DM147" i="1" s="1"/>
  <c r="DN148" i="1" s="1"/>
  <c r="DO149" i="1" s="1"/>
  <c r="DP150" i="1" s="1"/>
  <c r="DQ151" i="1" s="1"/>
  <c r="DR152" i="1" s="1"/>
  <c r="DS153" i="1" s="1"/>
  <c r="DT154" i="1" s="1"/>
  <c r="DU155" i="1" s="1"/>
  <c r="DV156" i="1" s="1"/>
  <c r="DW157" i="1" s="1"/>
  <c r="DX158" i="1" s="1"/>
  <c r="DY159" i="1" s="1"/>
  <c r="DZ160" i="1" s="1"/>
  <c r="EA161" i="1" s="1"/>
  <c r="EB162" i="1" s="1"/>
  <c r="EC163" i="1" s="1"/>
  <c r="ED164" i="1" s="1"/>
  <c r="EE165" i="1" s="1"/>
  <c r="EF166" i="1" s="1"/>
  <c r="EG167" i="1" s="1"/>
  <c r="EH168" i="1" s="1"/>
  <c r="EI169" i="1" s="1"/>
  <c r="EJ170" i="1" s="1"/>
  <c r="EK171" i="1" s="1"/>
  <c r="EL172" i="1" s="1"/>
  <c r="EM173" i="1" s="1"/>
  <c r="EN174" i="1" s="1"/>
  <c r="EO175" i="1" s="1"/>
  <c r="EP176" i="1" s="1"/>
  <c r="EQ177" i="1" s="1"/>
  <c r="ER178" i="1" s="1"/>
  <c r="ES179" i="1" s="1"/>
  <c r="ET180" i="1" s="1"/>
  <c r="EU181" i="1" s="1"/>
  <c r="EV182" i="1" s="1"/>
  <c r="EW183" i="1" s="1"/>
  <c r="EX184" i="1" s="1"/>
  <c r="EY185" i="1" s="1"/>
  <c r="EZ186" i="1" s="1"/>
  <c r="FA187" i="1" s="1"/>
  <c r="FB188" i="1" s="1"/>
  <c r="FC189" i="1" s="1"/>
  <c r="FD190" i="1" s="1"/>
  <c r="FE191" i="1" s="1"/>
  <c r="FF192" i="1" s="1"/>
  <c r="FG193" i="1" s="1"/>
  <c r="FH194" i="1" s="1"/>
  <c r="FI195" i="1" s="1"/>
  <c r="Z77" i="1"/>
  <c r="AF77" i="1" s="1"/>
  <c r="AG78" i="1" s="1"/>
  <c r="AH79" i="1" s="1"/>
  <c r="AI80" i="1" s="1"/>
  <c r="AJ81" i="1" s="1"/>
  <c r="AK82" i="1" s="1"/>
  <c r="AL83" i="1" s="1"/>
  <c r="AM84" i="1" s="1"/>
  <c r="AN85" i="1" s="1"/>
  <c r="AO86" i="1" s="1"/>
  <c r="AP87" i="1" s="1"/>
  <c r="AQ88" i="1" s="1"/>
  <c r="AR89" i="1" s="1"/>
  <c r="AS90" i="1" s="1"/>
  <c r="AT91" i="1" s="1"/>
  <c r="AU92" i="1" s="1"/>
  <c r="AV93" i="1" s="1"/>
  <c r="AW94" i="1" s="1"/>
  <c r="AX95" i="1" s="1"/>
  <c r="AY96" i="1" s="1"/>
  <c r="AZ97" i="1" s="1"/>
  <c r="BA98" i="1" s="1"/>
  <c r="BB99" i="1" s="1"/>
  <c r="BC100" i="1" s="1"/>
  <c r="BD101" i="1" s="1"/>
  <c r="BE102" i="1" s="1"/>
  <c r="BF103" i="1" s="1"/>
  <c r="BG104" i="1" s="1"/>
  <c r="BH105" i="1" s="1"/>
  <c r="BI106" i="1" s="1"/>
  <c r="BJ107" i="1" s="1"/>
  <c r="BK108" i="1" s="1"/>
  <c r="BL109" i="1" s="1"/>
  <c r="BM110" i="1" s="1"/>
  <c r="BN111" i="1" s="1"/>
  <c r="BO112" i="1" s="1"/>
  <c r="BP113" i="1" s="1"/>
  <c r="BQ114" i="1" s="1"/>
  <c r="BR115" i="1" s="1"/>
  <c r="BS116" i="1" s="1"/>
  <c r="BT117" i="1" s="1"/>
  <c r="BU118" i="1" s="1"/>
  <c r="BV119" i="1" s="1"/>
  <c r="BW120" i="1" s="1"/>
  <c r="BX121" i="1" s="1"/>
  <c r="BY122" i="1" s="1"/>
  <c r="BZ123" i="1" s="1"/>
  <c r="CA124" i="1" s="1"/>
  <c r="CB125" i="1" s="1"/>
  <c r="CC126" i="1" s="1"/>
  <c r="CD127" i="1" s="1"/>
  <c r="CE128" i="1" s="1"/>
  <c r="CF129" i="1" s="1"/>
  <c r="CG130" i="1" s="1"/>
  <c r="CH131" i="1" s="1"/>
  <c r="CI132" i="1" s="1"/>
  <c r="CJ133" i="1" s="1"/>
  <c r="CK134" i="1" s="1"/>
  <c r="CL135" i="1" s="1"/>
  <c r="CM136" i="1" s="1"/>
  <c r="CN137" i="1" s="1"/>
  <c r="CO138" i="1" s="1"/>
  <c r="CP139" i="1" s="1"/>
  <c r="CQ140" i="1" s="1"/>
  <c r="CR141" i="1" s="1"/>
  <c r="CS142" i="1" s="1"/>
  <c r="CT143" i="1" s="1"/>
  <c r="CU144" i="1" s="1"/>
  <c r="CV145" i="1" s="1"/>
  <c r="CW146" i="1" s="1"/>
  <c r="CX147" i="1" s="1"/>
  <c r="CY148" i="1" s="1"/>
  <c r="CZ149" i="1" s="1"/>
  <c r="DA150" i="1" s="1"/>
  <c r="DB151" i="1" s="1"/>
  <c r="DC152" i="1" s="1"/>
  <c r="DD153" i="1" s="1"/>
  <c r="DE154" i="1" s="1"/>
  <c r="DF155" i="1" s="1"/>
  <c r="DG156" i="1" s="1"/>
  <c r="DH157" i="1" s="1"/>
  <c r="DI158" i="1" s="1"/>
  <c r="DJ159" i="1" s="1"/>
  <c r="DK160" i="1" s="1"/>
  <c r="DL161" i="1" s="1"/>
  <c r="DM162" i="1" s="1"/>
  <c r="DN163" i="1" s="1"/>
  <c r="DO164" i="1" s="1"/>
  <c r="DP165" i="1" s="1"/>
  <c r="DQ166" i="1" s="1"/>
  <c r="DR167" i="1" s="1"/>
  <c r="DS168" i="1" s="1"/>
  <c r="DT169" i="1" s="1"/>
  <c r="DU170" i="1" s="1"/>
  <c r="DV171" i="1" s="1"/>
  <c r="DW172" i="1" s="1"/>
  <c r="DX173" i="1" s="1"/>
  <c r="DY174" i="1" s="1"/>
  <c r="DZ175" i="1" s="1"/>
  <c r="EA176" i="1" s="1"/>
  <c r="EB177" i="1" s="1"/>
  <c r="EC178" i="1" s="1"/>
  <c r="ED179" i="1" s="1"/>
  <c r="EE180" i="1" s="1"/>
  <c r="EF181" i="1" s="1"/>
  <c r="EG182" i="1" s="1"/>
  <c r="EH183" i="1" s="1"/>
  <c r="EI184" i="1" s="1"/>
  <c r="EJ185" i="1" s="1"/>
  <c r="EK186" i="1" s="1"/>
  <c r="EL187" i="1" s="1"/>
  <c r="EM188" i="1" s="1"/>
  <c r="EN189" i="1" s="1"/>
  <c r="EO190" i="1" s="1"/>
  <c r="EP191" i="1" s="1"/>
  <c r="EQ192" i="1" s="1"/>
  <c r="ER193" i="1" s="1"/>
  <c r="ES194" i="1" s="1"/>
  <c r="ET195" i="1" s="1"/>
  <c r="Z99" i="1"/>
  <c r="AF99" i="1" s="1"/>
  <c r="AG100" i="1" s="1"/>
  <c r="AH101" i="1" s="1"/>
  <c r="AI102" i="1" s="1"/>
  <c r="AJ103" i="1" s="1"/>
  <c r="AK104" i="1" s="1"/>
  <c r="AL105" i="1" s="1"/>
  <c r="AM106" i="1" s="1"/>
  <c r="AN107" i="1" s="1"/>
  <c r="AO108" i="1" s="1"/>
  <c r="AP109" i="1" s="1"/>
  <c r="AQ110" i="1" s="1"/>
  <c r="AR111" i="1" s="1"/>
  <c r="AS112" i="1" s="1"/>
  <c r="AT113" i="1" s="1"/>
  <c r="AU114" i="1" s="1"/>
  <c r="AV115" i="1" s="1"/>
  <c r="AW116" i="1" s="1"/>
  <c r="AX117" i="1" s="1"/>
  <c r="AY118" i="1" s="1"/>
  <c r="AZ119" i="1" s="1"/>
  <c r="BA120" i="1" s="1"/>
  <c r="BB121" i="1" s="1"/>
  <c r="BC122" i="1" s="1"/>
  <c r="BD123" i="1" s="1"/>
  <c r="BE124" i="1" s="1"/>
  <c r="BF125" i="1" s="1"/>
  <c r="BG126" i="1" s="1"/>
  <c r="BH127" i="1" s="1"/>
  <c r="BI128" i="1" s="1"/>
  <c r="BJ129" i="1" s="1"/>
  <c r="BK130" i="1" s="1"/>
  <c r="BL131" i="1" s="1"/>
  <c r="BM132" i="1" s="1"/>
  <c r="BN133" i="1" s="1"/>
  <c r="BO134" i="1" s="1"/>
  <c r="BP135" i="1" s="1"/>
  <c r="BQ136" i="1" s="1"/>
  <c r="BR137" i="1" s="1"/>
  <c r="BS138" i="1" s="1"/>
  <c r="BT139" i="1" s="1"/>
  <c r="BU140" i="1" s="1"/>
  <c r="BV141" i="1" s="1"/>
  <c r="BW142" i="1" s="1"/>
  <c r="BX143" i="1" s="1"/>
  <c r="BY144" i="1" s="1"/>
  <c r="BZ145" i="1" s="1"/>
  <c r="CA146" i="1" s="1"/>
  <c r="CB147" i="1" s="1"/>
  <c r="CC148" i="1" s="1"/>
  <c r="CD149" i="1" s="1"/>
  <c r="CE150" i="1" s="1"/>
  <c r="CF151" i="1" s="1"/>
  <c r="CG152" i="1" s="1"/>
  <c r="CH153" i="1" s="1"/>
  <c r="CI154" i="1" s="1"/>
  <c r="CJ155" i="1" s="1"/>
  <c r="CK156" i="1" s="1"/>
  <c r="CL157" i="1" s="1"/>
  <c r="CM158" i="1" s="1"/>
  <c r="CN159" i="1" s="1"/>
  <c r="CO160" i="1" s="1"/>
  <c r="CP161" i="1" s="1"/>
  <c r="CQ162" i="1" s="1"/>
  <c r="CR163" i="1" s="1"/>
  <c r="CS164" i="1" s="1"/>
  <c r="CT165" i="1" s="1"/>
  <c r="CU166" i="1" s="1"/>
  <c r="CV167" i="1" s="1"/>
  <c r="CW168" i="1" s="1"/>
  <c r="CX169" i="1" s="1"/>
  <c r="CY170" i="1" s="1"/>
  <c r="CZ171" i="1" s="1"/>
  <c r="DA172" i="1" s="1"/>
  <c r="DB173" i="1" s="1"/>
  <c r="DC174" i="1" s="1"/>
  <c r="DD175" i="1" s="1"/>
  <c r="DE176" i="1" s="1"/>
  <c r="DF177" i="1" s="1"/>
  <c r="DG178" i="1" s="1"/>
  <c r="DH179" i="1" s="1"/>
  <c r="DI180" i="1" s="1"/>
  <c r="DJ181" i="1" s="1"/>
  <c r="DK182" i="1" s="1"/>
  <c r="DL183" i="1" s="1"/>
  <c r="DM184" i="1" s="1"/>
  <c r="DN185" i="1" s="1"/>
  <c r="DO186" i="1" s="1"/>
  <c r="DP187" i="1" s="1"/>
  <c r="DQ188" i="1" s="1"/>
  <c r="DR189" i="1" s="1"/>
  <c r="DS190" i="1" s="1"/>
  <c r="DT191" i="1" s="1"/>
  <c r="DU192" i="1" s="1"/>
  <c r="DV193" i="1" s="1"/>
  <c r="DW194" i="1" s="1"/>
  <c r="DX195" i="1" s="1"/>
  <c r="Z41" i="1"/>
  <c r="AF41" i="1" s="1"/>
  <c r="AG42" i="1" s="1"/>
  <c r="AH43" i="1" s="1"/>
  <c r="AI44" i="1" s="1"/>
  <c r="AJ45" i="1" s="1"/>
  <c r="AK46" i="1" s="1"/>
  <c r="AL47" i="1" s="1"/>
  <c r="AM48" i="1" s="1"/>
  <c r="AN49" i="1" s="1"/>
  <c r="AO50" i="1" s="1"/>
  <c r="AP51" i="1" s="1"/>
  <c r="AQ52" i="1" s="1"/>
  <c r="AR53" i="1" s="1"/>
  <c r="AS54" i="1" s="1"/>
  <c r="AT55" i="1" s="1"/>
  <c r="AU56" i="1" s="1"/>
  <c r="AV57" i="1" s="1"/>
  <c r="AW58" i="1" s="1"/>
  <c r="AX59" i="1" s="1"/>
  <c r="AY60" i="1" s="1"/>
  <c r="AZ61" i="1" s="1"/>
  <c r="BA62" i="1" s="1"/>
  <c r="BB63" i="1" s="1"/>
  <c r="BC64" i="1" s="1"/>
  <c r="BD65" i="1" s="1"/>
  <c r="BE66" i="1" s="1"/>
  <c r="BF67" i="1" s="1"/>
  <c r="BG68" i="1" s="1"/>
  <c r="BH69" i="1" s="1"/>
  <c r="BI70" i="1" s="1"/>
  <c r="BJ71" i="1" s="1"/>
  <c r="BK72" i="1" s="1"/>
  <c r="BL73" i="1" s="1"/>
  <c r="BM74" i="1" s="1"/>
  <c r="BN75" i="1" s="1"/>
  <c r="BO76" i="1" s="1"/>
  <c r="BP77" i="1" s="1"/>
  <c r="BQ78" i="1" s="1"/>
  <c r="BR79" i="1" s="1"/>
  <c r="BS80" i="1" s="1"/>
  <c r="BT81" i="1" s="1"/>
  <c r="BU82" i="1" s="1"/>
  <c r="BV83" i="1" s="1"/>
  <c r="BW84" i="1" s="1"/>
  <c r="BX85" i="1" s="1"/>
  <c r="BY86" i="1" s="1"/>
  <c r="BZ87" i="1" s="1"/>
  <c r="CA88" i="1" s="1"/>
  <c r="CB89" i="1" s="1"/>
  <c r="CC90" i="1" s="1"/>
  <c r="CD91" i="1" s="1"/>
  <c r="CE92" i="1" s="1"/>
  <c r="CF93" i="1" s="1"/>
  <c r="CG94" i="1" s="1"/>
  <c r="CH95" i="1" s="1"/>
  <c r="CI96" i="1" s="1"/>
  <c r="CJ97" i="1" s="1"/>
  <c r="CK98" i="1" s="1"/>
  <c r="CL99" i="1" s="1"/>
  <c r="CM100" i="1" s="1"/>
  <c r="CN101" i="1" s="1"/>
  <c r="CO102" i="1" s="1"/>
  <c r="CP103" i="1" s="1"/>
  <c r="CQ104" i="1" s="1"/>
  <c r="CR105" i="1" s="1"/>
  <c r="CS106" i="1" s="1"/>
  <c r="CT107" i="1" s="1"/>
  <c r="CU108" i="1" s="1"/>
  <c r="CV109" i="1" s="1"/>
  <c r="CW110" i="1" s="1"/>
  <c r="CX111" i="1" s="1"/>
  <c r="CY112" i="1" s="1"/>
  <c r="CZ113" i="1" s="1"/>
  <c r="DA114" i="1" s="1"/>
  <c r="DB115" i="1" s="1"/>
  <c r="DC116" i="1" s="1"/>
  <c r="DD117" i="1" s="1"/>
  <c r="DE118" i="1" s="1"/>
  <c r="DF119" i="1" s="1"/>
  <c r="DG120" i="1" s="1"/>
  <c r="DH121" i="1" s="1"/>
  <c r="DI122" i="1" s="1"/>
  <c r="DJ123" i="1" s="1"/>
  <c r="DK124" i="1" s="1"/>
  <c r="DL125" i="1" s="1"/>
  <c r="DM126" i="1" s="1"/>
  <c r="DN127" i="1" s="1"/>
  <c r="DO128" i="1" s="1"/>
  <c r="DP129" i="1" s="1"/>
  <c r="DQ130" i="1" s="1"/>
  <c r="DR131" i="1" s="1"/>
  <c r="DS132" i="1" s="1"/>
  <c r="DT133" i="1" s="1"/>
  <c r="DU134" i="1" s="1"/>
  <c r="DV135" i="1" s="1"/>
  <c r="DW136" i="1" s="1"/>
  <c r="DX137" i="1" s="1"/>
  <c r="DY138" i="1" s="1"/>
  <c r="DZ139" i="1" s="1"/>
  <c r="EA140" i="1" s="1"/>
  <c r="EB141" i="1" s="1"/>
  <c r="EC142" i="1" s="1"/>
  <c r="ED143" i="1" s="1"/>
  <c r="EE144" i="1" s="1"/>
  <c r="EF145" i="1" s="1"/>
  <c r="EG146" i="1" s="1"/>
  <c r="EH147" i="1" s="1"/>
  <c r="EI148" i="1" s="1"/>
  <c r="EJ149" i="1" s="1"/>
  <c r="EK150" i="1" s="1"/>
  <c r="EL151" i="1" s="1"/>
  <c r="EM152" i="1" s="1"/>
  <c r="EN153" i="1" s="1"/>
  <c r="EO154" i="1" s="1"/>
  <c r="EP155" i="1" s="1"/>
  <c r="EQ156" i="1" s="1"/>
  <c r="ER157" i="1" s="1"/>
  <c r="ES158" i="1" s="1"/>
  <c r="ET159" i="1" s="1"/>
  <c r="EU160" i="1" s="1"/>
  <c r="EV161" i="1" s="1"/>
  <c r="EW162" i="1" s="1"/>
  <c r="EX163" i="1" s="1"/>
  <c r="EY164" i="1" s="1"/>
  <c r="EZ165" i="1" s="1"/>
  <c r="FA166" i="1" s="1"/>
  <c r="FB167" i="1" s="1"/>
  <c r="FC168" i="1" s="1"/>
  <c r="FD169" i="1" s="1"/>
  <c r="FE170" i="1" s="1"/>
  <c r="FF171" i="1" s="1"/>
  <c r="FG172" i="1" s="1"/>
  <c r="FH173" i="1" s="1"/>
  <c r="FI174" i="1" s="1"/>
  <c r="FJ175" i="1" s="1"/>
  <c r="FK176" i="1" s="1"/>
  <c r="FL177" i="1" s="1"/>
  <c r="FM178" i="1" s="1"/>
  <c r="FN179" i="1" s="1"/>
  <c r="FO180" i="1" s="1"/>
  <c r="FP181" i="1" s="1"/>
  <c r="FQ182" i="1" s="1"/>
  <c r="FR183" i="1" s="1"/>
  <c r="FS184" i="1" s="1"/>
  <c r="FT185" i="1" s="1"/>
  <c r="FU186" i="1" s="1"/>
  <c r="FV187" i="1" s="1"/>
  <c r="FW188" i="1" s="1"/>
  <c r="FX189" i="1" s="1"/>
  <c r="FY190" i="1" s="1"/>
  <c r="FZ191" i="1" s="1"/>
  <c r="GA192" i="1" s="1"/>
  <c r="GB193" i="1" s="1"/>
  <c r="GC194" i="1" s="1"/>
  <c r="GD195" i="1" s="1"/>
  <c r="Z36" i="1"/>
  <c r="AF36" i="1" s="1"/>
  <c r="AG37" i="1" s="1"/>
  <c r="AH38" i="1" s="1"/>
  <c r="AI39" i="1" s="1"/>
  <c r="AJ40" i="1" s="1"/>
  <c r="AK41" i="1" s="1"/>
  <c r="AL42" i="1" s="1"/>
  <c r="AM43" i="1" s="1"/>
  <c r="AN44" i="1" s="1"/>
  <c r="AO45" i="1" s="1"/>
  <c r="AP46" i="1" s="1"/>
  <c r="AQ47" i="1" s="1"/>
  <c r="AR48" i="1" s="1"/>
  <c r="AS49" i="1" s="1"/>
  <c r="AT50" i="1" s="1"/>
  <c r="AU51" i="1" s="1"/>
  <c r="AV52" i="1" s="1"/>
  <c r="AW53" i="1" s="1"/>
  <c r="AX54" i="1" s="1"/>
  <c r="AY55" i="1" s="1"/>
  <c r="AZ56" i="1" s="1"/>
  <c r="BA57" i="1" s="1"/>
  <c r="BB58" i="1" s="1"/>
  <c r="BC59" i="1" s="1"/>
  <c r="BD60" i="1" s="1"/>
  <c r="BE61" i="1" s="1"/>
  <c r="BF62" i="1" s="1"/>
  <c r="BG63" i="1" s="1"/>
  <c r="BH64" i="1" s="1"/>
  <c r="BI65" i="1" s="1"/>
  <c r="BJ66" i="1" s="1"/>
  <c r="BK67" i="1" s="1"/>
  <c r="BL68" i="1" s="1"/>
  <c r="BM69" i="1" s="1"/>
  <c r="BN70" i="1" s="1"/>
  <c r="BO71" i="1" s="1"/>
  <c r="BP72" i="1" s="1"/>
  <c r="BQ73" i="1" s="1"/>
  <c r="BR74" i="1" s="1"/>
  <c r="BS75" i="1" s="1"/>
  <c r="BT76" i="1" s="1"/>
  <c r="BU77" i="1" s="1"/>
  <c r="BV78" i="1" s="1"/>
  <c r="BW79" i="1" s="1"/>
  <c r="BX80" i="1" s="1"/>
  <c r="BY81" i="1" s="1"/>
  <c r="BZ82" i="1" s="1"/>
  <c r="CA83" i="1" s="1"/>
  <c r="CB84" i="1" s="1"/>
  <c r="CC85" i="1" s="1"/>
  <c r="CD86" i="1" s="1"/>
  <c r="CE87" i="1" s="1"/>
  <c r="CF88" i="1" s="1"/>
  <c r="CG89" i="1" s="1"/>
  <c r="CH90" i="1" s="1"/>
  <c r="CI91" i="1" s="1"/>
  <c r="CJ92" i="1" s="1"/>
  <c r="CK93" i="1" s="1"/>
  <c r="CL94" i="1" s="1"/>
  <c r="CM95" i="1" s="1"/>
  <c r="CN96" i="1" s="1"/>
  <c r="CO97" i="1" s="1"/>
  <c r="CP98" i="1" s="1"/>
  <c r="CQ99" i="1" s="1"/>
  <c r="CR100" i="1" s="1"/>
  <c r="CS101" i="1" s="1"/>
  <c r="CT102" i="1" s="1"/>
  <c r="CU103" i="1" s="1"/>
  <c r="CV104" i="1" s="1"/>
  <c r="CW105" i="1" s="1"/>
  <c r="CX106" i="1" s="1"/>
  <c r="CY107" i="1" s="1"/>
  <c r="CZ108" i="1" s="1"/>
  <c r="DA109" i="1" s="1"/>
  <c r="DB110" i="1" s="1"/>
  <c r="DC111" i="1" s="1"/>
  <c r="DD112" i="1" s="1"/>
  <c r="DE113" i="1" s="1"/>
  <c r="DF114" i="1" s="1"/>
  <c r="DG115" i="1" s="1"/>
  <c r="DH116" i="1" s="1"/>
  <c r="DI117" i="1" s="1"/>
  <c r="DJ118" i="1" s="1"/>
  <c r="DK119" i="1" s="1"/>
  <c r="DL120" i="1" s="1"/>
  <c r="DM121" i="1" s="1"/>
  <c r="DN122" i="1" s="1"/>
  <c r="DO123" i="1" s="1"/>
  <c r="DP124" i="1" s="1"/>
  <c r="DQ125" i="1" s="1"/>
  <c r="DR126" i="1" s="1"/>
  <c r="DS127" i="1" s="1"/>
  <c r="DT128" i="1" s="1"/>
  <c r="DU129" i="1" s="1"/>
  <c r="DV130" i="1" s="1"/>
  <c r="DW131" i="1" s="1"/>
  <c r="DX132" i="1" s="1"/>
  <c r="DY133" i="1" s="1"/>
  <c r="DZ134" i="1" s="1"/>
  <c r="EA135" i="1" s="1"/>
  <c r="EB136" i="1" s="1"/>
  <c r="EC137" i="1" s="1"/>
  <c r="ED138" i="1" s="1"/>
  <c r="EE139" i="1" s="1"/>
  <c r="EF140" i="1" s="1"/>
  <c r="EG141" i="1" s="1"/>
  <c r="EH142" i="1" s="1"/>
  <c r="EI143" i="1" s="1"/>
  <c r="EJ144" i="1" s="1"/>
  <c r="EK145" i="1" s="1"/>
  <c r="EL146" i="1" s="1"/>
  <c r="EM147" i="1" s="1"/>
  <c r="EN148" i="1" s="1"/>
  <c r="EO149" i="1" s="1"/>
  <c r="EP150" i="1" s="1"/>
  <c r="EQ151" i="1" s="1"/>
  <c r="ER152" i="1" s="1"/>
  <c r="ES153" i="1" s="1"/>
  <c r="ET154" i="1" s="1"/>
  <c r="EU155" i="1" s="1"/>
  <c r="EV156" i="1" s="1"/>
  <c r="EW157" i="1" s="1"/>
  <c r="EX158" i="1" s="1"/>
  <c r="EY159" i="1" s="1"/>
  <c r="EZ160" i="1" s="1"/>
  <c r="FA161" i="1" s="1"/>
  <c r="FB162" i="1" s="1"/>
  <c r="FC163" i="1" s="1"/>
  <c r="FD164" i="1" s="1"/>
  <c r="FE165" i="1" s="1"/>
  <c r="FF166" i="1" s="1"/>
  <c r="FG167" i="1" s="1"/>
  <c r="FH168" i="1" s="1"/>
  <c r="FI169" i="1" s="1"/>
  <c r="FJ170" i="1" s="1"/>
  <c r="FK171" i="1" s="1"/>
  <c r="FL172" i="1" s="1"/>
  <c r="FM173" i="1" s="1"/>
  <c r="FN174" i="1" s="1"/>
  <c r="FO175" i="1" s="1"/>
  <c r="FP176" i="1" s="1"/>
  <c r="FQ177" i="1" s="1"/>
  <c r="FR178" i="1" s="1"/>
  <c r="FS179" i="1" s="1"/>
  <c r="FT180" i="1" s="1"/>
  <c r="FU181" i="1" s="1"/>
  <c r="FV182" i="1" s="1"/>
  <c r="FW183" i="1" s="1"/>
  <c r="FX184" i="1" s="1"/>
  <c r="FY185" i="1" s="1"/>
  <c r="FZ186" i="1" s="1"/>
  <c r="GA187" i="1" s="1"/>
  <c r="GB188" i="1" s="1"/>
  <c r="GC189" i="1" s="1"/>
  <c r="GD190" i="1" s="1"/>
  <c r="GE191" i="1" s="1"/>
  <c r="GF192" i="1" s="1"/>
  <c r="GG193" i="1" s="1"/>
  <c r="GH194" i="1" s="1"/>
  <c r="GI195" i="1" s="1"/>
  <c r="Z52" i="1"/>
  <c r="AF52" i="1" s="1"/>
  <c r="AG53" i="1" s="1"/>
  <c r="AH54" i="1" s="1"/>
  <c r="AI55" i="1" s="1"/>
  <c r="AJ56" i="1" s="1"/>
  <c r="AK57" i="1" s="1"/>
  <c r="AL58" i="1" s="1"/>
  <c r="AM59" i="1" s="1"/>
  <c r="AN60" i="1" s="1"/>
  <c r="AO61" i="1" s="1"/>
  <c r="AP62" i="1" s="1"/>
  <c r="AQ63" i="1" s="1"/>
  <c r="AR64" i="1" s="1"/>
  <c r="AS65" i="1" s="1"/>
  <c r="AT66" i="1" s="1"/>
  <c r="AU67" i="1" s="1"/>
  <c r="AV68" i="1" s="1"/>
  <c r="AW69" i="1" s="1"/>
  <c r="AX70" i="1" s="1"/>
  <c r="AY71" i="1" s="1"/>
  <c r="AZ72" i="1" s="1"/>
  <c r="BA73" i="1" s="1"/>
  <c r="BB74" i="1" s="1"/>
  <c r="BC75" i="1" s="1"/>
  <c r="BD76" i="1" s="1"/>
  <c r="BE77" i="1" s="1"/>
  <c r="BF78" i="1" s="1"/>
  <c r="BG79" i="1" s="1"/>
  <c r="BH80" i="1" s="1"/>
  <c r="BI81" i="1" s="1"/>
  <c r="BJ82" i="1" s="1"/>
  <c r="BK83" i="1" s="1"/>
  <c r="BL84" i="1" s="1"/>
  <c r="BM85" i="1" s="1"/>
  <c r="BN86" i="1" s="1"/>
  <c r="BO87" i="1" s="1"/>
  <c r="BP88" i="1" s="1"/>
  <c r="BQ89" i="1" s="1"/>
  <c r="BR90" i="1" s="1"/>
  <c r="BS91" i="1" s="1"/>
  <c r="BT92" i="1" s="1"/>
  <c r="BU93" i="1" s="1"/>
  <c r="BV94" i="1" s="1"/>
  <c r="BW95" i="1" s="1"/>
  <c r="BX96" i="1" s="1"/>
  <c r="BY97" i="1" s="1"/>
  <c r="BZ98" i="1" s="1"/>
  <c r="CA99" i="1" s="1"/>
  <c r="CB100" i="1" s="1"/>
  <c r="CC101" i="1" s="1"/>
  <c r="CD102" i="1" s="1"/>
  <c r="CE103" i="1" s="1"/>
  <c r="CF104" i="1" s="1"/>
  <c r="CG105" i="1" s="1"/>
  <c r="CH106" i="1" s="1"/>
  <c r="CI107" i="1" s="1"/>
  <c r="CJ108" i="1" s="1"/>
  <c r="CK109" i="1" s="1"/>
  <c r="CL110" i="1" s="1"/>
  <c r="CM111" i="1" s="1"/>
  <c r="CN112" i="1" s="1"/>
  <c r="CO113" i="1" s="1"/>
  <c r="CP114" i="1" s="1"/>
  <c r="CQ115" i="1" s="1"/>
  <c r="CR116" i="1" s="1"/>
  <c r="CS117" i="1" s="1"/>
  <c r="CT118" i="1" s="1"/>
  <c r="CU119" i="1" s="1"/>
  <c r="CV120" i="1" s="1"/>
  <c r="CW121" i="1" s="1"/>
  <c r="CX122" i="1" s="1"/>
  <c r="CY123" i="1" s="1"/>
  <c r="CZ124" i="1" s="1"/>
  <c r="DA125" i="1" s="1"/>
  <c r="DB126" i="1" s="1"/>
  <c r="DC127" i="1" s="1"/>
  <c r="DD128" i="1" s="1"/>
  <c r="DE129" i="1" s="1"/>
  <c r="DF130" i="1" s="1"/>
  <c r="DG131" i="1" s="1"/>
  <c r="DH132" i="1" s="1"/>
  <c r="DI133" i="1" s="1"/>
  <c r="DJ134" i="1" s="1"/>
  <c r="DK135" i="1" s="1"/>
  <c r="DL136" i="1" s="1"/>
  <c r="DM137" i="1" s="1"/>
  <c r="DN138" i="1" s="1"/>
  <c r="DO139" i="1" s="1"/>
  <c r="DP140" i="1" s="1"/>
  <c r="DQ141" i="1" s="1"/>
  <c r="DR142" i="1" s="1"/>
  <c r="DS143" i="1" s="1"/>
  <c r="DT144" i="1" s="1"/>
  <c r="DU145" i="1" s="1"/>
  <c r="DV146" i="1" s="1"/>
  <c r="DW147" i="1" s="1"/>
  <c r="DX148" i="1" s="1"/>
  <c r="DY149" i="1" s="1"/>
  <c r="DZ150" i="1" s="1"/>
  <c r="EA151" i="1" s="1"/>
  <c r="EB152" i="1" s="1"/>
  <c r="EC153" i="1" s="1"/>
  <c r="ED154" i="1" s="1"/>
  <c r="EE155" i="1" s="1"/>
  <c r="EF156" i="1" s="1"/>
  <c r="EG157" i="1" s="1"/>
  <c r="EH158" i="1" s="1"/>
  <c r="EI159" i="1" s="1"/>
  <c r="EJ160" i="1" s="1"/>
  <c r="EK161" i="1" s="1"/>
  <c r="EL162" i="1" s="1"/>
  <c r="EM163" i="1" s="1"/>
  <c r="EN164" i="1" s="1"/>
  <c r="EO165" i="1" s="1"/>
  <c r="EP166" i="1" s="1"/>
  <c r="EQ167" i="1" s="1"/>
  <c r="ER168" i="1" s="1"/>
  <c r="ES169" i="1" s="1"/>
  <c r="ET170" i="1" s="1"/>
  <c r="EU171" i="1" s="1"/>
  <c r="EV172" i="1" s="1"/>
  <c r="EW173" i="1" s="1"/>
  <c r="EX174" i="1" s="1"/>
  <c r="EY175" i="1" s="1"/>
  <c r="EZ176" i="1" s="1"/>
  <c r="FA177" i="1" s="1"/>
  <c r="FB178" i="1" s="1"/>
  <c r="FC179" i="1" s="1"/>
  <c r="FD180" i="1" s="1"/>
  <c r="FE181" i="1" s="1"/>
  <c r="FF182" i="1" s="1"/>
  <c r="FG183" i="1" s="1"/>
  <c r="FH184" i="1" s="1"/>
  <c r="FI185" i="1" s="1"/>
  <c r="FJ186" i="1" s="1"/>
  <c r="FK187" i="1" s="1"/>
  <c r="FL188" i="1" s="1"/>
  <c r="FM189" i="1" s="1"/>
  <c r="FN190" i="1" s="1"/>
  <c r="FO191" i="1" s="1"/>
  <c r="FP192" i="1" s="1"/>
  <c r="FQ193" i="1" s="1"/>
  <c r="FR194" i="1" s="1"/>
  <c r="FS195" i="1" s="1"/>
  <c r="Z9" i="1"/>
  <c r="AF9" i="1" s="1"/>
  <c r="AG10" i="1" s="1"/>
  <c r="AH11" i="1" s="1"/>
  <c r="AI12" i="1" s="1"/>
  <c r="AJ13" i="1" s="1"/>
  <c r="AK14" i="1" s="1"/>
  <c r="AL15" i="1" s="1"/>
  <c r="AM16" i="1" s="1"/>
  <c r="AN17" i="1" s="1"/>
  <c r="AO18" i="1" s="1"/>
  <c r="AP19" i="1" s="1"/>
  <c r="AQ20" i="1" s="1"/>
  <c r="AR21" i="1" s="1"/>
  <c r="AS22" i="1" s="1"/>
  <c r="AT23" i="1" s="1"/>
  <c r="AU24" i="1" s="1"/>
  <c r="AV25" i="1" s="1"/>
  <c r="AW26" i="1" s="1"/>
  <c r="AX27" i="1" s="1"/>
  <c r="AY28" i="1" s="1"/>
  <c r="AZ29" i="1" s="1"/>
  <c r="BA30" i="1" s="1"/>
  <c r="BB31" i="1" s="1"/>
  <c r="BC32" i="1" s="1"/>
  <c r="BD33" i="1" s="1"/>
  <c r="BE34" i="1" s="1"/>
  <c r="BF35" i="1" s="1"/>
  <c r="BG36" i="1" s="1"/>
  <c r="BH37" i="1" s="1"/>
  <c r="BI38" i="1" s="1"/>
  <c r="BJ39" i="1" s="1"/>
  <c r="BK40" i="1" s="1"/>
  <c r="BL41" i="1" s="1"/>
  <c r="BM42" i="1" s="1"/>
  <c r="BN43" i="1" s="1"/>
  <c r="BO44" i="1" s="1"/>
  <c r="BP45" i="1" s="1"/>
  <c r="BQ46" i="1" s="1"/>
  <c r="BR47" i="1" s="1"/>
  <c r="BS48" i="1" s="1"/>
  <c r="BT49" i="1" s="1"/>
  <c r="BU50" i="1" s="1"/>
  <c r="BV51" i="1" s="1"/>
  <c r="BW52" i="1" s="1"/>
  <c r="BX53" i="1" s="1"/>
  <c r="BY54" i="1" s="1"/>
  <c r="BZ55" i="1" s="1"/>
  <c r="CA56" i="1" s="1"/>
  <c r="CB57" i="1" s="1"/>
  <c r="CC58" i="1" s="1"/>
  <c r="CD59" i="1" s="1"/>
  <c r="CE60" i="1" s="1"/>
  <c r="CF61" i="1" s="1"/>
  <c r="CG62" i="1" s="1"/>
  <c r="CH63" i="1" s="1"/>
  <c r="CI64" i="1" s="1"/>
  <c r="CJ65" i="1" s="1"/>
  <c r="CK66" i="1" s="1"/>
  <c r="CL67" i="1" s="1"/>
  <c r="CM68" i="1" s="1"/>
  <c r="CN69" i="1" s="1"/>
  <c r="CO70" i="1" s="1"/>
  <c r="CP71" i="1" s="1"/>
  <c r="CQ72" i="1" s="1"/>
  <c r="CR73" i="1" s="1"/>
  <c r="CS74" i="1" s="1"/>
  <c r="CT75" i="1" s="1"/>
  <c r="CU76" i="1" s="1"/>
  <c r="CV77" i="1" s="1"/>
  <c r="CW78" i="1" s="1"/>
  <c r="CX79" i="1" s="1"/>
  <c r="CY80" i="1" s="1"/>
  <c r="CZ81" i="1" s="1"/>
  <c r="DA82" i="1" s="1"/>
  <c r="DB83" i="1" s="1"/>
  <c r="DC84" i="1" s="1"/>
  <c r="DD85" i="1" s="1"/>
  <c r="DE86" i="1" s="1"/>
  <c r="DF87" i="1" s="1"/>
  <c r="DG88" i="1" s="1"/>
  <c r="DH89" i="1" s="1"/>
  <c r="DI90" i="1" s="1"/>
  <c r="DJ91" i="1" s="1"/>
  <c r="DK92" i="1" s="1"/>
  <c r="DL93" i="1" s="1"/>
  <c r="DM94" i="1" s="1"/>
  <c r="DN95" i="1" s="1"/>
  <c r="DO96" i="1" s="1"/>
  <c r="DP97" i="1" s="1"/>
  <c r="DQ98" i="1" s="1"/>
  <c r="DR99" i="1" s="1"/>
  <c r="DS100" i="1" s="1"/>
  <c r="DT101" i="1" s="1"/>
  <c r="DU102" i="1" s="1"/>
  <c r="DV103" i="1" s="1"/>
  <c r="DW104" i="1" s="1"/>
  <c r="DX105" i="1" s="1"/>
  <c r="DY106" i="1" s="1"/>
  <c r="DZ107" i="1" s="1"/>
  <c r="EA108" i="1" s="1"/>
  <c r="EB109" i="1" s="1"/>
  <c r="EC110" i="1" s="1"/>
  <c r="ED111" i="1" s="1"/>
  <c r="EE112" i="1" s="1"/>
  <c r="EF113" i="1" s="1"/>
  <c r="EG114" i="1" s="1"/>
  <c r="EH115" i="1" s="1"/>
  <c r="EI116" i="1" s="1"/>
  <c r="EJ117" i="1" s="1"/>
  <c r="EK118" i="1" s="1"/>
  <c r="EL119" i="1" s="1"/>
  <c r="EM120" i="1" s="1"/>
  <c r="EN121" i="1" s="1"/>
  <c r="EO122" i="1" s="1"/>
  <c r="EP123" i="1" s="1"/>
  <c r="EQ124" i="1" s="1"/>
  <c r="ER125" i="1" s="1"/>
  <c r="ES126" i="1" s="1"/>
  <c r="ET127" i="1" s="1"/>
  <c r="EU128" i="1" s="1"/>
  <c r="EV129" i="1" s="1"/>
  <c r="EW130" i="1" s="1"/>
  <c r="EX131" i="1" s="1"/>
  <c r="EY132" i="1" s="1"/>
  <c r="EZ133" i="1" s="1"/>
  <c r="FA134" i="1" s="1"/>
  <c r="FB135" i="1" s="1"/>
  <c r="FC136" i="1" s="1"/>
  <c r="FD137" i="1" s="1"/>
  <c r="FE138" i="1" s="1"/>
  <c r="FF139" i="1" s="1"/>
  <c r="FG140" i="1" s="1"/>
  <c r="FH141" i="1" s="1"/>
  <c r="FI142" i="1" s="1"/>
  <c r="FJ143" i="1" s="1"/>
  <c r="FK144" i="1" s="1"/>
  <c r="FL145" i="1" s="1"/>
  <c r="FM146" i="1" s="1"/>
  <c r="FN147" i="1" s="1"/>
  <c r="FO148" i="1" s="1"/>
  <c r="FP149" i="1" s="1"/>
  <c r="FQ150" i="1" s="1"/>
  <c r="FR151" i="1" s="1"/>
  <c r="FS152" i="1" s="1"/>
  <c r="FT153" i="1" s="1"/>
  <c r="FU154" i="1" s="1"/>
  <c r="FV155" i="1" s="1"/>
  <c r="FW156" i="1" s="1"/>
  <c r="FX157" i="1" s="1"/>
  <c r="FY158" i="1" s="1"/>
  <c r="FZ159" i="1" s="1"/>
  <c r="GA160" i="1" s="1"/>
  <c r="GB161" i="1" s="1"/>
  <c r="GC162" i="1" s="1"/>
  <c r="GD163" i="1" s="1"/>
  <c r="GE164" i="1" s="1"/>
  <c r="GF165" i="1" s="1"/>
  <c r="GG166" i="1" s="1"/>
  <c r="GH167" i="1" s="1"/>
  <c r="GI168" i="1" s="1"/>
  <c r="GJ169" i="1" s="1"/>
  <c r="GK170" i="1" s="1"/>
  <c r="GL171" i="1" s="1"/>
  <c r="GM172" i="1" s="1"/>
  <c r="GN173" i="1" s="1"/>
  <c r="GO174" i="1" s="1"/>
  <c r="GP175" i="1" s="1"/>
  <c r="GQ176" i="1" s="1"/>
  <c r="GR177" i="1" s="1"/>
  <c r="GS178" i="1" s="1"/>
  <c r="GT179" i="1" s="1"/>
  <c r="GU180" i="1" s="1"/>
  <c r="GV181" i="1" s="1"/>
  <c r="GW182" i="1" s="1"/>
  <c r="GX183" i="1" s="1"/>
  <c r="GY184" i="1" s="1"/>
  <c r="GZ185" i="1" s="1"/>
  <c r="HA186" i="1" s="1"/>
  <c r="HB187" i="1" s="1"/>
  <c r="HC188" i="1" s="1"/>
  <c r="HD189" i="1" s="1"/>
  <c r="HE190" i="1" s="1"/>
  <c r="HF191" i="1" s="1"/>
  <c r="HG192" i="1" s="1"/>
  <c r="HH193" i="1" s="1"/>
  <c r="HI194" i="1" s="1"/>
  <c r="HJ195" i="1" s="1"/>
  <c r="Z54" i="1"/>
  <c r="AF54" i="1" s="1"/>
  <c r="AG55" i="1" s="1"/>
  <c r="AH56" i="1" s="1"/>
  <c r="AI57" i="1" s="1"/>
  <c r="AJ58" i="1" s="1"/>
  <c r="AK59" i="1" s="1"/>
  <c r="AL60" i="1" s="1"/>
  <c r="AM61" i="1" s="1"/>
  <c r="AN62" i="1" s="1"/>
  <c r="AO63" i="1" s="1"/>
  <c r="AP64" i="1" s="1"/>
  <c r="AQ65" i="1" s="1"/>
  <c r="AR66" i="1" s="1"/>
  <c r="AS67" i="1" s="1"/>
  <c r="AT68" i="1" s="1"/>
  <c r="AU69" i="1" s="1"/>
  <c r="AV70" i="1" s="1"/>
  <c r="AW71" i="1" s="1"/>
  <c r="AX72" i="1" s="1"/>
  <c r="AY73" i="1" s="1"/>
  <c r="AZ74" i="1" s="1"/>
  <c r="BA75" i="1" s="1"/>
  <c r="BB76" i="1" s="1"/>
  <c r="BC77" i="1" s="1"/>
  <c r="BD78" i="1" s="1"/>
  <c r="BE79" i="1" s="1"/>
  <c r="BF80" i="1" s="1"/>
  <c r="BG81" i="1" s="1"/>
  <c r="BH82" i="1" s="1"/>
  <c r="BI83" i="1" s="1"/>
  <c r="BJ84" i="1" s="1"/>
  <c r="BK85" i="1" s="1"/>
  <c r="BL86" i="1" s="1"/>
  <c r="BM87" i="1" s="1"/>
  <c r="BN88" i="1" s="1"/>
  <c r="BO89" i="1" s="1"/>
  <c r="BP90" i="1" s="1"/>
  <c r="BQ91" i="1" s="1"/>
  <c r="BR92" i="1" s="1"/>
  <c r="BS93" i="1" s="1"/>
  <c r="BT94" i="1" s="1"/>
  <c r="BU95" i="1" s="1"/>
  <c r="BV96" i="1" s="1"/>
  <c r="BW97" i="1" s="1"/>
  <c r="BX98" i="1" s="1"/>
  <c r="BY99" i="1" s="1"/>
  <c r="BZ100" i="1" s="1"/>
  <c r="CA101" i="1" s="1"/>
  <c r="CB102" i="1" s="1"/>
  <c r="CC103" i="1" s="1"/>
  <c r="CD104" i="1" s="1"/>
  <c r="CE105" i="1" s="1"/>
  <c r="CF106" i="1" s="1"/>
  <c r="CG107" i="1" s="1"/>
  <c r="CH108" i="1" s="1"/>
  <c r="CI109" i="1" s="1"/>
  <c r="CJ110" i="1" s="1"/>
  <c r="CK111" i="1" s="1"/>
  <c r="CL112" i="1" s="1"/>
  <c r="CM113" i="1" s="1"/>
  <c r="CN114" i="1" s="1"/>
  <c r="CO115" i="1" s="1"/>
  <c r="CP116" i="1" s="1"/>
  <c r="CQ117" i="1" s="1"/>
  <c r="CR118" i="1" s="1"/>
  <c r="CS119" i="1" s="1"/>
  <c r="CT120" i="1" s="1"/>
  <c r="CU121" i="1" s="1"/>
  <c r="CV122" i="1" s="1"/>
  <c r="CW123" i="1" s="1"/>
  <c r="CX124" i="1" s="1"/>
  <c r="CY125" i="1" s="1"/>
  <c r="CZ126" i="1" s="1"/>
  <c r="DA127" i="1" s="1"/>
  <c r="DB128" i="1" s="1"/>
  <c r="DC129" i="1" s="1"/>
  <c r="DD130" i="1" s="1"/>
  <c r="DE131" i="1" s="1"/>
  <c r="DF132" i="1" s="1"/>
  <c r="DG133" i="1" s="1"/>
  <c r="DH134" i="1" s="1"/>
  <c r="DI135" i="1" s="1"/>
  <c r="DJ136" i="1" s="1"/>
  <c r="DK137" i="1" s="1"/>
  <c r="DL138" i="1" s="1"/>
  <c r="DM139" i="1" s="1"/>
  <c r="DN140" i="1" s="1"/>
  <c r="DO141" i="1" s="1"/>
  <c r="DP142" i="1" s="1"/>
  <c r="DQ143" i="1" s="1"/>
  <c r="DR144" i="1" s="1"/>
  <c r="DS145" i="1" s="1"/>
  <c r="DT146" i="1" s="1"/>
  <c r="DU147" i="1" s="1"/>
  <c r="DV148" i="1" s="1"/>
  <c r="DW149" i="1" s="1"/>
  <c r="DX150" i="1" s="1"/>
  <c r="DY151" i="1" s="1"/>
  <c r="DZ152" i="1" s="1"/>
  <c r="EA153" i="1" s="1"/>
  <c r="EB154" i="1" s="1"/>
  <c r="EC155" i="1" s="1"/>
  <c r="ED156" i="1" s="1"/>
  <c r="EE157" i="1" s="1"/>
  <c r="EF158" i="1" s="1"/>
  <c r="EG159" i="1" s="1"/>
  <c r="EH160" i="1" s="1"/>
  <c r="EI161" i="1" s="1"/>
  <c r="EJ162" i="1" s="1"/>
  <c r="EK163" i="1" s="1"/>
  <c r="EL164" i="1" s="1"/>
  <c r="EM165" i="1" s="1"/>
  <c r="EN166" i="1" s="1"/>
  <c r="EO167" i="1" s="1"/>
  <c r="EP168" i="1" s="1"/>
  <c r="EQ169" i="1" s="1"/>
  <c r="ER170" i="1" s="1"/>
  <c r="ES171" i="1" s="1"/>
  <c r="ET172" i="1" s="1"/>
  <c r="EU173" i="1" s="1"/>
  <c r="EV174" i="1" s="1"/>
  <c r="EW175" i="1" s="1"/>
  <c r="EX176" i="1" s="1"/>
  <c r="EY177" i="1" s="1"/>
  <c r="EZ178" i="1" s="1"/>
  <c r="FA179" i="1" s="1"/>
  <c r="FB180" i="1" s="1"/>
  <c r="FC181" i="1" s="1"/>
  <c r="FD182" i="1" s="1"/>
  <c r="FE183" i="1" s="1"/>
  <c r="FF184" i="1" s="1"/>
  <c r="FG185" i="1" s="1"/>
  <c r="FH186" i="1" s="1"/>
  <c r="FI187" i="1" s="1"/>
  <c r="FJ188" i="1" s="1"/>
  <c r="FK189" i="1" s="1"/>
  <c r="FL190" i="1" s="1"/>
  <c r="FM191" i="1" s="1"/>
  <c r="FN192" i="1" s="1"/>
  <c r="FO193" i="1" s="1"/>
  <c r="FP194" i="1" s="1"/>
  <c r="FQ195" i="1" s="1"/>
  <c r="Z160" i="1"/>
  <c r="AF160" i="1" s="1"/>
  <c r="AG161" i="1" s="1"/>
  <c r="AH162" i="1" s="1"/>
  <c r="AI163" i="1" s="1"/>
  <c r="AJ164" i="1" s="1"/>
  <c r="AK165" i="1" s="1"/>
  <c r="AL166" i="1" s="1"/>
  <c r="AM167" i="1" s="1"/>
  <c r="AN168" i="1" s="1"/>
  <c r="AO169" i="1" s="1"/>
  <c r="AP170" i="1" s="1"/>
  <c r="AQ171" i="1" s="1"/>
  <c r="AR172" i="1" s="1"/>
  <c r="AS173" i="1" s="1"/>
  <c r="AT174" i="1" s="1"/>
  <c r="AU175" i="1" s="1"/>
  <c r="AV176" i="1" s="1"/>
  <c r="AW177" i="1" s="1"/>
  <c r="AX178" i="1" s="1"/>
  <c r="AY179" i="1" s="1"/>
  <c r="AZ180" i="1" s="1"/>
  <c r="BA181" i="1" s="1"/>
  <c r="BB182" i="1" s="1"/>
  <c r="BC183" i="1" s="1"/>
  <c r="BD184" i="1" s="1"/>
  <c r="BE185" i="1" s="1"/>
  <c r="BF186" i="1" s="1"/>
  <c r="BG187" i="1" s="1"/>
  <c r="BH188" i="1" s="1"/>
  <c r="BI189" i="1" s="1"/>
  <c r="BJ190" i="1" s="1"/>
  <c r="BK191" i="1" s="1"/>
  <c r="BL192" i="1" s="1"/>
  <c r="BM193" i="1" s="1"/>
  <c r="BN194" i="1" s="1"/>
  <c r="BO195" i="1" s="1"/>
  <c r="Z74" i="1"/>
  <c r="AF74" i="1" s="1"/>
  <c r="AG75" i="1" s="1"/>
  <c r="AH76" i="1" s="1"/>
  <c r="AI77" i="1" s="1"/>
  <c r="AJ78" i="1" s="1"/>
  <c r="AK79" i="1" s="1"/>
  <c r="AL80" i="1" s="1"/>
  <c r="AM81" i="1" s="1"/>
  <c r="AN82" i="1" s="1"/>
  <c r="AO83" i="1" s="1"/>
  <c r="AP84" i="1" s="1"/>
  <c r="AQ85" i="1" s="1"/>
  <c r="AR86" i="1" s="1"/>
  <c r="AS87" i="1" s="1"/>
  <c r="AT88" i="1" s="1"/>
  <c r="AU89" i="1" s="1"/>
  <c r="AV90" i="1" s="1"/>
  <c r="AW91" i="1" s="1"/>
  <c r="AX92" i="1" s="1"/>
  <c r="AY93" i="1" s="1"/>
  <c r="AZ94" i="1" s="1"/>
  <c r="BA95" i="1" s="1"/>
  <c r="BB96" i="1" s="1"/>
  <c r="BC97" i="1" s="1"/>
  <c r="BD98" i="1" s="1"/>
  <c r="BE99" i="1" s="1"/>
  <c r="BF100" i="1" s="1"/>
  <c r="BG101" i="1" s="1"/>
  <c r="BH102" i="1" s="1"/>
  <c r="BI103" i="1" s="1"/>
  <c r="BJ104" i="1" s="1"/>
  <c r="BK105" i="1" s="1"/>
  <c r="BL106" i="1" s="1"/>
  <c r="BM107" i="1" s="1"/>
  <c r="BN108" i="1" s="1"/>
  <c r="BO109" i="1" s="1"/>
  <c r="BP110" i="1" s="1"/>
  <c r="BQ111" i="1" s="1"/>
  <c r="BR112" i="1" s="1"/>
  <c r="BS113" i="1" s="1"/>
  <c r="BT114" i="1" s="1"/>
  <c r="BU115" i="1" s="1"/>
  <c r="BV116" i="1" s="1"/>
  <c r="BW117" i="1" s="1"/>
  <c r="BX118" i="1" s="1"/>
  <c r="BY119" i="1" s="1"/>
  <c r="BZ120" i="1" s="1"/>
  <c r="CA121" i="1" s="1"/>
  <c r="CB122" i="1" s="1"/>
  <c r="CC123" i="1" s="1"/>
  <c r="CD124" i="1" s="1"/>
  <c r="CE125" i="1" s="1"/>
  <c r="CF126" i="1" s="1"/>
  <c r="CG127" i="1" s="1"/>
  <c r="CH128" i="1" s="1"/>
  <c r="CI129" i="1" s="1"/>
  <c r="CJ130" i="1" s="1"/>
  <c r="CK131" i="1" s="1"/>
  <c r="CL132" i="1" s="1"/>
  <c r="CM133" i="1" s="1"/>
  <c r="CN134" i="1" s="1"/>
  <c r="CO135" i="1" s="1"/>
  <c r="CP136" i="1" s="1"/>
  <c r="CQ137" i="1" s="1"/>
  <c r="CR138" i="1" s="1"/>
  <c r="CS139" i="1" s="1"/>
  <c r="CT140" i="1" s="1"/>
  <c r="CU141" i="1" s="1"/>
  <c r="CV142" i="1" s="1"/>
  <c r="CW143" i="1" s="1"/>
  <c r="CX144" i="1" s="1"/>
  <c r="CY145" i="1" s="1"/>
  <c r="CZ146" i="1" s="1"/>
  <c r="DA147" i="1" s="1"/>
  <c r="DB148" i="1" s="1"/>
  <c r="DC149" i="1" s="1"/>
  <c r="DD150" i="1" s="1"/>
  <c r="DE151" i="1" s="1"/>
  <c r="DF152" i="1" s="1"/>
  <c r="DG153" i="1" s="1"/>
  <c r="DH154" i="1" s="1"/>
  <c r="DI155" i="1" s="1"/>
  <c r="DJ156" i="1" s="1"/>
  <c r="DK157" i="1" s="1"/>
  <c r="DL158" i="1" s="1"/>
  <c r="DM159" i="1" s="1"/>
  <c r="DN160" i="1" s="1"/>
  <c r="DO161" i="1" s="1"/>
  <c r="DP162" i="1" s="1"/>
  <c r="DQ163" i="1" s="1"/>
  <c r="DR164" i="1" s="1"/>
  <c r="DS165" i="1" s="1"/>
  <c r="DT166" i="1" s="1"/>
  <c r="DU167" i="1" s="1"/>
  <c r="DV168" i="1" s="1"/>
  <c r="DW169" i="1" s="1"/>
  <c r="DX170" i="1" s="1"/>
  <c r="DY171" i="1" s="1"/>
  <c r="DZ172" i="1" s="1"/>
  <c r="EA173" i="1" s="1"/>
  <c r="EB174" i="1" s="1"/>
  <c r="EC175" i="1" s="1"/>
  <c r="ED176" i="1" s="1"/>
  <c r="EE177" i="1" s="1"/>
  <c r="EF178" i="1" s="1"/>
  <c r="EG179" i="1" s="1"/>
  <c r="EH180" i="1" s="1"/>
  <c r="EI181" i="1" s="1"/>
  <c r="EJ182" i="1" s="1"/>
  <c r="EK183" i="1" s="1"/>
  <c r="EL184" i="1" s="1"/>
  <c r="EM185" i="1" s="1"/>
  <c r="EN186" i="1" s="1"/>
  <c r="EO187" i="1" s="1"/>
  <c r="EP188" i="1" s="1"/>
  <c r="EQ189" i="1" s="1"/>
  <c r="ER190" i="1" s="1"/>
  <c r="ES191" i="1" s="1"/>
  <c r="ET192" i="1" s="1"/>
  <c r="EU193" i="1" s="1"/>
  <c r="EV194" i="1" s="1"/>
  <c r="EW195" i="1" s="1"/>
  <c r="Z82" i="1"/>
  <c r="AF82" i="1" s="1"/>
  <c r="AG83" i="1" s="1"/>
  <c r="AH84" i="1" s="1"/>
  <c r="AI85" i="1" s="1"/>
  <c r="AJ86" i="1" s="1"/>
  <c r="AK87" i="1" s="1"/>
  <c r="AL88" i="1" s="1"/>
  <c r="AM89" i="1" s="1"/>
  <c r="AN90" i="1" s="1"/>
  <c r="AO91" i="1" s="1"/>
  <c r="AP92" i="1" s="1"/>
  <c r="AQ93" i="1" s="1"/>
  <c r="AR94" i="1" s="1"/>
  <c r="AS95" i="1" s="1"/>
  <c r="AT96" i="1" s="1"/>
  <c r="AU97" i="1" s="1"/>
  <c r="AV98" i="1" s="1"/>
  <c r="AW99" i="1" s="1"/>
  <c r="AX100" i="1" s="1"/>
  <c r="AY101" i="1" s="1"/>
  <c r="AZ102" i="1" s="1"/>
  <c r="BA103" i="1" s="1"/>
  <c r="BB104" i="1" s="1"/>
  <c r="BC105" i="1" s="1"/>
  <c r="BD106" i="1" s="1"/>
  <c r="BE107" i="1" s="1"/>
  <c r="BF108" i="1" s="1"/>
  <c r="BG109" i="1" s="1"/>
  <c r="BH110" i="1" s="1"/>
  <c r="BI111" i="1" s="1"/>
  <c r="BJ112" i="1" s="1"/>
  <c r="BK113" i="1" s="1"/>
  <c r="BL114" i="1" s="1"/>
  <c r="BM115" i="1" s="1"/>
  <c r="BN116" i="1" s="1"/>
  <c r="BO117" i="1" s="1"/>
  <c r="BP118" i="1" s="1"/>
  <c r="BQ119" i="1" s="1"/>
  <c r="BR120" i="1" s="1"/>
  <c r="BS121" i="1" s="1"/>
  <c r="BT122" i="1" s="1"/>
  <c r="BU123" i="1" s="1"/>
  <c r="BV124" i="1" s="1"/>
  <c r="BW125" i="1" s="1"/>
  <c r="BX126" i="1" s="1"/>
  <c r="BY127" i="1" s="1"/>
  <c r="BZ128" i="1" s="1"/>
  <c r="CA129" i="1" s="1"/>
  <c r="CB130" i="1" s="1"/>
  <c r="CC131" i="1" s="1"/>
  <c r="CD132" i="1" s="1"/>
  <c r="CE133" i="1" s="1"/>
  <c r="CF134" i="1" s="1"/>
  <c r="CG135" i="1" s="1"/>
  <c r="CH136" i="1" s="1"/>
  <c r="CI137" i="1" s="1"/>
  <c r="CJ138" i="1" s="1"/>
  <c r="CK139" i="1" s="1"/>
  <c r="CL140" i="1" s="1"/>
  <c r="CM141" i="1" s="1"/>
  <c r="CN142" i="1" s="1"/>
  <c r="CO143" i="1" s="1"/>
  <c r="CP144" i="1" s="1"/>
  <c r="CQ145" i="1" s="1"/>
  <c r="CR146" i="1" s="1"/>
  <c r="CS147" i="1" s="1"/>
  <c r="CT148" i="1" s="1"/>
  <c r="CU149" i="1" s="1"/>
  <c r="CV150" i="1" s="1"/>
  <c r="CW151" i="1" s="1"/>
  <c r="CX152" i="1" s="1"/>
  <c r="CY153" i="1" s="1"/>
  <c r="CZ154" i="1" s="1"/>
  <c r="DA155" i="1" s="1"/>
  <c r="DB156" i="1" s="1"/>
  <c r="DC157" i="1" s="1"/>
  <c r="DD158" i="1" s="1"/>
  <c r="DE159" i="1" s="1"/>
  <c r="DF160" i="1" s="1"/>
  <c r="DG161" i="1" s="1"/>
  <c r="DH162" i="1" s="1"/>
  <c r="DI163" i="1" s="1"/>
  <c r="DJ164" i="1" s="1"/>
  <c r="DK165" i="1" s="1"/>
  <c r="DL166" i="1" s="1"/>
  <c r="DM167" i="1" s="1"/>
  <c r="DN168" i="1" s="1"/>
  <c r="DO169" i="1" s="1"/>
  <c r="DP170" i="1" s="1"/>
  <c r="DQ171" i="1" s="1"/>
  <c r="DR172" i="1" s="1"/>
  <c r="DS173" i="1" s="1"/>
  <c r="DT174" i="1" s="1"/>
  <c r="DU175" i="1" s="1"/>
  <c r="DV176" i="1" s="1"/>
  <c r="DW177" i="1" s="1"/>
  <c r="DX178" i="1" s="1"/>
  <c r="DY179" i="1" s="1"/>
  <c r="DZ180" i="1" s="1"/>
  <c r="EA181" i="1" s="1"/>
  <c r="EB182" i="1" s="1"/>
  <c r="EC183" i="1" s="1"/>
  <c r="ED184" i="1" s="1"/>
  <c r="EE185" i="1" s="1"/>
  <c r="EF186" i="1" s="1"/>
  <c r="EG187" i="1" s="1"/>
  <c r="EH188" i="1" s="1"/>
  <c r="EI189" i="1" s="1"/>
  <c r="EJ190" i="1" s="1"/>
  <c r="EK191" i="1" s="1"/>
  <c r="EL192" i="1" s="1"/>
  <c r="EM193" i="1" s="1"/>
  <c r="EN194" i="1" s="1"/>
  <c r="EO195" i="1" s="1"/>
  <c r="Z173" i="1"/>
  <c r="AF173" i="1" s="1"/>
  <c r="AG174" i="1" s="1"/>
  <c r="AH175" i="1" s="1"/>
  <c r="AI176" i="1" s="1"/>
  <c r="AJ177" i="1" s="1"/>
  <c r="AK178" i="1" s="1"/>
  <c r="AL179" i="1" s="1"/>
  <c r="AM180" i="1" s="1"/>
  <c r="AN181" i="1" s="1"/>
  <c r="AO182" i="1" s="1"/>
  <c r="AP183" i="1" s="1"/>
  <c r="AQ184" i="1" s="1"/>
  <c r="AR185" i="1" s="1"/>
  <c r="AS186" i="1" s="1"/>
  <c r="AT187" i="1" s="1"/>
  <c r="AU188" i="1" s="1"/>
  <c r="AV189" i="1" s="1"/>
  <c r="AW190" i="1" s="1"/>
  <c r="AX191" i="1" s="1"/>
  <c r="AY192" i="1" s="1"/>
  <c r="AZ193" i="1" s="1"/>
  <c r="BA194" i="1" s="1"/>
  <c r="BB195" i="1" s="1"/>
  <c r="Z145" i="1"/>
  <c r="AF145" i="1" s="1"/>
  <c r="AG146" i="1" s="1"/>
  <c r="AH147" i="1" s="1"/>
  <c r="AI148" i="1" s="1"/>
  <c r="AJ149" i="1" s="1"/>
  <c r="AK150" i="1" s="1"/>
  <c r="AL151" i="1" s="1"/>
  <c r="AM152" i="1" s="1"/>
  <c r="AN153" i="1" s="1"/>
  <c r="AO154" i="1" s="1"/>
  <c r="AP155" i="1" s="1"/>
  <c r="AQ156" i="1" s="1"/>
  <c r="AR157" i="1" s="1"/>
  <c r="AS158" i="1" s="1"/>
  <c r="AT159" i="1" s="1"/>
  <c r="AU160" i="1" s="1"/>
  <c r="AV161" i="1" s="1"/>
  <c r="AW162" i="1" s="1"/>
  <c r="AX163" i="1" s="1"/>
  <c r="AY164" i="1" s="1"/>
  <c r="AZ165" i="1" s="1"/>
  <c r="BA166" i="1" s="1"/>
  <c r="BB167" i="1" s="1"/>
  <c r="BC168" i="1" s="1"/>
  <c r="BD169" i="1" s="1"/>
  <c r="BE170" i="1" s="1"/>
  <c r="BF171" i="1" s="1"/>
  <c r="BG172" i="1" s="1"/>
  <c r="BH173" i="1" s="1"/>
  <c r="BI174" i="1" s="1"/>
  <c r="BJ175" i="1" s="1"/>
  <c r="BK176" i="1" s="1"/>
  <c r="BL177" i="1" s="1"/>
  <c r="BM178" i="1" s="1"/>
  <c r="BN179" i="1" s="1"/>
  <c r="BO180" i="1" s="1"/>
  <c r="BP181" i="1" s="1"/>
  <c r="BQ182" i="1" s="1"/>
  <c r="BR183" i="1" s="1"/>
  <c r="BS184" i="1" s="1"/>
  <c r="BT185" i="1" s="1"/>
  <c r="BU186" i="1" s="1"/>
  <c r="BV187" i="1" s="1"/>
  <c r="BW188" i="1" s="1"/>
  <c r="BX189" i="1" s="1"/>
  <c r="BY190" i="1" s="1"/>
  <c r="BZ191" i="1" s="1"/>
  <c r="CA192" i="1" s="1"/>
  <c r="CB193" i="1" s="1"/>
  <c r="CC194" i="1" s="1"/>
  <c r="CD195" i="1" s="1"/>
  <c r="Z95" i="1"/>
  <c r="AF95" i="1" s="1"/>
  <c r="AG96" i="1" s="1"/>
  <c r="AH97" i="1" s="1"/>
  <c r="AI98" i="1" s="1"/>
  <c r="AJ99" i="1" s="1"/>
  <c r="AK100" i="1" s="1"/>
  <c r="AL101" i="1" s="1"/>
  <c r="AM102" i="1" s="1"/>
  <c r="AN103" i="1" s="1"/>
  <c r="AO104" i="1" s="1"/>
  <c r="AP105" i="1" s="1"/>
  <c r="AQ106" i="1" s="1"/>
  <c r="AR107" i="1" s="1"/>
  <c r="AS108" i="1" s="1"/>
  <c r="AT109" i="1" s="1"/>
  <c r="AU110" i="1" s="1"/>
  <c r="AV111" i="1" s="1"/>
  <c r="AW112" i="1" s="1"/>
  <c r="AX113" i="1" s="1"/>
  <c r="AY114" i="1" s="1"/>
  <c r="AZ115" i="1" s="1"/>
  <c r="BA116" i="1" s="1"/>
  <c r="BB117" i="1" s="1"/>
  <c r="BC118" i="1" s="1"/>
  <c r="BD119" i="1" s="1"/>
  <c r="BE120" i="1" s="1"/>
  <c r="BF121" i="1" s="1"/>
  <c r="BG122" i="1" s="1"/>
  <c r="BH123" i="1" s="1"/>
  <c r="BI124" i="1" s="1"/>
  <c r="BJ125" i="1" s="1"/>
  <c r="BK126" i="1" s="1"/>
  <c r="BL127" i="1" s="1"/>
  <c r="BM128" i="1" s="1"/>
  <c r="BN129" i="1" s="1"/>
  <c r="BO130" i="1" s="1"/>
  <c r="BP131" i="1" s="1"/>
  <c r="BQ132" i="1" s="1"/>
  <c r="BR133" i="1" s="1"/>
  <c r="BS134" i="1" s="1"/>
  <c r="BT135" i="1" s="1"/>
  <c r="BU136" i="1" s="1"/>
  <c r="BV137" i="1" s="1"/>
  <c r="BW138" i="1" s="1"/>
  <c r="BX139" i="1" s="1"/>
  <c r="BY140" i="1" s="1"/>
  <c r="BZ141" i="1" s="1"/>
  <c r="CA142" i="1" s="1"/>
  <c r="CB143" i="1" s="1"/>
  <c r="CC144" i="1" s="1"/>
  <c r="CD145" i="1" s="1"/>
  <c r="CE146" i="1" s="1"/>
  <c r="CF147" i="1" s="1"/>
  <c r="CG148" i="1" s="1"/>
  <c r="CH149" i="1" s="1"/>
  <c r="CI150" i="1" s="1"/>
  <c r="CJ151" i="1" s="1"/>
  <c r="CK152" i="1" s="1"/>
  <c r="CL153" i="1" s="1"/>
  <c r="CM154" i="1" s="1"/>
  <c r="CN155" i="1" s="1"/>
  <c r="CO156" i="1" s="1"/>
  <c r="CP157" i="1" s="1"/>
  <c r="CQ158" i="1" s="1"/>
  <c r="CR159" i="1" s="1"/>
  <c r="CS160" i="1" s="1"/>
  <c r="CT161" i="1" s="1"/>
  <c r="CU162" i="1" s="1"/>
  <c r="CV163" i="1" s="1"/>
  <c r="CW164" i="1" s="1"/>
  <c r="CX165" i="1" s="1"/>
  <c r="CY166" i="1" s="1"/>
  <c r="CZ167" i="1" s="1"/>
  <c r="DA168" i="1" s="1"/>
  <c r="DB169" i="1" s="1"/>
  <c r="DC170" i="1" s="1"/>
  <c r="DD171" i="1" s="1"/>
  <c r="DE172" i="1" s="1"/>
  <c r="DF173" i="1" s="1"/>
  <c r="DG174" i="1" s="1"/>
  <c r="DH175" i="1" s="1"/>
  <c r="DI176" i="1" s="1"/>
  <c r="DJ177" i="1" s="1"/>
  <c r="DK178" i="1" s="1"/>
  <c r="DL179" i="1" s="1"/>
  <c r="DM180" i="1" s="1"/>
  <c r="DN181" i="1" s="1"/>
  <c r="DO182" i="1" s="1"/>
  <c r="DP183" i="1" s="1"/>
  <c r="DQ184" i="1" s="1"/>
  <c r="DR185" i="1" s="1"/>
  <c r="DS186" i="1" s="1"/>
  <c r="DT187" i="1" s="1"/>
  <c r="DU188" i="1" s="1"/>
  <c r="DV189" i="1" s="1"/>
  <c r="DW190" i="1" s="1"/>
  <c r="DX191" i="1" s="1"/>
  <c r="DY192" i="1" s="1"/>
  <c r="DZ193" i="1" s="1"/>
  <c r="EA194" i="1" s="1"/>
  <c r="EB195" i="1" s="1"/>
  <c r="Z50" i="1"/>
  <c r="AF50" i="1" s="1"/>
  <c r="AG51" i="1" s="1"/>
  <c r="AH52" i="1" s="1"/>
  <c r="AI53" i="1" s="1"/>
  <c r="AJ54" i="1" s="1"/>
  <c r="AK55" i="1" s="1"/>
  <c r="AL56" i="1" s="1"/>
  <c r="AM57" i="1" s="1"/>
  <c r="AN58" i="1" s="1"/>
  <c r="AO59" i="1" s="1"/>
  <c r="AP60" i="1" s="1"/>
  <c r="AQ61" i="1" s="1"/>
  <c r="AR62" i="1" s="1"/>
  <c r="AS63" i="1" s="1"/>
  <c r="AT64" i="1" s="1"/>
  <c r="AU65" i="1" s="1"/>
  <c r="AV66" i="1" s="1"/>
  <c r="AW67" i="1" s="1"/>
  <c r="AX68" i="1" s="1"/>
  <c r="AY69" i="1" s="1"/>
  <c r="AZ70" i="1" s="1"/>
  <c r="BA71" i="1" s="1"/>
  <c r="BB72" i="1" s="1"/>
  <c r="BC73" i="1" s="1"/>
  <c r="BD74" i="1" s="1"/>
  <c r="BE75" i="1" s="1"/>
  <c r="BF76" i="1" s="1"/>
  <c r="BG77" i="1" s="1"/>
  <c r="BH78" i="1" s="1"/>
  <c r="BI79" i="1" s="1"/>
  <c r="BJ80" i="1" s="1"/>
  <c r="BK81" i="1" s="1"/>
  <c r="BL82" i="1" s="1"/>
  <c r="BM83" i="1" s="1"/>
  <c r="BN84" i="1" s="1"/>
  <c r="BO85" i="1" s="1"/>
  <c r="BP86" i="1" s="1"/>
  <c r="BQ87" i="1" s="1"/>
  <c r="BR88" i="1" s="1"/>
  <c r="BS89" i="1" s="1"/>
  <c r="BT90" i="1" s="1"/>
  <c r="BU91" i="1" s="1"/>
  <c r="BV92" i="1" s="1"/>
  <c r="BW93" i="1" s="1"/>
  <c r="BX94" i="1" s="1"/>
  <c r="BY95" i="1" s="1"/>
  <c r="BZ96" i="1" s="1"/>
  <c r="CA97" i="1" s="1"/>
  <c r="CB98" i="1" s="1"/>
  <c r="CC99" i="1" s="1"/>
  <c r="CD100" i="1" s="1"/>
  <c r="CE101" i="1" s="1"/>
  <c r="CF102" i="1" s="1"/>
  <c r="CG103" i="1" s="1"/>
  <c r="CH104" i="1" s="1"/>
  <c r="CI105" i="1" s="1"/>
  <c r="CJ106" i="1" s="1"/>
  <c r="CK107" i="1" s="1"/>
  <c r="CL108" i="1" s="1"/>
  <c r="CM109" i="1" s="1"/>
  <c r="CN110" i="1" s="1"/>
  <c r="CO111" i="1" s="1"/>
  <c r="CP112" i="1" s="1"/>
  <c r="CQ113" i="1" s="1"/>
  <c r="CR114" i="1" s="1"/>
  <c r="CS115" i="1" s="1"/>
  <c r="CT116" i="1" s="1"/>
  <c r="CU117" i="1" s="1"/>
  <c r="CV118" i="1" s="1"/>
  <c r="CW119" i="1" s="1"/>
  <c r="CX120" i="1" s="1"/>
  <c r="CY121" i="1" s="1"/>
  <c r="CZ122" i="1" s="1"/>
  <c r="DA123" i="1" s="1"/>
  <c r="DB124" i="1" s="1"/>
  <c r="DC125" i="1" s="1"/>
  <c r="DD126" i="1" s="1"/>
  <c r="DE127" i="1" s="1"/>
  <c r="DF128" i="1" s="1"/>
  <c r="DG129" i="1" s="1"/>
  <c r="DH130" i="1" s="1"/>
  <c r="DI131" i="1" s="1"/>
  <c r="DJ132" i="1" s="1"/>
  <c r="DK133" i="1" s="1"/>
  <c r="DL134" i="1" s="1"/>
  <c r="DM135" i="1" s="1"/>
  <c r="DN136" i="1" s="1"/>
  <c r="DO137" i="1" s="1"/>
  <c r="DP138" i="1" s="1"/>
  <c r="DQ139" i="1" s="1"/>
  <c r="DR140" i="1" s="1"/>
  <c r="DS141" i="1" s="1"/>
  <c r="DT142" i="1" s="1"/>
  <c r="DU143" i="1" s="1"/>
  <c r="DV144" i="1" s="1"/>
  <c r="DW145" i="1" s="1"/>
  <c r="DX146" i="1" s="1"/>
  <c r="DY147" i="1" s="1"/>
  <c r="DZ148" i="1" s="1"/>
  <c r="EA149" i="1" s="1"/>
  <c r="EB150" i="1" s="1"/>
  <c r="EC151" i="1" s="1"/>
  <c r="ED152" i="1" s="1"/>
  <c r="EE153" i="1" s="1"/>
  <c r="EF154" i="1" s="1"/>
  <c r="EG155" i="1" s="1"/>
  <c r="EH156" i="1" s="1"/>
  <c r="EI157" i="1" s="1"/>
  <c r="EJ158" i="1" s="1"/>
  <c r="EK159" i="1" s="1"/>
  <c r="EL160" i="1" s="1"/>
  <c r="EM161" i="1" s="1"/>
  <c r="EN162" i="1" s="1"/>
  <c r="EO163" i="1" s="1"/>
  <c r="EP164" i="1" s="1"/>
  <c r="EQ165" i="1" s="1"/>
  <c r="ER166" i="1" s="1"/>
  <c r="ES167" i="1" s="1"/>
  <c r="ET168" i="1" s="1"/>
  <c r="EU169" i="1" s="1"/>
  <c r="EV170" i="1" s="1"/>
  <c r="EW171" i="1" s="1"/>
  <c r="EX172" i="1" s="1"/>
  <c r="EY173" i="1" s="1"/>
  <c r="EZ174" i="1" s="1"/>
  <c r="FA175" i="1" s="1"/>
  <c r="FB176" i="1" s="1"/>
  <c r="FC177" i="1" s="1"/>
  <c r="FD178" i="1" s="1"/>
  <c r="FE179" i="1" s="1"/>
  <c r="FF180" i="1" s="1"/>
  <c r="FG181" i="1" s="1"/>
  <c r="FH182" i="1" s="1"/>
  <c r="FI183" i="1" s="1"/>
  <c r="FJ184" i="1" s="1"/>
  <c r="FK185" i="1" s="1"/>
  <c r="FL186" i="1" s="1"/>
  <c r="FM187" i="1" s="1"/>
  <c r="FN188" i="1" s="1"/>
  <c r="FO189" i="1" s="1"/>
  <c r="FP190" i="1" s="1"/>
  <c r="FQ191" i="1" s="1"/>
  <c r="FR192" i="1" s="1"/>
  <c r="FS193" i="1" s="1"/>
  <c r="FT194" i="1" s="1"/>
  <c r="FU195" i="1" s="1"/>
  <c r="Z131" i="1"/>
  <c r="AF131" i="1" s="1"/>
  <c r="AG132" i="1" s="1"/>
  <c r="AH133" i="1" s="1"/>
  <c r="AI134" i="1" s="1"/>
  <c r="AJ135" i="1" s="1"/>
  <c r="AK136" i="1" s="1"/>
  <c r="AL137" i="1" s="1"/>
  <c r="AM138" i="1" s="1"/>
  <c r="AN139" i="1" s="1"/>
  <c r="AO140" i="1" s="1"/>
  <c r="AP141" i="1" s="1"/>
  <c r="AQ142" i="1" s="1"/>
  <c r="AR143" i="1" s="1"/>
  <c r="AS144" i="1" s="1"/>
  <c r="AT145" i="1" s="1"/>
  <c r="AU146" i="1" s="1"/>
  <c r="AV147" i="1" s="1"/>
  <c r="AW148" i="1" s="1"/>
  <c r="AX149" i="1" s="1"/>
  <c r="AY150" i="1" s="1"/>
  <c r="AZ151" i="1" s="1"/>
  <c r="BA152" i="1" s="1"/>
  <c r="BB153" i="1" s="1"/>
  <c r="BC154" i="1" s="1"/>
  <c r="BD155" i="1" s="1"/>
  <c r="BE156" i="1" s="1"/>
  <c r="BF157" i="1" s="1"/>
  <c r="BG158" i="1" s="1"/>
  <c r="BH159" i="1" s="1"/>
  <c r="BI160" i="1" s="1"/>
  <c r="BJ161" i="1" s="1"/>
  <c r="BK162" i="1" s="1"/>
  <c r="BL163" i="1" s="1"/>
  <c r="BM164" i="1" s="1"/>
  <c r="BN165" i="1" s="1"/>
  <c r="BO166" i="1" s="1"/>
  <c r="BP167" i="1" s="1"/>
  <c r="BQ168" i="1" s="1"/>
  <c r="BR169" i="1" s="1"/>
  <c r="BS170" i="1" s="1"/>
  <c r="BT171" i="1" s="1"/>
  <c r="BU172" i="1" s="1"/>
  <c r="BV173" i="1" s="1"/>
  <c r="BW174" i="1" s="1"/>
  <c r="BX175" i="1" s="1"/>
  <c r="BY176" i="1" s="1"/>
  <c r="BZ177" i="1" s="1"/>
  <c r="CA178" i="1" s="1"/>
  <c r="CB179" i="1" s="1"/>
  <c r="CC180" i="1" s="1"/>
  <c r="CD181" i="1" s="1"/>
  <c r="CE182" i="1" s="1"/>
  <c r="CF183" i="1" s="1"/>
  <c r="CG184" i="1" s="1"/>
  <c r="CH185" i="1" s="1"/>
  <c r="CI186" i="1" s="1"/>
  <c r="CJ187" i="1" s="1"/>
  <c r="CK188" i="1" s="1"/>
  <c r="CL189" i="1" s="1"/>
  <c r="CM190" i="1" s="1"/>
  <c r="CN191" i="1" s="1"/>
  <c r="CO192" i="1" s="1"/>
  <c r="CP193" i="1" s="1"/>
  <c r="CQ194" i="1" s="1"/>
  <c r="CR195" i="1" s="1"/>
  <c r="Z190" i="1"/>
  <c r="AF190" i="1" s="1"/>
  <c r="AG191" i="1" s="1"/>
  <c r="AH192" i="1" s="1"/>
  <c r="AI193" i="1" s="1"/>
  <c r="AJ194" i="1" s="1"/>
  <c r="AK195" i="1" s="1"/>
  <c r="Z11" i="1"/>
  <c r="AF11" i="1" s="1"/>
  <c r="AG12" i="1" s="1"/>
  <c r="AH13" i="1" s="1"/>
  <c r="AI14" i="1" s="1"/>
  <c r="AJ15" i="1" s="1"/>
  <c r="AK16" i="1" s="1"/>
  <c r="AL17" i="1" s="1"/>
  <c r="AM18" i="1" s="1"/>
  <c r="AN19" i="1" s="1"/>
  <c r="AO20" i="1" s="1"/>
  <c r="AP21" i="1" s="1"/>
  <c r="AQ22" i="1" s="1"/>
  <c r="AR23" i="1" s="1"/>
  <c r="AS24" i="1" s="1"/>
  <c r="AT25" i="1" s="1"/>
  <c r="AU26" i="1" s="1"/>
  <c r="AV27" i="1" s="1"/>
  <c r="AW28" i="1" s="1"/>
  <c r="AX29" i="1" s="1"/>
  <c r="AY30" i="1" s="1"/>
  <c r="AZ31" i="1" s="1"/>
  <c r="BA32" i="1" s="1"/>
  <c r="BB33" i="1" s="1"/>
  <c r="BC34" i="1" s="1"/>
  <c r="BD35" i="1" s="1"/>
  <c r="BE36" i="1" s="1"/>
  <c r="BF37" i="1" s="1"/>
  <c r="BG38" i="1" s="1"/>
  <c r="BH39" i="1" s="1"/>
  <c r="BI40" i="1" s="1"/>
  <c r="BJ41" i="1" s="1"/>
  <c r="BK42" i="1" s="1"/>
  <c r="BL43" i="1" s="1"/>
  <c r="BM44" i="1" s="1"/>
  <c r="BN45" i="1" s="1"/>
  <c r="BO46" i="1" s="1"/>
  <c r="BP47" i="1" s="1"/>
  <c r="BQ48" i="1" s="1"/>
  <c r="BR49" i="1" s="1"/>
  <c r="BS50" i="1" s="1"/>
  <c r="BT51" i="1" s="1"/>
  <c r="BU52" i="1" s="1"/>
  <c r="BV53" i="1" s="1"/>
  <c r="BW54" i="1" s="1"/>
  <c r="BX55" i="1" s="1"/>
  <c r="BY56" i="1" s="1"/>
  <c r="BZ57" i="1" s="1"/>
  <c r="CA58" i="1" s="1"/>
  <c r="CB59" i="1" s="1"/>
  <c r="CC60" i="1" s="1"/>
  <c r="CD61" i="1" s="1"/>
  <c r="CE62" i="1" s="1"/>
  <c r="CF63" i="1" s="1"/>
  <c r="CG64" i="1" s="1"/>
  <c r="CH65" i="1" s="1"/>
  <c r="CI66" i="1" s="1"/>
  <c r="CJ67" i="1" s="1"/>
  <c r="CK68" i="1" s="1"/>
  <c r="CL69" i="1" s="1"/>
  <c r="CM70" i="1" s="1"/>
  <c r="CN71" i="1" s="1"/>
  <c r="CO72" i="1" s="1"/>
  <c r="CP73" i="1" s="1"/>
  <c r="CQ74" i="1" s="1"/>
  <c r="CR75" i="1" s="1"/>
  <c r="CS76" i="1" s="1"/>
  <c r="CT77" i="1" s="1"/>
  <c r="CU78" i="1" s="1"/>
  <c r="CV79" i="1" s="1"/>
  <c r="CW80" i="1" s="1"/>
  <c r="CX81" i="1" s="1"/>
  <c r="CY82" i="1" s="1"/>
  <c r="CZ83" i="1" s="1"/>
  <c r="DA84" i="1" s="1"/>
  <c r="DB85" i="1" s="1"/>
  <c r="DC86" i="1" s="1"/>
  <c r="DD87" i="1" s="1"/>
  <c r="DE88" i="1" s="1"/>
  <c r="DF89" i="1" s="1"/>
  <c r="DG90" i="1" s="1"/>
  <c r="DH91" i="1" s="1"/>
  <c r="DI92" i="1" s="1"/>
  <c r="DJ93" i="1" s="1"/>
  <c r="DK94" i="1" s="1"/>
  <c r="DL95" i="1" s="1"/>
  <c r="DM96" i="1" s="1"/>
  <c r="DN97" i="1" s="1"/>
  <c r="DO98" i="1" s="1"/>
  <c r="DP99" i="1" s="1"/>
  <c r="DQ100" i="1" s="1"/>
  <c r="DR101" i="1" s="1"/>
  <c r="DS102" i="1" s="1"/>
  <c r="DT103" i="1" s="1"/>
  <c r="DU104" i="1" s="1"/>
  <c r="DV105" i="1" s="1"/>
  <c r="DW106" i="1" s="1"/>
  <c r="DX107" i="1" s="1"/>
  <c r="DY108" i="1" s="1"/>
  <c r="DZ109" i="1" s="1"/>
  <c r="EA110" i="1" s="1"/>
  <c r="EB111" i="1" s="1"/>
  <c r="EC112" i="1" s="1"/>
  <c r="ED113" i="1" s="1"/>
  <c r="EE114" i="1" s="1"/>
  <c r="EF115" i="1" s="1"/>
  <c r="EG116" i="1" s="1"/>
  <c r="EH117" i="1" s="1"/>
  <c r="EI118" i="1" s="1"/>
  <c r="EJ119" i="1" s="1"/>
  <c r="EK120" i="1" s="1"/>
  <c r="EL121" i="1" s="1"/>
  <c r="EM122" i="1" s="1"/>
  <c r="EN123" i="1" s="1"/>
  <c r="EO124" i="1" s="1"/>
  <c r="EP125" i="1" s="1"/>
  <c r="EQ126" i="1" s="1"/>
  <c r="ER127" i="1" s="1"/>
  <c r="ES128" i="1" s="1"/>
  <c r="ET129" i="1" s="1"/>
  <c r="EU130" i="1" s="1"/>
  <c r="EV131" i="1" s="1"/>
  <c r="EW132" i="1" s="1"/>
  <c r="EX133" i="1" s="1"/>
  <c r="EY134" i="1" s="1"/>
  <c r="EZ135" i="1" s="1"/>
  <c r="FA136" i="1" s="1"/>
  <c r="FB137" i="1" s="1"/>
  <c r="FC138" i="1" s="1"/>
  <c r="FD139" i="1" s="1"/>
  <c r="FE140" i="1" s="1"/>
  <c r="FF141" i="1" s="1"/>
  <c r="FG142" i="1" s="1"/>
  <c r="FH143" i="1" s="1"/>
  <c r="FI144" i="1" s="1"/>
  <c r="FJ145" i="1" s="1"/>
  <c r="FK146" i="1" s="1"/>
  <c r="FL147" i="1" s="1"/>
  <c r="FM148" i="1" s="1"/>
  <c r="FN149" i="1" s="1"/>
  <c r="FO150" i="1" s="1"/>
  <c r="FP151" i="1" s="1"/>
  <c r="FQ152" i="1" s="1"/>
  <c r="FR153" i="1" s="1"/>
  <c r="FS154" i="1" s="1"/>
  <c r="FT155" i="1" s="1"/>
  <c r="FU156" i="1" s="1"/>
  <c r="FV157" i="1" s="1"/>
  <c r="FW158" i="1" s="1"/>
  <c r="FX159" i="1" s="1"/>
  <c r="FY160" i="1" s="1"/>
  <c r="FZ161" i="1" s="1"/>
  <c r="GA162" i="1" s="1"/>
  <c r="GB163" i="1" s="1"/>
  <c r="GC164" i="1" s="1"/>
  <c r="GD165" i="1" s="1"/>
  <c r="GE166" i="1" s="1"/>
  <c r="GF167" i="1" s="1"/>
  <c r="GG168" i="1" s="1"/>
  <c r="GH169" i="1" s="1"/>
  <c r="GI170" i="1" s="1"/>
  <c r="GJ171" i="1" s="1"/>
  <c r="GK172" i="1" s="1"/>
  <c r="GL173" i="1" s="1"/>
  <c r="GM174" i="1" s="1"/>
  <c r="GN175" i="1" s="1"/>
  <c r="GO176" i="1" s="1"/>
  <c r="GP177" i="1" s="1"/>
  <c r="GQ178" i="1" s="1"/>
  <c r="GR179" i="1" s="1"/>
  <c r="GS180" i="1" s="1"/>
  <c r="GT181" i="1" s="1"/>
  <c r="GU182" i="1" s="1"/>
  <c r="GV183" i="1" s="1"/>
  <c r="GW184" i="1" s="1"/>
  <c r="GX185" i="1" s="1"/>
  <c r="GY186" i="1" s="1"/>
  <c r="GZ187" i="1" s="1"/>
  <c r="HA188" i="1" s="1"/>
  <c r="HB189" i="1" s="1"/>
  <c r="HC190" i="1" s="1"/>
  <c r="HD191" i="1" s="1"/>
  <c r="HE192" i="1" s="1"/>
  <c r="HF193" i="1" s="1"/>
  <c r="HG194" i="1" s="1"/>
  <c r="HH195" i="1" s="1"/>
  <c r="Z106" i="1"/>
  <c r="AF106" i="1" s="1"/>
  <c r="AG107" i="1" s="1"/>
  <c r="AH108" i="1" s="1"/>
  <c r="AI109" i="1" s="1"/>
  <c r="AJ110" i="1" s="1"/>
  <c r="AK111" i="1" s="1"/>
  <c r="AL112" i="1" s="1"/>
  <c r="AM113" i="1" s="1"/>
  <c r="AN114" i="1" s="1"/>
  <c r="AO115" i="1" s="1"/>
  <c r="AP116" i="1" s="1"/>
  <c r="AQ117" i="1" s="1"/>
  <c r="AR118" i="1" s="1"/>
  <c r="AS119" i="1" s="1"/>
  <c r="AT120" i="1" s="1"/>
  <c r="AU121" i="1" s="1"/>
  <c r="AV122" i="1" s="1"/>
  <c r="AW123" i="1" s="1"/>
  <c r="AX124" i="1" s="1"/>
  <c r="AY125" i="1" s="1"/>
  <c r="AZ126" i="1" s="1"/>
  <c r="BA127" i="1" s="1"/>
  <c r="BB128" i="1" s="1"/>
  <c r="BC129" i="1" s="1"/>
  <c r="BD130" i="1" s="1"/>
  <c r="BE131" i="1" s="1"/>
  <c r="BF132" i="1" s="1"/>
  <c r="BG133" i="1" s="1"/>
  <c r="BH134" i="1" s="1"/>
  <c r="BI135" i="1" s="1"/>
  <c r="BJ136" i="1" s="1"/>
  <c r="BK137" i="1" s="1"/>
  <c r="BL138" i="1" s="1"/>
  <c r="BM139" i="1" s="1"/>
  <c r="BN140" i="1" s="1"/>
  <c r="BO141" i="1" s="1"/>
  <c r="BP142" i="1" s="1"/>
  <c r="BQ143" i="1" s="1"/>
  <c r="BR144" i="1" s="1"/>
  <c r="BS145" i="1" s="1"/>
  <c r="BT146" i="1" s="1"/>
  <c r="BU147" i="1" s="1"/>
  <c r="BV148" i="1" s="1"/>
  <c r="BW149" i="1" s="1"/>
  <c r="BX150" i="1" s="1"/>
  <c r="BY151" i="1" s="1"/>
  <c r="BZ152" i="1" s="1"/>
  <c r="CA153" i="1" s="1"/>
  <c r="CB154" i="1" s="1"/>
  <c r="CC155" i="1" s="1"/>
  <c r="CD156" i="1" s="1"/>
  <c r="CE157" i="1" s="1"/>
  <c r="CF158" i="1" s="1"/>
  <c r="CG159" i="1" s="1"/>
  <c r="CH160" i="1" s="1"/>
  <c r="CI161" i="1" s="1"/>
  <c r="CJ162" i="1" s="1"/>
  <c r="CK163" i="1" s="1"/>
  <c r="CL164" i="1" s="1"/>
  <c r="CM165" i="1" s="1"/>
  <c r="CN166" i="1" s="1"/>
  <c r="CO167" i="1" s="1"/>
  <c r="CP168" i="1" s="1"/>
  <c r="CQ169" i="1" s="1"/>
  <c r="CR170" i="1" s="1"/>
  <c r="CS171" i="1" s="1"/>
  <c r="CT172" i="1" s="1"/>
  <c r="CU173" i="1" s="1"/>
  <c r="CV174" i="1" s="1"/>
  <c r="CW175" i="1" s="1"/>
  <c r="CX176" i="1" s="1"/>
  <c r="CY177" i="1" s="1"/>
  <c r="CZ178" i="1" s="1"/>
  <c r="DA179" i="1" s="1"/>
  <c r="DB180" i="1" s="1"/>
  <c r="DC181" i="1" s="1"/>
  <c r="DD182" i="1" s="1"/>
  <c r="DE183" i="1" s="1"/>
  <c r="DF184" i="1" s="1"/>
  <c r="DG185" i="1" s="1"/>
  <c r="DH186" i="1" s="1"/>
  <c r="DI187" i="1" s="1"/>
  <c r="DJ188" i="1" s="1"/>
  <c r="DK189" i="1" s="1"/>
  <c r="DL190" i="1" s="1"/>
  <c r="DM191" i="1" s="1"/>
  <c r="DN192" i="1" s="1"/>
  <c r="DO193" i="1" s="1"/>
  <c r="DP194" i="1" s="1"/>
  <c r="DQ195" i="1" s="1"/>
  <c r="Z75" i="1"/>
  <c r="AF75" i="1" s="1"/>
  <c r="AG76" i="1" s="1"/>
  <c r="AH77" i="1" s="1"/>
  <c r="AI78" i="1" s="1"/>
  <c r="AJ79" i="1" s="1"/>
  <c r="AK80" i="1" s="1"/>
  <c r="AL81" i="1" s="1"/>
  <c r="AM82" i="1" s="1"/>
  <c r="AN83" i="1" s="1"/>
  <c r="AO84" i="1" s="1"/>
  <c r="AP85" i="1" s="1"/>
  <c r="AQ86" i="1" s="1"/>
  <c r="AR87" i="1" s="1"/>
  <c r="AS88" i="1" s="1"/>
  <c r="AT89" i="1" s="1"/>
  <c r="AU90" i="1" s="1"/>
  <c r="AV91" i="1" s="1"/>
  <c r="AW92" i="1" s="1"/>
  <c r="AX93" i="1" s="1"/>
  <c r="AY94" i="1" s="1"/>
  <c r="AZ95" i="1" s="1"/>
  <c r="BA96" i="1" s="1"/>
  <c r="BB97" i="1" s="1"/>
  <c r="BC98" i="1" s="1"/>
  <c r="BD99" i="1" s="1"/>
  <c r="BE100" i="1" s="1"/>
  <c r="BF101" i="1" s="1"/>
  <c r="BG102" i="1" s="1"/>
  <c r="BH103" i="1" s="1"/>
  <c r="BI104" i="1" s="1"/>
  <c r="BJ105" i="1" s="1"/>
  <c r="BK106" i="1" s="1"/>
  <c r="BL107" i="1" s="1"/>
  <c r="BM108" i="1" s="1"/>
  <c r="BN109" i="1" s="1"/>
  <c r="BO110" i="1" s="1"/>
  <c r="BP111" i="1" s="1"/>
  <c r="BQ112" i="1" s="1"/>
  <c r="BR113" i="1" s="1"/>
  <c r="BS114" i="1" s="1"/>
  <c r="BT115" i="1" s="1"/>
  <c r="BU116" i="1" s="1"/>
  <c r="BV117" i="1" s="1"/>
  <c r="BW118" i="1" s="1"/>
  <c r="BX119" i="1" s="1"/>
  <c r="BY120" i="1" s="1"/>
  <c r="BZ121" i="1" s="1"/>
  <c r="CA122" i="1" s="1"/>
  <c r="CB123" i="1" s="1"/>
  <c r="CC124" i="1" s="1"/>
  <c r="CD125" i="1" s="1"/>
  <c r="CE126" i="1" s="1"/>
  <c r="CF127" i="1" s="1"/>
  <c r="CG128" i="1" s="1"/>
  <c r="CH129" i="1" s="1"/>
  <c r="CI130" i="1" s="1"/>
  <c r="CJ131" i="1" s="1"/>
  <c r="CK132" i="1" s="1"/>
  <c r="CL133" i="1" s="1"/>
  <c r="CM134" i="1" s="1"/>
  <c r="CN135" i="1" s="1"/>
  <c r="CO136" i="1" s="1"/>
  <c r="CP137" i="1" s="1"/>
  <c r="CQ138" i="1" s="1"/>
  <c r="CR139" i="1" s="1"/>
  <c r="CS140" i="1" s="1"/>
  <c r="CT141" i="1" s="1"/>
  <c r="CU142" i="1" s="1"/>
  <c r="CV143" i="1" s="1"/>
  <c r="CW144" i="1" s="1"/>
  <c r="CX145" i="1" s="1"/>
  <c r="CY146" i="1" s="1"/>
  <c r="CZ147" i="1" s="1"/>
  <c r="DA148" i="1" s="1"/>
  <c r="DB149" i="1" s="1"/>
  <c r="DC150" i="1" s="1"/>
  <c r="DD151" i="1" s="1"/>
  <c r="DE152" i="1" s="1"/>
  <c r="DF153" i="1" s="1"/>
  <c r="DG154" i="1" s="1"/>
  <c r="DH155" i="1" s="1"/>
  <c r="DI156" i="1" s="1"/>
  <c r="DJ157" i="1" s="1"/>
  <c r="DK158" i="1" s="1"/>
  <c r="DL159" i="1" s="1"/>
  <c r="DM160" i="1" s="1"/>
  <c r="DN161" i="1" s="1"/>
  <c r="DO162" i="1" s="1"/>
  <c r="DP163" i="1" s="1"/>
  <c r="DQ164" i="1" s="1"/>
  <c r="DR165" i="1" s="1"/>
  <c r="DS166" i="1" s="1"/>
  <c r="DT167" i="1" s="1"/>
  <c r="DU168" i="1" s="1"/>
  <c r="DV169" i="1" s="1"/>
  <c r="DW170" i="1" s="1"/>
  <c r="DX171" i="1" s="1"/>
  <c r="DY172" i="1" s="1"/>
  <c r="DZ173" i="1" s="1"/>
  <c r="EA174" i="1" s="1"/>
  <c r="EB175" i="1" s="1"/>
  <c r="EC176" i="1" s="1"/>
  <c r="ED177" i="1" s="1"/>
  <c r="EE178" i="1" s="1"/>
  <c r="EF179" i="1" s="1"/>
  <c r="EG180" i="1" s="1"/>
  <c r="EH181" i="1" s="1"/>
  <c r="EI182" i="1" s="1"/>
  <c r="EJ183" i="1" s="1"/>
  <c r="EK184" i="1" s="1"/>
  <c r="EL185" i="1" s="1"/>
  <c r="EM186" i="1" s="1"/>
  <c r="EN187" i="1" s="1"/>
  <c r="EO188" i="1" s="1"/>
  <c r="EP189" i="1" s="1"/>
  <c r="EQ190" i="1" s="1"/>
  <c r="ER191" i="1" s="1"/>
  <c r="ES192" i="1" s="1"/>
  <c r="ET193" i="1" s="1"/>
  <c r="EU194" i="1" s="1"/>
  <c r="EV195" i="1" s="1"/>
  <c r="Z152" i="1"/>
  <c r="AF152" i="1" s="1"/>
  <c r="AG153" i="1" s="1"/>
  <c r="AH154" i="1" s="1"/>
  <c r="AI155" i="1" s="1"/>
  <c r="AJ156" i="1" s="1"/>
  <c r="AK157" i="1" s="1"/>
  <c r="AL158" i="1" s="1"/>
  <c r="AM159" i="1" s="1"/>
  <c r="AN160" i="1" s="1"/>
  <c r="AO161" i="1" s="1"/>
  <c r="AP162" i="1" s="1"/>
  <c r="AQ163" i="1" s="1"/>
  <c r="AR164" i="1" s="1"/>
  <c r="AS165" i="1" s="1"/>
  <c r="AT166" i="1" s="1"/>
  <c r="AU167" i="1" s="1"/>
  <c r="AV168" i="1" s="1"/>
  <c r="AW169" i="1" s="1"/>
  <c r="AX170" i="1" s="1"/>
  <c r="AY171" i="1" s="1"/>
  <c r="AZ172" i="1" s="1"/>
  <c r="BA173" i="1" s="1"/>
  <c r="BB174" i="1" s="1"/>
  <c r="BC175" i="1" s="1"/>
  <c r="BD176" i="1" s="1"/>
  <c r="BE177" i="1" s="1"/>
  <c r="BF178" i="1" s="1"/>
  <c r="BG179" i="1" s="1"/>
  <c r="BH180" i="1" s="1"/>
  <c r="BI181" i="1" s="1"/>
  <c r="BJ182" i="1" s="1"/>
  <c r="BK183" i="1" s="1"/>
  <c r="BL184" i="1" s="1"/>
  <c r="BM185" i="1" s="1"/>
  <c r="BN186" i="1" s="1"/>
  <c r="BO187" i="1" s="1"/>
  <c r="BP188" i="1" s="1"/>
  <c r="BQ189" i="1" s="1"/>
  <c r="BR190" i="1" s="1"/>
  <c r="BS191" i="1" s="1"/>
  <c r="BT192" i="1" s="1"/>
  <c r="BU193" i="1" s="1"/>
  <c r="BV194" i="1" s="1"/>
  <c r="BW195" i="1" s="1"/>
  <c r="Z51" i="1"/>
  <c r="AF51" i="1" s="1"/>
  <c r="AG52" i="1" s="1"/>
  <c r="AH53" i="1" s="1"/>
  <c r="AI54" i="1" s="1"/>
  <c r="AJ55" i="1" s="1"/>
  <c r="AK56" i="1" s="1"/>
  <c r="AL57" i="1" s="1"/>
  <c r="AM58" i="1" s="1"/>
  <c r="AN59" i="1" s="1"/>
  <c r="AO60" i="1" s="1"/>
  <c r="AP61" i="1" s="1"/>
  <c r="AQ62" i="1" s="1"/>
  <c r="AR63" i="1" s="1"/>
  <c r="AS64" i="1" s="1"/>
  <c r="AT65" i="1" s="1"/>
  <c r="AU66" i="1" s="1"/>
  <c r="AV67" i="1" s="1"/>
  <c r="AW68" i="1" s="1"/>
  <c r="AX69" i="1" s="1"/>
  <c r="AY70" i="1" s="1"/>
  <c r="AZ71" i="1" s="1"/>
  <c r="BA72" i="1" s="1"/>
  <c r="BB73" i="1" s="1"/>
  <c r="BC74" i="1" s="1"/>
  <c r="BD75" i="1" s="1"/>
  <c r="BE76" i="1" s="1"/>
  <c r="BF77" i="1" s="1"/>
  <c r="BG78" i="1" s="1"/>
  <c r="BH79" i="1" s="1"/>
  <c r="BI80" i="1" s="1"/>
  <c r="BJ81" i="1" s="1"/>
  <c r="BK82" i="1" s="1"/>
  <c r="BL83" i="1" s="1"/>
  <c r="BM84" i="1" s="1"/>
  <c r="BN85" i="1" s="1"/>
  <c r="BO86" i="1" s="1"/>
  <c r="BP87" i="1" s="1"/>
  <c r="BQ88" i="1" s="1"/>
  <c r="BR89" i="1" s="1"/>
  <c r="BS90" i="1" s="1"/>
  <c r="BT91" i="1" s="1"/>
  <c r="BU92" i="1" s="1"/>
  <c r="BV93" i="1" s="1"/>
  <c r="BW94" i="1" s="1"/>
  <c r="BX95" i="1" s="1"/>
  <c r="BY96" i="1" s="1"/>
  <c r="BZ97" i="1" s="1"/>
  <c r="CA98" i="1" s="1"/>
  <c r="CB99" i="1" s="1"/>
  <c r="CC100" i="1" s="1"/>
  <c r="CD101" i="1" s="1"/>
  <c r="CE102" i="1" s="1"/>
  <c r="CF103" i="1" s="1"/>
  <c r="CG104" i="1" s="1"/>
  <c r="CH105" i="1" s="1"/>
  <c r="CI106" i="1" s="1"/>
  <c r="CJ107" i="1" s="1"/>
  <c r="CK108" i="1" s="1"/>
  <c r="CL109" i="1" s="1"/>
  <c r="CM110" i="1" s="1"/>
  <c r="CN111" i="1" s="1"/>
  <c r="CO112" i="1" s="1"/>
  <c r="CP113" i="1" s="1"/>
  <c r="CQ114" i="1" s="1"/>
  <c r="CR115" i="1" s="1"/>
  <c r="CS116" i="1" s="1"/>
  <c r="CT117" i="1" s="1"/>
  <c r="CU118" i="1" s="1"/>
  <c r="CV119" i="1" s="1"/>
  <c r="CW120" i="1" s="1"/>
  <c r="CX121" i="1" s="1"/>
  <c r="CY122" i="1" s="1"/>
  <c r="CZ123" i="1" s="1"/>
  <c r="DA124" i="1" s="1"/>
  <c r="DB125" i="1" s="1"/>
  <c r="DC126" i="1" s="1"/>
  <c r="DD127" i="1" s="1"/>
  <c r="DE128" i="1" s="1"/>
  <c r="DF129" i="1" s="1"/>
  <c r="DG130" i="1" s="1"/>
  <c r="DH131" i="1" s="1"/>
  <c r="DI132" i="1" s="1"/>
  <c r="DJ133" i="1" s="1"/>
  <c r="DK134" i="1" s="1"/>
  <c r="DL135" i="1" s="1"/>
  <c r="DM136" i="1" s="1"/>
  <c r="DN137" i="1" s="1"/>
  <c r="DO138" i="1" s="1"/>
  <c r="DP139" i="1" s="1"/>
  <c r="DQ140" i="1" s="1"/>
  <c r="DR141" i="1" s="1"/>
  <c r="DS142" i="1" s="1"/>
  <c r="DT143" i="1" s="1"/>
  <c r="DU144" i="1" s="1"/>
  <c r="DV145" i="1" s="1"/>
  <c r="DW146" i="1" s="1"/>
  <c r="DX147" i="1" s="1"/>
  <c r="DY148" i="1" s="1"/>
  <c r="DZ149" i="1" s="1"/>
  <c r="EA150" i="1" s="1"/>
  <c r="EB151" i="1" s="1"/>
  <c r="EC152" i="1" s="1"/>
  <c r="ED153" i="1" s="1"/>
  <c r="EE154" i="1" s="1"/>
  <c r="EF155" i="1" s="1"/>
  <c r="EG156" i="1" s="1"/>
  <c r="EH157" i="1" s="1"/>
  <c r="EI158" i="1" s="1"/>
  <c r="EJ159" i="1" s="1"/>
  <c r="EK160" i="1" s="1"/>
  <c r="EL161" i="1" s="1"/>
  <c r="EM162" i="1" s="1"/>
  <c r="EN163" i="1" s="1"/>
  <c r="EO164" i="1" s="1"/>
  <c r="EP165" i="1" s="1"/>
  <c r="EQ166" i="1" s="1"/>
  <c r="ER167" i="1" s="1"/>
  <c r="ES168" i="1" s="1"/>
  <c r="ET169" i="1" s="1"/>
  <c r="EU170" i="1" s="1"/>
  <c r="EV171" i="1" s="1"/>
  <c r="EW172" i="1" s="1"/>
  <c r="EX173" i="1" s="1"/>
  <c r="EY174" i="1" s="1"/>
  <c r="EZ175" i="1" s="1"/>
  <c r="FA176" i="1" s="1"/>
  <c r="FB177" i="1" s="1"/>
  <c r="FC178" i="1" s="1"/>
  <c r="FD179" i="1" s="1"/>
  <c r="FE180" i="1" s="1"/>
  <c r="FF181" i="1" s="1"/>
  <c r="FG182" i="1" s="1"/>
  <c r="FH183" i="1" s="1"/>
  <c r="FI184" i="1" s="1"/>
  <c r="FJ185" i="1" s="1"/>
  <c r="FK186" i="1" s="1"/>
  <c r="FL187" i="1" s="1"/>
  <c r="FM188" i="1" s="1"/>
  <c r="FN189" i="1" s="1"/>
  <c r="FO190" i="1" s="1"/>
  <c r="FP191" i="1" s="1"/>
  <c r="FQ192" i="1" s="1"/>
  <c r="FR193" i="1" s="1"/>
  <c r="FS194" i="1" s="1"/>
  <c r="FT195" i="1" s="1"/>
  <c r="Z86" i="1"/>
  <c r="AF86" i="1" s="1"/>
  <c r="AG87" i="1" s="1"/>
  <c r="AH88" i="1" s="1"/>
  <c r="AI89" i="1" s="1"/>
  <c r="AJ90" i="1" s="1"/>
  <c r="AK91" i="1" s="1"/>
  <c r="AL92" i="1" s="1"/>
  <c r="AM93" i="1" s="1"/>
  <c r="AN94" i="1" s="1"/>
  <c r="AO95" i="1" s="1"/>
  <c r="AP96" i="1" s="1"/>
  <c r="AQ97" i="1" s="1"/>
  <c r="AR98" i="1" s="1"/>
  <c r="AS99" i="1" s="1"/>
  <c r="AT100" i="1" s="1"/>
  <c r="AU101" i="1" s="1"/>
  <c r="AV102" i="1" s="1"/>
  <c r="AW103" i="1" s="1"/>
  <c r="AX104" i="1" s="1"/>
  <c r="AY105" i="1" s="1"/>
  <c r="AZ106" i="1" s="1"/>
  <c r="BA107" i="1" s="1"/>
  <c r="BB108" i="1" s="1"/>
  <c r="BC109" i="1" s="1"/>
  <c r="BD110" i="1" s="1"/>
  <c r="BE111" i="1" s="1"/>
  <c r="BF112" i="1" s="1"/>
  <c r="BG113" i="1" s="1"/>
  <c r="BH114" i="1" s="1"/>
  <c r="BI115" i="1" s="1"/>
  <c r="BJ116" i="1" s="1"/>
  <c r="BK117" i="1" s="1"/>
  <c r="BL118" i="1" s="1"/>
  <c r="BM119" i="1" s="1"/>
  <c r="BN120" i="1" s="1"/>
  <c r="BO121" i="1" s="1"/>
  <c r="BP122" i="1" s="1"/>
  <c r="BQ123" i="1" s="1"/>
  <c r="BR124" i="1" s="1"/>
  <c r="BS125" i="1" s="1"/>
  <c r="BT126" i="1" s="1"/>
  <c r="BU127" i="1" s="1"/>
  <c r="BV128" i="1" s="1"/>
  <c r="BW129" i="1" s="1"/>
  <c r="BX130" i="1" s="1"/>
  <c r="BY131" i="1" s="1"/>
  <c r="BZ132" i="1" s="1"/>
  <c r="CA133" i="1" s="1"/>
  <c r="CB134" i="1" s="1"/>
  <c r="CC135" i="1" s="1"/>
  <c r="CD136" i="1" s="1"/>
  <c r="CE137" i="1" s="1"/>
  <c r="CF138" i="1" s="1"/>
  <c r="CG139" i="1" s="1"/>
  <c r="CH140" i="1" s="1"/>
  <c r="CI141" i="1" s="1"/>
  <c r="CJ142" i="1" s="1"/>
  <c r="CK143" i="1" s="1"/>
  <c r="CL144" i="1" s="1"/>
  <c r="CM145" i="1" s="1"/>
  <c r="CN146" i="1" s="1"/>
  <c r="CO147" i="1" s="1"/>
  <c r="CP148" i="1" s="1"/>
  <c r="CQ149" i="1" s="1"/>
  <c r="CR150" i="1" s="1"/>
  <c r="CS151" i="1" s="1"/>
  <c r="CT152" i="1" s="1"/>
  <c r="CU153" i="1" s="1"/>
  <c r="CV154" i="1" s="1"/>
  <c r="CW155" i="1" s="1"/>
  <c r="CX156" i="1" s="1"/>
  <c r="CY157" i="1" s="1"/>
  <c r="CZ158" i="1" s="1"/>
  <c r="DA159" i="1" s="1"/>
  <c r="DB160" i="1" s="1"/>
  <c r="DC161" i="1" s="1"/>
  <c r="DD162" i="1" s="1"/>
  <c r="DE163" i="1" s="1"/>
  <c r="DF164" i="1" s="1"/>
  <c r="DG165" i="1" s="1"/>
  <c r="DH166" i="1" s="1"/>
  <c r="DI167" i="1" s="1"/>
  <c r="DJ168" i="1" s="1"/>
  <c r="DK169" i="1" s="1"/>
  <c r="DL170" i="1" s="1"/>
  <c r="DM171" i="1" s="1"/>
  <c r="DN172" i="1" s="1"/>
  <c r="DO173" i="1" s="1"/>
  <c r="DP174" i="1" s="1"/>
  <c r="DQ175" i="1" s="1"/>
  <c r="DR176" i="1" s="1"/>
  <c r="DS177" i="1" s="1"/>
  <c r="DT178" i="1" s="1"/>
  <c r="DU179" i="1" s="1"/>
  <c r="DV180" i="1" s="1"/>
  <c r="DW181" i="1" s="1"/>
  <c r="DX182" i="1" s="1"/>
  <c r="DY183" i="1" s="1"/>
  <c r="DZ184" i="1" s="1"/>
  <c r="EA185" i="1" s="1"/>
  <c r="EB186" i="1" s="1"/>
  <c r="EC187" i="1" s="1"/>
  <c r="ED188" i="1" s="1"/>
  <c r="EE189" i="1" s="1"/>
  <c r="EF190" i="1" s="1"/>
  <c r="EG191" i="1" s="1"/>
  <c r="EH192" i="1" s="1"/>
  <c r="EI193" i="1" s="1"/>
  <c r="EJ194" i="1" s="1"/>
  <c r="EK195" i="1" s="1"/>
  <c r="Z59" i="1"/>
  <c r="AF59" i="1" s="1"/>
  <c r="AG60" i="1" s="1"/>
  <c r="AH61" i="1" s="1"/>
  <c r="AI62" i="1" s="1"/>
  <c r="AJ63" i="1" s="1"/>
  <c r="AK64" i="1" s="1"/>
  <c r="AL65" i="1" s="1"/>
  <c r="AM66" i="1" s="1"/>
  <c r="AN67" i="1" s="1"/>
  <c r="AO68" i="1" s="1"/>
  <c r="AP69" i="1" s="1"/>
  <c r="AQ70" i="1" s="1"/>
  <c r="AR71" i="1" s="1"/>
  <c r="AS72" i="1" s="1"/>
  <c r="AT73" i="1" s="1"/>
  <c r="AU74" i="1" s="1"/>
  <c r="AV75" i="1" s="1"/>
  <c r="AW76" i="1" s="1"/>
  <c r="AX77" i="1" s="1"/>
  <c r="AY78" i="1" s="1"/>
  <c r="AZ79" i="1" s="1"/>
  <c r="BA80" i="1" s="1"/>
  <c r="BB81" i="1" s="1"/>
  <c r="BC82" i="1" s="1"/>
  <c r="BD83" i="1" s="1"/>
  <c r="BE84" i="1" s="1"/>
  <c r="BF85" i="1" s="1"/>
  <c r="BG86" i="1" s="1"/>
  <c r="BH87" i="1" s="1"/>
  <c r="BI88" i="1" s="1"/>
  <c r="BJ89" i="1" s="1"/>
  <c r="BK90" i="1" s="1"/>
  <c r="BL91" i="1" s="1"/>
  <c r="BM92" i="1" s="1"/>
  <c r="BN93" i="1" s="1"/>
  <c r="BO94" i="1" s="1"/>
  <c r="BP95" i="1" s="1"/>
  <c r="BQ96" i="1" s="1"/>
  <c r="BR97" i="1" s="1"/>
  <c r="BS98" i="1" s="1"/>
  <c r="BT99" i="1" s="1"/>
  <c r="BU100" i="1" s="1"/>
  <c r="BV101" i="1" s="1"/>
  <c r="BW102" i="1" s="1"/>
  <c r="BX103" i="1" s="1"/>
  <c r="BY104" i="1" s="1"/>
  <c r="BZ105" i="1" s="1"/>
  <c r="CA106" i="1" s="1"/>
  <c r="CB107" i="1" s="1"/>
  <c r="CC108" i="1" s="1"/>
  <c r="CD109" i="1" s="1"/>
  <c r="CE110" i="1" s="1"/>
  <c r="CF111" i="1" s="1"/>
  <c r="CG112" i="1" s="1"/>
  <c r="CH113" i="1" s="1"/>
  <c r="CI114" i="1" s="1"/>
  <c r="CJ115" i="1" s="1"/>
  <c r="CK116" i="1" s="1"/>
  <c r="CL117" i="1" s="1"/>
  <c r="CM118" i="1" s="1"/>
  <c r="CN119" i="1" s="1"/>
  <c r="CO120" i="1" s="1"/>
  <c r="CP121" i="1" s="1"/>
  <c r="CQ122" i="1" s="1"/>
  <c r="CR123" i="1" s="1"/>
  <c r="CS124" i="1" s="1"/>
  <c r="CT125" i="1" s="1"/>
  <c r="CU126" i="1" s="1"/>
  <c r="CV127" i="1" s="1"/>
  <c r="CW128" i="1" s="1"/>
  <c r="CX129" i="1" s="1"/>
  <c r="CY130" i="1" s="1"/>
  <c r="CZ131" i="1" s="1"/>
  <c r="DA132" i="1" s="1"/>
  <c r="DB133" i="1" s="1"/>
  <c r="DC134" i="1" s="1"/>
  <c r="DD135" i="1" s="1"/>
  <c r="DE136" i="1" s="1"/>
  <c r="DF137" i="1" s="1"/>
  <c r="DG138" i="1" s="1"/>
  <c r="DH139" i="1" s="1"/>
  <c r="DI140" i="1" s="1"/>
  <c r="DJ141" i="1" s="1"/>
  <c r="DK142" i="1" s="1"/>
  <c r="DL143" i="1" s="1"/>
  <c r="DM144" i="1" s="1"/>
  <c r="DN145" i="1" s="1"/>
  <c r="DO146" i="1" s="1"/>
  <c r="DP147" i="1" s="1"/>
  <c r="DQ148" i="1" s="1"/>
  <c r="DR149" i="1" s="1"/>
  <c r="DS150" i="1" s="1"/>
  <c r="DT151" i="1" s="1"/>
  <c r="DU152" i="1" s="1"/>
  <c r="DV153" i="1" s="1"/>
  <c r="DW154" i="1" s="1"/>
  <c r="DX155" i="1" s="1"/>
  <c r="DY156" i="1" s="1"/>
  <c r="DZ157" i="1" s="1"/>
  <c r="EA158" i="1" s="1"/>
  <c r="EB159" i="1" s="1"/>
  <c r="EC160" i="1" s="1"/>
  <c r="ED161" i="1" s="1"/>
  <c r="EE162" i="1" s="1"/>
  <c r="EF163" i="1" s="1"/>
  <c r="EG164" i="1" s="1"/>
  <c r="EH165" i="1" s="1"/>
  <c r="EI166" i="1" s="1"/>
  <c r="EJ167" i="1" s="1"/>
  <c r="EK168" i="1" s="1"/>
  <c r="EL169" i="1" s="1"/>
  <c r="EM170" i="1" s="1"/>
  <c r="EN171" i="1" s="1"/>
  <c r="EO172" i="1" s="1"/>
  <c r="EP173" i="1" s="1"/>
  <c r="EQ174" i="1" s="1"/>
  <c r="ER175" i="1" s="1"/>
  <c r="ES176" i="1" s="1"/>
  <c r="ET177" i="1" s="1"/>
  <c r="EU178" i="1" s="1"/>
  <c r="EV179" i="1" s="1"/>
  <c r="EW180" i="1" s="1"/>
  <c r="EX181" i="1" s="1"/>
  <c r="EY182" i="1" s="1"/>
  <c r="EZ183" i="1" s="1"/>
  <c r="FA184" i="1" s="1"/>
  <c r="FB185" i="1" s="1"/>
  <c r="FC186" i="1" s="1"/>
  <c r="FD187" i="1" s="1"/>
  <c r="FE188" i="1" s="1"/>
  <c r="FF189" i="1" s="1"/>
  <c r="FG190" i="1" s="1"/>
  <c r="FH191" i="1" s="1"/>
  <c r="FI192" i="1" s="1"/>
  <c r="FJ193" i="1" s="1"/>
  <c r="FK194" i="1" s="1"/>
  <c r="FL195" i="1" s="1"/>
  <c r="Z68" i="1"/>
  <c r="AF68" i="1" s="1"/>
  <c r="AG69" i="1" s="1"/>
  <c r="AH70" i="1" s="1"/>
  <c r="AI71" i="1" s="1"/>
  <c r="AJ72" i="1" s="1"/>
  <c r="AK73" i="1" s="1"/>
  <c r="AL74" i="1" s="1"/>
  <c r="AM75" i="1" s="1"/>
  <c r="AN76" i="1" s="1"/>
  <c r="AO77" i="1" s="1"/>
  <c r="AP78" i="1" s="1"/>
  <c r="AQ79" i="1" s="1"/>
  <c r="AR80" i="1" s="1"/>
  <c r="AS81" i="1" s="1"/>
  <c r="AT82" i="1" s="1"/>
  <c r="AU83" i="1" s="1"/>
  <c r="AV84" i="1" s="1"/>
  <c r="AW85" i="1" s="1"/>
  <c r="AX86" i="1" s="1"/>
  <c r="AY87" i="1" s="1"/>
  <c r="AZ88" i="1" s="1"/>
  <c r="BA89" i="1" s="1"/>
  <c r="BB90" i="1" s="1"/>
  <c r="BC91" i="1" s="1"/>
  <c r="BD92" i="1" s="1"/>
  <c r="BE93" i="1" s="1"/>
  <c r="BF94" i="1" s="1"/>
  <c r="BG95" i="1" s="1"/>
  <c r="BH96" i="1" s="1"/>
  <c r="BI97" i="1" s="1"/>
  <c r="BJ98" i="1" s="1"/>
  <c r="BK99" i="1" s="1"/>
  <c r="BL100" i="1" s="1"/>
  <c r="BM101" i="1" s="1"/>
  <c r="BN102" i="1" s="1"/>
  <c r="BO103" i="1" s="1"/>
  <c r="BP104" i="1" s="1"/>
  <c r="BQ105" i="1" s="1"/>
  <c r="BR106" i="1" s="1"/>
  <c r="BS107" i="1" s="1"/>
  <c r="BT108" i="1" s="1"/>
  <c r="BU109" i="1" s="1"/>
  <c r="BV110" i="1" s="1"/>
  <c r="BW111" i="1" s="1"/>
  <c r="BX112" i="1" s="1"/>
  <c r="BY113" i="1" s="1"/>
  <c r="BZ114" i="1" s="1"/>
  <c r="CA115" i="1" s="1"/>
  <c r="CB116" i="1" s="1"/>
  <c r="CC117" i="1" s="1"/>
  <c r="CD118" i="1" s="1"/>
  <c r="CE119" i="1" s="1"/>
  <c r="CF120" i="1" s="1"/>
  <c r="CG121" i="1" s="1"/>
  <c r="CH122" i="1" s="1"/>
  <c r="CI123" i="1" s="1"/>
  <c r="CJ124" i="1" s="1"/>
  <c r="CK125" i="1" s="1"/>
  <c r="CL126" i="1" s="1"/>
  <c r="CM127" i="1" s="1"/>
  <c r="CN128" i="1" s="1"/>
  <c r="CO129" i="1" s="1"/>
  <c r="CP130" i="1" s="1"/>
  <c r="CQ131" i="1" s="1"/>
  <c r="CR132" i="1" s="1"/>
  <c r="CS133" i="1" s="1"/>
  <c r="CT134" i="1" s="1"/>
  <c r="CU135" i="1" s="1"/>
  <c r="CV136" i="1" s="1"/>
  <c r="CW137" i="1" s="1"/>
  <c r="CX138" i="1" s="1"/>
  <c r="CY139" i="1" s="1"/>
  <c r="CZ140" i="1" s="1"/>
  <c r="DA141" i="1" s="1"/>
  <c r="DB142" i="1" s="1"/>
  <c r="DC143" i="1" s="1"/>
  <c r="DD144" i="1" s="1"/>
  <c r="DE145" i="1" s="1"/>
  <c r="DF146" i="1" s="1"/>
  <c r="DG147" i="1" s="1"/>
  <c r="DH148" i="1" s="1"/>
  <c r="DI149" i="1" s="1"/>
  <c r="DJ150" i="1" s="1"/>
  <c r="DK151" i="1" s="1"/>
  <c r="DL152" i="1" s="1"/>
  <c r="DM153" i="1" s="1"/>
  <c r="DN154" i="1" s="1"/>
  <c r="DO155" i="1" s="1"/>
  <c r="DP156" i="1" s="1"/>
  <c r="DQ157" i="1" s="1"/>
  <c r="DR158" i="1" s="1"/>
  <c r="DS159" i="1" s="1"/>
  <c r="DT160" i="1" s="1"/>
  <c r="DU161" i="1" s="1"/>
  <c r="DV162" i="1" s="1"/>
  <c r="DW163" i="1" s="1"/>
  <c r="DX164" i="1" s="1"/>
  <c r="DY165" i="1" s="1"/>
  <c r="DZ166" i="1" s="1"/>
  <c r="EA167" i="1" s="1"/>
  <c r="EB168" i="1" s="1"/>
  <c r="EC169" i="1" s="1"/>
  <c r="ED170" i="1" s="1"/>
  <c r="EE171" i="1" s="1"/>
  <c r="EF172" i="1" s="1"/>
  <c r="EG173" i="1" s="1"/>
  <c r="EH174" i="1" s="1"/>
  <c r="EI175" i="1" s="1"/>
  <c r="EJ176" i="1" s="1"/>
  <c r="EK177" i="1" s="1"/>
  <c r="EL178" i="1" s="1"/>
  <c r="EM179" i="1" s="1"/>
  <c r="EN180" i="1" s="1"/>
  <c r="EO181" i="1" s="1"/>
  <c r="EP182" i="1" s="1"/>
  <c r="EQ183" i="1" s="1"/>
  <c r="ER184" i="1" s="1"/>
  <c r="ES185" i="1" s="1"/>
  <c r="ET186" i="1" s="1"/>
  <c r="EU187" i="1" s="1"/>
  <c r="EV188" i="1" s="1"/>
  <c r="EW189" i="1" s="1"/>
  <c r="EX190" i="1" s="1"/>
  <c r="EY191" i="1" s="1"/>
  <c r="EZ192" i="1" s="1"/>
  <c r="FA193" i="1" s="1"/>
  <c r="FB194" i="1" s="1"/>
  <c r="FC195" i="1" s="1"/>
  <c r="Z31" i="1"/>
  <c r="AF31" i="1" s="1"/>
  <c r="AG32" i="1" s="1"/>
  <c r="AH33" i="1" s="1"/>
  <c r="AI34" i="1" s="1"/>
  <c r="AJ35" i="1" s="1"/>
  <c r="AK36" i="1" s="1"/>
  <c r="AL37" i="1" s="1"/>
  <c r="AM38" i="1" s="1"/>
  <c r="AN39" i="1" s="1"/>
  <c r="AO40" i="1" s="1"/>
  <c r="AP41" i="1" s="1"/>
  <c r="AQ42" i="1" s="1"/>
  <c r="AR43" i="1" s="1"/>
  <c r="AS44" i="1" s="1"/>
  <c r="AT45" i="1" s="1"/>
  <c r="AU46" i="1" s="1"/>
  <c r="AV47" i="1" s="1"/>
  <c r="AW48" i="1" s="1"/>
  <c r="AX49" i="1" s="1"/>
  <c r="AY50" i="1" s="1"/>
  <c r="AZ51" i="1" s="1"/>
  <c r="BA52" i="1" s="1"/>
  <c r="BB53" i="1" s="1"/>
  <c r="BC54" i="1" s="1"/>
  <c r="BD55" i="1" s="1"/>
  <c r="BE56" i="1" s="1"/>
  <c r="BF57" i="1" s="1"/>
  <c r="BG58" i="1" s="1"/>
  <c r="BH59" i="1" s="1"/>
  <c r="BI60" i="1" s="1"/>
  <c r="BJ61" i="1" s="1"/>
  <c r="BK62" i="1" s="1"/>
  <c r="BL63" i="1" s="1"/>
  <c r="BM64" i="1" s="1"/>
  <c r="BN65" i="1" s="1"/>
  <c r="BO66" i="1" s="1"/>
  <c r="BP67" i="1" s="1"/>
  <c r="BQ68" i="1" s="1"/>
  <c r="BR69" i="1" s="1"/>
  <c r="BS70" i="1" s="1"/>
  <c r="BT71" i="1" s="1"/>
  <c r="BU72" i="1" s="1"/>
  <c r="BV73" i="1" s="1"/>
  <c r="BW74" i="1" s="1"/>
  <c r="BX75" i="1" s="1"/>
  <c r="BY76" i="1" s="1"/>
  <c r="BZ77" i="1" s="1"/>
  <c r="CA78" i="1" s="1"/>
  <c r="CB79" i="1" s="1"/>
  <c r="CC80" i="1" s="1"/>
  <c r="CD81" i="1" s="1"/>
  <c r="CE82" i="1" s="1"/>
  <c r="CF83" i="1" s="1"/>
  <c r="CG84" i="1" s="1"/>
  <c r="CH85" i="1" s="1"/>
  <c r="CI86" i="1" s="1"/>
  <c r="CJ87" i="1" s="1"/>
  <c r="CK88" i="1" s="1"/>
  <c r="CL89" i="1" s="1"/>
  <c r="CM90" i="1" s="1"/>
  <c r="CN91" i="1" s="1"/>
  <c r="CO92" i="1" s="1"/>
  <c r="CP93" i="1" s="1"/>
  <c r="CQ94" i="1" s="1"/>
  <c r="CR95" i="1" s="1"/>
  <c r="CS96" i="1" s="1"/>
  <c r="CT97" i="1" s="1"/>
  <c r="CU98" i="1" s="1"/>
  <c r="CV99" i="1" s="1"/>
  <c r="CW100" i="1" s="1"/>
  <c r="CX101" i="1" s="1"/>
  <c r="CY102" i="1" s="1"/>
  <c r="CZ103" i="1" s="1"/>
  <c r="DA104" i="1" s="1"/>
  <c r="DB105" i="1" s="1"/>
  <c r="DC106" i="1" s="1"/>
  <c r="DD107" i="1" s="1"/>
  <c r="DE108" i="1" s="1"/>
  <c r="DF109" i="1" s="1"/>
  <c r="DG110" i="1" s="1"/>
  <c r="DH111" i="1" s="1"/>
  <c r="DI112" i="1" s="1"/>
  <c r="DJ113" i="1" s="1"/>
  <c r="DK114" i="1" s="1"/>
  <c r="DL115" i="1" s="1"/>
  <c r="DM116" i="1" s="1"/>
  <c r="DN117" i="1" s="1"/>
  <c r="DO118" i="1" s="1"/>
  <c r="DP119" i="1" s="1"/>
  <c r="DQ120" i="1" s="1"/>
  <c r="DR121" i="1" s="1"/>
  <c r="DS122" i="1" s="1"/>
  <c r="DT123" i="1" s="1"/>
  <c r="DU124" i="1" s="1"/>
  <c r="DV125" i="1" s="1"/>
  <c r="DW126" i="1" s="1"/>
  <c r="DX127" i="1" s="1"/>
  <c r="DY128" i="1" s="1"/>
  <c r="DZ129" i="1" s="1"/>
  <c r="EA130" i="1" s="1"/>
  <c r="EB131" i="1" s="1"/>
  <c r="EC132" i="1" s="1"/>
  <c r="ED133" i="1" s="1"/>
  <c r="EE134" i="1" s="1"/>
  <c r="EF135" i="1" s="1"/>
  <c r="EG136" i="1" s="1"/>
  <c r="EH137" i="1" s="1"/>
  <c r="EI138" i="1" s="1"/>
  <c r="EJ139" i="1" s="1"/>
  <c r="EK140" i="1" s="1"/>
  <c r="EL141" i="1" s="1"/>
  <c r="EM142" i="1" s="1"/>
  <c r="EN143" i="1" s="1"/>
  <c r="EO144" i="1" s="1"/>
  <c r="EP145" i="1" s="1"/>
  <c r="EQ146" i="1" s="1"/>
  <c r="ER147" i="1" s="1"/>
  <c r="ES148" i="1" s="1"/>
  <c r="ET149" i="1" s="1"/>
  <c r="EU150" i="1" s="1"/>
  <c r="EV151" i="1" s="1"/>
  <c r="EW152" i="1" s="1"/>
  <c r="EX153" i="1" s="1"/>
  <c r="EY154" i="1" s="1"/>
  <c r="EZ155" i="1" s="1"/>
  <c r="FA156" i="1" s="1"/>
  <c r="FB157" i="1" s="1"/>
  <c r="FC158" i="1" s="1"/>
  <c r="FD159" i="1" s="1"/>
  <c r="FE160" i="1" s="1"/>
  <c r="FF161" i="1" s="1"/>
  <c r="FG162" i="1" s="1"/>
  <c r="FH163" i="1" s="1"/>
  <c r="FI164" i="1" s="1"/>
  <c r="FJ165" i="1" s="1"/>
  <c r="FK166" i="1" s="1"/>
  <c r="FL167" i="1" s="1"/>
  <c r="FM168" i="1" s="1"/>
  <c r="FN169" i="1" s="1"/>
  <c r="FO170" i="1" s="1"/>
  <c r="FP171" i="1" s="1"/>
  <c r="FQ172" i="1" s="1"/>
  <c r="FR173" i="1" s="1"/>
  <c r="FS174" i="1" s="1"/>
  <c r="FT175" i="1" s="1"/>
  <c r="FU176" i="1" s="1"/>
  <c r="FV177" i="1" s="1"/>
  <c r="FW178" i="1" s="1"/>
  <c r="FX179" i="1" s="1"/>
  <c r="FY180" i="1" s="1"/>
  <c r="FZ181" i="1" s="1"/>
  <c r="GA182" i="1" s="1"/>
  <c r="GB183" i="1" s="1"/>
  <c r="GC184" i="1" s="1"/>
  <c r="GD185" i="1" s="1"/>
  <c r="GE186" i="1" s="1"/>
  <c r="GF187" i="1" s="1"/>
  <c r="GG188" i="1" s="1"/>
  <c r="GH189" i="1" s="1"/>
  <c r="GI190" i="1" s="1"/>
  <c r="GJ191" i="1" s="1"/>
  <c r="GK192" i="1" s="1"/>
  <c r="GL193" i="1" s="1"/>
  <c r="GM194" i="1" s="1"/>
  <c r="GN195" i="1" s="1"/>
  <c r="Z39" i="1"/>
  <c r="AF39" i="1" s="1"/>
  <c r="AG40" i="1" s="1"/>
  <c r="AH41" i="1" s="1"/>
  <c r="AI42" i="1" s="1"/>
  <c r="AJ43" i="1" s="1"/>
  <c r="AK44" i="1" s="1"/>
  <c r="AL45" i="1" s="1"/>
  <c r="AM46" i="1" s="1"/>
  <c r="AN47" i="1" s="1"/>
  <c r="AO48" i="1" s="1"/>
  <c r="AP49" i="1" s="1"/>
  <c r="AQ50" i="1" s="1"/>
  <c r="AR51" i="1" s="1"/>
  <c r="AS52" i="1" s="1"/>
  <c r="AT53" i="1" s="1"/>
  <c r="AU54" i="1" s="1"/>
  <c r="AV55" i="1" s="1"/>
  <c r="AW56" i="1" s="1"/>
  <c r="AX57" i="1" s="1"/>
  <c r="AY58" i="1" s="1"/>
  <c r="AZ59" i="1" s="1"/>
  <c r="BA60" i="1" s="1"/>
  <c r="BB61" i="1" s="1"/>
  <c r="BC62" i="1" s="1"/>
  <c r="BD63" i="1" s="1"/>
  <c r="BE64" i="1" s="1"/>
  <c r="BF65" i="1" s="1"/>
  <c r="BG66" i="1" s="1"/>
  <c r="BH67" i="1" s="1"/>
  <c r="BI68" i="1" s="1"/>
  <c r="BJ69" i="1" s="1"/>
  <c r="BK70" i="1" s="1"/>
  <c r="BL71" i="1" s="1"/>
  <c r="BM72" i="1" s="1"/>
  <c r="BN73" i="1" s="1"/>
  <c r="BO74" i="1" s="1"/>
  <c r="BP75" i="1" s="1"/>
  <c r="BQ76" i="1" s="1"/>
  <c r="BR77" i="1" s="1"/>
  <c r="BS78" i="1" s="1"/>
  <c r="BT79" i="1" s="1"/>
  <c r="BU80" i="1" s="1"/>
  <c r="BV81" i="1" s="1"/>
  <c r="BW82" i="1" s="1"/>
  <c r="BX83" i="1" s="1"/>
  <c r="BY84" i="1" s="1"/>
  <c r="BZ85" i="1" s="1"/>
  <c r="CA86" i="1" s="1"/>
  <c r="CB87" i="1" s="1"/>
  <c r="CC88" i="1" s="1"/>
  <c r="CD89" i="1" s="1"/>
  <c r="CE90" i="1" s="1"/>
  <c r="CF91" i="1" s="1"/>
  <c r="CG92" i="1" s="1"/>
  <c r="CH93" i="1" s="1"/>
  <c r="CI94" i="1" s="1"/>
  <c r="CJ95" i="1" s="1"/>
  <c r="CK96" i="1" s="1"/>
  <c r="CL97" i="1" s="1"/>
  <c r="CM98" i="1" s="1"/>
  <c r="CN99" i="1" s="1"/>
  <c r="CO100" i="1" s="1"/>
  <c r="CP101" i="1" s="1"/>
  <c r="CQ102" i="1" s="1"/>
  <c r="CR103" i="1" s="1"/>
  <c r="CS104" i="1" s="1"/>
  <c r="CT105" i="1" s="1"/>
  <c r="CU106" i="1" s="1"/>
  <c r="CV107" i="1" s="1"/>
  <c r="CW108" i="1" s="1"/>
  <c r="CX109" i="1" s="1"/>
  <c r="CY110" i="1" s="1"/>
  <c r="CZ111" i="1" s="1"/>
  <c r="DA112" i="1" s="1"/>
  <c r="DB113" i="1" s="1"/>
  <c r="DC114" i="1" s="1"/>
  <c r="DD115" i="1" s="1"/>
  <c r="DE116" i="1" s="1"/>
  <c r="DF117" i="1" s="1"/>
  <c r="DG118" i="1" s="1"/>
  <c r="DH119" i="1" s="1"/>
  <c r="DI120" i="1" s="1"/>
  <c r="DJ121" i="1" s="1"/>
  <c r="DK122" i="1" s="1"/>
  <c r="DL123" i="1" s="1"/>
  <c r="DM124" i="1" s="1"/>
  <c r="DN125" i="1" s="1"/>
  <c r="DO126" i="1" s="1"/>
  <c r="DP127" i="1" s="1"/>
  <c r="DQ128" i="1" s="1"/>
  <c r="DR129" i="1" s="1"/>
  <c r="DS130" i="1" s="1"/>
  <c r="DT131" i="1" s="1"/>
  <c r="DU132" i="1" s="1"/>
  <c r="DV133" i="1" s="1"/>
  <c r="DW134" i="1" s="1"/>
  <c r="DX135" i="1" s="1"/>
  <c r="DY136" i="1" s="1"/>
  <c r="DZ137" i="1" s="1"/>
  <c r="EA138" i="1" s="1"/>
  <c r="EB139" i="1" s="1"/>
  <c r="EC140" i="1" s="1"/>
  <c r="ED141" i="1" s="1"/>
  <c r="EE142" i="1" s="1"/>
  <c r="EF143" i="1" s="1"/>
  <c r="EG144" i="1" s="1"/>
  <c r="EH145" i="1" s="1"/>
  <c r="EI146" i="1" s="1"/>
  <c r="EJ147" i="1" s="1"/>
  <c r="EK148" i="1" s="1"/>
  <c r="EL149" i="1" s="1"/>
  <c r="EM150" i="1" s="1"/>
  <c r="EN151" i="1" s="1"/>
  <c r="EO152" i="1" s="1"/>
  <c r="EP153" i="1" s="1"/>
  <c r="EQ154" i="1" s="1"/>
  <c r="ER155" i="1" s="1"/>
  <c r="ES156" i="1" s="1"/>
  <c r="ET157" i="1" s="1"/>
  <c r="EU158" i="1" s="1"/>
  <c r="EV159" i="1" s="1"/>
  <c r="EW160" i="1" s="1"/>
  <c r="EX161" i="1" s="1"/>
  <c r="EY162" i="1" s="1"/>
  <c r="EZ163" i="1" s="1"/>
  <c r="FA164" i="1" s="1"/>
  <c r="FB165" i="1" s="1"/>
  <c r="FC166" i="1" s="1"/>
  <c r="FD167" i="1" s="1"/>
  <c r="FE168" i="1" s="1"/>
  <c r="FF169" i="1" s="1"/>
  <c r="FG170" i="1" s="1"/>
  <c r="FH171" i="1" s="1"/>
  <c r="FI172" i="1" s="1"/>
  <c r="FJ173" i="1" s="1"/>
  <c r="FK174" i="1" s="1"/>
  <c r="FL175" i="1" s="1"/>
  <c r="FM176" i="1" s="1"/>
  <c r="FN177" i="1" s="1"/>
  <c r="FO178" i="1" s="1"/>
  <c r="FP179" i="1" s="1"/>
  <c r="FQ180" i="1" s="1"/>
  <c r="FR181" i="1" s="1"/>
  <c r="FS182" i="1" s="1"/>
  <c r="FT183" i="1" s="1"/>
  <c r="FU184" i="1" s="1"/>
  <c r="FV185" i="1" s="1"/>
  <c r="FW186" i="1" s="1"/>
  <c r="FX187" i="1" s="1"/>
  <c r="FY188" i="1" s="1"/>
  <c r="FZ189" i="1" s="1"/>
  <c r="GA190" i="1" s="1"/>
  <c r="GB191" i="1" s="1"/>
  <c r="GC192" i="1" s="1"/>
  <c r="GD193" i="1" s="1"/>
  <c r="GE194" i="1" s="1"/>
  <c r="GF195" i="1" s="1"/>
  <c r="Z79" i="1"/>
  <c r="AF79" i="1" s="1"/>
  <c r="AG80" i="1" s="1"/>
  <c r="AH81" i="1" s="1"/>
  <c r="AI82" i="1" s="1"/>
  <c r="AJ83" i="1" s="1"/>
  <c r="AK84" i="1" s="1"/>
  <c r="AL85" i="1" s="1"/>
  <c r="AM86" i="1" s="1"/>
  <c r="AN87" i="1" s="1"/>
  <c r="AO88" i="1" s="1"/>
  <c r="AP89" i="1" s="1"/>
  <c r="AQ90" i="1" s="1"/>
  <c r="AR91" i="1" s="1"/>
  <c r="AS92" i="1" s="1"/>
  <c r="AT93" i="1" s="1"/>
  <c r="AU94" i="1" s="1"/>
  <c r="AV95" i="1" s="1"/>
  <c r="AW96" i="1" s="1"/>
  <c r="AX97" i="1" s="1"/>
  <c r="AY98" i="1" s="1"/>
  <c r="AZ99" i="1" s="1"/>
  <c r="BA100" i="1" s="1"/>
  <c r="BB101" i="1" s="1"/>
  <c r="BC102" i="1" s="1"/>
  <c r="BD103" i="1" s="1"/>
  <c r="BE104" i="1" s="1"/>
  <c r="BF105" i="1" s="1"/>
  <c r="BG106" i="1" s="1"/>
  <c r="BH107" i="1" s="1"/>
  <c r="BI108" i="1" s="1"/>
  <c r="BJ109" i="1" s="1"/>
  <c r="BK110" i="1" s="1"/>
  <c r="BL111" i="1" s="1"/>
  <c r="BM112" i="1" s="1"/>
  <c r="BN113" i="1" s="1"/>
  <c r="BO114" i="1" s="1"/>
  <c r="BP115" i="1" s="1"/>
  <c r="BQ116" i="1" s="1"/>
  <c r="BR117" i="1" s="1"/>
  <c r="BS118" i="1" s="1"/>
  <c r="BT119" i="1" s="1"/>
  <c r="BU120" i="1" s="1"/>
  <c r="BV121" i="1" s="1"/>
  <c r="BW122" i="1" s="1"/>
  <c r="BX123" i="1" s="1"/>
  <c r="BY124" i="1" s="1"/>
  <c r="BZ125" i="1" s="1"/>
  <c r="CA126" i="1" s="1"/>
  <c r="CB127" i="1" s="1"/>
  <c r="CC128" i="1" s="1"/>
  <c r="CD129" i="1" s="1"/>
  <c r="CE130" i="1" s="1"/>
  <c r="CF131" i="1" s="1"/>
  <c r="CG132" i="1" s="1"/>
  <c r="CH133" i="1" s="1"/>
  <c r="CI134" i="1" s="1"/>
  <c r="CJ135" i="1" s="1"/>
  <c r="CK136" i="1" s="1"/>
  <c r="CL137" i="1" s="1"/>
  <c r="CM138" i="1" s="1"/>
  <c r="CN139" i="1" s="1"/>
  <c r="CO140" i="1" s="1"/>
  <c r="CP141" i="1" s="1"/>
  <c r="CQ142" i="1" s="1"/>
  <c r="CR143" i="1" s="1"/>
  <c r="CS144" i="1" s="1"/>
  <c r="CT145" i="1" s="1"/>
  <c r="CU146" i="1" s="1"/>
  <c r="CV147" i="1" s="1"/>
  <c r="CW148" i="1" s="1"/>
  <c r="CX149" i="1" s="1"/>
  <c r="CY150" i="1" s="1"/>
  <c r="CZ151" i="1" s="1"/>
  <c r="DA152" i="1" s="1"/>
  <c r="DB153" i="1" s="1"/>
  <c r="DC154" i="1" s="1"/>
  <c r="DD155" i="1" s="1"/>
  <c r="DE156" i="1" s="1"/>
  <c r="DF157" i="1" s="1"/>
  <c r="DG158" i="1" s="1"/>
  <c r="DH159" i="1" s="1"/>
  <c r="DI160" i="1" s="1"/>
  <c r="DJ161" i="1" s="1"/>
  <c r="DK162" i="1" s="1"/>
  <c r="DL163" i="1" s="1"/>
  <c r="DM164" i="1" s="1"/>
  <c r="DN165" i="1" s="1"/>
  <c r="DO166" i="1" s="1"/>
  <c r="DP167" i="1" s="1"/>
  <c r="DQ168" i="1" s="1"/>
  <c r="DR169" i="1" s="1"/>
  <c r="DS170" i="1" s="1"/>
  <c r="DT171" i="1" s="1"/>
  <c r="DU172" i="1" s="1"/>
  <c r="DV173" i="1" s="1"/>
  <c r="DW174" i="1" s="1"/>
  <c r="DX175" i="1" s="1"/>
  <c r="DY176" i="1" s="1"/>
  <c r="DZ177" i="1" s="1"/>
  <c r="EA178" i="1" s="1"/>
  <c r="EB179" i="1" s="1"/>
  <c r="EC180" i="1" s="1"/>
  <c r="ED181" i="1" s="1"/>
  <c r="EE182" i="1" s="1"/>
  <c r="EF183" i="1" s="1"/>
  <c r="EG184" i="1" s="1"/>
  <c r="EH185" i="1" s="1"/>
  <c r="EI186" i="1" s="1"/>
  <c r="EJ187" i="1" s="1"/>
  <c r="EK188" i="1" s="1"/>
  <c r="EL189" i="1" s="1"/>
  <c r="EM190" i="1" s="1"/>
  <c r="EN191" i="1" s="1"/>
  <c r="EO192" i="1" s="1"/>
  <c r="EP193" i="1" s="1"/>
  <c r="EQ194" i="1" s="1"/>
  <c r="ER195" i="1" s="1"/>
  <c r="Z104" i="1"/>
  <c r="AF104" i="1" s="1"/>
  <c r="AG105" i="1" s="1"/>
  <c r="AH106" i="1" s="1"/>
  <c r="AI107" i="1" s="1"/>
  <c r="AJ108" i="1" s="1"/>
  <c r="AK109" i="1" s="1"/>
  <c r="AL110" i="1" s="1"/>
  <c r="AM111" i="1" s="1"/>
  <c r="AN112" i="1" s="1"/>
  <c r="AO113" i="1" s="1"/>
  <c r="AP114" i="1" s="1"/>
  <c r="AQ115" i="1" s="1"/>
  <c r="AR116" i="1" s="1"/>
  <c r="AS117" i="1" s="1"/>
  <c r="AT118" i="1" s="1"/>
  <c r="AU119" i="1" s="1"/>
  <c r="AV120" i="1" s="1"/>
  <c r="AW121" i="1" s="1"/>
  <c r="AX122" i="1" s="1"/>
  <c r="AY123" i="1" s="1"/>
  <c r="AZ124" i="1" s="1"/>
  <c r="BA125" i="1" s="1"/>
  <c r="BB126" i="1" s="1"/>
  <c r="BC127" i="1" s="1"/>
  <c r="BD128" i="1" s="1"/>
  <c r="BE129" i="1" s="1"/>
  <c r="BF130" i="1" s="1"/>
  <c r="BG131" i="1" s="1"/>
  <c r="BH132" i="1" s="1"/>
  <c r="BI133" i="1" s="1"/>
  <c r="BJ134" i="1" s="1"/>
  <c r="BK135" i="1" s="1"/>
  <c r="BL136" i="1" s="1"/>
  <c r="BM137" i="1" s="1"/>
  <c r="BN138" i="1" s="1"/>
  <c r="BO139" i="1" s="1"/>
  <c r="BP140" i="1" s="1"/>
  <c r="BQ141" i="1" s="1"/>
  <c r="BR142" i="1" s="1"/>
  <c r="BS143" i="1" s="1"/>
  <c r="BT144" i="1" s="1"/>
  <c r="BU145" i="1" s="1"/>
  <c r="BV146" i="1" s="1"/>
  <c r="BW147" i="1" s="1"/>
  <c r="BX148" i="1" s="1"/>
  <c r="BY149" i="1" s="1"/>
  <c r="BZ150" i="1" s="1"/>
  <c r="CA151" i="1" s="1"/>
  <c r="CB152" i="1" s="1"/>
  <c r="CC153" i="1" s="1"/>
  <c r="CD154" i="1" s="1"/>
  <c r="CE155" i="1" s="1"/>
  <c r="CF156" i="1" s="1"/>
  <c r="CG157" i="1" s="1"/>
  <c r="CH158" i="1" s="1"/>
  <c r="CI159" i="1" s="1"/>
  <c r="CJ160" i="1" s="1"/>
  <c r="CK161" i="1" s="1"/>
  <c r="CL162" i="1" s="1"/>
  <c r="CM163" i="1" s="1"/>
  <c r="CN164" i="1" s="1"/>
  <c r="CO165" i="1" s="1"/>
  <c r="CP166" i="1" s="1"/>
  <c r="CQ167" i="1" s="1"/>
  <c r="CR168" i="1" s="1"/>
  <c r="CS169" i="1" s="1"/>
  <c r="CT170" i="1" s="1"/>
  <c r="CU171" i="1" s="1"/>
  <c r="CV172" i="1" s="1"/>
  <c r="CW173" i="1" s="1"/>
  <c r="CX174" i="1" s="1"/>
  <c r="CY175" i="1" s="1"/>
  <c r="CZ176" i="1" s="1"/>
  <c r="DA177" i="1" s="1"/>
  <c r="DB178" i="1" s="1"/>
  <c r="DC179" i="1" s="1"/>
  <c r="DD180" i="1" s="1"/>
  <c r="DE181" i="1" s="1"/>
  <c r="DF182" i="1" s="1"/>
  <c r="DG183" i="1" s="1"/>
  <c r="DH184" i="1" s="1"/>
  <c r="DI185" i="1" s="1"/>
  <c r="DJ186" i="1" s="1"/>
  <c r="DK187" i="1" s="1"/>
  <c r="DL188" i="1" s="1"/>
  <c r="DM189" i="1" s="1"/>
  <c r="DN190" i="1" s="1"/>
  <c r="DO191" i="1" s="1"/>
  <c r="DP192" i="1" s="1"/>
  <c r="DQ193" i="1" s="1"/>
  <c r="DR194" i="1" s="1"/>
  <c r="DS195" i="1" s="1"/>
  <c r="Z15" i="1"/>
  <c r="AF15" i="1" s="1"/>
  <c r="AG16" i="1" s="1"/>
  <c r="AH17" i="1" s="1"/>
  <c r="AI18" i="1" s="1"/>
  <c r="AJ19" i="1" s="1"/>
  <c r="AK20" i="1" s="1"/>
  <c r="AL21" i="1" s="1"/>
  <c r="AM22" i="1" s="1"/>
  <c r="AN23" i="1" s="1"/>
  <c r="AO24" i="1" s="1"/>
  <c r="AP25" i="1" s="1"/>
  <c r="AQ26" i="1" s="1"/>
  <c r="AR27" i="1" s="1"/>
  <c r="AS28" i="1" s="1"/>
  <c r="AT29" i="1" s="1"/>
  <c r="AU30" i="1" s="1"/>
  <c r="AV31" i="1" s="1"/>
  <c r="AW32" i="1" s="1"/>
  <c r="AX33" i="1" s="1"/>
  <c r="AY34" i="1" s="1"/>
  <c r="AZ35" i="1" s="1"/>
  <c r="BA36" i="1" s="1"/>
  <c r="BB37" i="1" s="1"/>
  <c r="BC38" i="1" s="1"/>
  <c r="BD39" i="1" s="1"/>
  <c r="BE40" i="1" s="1"/>
  <c r="BF41" i="1" s="1"/>
  <c r="BG42" i="1" s="1"/>
  <c r="BH43" i="1" s="1"/>
  <c r="BI44" i="1" s="1"/>
  <c r="BJ45" i="1" s="1"/>
  <c r="BK46" i="1" s="1"/>
  <c r="BL47" i="1" s="1"/>
  <c r="BM48" i="1" s="1"/>
  <c r="BN49" i="1" s="1"/>
  <c r="BO50" i="1" s="1"/>
  <c r="BP51" i="1" s="1"/>
  <c r="BQ52" i="1" s="1"/>
  <c r="BR53" i="1" s="1"/>
  <c r="BS54" i="1" s="1"/>
  <c r="BT55" i="1" s="1"/>
  <c r="BU56" i="1" s="1"/>
  <c r="BV57" i="1" s="1"/>
  <c r="BW58" i="1" s="1"/>
  <c r="BX59" i="1" s="1"/>
  <c r="BY60" i="1" s="1"/>
  <c r="BZ61" i="1" s="1"/>
  <c r="CA62" i="1" s="1"/>
  <c r="CB63" i="1" s="1"/>
  <c r="CC64" i="1" s="1"/>
  <c r="CD65" i="1" s="1"/>
  <c r="CE66" i="1" s="1"/>
  <c r="CF67" i="1" s="1"/>
  <c r="CG68" i="1" s="1"/>
  <c r="CH69" i="1" s="1"/>
  <c r="CI70" i="1" s="1"/>
  <c r="CJ71" i="1" s="1"/>
  <c r="CK72" i="1" s="1"/>
  <c r="CL73" i="1" s="1"/>
  <c r="CM74" i="1" s="1"/>
  <c r="CN75" i="1" s="1"/>
  <c r="CO76" i="1" s="1"/>
  <c r="CP77" i="1" s="1"/>
  <c r="CQ78" i="1" s="1"/>
  <c r="CR79" i="1" s="1"/>
  <c r="CS80" i="1" s="1"/>
  <c r="CT81" i="1" s="1"/>
  <c r="CU82" i="1" s="1"/>
  <c r="CV83" i="1" s="1"/>
  <c r="CW84" i="1" s="1"/>
  <c r="CX85" i="1" s="1"/>
  <c r="CY86" i="1" s="1"/>
  <c r="CZ87" i="1" s="1"/>
  <c r="DA88" i="1" s="1"/>
  <c r="DB89" i="1" s="1"/>
  <c r="DC90" i="1" s="1"/>
  <c r="DD91" i="1" s="1"/>
  <c r="DE92" i="1" s="1"/>
  <c r="DF93" i="1" s="1"/>
  <c r="DG94" i="1" s="1"/>
  <c r="DH95" i="1" s="1"/>
  <c r="DI96" i="1" s="1"/>
  <c r="DJ97" i="1" s="1"/>
  <c r="DK98" i="1" s="1"/>
  <c r="DL99" i="1" s="1"/>
  <c r="DM100" i="1" s="1"/>
  <c r="DN101" i="1" s="1"/>
  <c r="DO102" i="1" s="1"/>
  <c r="DP103" i="1" s="1"/>
  <c r="DQ104" i="1" s="1"/>
  <c r="DR105" i="1" s="1"/>
  <c r="DS106" i="1" s="1"/>
  <c r="DT107" i="1" s="1"/>
  <c r="DU108" i="1" s="1"/>
  <c r="DV109" i="1" s="1"/>
  <c r="DW110" i="1" s="1"/>
  <c r="DX111" i="1" s="1"/>
  <c r="DY112" i="1" s="1"/>
  <c r="DZ113" i="1" s="1"/>
  <c r="EA114" i="1" s="1"/>
  <c r="EB115" i="1" s="1"/>
  <c r="EC116" i="1" s="1"/>
  <c r="ED117" i="1" s="1"/>
  <c r="EE118" i="1" s="1"/>
  <c r="EF119" i="1" s="1"/>
  <c r="EG120" i="1" s="1"/>
  <c r="EH121" i="1" s="1"/>
  <c r="EI122" i="1" s="1"/>
  <c r="EJ123" i="1" s="1"/>
  <c r="EK124" i="1" s="1"/>
  <c r="EL125" i="1" s="1"/>
  <c r="EM126" i="1" s="1"/>
  <c r="EN127" i="1" s="1"/>
  <c r="EO128" i="1" s="1"/>
  <c r="EP129" i="1" s="1"/>
  <c r="EQ130" i="1" s="1"/>
  <c r="ER131" i="1" s="1"/>
  <c r="ES132" i="1" s="1"/>
  <c r="ET133" i="1" s="1"/>
  <c r="EU134" i="1" s="1"/>
  <c r="EV135" i="1" s="1"/>
  <c r="EW136" i="1" s="1"/>
  <c r="EX137" i="1" s="1"/>
  <c r="EY138" i="1" s="1"/>
  <c r="EZ139" i="1" s="1"/>
  <c r="FA140" i="1" s="1"/>
  <c r="FB141" i="1" s="1"/>
  <c r="FC142" i="1" s="1"/>
  <c r="FD143" i="1" s="1"/>
  <c r="FE144" i="1" s="1"/>
  <c r="FF145" i="1" s="1"/>
  <c r="FG146" i="1" s="1"/>
  <c r="FH147" i="1" s="1"/>
  <c r="FI148" i="1" s="1"/>
  <c r="FJ149" i="1" s="1"/>
  <c r="FK150" i="1" s="1"/>
  <c r="FL151" i="1" s="1"/>
  <c r="FM152" i="1" s="1"/>
  <c r="FN153" i="1" s="1"/>
  <c r="FO154" i="1" s="1"/>
  <c r="FP155" i="1" s="1"/>
  <c r="FQ156" i="1" s="1"/>
  <c r="FR157" i="1" s="1"/>
  <c r="FS158" i="1" s="1"/>
  <c r="FT159" i="1" s="1"/>
  <c r="FU160" i="1" s="1"/>
  <c r="FV161" i="1" s="1"/>
  <c r="FW162" i="1" s="1"/>
  <c r="FX163" i="1" s="1"/>
  <c r="FY164" i="1" s="1"/>
  <c r="FZ165" i="1" s="1"/>
  <c r="GA166" i="1" s="1"/>
  <c r="GB167" i="1" s="1"/>
  <c r="GC168" i="1" s="1"/>
  <c r="GD169" i="1" s="1"/>
  <c r="GE170" i="1" s="1"/>
  <c r="GF171" i="1" s="1"/>
  <c r="GG172" i="1" s="1"/>
  <c r="GH173" i="1" s="1"/>
  <c r="GI174" i="1" s="1"/>
  <c r="GJ175" i="1" s="1"/>
  <c r="GK176" i="1" s="1"/>
  <c r="GL177" i="1" s="1"/>
  <c r="GM178" i="1" s="1"/>
  <c r="GN179" i="1" s="1"/>
  <c r="GO180" i="1" s="1"/>
  <c r="GP181" i="1" s="1"/>
  <c r="GQ182" i="1" s="1"/>
  <c r="GR183" i="1" s="1"/>
  <c r="GS184" i="1" s="1"/>
  <c r="GT185" i="1" s="1"/>
  <c r="GU186" i="1" s="1"/>
  <c r="GV187" i="1" s="1"/>
  <c r="GW188" i="1" s="1"/>
  <c r="GX189" i="1" s="1"/>
  <c r="GY190" i="1" s="1"/>
  <c r="GZ191" i="1" s="1"/>
  <c r="HA192" i="1" s="1"/>
  <c r="HB193" i="1" s="1"/>
  <c r="HC194" i="1" s="1"/>
  <c r="HD195" i="1" s="1"/>
  <c r="Z192" i="1"/>
  <c r="AF192" i="1" s="1"/>
  <c r="AG193" i="1" s="1"/>
  <c r="AH194" i="1" s="1"/>
  <c r="AI195" i="1" s="1"/>
  <c r="Z133" i="1"/>
  <c r="AF133" i="1" s="1"/>
  <c r="AG134" i="1" s="1"/>
  <c r="AH135" i="1" s="1"/>
  <c r="AI136" i="1" s="1"/>
  <c r="AJ137" i="1" s="1"/>
  <c r="AK138" i="1" s="1"/>
  <c r="AL139" i="1" s="1"/>
  <c r="AM140" i="1" s="1"/>
  <c r="AN141" i="1" s="1"/>
  <c r="AO142" i="1" s="1"/>
  <c r="AP143" i="1" s="1"/>
  <c r="AQ144" i="1" s="1"/>
  <c r="AR145" i="1" s="1"/>
  <c r="AS146" i="1" s="1"/>
  <c r="AT147" i="1" s="1"/>
  <c r="AU148" i="1" s="1"/>
  <c r="AV149" i="1" s="1"/>
  <c r="AW150" i="1" s="1"/>
  <c r="AX151" i="1" s="1"/>
  <c r="AY152" i="1" s="1"/>
  <c r="AZ153" i="1" s="1"/>
  <c r="BA154" i="1" s="1"/>
  <c r="BB155" i="1" s="1"/>
  <c r="BC156" i="1" s="1"/>
  <c r="BD157" i="1" s="1"/>
  <c r="BE158" i="1" s="1"/>
  <c r="BF159" i="1" s="1"/>
  <c r="BG160" i="1" s="1"/>
  <c r="BH161" i="1" s="1"/>
  <c r="BI162" i="1" s="1"/>
  <c r="BJ163" i="1" s="1"/>
  <c r="BK164" i="1" s="1"/>
  <c r="BL165" i="1" s="1"/>
  <c r="BM166" i="1" s="1"/>
  <c r="BN167" i="1" s="1"/>
  <c r="BO168" i="1" s="1"/>
  <c r="BP169" i="1" s="1"/>
  <c r="BQ170" i="1" s="1"/>
  <c r="BR171" i="1" s="1"/>
  <c r="BS172" i="1" s="1"/>
  <c r="BT173" i="1" s="1"/>
  <c r="BU174" i="1" s="1"/>
  <c r="BV175" i="1" s="1"/>
  <c r="BW176" i="1" s="1"/>
  <c r="BX177" i="1" s="1"/>
  <c r="BY178" i="1" s="1"/>
  <c r="BZ179" i="1" s="1"/>
  <c r="CA180" i="1" s="1"/>
  <c r="CB181" i="1" s="1"/>
  <c r="CC182" i="1" s="1"/>
  <c r="CD183" i="1" s="1"/>
  <c r="CE184" i="1" s="1"/>
  <c r="CF185" i="1" s="1"/>
  <c r="CG186" i="1" s="1"/>
  <c r="CH187" i="1" s="1"/>
  <c r="CI188" i="1" s="1"/>
  <c r="CJ189" i="1" s="1"/>
  <c r="CK190" i="1" s="1"/>
  <c r="CL191" i="1" s="1"/>
  <c r="CM192" i="1" s="1"/>
  <c r="CN193" i="1" s="1"/>
  <c r="CO194" i="1" s="1"/>
  <c r="CP195" i="1" s="1"/>
  <c r="Z20" i="1"/>
  <c r="AF20" i="1" s="1"/>
  <c r="AG21" i="1" s="1"/>
  <c r="AH22" i="1" s="1"/>
  <c r="AI23" i="1" s="1"/>
  <c r="AJ24" i="1" s="1"/>
  <c r="AK25" i="1" s="1"/>
  <c r="AL26" i="1" s="1"/>
  <c r="AM27" i="1" s="1"/>
  <c r="AN28" i="1" s="1"/>
  <c r="AO29" i="1" s="1"/>
  <c r="AP30" i="1" s="1"/>
  <c r="AQ31" i="1" s="1"/>
  <c r="AR32" i="1" s="1"/>
  <c r="AS33" i="1" s="1"/>
  <c r="AT34" i="1" s="1"/>
  <c r="AU35" i="1" s="1"/>
  <c r="AV36" i="1" s="1"/>
  <c r="AW37" i="1" s="1"/>
  <c r="AX38" i="1" s="1"/>
  <c r="AY39" i="1" s="1"/>
  <c r="AZ40" i="1" s="1"/>
  <c r="BA41" i="1" s="1"/>
  <c r="BB42" i="1" s="1"/>
  <c r="BC43" i="1" s="1"/>
  <c r="BD44" i="1" s="1"/>
  <c r="BE45" i="1" s="1"/>
  <c r="BF46" i="1" s="1"/>
  <c r="BG47" i="1" s="1"/>
  <c r="BH48" i="1" s="1"/>
  <c r="BI49" i="1" s="1"/>
  <c r="BJ50" i="1" s="1"/>
  <c r="BK51" i="1" s="1"/>
  <c r="BL52" i="1" s="1"/>
  <c r="BM53" i="1" s="1"/>
  <c r="BN54" i="1" s="1"/>
  <c r="BO55" i="1" s="1"/>
  <c r="BP56" i="1" s="1"/>
  <c r="BQ57" i="1" s="1"/>
  <c r="BR58" i="1" s="1"/>
  <c r="BS59" i="1" s="1"/>
  <c r="BT60" i="1" s="1"/>
  <c r="BU61" i="1" s="1"/>
  <c r="BV62" i="1" s="1"/>
  <c r="BW63" i="1" s="1"/>
  <c r="BX64" i="1" s="1"/>
  <c r="BY65" i="1" s="1"/>
  <c r="BZ66" i="1" s="1"/>
  <c r="CA67" i="1" s="1"/>
  <c r="CB68" i="1" s="1"/>
  <c r="CC69" i="1" s="1"/>
  <c r="CD70" i="1" s="1"/>
  <c r="CE71" i="1" s="1"/>
  <c r="CF72" i="1" s="1"/>
  <c r="CG73" i="1" s="1"/>
  <c r="CH74" i="1" s="1"/>
  <c r="CI75" i="1" s="1"/>
  <c r="CJ76" i="1" s="1"/>
  <c r="CK77" i="1" s="1"/>
  <c r="CL78" i="1" s="1"/>
  <c r="CM79" i="1" s="1"/>
  <c r="CN80" i="1" s="1"/>
  <c r="CO81" i="1" s="1"/>
  <c r="CP82" i="1" s="1"/>
  <c r="CQ83" i="1" s="1"/>
  <c r="CR84" i="1" s="1"/>
  <c r="CS85" i="1" s="1"/>
  <c r="CT86" i="1" s="1"/>
  <c r="CU87" i="1" s="1"/>
  <c r="CV88" i="1" s="1"/>
  <c r="CW89" i="1" s="1"/>
  <c r="CX90" i="1" s="1"/>
  <c r="CY91" i="1" s="1"/>
  <c r="CZ92" i="1" s="1"/>
  <c r="DA93" i="1" s="1"/>
  <c r="DB94" i="1" s="1"/>
  <c r="DC95" i="1" s="1"/>
  <c r="DD96" i="1" s="1"/>
  <c r="DE97" i="1" s="1"/>
  <c r="DF98" i="1" s="1"/>
  <c r="DG99" i="1" s="1"/>
  <c r="DH100" i="1" s="1"/>
  <c r="DI101" i="1" s="1"/>
  <c r="DJ102" i="1" s="1"/>
  <c r="DK103" i="1" s="1"/>
  <c r="DL104" i="1" s="1"/>
  <c r="DM105" i="1" s="1"/>
  <c r="DN106" i="1" s="1"/>
  <c r="DO107" i="1" s="1"/>
  <c r="DP108" i="1" s="1"/>
  <c r="DQ109" i="1" s="1"/>
  <c r="DR110" i="1" s="1"/>
  <c r="DS111" i="1" s="1"/>
  <c r="DT112" i="1" s="1"/>
  <c r="DU113" i="1" s="1"/>
  <c r="DV114" i="1" s="1"/>
  <c r="DW115" i="1" s="1"/>
  <c r="DX116" i="1" s="1"/>
  <c r="DY117" i="1" s="1"/>
  <c r="DZ118" i="1" s="1"/>
  <c r="EA119" i="1" s="1"/>
  <c r="EB120" i="1" s="1"/>
  <c r="EC121" i="1" s="1"/>
  <c r="ED122" i="1" s="1"/>
  <c r="EE123" i="1" s="1"/>
  <c r="EF124" i="1" s="1"/>
  <c r="EG125" i="1" s="1"/>
  <c r="EH126" i="1" s="1"/>
  <c r="EI127" i="1" s="1"/>
  <c r="EJ128" i="1" s="1"/>
  <c r="EK129" i="1" s="1"/>
  <c r="EL130" i="1" s="1"/>
  <c r="EM131" i="1" s="1"/>
  <c r="EN132" i="1" s="1"/>
  <c r="EO133" i="1" s="1"/>
  <c r="EP134" i="1" s="1"/>
  <c r="EQ135" i="1" s="1"/>
  <c r="ER136" i="1" s="1"/>
  <c r="ES137" i="1" s="1"/>
  <c r="ET138" i="1" s="1"/>
  <c r="EU139" i="1" s="1"/>
  <c r="EV140" i="1" s="1"/>
  <c r="EW141" i="1" s="1"/>
  <c r="EX142" i="1" s="1"/>
  <c r="EY143" i="1" s="1"/>
  <c r="EZ144" i="1" s="1"/>
  <c r="FA145" i="1" s="1"/>
  <c r="FB146" i="1" s="1"/>
  <c r="FC147" i="1" s="1"/>
  <c r="FD148" i="1" s="1"/>
  <c r="FE149" i="1" s="1"/>
  <c r="FF150" i="1" s="1"/>
  <c r="FG151" i="1" s="1"/>
  <c r="FH152" i="1" s="1"/>
  <c r="FI153" i="1" s="1"/>
  <c r="FJ154" i="1" s="1"/>
  <c r="FK155" i="1" s="1"/>
  <c r="FL156" i="1" s="1"/>
  <c r="FM157" i="1" s="1"/>
  <c r="FN158" i="1" s="1"/>
  <c r="FO159" i="1" s="1"/>
  <c r="FP160" i="1" s="1"/>
  <c r="FQ161" i="1" s="1"/>
  <c r="FR162" i="1" s="1"/>
  <c r="FS163" i="1" s="1"/>
  <c r="FT164" i="1" s="1"/>
  <c r="FU165" i="1" s="1"/>
  <c r="FV166" i="1" s="1"/>
  <c r="FW167" i="1" s="1"/>
  <c r="FX168" i="1" s="1"/>
  <c r="FY169" i="1" s="1"/>
  <c r="FZ170" i="1" s="1"/>
  <c r="GA171" i="1" s="1"/>
  <c r="GB172" i="1" s="1"/>
  <c r="GC173" i="1" s="1"/>
  <c r="GD174" i="1" s="1"/>
  <c r="GE175" i="1" s="1"/>
  <c r="GF176" i="1" s="1"/>
  <c r="GG177" i="1" s="1"/>
  <c r="GH178" i="1" s="1"/>
  <c r="GI179" i="1" s="1"/>
  <c r="GJ180" i="1" s="1"/>
  <c r="GK181" i="1" s="1"/>
  <c r="GL182" i="1" s="1"/>
  <c r="GM183" i="1" s="1"/>
  <c r="GN184" i="1" s="1"/>
  <c r="GO185" i="1" s="1"/>
  <c r="GP186" i="1" s="1"/>
  <c r="GQ187" i="1" s="1"/>
  <c r="GR188" i="1" s="1"/>
  <c r="GS189" i="1" s="1"/>
  <c r="GT190" i="1" s="1"/>
  <c r="GU191" i="1" s="1"/>
  <c r="GV192" i="1" s="1"/>
  <c r="GW193" i="1" s="1"/>
  <c r="GX194" i="1" s="1"/>
  <c r="GY195" i="1" s="1"/>
  <c r="Z194" i="1"/>
  <c r="AF194" i="1" s="1"/>
  <c r="AG195" i="1" s="1"/>
  <c r="Z177" i="1"/>
  <c r="AF177" i="1" s="1"/>
  <c r="AG178" i="1" s="1"/>
  <c r="AH179" i="1" s="1"/>
  <c r="AI180" i="1" s="1"/>
  <c r="AJ181" i="1" s="1"/>
  <c r="AK182" i="1" s="1"/>
  <c r="AL183" i="1" s="1"/>
  <c r="AM184" i="1" s="1"/>
  <c r="AN185" i="1" s="1"/>
  <c r="AO186" i="1" s="1"/>
  <c r="AP187" i="1" s="1"/>
  <c r="AQ188" i="1" s="1"/>
  <c r="AR189" i="1" s="1"/>
  <c r="AS190" i="1" s="1"/>
  <c r="AT191" i="1" s="1"/>
  <c r="AU192" i="1" s="1"/>
  <c r="AV193" i="1" s="1"/>
  <c r="AW194" i="1" s="1"/>
  <c r="AX195" i="1" s="1"/>
  <c r="Z3" i="1"/>
  <c r="AF3" i="1" s="1"/>
  <c r="Z60" i="1"/>
  <c r="AF60" i="1" s="1"/>
  <c r="AG61" i="1" s="1"/>
  <c r="AH62" i="1" s="1"/>
  <c r="AI63" i="1" s="1"/>
  <c r="AJ64" i="1" s="1"/>
  <c r="AK65" i="1" s="1"/>
  <c r="AL66" i="1" s="1"/>
  <c r="AM67" i="1" s="1"/>
  <c r="AN68" i="1" s="1"/>
  <c r="AO69" i="1" s="1"/>
  <c r="AP70" i="1" s="1"/>
  <c r="AQ71" i="1" s="1"/>
  <c r="AR72" i="1" s="1"/>
  <c r="AS73" i="1" s="1"/>
  <c r="AT74" i="1" s="1"/>
  <c r="AU75" i="1" s="1"/>
  <c r="AV76" i="1" s="1"/>
  <c r="AW77" i="1" s="1"/>
  <c r="AX78" i="1" s="1"/>
  <c r="AY79" i="1" s="1"/>
  <c r="AZ80" i="1" s="1"/>
  <c r="BA81" i="1" s="1"/>
  <c r="BB82" i="1" s="1"/>
  <c r="BC83" i="1" s="1"/>
  <c r="BD84" i="1" s="1"/>
  <c r="BE85" i="1" s="1"/>
  <c r="BF86" i="1" s="1"/>
  <c r="BG87" i="1" s="1"/>
  <c r="BH88" i="1" s="1"/>
  <c r="BI89" i="1" s="1"/>
  <c r="BJ90" i="1" s="1"/>
  <c r="BK91" i="1" s="1"/>
  <c r="BL92" i="1" s="1"/>
  <c r="BM93" i="1" s="1"/>
  <c r="BN94" i="1" s="1"/>
  <c r="BO95" i="1" s="1"/>
  <c r="BP96" i="1" s="1"/>
  <c r="BQ97" i="1" s="1"/>
  <c r="BR98" i="1" s="1"/>
  <c r="BS99" i="1" s="1"/>
  <c r="BT100" i="1" s="1"/>
  <c r="BU101" i="1" s="1"/>
  <c r="BV102" i="1" s="1"/>
  <c r="BW103" i="1" s="1"/>
  <c r="BX104" i="1" s="1"/>
  <c r="BY105" i="1" s="1"/>
  <c r="BZ106" i="1" s="1"/>
  <c r="CA107" i="1" s="1"/>
  <c r="CB108" i="1" s="1"/>
  <c r="CC109" i="1" s="1"/>
  <c r="CD110" i="1" s="1"/>
  <c r="CE111" i="1" s="1"/>
  <c r="CF112" i="1" s="1"/>
  <c r="CG113" i="1" s="1"/>
  <c r="CH114" i="1" s="1"/>
  <c r="CI115" i="1" s="1"/>
  <c r="CJ116" i="1" s="1"/>
  <c r="CK117" i="1" s="1"/>
  <c r="CL118" i="1" s="1"/>
  <c r="CM119" i="1" s="1"/>
  <c r="CN120" i="1" s="1"/>
  <c r="CO121" i="1" s="1"/>
  <c r="CP122" i="1" s="1"/>
  <c r="CQ123" i="1" s="1"/>
  <c r="CR124" i="1" s="1"/>
  <c r="CS125" i="1" s="1"/>
  <c r="CT126" i="1" s="1"/>
  <c r="CU127" i="1" s="1"/>
  <c r="CV128" i="1" s="1"/>
  <c r="CW129" i="1" s="1"/>
  <c r="CX130" i="1" s="1"/>
  <c r="CY131" i="1" s="1"/>
  <c r="CZ132" i="1" s="1"/>
  <c r="DA133" i="1" s="1"/>
  <c r="DB134" i="1" s="1"/>
  <c r="DC135" i="1" s="1"/>
  <c r="DD136" i="1" s="1"/>
  <c r="DE137" i="1" s="1"/>
  <c r="DF138" i="1" s="1"/>
  <c r="DG139" i="1" s="1"/>
  <c r="DH140" i="1" s="1"/>
  <c r="DI141" i="1" s="1"/>
  <c r="DJ142" i="1" s="1"/>
  <c r="DK143" i="1" s="1"/>
  <c r="DL144" i="1" s="1"/>
  <c r="DM145" i="1" s="1"/>
  <c r="DN146" i="1" s="1"/>
  <c r="DO147" i="1" s="1"/>
  <c r="DP148" i="1" s="1"/>
  <c r="DQ149" i="1" s="1"/>
  <c r="DR150" i="1" s="1"/>
  <c r="DS151" i="1" s="1"/>
  <c r="DT152" i="1" s="1"/>
  <c r="DU153" i="1" s="1"/>
  <c r="DV154" i="1" s="1"/>
  <c r="DW155" i="1" s="1"/>
  <c r="DX156" i="1" s="1"/>
  <c r="DY157" i="1" s="1"/>
  <c r="DZ158" i="1" s="1"/>
  <c r="EA159" i="1" s="1"/>
  <c r="EB160" i="1" s="1"/>
  <c r="EC161" i="1" s="1"/>
  <c r="ED162" i="1" s="1"/>
  <c r="EE163" i="1" s="1"/>
  <c r="EF164" i="1" s="1"/>
  <c r="EG165" i="1" s="1"/>
  <c r="EH166" i="1" s="1"/>
  <c r="EI167" i="1" s="1"/>
  <c r="EJ168" i="1" s="1"/>
  <c r="EK169" i="1" s="1"/>
  <c r="EL170" i="1" s="1"/>
  <c r="EM171" i="1" s="1"/>
  <c r="EN172" i="1" s="1"/>
  <c r="EO173" i="1" s="1"/>
  <c r="EP174" i="1" s="1"/>
  <c r="EQ175" i="1" s="1"/>
  <c r="ER176" i="1" s="1"/>
  <c r="ES177" i="1" s="1"/>
  <c r="ET178" i="1" s="1"/>
  <c r="EU179" i="1" s="1"/>
  <c r="EV180" i="1" s="1"/>
  <c r="EW181" i="1" s="1"/>
  <c r="EX182" i="1" s="1"/>
  <c r="EY183" i="1" s="1"/>
  <c r="EZ184" i="1" s="1"/>
  <c r="FA185" i="1" s="1"/>
  <c r="FB186" i="1" s="1"/>
  <c r="FC187" i="1" s="1"/>
  <c r="FD188" i="1" s="1"/>
  <c r="FE189" i="1" s="1"/>
  <c r="FF190" i="1" s="1"/>
  <c r="FG191" i="1" s="1"/>
  <c r="FH192" i="1" s="1"/>
  <c r="FI193" i="1" s="1"/>
  <c r="FJ194" i="1" s="1"/>
  <c r="FK195" i="1" s="1"/>
  <c r="Z126" i="1"/>
  <c r="AF126" i="1" s="1"/>
  <c r="AG127" i="1" s="1"/>
  <c r="AH128" i="1" s="1"/>
  <c r="AI129" i="1" s="1"/>
  <c r="AJ130" i="1" s="1"/>
  <c r="AK131" i="1" s="1"/>
  <c r="AL132" i="1" s="1"/>
  <c r="AM133" i="1" s="1"/>
  <c r="AN134" i="1" s="1"/>
  <c r="AO135" i="1" s="1"/>
  <c r="AP136" i="1" s="1"/>
  <c r="AQ137" i="1" s="1"/>
  <c r="AR138" i="1" s="1"/>
  <c r="AS139" i="1" s="1"/>
  <c r="AT140" i="1" s="1"/>
  <c r="AU141" i="1" s="1"/>
  <c r="AV142" i="1" s="1"/>
  <c r="AW143" i="1" s="1"/>
  <c r="AX144" i="1" s="1"/>
  <c r="AY145" i="1" s="1"/>
  <c r="AZ146" i="1" s="1"/>
  <c r="BA147" i="1" s="1"/>
  <c r="BB148" i="1" s="1"/>
  <c r="BC149" i="1" s="1"/>
  <c r="BD150" i="1" s="1"/>
  <c r="BE151" i="1" s="1"/>
  <c r="BF152" i="1" s="1"/>
  <c r="BG153" i="1" s="1"/>
  <c r="BH154" i="1" s="1"/>
  <c r="BI155" i="1" s="1"/>
  <c r="BJ156" i="1" s="1"/>
  <c r="BK157" i="1" s="1"/>
  <c r="BL158" i="1" s="1"/>
  <c r="BM159" i="1" s="1"/>
  <c r="BN160" i="1" s="1"/>
  <c r="BO161" i="1" s="1"/>
  <c r="BP162" i="1" s="1"/>
  <c r="BQ163" i="1" s="1"/>
  <c r="BR164" i="1" s="1"/>
  <c r="BS165" i="1" s="1"/>
  <c r="BT166" i="1" s="1"/>
  <c r="BU167" i="1" s="1"/>
  <c r="BV168" i="1" s="1"/>
  <c r="BW169" i="1" s="1"/>
  <c r="BX170" i="1" s="1"/>
  <c r="BY171" i="1" s="1"/>
  <c r="BZ172" i="1" s="1"/>
  <c r="CA173" i="1" s="1"/>
  <c r="CB174" i="1" s="1"/>
  <c r="CC175" i="1" s="1"/>
  <c r="CD176" i="1" s="1"/>
  <c r="CE177" i="1" s="1"/>
  <c r="CF178" i="1" s="1"/>
  <c r="CG179" i="1" s="1"/>
  <c r="CH180" i="1" s="1"/>
  <c r="CI181" i="1" s="1"/>
  <c r="CJ182" i="1" s="1"/>
  <c r="CK183" i="1" s="1"/>
  <c r="CL184" i="1" s="1"/>
  <c r="CM185" i="1" s="1"/>
  <c r="CN186" i="1" s="1"/>
  <c r="CO187" i="1" s="1"/>
  <c r="CP188" i="1" s="1"/>
  <c r="CQ189" i="1" s="1"/>
  <c r="CR190" i="1" s="1"/>
  <c r="CS191" i="1" s="1"/>
  <c r="CT192" i="1" s="1"/>
  <c r="CU193" i="1" s="1"/>
  <c r="CV194" i="1" s="1"/>
  <c r="CW195" i="1" s="1"/>
  <c r="Z32" i="1"/>
  <c r="AF32" i="1" s="1"/>
  <c r="AG33" i="1" s="1"/>
  <c r="AH34" i="1" s="1"/>
  <c r="AI35" i="1" s="1"/>
  <c r="AJ36" i="1" s="1"/>
  <c r="AK37" i="1" s="1"/>
  <c r="AL38" i="1" s="1"/>
  <c r="AM39" i="1" s="1"/>
  <c r="AN40" i="1" s="1"/>
  <c r="AO41" i="1" s="1"/>
  <c r="AP42" i="1" s="1"/>
  <c r="AQ43" i="1" s="1"/>
  <c r="AR44" i="1" s="1"/>
  <c r="AS45" i="1" s="1"/>
  <c r="AT46" i="1" s="1"/>
  <c r="AU47" i="1" s="1"/>
  <c r="AV48" i="1" s="1"/>
  <c r="AW49" i="1" s="1"/>
  <c r="AX50" i="1" s="1"/>
  <c r="AY51" i="1" s="1"/>
  <c r="AZ52" i="1" s="1"/>
  <c r="BA53" i="1" s="1"/>
  <c r="BB54" i="1" s="1"/>
  <c r="BC55" i="1" s="1"/>
  <c r="BD56" i="1" s="1"/>
  <c r="BE57" i="1" s="1"/>
  <c r="BF58" i="1" s="1"/>
  <c r="BG59" i="1" s="1"/>
  <c r="BH60" i="1" s="1"/>
  <c r="BI61" i="1" s="1"/>
  <c r="BJ62" i="1" s="1"/>
  <c r="BK63" i="1" s="1"/>
  <c r="BL64" i="1" s="1"/>
  <c r="BM65" i="1" s="1"/>
  <c r="BN66" i="1" s="1"/>
  <c r="BO67" i="1" s="1"/>
  <c r="BP68" i="1" s="1"/>
  <c r="BQ69" i="1" s="1"/>
  <c r="BR70" i="1" s="1"/>
  <c r="BS71" i="1" s="1"/>
  <c r="BT72" i="1" s="1"/>
  <c r="BU73" i="1" s="1"/>
  <c r="BV74" i="1" s="1"/>
  <c r="BW75" i="1" s="1"/>
  <c r="BX76" i="1" s="1"/>
  <c r="BY77" i="1" s="1"/>
  <c r="BZ78" i="1" s="1"/>
  <c r="CA79" i="1" s="1"/>
  <c r="CB80" i="1" s="1"/>
  <c r="CC81" i="1" s="1"/>
  <c r="CD82" i="1" s="1"/>
  <c r="CE83" i="1" s="1"/>
  <c r="CF84" i="1" s="1"/>
  <c r="CG85" i="1" s="1"/>
  <c r="CH86" i="1" s="1"/>
  <c r="CI87" i="1" s="1"/>
  <c r="CJ88" i="1" s="1"/>
  <c r="CK89" i="1" s="1"/>
  <c r="CL90" i="1" s="1"/>
  <c r="CM91" i="1" s="1"/>
  <c r="CN92" i="1" s="1"/>
  <c r="CO93" i="1" s="1"/>
  <c r="CP94" i="1" s="1"/>
  <c r="CQ95" i="1" s="1"/>
  <c r="CR96" i="1" s="1"/>
  <c r="CS97" i="1" s="1"/>
  <c r="CT98" i="1" s="1"/>
  <c r="CU99" i="1" s="1"/>
  <c r="CV100" i="1" s="1"/>
  <c r="CW101" i="1" s="1"/>
  <c r="CX102" i="1" s="1"/>
  <c r="CY103" i="1" s="1"/>
  <c r="CZ104" i="1" s="1"/>
  <c r="DA105" i="1" s="1"/>
  <c r="DB106" i="1" s="1"/>
  <c r="DC107" i="1" s="1"/>
  <c r="DD108" i="1" s="1"/>
  <c r="DE109" i="1" s="1"/>
  <c r="DF110" i="1" s="1"/>
  <c r="DG111" i="1" s="1"/>
  <c r="DH112" i="1" s="1"/>
  <c r="DI113" i="1" s="1"/>
  <c r="DJ114" i="1" s="1"/>
  <c r="DK115" i="1" s="1"/>
  <c r="DL116" i="1" s="1"/>
  <c r="DM117" i="1" s="1"/>
  <c r="DN118" i="1" s="1"/>
  <c r="DO119" i="1" s="1"/>
  <c r="DP120" i="1" s="1"/>
  <c r="DQ121" i="1" s="1"/>
  <c r="DR122" i="1" s="1"/>
  <c r="DS123" i="1" s="1"/>
  <c r="DT124" i="1" s="1"/>
  <c r="DU125" i="1" s="1"/>
  <c r="DV126" i="1" s="1"/>
  <c r="DW127" i="1" s="1"/>
  <c r="DX128" i="1" s="1"/>
  <c r="DY129" i="1" s="1"/>
  <c r="DZ130" i="1" s="1"/>
  <c r="EA131" i="1" s="1"/>
  <c r="EB132" i="1" s="1"/>
  <c r="EC133" i="1" s="1"/>
  <c r="ED134" i="1" s="1"/>
  <c r="EE135" i="1" s="1"/>
  <c r="EF136" i="1" s="1"/>
  <c r="EG137" i="1" s="1"/>
  <c r="EH138" i="1" s="1"/>
  <c r="EI139" i="1" s="1"/>
  <c r="EJ140" i="1" s="1"/>
  <c r="EK141" i="1" s="1"/>
  <c r="EL142" i="1" s="1"/>
  <c r="EM143" i="1" s="1"/>
  <c r="EN144" i="1" s="1"/>
  <c r="EO145" i="1" s="1"/>
  <c r="EP146" i="1" s="1"/>
  <c r="EQ147" i="1" s="1"/>
  <c r="ER148" i="1" s="1"/>
  <c r="ES149" i="1" s="1"/>
  <c r="ET150" i="1" s="1"/>
  <c r="EU151" i="1" s="1"/>
  <c r="EV152" i="1" s="1"/>
  <c r="EW153" i="1" s="1"/>
  <c r="EX154" i="1" s="1"/>
  <c r="EY155" i="1" s="1"/>
  <c r="EZ156" i="1" s="1"/>
  <c r="FA157" i="1" s="1"/>
  <c r="FB158" i="1" s="1"/>
  <c r="FC159" i="1" s="1"/>
  <c r="FD160" i="1" s="1"/>
  <c r="FE161" i="1" s="1"/>
  <c r="FF162" i="1" s="1"/>
  <c r="FG163" i="1" s="1"/>
  <c r="FH164" i="1" s="1"/>
  <c r="FI165" i="1" s="1"/>
  <c r="FJ166" i="1" s="1"/>
  <c r="FK167" i="1" s="1"/>
  <c r="FL168" i="1" s="1"/>
  <c r="FM169" i="1" s="1"/>
  <c r="FN170" i="1" s="1"/>
  <c r="FO171" i="1" s="1"/>
  <c r="FP172" i="1" s="1"/>
  <c r="FQ173" i="1" s="1"/>
  <c r="FR174" i="1" s="1"/>
  <c r="FS175" i="1" s="1"/>
  <c r="FT176" i="1" s="1"/>
  <c r="FU177" i="1" s="1"/>
  <c r="FV178" i="1" s="1"/>
  <c r="FW179" i="1" s="1"/>
  <c r="FX180" i="1" s="1"/>
  <c r="FY181" i="1" s="1"/>
  <c r="FZ182" i="1" s="1"/>
  <c r="GA183" i="1" s="1"/>
  <c r="GB184" i="1" s="1"/>
  <c r="GC185" i="1" s="1"/>
  <c r="GD186" i="1" s="1"/>
  <c r="GE187" i="1" s="1"/>
  <c r="GF188" i="1" s="1"/>
  <c r="GG189" i="1" s="1"/>
  <c r="GH190" i="1" s="1"/>
  <c r="GI191" i="1" s="1"/>
  <c r="GJ192" i="1" s="1"/>
  <c r="GK193" i="1" s="1"/>
  <c r="GL194" i="1" s="1"/>
  <c r="GM195" i="1" s="1"/>
  <c r="Z123" i="1"/>
  <c r="AF123" i="1" s="1"/>
  <c r="AG124" i="1" s="1"/>
  <c r="AH125" i="1" s="1"/>
  <c r="AI126" i="1" s="1"/>
  <c r="AJ127" i="1" s="1"/>
  <c r="AK128" i="1" s="1"/>
  <c r="AL129" i="1" s="1"/>
  <c r="AM130" i="1" s="1"/>
  <c r="AN131" i="1" s="1"/>
  <c r="AO132" i="1" s="1"/>
  <c r="AP133" i="1" s="1"/>
  <c r="AQ134" i="1" s="1"/>
  <c r="AR135" i="1" s="1"/>
  <c r="AS136" i="1" s="1"/>
  <c r="AT137" i="1" s="1"/>
  <c r="AU138" i="1" s="1"/>
  <c r="AV139" i="1" s="1"/>
  <c r="AW140" i="1" s="1"/>
  <c r="AX141" i="1" s="1"/>
  <c r="AY142" i="1" s="1"/>
  <c r="AZ143" i="1" s="1"/>
  <c r="BA144" i="1" s="1"/>
  <c r="BB145" i="1" s="1"/>
  <c r="BC146" i="1" s="1"/>
  <c r="BD147" i="1" s="1"/>
  <c r="BE148" i="1" s="1"/>
  <c r="BF149" i="1" s="1"/>
  <c r="BG150" i="1" s="1"/>
  <c r="BH151" i="1" s="1"/>
  <c r="BI152" i="1" s="1"/>
  <c r="BJ153" i="1" s="1"/>
  <c r="BK154" i="1" s="1"/>
  <c r="BL155" i="1" s="1"/>
  <c r="BM156" i="1" s="1"/>
  <c r="BN157" i="1" s="1"/>
  <c r="BO158" i="1" s="1"/>
  <c r="BP159" i="1" s="1"/>
  <c r="BQ160" i="1" s="1"/>
  <c r="BR161" i="1" s="1"/>
  <c r="BS162" i="1" s="1"/>
  <c r="BT163" i="1" s="1"/>
  <c r="BU164" i="1" s="1"/>
  <c r="BV165" i="1" s="1"/>
  <c r="BW166" i="1" s="1"/>
  <c r="BX167" i="1" s="1"/>
  <c r="BY168" i="1" s="1"/>
  <c r="BZ169" i="1" s="1"/>
  <c r="CA170" i="1" s="1"/>
  <c r="CB171" i="1" s="1"/>
  <c r="CC172" i="1" s="1"/>
  <c r="CD173" i="1" s="1"/>
  <c r="CE174" i="1" s="1"/>
  <c r="CF175" i="1" s="1"/>
  <c r="CG176" i="1" s="1"/>
  <c r="CH177" i="1" s="1"/>
  <c r="CI178" i="1" s="1"/>
  <c r="CJ179" i="1" s="1"/>
  <c r="CK180" i="1" s="1"/>
  <c r="CL181" i="1" s="1"/>
  <c r="CM182" i="1" s="1"/>
  <c r="CN183" i="1" s="1"/>
  <c r="CO184" i="1" s="1"/>
  <c r="CP185" i="1" s="1"/>
  <c r="CQ186" i="1" s="1"/>
  <c r="CR187" i="1" s="1"/>
  <c r="CS188" i="1" s="1"/>
  <c r="CT189" i="1" s="1"/>
  <c r="CU190" i="1" s="1"/>
  <c r="CV191" i="1" s="1"/>
  <c r="CW192" i="1" s="1"/>
  <c r="CX193" i="1" s="1"/>
  <c r="CY194" i="1" s="1"/>
  <c r="CZ195" i="1" s="1"/>
  <c r="Z108" i="1"/>
  <c r="AF108" i="1" s="1"/>
  <c r="AG109" i="1" s="1"/>
  <c r="AH110" i="1" s="1"/>
  <c r="AI111" i="1" s="1"/>
  <c r="AJ112" i="1" s="1"/>
  <c r="AK113" i="1" s="1"/>
  <c r="AL114" i="1" s="1"/>
  <c r="AM115" i="1" s="1"/>
  <c r="AN116" i="1" s="1"/>
  <c r="AO117" i="1" s="1"/>
  <c r="AP118" i="1" s="1"/>
  <c r="AQ119" i="1" s="1"/>
  <c r="AR120" i="1" s="1"/>
  <c r="AS121" i="1" s="1"/>
  <c r="AT122" i="1" s="1"/>
  <c r="AU123" i="1" s="1"/>
  <c r="AV124" i="1" s="1"/>
  <c r="AW125" i="1" s="1"/>
  <c r="AX126" i="1" s="1"/>
  <c r="AY127" i="1" s="1"/>
  <c r="AZ128" i="1" s="1"/>
  <c r="BA129" i="1" s="1"/>
  <c r="BB130" i="1" s="1"/>
  <c r="BC131" i="1" s="1"/>
  <c r="BD132" i="1" s="1"/>
  <c r="BE133" i="1" s="1"/>
  <c r="BF134" i="1" s="1"/>
  <c r="BG135" i="1" s="1"/>
  <c r="BH136" i="1" s="1"/>
  <c r="BI137" i="1" s="1"/>
  <c r="BJ138" i="1" s="1"/>
  <c r="BK139" i="1" s="1"/>
  <c r="BL140" i="1" s="1"/>
  <c r="BM141" i="1" s="1"/>
  <c r="BN142" i="1" s="1"/>
  <c r="BO143" i="1" s="1"/>
  <c r="BP144" i="1" s="1"/>
  <c r="BQ145" i="1" s="1"/>
  <c r="BR146" i="1" s="1"/>
  <c r="BS147" i="1" s="1"/>
  <c r="BT148" i="1" s="1"/>
  <c r="BU149" i="1" s="1"/>
  <c r="BV150" i="1" s="1"/>
  <c r="BW151" i="1" s="1"/>
  <c r="BX152" i="1" s="1"/>
  <c r="BY153" i="1" s="1"/>
  <c r="BZ154" i="1" s="1"/>
  <c r="CA155" i="1" s="1"/>
  <c r="CB156" i="1" s="1"/>
  <c r="CC157" i="1" s="1"/>
  <c r="CD158" i="1" s="1"/>
  <c r="CE159" i="1" s="1"/>
  <c r="CF160" i="1" s="1"/>
  <c r="CG161" i="1" s="1"/>
  <c r="CH162" i="1" s="1"/>
  <c r="CI163" i="1" s="1"/>
  <c r="CJ164" i="1" s="1"/>
  <c r="CK165" i="1" s="1"/>
  <c r="CL166" i="1" s="1"/>
  <c r="CM167" i="1" s="1"/>
  <c r="CN168" i="1" s="1"/>
  <c r="CO169" i="1" s="1"/>
  <c r="CP170" i="1" s="1"/>
  <c r="CQ171" i="1" s="1"/>
  <c r="CR172" i="1" s="1"/>
  <c r="CS173" i="1" s="1"/>
  <c r="CT174" i="1" s="1"/>
  <c r="CU175" i="1" s="1"/>
  <c r="CV176" i="1" s="1"/>
  <c r="CW177" i="1" s="1"/>
  <c r="CX178" i="1" s="1"/>
  <c r="CY179" i="1" s="1"/>
  <c r="CZ180" i="1" s="1"/>
  <c r="DA181" i="1" s="1"/>
  <c r="DB182" i="1" s="1"/>
  <c r="DC183" i="1" s="1"/>
  <c r="DD184" i="1" s="1"/>
  <c r="DE185" i="1" s="1"/>
  <c r="DF186" i="1" s="1"/>
  <c r="DG187" i="1" s="1"/>
  <c r="DH188" i="1" s="1"/>
  <c r="DI189" i="1" s="1"/>
  <c r="DJ190" i="1" s="1"/>
  <c r="DK191" i="1" s="1"/>
  <c r="DL192" i="1" s="1"/>
  <c r="DM193" i="1" s="1"/>
  <c r="DN194" i="1" s="1"/>
  <c r="DO195" i="1" s="1"/>
  <c r="Z157" i="1"/>
  <c r="AF157" i="1" s="1"/>
  <c r="AG158" i="1" s="1"/>
  <c r="AH159" i="1" s="1"/>
  <c r="AI160" i="1" s="1"/>
  <c r="AJ161" i="1" s="1"/>
  <c r="AK162" i="1" s="1"/>
  <c r="AL163" i="1" s="1"/>
  <c r="AM164" i="1" s="1"/>
  <c r="AN165" i="1" s="1"/>
  <c r="AO166" i="1" s="1"/>
  <c r="AP167" i="1" s="1"/>
  <c r="AQ168" i="1" s="1"/>
  <c r="AR169" i="1" s="1"/>
  <c r="AS170" i="1" s="1"/>
  <c r="AT171" i="1" s="1"/>
  <c r="AU172" i="1" s="1"/>
  <c r="AV173" i="1" s="1"/>
  <c r="AW174" i="1" s="1"/>
  <c r="AX175" i="1" s="1"/>
  <c r="AY176" i="1" s="1"/>
  <c r="AZ177" i="1" s="1"/>
  <c r="BA178" i="1" s="1"/>
  <c r="BB179" i="1" s="1"/>
  <c r="BC180" i="1" s="1"/>
  <c r="BD181" i="1" s="1"/>
  <c r="BE182" i="1" s="1"/>
  <c r="BF183" i="1" s="1"/>
  <c r="BG184" i="1" s="1"/>
  <c r="BH185" i="1" s="1"/>
  <c r="BI186" i="1" s="1"/>
  <c r="BJ187" i="1" s="1"/>
  <c r="BK188" i="1" s="1"/>
  <c r="BL189" i="1" s="1"/>
  <c r="BM190" i="1" s="1"/>
  <c r="BN191" i="1" s="1"/>
  <c r="BO192" i="1" s="1"/>
  <c r="BP193" i="1" s="1"/>
  <c r="BQ194" i="1" s="1"/>
  <c r="BR195" i="1" s="1"/>
  <c r="Z105" i="1"/>
  <c r="AF105" i="1" s="1"/>
  <c r="AG106" i="1" s="1"/>
  <c r="AH107" i="1" s="1"/>
  <c r="AI108" i="1" s="1"/>
  <c r="AJ109" i="1" s="1"/>
  <c r="AK110" i="1" s="1"/>
  <c r="AL111" i="1" s="1"/>
  <c r="AM112" i="1" s="1"/>
  <c r="AN113" i="1" s="1"/>
  <c r="AO114" i="1" s="1"/>
  <c r="AP115" i="1" s="1"/>
  <c r="AQ116" i="1" s="1"/>
  <c r="AR117" i="1" s="1"/>
  <c r="AS118" i="1" s="1"/>
  <c r="AT119" i="1" s="1"/>
  <c r="AU120" i="1" s="1"/>
  <c r="AV121" i="1" s="1"/>
  <c r="AW122" i="1" s="1"/>
  <c r="AX123" i="1" s="1"/>
  <c r="AY124" i="1" s="1"/>
  <c r="AZ125" i="1" s="1"/>
  <c r="BA126" i="1" s="1"/>
  <c r="BB127" i="1" s="1"/>
  <c r="BC128" i="1" s="1"/>
  <c r="BD129" i="1" s="1"/>
  <c r="BE130" i="1" s="1"/>
  <c r="BF131" i="1" s="1"/>
  <c r="BG132" i="1" s="1"/>
  <c r="BH133" i="1" s="1"/>
  <c r="BI134" i="1" s="1"/>
  <c r="BJ135" i="1" s="1"/>
  <c r="BK136" i="1" s="1"/>
  <c r="BL137" i="1" s="1"/>
  <c r="BM138" i="1" s="1"/>
  <c r="BN139" i="1" s="1"/>
  <c r="BO140" i="1" s="1"/>
  <c r="BP141" i="1" s="1"/>
  <c r="BQ142" i="1" s="1"/>
  <c r="BR143" i="1" s="1"/>
  <c r="BS144" i="1" s="1"/>
  <c r="BT145" i="1" s="1"/>
  <c r="BU146" i="1" s="1"/>
  <c r="BV147" i="1" s="1"/>
  <c r="BW148" i="1" s="1"/>
  <c r="BX149" i="1" s="1"/>
  <c r="BY150" i="1" s="1"/>
  <c r="BZ151" i="1" s="1"/>
  <c r="CA152" i="1" s="1"/>
  <c r="CB153" i="1" s="1"/>
  <c r="CC154" i="1" s="1"/>
  <c r="CD155" i="1" s="1"/>
  <c r="CE156" i="1" s="1"/>
  <c r="CF157" i="1" s="1"/>
  <c r="CG158" i="1" s="1"/>
  <c r="CH159" i="1" s="1"/>
  <c r="CI160" i="1" s="1"/>
  <c r="CJ161" i="1" s="1"/>
  <c r="CK162" i="1" s="1"/>
  <c r="CL163" i="1" s="1"/>
  <c r="CM164" i="1" s="1"/>
  <c r="CN165" i="1" s="1"/>
  <c r="CO166" i="1" s="1"/>
  <c r="CP167" i="1" s="1"/>
  <c r="CQ168" i="1" s="1"/>
  <c r="CR169" i="1" s="1"/>
  <c r="CS170" i="1" s="1"/>
  <c r="CT171" i="1" s="1"/>
  <c r="CU172" i="1" s="1"/>
  <c r="CV173" i="1" s="1"/>
  <c r="CW174" i="1" s="1"/>
  <c r="CX175" i="1" s="1"/>
  <c r="CY176" i="1" s="1"/>
  <c r="CZ177" i="1" s="1"/>
  <c r="DA178" i="1" s="1"/>
  <c r="DB179" i="1" s="1"/>
  <c r="DC180" i="1" s="1"/>
  <c r="DD181" i="1" s="1"/>
  <c r="DE182" i="1" s="1"/>
  <c r="DF183" i="1" s="1"/>
  <c r="DG184" i="1" s="1"/>
  <c r="DH185" i="1" s="1"/>
  <c r="DI186" i="1" s="1"/>
  <c r="DJ187" i="1" s="1"/>
  <c r="DK188" i="1" s="1"/>
  <c r="DL189" i="1" s="1"/>
  <c r="DM190" i="1" s="1"/>
  <c r="DN191" i="1" s="1"/>
  <c r="DO192" i="1" s="1"/>
  <c r="DP193" i="1" s="1"/>
  <c r="DQ194" i="1" s="1"/>
  <c r="DR195" i="1" s="1"/>
  <c r="Z139" i="1"/>
  <c r="AF139" i="1" s="1"/>
  <c r="AG140" i="1" s="1"/>
  <c r="AH141" i="1" s="1"/>
  <c r="AI142" i="1" s="1"/>
  <c r="AJ143" i="1" s="1"/>
  <c r="AK144" i="1" s="1"/>
  <c r="AL145" i="1" s="1"/>
  <c r="AM146" i="1" s="1"/>
  <c r="AN147" i="1" s="1"/>
  <c r="AO148" i="1" s="1"/>
  <c r="AP149" i="1" s="1"/>
  <c r="AQ150" i="1" s="1"/>
  <c r="AR151" i="1" s="1"/>
  <c r="AS152" i="1" s="1"/>
  <c r="AT153" i="1" s="1"/>
  <c r="AU154" i="1" s="1"/>
  <c r="AV155" i="1" s="1"/>
  <c r="AW156" i="1" s="1"/>
  <c r="AX157" i="1" s="1"/>
  <c r="AY158" i="1" s="1"/>
  <c r="AZ159" i="1" s="1"/>
  <c r="BA160" i="1" s="1"/>
  <c r="BB161" i="1" s="1"/>
  <c r="BC162" i="1" s="1"/>
  <c r="BD163" i="1" s="1"/>
  <c r="BE164" i="1" s="1"/>
  <c r="BF165" i="1" s="1"/>
  <c r="BG166" i="1" s="1"/>
  <c r="BH167" i="1" s="1"/>
  <c r="BI168" i="1" s="1"/>
  <c r="BJ169" i="1" s="1"/>
  <c r="BK170" i="1" s="1"/>
  <c r="BL171" i="1" s="1"/>
  <c r="BM172" i="1" s="1"/>
  <c r="BN173" i="1" s="1"/>
  <c r="BO174" i="1" s="1"/>
  <c r="BP175" i="1" s="1"/>
  <c r="BQ176" i="1" s="1"/>
  <c r="BR177" i="1" s="1"/>
  <c r="BS178" i="1" s="1"/>
  <c r="BT179" i="1" s="1"/>
  <c r="BU180" i="1" s="1"/>
  <c r="BV181" i="1" s="1"/>
  <c r="BW182" i="1" s="1"/>
  <c r="BX183" i="1" s="1"/>
  <c r="BY184" i="1" s="1"/>
  <c r="BZ185" i="1" s="1"/>
  <c r="CA186" i="1" s="1"/>
  <c r="CB187" i="1" s="1"/>
  <c r="CC188" i="1" s="1"/>
  <c r="CD189" i="1" s="1"/>
  <c r="CE190" i="1" s="1"/>
  <c r="CF191" i="1" s="1"/>
  <c r="CG192" i="1" s="1"/>
  <c r="CH193" i="1" s="1"/>
  <c r="CI194" i="1" s="1"/>
  <c r="CJ195" i="1" s="1"/>
  <c r="Z144" i="1"/>
  <c r="AF144" i="1" s="1"/>
  <c r="AG145" i="1" s="1"/>
  <c r="AH146" i="1" s="1"/>
  <c r="AI147" i="1" s="1"/>
  <c r="AJ148" i="1" s="1"/>
  <c r="AK149" i="1" s="1"/>
  <c r="AL150" i="1" s="1"/>
  <c r="AM151" i="1" s="1"/>
  <c r="AN152" i="1" s="1"/>
  <c r="AO153" i="1" s="1"/>
  <c r="AP154" i="1" s="1"/>
  <c r="AQ155" i="1" s="1"/>
  <c r="AR156" i="1" s="1"/>
  <c r="AS157" i="1" s="1"/>
  <c r="AT158" i="1" s="1"/>
  <c r="AU159" i="1" s="1"/>
  <c r="AV160" i="1" s="1"/>
  <c r="AW161" i="1" s="1"/>
  <c r="AX162" i="1" s="1"/>
  <c r="AY163" i="1" s="1"/>
  <c r="AZ164" i="1" s="1"/>
  <c r="BA165" i="1" s="1"/>
  <c r="BB166" i="1" s="1"/>
  <c r="BC167" i="1" s="1"/>
  <c r="BD168" i="1" s="1"/>
  <c r="BE169" i="1" s="1"/>
  <c r="BF170" i="1" s="1"/>
  <c r="BG171" i="1" s="1"/>
  <c r="BH172" i="1" s="1"/>
  <c r="BI173" i="1" s="1"/>
  <c r="BJ174" i="1" s="1"/>
  <c r="BK175" i="1" s="1"/>
  <c r="BL176" i="1" s="1"/>
  <c r="BM177" i="1" s="1"/>
  <c r="BN178" i="1" s="1"/>
  <c r="BO179" i="1" s="1"/>
  <c r="BP180" i="1" s="1"/>
  <c r="BQ181" i="1" s="1"/>
  <c r="BR182" i="1" s="1"/>
  <c r="BS183" i="1" s="1"/>
  <c r="BT184" i="1" s="1"/>
  <c r="BU185" i="1" s="1"/>
  <c r="BV186" i="1" s="1"/>
  <c r="BW187" i="1" s="1"/>
  <c r="BX188" i="1" s="1"/>
  <c r="BY189" i="1" s="1"/>
  <c r="BZ190" i="1" s="1"/>
  <c r="CA191" i="1" s="1"/>
  <c r="CB192" i="1" s="1"/>
  <c r="CC193" i="1" s="1"/>
  <c r="CD194" i="1" s="1"/>
  <c r="CE195" i="1" s="1"/>
  <c r="Z154" i="1"/>
  <c r="AF154" i="1" s="1"/>
  <c r="AG155" i="1" s="1"/>
  <c r="AH156" i="1" s="1"/>
  <c r="AI157" i="1" s="1"/>
  <c r="AJ158" i="1" s="1"/>
  <c r="AK159" i="1" s="1"/>
  <c r="AL160" i="1" s="1"/>
  <c r="AM161" i="1" s="1"/>
  <c r="AN162" i="1" s="1"/>
  <c r="AO163" i="1" s="1"/>
  <c r="AP164" i="1" s="1"/>
  <c r="AQ165" i="1" s="1"/>
  <c r="AR166" i="1" s="1"/>
  <c r="AS167" i="1" s="1"/>
  <c r="AT168" i="1" s="1"/>
  <c r="AU169" i="1" s="1"/>
  <c r="AV170" i="1" s="1"/>
  <c r="AW171" i="1" s="1"/>
  <c r="AX172" i="1" s="1"/>
  <c r="AY173" i="1" s="1"/>
  <c r="AZ174" i="1" s="1"/>
  <c r="BA175" i="1" s="1"/>
  <c r="BB176" i="1" s="1"/>
  <c r="BC177" i="1" s="1"/>
  <c r="BD178" i="1" s="1"/>
  <c r="BE179" i="1" s="1"/>
  <c r="BF180" i="1" s="1"/>
  <c r="BG181" i="1" s="1"/>
  <c r="BH182" i="1" s="1"/>
  <c r="BI183" i="1" s="1"/>
  <c r="BJ184" i="1" s="1"/>
  <c r="BK185" i="1" s="1"/>
  <c r="BL186" i="1" s="1"/>
  <c r="BM187" i="1" s="1"/>
  <c r="BN188" i="1" s="1"/>
  <c r="BO189" i="1" s="1"/>
  <c r="BP190" i="1" s="1"/>
  <c r="BQ191" i="1" s="1"/>
  <c r="BR192" i="1" s="1"/>
  <c r="BS193" i="1" s="1"/>
  <c r="BT194" i="1" s="1"/>
  <c r="BU195" i="1" s="1"/>
  <c r="Z148" i="1"/>
  <c r="AF148" i="1" s="1"/>
  <c r="AG149" i="1" s="1"/>
  <c r="AH150" i="1" s="1"/>
  <c r="AI151" i="1" s="1"/>
  <c r="AJ152" i="1" s="1"/>
  <c r="AK153" i="1" s="1"/>
  <c r="AL154" i="1" s="1"/>
  <c r="AM155" i="1" s="1"/>
  <c r="AN156" i="1" s="1"/>
  <c r="AO157" i="1" s="1"/>
  <c r="AP158" i="1" s="1"/>
  <c r="AQ159" i="1" s="1"/>
  <c r="AR160" i="1" s="1"/>
  <c r="AS161" i="1" s="1"/>
  <c r="AT162" i="1" s="1"/>
  <c r="AU163" i="1" s="1"/>
  <c r="AV164" i="1" s="1"/>
  <c r="AW165" i="1" s="1"/>
  <c r="AX166" i="1" s="1"/>
  <c r="AY167" i="1" s="1"/>
  <c r="AZ168" i="1" s="1"/>
  <c r="BA169" i="1" s="1"/>
  <c r="BB170" i="1" s="1"/>
  <c r="BC171" i="1" s="1"/>
  <c r="BD172" i="1" s="1"/>
  <c r="BE173" i="1" s="1"/>
  <c r="BF174" i="1" s="1"/>
  <c r="BG175" i="1" s="1"/>
  <c r="BH176" i="1" s="1"/>
  <c r="BI177" i="1" s="1"/>
  <c r="BJ178" i="1" s="1"/>
  <c r="BK179" i="1" s="1"/>
  <c r="BL180" i="1" s="1"/>
  <c r="BM181" i="1" s="1"/>
  <c r="BN182" i="1" s="1"/>
  <c r="BO183" i="1" s="1"/>
  <c r="BP184" i="1" s="1"/>
  <c r="BQ185" i="1" s="1"/>
  <c r="BR186" i="1" s="1"/>
  <c r="BS187" i="1" s="1"/>
  <c r="BT188" i="1" s="1"/>
  <c r="BU189" i="1" s="1"/>
  <c r="BV190" i="1" s="1"/>
  <c r="BW191" i="1" s="1"/>
  <c r="BX192" i="1" s="1"/>
  <c r="BY193" i="1" s="1"/>
  <c r="BZ194" i="1" s="1"/>
  <c r="CA195" i="1" s="1"/>
  <c r="Z7" i="1"/>
  <c r="AF7" i="1" s="1"/>
  <c r="AG8" i="1" s="1"/>
  <c r="AH9" i="1" s="1"/>
  <c r="AI10" i="1" s="1"/>
  <c r="AJ11" i="1" s="1"/>
  <c r="AK12" i="1" s="1"/>
  <c r="AL13" i="1" s="1"/>
  <c r="AM14" i="1" s="1"/>
  <c r="AN15" i="1" s="1"/>
  <c r="AO16" i="1" s="1"/>
  <c r="AP17" i="1" s="1"/>
  <c r="AQ18" i="1" s="1"/>
  <c r="AR19" i="1" s="1"/>
  <c r="AS20" i="1" s="1"/>
  <c r="AT21" i="1" s="1"/>
  <c r="AU22" i="1" s="1"/>
  <c r="AV23" i="1" s="1"/>
  <c r="AW24" i="1" s="1"/>
  <c r="AX25" i="1" s="1"/>
  <c r="AY26" i="1" s="1"/>
  <c r="AZ27" i="1" s="1"/>
  <c r="BA28" i="1" s="1"/>
  <c r="BB29" i="1" s="1"/>
  <c r="BC30" i="1" s="1"/>
  <c r="BD31" i="1" s="1"/>
  <c r="BE32" i="1" s="1"/>
  <c r="BF33" i="1" s="1"/>
  <c r="BG34" i="1" s="1"/>
  <c r="BH35" i="1" s="1"/>
  <c r="BI36" i="1" s="1"/>
  <c r="BJ37" i="1" s="1"/>
  <c r="BK38" i="1" s="1"/>
  <c r="BL39" i="1" s="1"/>
  <c r="BM40" i="1" s="1"/>
  <c r="BN41" i="1" s="1"/>
  <c r="BO42" i="1" s="1"/>
  <c r="BP43" i="1" s="1"/>
  <c r="BQ44" i="1" s="1"/>
  <c r="BR45" i="1" s="1"/>
  <c r="BS46" i="1" s="1"/>
  <c r="BT47" i="1" s="1"/>
  <c r="BU48" i="1" s="1"/>
  <c r="BV49" i="1" s="1"/>
  <c r="BW50" i="1" s="1"/>
  <c r="BX51" i="1" s="1"/>
  <c r="BY52" i="1" s="1"/>
  <c r="BZ53" i="1" s="1"/>
  <c r="CA54" i="1" s="1"/>
  <c r="CB55" i="1" s="1"/>
  <c r="CC56" i="1" s="1"/>
  <c r="CD57" i="1" s="1"/>
  <c r="CE58" i="1" s="1"/>
  <c r="CF59" i="1" s="1"/>
  <c r="CG60" i="1" s="1"/>
  <c r="CH61" i="1" s="1"/>
  <c r="CI62" i="1" s="1"/>
  <c r="CJ63" i="1" s="1"/>
  <c r="CK64" i="1" s="1"/>
  <c r="CL65" i="1" s="1"/>
  <c r="CM66" i="1" s="1"/>
  <c r="CN67" i="1" s="1"/>
  <c r="CO68" i="1" s="1"/>
  <c r="CP69" i="1" s="1"/>
  <c r="CQ70" i="1" s="1"/>
  <c r="CR71" i="1" s="1"/>
  <c r="CS72" i="1" s="1"/>
  <c r="CT73" i="1" s="1"/>
  <c r="CU74" i="1" s="1"/>
  <c r="CV75" i="1" s="1"/>
  <c r="CW76" i="1" s="1"/>
  <c r="CX77" i="1" s="1"/>
  <c r="CY78" i="1" s="1"/>
  <c r="CZ79" i="1" s="1"/>
  <c r="DA80" i="1" s="1"/>
  <c r="DB81" i="1" s="1"/>
  <c r="DC82" i="1" s="1"/>
  <c r="DD83" i="1" s="1"/>
  <c r="DE84" i="1" s="1"/>
  <c r="DF85" i="1" s="1"/>
  <c r="DG86" i="1" s="1"/>
  <c r="DH87" i="1" s="1"/>
  <c r="DI88" i="1" s="1"/>
  <c r="DJ89" i="1" s="1"/>
  <c r="DK90" i="1" s="1"/>
  <c r="DL91" i="1" s="1"/>
  <c r="DM92" i="1" s="1"/>
  <c r="DN93" i="1" s="1"/>
  <c r="DO94" i="1" s="1"/>
  <c r="DP95" i="1" s="1"/>
  <c r="DQ96" i="1" s="1"/>
  <c r="DR97" i="1" s="1"/>
  <c r="DS98" i="1" s="1"/>
  <c r="DT99" i="1" s="1"/>
  <c r="DU100" i="1" s="1"/>
  <c r="DV101" i="1" s="1"/>
  <c r="DW102" i="1" s="1"/>
  <c r="DX103" i="1" s="1"/>
  <c r="DY104" i="1" s="1"/>
  <c r="DZ105" i="1" s="1"/>
  <c r="EA106" i="1" s="1"/>
  <c r="EB107" i="1" s="1"/>
  <c r="EC108" i="1" s="1"/>
  <c r="ED109" i="1" s="1"/>
  <c r="EE110" i="1" s="1"/>
  <c r="EF111" i="1" s="1"/>
  <c r="EG112" i="1" s="1"/>
  <c r="EH113" i="1" s="1"/>
  <c r="EI114" i="1" s="1"/>
  <c r="EJ115" i="1" s="1"/>
  <c r="EK116" i="1" s="1"/>
  <c r="EL117" i="1" s="1"/>
  <c r="EM118" i="1" s="1"/>
  <c r="EN119" i="1" s="1"/>
  <c r="EO120" i="1" s="1"/>
  <c r="EP121" i="1" s="1"/>
  <c r="EQ122" i="1" s="1"/>
  <c r="ER123" i="1" s="1"/>
  <c r="ES124" i="1" s="1"/>
  <c r="ET125" i="1" s="1"/>
  <c r="EU126" i="1" s="1"/>
  <c r="EV127" i="1" s="1"/>
  <c r="EW128" i="1" s="1"/>
  <c r="EX129" i="1" s="1"/>
  <c r="EY130" i="1" s="1"/>
  <c r="EZ131" i="1" s="1"/>
  <c r="FA132" i="1" s="1"/>
  <c r="FB133" i="1" s="1"/>
  <c r="FC134" i="1" s="1"/>
  <c r="FD135" i="1" s="1"/>
  <c r="FE136" i="1" s="1"/>
  <c r="FF137" i="1" s="1"/>
  <c r="FG138" i="1" s="1"/>
  <c r="FH139" i="1" s="1"/>
  <c r="FI140" i="1" s="1"/>
  <c r="FJ141" i="1" s="1"/>
  <c r="FK142" i="1" s="1"/>
  <c r="FL143" i="1" s="1"/>
  <c r="FM144" i="1" s="1"/>
  <c r="FN145" i="1" s="1"/>
  <c r="FO146" i="1" s="1"/>
  <c r="FP147" i="1" s="1"/>
  <c r="FQ148" i="1" s="1"/>
  <c r="FR149" i="1" s="1"/>
  <c r="FS150" i="1" s="1"/>
  <c r="FT151" i="1" s="1"/>
  <c r="FU152" i="1" s="1"/>
  <c r="FV153" i="1" s="1"/>
  <c r="FW154" i="1" s="1"/>
  <c r="FX155" i="1" s="1"/>
  <c r="FY156" i="1" s="1"/>
  <c r="FZ157" i="1" s="1"/>
  <c r="GA158" i="1" s="1"/>
  <c r="GB159" i="1" s="1"/>
  <c r="GC160" i="1" s="1"/>
  <c r="GD161" i="1" s="1"/>
  <c r="GE162" i="1" s="1"/>
  <c r="GF163" i="1" s="1"/>
  <c r="GG164" i="1" s="1"/>
  <c r="GH165" i="1" s="1"/>
  <c r="GI166" i="1" s="1"/>
  <c r="GJ167" i="1" s="1"/>
  <c r="GK168" i="1" s="1"/>
  <c r="GL169" i="1" s="1"/>
  <c r="GM170" i="1" s="1"/>
  <c r="GN171" i="1" s="1"/>
  <c r="GO172" i="1" s="1"/>
  <c r="GP173" i="1" s="1"/>
  <c r="GQ174" i="1" s="1"/>
  <c r="GR175" i="1" s="1"/>
  <c r="GS176" i="1" s="1"/>
  <c r="GT177" i="1" s="1"/>
  <c r="GU178" i="1" s="1"/>
  <c r="GV179" i="1" s="1"/>
  <c r="GW180" i="1" s="1"/>
  <c r="GX181" i="1" s="1"/>
  <c r="GY182" i="1" s="1"/>
  <c r="GZ183" i="1" s="1"/>
  <c r="HA184" i="1" s="1"/>
  <c r="HB185" i="1" s="1"/>
  <c r="HC186" i="1" s="1"/>
  <c r="HD187" i="1" s="1"/>
  <c r="HE188" i="1" s="1"/>
  <c r="HF189" i="1" s="1"/>
  <c r="HG190" i="1" s="1"/>
  <c r="HH191" i="1" s="1"/>
  <c r="HI192" i="1" s="1"/>
  <c r="HJ193" i="1" s="1"/>
  <c r="HK194" i="1" s="1"/>
  <c r="HL195" i="1" s="1"/>
  <c r="Z37" i="1"/>
  <c r="AF37" i="1" s="1"/>
  <c r="AG38" i="1" s="1"/>
  <c r="AH39" i="1" s="1"/>
  <c r="AI40" i="1" s="1"/>
  <c r="AJ41" i="1" s="1"/>
  <c r="AK42" i="1" s="1"/>
  <c r="AL43" i="1" s="1"/>
  <c r="AM44" i="1" s="1"/>
  <c r="AN45" i="1" s="1"/>
  <c r="AO46" i="1" s="1"/>
  <c r="AP47" i="1" s="1"/>
  <c r="AQ48" i="1" s="1"/>
  <c r="AR49" i="1" s="1"/>
  <c r="AS50" i="1" s="1"/>
  <c r="AT51" i="1" s="1"/>
  <c r="AU52" i="1" s="1"/>
  <c r="AV53" i="1" s="1"/>
  <c r="AW54" i="1" s="1"/>
  <c r="AX55" i="1" s="1"/>
  <c r="AY56" i="1" s="1"/>
  <c r="AZ57" i="1" s="1"/>
  <c r="BA58" i="1" s="1"/>
  <c r="BB59" i="1" s="1"/>
  <c r="BC60" i="1" s="1"/>
  <c r="BD61" i="1" s="1"/>
  <c r="BE62" i="1" s="1"/>
  <c r="BF63" i="1" s="1"/>
  <c r="BG64" i="1" s="1"/>
  <c r="BH65" i="1" s="1"/>
  <c r="BI66" i="1" s="1"/>
  <c r="BJ67" i="1" s="1"/>
  <c r="BK68" i="1" s="1"/>
  <c r="BL69" i="1" s="1"/>
  <c r="BM70" i="1" s="1"/>
  <c r="BN71" i="1" s="1"/>
  <c r="BO72" i="1" s="1"/>
  <c r="BP73" i="1" s="1"/>
  <c r="BQ74" i="1" s="1"/>
  <c r="BR75" i="1" s="1"/>
  <c r="BS76" i="1" s="1"/>
  <c r="BT77" i="1" s="1"/>
  <c r="BU78" i="1" s="1"/>
  <c r="BV79" i="1" s="1"/>
  <c r="BW80" i="1" s="1"/>
  <c r="BX81" i="1" s="1"/>
  <c r="BY82" i="1" s="1"/>
  <c r="BZ83" i="1" s="1"/>
  <c r="CA84" i="1" s="1"/>
  <c r="CB85" i="1" s="1"/>
  <c r="CC86" i="1" s="1"/>
  <c r="CD87" i="1" s="1"/>
  <c r="CE88" i="1" s="1"/>
  <c r="CF89" i="1" s="1"/>
  <c r="CG90" i="1" s="1"/>
  <c r="CH91" i="1" s="1"/>
  <c r="CI92" i="1" s="1"/>
  <c r="CJ93" i="1" s="1"/>
  <c r="CK94" i="1" s="1"/>
  <c r="CL95" i="1" s="1"/>
  <c r="CM96" i="1" s="1"/>
  <c r="CN97" i="1" s="1"/>
  <c r="CO98" i="1" s="1"/>
  <c r="CP99" i="1" s="1"/>
  <c r="CQ100" i="1" s="1"/>
  <c r="CR101" i="1" s="1"/>
  <c r="CS102" i="1" s="1"/>
  <c r="CT103" i="1" s="1"/>
  <c r="CU104" i="1" s="1"/>
  <c r="CV105" i="1" s="1"/>
  <c r="CW106" i="1" s="1"/>
  <c r="CX107" i="1" s="1"/>
  <c r="CY108" i="1" s="1"/>
  <c r="CZ109" i="1" s="1"/>
  <c r="DA110" i="1" s="1"/>
  <c r="DB111" i="1" s="1"/>
  <c r="DC112" i="1" s="1"/>
  <c r="DD113" i="1" s="1"/>
  <c r="DE114" i="1" s="1"/>
  <c r="DF115" i="1" s="1"/>
  <c r="DG116" i="1" s="1"/>
  <c r="DH117" i="1" s="1"/>
  <c r="DI118" i="1" s="1"/>
  <c r="DJ119" i="1" s="1"/>
  <c r="DK120" i="1" s="1"/>
  <c r="DL121" i="1" s="1"/>
  <c r="DM122" i="1" s="1"/>
  <c r="DN123" i="1" s="1"/>
  <c r="DO124" i="1" s="1"/>
  <c r="DP125" i="1" s="1"/>
  <c r="DQ126" i="1" s="1"/>
  <c r="DR127" i="1" s="1"/>
  <c r="DS128" i="1" s="1"/>
  <c r="DT129" i="1" s="1"/>
  <c r="DU130" i="1" s="1"/>
  <c r="DV131" i="1" s="1"/>
  <c r="DW132" i="1" s="1"/>
  <c r="DX133" i="1" s="1"/>
  <c r="DY134" i="1" s="1"/>
  <c r="DZ135" i="1" s="1"/>
  <c r="EA136" i="1" s="1"/>
  <c r="EB137" i="1" s="1"/>
  <c r="EC138" i="1" s="1"/>
  <c r="ED139" i="1" s="1"/>
  <c r="EE140" i="1" s="1"/>
  <c r="EF141" i="1" s="1"/>
  <c r="EG142" i="1" s="1"/>
  <c r="EH143" i="1" s="1"/>
  <c r="EI144" i="1" s="1"/>
  <c r="EJ145" i="1" s="1"/>
  <c r="EK146" i="1" s="1"/>
  <c r="EL147" i="1" s="1"/>
  <c r="EM148" i="1" s="1"/>
  <c r="EN149" i="1" s="1"/>
  <c r="EO150" i="1" s="1"/>
  <c r="EP151" i="1" s="1"/>
  <c r="EQ152" i="1" s="1"/>
  <c r="ER153" i="1" s="1"/>
  <c r="ES154" i="1" s="1"/>
  <c r="ET155" i="1" s="1"/>
  <c r="EU156" i="1" s="1"/>
  <c r="EV157" i="1" s="1"/>
  <c r="EW158" i="1" s="1"/>
  <c r="EX159" i="1" s="1"/>
  <c r="EY160" i="1" s="1"/>
  <c r="EZ161" i="1" s="1"/>
  <c r="FA162" i="1" s="1"/>
  <c r="FB163" i="1" s="1"/>
  <c r="FC164" i="1" s="1"/>
  <c r="FD165" i="1" s="1"/>
  <c r="FE166" i="1" s="1"/>
  <c r="FF167" i="1" s="1"/>
  <c r="FG168" i="1" s="1"/>
  <c r="FH169" i="1" s="1"/>
  <c r="FI170" i="1" s="1"/>
  <c r="FJ171" i="1" s="1"/>
  <c r="FK172" i="1" s="1"/>
  <c r="FL173" i="1" s="1"/>
  <c r="FM174" i="1" s="1"/>
  <c r="FN175" i="1" s="1"/>
  <c r="FO176" i="1" s="1"/>
  <c r="FP177" i="1" s="1"/>
  <c r="FQ178" i="1" s="1"/>
  <c r="FR179" i="1" s="1"/>
  <c r="FS180" i="1" s="1"/>
  <c r="FT181" i="1" s="1"/>
  <c r="FU182" i="1" s="1"/>
  <c r="FV183" i="1" s="1"/>
  <c r="FW184" i="1" s="1"/>
  <c r="FX185" i="1" s="1"/>
  <c r="FY186" i="1" s="1"/>
  <c r="FZ187" i="1" s="1"/>
  <c r="GA188" i="1" s="1"/>
  <c r="GB189" i="1" s="1"/>
  <c r="GC190" i="1" s="1"/>
  <c r="GD191" i="1" s="1"/>
  <c r="GE192" i="1" s="1"/>
  <c r="GF193" i="1" s="1"/>
  <c r="GG194" i="1" s="1"/>
  <c r="GH195" i="1" s="1"/>
  <c r="Z118" i="1"/>
  <c r="AF118" i="1" s="1"/>
  <c r="AG119" i="1" s="1"/>
  <c r="AH120" i="1" s="1"/>
  <c r="AI121" i="1" s="1"/>
  <c r="AJ122" i="1" s="1"/>
  <c r="AK123" i="1" s="1"/>
  <c r="AL124" i="1" s="1"/>
  <c r="AM125" i="1" s="1"/>
  <c r="AN126" i="1" s="1"/>
  <c r="AO127" i="1" s="1"/>
  <c r="AP128" i="1" s="1"/>
  <c r="AQ129" i="1" s="1"/>
  <c r="AR130" i="1" s="1"/>
  <c r="AS131" i="1" s="1"/>
  <c r="AT132" i="1" s="1"/>
  <c r="AU133" i="1" s="1"/>
  <c r="AV134" i="1" s="1"/>
  <c r="AW135" i="1" s="1"/>
  <c r="AX136" i="1" s="1"/>
  <c r="AY137" i="1" s="1"/>
  <c r="AZ138" i="1" s="1"/>
  <c r="BA139" i="1" s="1"/>
  <c r="BB140" i="1" s="1"/>
  <c r="BC141" i="1" s="1"/>
  <c r="BD142" i="1" s="1"/>
  <c r="BE143" i="1" s="1"/>
  <c r="BF144" i="1" s="1"/>
  <c r="BG145" i="1" s="1"/>
  <c r="BH146" i="1" s="1"/>
  <c r="BI147" i="1" s="1"/>
  <c r="BJ148" i="1" s="1"/>
  <c r="BK149" i="1" s="1"/>
  <c r="BL150" i="1" s="1"/>
  <c r="BM151" i="1" s="1"/>
  <c r="BN152" i="1" s="1"/>
  <c r="BO153" i="1" s="1"/>
  <c r="BP154" i="1" s="1"/>
  <c r="BQ155" i="1" s="1"/>
  <c r="BR156" i="1" s="1"/>
  <c r="BS157" i="1" s="1"/>
  <c r="BT158" i="1" s="1"/>
  <c r="BU159" i="1" s="1"/>
  <c r="BV160" i="1" s="1"/>
  <c r="BW161" i="1" s="1"/>
  <c r="BX162" i="1" s="1"/>
  <c r="BY163" i="1" s="1"/>
  <c r="BZ164" i="1" s="1"/>
  <c r="CA165" i="1" s="1"/>
  <c r="CB166" i="1" s="1"/>
  <c r="CC167" i="1" s="1"/>
  <c r="CD168" i="1" s="1"/>
  <c r="CE169" i="1" s="1"/>
  <c r="CF170" i="1" s="1"/>
  <c r="CG171" i="1" s="1"/>
  <c r="CH172" i="1" s="1"/>
  <c r="CI173" i="1" s="1"/>
  <c r="CJ174" i="1" s="1"/>
  <c r="CK175" i="1" s="1"/>
  <c r="CL176" i="1" s="1"/>
  <c r="CM177" i="1" s="1"/>
  <c r="CN178" i="1" s="1"/>
  <c r="CO179" i="1" s="1"/>
  <c r="CP180" i="1" s="1"/>
  <c r="CQ181" i="1" s="1"/>
  <c r="CR182" i="1" s="1"/>
  <c r="CS183" i="1" s="1"/>
  <c r="CT184" i="1" s="1"/>
  <c r="CU185" i="1" s="1"/>
  <c r="CV186" i="1" s="1"/>
  <c r="CW187" i="1" s="1"/>
  <c r="CX188" i="1" s="1"/>
  <c r="CY189" i="1" s="1"/>
  <c r="CZ190" i="1" s="1"/>
  <c r="DA191" i="1" s="1"/>
  <c r="DB192" i="1" s="1"/>
  <c r="DC193" i="1" s="1"/>
  <c r="DD194" i="1" s="1"/>
  <c r="DE195" i="1" s="1"/>
  <c r="Z181" i="1"/>
  <c r="AF181" i="1" s="1"/>
  <c r="AG182" i="1" s="1"/>
  <c r="AH183" i="1" s="1"/>
  <c r="AI184" i="1" s="1"/>
  <c r="AJ185" i="1" s="1"/>
  <c r="AK186" i="1" s="1"/>
  <c r="AL187" i="1" s="1"/>
  <c r="AM188" i="1" s="1"/>
  <c r="AN189" i="1" s="1"/>
  <c r="AO190" i="1" s="1"/>
  <c r="AP191" i="1" s="1"/>
  <c r="AQ192" i="1" s="1"/>
  <c r="AR193" i="1" s="1"/>
  <c r="AS194" i="1" s="1"/>
  <c r="AT195" i="1" s="1"/>
  <c r="Z176" i="1"/>
  <c r="AF176" i="1" s="1"/>
  <c r="AG177" i="1" s="1"/>
  <c r="AH178" i="1" s="1"/>
  <c r="AI179" i="1" s="1"/>
  <c r="AJ180" i="1" s="1"/>
  <c r="AK181" i="1" s="1"/>
  <c r="AL182" i="1" s="1"/>
  <c r="AM183" i="1" s="1"/>
  <c r="AN184" i="1" s="1"/>
  <c r="AO185" i="1" s="1"/>
  <c r="AP186" i="1" s="1"/>
  <c r="AQ187" i="1" s="1"/>
  <c r="AR188" i="1" s="1"/>
  <c r="AS189" i="1" s="1"/>
  <c r="AT190" i="1" s="1"/>
  <c r="AU191" i="1" s="1"/>
  <c r="AV192" i="1" s="1"/>
  <c r="AW193" i="1" s="1"/>
  <c r="AX194" i="1" s="1"/>
  <c r="AY195" i="1" s="1"/>
  <c r="Z153" i="1"/>
  <c r="AF153" i="1" s="1"/>
  <c r="AG154" i="1" s="1"/>
  <c r="AH155" i="1" s="1"/>
  <c r="AI156" i="1" s="1"/>
  <c r="AJ157" i="1" s="1"/>
  <c r="AK158" i="1" s="1"/>
  <c r="AL159" i="1" s="1"/>
  <c r="AM160" i="1" s="1"/>
  <c r="AN161" i="1" s="1"/>
  <c r="AO162" i="1" s="1"/>
  <c r="AP163" i="1" s="1"/>
  <c r="AQ164" i="1" s="1"/>
  <c r="AR165" i="1" s="1"/>
  <c r="AS166" i="1" s="1"/>
  <c r="AT167" i="1" s="1"/>
  <c r="AU168" i="1" s="1"/>
  <c r="AV169" i="1" s="1"/>
  <c r="AW170" i="1" s="1"/>
  <c r="AX171" i="1" s="1"/>
  <c r="AY172" i="1" s="1"/>
  <c r="AZ173" i="1" s="1"/>
  <c r="BA174" i="1" s="1"/>
  <c r="BB175" i="1" s="1"/>
  <c r="BC176" i="1" s="1"/>
  <c r="BD177" i="1" s="1"/>
  <c r="BE178" i="1" s="1"/>
  <c r="BF179" i="1" s="1"/>
  <c r="BG180" i="1" s="1"/>
  <c r="BH181" i="1" s="1"/>
  <c r="BI182" i="1" s="1"/>
  <c r="BJ183" i="1" s="1"/>
  <c r="BK184" i="1" s="1"/>
  <c r="BL185" i="1" s="1"/>
  <c r="BM186" i="1" s="1"/>
  <c r="BN187" i="1" s="1"/>
  <c r="BO188" i="1" s="1"/>
  <c r="BP189" i="1" s="1"/>
  <c r="BQ190" i="1" s="1"/>
  <c r="BR191" i="1" s="1"/>
  <c r="BS192" i="1" s="1"/>
  <c r="BT193" i="1" s="1"/>
  <c r="BU194" i="1" s="1"/>
  <c r="BV195" i="1" s="1"/>
  <c r="Z191" i="1"/>
  <c r="AF191" i="1" s="1"/>
  <c r="AG192" i="1" s="1"/>
  <c r="AH193" i="1" s="1"/>
  <c r="AI194" i="1" s="1"/>
  <c r="AJ195" i="1" s="1"/>
  <c r="Z132" i="1"/>
  <c r="AF132" i="1" s="1"/>
  <c r="AG133" i="1" s="1"/>
  <c r="AH134" i="1" s="1"/>
  <c r="AI135" i="1" s="1"/>
  <c r="AJ136" i="1" s="1"/>
  <c r="AK137" i="1" s="1"/>
  <c r="AL138" i="1" s="1"/>
  <c r="AM139" i="1" s="1"/>
  <c r="AN140" i="1" s="1"/>
  <c r="AO141" i="1" s="1"/>
  <c r="AP142" i="1" s="1"/>
  <c r="AQ143" i="1" s="1"/>
  <c r="AR144" i="1" s="1"/>
  <c r="AS145" i="1" s="1"/>
  <c r="AT146" i="1" s="1"/>
  <c r="AU147" i="1" s="1"/>
  <c r="AV148" i="1" s="1"/>
  <c r="AW149" i="1" s="1"/>
  <c r="AX150" i="1" s="1"/>
  <c r="AY151" i="1" s="1"/>
  <c r="AZ152" i="1" s="1"/>
  <c r="BA153" i="1" s="1"/>
  <c r="BB154" i="1" s="1"/>
  <c r="BC155" i="1" s="1"/>
  <c r="BD156" i="1" s="1"/>
  <c r="BE157" i="1" s="1"/>
  <c r="BF158" i="1" s="1"/>
  <c r="BG159" i="1" s="1"/>
  <c r="BH160" i="1" s="1"/>
  <c r="BI161" i="1" s="1"/>
  <c r="BJ162" i="1" s="1"/>
  <c r="BK163" i="1" s="1"/>
  <c r="BL164" i="1" s="1"/>
  <c r="BM165" i="1" s="1"/>
  <c r="BN166" i="1" s="1"/>
  <c r="BO167" i="1" s="1"/>
  <c r="BP168" i="1" s="1"/>
  <c r="BQ169" i="1" s="1"/>
  <c r="BR170" i="1" s="1"/>
  <c r="BS171" i="1" s="1"/>
  <c r="BT172" i="1" s="1"/>
  <c r="BU173" i="1" s="1"/>
  <c r="BV174" i="1" s="1"/>
  <c r="BW175" i="1" s="1"/>
  <c r="BX176" i="1" s="1"/>
  <c r="BY177" i="1" s="1"/>
  <c r="BZ178" i="1" s="1"/>
  <c r="CA179" i="1" s="1"/>
  <c r="CB180" i="1" s="1"/>
  <c r="CC181" i="1" s="1"/>
  <c r="CD182" i="1" s="1"/>
  <c r="CE183" i="1" s="1"/>
  <c r="CF184" i="1" s="1"/>
  <c r="CG185" i="1" s="1"/>
  <c r="CH186" i="1" s="1"/>
  <c r="CI187" i="1" s="1"/>
  <c r="CJ188" i="1" s="1"/>
  <c r="CK189" i="1" s="1"/>
  <c r="CL190" i="1" s="1"/>
  <c r="CM191" i="1" s="1"/>
  <c r="CN192" i="1" s="1"/>
  <c r="CO193" i="1" s="1"/>
  <c r="CP194" i="1" s="1"/>
  <c r="CQ195" i="1" s="1"/>
  <c r="Z149" i="1"/>
  <c r="AF149" i="1" s="1"/>
  <c r="AG150" i="1" s="1"/>
  <c r="AH151" i="1" s="1"/>
  <c r="AI152" i="1" s="1"/>
  <c r="AJ153" i="1" s="1"/>
  <c r="AK154" i="1" s="1"/>
  <c r="AL155" i="1" s="1"/>
  <c r="AM156" i="1" s="1"/>
  <c r="AN157" i="1" s="1"/>
  <c r="AO158" i="1" s="1"/>
  <c r="AP159" i="1" s="1"/>
  <c r="AQ160" i="1" s="1"/>
  <c r="AR161" i="1" s="1"/>
  <c r="AS162" i="1" s="1"/>
  <c r="AT163" i="1" s="1"/>
  <c r="AU164" i="1" s="1"/>
  <c r="AV165" i="1" s="1"/>
  <c r="AW166" i="1" s="1"/>
  <c r="AX167" i="1" s="1"/>
  <c r="AY168" i="1" s="1"/>
  <c r="AZ169" i="1" s="1"/>
  <c r="BA170" i="1" s="1"/>
  <c r="BB171" i="1" s="1"/>
  <c r="BC172" i="1" s="1"/>
  <c r="BD173" i="1" s="1"/>
  <c r="BE174" i="1" s="1"/>
  <c r="BF175" i="1" s="1"/>
  <c r="BG176" i="1" s="1"/>
  <c r="BH177" i="1" s="1"/>
  <c r="BI178" i="1" s="1"/>
  <c r="BJ179" i="1" s="1"/>
  <c r="BK180" i="1" s="1"/>
  <c r="BL181" i="1" s="1"/>
  <c r="BM182" i="1" s="1"/>
  <c r="BN183" i="1" s="1"/>
  <c r="BO184" i="1" s="1"/>
  <c r="BP185" i="1" s="1"/>
  <c r="BQ186" i="1" s="1"/>
  <c r="BR187" i="1" s="1"/>
  <c r="BS188" i="1" s="1"/>
  <c r="BT189" i="1" s="1"/>
  <c r="BU190" i="1" s="1"/>
  <c r="BV191" i="1" s="1"/>
  <c r="BW192" i="1" s="1"/>
  <c r="BX193" i="1" s="1"/>
  <c r="BY194" i="1" s="1"/>
  <c r="BZ195" i="1" s="1"/>
  <c r="Z69" i="1"/>
  <c r="AF69" i="1" s="1"/>
  <c r="AG70" i="1" s="1"/>
  <c r="AH71" i="1" s="1"/>
  <c r="AI72" i="1" s="1"/>
  <c r="AJ73" i="1" s="1"/>
  <c r="AK74" i="1" s="1"/>
  <c r="AL75" i="1" s="1"/>
  <c r="AM76" i="1" s="1"/>
  <c r="AN77" i="1" s="1"/>
  <c r="AO78" i="1" s="1"/>
  <c r="AP79" i="1" s="1"/>
  <c r="AQ80" i="1" s="1"/>
  <c r="AR81" i="1" s="1"/>
  <c r="AS82" i="1" s="1"/>
  <c r="AT83" i="1" s="1"/>
  <c r="AU84" i="1" s="1"/>
  <c r="AV85" i="1" s="1"/>
  <c r="AW86" i="1" s="1"/>
  <c r="AX87" i="1" s="1"/>
  <c r="AY88" i="1" s="1"/>
  <c r="AZ89" i="1" s="1"/>
  <c r="BA90" i="1" s="1"/>
  <c r="BB91" i="1" s="1"/>
  <c r="BC92" i="1" s="1"/>
  <c r="BD93" i="1" s="1"/>
  <c r="BE94" i="1" s="1"/>
  <c r="BF95" i="1" s="1"/>
  <c r="BG96" i="1" s="1"/>
  <c r="BH97" i="1" s="1"/>
  <c r="BI98" i="1" s="1"/>
  <c r="BJ99" i="1" s="1"/>
  <c r="BK100" i="1" s="1"/>
  <c r="BL101" i="1" s="1"/>
  <c r="BM102" i="1" s="1"/>
  <c r="BN103" i="1" s="1"/>
  <c r="BO104" i="1" s="1"/>
  <c r="BP105" i="1" s="1"/>
  <c r="BQ106" i="1" s="1"/>
  <c r="BR107" i="1" s="1"/>
  <c r="BS108" i="1" s="1"/>
  <c r="BT109" i="1" s="1"/>
  <c r="BU110" i="1" s="1"/>
  <c r="BV111" i="1" s="1"/>
  <c r="BW112" i="1" s="1"/>
  <c r="BX113" i="1" s="1"/>
  <c r="BY114" i="1" s="1"/>
  <c r="BZ115" i="1" s="1"/>
  <c r="CA116" i="1" s="1"/>
  <c r="CB117" i="1" s="1"/>
  <c r="CC118" i="1" s="1"/>
  <c r="CD119" i="1" s="1"/>
  <c r="CE120" i="1" s="1"/>
  <c r="CF121" i="1" s="1"/>
  <c r="CG122" i="1" s="1"/>
  <c r="CH123" i="1" s="1"/>
  <c r="CI124" i="1" s="1"/>
  <c r="CJ125" i="1" s="1"/>
  <c r="CK126" i="1" s="1"/>
  <c r="CL127" i="1" s="1"/>
  <c r="CM128" i="1" s="1"/>
  <c r="CN129" i="1" s="1"/>
  <c r="CO130" i="1" s="1"/>
  <c r="CP131" i="1" s="1"/>
  <c r="CQ132" i="1" s="1"/>
  <c r="CR133" i="1" s="1"/>
  <c r="CS134" i="1" s="1"/>
  <c r="CT135" i="1" s="1"/>
  <c r="CU136" i="1" s="1"/>
  <c r="CV137" i="1" s="1"/>
  <c r="CW138" i="1" s="1"/>
  <c r="CX139" i="1" s="1"/>
  <c r="CY140" i="1" s="1"/>
  <c r="CZ141" i="1" s="1"/>
  <c r="DA142" i="1" s="1"/>
  <c r="DB143" i="1" s="1"/>
  <c r="DC144" i="1" s="1"/>
  <c r="DD145" i="1" s="1"/>
  <c r="DE146" i="1" s="1"/>
  <c r="DF147" i="1" s="1"/>
  <c r="DG148" i="1" s="1"/>
  <c r="DH149" i="1" s="1"/>
  <c r="DI150" i="1" s="1"/>
  <c r="DJ151" i="1" s="1"/>
  <c r="DK152" i="1" s="1"/>
  <c r="DL153" i="1" s="1"/>
  <c r="DM154" i="1" s="1"/>
  <c r="DN155" i="1" s="1"/>
  <c r="DO156" i="1" s="1"/>
  <c r="DP157" i="1" s="1"/>
  <c r="DQ158" i="1" s="1"/>
  <c r="DR159" i="1" s="1"/>
  <c r="DS160" i="1" s="1"/>
  <c r="DT161" i="1" s="1"/>
  <c r="DU162" i="1" s="1"/>
  <c r="DV163" i="1" s="1"/>
  <c r="DW164" i="1" s="1"/>
  <c r="DX165" i="1" s="1"/>
  <c r="DY166" i="1" s="1"/>
  <c r="DZ167" i="1" s="1"/>
  <c r="EA168" i="1" s="1"/>
  <c r="EB169" i="1" s="1"/>
  <c r="EC170" i="1" s="1"/>
  <c r="ED171" i="1" s="1"/>
  <c r="EE172" i="1" s="1"/>
  <c r="EF173" i="1" s="1"/>
  <c r="EG174" i="1" s="1"/>
  <c r="EH175" i="1" s="1"/>
  <c r="EI176" i="1" s="1"/>
  <c r="EJ177" i="1" s="1"/>
  <c r="EK178" i="1" s="1"/>
  <c r="EL179" i="1" s="1"/>
  <c r="EM180" i="1" s="1"/>
  <c r="EN181" i="1" s="1"/>
  <c r="EO182" i="1" s="1"/>
  <c r="EP183" i="1" s="1"/>
  <c r="EQ184" i="1" s="1"/>
  <c r="ER185" i="1" s="1"/>
  <c r="ES186" i="1" s="1"/>
  <c r="ET187" i="1" s="1"/>
  <c r="EU188" i="1" s="1"/>
  <c r="EV189" i="1" s="1"/>
  <c r="EW190" i="1" s="1"/>
  <c r="EX191" i="1" s="1"/>
  <c r="EY192" i="1" s="1"/>
  <c r="EZ193" i="1" s="1"/>
  <c r="FA194" i="1" s="1"/>
  <c r="FB195" i="1" s="1"/>
  <c r="Z45" i="1"/>
  <c r="AF45" i="1" s="1"/>
  <c r="AG46" i="1" s="1"/>
  <c r="AH47" i="1" s="1"/>
  <c r="AI48" i="1" s="1"/>
  <c r="AJ49" i="1" s="1"/>
  <c r="AK50" i="1" s="1"/>
  <c r="AL51" i="1" s="1"/>
  <c r="AM52" i="1" s="1"/>
  <c r="AN53" i="1" s="1"/>
  <c r="AO54" i="1" s="1"/>
  <c r="AP55" i="1" s="1"/>
  <c r="AQ56" i="1" s="1"/>
  <c r="AR57" i="1" s="1"/>
  <c r="AS58" i="1" s="1"/>
  <c r="AT59" i="1" s="1"/>
  <c r="AU60" i="1" s="1"/>
  <c r="AV61" i="1" s="1"/>
  <c r="AW62" i="1" s="1"/>
  <c r="AX63" i="1" s="1"/>
  <c r="AY64" i="1" s="1"/>
  <c r="AZ65" i="1" s="1"/>
  <c r="BA66" i="1" s="1"/>
  <c r="BB67" i="1" s="1"/>
  <c r="BC68" i="1" s="1"/>
  <c r="BD69" i="1" s="1"/>
  <c r="BE70" i="1" s="1"/>
  <c r="BF71" i="1" s="1"/>
  <c r="BG72" i="1" s="1"/>
  <c r="BH73" i="1" s="1"/>
  <c r="BI74" i="1" s="1"/>
  <c r="BJ75" i="1" s="1"/>
  <c r="BK76" i="1" s="1"/>
  <c r="BL77" i="1" s="1"/>
  <c r="BM78" i="1" s="1"/>
  <c r="BN79" i="1" s="1"/>
  <c r="BO80" i="1" s="1"/>
  <c r="BP81" i="1" s="1"/>
  <c r="BQ82" i="1" s="1"/>
  <c r="BR83" i="1" s="1"/>
  <c r="BS84" i="1" s="1"/>
  <c r="BT85" i="1" s="1"/>
  <c r="BU86" i="1" s="1"/>
  <c r="BV87" i="1" s="1"/>
  <c r="BW88" i="1" s="1"/>
  <c r="BX89" i="1" s="1"/>
  <c r="BY90" i="1" s="1"/>
  <c r="BZ91" i="1" s="1"/>
  <c r="CA92" i="1" s="1"/>
  <c r="CB93" i="1" s="1"/>
  <c r="CC94" i="1" s="1"/>
  <c r="CD95" i="1" s="1"/>
  <c r="CE96" i="1" s="1"/>
  <c r="CF97" i="1" s="1"/>
  <c r="CG98" i="1" s="1"/>
  <c r="CH99" i="1" s="1"/>
  <c r="CI100" i="1" s="1"/>
  <c r="CJ101" i="1" s="1"/>
  <c r="CK102" i="1" s="1"/>
  <c r="CL103" i="1" s="1"/>
  <c r="CM104" i="1" s="1"/>
  <c r="CN105" i="1" s="1"/>
  <c r="CO106" i="1" s="1"/>
  <c r="CP107" i="1" s="1"/>
  <c r="CQ108" i="1" s="1"/>
  <c r="CR109" i="1" s="1"/>
  <c r="CS110" i="1" s="1"/>
  <c r="CT111" i="1" s="1"/>
  <c r="CU112" i="1" s="1"/>
  <c r="CV113" i="1" s="1"/>
  <c r="CW114" i="1" s="1"/>
  <c r="CX115" i="1" s="1"/>
  <c r="CY116" i="1" s="1"/>
  <c r="CZ117" i="1" s="1"/>
  <c r="DA118" i="1" s="1"/>
  <c r="DB119" i="1" s="1"/>
  <c r="DC120" i="1" s="1"/>
  <c r="DD121" i="1" s="1"/>
  <c r="DE122" i="1" s="1"/>
  <c r="DF123" i="1" s="1"/>
  <c r="DG124" i="1" s="1"/>
  <c r="DH125" i="1" s="1"/>
  <c r="DI126" i="1" s="1"/>
  <c r="DJ127" i="1" s="1"/>
  <c r="DK128" i="1" s="1"/>
  <c r="DL129" i="1" s="1"/>
  <c r="DM130" i="1" s="1"/>
  <c r="DN131" i="1" s="1"/>
  <c r="DO132" i="1" s="1"/>
  <c r="DP133" i="1" s="1"/>
  <c r="DQ134" i="1" s="1"/>
  <c r="DR135" i="1" s="1"/>
  <c r="DS136" i="1" s="1"/>
  <c r="DT137" i="1" s="1"/>
  <c r="DU138" i="1" s="1"/>
  <c r="DV139" i="1" s="1"/>
  <c r="DW140" i="1" s="1"/>
  <c r="DX141" i="1" s="1"/>
  <c r="DY142" i="1" s="1"/>
  <c r="DZ143" i="1" s="1"/>
  <c r="EA144" i="1" s="1"/>
  <c r="EB145" i="1" s="1"/>
  <c r="EC146" i="1" s="1"/>
  <c r="ED147" i="1" s="1"/>
  <c r="EE148" i="1" s="1"/>
  <c r="EF149" i="1" s="1"/>
  <c r="EG150" i="1" s="1"/>
  <c r="EH151" i="1" s="1"/>
  <c r="EI152" i="1" s="1"/>
  <c r="EJ153" i="1" s="1"/>
  <c r="EK154" i="1" s="1"/>
  <c r="EL155" i="1" s="1"/>
  <c r="EM156" i="1" s="1"/>
  <c r="EN157" i="1" s="1"/>
  <c r="EO158" i="1" s="1"/>
  <c r="EP159" i="1" s="1"/>
  <c r="EQ160" i="1" s="1"/>
  <c r="ER161" i="1" s="1"/>
  <c r="ES162" i="1" s="1"/>
  <c r="ET163" i="1" s="1"/>
  <c r="EU164" i="1" s="1"/>
  <c r="EV165" i="1" s="1"/>
  <c r="EW166" i="1" s="1"/>
  <c r="EX167" i="1" s="1"/>
  <c r="EY168" i="1" s="1"/>
  <c r="EZ169" i="1" s="1"/>
  <c r="FA170" i="1" s="1"/>
  <c r="FB171" i="1" s="1"/>
  <c r="FC172" i="1" s="1"/>
  <c r="FD173" i="1" s="1"/>
  <c r="FE174" i="1" s="1"/>
  <c r="FF175" i="1" s="1"/>
  <c r="FG176" i="1" s="1"/>
  <c r="FH177" i="1" s="1"/>
  <c r="FI178" i="1" s="1"/>
  <c r="FJ179" i="1" s="1"/>
  <c r="FK180" i="1" s="1"/>
  <c r="FL181" i="1" s="1"/>
  <c r="FM182" i="1" s="1"/>
  <c r="FN183" i="1" s="1"/>
  <c r="FO184" i="1" s="1"/>
  <c r="FP185" i="1" s="1"/>
  <c r="FQ186" i="1" s="1"/>
  <c r="FR187" i="1" s="1"/>
  <c r="FS188" i="1" s="1"/>
  <c r="FT189" i="1" s="1"/>
  <c r="FU190" i="1" s="1"/>
  <c r="FV191" i="1" s="1"/>
  <c r="FW192" i="1" s="1"/>
  <c r="FX193" i="1" s="1"/>
  <c r="FY194" i="1" s="1"/>
  <c r="FZ195" i="1" s="1"/>
  <c r="Z182" i="1"/>
  <c r="AF182" i="1" s="1"/>
  <c r="AG183" i="1" s="1"/>
  <c r="AH184" i="1" s="1"/>
  <c r="AI185" i="1" s="1"/>
  <c r="AJ186" i="1" s="1"/>
  <c r="AK187" i="1" s="1"/>
  <c r="AL188" i="1" s="1"/>
  <c r="AM189" i="1" s="1"/>
  <c r="AN190" i="1" s="1"/>
  <c r="AO191" i="1" s="1"/>
  <c r="AP192" i="1" s="1"/>
  <c r="AQ193" i="1" s="1"/>
  <c r="AR194" i="1" s="1"/>
  <c r="AS195" i="1" s="1"/>
  <c r="Z100" i="1"/>
  <c r="AF100" i="1" s="1"/>
  <c r="AG101" i="1" s="1"/>
  <c r="AH102" i="1" s="1"/>
  <c r="AI103" i="1" s="1"/>
  <c r="AJ104" i="1" s="1"/>
  <c r="AK105" i="1" s="1"/>
  <c r="AL106" i="1" s="1"/>
  <c r="AM107" i="1" s="1"/>
  <c r="AN108" i="1" s="1"/>
  <c r="AO109" i="1" s="1"/>
  <c r="AP110" i="1" s="1"/>
  <c r="AQ111" i="1" s="1"/>
  <c r="AR112" i="1" s="1"/>
  <c r="AS113" i="1" s="1"/>
  <c r="AT114" i="1" s="1"/>
  <c r="AU115" i="1" s="1"/>
  <c r="AV116" i="1" s="1"/>
  <c r="AW117" i="1" s="1"/>
  <c r="AX118" i="1" s="1"/>
  <c r="AY119" i="1" s="1"/>
  <c r="AZ120" i="1" s="1"/>
  <c r="BA121" i="1" s="1"/>
  <c r="BB122" i="1" s="1"/>
  <c r="BC123" i="1" s="1"/>
  <c r="BD124" i="1" s="1"/>
  <c r="BE125" i="1" s="1"/>
  <c r="BF126" i="1" s="1"/>
  <c r="BG127" i="1" s="1"/>
  <c r="BH128" i="1" s="1"/>
  <c r="BI129" i="1" s="1"/>
  <c r="BJ130" i="1" s="1"/>
  <c r="BK131" i="1" s="1"/>
  <c r="BL132" i="1" s="1"/>
  <c r="BM133" i="1" s="1"/>
  <c r="BN134" i="1" s="1"/>
  <c r="BO135" i="1" s="1"/>
  <c r="BP136" i="1" s="1"/>
  <c r="BQ137" i="1" s="1"/>
  <c r="BR138" i="1" s="1"/>
  <c r="BS139" i="1" s="1"/>
  <c r="BT140" i="1" s="1"/>
  <c r="BU141" i="1" s="1"/>
  <c r="BV142" i="1" s="1"/>
  <c r="BW143" i="1" s="1"/>
  <c r="BX144" i="1" s="1"/>
  <c r="BY145" i="1" s="1"/>
  <c r="BZ146" i="1" s="1"/>
  <c r="CA147" i="1" s="1"/>
  <c r="CB148" i="1" s="1"/>
  <c r="CC149" i="1" s="1"/>
  <c r="CD150" i="1" s="1"/>
  <c r="CE151" i="1" s="1"/>
  <c r="CF152" i="1" s="1"/>
  <c r="CG153" i="1" s="1"/>
  <c r="CH154" i="1" s="1"/>
  <c r="CI155" i="1" s="1"/>
  <c r="CJ156" i="1" s="1"/>
  <c r="CK157" i="1" s="1"/>
  <c r="CL158" i="1" s="1"/>
  <c r="CM159" i="1" s="1"/>
  <c r="CN160" i="1" s="1"/>
  <c r="CO161" i="1" s="1"/>
  <c r="CP162" i="1" s="1"/>
  <c r="CQ163" i="1" s="1"/>
  <c r="CR164" i="1" s="1"/>
  <c r="CS165" i="1" s="1"/>
  <c r="CT166" i="1" s="1"/>
  <c r="CU167" i="1" s="1"/>
  <c r="CV168" i="1" s="1"/>
  <c r="CW169" i="1" s="1"/>
  <c r="CX170" i="1" s="1"/>
  <c r="CY171" i="1" s="1"/>
  <c r="CZ172" i="1" s="1"/>
  <c r="DA173" i="1" s="1"/>
  <c r="DB174" i="1" s="1"/>
  <c r="DC175" i="1" s="1"/>
  <c r="DD176" i="1" s="1"/>
  <c r="DE177" i="1" s="1"/>
  <c r="DF178" i="1" s="1"/>
  <c r="DG179" i="1" s="1"/>
  <c r="DH180" i="1" s="1"/>
  <c r="DI181" i="1" s="1"/>
  <c r="DJ182" i="1" s="1"/>
  <c r="DK183" i="1" s="1"/>
  <c r="DL184" i="1" s="1"/>
  <c r="DM185" i="1" s="1"/>
  <c r="DN186" i="1" s="1"/>
  <c r="DO187" i="1" s="1"/>
  <c r="DP188" i="1" s="1"/>
  <c r="DQ189" i="1" s="1"/>
  <c r="DR190" i="1" s="1"/>
  <c r="DS191" i="1" s="1"/>
  <c r="DT192" i="1" s="1"/>
  <c r="DU193" i="1" s="1"/>
  <c r="DV194" i="1" s="1"/>
  <c r="DW195" i="1" s="1"/>
  <c r="Z70" i="1"/>
  <c r="AF70" i="1" s="1"/>
  <c r="AG71" i="1" s="1"/>
  <c r="AH72" i="1" s="1"/>
  <c r="AI73" i="1" s="1"/>
  <c r="AJ74" i="1" s="1"/>
  <c r="AK75" i="1" s="1"/>
  <c r="AL76" i="1" s="1"/>
  <c r="AM77" i="1" s="1"/>
  <c r="AN78" i="1" s="1"/>
  <c r="AO79" i="1" s="1"/>
  <c r="AP80" i="1" s="1"/>
  <c r="AQ81" i="1" s="1"/>
  <c r="AR82" i="1" s="1"/>
  <c r="AS83" i="1" s="1"/>
  <c r="AT84" i="1" s="1"/>
  <c r="AU85" i="1" s="1"/>
  <c r="AV86" i="1" s="1"/>
  <c r="AW87" i="1" s="1"/>
  <c r="AX88" i="1" s="1"/>
  <c r="AY89" i="1" s="1"/>
  <c r="AZ90" i="1" s="1"/>
  <c r="BA91" i="1" s="1"/>
  <c r="BB92" i="1" s="1"/>
  <c r="BC93" i="1" s="1"/>
  <c r="BD94" i="1" s="1"/>
  <c r="BE95" i="1" s="1"/>
  <c r="BF96" i="1" s="1"/>
  <c r="BG97" i="1" s="1"/>
  <c r="BH98" i="1" s="1"/>
  <c r="BI99" i="1" s="1"/>
  <c r="BJ100" i="1" s="1"/>
  <c r="BK101" i="1" s="1"/>
  <c r="BL102" i="1" s="1"/>
  <c r="BM103" i="1" s="1"/>
  <c r="BN104" i="1" s="1"/>
  <c r="BO105" i="1" s="1"/>
  <c r="BP106" i="1" s="1"/>
  <c r="BQ107" i="1" s="1"/>
  <c r="BR108" i="1" s="1"/>
  <c r="BS109" i="1" s="1"/>
  <c r="BT110" i="1" s="1"/>
  <c r="BU111" i="1" s="1"/>
  <c r="BV112" i="1" s="1"/>
  <c r="BW113" i="1" s="1"/>
  <c r="BX114" i="1" s="1"/>
  <c r="BY115" i="1" s="1"/>
  <c r="BZ116" i="1" s="1"/>
  <c r="CA117" i="1" s="1"/>
  <c r="CB118" i="1" s="1"/>
  <c r="CC119" i="1" s="1"/>
  <c r="CD120" i="1" s="1"/>
  <c r="CE121" i="1" s="1"/>
  <c r="CF122" i="1" s="1"/>
  <c r="CG123" i="1" s="1"/>
  <c r="CH124" i="1" s="1"/>
  <c r="CI125" i="1" s="1"/>
  <c r="CJ126" i="1" s="1"/>
  <c r="CK127" i="1" s="1"/>
  <c r="CL128" i="1" s="1"/>
  <c r="CM129" i="1" s="1"/>
  <c r="CN130" i="1" s="1"/>
  <c r="CO131" i="1" s="1"/>
  <c r="CP132" i="1" s="1"/>
  <c r="CQ133" i="1" s="1"/>
  <c r="CR134" i="1" s="1"/>
  <c r="CS135" i="1" s="1"/>
  <c r="CT136" i="1" s="1"/>
  <c r="CU137" i="1" s="1"/>
  <c r="CV138" i="1" s="1"/>
  <c r="CW139" i="1" s="1"/>
  <c r="CX140" i="1" s="1"/>
  <c r="CY141" i="1" s="1"/>
  <c r="CZ142" i="1" s="1"/>
  <c r="DA143" i="1" s="1"/>
  <c r="DB144" i="1" s="1"/>
  <c r="DC145" i="1" s="1"/>
  <c r="DD146" i="1" s="1"/>
  <c r="DE147" i="1" s="1"/>
  <c r="DF148" i="1" s="1"/>
  <c r="DG149" i="1" s="1"/>
  <c r="DH150" i="1" s="1"/>
  <c r="DI151" i="1" s="1"/>
  <c r="DJ152" i="1" s="1"/>
  <c r="DK153" i="1" s="1"/>
  <c r="DL154" i="1" s="1"/>
  <c r="DM155" i="1" s="1"/>
  <c r="DN156" i="1" s="1"/>
  <c r="DO157" i="1" s="1"/>
  <c r="DP158" i="1" s="1"/>
  <c r="DQ159" i="1" s="1"/>
  <c r="DR160" i="1" s="1"/>
  <c r="DS161" i="1" s="1"/>
  <c r="DT162" i="1" s="1"/>
  <c r="DU163" i="1" s="1"/>
  <c r="DV164" i="1" s="1"/>
  <c r="DW165" i="1" s="1"/>
  <c r="DX166" i="1" s="1"/>
  <c r="DY167" i="1" s="1"/>
  <c r="DZ168" i="1" s="1"/>
  <c r="EA169" i="1" s="1"/>
  <c r="EB170" i="1" s="1"/>
  <c r="EC171" i="1" s="1"/>
  <c r="ED172" i="1" s="1"/>
  <c r="EE173" i="1" s="1"/>
  <c r="EF174" i="1" s="1"/>
  <c r="EG175" i="1" s="1"/>
  <c r="EH176" i="1" s="1"/>
  <c r="EI177" i="1" s="1"/>
  <c r="EJ178" i="1" s="1"/>
  <c r="EK179" i="1" s="1"/>
  <c r="EL180" i="1" s="1"/>
  <c r="EM181" i="1" s="1"/>
  <c r="EN182" i="1" s="1"/>
  <c r="EO183" i="1" s="1"/>
  <c r="EP184" i="1" s="1"/>
  <c r="EQ185" i="1" s="1"/>
  <c r="ER186" i="1" s="1"/>
  <c r="ES187" i="1" s="1"/>
  <c r="ET188" i="1" s="1"/>
  <c r="EU189" i="1" s="1"/>
  <c r="EV190" i="1" s="1"/>
  <c r="EW191" i="1" s="1"/>
  <c r="EX192" i="1" s="1"/>
  <c r="EY193" i="1" s="1"/>
  <c r="EZ194" i="1" s="1"/>
  <c r="FA195" i="1" s="1"/>
  <c r="Z109" i="1"/>
  <c r="AF109" i="1" s="1"/>
  <c r="AG110" i="1" s="1"/>
  <c r="AH111" i="1" s="1"/>
  <c r="AI112" i="1" s="1"/>
  <c r="AJ113" i="1" s="1"/>
  <c r="AK114" i="1" s="1"/>
  <c r="AL115" i="1" s="1"/>
  <c r="AM116" i="1" s="1"/>
  <c r="AN117" i="1" s="1"/>
  <c r="AO118" i="1" s="1"/>
  <c r="AP119" i="1" s="1"/>
  <c r="AQ120" i="1" s="1"/>
  <c r="AR121" i="1" s="1"/>
  <c r="AS122" i="1" s="1"/>
  <c r="AT123" i="1" s="1"/>
  <c r="AU124" i="1" s="1"/>
  <c r="AV125" i="1" s="1"/>
  <c r="AW126" i="1" s="1"/>
  <c r="AX127" i="1" s="1"/>
  <c r="AY128" i="1" s="1"/>
  <c r="AZ129" i="1" s="1"/>
  <c r="BA130" i="1" s="1"/>
  <c r="BB131" i="1" s="1"/>
  <c r="BC132" i="1" s="1"/>
  <c r="BD133" i="1" s="1"/>
  <c r="BE134" i="1" s="1"/>
  <c r="BF135" i="1" s="1"/>
  <c r="BG136" i="1" s="1"/>
  <c r="BH137" i="1" s="1"/>
  <c r="BI138" i="1" s="1"/>
  <c r="BJ139" i="1" s="1"/>
  <c r="BK140" i="1" s="1"/>
  <c r="BL141" i="1" s="1"/>
  <c r="BM142" i="1" s="1"/>
  <c r="BN143" i="1" s="1"/>
  <c r="BO144" i="1" s="1"/>
  <c r="BP145" i="1" s="1"/>
  <c r="BQ146" i="1" s="1"/>
  <c r="BR147" i="1" s="1"/>
  <c r="BS148" i="1" s="1"/>
  <c r="BT149" i="1" s="1"/>
  <c r="BU150" i="1" s="1"/>
  <c r="BV151" i="1" s="1"/>
  <c r="BW152" i="1" s="1"/>
  <c r="BX153" i="1" s="1"/>
  <c r="BY154" i="1" s="1"/>
  <c r="BZ155" i="1" s="1"/>
  <c r="CA156" i="1" s="1"/>
  <c r="CB157" i="1" s="1"/>
  <c r="CC158" i="1" s="1"/>
  <c r="CD159" i="1" s="1"/>
  <c r="CE160" i="1" s="1"/>
  <c r="CF161" i="1" s="1"/>
  <c r="CG162" i="1" s="1"/>
  <c r="CH163" i="1" s="1"/>
  <c r="CI164" i="1" s="1"/>
  <c r="CJ165" i="1" s="1"/>
  <c r="CK166" i="1" s="1"/>
  <c r="CL167" i="1" s="1"/>
  <c r="CM168" i="1" s="1"/>
  <c r="CN169" i="1" s="1"/>
  <c r="CO170" i="1" s="1"/>
  <c r="CP171" i="1" s="1"/>
  <c r="CQ172" i="1" s="1"/>
  <c r="CR173" i="1" s="1"/>
  <c r="CS174" i="1" s="1"/>
  <c r="CT175" i="1" s="1"/>
  <c r="CU176" i="1" s="1"/>
  <c r="CV177" i="1" s="1"/>
  <c r="CW178" i="1" s="1"/>
  <c r="CX179" i="1" s="1"/>
  <c r="CY180" i="1" s="1"/>
  <c r="CZ181" i="1" s="1"/>
  <c r="DA182" i="1" s="1"/>
  <c r="DB183" i="1" s="1"/>
  <c r="DC184" i="1" s="1"/>
  <c r="DD185" i="1" s="1"/>
  <c r="DE186" i="1" s="1"/>
  <c r="DF187" i="1" s="1"/>
  <c r="DG188" i="1" s="1"/>
  <c r="DH189" i="1" s="1"/>
  <c r="DI190" i="1" s="1"/>
  <c r="DJ191" i="1" s="1"/>
  <c r="DK192" i="1" s="1"/>
  <c r="DL193" i="1" s="1"/>
  <c r="DM194" i="1" s="1"/>
  <c r="DN195" i="1" s="1"/>
  <c r="Z30" i="1"/>
  <c r="AF30" i="1" s="1"/>
  <c r="AG31" i="1" s="1"/>
  <c r="AH32" i="1" s="1"/>
  <c r="AI33" i="1" s="1"/>
  <c r="AJ34" i="1" s="1"/>
  <c r="AK35" i="1" s="1"/>
  <c r="AL36" i="1" s="1"/>
  <c r="AM37" i="1" s="1"/>
  <c r="AN38" i="1" s="1"/>
  <c r="AO39" i="1" s="1"/>
  <c r="AP40" i="1" s="1"/>
  <c r="AQ41" i="1" s="1"/>
  <c r="AR42" i="1" s="1"/>
  <c r="AS43" i="1" s="1"/>
  <c r="AT44" i="1" s="1"/>
  <c r="AU45" i="1" s="1"/>
  <c r="AV46" i="1" s="1"/>
  <c r="AW47" i="1" s="1"/>
  <c r="AX48" i="1" s="1"/>
  <c r="AY49" i="1" s="1"/>
  <c r="AZ50" i="1" s="1"/>
  <c r="BA51" i="1" s="1"/>
  <c r="BB52" i="1" s="1"/>
  <c r="BC53" i="1" s="1"/>
  <c r="BD54" i="1" s="1"/>
  <c r="BE55" i="1" s="1"/>
  <c r="BF56" i="1" s="1"/>
  <c r="BG57" i="1" s="1"/>
  <c r="BH58" i="1" s="1"/>
  <c r="BI59" i="1" s="1"/>
  <c r="BJ60" i="1" s="1"/>
  <c r="BK61" i="1" s="1"/>
  <c r="BL62" i="1" s="1"/>
  <c r="BM63" i="1" s="1"/>
  <c r="BN64" i="1" s="1"/>
  <c r="BO65" i="1" s="1"/>
  <c r="BP66" i="1" s="1"/>
  <c r="BQ67" i="1" s="1"/>
  <c r="BR68" i="1" s="1"/>
  <c r="BS69" i="1" s="1"/>
  <c r="BT70" i="1" s="1"/>
  <c r="BU71" i="1" s="1"/>
  <c r="BV72" i="1" s="1"/>
  <c r="BW73" i="1" s="1"/>
  <c r="BX74" i="1" s="1"/>
  <c r="BY75" i="1" s="1"/>
  <c r="BZ76" i="1" s="1"/>
  <c r="CA77" i="1" s="1"/>
  <c r="CB78" i="1" s="1"/>
  <c r="CC79" i="1" s="1"/>
  <c r="CD80" i="1" s="1"/>
  <c r="CE81" i="1" s="1"/>
  <c r="CF82" i="1" s="1"/>
  <c r="CG83" i="1" s="1"/>
  <c r="CH84" i="1" s="1"/>
  <c r="CI85" i="1" s="1"/>
  <c r="CJ86" i="1" s="1"/>
  <c r="CK87" i="1" s="1"/>
  <c r="CL88" i="1" s="1"/>
  <c r="CM89" i="1" s="1"/>
  <c r="CN90" i="1" s="1"/>
  <c r="CO91" i="1" s="1"/>
  <c r="CP92" i="1" s="1"/>
  <c r="CQ93" i="1" s="1"/>
  <c r="CR94" i="1" s="1"/>
  <c r="CS95" i="1" s="1"/>
  <c r="CT96" i="1" s="1"/>
  <c r="CU97" i="1" s="1"/>
  <c r="CV98" i="1" s="1"/>
  <c r="CW99" i="1" s="1"/>
  <c r="CX100" i="1" s="1"/>
  <c r="CY101" i="1" s="1"/>
  <c r="CZ102" i="1" s="1"/>
  <c r="DA103" i="1" s="1"/>
  <c r="DB104" i="1" s="1"/>
  <c r="DC105" i="1" s="1"/>
  <c r="DD106" i="1" s="1"/>
  <c r="DE107" i="1" s="1"/>
  <c r="DF108" i="1" s="1"/>
  <c r="DG109" i="1" s="1"/>
  <c r="DH110" i="1" s="1"/>
  <c r="DI111" i="1" s="1"/>
  <c r="DJ112" i="1" s="1"/>
  <c r="DK113" i="1" s="1"/>
  <c r="DL114" i="1" s="1"/>
  <c r="DM115" i="1" s="1"/>
  <c r="DN116" i="1" s="1"/>
  <c r="DO117" i="1" s="1"/>
  <c r="DP118" i="1" s="1"/>
  <c r="DQ119" i="1" s="1"/>
  <c r="DR120" i="1" s="1"/>
  <c r="DS121" i="1" s="1"/>
  <c r="DT122" i="1" s="1"/>
  <c r="DU123" i="1" s="1"/>
  <c r="DV124" i="1" s="1"/>
  <c r="DW125" i="1" s="1"/>
  <c r="DX126" i="1" s="1"/>
  <c r="DY127" i="1" s="1"/>
  <c r="DZ128" i="1" s="1"/>
  <c r="EA129" i="1" s="1"/>
  <c r="EB130" i="1" s="1"/>
  <c r="EC131" i="1" s="1"/>
  <c r="ED132" i="1" s="1"/>
  <c r="EE133" i="1" s="1"/>
  <c r="EF134" i="1" s="1"/>
  <c r="EG135" i="1" s="1"/>
  <c r="EH136" i="1" s="1"/>
  <c r="EI137" i="1" s="1"/>
  <c r="EJ138" i="1" s="1"/>
  <c r="EK139" i="1" s="1"/>
  <c r="EL140" i="1" s="1"/>
  <c r="EM141" i="1" s="1"/>
  <c r="EN142" i="1" s="1"/>
  <c r="EO143" i="1" s="1"/>
  <c r="EP144" i="1" s="1"/>
  <c r="EQ145" i="1" s="1"/>
  <c r="ER146" i="1" s="1"/>
  <c r="ES147" i="1" s="1"/>
  <c r="ET148" i="1" s="1"/>
  <c r="EU149" i="1" s="1"/>
  <c r="EV150" i="1" s="1"/>
  <c r="EW151" i="1" s="1"/>
  <c r="EX152" i="1" s="1"/>
  <c r="EY153" i="1" s="1"/>
  <c r="EZ154" i="1" s="1"/>
  <c r="FA155" i="1" s="1"/>
  <c r="FB156" i="1" s="1"/>
  <c r="FC157" i="1" s="1"/>
  <c r="FD158" i="1" s="1"/>
  <c r="FE159" i="1" s="1"/>
  <c r="FF160" i="1" s="1"/>
  <c r="FG161" i="1" s="1"/>
  <c r="FH162" i="1" s="1"/>
  <c r="FI163" i="1" s="1"/>
  <c r="FJ164" i="1" s="1"/>
  <c r="FK165" i="1" s="1"/>
  <c r="FL166" i="1" s="1"/>
  <c r="FM167" i="1" s="1"/>
  <c r="FN168" i="1" s="1"/>
  <c r="FO169" i="1" s="1"/>
  <c r="FP170" i="1" s="1"/>
  <c r="FQ171" i="1" s="1"/>
  <c r="FR172" i="1" s="1"/>
  <c r="FS173" i="1" s="1"/>
  <c r="FT174" i="1" s="1"/>
  <c r="FU175" i="1" s="1"/>
  <c r="FV176" i="1" s="1"/>
  <c r="FW177" i="1" s="1"/>
  <c r="FX178" i="1" s="1"/>
  <c r="FY179" i="1" s="1"/>
  <c r="FZ180" i="1" s="1"/>
  <c r="GA181" i="1" s="1"/>
  <c r="GB182" i="1" s="1"/>
  <c r="GC183" i="1" s="1"/>
  <c r="GD184" i="1" s="1"/>
  <c r="GE185" i="1" s="1"/>
  <c r="GF186" i="1" s="1"/>
  <c r="GG187" i="1" s="1"/>
  <c r="GH188" i="1" s="1"/>
  <c r="GI189" i="1" s="1"/>
  <c r="GJ190" i="1" s="1"/>
  <c r="GK191" i="1" s="1"/>
  <c r="GL192" i="1" s="1"/>
  <c r="GM193" i="1" s="1"/>
  <c r="GN194" i="1" s="1"/>
  <c r="GO195" i="1" s="1"/>
  <c r="Z56" i="1"/>
  <c r="AF56" i="1" s="1"/>
  <c r="AG57" i="1" s="1"/>
  <c r="AH58" i="1" s="1"/>
  <c r="AI59" i="1" s="1"/>
  <c r="AJ60" i="1" s="1"/>
  <c r="AK61" i="1" s="1"/>
  <c r="AL62" i="1" s="1"/>
  <c r="AM63" i="1" s="1"/>
  <c r="AN64" i="1" s="1"/>
  <c r="AO65" i="1" s="1"/>
  <c r="AP66" i="1" s="1"/>
  <c r="AQ67" i="1" s="1"/>
  <c r="AR68" i="1" s="1"/>
  <c r="AS69" i="1" s="1"/>
  <c r="AT70" i="1" s="1"/>
  <c r="AU71" i="1" s="1"/>
  <c r="AV72" i="1" s="1"/>
  <c r="AW73" i="1" s="1"/>
  <c r="AX74" i="1" s="1"/>
  <c r="AY75" i="1" s="1"/>
  <c r="AZ76" i="1" s="1"/>
  <c r="BA77" i="1" s="1"/>
  <c r="BB78" i="1" s="1"/>
  <c r="BC79" i="1" s="1"/>
  <c r="BD80" i="1" s="1"/>
  <c r="BE81" i="1" s="1"/>
  <c r="BF82" i="1" s="1"/>
  <c r="BG83" i="1" s="1"/>
  <c r="BH84" i="1" s="1"/>
  <c r="BI85" i="1" s="1"/>
  <c r="BJ86" i="1" s="1"/>
  <c r="BK87" i="1" s="1"/>
  <c r="BL88" i="1" s="1"/>
  <c r="BM89" i="1" s="1"/>
  <c r="BN90" i="1" s="1"/>
  <c r="BO91" i="1" s="1"/>
  <c r="BP92" i="1" s="1"/>
  <c r="BQ93" i="1" s="1"/>
  <c r="BR94" i="1" s="1"/>
  <c r="BS95" i="1" s="1"/>
  <c r="BT96" i="1" s="1"/>
  <c r="BU97" i="1" s="1"/>
  <c r="BV98" i="1" s="1"/>
  <c r="BW99" i="1" s="1"/>
  <c r="BX100" i="1" s="1"/>
  <c r="BY101" i="1" s="1"/>
  <c r="BZ102" i="1" s="1"/>
  <c r="CA103" i="1" s="1"/>
  <c r="CB104" i="1" s="1"/>
  <c r="CC105" i="1" s="1"/>
  <c r="CD106" i="1" s="1"/>
  <c r="CE107" i="1" s="1"/>
  <c r="CF108" i="1" s="1"/>
  <c r="CG109" i="1" s="1"/>
  <c r="CH110" i="1" s="1"/>
  <c r="CI111" i="1" s="1"/>
  <c r="CJ112" i="1" s="1"/>
  <c r="CK113" i="1" s="1"/>
  <c r="CL114" i="1" s="1"/>
  <c r="CM115" i="1" s="1"/>
  <c r="CN116" i="1" s="1"/>
  <c r="CO117" i="1" s="1"/>
  <c r="CP118" i="1" s="1"/>
  <c r="CQ119" i="1" s="1"/>
  <c r="CR120" i="1" s="1"/>
  <c r="CS121" i="1" s="1"/>
  <c r="CT122" i="1" s="1"/>
  <c r="CU123" i="1" s="1"/>
  <c r="CV124" i="1" s="1"/>
  <c r="CW125" i="1" s="1"/>
  <c r="CX126" i="1" s="1"/>
  <c r="CY127" i="1" s="1"/>
  <c r="CZ128" i="1" s="1"/>
  <c r="DA129" i="1" s="1"/>
  <c r="DB130" i="1" s="1"/>
  <c r="DC131" i="1" s="1"/>
  <c r="DD132" i="1" s="1"/>
  <c r="DE133" i="1" s="1"/>
  <c r="DF134" i="1" s="1"/>
  <c r="DG135" i="1" s="1"/>
  <c r="DH136" i="1" s="1"/>
  <c r="DI137" i="1" s="1"/>
  <c r="DJ138" i="1" s="1"/>
  <c r="DK139" i="1" s="1"/>
  <c r="DL140" i="1" s="1"/>
  <c r="DM141" i="1" s="1"/>
  <c r="DN142" i="1" s="1"/>
  <c r="DO143" i="1" s="1"/>
  <c r="DP144" i="1" s="1"/>
  <c r="DQ145" i="1" s="1"/>
  <c r="DR146" i="1" s="1"/>
  <c r="DS147" i="1" s="1"/>
  <c r="DT148" i="1" s="1"/>
  <c r="DU149" i="1" s="1"/>
  <c r="DV150" i="1" s="1"/>
  <c r="DW151" i="1" s="1"/>
  <c r="DX152" i="1" s="1"/>
  <c r="DY153" i="1" s="1"/>
  <c r="DZ154" i="1" s="1"/>
  <c r="EA155" i="1" s="1"/>
  <c r="EB156" i="1" s="1"/>
  <c r="EC157" i="1" s="1"/>
  <c r="ED158" i="1" s="1"/>
  <c r="EE159" i="1" s="1"/>
  <c r="EF160" i="1" s="1"/>
  <c r="EG161" i="1" s="1"/>
  <c r="EH162" i="1" s="1"/>
  <c r="EI163" i="1" s="1"/>
  <c r="EJ164" i="1" s="1"/>
  <c r="EK165" i="1" s="1"/>
  <c r="EL166" i="1" s="1"/>
  <c r="EM167" i="1" s="1"/>
  <c r="EN168" i="1" s="1"/>
  <c r="EO169" i="1" s="1"/>
  <c r="EP170" i="1" s="1"/>
  <c r="EQ171" i="1" s="1"/>
  <c r="ER172" i="1" s="1"/>
  <c r="ES173" i="1" s="1"/>
  <c r="ET174" i="1" s="1"/>
  <c r="EU175" i="1" s="1"/>
  <c r="EV176" i="1" s="1"/>
  <c r="EW177" i="1" s="1"/>
  <c r="EX178" i="1" s="1"/>
  <c r="EY179" i="1" s="1"/>
  <c r="EZ180" i="1" s="1"/>
  <c r="FA181" i="1" s="1"/>
  <c r="FB182" i="1" s="1"/>
  <c r="FC183" i="1" s="1"/>
  <c r="FD184" i="1" s="1"/>
  <c r="FE185" i="1" s="1"/>
  <c r="FF186" i="1" s="1"/>
  <c r="FG187" i="1" s="1"/>
  <c r="FH188" i="1" s="1"/>
  <c r="FI189" i="1" s="1"/>
  <c r="FJ190" i="1" s="1"/>
  <c r="FK191" i="1" s="1"/>
  <c r="FL192" i="1" s="1"/>
  <c r="FM193" i="1" s="1"/>
  <c r="FN194" i="1" s="1"/>
  <c r="FO195" i="1" s="1"/>
  <c r="D4" i="1"/>
  <c r="D5" i="1"/>
  <c r="Z166" i="1"/>
  <c r="AF166" i="1" s="1"/>
  <c r="AG167" i="1" s="1"/>
  <c r="AH168" i="1" s="1"/>
  <c r="AI169" i="1" s="1"/>
  <c r="AJ170" i="1" s="1"/>
  <c r="AK171" i="1" s="1"/>
  <c r="AL172" i="1" s="1"/>
  <c r="AM173" i="1" s="1"/>
  <c r="AN174" i="1" s="1"/>
  <c r="AO175" i="1" s="1"/>
  <c r="AP176" i="1" s="1"/>
  <c r="AQ177" i="1" s="1"/>
  <c r="AR178" i="1" s="1"/>
  <c r="AS179" i="1" s="1"/>
  <c r="AT180" i="1" s="1"/>
  <c r="AU181" i="1" s="1"/>
  <c r="AV182" i="1" s="1"/>
  <c r="AW183" i="1" s="1"/>
  <c r="AX184" i="1" s="1"/>
  <c r="AY185" i="1" s="1"/>
  <c r="AZ186" i="1" s="1"/>
  <c r="BA187" i="1" s="1"/>
  <c r="BB188" i="1" s="1"/>
  <c r="BC189" i="1" s="1"/>
  <c r="BD190" i="1" s="1"/>
  <c r="BE191" i="1" s="1"/>
  <c r="BF192" i="1" s="1"/>
  <c r="BG193" i="1" s="1"/>
  <c r="BH194" i="1" s="1"/>
  <c r="BI195" i="1" s="1"/>
  <c r="Z98" i="1"/>
  <c r="AF98" i="1" s="1"/>
  <c r="AG99" i="1" s="1"/>
  <c r="AH100" i="1" s="1"/>
  <c r="AI101" i="1" s="1"/>
  <c r="AJ102" i="1" s="1"/>
  <c r="AK103" i="1" s="1"/>
  <c r="AL104" i="1" s="1"/>
  <c r="AM105" i="1" s="1"/>
  <c r="AN106" i="1" s="1"/>
  <c r="AO107" i="1" s="1"/>
  <c r="AP108" i="1" s="1"/>
  <c r="AQ109" i="1" s="1"/>
  <c r="AR110" i="1" s="1"/>
  <c r="AS111" i="1" s="1"/>
  <c r="AT112" i="1" s="1"/>
  <c r="AU113" i="1" s="1"/>
  <c r="AV114" i="1" s="1"/>
  <c r="AW115" i="1" s="1"/>
  <c r="AX116" i="1" s="1"/>
  <c r="AY117" i="1" s="1"/>
  <c r="AZ118" i="1" s="1"/>
  <c r="BA119" i="1" s="1"/>
  <c r="BB120" i="1" s="1"/>
  <c r="BC121" i="1" s="1"/>
  <c r="BD122" i="1" s="1"/>
  <c r="BE123" i="1" s="1"/>
  <c r="BF124" i="1" s="1"/>
  <c r="BG125" i="1" s="1"/>
  <c r="BH126" i="1" s="1"/>
  <c r="BI127" i="1" s="1"/>
  <c r="BJ128" i="1" s="1"/>
  <c r="BK129" i="1" s="1"/>
  <c r="BL130" i="1" s="1"/>
  <c r="BM131" i="1" s="1"/>
  <c r="BN132" i="1" s="1"/>
  <c r="BO133" i="1" s="1"/>
  <c r="BP134" i="1" s="1"/>
  <c r="BQ135" i="1" s="1"/>
  <c r="BR136" i="1" s="1"/>
  <c r="BS137" i="1" s="1"/>
  <c r="BT138" i="1" s="1"/>
  <c r="BU139" i="1" s="1"/>
  <c r="BV140" i="1" s="1"/>
  <c r="BW141" i="1" s="1"/>
  <c r="BX142" i="1" s="1"/>
  <c r="BY143" i="1" s="1"/>
  <c r="BZ144" i="1" s="1"/>
  <c r="CA145" i="1" s="1"/>
  <c r="CB146" i="1" s="1"/>
  <c r="CC147" i="1" s="1"/>
  <c r="CD148" i="1" s="1"/>
  <c r="CE149" i="1" s="1"/>
  <c r="CF150" i="1" s="1"/>
  <c r="CG151" i="1" s="1"/>
  <c r="CH152" i="1" s="1"/>
  <c r="CI153" i="1" s="1"/>
  <c r="CJ154" i="1" s="1"/>
  <c r="CK155" i="1" s="1"/>
  <c r="CL156" i="1" s="1"/>
  <c r="CM157" i="1" s="1"/>
  <c r="CN158" i="1" s="1"/>
  <c r="CO159" i="1" s="1"/>
  <c r="CP160" i="1" s="1"/>
  <c r="CQ161" i="1" s="1"/>
  <c r="CR162" i="1" s="1"/>
  <c r="CS163" i="1" s="1"/>
  <c r="CT164" i="1" s="1"/>
  <c r="CU165" i="1" s="1"/>
  <c r="CV166" i="1" s="1"/>
  <c r="CW167" i="1" s="1"/>
  <c r="CX168" i="1" s="1"/>
  <c r="CY169" i="1" s="1"/>
  <c r="CZ170" i="1" s="1"/>
  <c r="DA171" i="1" s="1"/>
  <c r="DB172" i="1" s="1"/>
  <c r="DC173" i="1" s="1"/>
  <c r="DD174" i="1" s="1"/>
  <c r="DE175" i="1" s="1"/>
  <c r="DF176" i="1" s="1"/>
  <c r="DG177" i="1" s="1"/>
  <c r="DH178" i="1" s="1"/>
  <c r="DI179" i="1" s="1"/>
  <c r="DJ180" i="1" s="1"/>
  <c r="DK181" i="1" s="1"/>
  <c r="DL182" i="1" s="1"/>
  <c r="DM183" i="1" s="1"/>
  <c r="DN184" i="1" s="1"/>
  <c r="DO185" i="1" s="1"/>
  <c r="DP186" i="1" s="1"/>
  <c r="DQ187" i="1" s="1"/>
  <c r="DR188" i="1" s="1"/>
  <c r="DS189" i="1" s="1"/>
  <c r="DT190" i="1" s="1"/>
  <c r="DU191" i="1" s="1"/>
  <c r="DV192" i="1" s="1"/>
  <c r="DW193" i="1" s="1"/>
  <c r="DX194" i="1" s="1"/>
  <c r="DY195" i="1" s="1"/>
  <c r="D11" i="1" l="1"/>
  <c r="E11" i="1" s="1"/>
  <c r="G11" i="1" s="1"/>
  <c r="B60" i="1" s="1"/>
  <c r="C60" i="1" s="1"/>
  <c r="HT36" i="1" s="1"/>
  <c r="C6" i="1"/>
  <c r="D6" i="1"/>
  <c r="E6" i="1"/>
  <c r="AG4" i="1"/>
  <c r="AH5" i="1" s="1"/>
  <c r="AI6" i="1" s="1"/>
  <c r="AJ7" i="1" s="1"/>
  <c r="AK8" i="1" s="1"/>
  <c r="AL9" i="1" s="1"/>
  <c r="AM10" i="1" s="1"/>
  <c r="AN11" i="1" s="1"/>
  <c r="AO12" i="1" s="1"/>
  <c r="AP13" i="1" s="1"/>
  <c r="AQ14" i="1" s="1"/>
  <c r="AR15" i="1" s="1"/>
  <c r="AS16" i="1" s="1"/>
  <c r="AT17" i="1" s="1"/>
  <c r="AU18" i="1" s="1"/>
  <c r="AV19" i="1" s="1"/>
  <c r="AW20" i="1" s="1"/>
  <c r="AX21" i="1" s="1"/>
  <c r="AY22" i="1" s="1"/>
  <c r="AZ23" i="1" s="1"/>
  <c r="BA24" i="1" s="1"/>
  <c r="BB25" i="1" s="1"/>
  <c r="BC26" i="1" s="1"/>
  <c r="BD27" i="1" s="1"/>
  <c r="BE28" i="1" s="1"/>
  <c r="BF29" i="1" s="1"/>
  <c r="BG30" i="1" s="1"/>
  <c r="BH31" i="1" s="1"/>
  <c r="BI32" i="1" s="1"/>
  <c r="BJ33" i="1" s="1"/>
  <c r="BK34" i="1" s="1"/>
  <c r="BL35" i="1" s="1"/>
  <c r="BM36" i="1" s="1"/>
  <c r="BN37" i="1" s="1"/>
  <c r="BO38" i="1" s="1"/>
  <c r="BP39" i="1" s="1"/>
  <c r="BQ40" i="1" s="1"/>
  <c r="BR41" i="1" s="1"/>
  <c r="BS42" i="1" s="1"/>
  <c r="BT43" i="1" s="1"/>
  <c r="BU44" i="1" s="1"/>
  <c r="BV45" i="1" s="1"/>
  <c r="BW46" i="1" s="1"/>
  <c r="BX47" i="1" s="1"/>
  <c r="BY48" i="1" s="1"/>
  <c r="BZ49" i="1" s="1"/>
  <c r="CA50" i="1" s="1"/>
  <c r="CB51" i="1" s="1"/>
  <c r="CC52" i="1" s="1"/>
  <c r="CD53" i="1" s="1"/>
  <c r="CE54" i="1" s="1"/>
  <c r="CF55" i="1" s="1"/>
  <c r="CG56" i="1" s="1"/>
  <c r="CH57" i="1" s="1"/>
  <c r="CI58" i="1" s="1"/>
  <c r="CJ59" i="1" s="1"/>
  <c r="CK60" i="1" s="1"/>
  <c r="CL61" i="1" s="1"/>
  <c r="CM62" i="1" s="1"/>
  <c r="CN63" i="1" s="1"/>
  <c r="CO64" i="1" s="1"/>
  <c r="CP65" i="1" s="1"/>
  <c r="CQ66" i="1" s="1"/>
  <c r="CR67" i="1" s="1"/>
  <c r="CS68" i="1" s="1"/>
  <c r="CT69" i="1" s="1"/>
  <c r="CU70" i="1" s="1"/>
  <c r="CV71" i="1" s="1"/>
  <c r="CW72" i="1" s="1"/>
  <c r="CX73" i="1" s="1"/>
  <c r="CY74" i="1" s="1"/>
  <c r="CZ75" i="1" s="1"/>
  <c r="DA76" i="1" s="1"/>
  <c r="DB77" i="1" s="1"/>
  <c r="DC78" i="1" s="1"/>
  <c r="DD79" i="1" s="1"/>
  <c r="DE80" i="1" s="1"/>
  <c r="DF81" i="1" s="1"/>
  <c r="DG82" i="1" s="1"/>
  <c r="DH83" i="1" s="1"/>
  <c r="DI84" i="1" s="1"/>
  <c r="DJ85" i="1" s="1"/>
  <c r="DK86" i="1" s="1"/>
  <c r="DL87" i="1" s="1"/>
  <c r="DM88" i="1" s="1"/>
  <c r="DN89" i="1" s="1"/>
  <c r="DO90" i="1" s="1"/>
  <c r="DP91" i="1" s="1"/>
  <c r="DQ92" i="1" s="1"/>
  <c r="DR93" i="1" s="1"/>
  <c r="DS94" i="1" s="1"/>
  <c r="DT95" i="1" s="1"/>
  <c r="DU96" i="1" s="1"/>
  <c r="DV97" i="1" s="1"/>
  <c r="DW98" i="1" s="1"/>
  <c r="DX99" i="1" s="1"/>
  <c r="DY100" i="1" s="1"/>
  <c r="DZ101" i="1" s="1"/>
  <c r="EA102" i="1" s="1"/>
  <c r="EB103" i="1" s="1"/>
  <c r="EC104" i="1" s="1"/>
  <c r="ED105" i="1" s="1"/>
  <c r="EE106" i="1" s="1"/>
  <c r="EF107" i="1" s="1"/>
  <c r="EG108" i="1" s="1"/>
  <c r="EH109" i="1" s="1"/>
  <c r="EI110" i="1" s="1"/>
  <c r="EJ111" i="1" s="1"/>
  <c r="EK112" i="1" s="1"/>
  <c r="EL113" i="1" s="1"/>
  <c r="EM114" i="1" s="1"/>
  <c r="EN115" i="1" s="1"/>
  <c r="EO116" i="1" s="1"/>
  <c r="EP117" i="1" s="1"/>
  <c r="EQ118" i="1" s="1"/>
  <c r="ER119" i="1" s="1"/>
  <c r="ES120" i="1" s="1"/>
  <c r="ET121" i="1" s="1"/>
  <c r="EU122" i="1" s="1"/>
  <c r="EV123" i="1" s="1"/>
  <c r="EW124" i="1" s="1"/>
  <c r="EX125" i="1" s="1"/>
  <c r="EY126" i="1" s="1"/>
  <c r="EZ127" i="1" s="1"/>
  <c r="FA128" i="1" s="1"/>
  <c r="FB129" i="1" s="1"/>
  <c r="FC130" i="1" s="1"/>
  <c r="FD131" i="1" s="1"/>
  <c r="FE132" i="1" s="1"/>
  <c r="FF133" i="1" s="1"/>
  <c r="FG134" i="1" s="1"/>
  <c r="FH135" i="1" s="1"/>
  <c r="FI136" i="1" s="1"/>
  <c r="FJ137" i="1" s="1"/>
  <c r="FK138" i="1" s="1"/>
  <c r="FL139" i="1" s="1"/>
  <c r="FM140" i="1" s="1"/>
  <c r="FN141" i="1" s="1"/>
  <c r="FO142" i="1" s="1"/>
  <c r="FP143" i="1" s="1"/>
  <c r="FQ144" i="1" s="1"/>
  <c r="FR145" i="1" s="1"/>
  <c r="FS146" i="1" s="1"/>
  <c r="FT147" i="1" s="1"/>
  <c r="FU148" i="1" s="1"/>
  <c r="FV149" i="1" s="1"/>
  <c r="FW150" i="1" s="1"/>
  <c r="FX151" i="1" s="1"/>
  <c r="FY152" i="1" s="1"/>
  <c r="FZ153" i="1" s="1"/>
  <c r="GA154" i="1" s="1"/>
  <c r="GB155" i="1" s="1"/>
  <c r="GC156" i="1" s="1"/>
  <c r="GD157" i="1" s="1"/>
  <c r="GE158" i="1" s="1"/>
  <c r="GF159" i="1" s="1"/>
  <c r="GG160" i="1" s="1"/>
  <c r="GH161" i="1" s="1"/>
  <c r="GI162" i="1" s="1"/>
  <c r="GJ163" i="1" s="1"/>
  <c r="GK164" i="1" s="1"/>
  <c r="GL165" i="1" s="1"/>
  <c r="GM166" i="1" s="1"/>
  <c r="GN167" i="1" s="1"/>
  <c r="GO168" i="1" s="1"/>
  <c r="GP169" i="1" s="1"/>
  <c r="GQ170" i="1" s="1"/>
  <c r="GR171" i="1" s="1"/>
  <c r="GS172" i="1" s="1"/>
  <c r="GT173" i="1" s="1"/>
  <c r="GU174" i="1" s="1"/>
  <c r="GV175" i="1" s="1"/>
  <c r="GW176" i="1" s="1"/>
  <c r="GX177" i="1" s="1"/>
  <c r="GY178" i="1" s="1"/>
  <c r="GZ179" i="1" s="1"/>
  <c r="HA180" i="1" s="1"/>
  <c r="HB181" i="1" s="1"/>
  <c r="HC182" i="1" s="1"/>
  <c r="HD183" i="1" s="1"/>
  <c r="HE184" i="1" s="1"/>
  <c r="HF185" i="1" s="1"/>
  <c r="HG186" i="1" s="1"/>
  <c r="HH187" i="1" s="1"/>
  <c r="HI188" i="1" s="1"/>
  <c r="HJ189" i="1" s="1"/>
  <c r="HK190" i="1" s="1"/>
  <c r="HL191" i="1" s="1"/>
  <c r="HM192" i="1" s="1"/>
  <c r="HN193" i="1" s="1"/>
  <c r="HO194" i="1" s="1"/>
  <c r="HP195" i="1" s="1"/>
  <c r="AB3" i="1" a="1"/>
  <c r="HT121" i="1" l="1"/>
  <c r="HT171" i="1"/>
  <c r="HT136" i="1"/>
  <c r="HT192" i="1"/>
  <c r="HT4" i="1"/>
  <c r="HT185" i="1"/>
  <c r="HT139" i="1"/>
  <c r="HT60" i="1"/>
  <c r="HT180" i="1"/>
  <c r="HT82" i="1"/>
  <c r="HT174" i="1"/>
  <c r="HT35" i="1"/>
  <c r="HT90" i="1"/>
  <c r="HT176" i="1"/>
  <c r="HT168" i="1"/>
  <c r="HT112" i="1"/>
  <c r="HT107" i="1"/>
  <c r="HT119" i="1"/>
  <c r="HT43" i="1"/>
  <c r="HT64" i="1"/>
  <c r="HT183" i="1"/>
  <c r="HT72" i="1"/>
  <c r="HT27" i="1"/>
  <c r="HT148" i="1"/>
  <c r="HT34" i="1"/>
  <c r="HT33" i="1"/>
  <c r="HT97" i="1"/>
  <c r="HT156" i="1"/>
  <c r="HT62" i="1"/>
  <c r="HT94" i="1"/>
  <c r="HT69" i="1"/>
  <c r="HT5" i="1"/>
  <c r="HT106" i="1"/>
  <c r="HT184" i="1"/>
  <c r="HT152" i="1"/>
  <c r="HT45" i="1"/>
  <c r="HT10" i="1"/>
  <c r="HT71" i="1"/>
  <c r="HT191" i="1"/>
  <c r="HT18" i="1"/>
  <c r="HT89" i="1"/>
  <c r="HT80" i="1"/>
  <c r="HT48" i="1"/>
  <c r="HT8" i="1"/>
  <c r="HT55" i="1"/>
  <c r="HT130" i="1"/>
  <c r="HT84" i="1"/>
  <c r="HT133" i="1"/>
  <c r="HT20" i="1"/>
  <c r="HT146" i="1"/>
  <c r="HT190" i="1"/>
  <c r="HT47" i="1"/>
  <c r="HT141" i="1"/>
  <c r="HT109" i="1"/>
  <c r="HT103" i="1"/>
  <c r="HT13" i="1"/>
  <c r="HT30" i="1"/>
  <c r="HT179" i="1"/>
  <c r="HT181" i="1"/>
  <c r="HT59" i="1"/>
  <c r="HT140" i="1"/>
  <c r="HT95" i="1"/>
  <c r="HT53" i="1"/>
  <c r="HT19" i="1"/>
  <c r="HT108" i="1"/>
  <c r="HT105" i="1"/>
  <c r="HT50" i="1"/>
  <c r="HT3" i="1"/>
  <c r="HT58" i="1"/>
  <c r="HT143" i="1"/>
  <c r="HT25" i="1"/>
  <c r="HT40" i="1"/>
  <c r="HT195" i="1"/>
  <c r="HT23" i="1"/>
  <c r="HT160" i="1"/>
  <c r="HT52" i="1"/>
  <c r="HT123" i="1"/>
  <c r="HT67" i="1"/>
  <c r="HT49" i="1"/>
  <c r="HT173" i="1"/>
  <c r="HT129" i="1"/>
  <c r="HT77" i="1"/>
  <c r="HT182" i="1"/>
  <c r="HT99" i="1"/>
  <c r="HT54" i="1"/>
  <c r="HT189" i="1"/>
  <c r="G45" i="1"/>
  <c r="G48" i="1"/>
  <c r="G55" i="1"/>
  <c r="G49" i="1"/>
  <c r="G54" i="1"/>
  <c r="G44" i="1"/>
  <c r="G39" i="1"/>
  <c r="G50" i="1"/>
  <c r="G52" i="1"/>
  <c r="G43" i="1"/>
  <c r="G47" i="1"/>
  <c r="G53" i="1"/>
  <c r="G40" i="1"/>
  <c r="G51" i="1"/>
  <c r="G46" i="1"/>
  <c r="G38" i="1"/>
  <c r="G41" i="1"/>
  <c r="G37" i="1"/>
  <c r="G42" i="1"/>
  <c r="HT21" i="1"/>
  <c r="HT127" i="1"/>
  <c r="HT76" i="1"/>
  <c r="HT73" i="1"/>
  <c r="HT166" i="1"/>
  <c r="HT164" i="1"/>
  <c r="HT51" i="1"/>
  <c r="HT137" i="1"/>
  <c r="HT163" i="1"/>
  <c r="HT158" i="1"/>
  <c r="HT44" i="1"/>
  <c r="HT41" i="1"/>
  <c r="HT134" i="1"/>
  <c r="HT132" i="1"/>
  <c r="HT177" i="1"/>
  <c r="HT144" i="1"/>
  <c r="HT61" i="1"/>
  <c r="HT86" i="1"/>
  <c r="HT113" i="1"/>
  <c r="HT116" i="1"/>
  <c r="HT142" i="1"/>
  <c r="HT110" i="1"/>
  <c r="HT101" i="1"/>
  <c r="HT37" i="1"/>
  <c r="HT93" i="1"/>
  <c r="HT28" i="1"/>
  <c r="HT74" i="1"/>
  <c r="HT26" i="1"/>
  <c r="HT39" i="1"/>
  <c r="HT194" i="1"/>
  <c r="HT114" i="1"/>
  <c r="HT96" i="1"/>
  <c r="HT157" i="1"/>
  <c r="HT12" i="1"/>
  <c r="HT9" i="1"/>
  <c r="HT102" i="1"/>
  <c r="HT100" i="1"/>
  <c r="HT65" i="1"/>
  <c r="HT88" i="1"/>
  <c r="HT151" i="1"/>
  <c r="HT75" i="1"/>
  <c r="HT87" i="1"/>
  <c r="HT175" i="1"/>
  <c r="HT98" i="1"/>
  <c r="HT32" i="1"/>
  <c r="HT78" i="1"/>
  <c r="HT46" i="1"/>
  <c r="HT170" i="1"/>
  <c r="HT153" i="1"/>
  <c r="HT167" i="1"/>
  <c r="HT154" i="1"/>
  <c r="HT42" i="1"/>
  <c r="HT24" i="1"/>
  <c r="HT150" i="1"/>
  <c r="HT118" i="1"/>
  <c r="HT7" i="1"/>
  <c r="HT22" i="1"/>
  <c r="HT161" i="1"/>
  <c r="HT147" i="1"/>
  <c r="HT145" i="1"/>
  <c r="HT149" i="1"/>
  <c r="HT187" i="1"/>
  <c r="HT178" i="1"/>
  <c r="HT83" i="1"/>
  <c r="HT169" i="1"/>
  <c r="HT125" i="1"/>
  <c r="HT15" i="1"/>
  <c r="E60" i="1"/>
  <c r="HT124" i="1"/>
  <c r="HT155" i="1"/>
  <c r="HT159" i="1"/>
  <c r="HT162" i="1"/>
  <c r="HT70" i="1"/>
  <c r="HT68" i="1"/>
  <c r="HT6" i="1"/>
  <c r="HT104" i="1"/>
  <c r="HT56" i="1"/>
  <c r="HT16" i="1"/>
  <c r="HT193" i="1"/>
  <c r="HT11" i="1"/>
  <c r="HT165" i="1"/>
  <c r="HT128" i="1"/>
  <c r="HT111" i="1"/>
  <c r="HT122" i="1"/>
  <c r="HT14" i="1"/>
  <c r="HT138" i="1"/>
  <c r="HT57" i="1"/>
  <c r="HT135" i="1"/>
  <c r="HT120" i="1"/>
  <c r="HT31" i="1"/>
  <c r="HT63" i="1"/>
  <c r="HT131" i="1"/>
  <c r="HT29" i="1"/>
  <c r="HT66" i="1"/>
  <c r="HT115" i="1"/>
  <c r="HT79" i="1"/>
  <c r="HT126" i="1"/>
  <c r="HT117" i="1"/>
  <c r="HT172" i="1"/>
  <c r="HT81" i="1"/>
  <c r="HT85" i="1"/>
  <c r="HT91" i="1"/>
  <c r="D60" i="1"/>
  <c r="HT186" i="1"/>
  <c r="HT17" i="1"/>
  <c r="HT188" i="1"/>
  <c r="HT92" i="1"/>
  <c r="HT38" i="1"/>
  <c r="HU145" i="1"/>
  <c r="ID145" i="1" s="1"/>
  <c r="IE146" i="1" s="1"/>
  <c r="IF147" i="1" s="1"/>
  <c r="IG148" i="1" s="1"/>
  <c r="IH149" i="1" s="1"/>
  <c r="II150" i="1" s="1"/>
  <c r="IJ151" i="1" s="1"/>
  <c r="IK152" i="1" s="1"/>
  <c r="IL153" i="1" s="1"/>
  <c r="IM154" i="1" s="1"/>
  <c r="IN155" i="1" s="1"/>
  <c r="IO156" i="1" s="1"/>
  <c r="IP157" i="1" s="1"/>
  <c r="IQ158" i="1" s="1"/>
  <c r="IR159" i="1" s="1"/>
  <c r="IS160" i="1" s="1"/>
  <c r="IT161" i="1" s="1"/>
  <c r="IU162" i="1" s="1"/>
  <c r="IV163" i="1" s="1"/>
  <c r="IW164" i="1" s="1"/>
  <c r="IX165" i="1" s="1"/>
  <c r="IY166" i="1" s="1"/>
  <c r="IZ167" i="1" s="1"/>
  <c r="JA168" i="1" s="1"/>
  <c r="JB169" i="1" s="1"/>
  <c r="JC170" i="1" s="1"/>
  <c r="JD171" i="1" s="1"/>
  <c r="JE172" i="1" s="1"/>
  <c r="JF173" i="1" s="1"/>
  <c r="JG174" i="1" s="1"/>
  <c r="JH175" i="1" s="1"/>
  <c r="JI176" i="1" s="1"/>
  <c r="JJ177" i="1" s="1"/>
  <c r="JK178" i="1" s="1"/>
  <c r="JL179" i="1" s="1"/>
  <c r="JM180" i="1" s="1"/>
  <c r="JN181" i="1" s="1"/>
  <c r="JO182" i="1" s="1"/>
  <c r="JP183" i="1" s="1"/>
  <c r="JQ184" i="1" s="1"/>
  <c r="JR185" i="1" s="1"/>
  <c r="JS186" i="1" s="1"/>
  <c r="JT187" i="1" s="1"/>
  <c r="JU188" i="1" s="1"/>
  <c r="JV189" i="1" s="1"/>
  <c r="JW190" i="1" s="1"/>
  <c r="JX191" i="1" s="1"/>
  <c r="JY192" i="1" s="1"/>
  <c r="JZ193" i="1" s="1"/>
  <c r="KA194" i="1" s="1"/>
  <c r="KB195" i="1" s="1"/>
  <c r="AB35" i="1"/>
  <c r="C158" i="1" s="1"/>
  <c r="AB15" i="1"/>
  <c r="C138" i="1" s="1"/>
  <c r="AB141" i="1"/>
  <c r="C264" i="1" s="1"/>
  <c r="AB195" i="1"/>
  <c r="C318" i="1" s="1"/>
  <c r="AB16" i="1"/>
  <c r="C139" i="1" s="1"/>
  <c r="AB166" i="1"/>
  <c r="C289" i="1" s="1"/>
  <c r="AB164" i="1"/>
  <c r="C287" i="1" s="1"/>
  <c r="AB33" i="1"/>
  <c r="C156" i="1" s="1"/>
  <c r="AB190" i="1"/>
  <c r="C313" i="1" s="1"/>
  <c r="AB91" i="1"/>
  <c r="C214" i="1" s="1"/>
  <c r="AB157" i="1"/>
  <c r="C280" i="1" s="1"/>
  <c r="AB54" i="1"/>
  <c r="C177" i="1" s="1"/>
  <c r="AB37" i="1"/>
  <c r="C160" i="1" s="1"/>
  <c r="AB165" i="1"/>
  <c r="C288" i="1" s="1"/>
  <c r="AB119" i="1"/>
  <c r="C242" i="1" s="1"/>
  <c r="AB150" i="1"/>
  <c r="C273" i="1" s="1"/>
  <c r="AB12" i="1"/>
  <c r="C135" i="1" s="1"/>
  <c r="AB52" i="1"/>
  <c r="C175" i="1" s="1"/>
  <c r="AB145" i="1"/>
  <c r="C268" i="1" s="1"/>
  <c r="AB8" i="1"/>
  <c r="C131" i="1" s="1"/>
  <c r="AB97" i="1"/>
  <c r="C220" i="1" s="1"/>
  <c r="AB185" i="1"/>
  <c r="C308" i="1" s="1"/>
  <c r="AB155" i="1"/>
  <c r="C278" i="1" s="1"/>
  <c r="AB65" i="1"/>
  <c r="C188" i="1" s="1"/>
  <c r="AB120" i="1"/>
  <c r="C243" i="1" s="1"/>
  <c r="AB139" i="1"/>
  <c r="C262" i="1" s="1"/>
  <c r="AB92" i="1"/>
  <c r="C215" i="1" s="1"/>
  <c r="AB151" i="1"/>
  <c r="C274" i="1" s="1"/>
  <c r="AB89" i="1"/>
  <c r="C212" i="1" s="1"/>
  <c r="AB43" i="1"/>
  <c r="C166" i="1" s="1"/>
  <c r="AB148" i="1"/>
  <c r="C271" i="1" s="1"/>
  <c r="AB78" i="1"/>
  <c r="C201" i="1" s="1"/>
  <c r="AB67" i="1"/>
  <c r="C190" i="1" s="1"/>
  <c r="AB74" i="1"/>
  <c r="C197" i="1" s="1"/>
  <c r="AB76" i="1"/>
  <c r="C199" i="1" s="1"/>
  <c r="AB69" i="1"/>
  <c r="C192" i="1" s="1"/>
  <c r="AB66" i="1"/>
  <c r="C189" i="1" s="1"/>
  <c r="AB171" i="1"/>
  <c r="C294" i="1" s="1"/>
  <c r="AB60" i="1"/>
  <c r="C183" i="1" s="1"/>
  <c r="AB72" i="1"/>
  <c r="C195" i="1" s="1"/>
  <c r="AB19" i="1"/>
  <c r="C142" i="1" s="1"/>
  <c r="AB22" i="1"/>
  <c r="C145" i="1" s="1"/>
  <c r="AB114" i="1"/>
  <c r="C237" i="1" s="1"/>
  <c r="AB39" i="1"/>
  <c r="C162" i="1" s="1"/>
  <c r="AB188" i="1"/>
  <c r="C311" i="1" s="1"/>
  <c r="AB189" i="1"/>
  <c r="C312" i="1" s="1"/>
  <c r="AB110" i="1"/>
  <c r="C233" i="1" s="1"/>
  <c r="AB136" i="1"/>
  <c r="C259" i="1" s="1"/>
  <c r="AB63" i="1"/>
  <c r="C186" i="1" s="1"/>
  <c r="AB169" i="1"/>
  <c r="C292" i="1" s="1"/>
  <c r="AB163" i="1"/>
  <c r="C286" i="1" s="1"/>
  <c r="AB90" i="1"/>
  <c r="C213" i="1" s="1"/>
  <c r="AB113" i="1"/>
  <c r="C236" i="1" s="1"/>
  <c r="AB86" i="1"/>
  <c r="C209" i="1" s="1"/>
  <c r="AB64" i="1"/>
  <c r="C187" i="1" s="1"/>
  <c r="AB57" i="1"/>
  <c r="C180" i="1" s="1"/>
  <c r="AB93" i="1"/>
  <c r="C216" i="1" s="1"/>
  <c r="AB88" i="1"/>
  <c r="C211" i="1" s="1"/>
  <c r="AB108" i="1"/>
  <c r="C231" i="1" s="1"/>
  <c r="AB175" i="1"/>
  <c r="C298" i="1" s="1"/>
  <c r="AB34" i="1"/>
  <c r="C157" i="1" s="1"/>
  <c r="AB68" i="1"/>
  <c r="C191" i="1" s="1"/>
  <c r="AB100" i="1"/>
  <c r="C223" i="1" s="1"/>
  <c r="AB9" i="1"/>
  <c r="C132" i="1" s="1"/>
  <c r="AB122" i="1"/>
  <c r="C245" i="1" s="1"/>
  <c r="AB62" i="1"/>
  <c r="C185" i="1" s="1"/>
  <c r="AB117" i="1"/>
  <c r="C240" i="1" s="1"/>
  <c r="AB96" i="1"/>
  <c r="C219" i="1" s="1"/>
  <c r="AB184" i="1"/>
  <c r="C307" i="1" s="1"/>
  <c r="AB24" i="1"/>
  <c r="C147" i="1" s="1"/>
  <c r="AB127" i="1"/>
  <c r="C250" i="1" s="1"/>
  <c r="AB128" i="1"/>
  <c r="C251" i="1" s="1"/>
  <c r="AB179" i="1"/>
  <c r="C302" i="1" s="1"/>
  <c r="AB40" i="1"/>
  <c r="C163" i="1" s="1"/>
  <c r="AB174" i="1"/>
  <c r="C297" i="1" s="1"/>
  <c r="AB70" i="1"/>
  <c r="C193" i="1" s="1"/>
  <c r="AB109" i="1"/>
  <c r="C232" i="1" s="1"/>
  <c r="AB177" i="1"/>
  <c r="C300" i="1" s="1"/>
  <c r="AB20" i="1"/>
  <c r="C143" i="1" s="1"/>
  <c r="AB176" i="1"/>
  <c r="C299" i="1" s="1"/>
  <c r="AB153" i="1"/>
  <c r="C276" i="1" s="1"/>
  <c r="AB133" i="1"/>
  <c r="C256" i="1" s="1"/>
  <c r="AB3" i="1"/>
  <c r="AB45" i="1"/>
  <c r="C168" i="1" s="1"/>
  <c r="AB123" i="1"/>
  <c r="C246" i="1" s="1"/>
  <c r="AB142" i="1"/>
  <c r="C265" i="1" s="1"/>
  <c r="AB107" i="1"/>
  <c r="C230" i="1" s="1"/>
  <c r="AB99" i="1"/>
  <c r="C222" i="1" s="1"/>
  <c r="AB172" i="1"/>
  <c r="C295" i="1" s="1"/>
  <c r="AB144" i="1"/>
  <c r="C267" i="1" s="1"/>
  <c r="AB98" i="1"/>
  <c r="C221" i="1" s="1"/>
  <c r="AB130" i="1"/>
  <c r="C253" i="1" s="1"/>
  <c r="AB101" i="1"/>
  <c r="C224" i="1" s="1"/>
  <c r="AB135" i="1"/>
  <c r="C258" i="1" s="1"/>
  <c r="AB121" i="1"/>
  <c r="C244" i="1" s="1"/>
  <c r="AB11" i="1"/>
  <c r="C134" i="1" s="1"/>
  <c r="AB160" i="1"/>
  <c r="C283" i="1" s="1"/>
  <c r="AB77" i="1"/>
  <c r="C200" i="1" s="1"/>
  <c r="AB173" i="1"/>
  <c r="C296" i="1" s="1"/>
  <c r="AB50" i="1"/>
  <c r="C173" i="1" s="1"/>
  <c r="AB167" i="1"/>
  <c r="C290" i="1" s="1"/>
  <c r="AB29" i="1"/>
  <c r="C152" i="1" s="1"/>
  <c r="AB59" i="1"/>
  <c r="C182" i="1" s="1"/>
  <c r="AB73" i="1"/>
  <c r="C196" i="1" s="1"/>
  <c r="AB149" i="1"/>
  <c r="C272" i="1" s="1"/>
  <c r="AB132" i="1"/>
  <c r="C255" i="1" s="1"/>
  <c r="AB154" i="1"/>
  <c r="C277" i="1" s="1"/>
  <c r="AB95" i="1"/>
  <c r="C218" i="1" s="1"/>
  <c r="AB183" i="1"/>
  <c r="C306" i="1" s="1"/>
  <c r="AB178" i="1"/>
  <c r="C301" i="1" s="1"/>
  <c r="AB47" i="1"/>
  <c r="C170" i="1" s="1"/>
  <c r="AB21" i="1"/>
  <c r="C144" i="1" s="1"/>
  <c r="AB147" i="1"/>
  <c r="C270" i="1" s="1"/>
  <c r="AB42" i="1"/>
  <c r="C165" i="1" s="1"/>
  <c r="AB28" i="1"/>
  <c r="C151" i="1" s="1"/>
  <c r="AB32" i="1"/>
  <c r="C155" i="1" s="1"/>
  <c r="AB38" i="1"/>
  <c r="C161" i="1" s="1"/>
  <c r="AB182" i="1"/>
  <c r="C305" i="1" s="1"/>
  <c r="AB106" i="1"/>
  <c r="C229" i="1" s="1"/>
  <c r="AB118" i="1"/>
  <c r="C241" i="1" s="1"/>
  <c r="AB170" i="1"/>
  <c r="C293" i="1" s="1"/>
  <c r="AB194" i="1"/>
  <c r="C317" i="1" s="1"/>
  <c r="AB158" i="1"/>
  <c r="C281" i="1" s="1"/>
  <c r="AB192" i="1"/>
  <c r="C315" i="1" s="1"/>
  <c r="AB27" i="1"/>
  <c r="C150" i="1" s="1"/>
  <c r="AB138" i="1"/>
  <c r="C261" i="1" s="1"/>
  <c r="AB193" i="1"/>
  <c r="C316" i="1" s="1"/>
  <c r="AB115" i="1"/>
  <c r="C238" i="1" s="1"/>
  <c r="AB4" i="1"/>
  <c r="AB14" i="1"/>
  <c r="C137" i="1" s="1"/>
  <c r="AB112" i="1"/>
  <c r="C235" i="1" s="1"/>
  <c r="AB105" i="1"/>
  <c r="C228" i="1" s="1"/>
  <c r="AB191" i="1"/>
  <c r="C314" i="1" s="1"/>
  <c r="AB159" i="1"/>
  <c r="C282" i="1" s="1"/>
  <c r="AB6" i="1"/>
  <c r="C129" i="1" s="1"/>
  <c r="AB31" i="1"/>
  <c r="C154" i="1" s="1"/>
  <c r="AB17" i="1"/>
  <c r="C140" i="1" s="1"/>
  <c r="AB10" i="1"/>
  <c r="C133" i="1" s="1"/>
  <c r="AB125" i="1"/>
  <c r="C248" i="1" s="1"/>
  <c r="AB103" i="1"/>
  <c r="C226" i="1" s="1"/>
  <c r="AB81" i="1"/>
  <c r="C204" i="1" s="1"/>
  <c r="AB137" i="1"/>
  <c r="C260" i="1" s="1"/>
  <c r="AB23" i="1"/>
  <c r="C146" i="1" s="1"/>
  <c r="AB13" i="1"/>
  <c r="C136" i="1" s="1"/>
  <c r="AB94" i="1"/>
  <c r="C217" i="1" s="1"/>
  <c r="AB36" i="1"/>
  <c r="C159" i="1" s="1"/>
  <c r="AB75" i="1"/>
  <c r="C198" i="1" s="1"/>
  <c r="AB61" i="1"/>
  <c r="C184" i="1" s="1"/>
  <c r="AB124" i="1"/>
  <c r="C247" i="1" s="1"/>
  <c r="AB58" i="1"/>
  <c r="C181" i="1" s="1"/>
  <c r="AB140" i="1"/>
  <c r="C263" i="1" s="1"/>
  <c r="AB102" i="1"/>
  <c r="C225" i="1" s="1"/>
  <c r="AB126" i="1"/>
  <c r="C249" i="1" s="1"/>
  <c r="AB85" i="1"/>
  <c r="C208" i="1" s="1"/>
  <c r="AB156" i="1"/>
  <c r="C279" i="1" s="1"/>
  <c r="AB7" i="1"/>
  <c r="C130" i="1" s="1"/>
  <c r="AB53" i="1"/>
  <c r="C176" i="1" s="1"/>
  <c r="AB180" i="1"/>
  <c r="C303" i="1" s="1"/>
  <c r="AB87" i="1"/>
  <c r="C210" i="1" s="1"/>
  <c r="AB116" i="1"/>
  <c r="C239" i="1" s="1"/>
  <c r="AB5" i="1"/>
  <c r="C128" i="1" s="1"/>
  <c r="AB48" i="1"/>
  <c r="C171" i="1" s="1"/>
  <c r="AB161" i="1"/>
  <c r="C284" i="1" s="1"/>
  <c r="AB46" i="1"/>
  <c r="C169" i="1" s="1"/>
  <c r="AB25" i="1"/>
  <c r="C148" i="1" s="1"/>
  <c r="AB18" i="1"/>
  <c r="C141" i="1" s="1"/>
  <c r="AB84" i="1"/>
  <c r="C207" i="1" s="1"/>
  <c r="AB41" i="1"/>
  <c r="C164" i="1" s="1"/>
  <c r="AB71" i="1"/>
  <c r="C194" i="1" s="1"/>
  <c r="AB80" i="1"/>
  <c r="C203" i="1" s="1"/>
  <c r="AB134" i="1"/>
  <c r="C257" i="1" s="1"/>
  <c r="AB111" i="1"/>
  <c r="C234" i="1" s="1"/>
  <c r="AB131" i="1"/>
  <c r="C254" i="1" s="1"/>
  <c r="AB51" i="1"/>
  <c r="C174" i="1" s="1"/>
  <c r="AB82" i="1"/>
  <c r="C205" i="1" s="1"/>
  <c r="AB79" i="1"/>
  <c r="C202" i="1" s="1"/>
  <c r="AB168" i="1"/>
  <c r="C291" i="1" s="1"/>
  <c r="AB83" i="1"/>
  <c r="C206" i="1" s="1"/>
  <c r="AB181" i="1"/>
  <c r="C304" i="1" s="1"/>
  <c r="AB146" i="1"/>
  <c r="C269" i="1" s="1"/>
  <c r="AB143" i="1"/>
  <c r="C266" i="1" s="1"/>
  <c r="AB44" i="1"/>
  <c r="C167" i="1" s="1"/>
  <c r="AB26" i="1"/>
  <c r="C149" i="1" s="1"/>
  <c r="AB152" i="1"/>
  <c r="C275" i="1" s="1"/>
  <c r="AB30" i="1"/>
  <c r="C153" i="1" s="1"/>
  <c r="AB129" i="1"/>
  <c r="C252" i="1" s="1"/>
  <c r="AB187" i="1"/>
  <c r="C310" i="1" s="1"/>
  <c r="AB162" i="1"/>
  <c r="C285" i="1" s="1"/>
  <c r="AB49" i="1"/>
  <c r="C172" i="1" s="1"/>
  <c r="AB104" i="1"/>
  <c r="C227" i="1" s="1"/>
  <c r="AB56" i="1"/>
  <c r="C179" i="1" s="1"/>
  <c r="AB186" i="1"/>
  <c r="C309" i="1" s="1"/>
  <c r="AB55" i="1"/>
  <c r="C178" i="1" s="1"/>
  <c r="G21" i="1"/>
  <c r="G28" i="1"/>
  <c r="G34" i="1"/>
  <c r="G35" i="1"/>
  <c r="G25" i="1"/>
  <c r="G31" i="1"/>
  <c r="G20" i="1"/>
  <c r="G26" i="1"/>
  <c r="G30" i="1"/>
  <c r="G29" i="1"/>
  <c r="G22" i="1"/>
  <c r="G33" i="1"/>
  <c r="G23" i="1"/>
  <c r="G32" i="1"/>
  <c r="G24" i="1"/>
  <c r="G27" i="1"/>
  <c r="G36" i="1"/>
  <c r="HU177" i="1" l="1"/>
  <c r="ID177" i="1" s="1"/>
  <c r="IE178" i="1" s="1"/>
  <c r="IF179" i="1" s="1"/>
  <c r="IG180" i="1" s="1"/>
  <c r="IH181" i="1" s="1"/>
  <c r="II182" i="1" s="1"/>
  <c r="IJ183" i="1" s="1"/>
  <c r="IK184" i="1" s="1"/>
  <c r="IL185" i="1" s="1"/>
  <c r="IM186" i="1" s="1"/>
  <c r="IN187" i="1" s="1"/>
  <c r="IO188" i="1" s="1"/>
  <c r="IP189" i="1" s="1"/>
  <c r="IQ190" i="1" s="1"/>
  <c r="IR191" i="1" s="1"/>
  <c r="IS192" i="1" s="1"/>
  <c r="IT193" i="1" s="1"/>
  <c r="IU194" i="1" s="1"/>
  <c r="IV195" i="1" s="1"/>
  <c r="HU183" i="1"/>
  <c r="ID183" i="1" s="1"/>
  <c r="IE184" i="1" s="1"/>
  <c r="IF185" i="1" s="1"/>
  <c r="IG186" i="1" s="1"/>
  <c r="IH187" i="1" s="1"/>
  <c r="II188" i="1" s="1"/>
  <c r="IJ189" i="1" s="1"/>
  <c r="IK190" i="1" s="1"/>
  <c r="IL191" i="1" s="1"/>
  <c r="IM192" i="1" s="1"/>
  <c r="IN193" i="1" s="1"/>
  <c r="IO194" i="1" s="1"/>
  <c r="IP195" i="1" s="1"/>
  <c r="HU153" i="1"/>
  <c r="ID153" i="1" s="1"/>
  <c r="IE154" i="1" s="1"/>
  <c r="IF155" i="1" s="1"/>
  <c r="IG156" i="1" s="1"/>
  <c r="IH157" i="1" s="1"/>
  <c r="II158" i="1" s="1"/>
  <c r="IJ159" i="1" s="1"/>
  <c r="IK160" i="1" s="1"/>
  <c r="IL161" i="1" s="1"/>
  <c r="IM162" i="1" s="1"/>
  <c r="IN163" i="1" s="1"/>
  <c r="IO164" i="1" s="1"/>
  <c r="IP165" i="1" s="1"/>
  <c r="IQ166" i="1" s="1"/>
  <c r="IR167" i="1" s="1"/>
  <c r="IS168" i="1" s="1"/>
  <c r="IT169" i="1" s="1"/>
  <c r="IU170" i="1" s="1"/>
  <c r="IV171" i="1" s="1"/>
  <c r="IW172" i="1" s="1"/>
  <c r="IX173" i="1" s="1"/>
  <c r="IY174" i="1" s="1"/>
  <c r="IZ175" i="1" s="1"/>
  <c r="JA176" i="1" s="1"/>
  <c r="JB177" i="1" s="1"/>
  <c r="JC178" i="1" s="1"/>
  <c r="JD179" i="1" s="1"/>
  <c r="JE180" i="1" s="1"/>
  <c r="JF181" i="1" s="1"/>
  <c r="JG182" i="1" s="1"/>
  <c r="JH183" i="1" s="1"/>
  <c r="JI184" i="1" s="1"/>
  <c r="JJ185" i="1" s="1"/>
  <c r="JK186" i="1" s="1"/>
  <c r="JL187" i="1" s="1"/>
  <c r="JM188" i="1" s="1"/>
  <c r="JN189" i="1" s="1"/>
  <c r="JO190" i="1" s="1"/>
  <c r="JP191" i="1" s="1"/>
  <c r="JQ192" i="1" s="1"/>
  <c r="JR193" i="1" s="1"/>
  <c r="JS194" i="1" s="1"/>
  <c r="JT195" i="1" s="1"/>
  <c r="HU120" i="1"/>
  <c r="ID120" i="1" s="1"/>
  <c r="IE121" i="1" s="1"/>
  <c r="IF122" i="1" s="1"/>
  <c r="IG123" i="1" s="1"/>
  <c r="IH124" i="1" s="1"/>
  <c r="II125" i="1" s="1"/>
  <c r="IJ126" i="1" s="1"/>
  <c r="IK127" i="1" s="1"/>
  <c r="IL128" i="1" s="1"/>
  <c r="IM129" i="1" s="1"/>
  <c r="IN130" i="1" s="1"/>
  <c r="IO131" i="1" s="1"/>
  <c r="IP132" i="1" s="1"/>
  <c r="IQ133" i="1" s="1"/>
  <c r="IR134" i="1" s="1"/>
  <c r="IS135" i="1" s="1"/>
  <c r="IT136" i="1" s="1"/>
  <c r="IU137" i="1" s="1"/>
  <c r="IV138" i="1" s="1"/>
  <c r="IW139" i="1" s="1"/>
  <c r="IX140" i="1" s="1"/>
  <c r="IY141" i="1" s="1"/>
  <c r="IZ142" i="1" s="1"/>
  <c r="JA143" i="1" s="1"/>
  <c r="JB144" i="1" s="1"/>
  <c r="JC145" i="1" s="1"/>
  <c r="JD146" i="1" s="1"/>
  <c r="JE147" i="1" s="1"/>
  <c r="JF148" i="1" s="1"/>
  <c r="JG149" i="1" s="1"/>
  <c r="JH150" i="1" s="1"/>
  <c r="JI151" i="1" s="1"/>
  <c r="JJ152" i="1" s="1"/>
  <c r="JK153" i="1" s="1"/>
  <c r="JL154" i="1" s="1"/>
  <c r="JM155" i="1" s="1"/>
  <c r="JN156" i="1" s="1"/>
  <c r="JO157" i="1" s="1"/>
  <c r="JP158" i="1" s="1"/>
  <c r="JQ159" i="1" s="1"/>
  <c r="JR160" i="1" s="1"/>
  <c r="JS161" i="1" s="1"/>
  <c r="JT162" i="1" s="1"/>
  <c r="JU163" i="1" s="1"/>
  <c r="JV164" i="1" s="1"/>
  <c r="JW165" i="1" s="1"/>
  <c r="JX166" i="1" s="1"/>
  <c r="JY167" i="1" s="1"/>
  <c r="JZ168" i="1" s="1"/>
  <c r="KA169" i="1" s="1"/>
  <c r="KB170" i="1" s="1"/>
  <c r="KC171" i="1" s="1"/>
  <c r="KD172" i="1" s="1"/>
  <c r="KE173" i="1" s="1"/>
  <c r="KF174" i="1" s="1"/>
  <c r="KG175" i="1" s="1"/>
  <c r="KH176" i="1" s="1"/>
  <c r="KI177" i="1" s="1"/>
  <c r="KJ178" i="1" s="1"/>
  <c r="KK179" i="1" s="1"/>
  <c r="KL180" i="1" s="1"/>
  <c r="KM181" i="1" s="1"/>
  <c r="KN182" i="1" s="1"/>
  <c r="KO183" i="1" s="1"/>
  <c r="KP184" i="1" s="1"/>
  <c r="KQ185" i="1" s="1"/>
  <c r="KR186" i="1" s="1"/>
  <c r="KS187" i="1" s="1"/>
  <c r="KT188" i="1" s="1"/>
  <c r="KU189" i="1" s="1"/>
  <c r="KV190" i="1" s="1"/>
  <c r="KW191" i="1" s="1"/>
  <c r="KX192" i="1" s="1"/>
  <c r="KY193" i="1" s="1"/>
  <c r="KZ194" i="1" s="1"/>
  <c r="LA195" i="1" s="1"/>
  <c r="HU57" i="1"/>
  <c r="ID57" i="1" s="1"/>
  <c r="IE58" i="1" s="1"/>
  <c r="IF59" i="1" s="1"/>
  <c r="IG60" i="1" s="1"/>
  <c r="IH61" i="1" s="1"/>
  <c r="II62" i="1" s="1"/>
  <c r="IJ63" i="1" s="1"/>
  <c r="IK64" i="1" s="1"/>
  <c r="IL65" i="1" s="1"/>
  <c r="IM66" i="1" s="1"/>
  <c r="IN67" i="1" s="1"/>
  <c r="IO68" i="1" s="1"/>
  <c r="IP69" i="1" s="1"/>
  <c r="IQ70" i="1" s="1"/>
  <c r="IR71" i="1" s="1"/>
  <c r="IS72" i="1" s="1"/>
  <c r="IT73" i="1" s="1"/>
  <c r="IU74" i="1" s="1"/>
  <c r="IV75" i="1" s="1"/>
  <c r="IW76" i="1" s="1"/>
  <c r="IX77" i="1" s="1"/>
  <c r="IY78" i="1" s="1"/>
  <c r="IZ79" i="1" s="1"/>
  <c r="JA80" i="1" s="1"/>
  <c r="JB81" i="1" s="1"/>
  <c r="JC82" i="1" s="1"/>
  <c r="JD83" i="1" s="1"/>
  <c r="JE84" i="1" s="1"/>
  <c r="JF85" i="1" s="1"/>
  <c r="JG86" i="1" s="1"/>
  <c r="JH87" i="1" s="1"/>
  <c r="JI88" i="1" s="1"/>
  <c r="JJ89" i="1" s="1"/>
  <c r="JK90" i="1" s="1"/>
  <c r="JL91" i="1" s="1"/>
  <c r="JM92" i="1" s="1"/>
  <c r="JN93" i="1" s="1"/>
  <c r="JO94" i="1" s="1"/>
  <c r="JP95" i="1" s="1"/>
  <c r="JQ96" i="1" s="1"/>
  <c r="JR97" i="1" s="1"/>
  <c r="JS98" i="1" s="1"/>
  <c r="JT99" i="1" s="1"/>
  <c r="JU100" i="1" s="1"/>
  <c r="JV101" i="1" s="1"/>
  <c r="JW102" i="1" s="1"/>
  <c r="JX103" i="1" s="1"/>
  <c r="JY104" i="1" s="1"/>
  <c r="JZ105" i="1" s="1"/>
  <c r="KA106" i="1" s="1"/>
  <c r="KB107" i="1" s="1"/>
  <c r="KC108" i="1" s="1"/>
  <c r="KD109" i="1" s="1"/>
  <c r="KE110" i="1" s="1"/>
  <c r="KF111" i="1" s="1"/>
  <c r="KG112" i="1" s="1"/>
  <c r="KH113" i="1" s="1"/>
  <c r="KI114" i="1" s="1"/>
  <c r="KJ115" i="1" s="1"/>
  <c r="KK116" i="1" s="1"/>
  <c r="KL117" i="1" s="1"/>
  <c r="KM118" i="1" s="1"/>
  <c r="KN119" i="1" s="1"/>
  <c r="KO120" i="1" s="1"/>
  <c r="KP121" i="1" s="1"/>
  <c r="KQ122" i="1" s="1"/>
  <c r="KR123" i="1" s="1"/>
  <c r="KS124" i="1" s="1"/>
  <c r="KT125" i="1" s="1"/>
  <c r="KU126" i="1" s="1"/>
  <c r="KV127" i="1" s="1"/>
  <c r="KW128" i="1" s="1"/>
  <c r="KX129" i="1" s="1"/>
  <c r="KY130" i="1" s="1"/>
  <c r="KZ131" i="1" s="1"/>
  <c r="LA132" i="1" s="1"/>
  <c r="LB133" i="1" s="1"/>
  <c r="LC134" i="1" s="1"/>
  <c r="LD135" i="1" s="1"/>
  <c r="LE136" i="1" s="1"/>
  <c r="LF137" i="1" s="1"/>
  <c r="LG138" i="1" s="1"/>
  <c r="LH139" i="1" s="1"/>
  <c r="LI140" i="1" s="1"/>
  <c r="LJ141" i="1" s="1"/>
  <c r="LK142" i="1" s="1"/>
  <c r="LL143" i="1" s="1"/>
  <c r="LM144" i="1" s="1"/>
  <c r="LN145" i="1" s="1"/>
  <c r="LO146" i="1" s="1"/>
  <c r="LP147" i="1" s="1"/>
  <c r="LQ148" i="1" s="1"/>
  <c r="LR149" i="1" s="1"/>
  <c r="LS150" i="1" s="1"/>
  <c r="LT151" i="1" s="1"/>
  <c r="LU152" i="1" s="1"/>
  <c r="LV153" i="1" s="1"/>
  <c r="LW154" i="1" s="1"/>
  <c r="LX155" i="1" s="1"/>
  <c r="LY156" i="1" s="1"/>
  <c r="LZ157" i="1" s="1"/>
  <c r="MA158" i="1" s="1"/>
  <c r="MB159" i="1" s="1"/>
  <c r="MC160" i="1" s="1"/>
  <c r="MD161" i="1" s="1"/>
  <c r="ME162" i="1" s="1"/>
  <c r="MF163" i="1" s="1"/>
  <c r="MG164" i="1" s="1"/>
  <c r="MH165" i="1" s="1"/>
  <c r="MI166" i="1" s="1"/>
  <c r="MJ167" i="1" s="1"/>
  <c r="MK168" i="1" s="1"/>
  <c r="ML169" i="1" s="1"/>
  <c r="MM170" i="1" s="1"/>
  <c r="MN171" i="1" s="1"/>
  <c r="MO172" i="1" s="1"/>
  <c r="MP173" i="1" s="1"/>
  <c r="MQ174" i="1" s="1"/>
  <c r="MR175" i="1" s="1"/>
  <c r="MS176" i="1" s="1"/>
  <c r="MT177" i="1" s="1"/>
  <c r="MU178" i="1" s="1"/>
  <c r="MV179" i="1" s="1"/>
  <c r="MW180" i="1" s="1"/>
  <c r="MX181" i="1" s="1"/>
  <c r="MY182" i="1" s="1"/>
  <c r="MZ183" i="1" s="1"/>
  <c r="NA184" i="1" s="1"/>
  <c r="NB185" i="1" s="1"/>
  <c r="NC186" i="1" s="1"/>
  <c r="ND187" i="1" s="1"/>
  <c r="NE188" i="1" s="1"/>
  <c r="NF189" i="1" s="1"/>
  <c r="NG190" i="1" s="1"/>
  <c r="NH191" i="1" s="1"/>
  <c r="NI192" i="1" s="1"/>
  <c r="NJ193" i="1" s="1"/>
  <c r="NK194" i="1" s="1"/>
  <c r="NL195" i="1" s="1"/>
  <c r="HU176" i="1"/>
  <c r="ID176" i="1" s="1"/>
  <c r="IE177" i="1" s="1"/>
  <c r="IF178" i="1" s="1"/>
  <c r="IG179" i="1" s="1"/>
  <c r="IH180" i="1" s="1"/>
  <c r="II181" i="1" s="1"/>
  <c r="IJ182" i="1" s="1"/>
  <c r="IK183" i="1" s="1"/>
  <c r="IL184" i="1" s="1"/>
  <c r="IM185" i="1" s="1"/>
  <c r="IN186" i="1" s="1"/>
  <c r="IO187" i="1" s="1"/>
  <c r="IP188" i="1" s="1"/>
  <c r="IQ189" i="1" s="1"/>
  <c r="IR190" i="1" s="1"/>
  <c r="IS191" i="1" s="1"/>
  <c r="IT192" i="1" s="1"/>
  <c r="IU193" i="1" s="1"/>
  <c r="IV194" i="1" s="1"/>
  <c r="IW195" i="1" s="1"/>
  <c r="HU14" i="1"/>
  <c r="ID14" i="1" s="1"/>
  <c r="IE15" i="1" s="1"/>
  <c r="IF16" i="1" s="1"/>
  <c r="IG17" i="1" s="1"/>
  <c r="IH18" i="1" s="1"/>
  <c r="II19" i="1" s="1"/>
  <c r="IJ20" i="1" s="1"/>
  <c r="IK21" i="1" s="1"/>
  <c r="IL22" i="1" s="1"/>
  <c r="IM23" i="1" s="1"/>
  <c r="IN24" i="1" s="1"/>
  <c r="IO25" i="1" s="1"/>
  <c r="IP26" i="1" s="1"/>
  <c r="IQ27" i="1" s="1"/>
  <c r="IR28" i="1" s="1"/>
  <c r="IS29" i="1" s="1"/>
  <c r="IT30" i="1" s="1"/>
  <c r="IU31" i="1" s="1"/>
  <c r="IV32" i="1" s="1"/>
  <c r="IW33" i="1" s="1"/>
  <c r="IX34" i="1" s="1"/>
  <c r="IY35" i="1" s="1"/>
  <c r="IZ36" i="1" s="1"/>
  <c r="JA37" i="1" s="1"/>
  <c r="JB38" i="1" s="1"/>
  <c r="JC39" i="1" s="1"/>
  <c r="JD40" i="1" s="1"/>
  <c r="JE41" i="1" s="1"/>
  <c r="JF42" i="1" s="1"/>
  <c r="JG43" i="1" s="1"/>
  <c r="JH44" i="1" s="1"/>
  <c r="JI45" i="1" s="1"/>
  <c r="JJ46" i="1" s="1"/>
  <c r="JK47" i="1" s="1"/>
  <c r="JL48" i="1" s="1"/>
  <c r="JM49" i="1" s="1"/>
  <c r="JN50" i="1" s="1"/>
  <c r="JO51" i="1" s="1"/>
  <c r="JP52" i="1" s="1"/>
  <c r="JQ53" i="1" s="1"/>
  <c r="JR54" i="1" s="1"/>
  <c r="JS55" i="1" s="1"/>
  <c r="JT56" i="1" s="1"/>
  <c r="JU57" i="1" s="1"/>
  <c r="JV58" i="1" s="1"/>
  <c r="JW59" i="1" s="1"/>
  <c r="JX60" i="1" s="1"/>
  <c r="JY61" i="1" s="1"/>
  <c r="JZ62" i="1" s="1"/>
  <c r="KA63" i="1" s="1"/>
  <c r="KB64" i="1" s="1"/>
  <c r="KC65" i="1" s="1"/>
  <c r="KD66" i="1" s="1"/>
  <c r="KE67" i="1" s="1"/>
  <c r="KF68" i="1" s="1"/>
  <c r="KG69" i="1" s="1"/>
  <c r="KH70" i="1" s="1"/>
  <c r="KI71" i="1" s="1"/>
  <c r="KJ72" i="1" s="1"/>
  <c r="KK73" i="1" s="1"/>
  <c r="KL74" i="1" s="1"/>
  <c r="KM75" i="1" s="1"/>
  <c r="KN76" i="1" s="1"/>
  <c r="KO77" i="1" s="1"/>
  <c r="KP78" i="1" s="1"/>
  <c r="KQ79" i="1" s="1"/>
  <c r="KR80" i="1" s="1"/>
  <c r="KS81" i="1" s="1"/>
  <c r="KT82" i="1" s="1"/>
  <c r="KU83" i="1" s="1"/>
  <c r="KV84" i="1" s="1"/>
  <c r="KW85" i="1" s="1"/>
  <c r="KX86" i="1" s="1"/>
  <c r="KY87" i="1" s="1"/>
  <c r="KZ88" i="1" s="1"/>
  <c r="LA89" i="1" s="1"/>
  <c r="LB90" i="1" s="1"/>
  <c r="LC91" i="1" s="1"/>
  <c r="LD92" i="1" s="1"/>
  <c r="LE93" i="1" s="1"/>
  <c r="LF94" i="1" s="1"/>
  <c r="LG95" i="1" s="1"/>
  <c r="LH96" i="1" s="1"/>
  <c r="LI97" i="1" s="1"/>
  <c r="LJ98" i="1" s="1"/>
  <c r="LK99" i="1" s="1"/>
  <c r="LL100" i="1" s="1"/>
  <c r="LM101" i="1" s="1"/>
  <c r="LN102" i="1" s="1"/>
  <c r="LO103" i="1" s="1"/>
  <c r="LP104" i="1" s="1"/>
  <c r="LQ105" i="1" s="1"/>
  <c r="LR106" i="1" s="1"/>
  <c r="LS107" i="1" s="1"/>
  <c r="LT108" i="1" s="1"/>
  <c r="LU109" i="1" s="1"/>
  <c r="LV110" i="1" s="1"/>
  <c r="LW111" i="1" s="1"/>
  <c r="LX112" i="1" s="1"/>
  <c r="LY113" i="1" s="1"/>
  <c r="LZ114" i="1" s="1"/>
  <c r="MA115" i="1" s="1"/>
  <c r="MB116" i="1" s="1"/>
  <c r="MC117" i="1" s="1"/>
  <c r="MD118" i="1" s="1"/>
  <c r="ME119" i="1" s="1"/>
  <c r="MF120" i="1" s="1"/>
  <c r="MG121" i="1" s="1"/>
  <c r="MH122" i="1" s="1"/>
  <c r="MI123" i="1" s="1"/>
  <c r="MJ124" i="1" s="1"/>
  <c r="MK125" i="1" s="1"/>
  <c r="ML126" i="1" s="1"/>
  <c r="MM127" i="1" s="1"/>
  <c r="MN128" i="1" s="1"/>
  <c r="MO129" i="1" s="1"/>
  <c r="MP130" i="1" s="1"/>
  <c r="MQ131" i="1" s="1"/>
  <c r="MR132" i="1" s="1"/>
  <c r="MS133" i="1" s="1"/>
  <c r="MT134" i="1" s="1"/>
  <c r="MU135" i="1" s="1"/>
  <c r="MV136" i="1" s="1"/>
  <c r="MW137" i="1" s="1"/>
  <c r="MX138" i="1" s="1"/>
  <c r="MY139" i="1" s="1"/>
  <c r="MZ140" i="1" s="1"/>
  <c r="NA141" i="1" s="1"/>
  <c r="NB142" i="1" s="1"/>
  <c r="NC143" i="1" s="1"/>
  <c r="ND144" i="1" s="1"/>
  <c r="NE145" i="1" s="1"/>
  <c r="NF146" i="1" s="1"/>
  <c r="NG147" i="1" s="1"/>
  <c r="NH148" i="1" s="1"/>
  <c r="NI149" i="1" s="1"/>
  <c r="NJ150" i="1" s="1"/>
  <c r="NK151" i="1" s="1"/>
  <c r="NL152" i="1" s="1"/>
  <c r="NM153" i="1" s="1"/>
  <c r="NN154" i="1" s="1"/>
  <c r="NO155" i="1" s="1"/>
  <c r="NP156" i="1" s="1"/>
  <c r="NQ157" i="1" s="1"/>
  <c r="NR158" i="1" s="1"/>
  <c r="NS159" i="1" s="1"/>
  <c r="NT160" i="1" s="1"/>
  <c r="NU161" i="1" s="1"/>
  <c r="NV162" i="1" s="1"/>
  <c r="NW163" i="1" s="1"/>
  <c r="NX164" i="1" s="1"/>
  <c r="NY165" i="1" s="1"/>
  <c r="NZ166" i="1" s="1"/>
  <c r="OA167" i="1" s="1"/>
  <c r="OB168" i="1" s="1"/>
  <c r="OC169" i="1" s="1"/>
  <c r="OD170" i="1" s="1"/>
  <c r="OE171" i="1" s="1"/>
  <c r="OF172" i="1" s="1"/>
  <c r="OG173" i="1" s="1"/>
  <c r="OH174" i="1" s="1"/>
  <c r="OI175" i="1" s="1"/>
  <c r="OJ176" i="1" s="1"/>
  <c r="OK177" i="1" s="1"/>
  <c r="OL178" i="1" s="1"/>
  <c r="OM179" i="1" s="1"/>
  <c r="ON180" i="1" s="1"/>
  <c r="OO181" i="1" s="1"/>
  <c r="OP182" i="1" s="1"/>
  <c r="OQ183" i="1" s="1"/>
  <c r="OR184" i="1" s="1"/>
  <c r="OS185" i="1" s="1"/>
  <c r="OT186" i="1" s="1"/>
  <c r="OU187" i="1" s="1"/>
  <c r="OV188" i="1" s="1"/>
  <c r="OW189" i="1" s="1"/>
  <c r="OX190" i="1" s="1"/>
  <c r="OY191" i="1" s="1"/>
  <c r="OZ192" i="1" s="1"/>
  <c r="PA193" i="1" s="1"/>
  <c r="PB194" i="1" s="1"/>
  <c r="PC195" i="1" s="1"/>
  <c r="HU46" i="1"/>
  <c r="ID46" i="1" s="1"/>
  <c r="IE47" i="1" s="1"/>
  <c r="IF48" i="1" s="1"/>
  <c r="IG49" i="1" s="1"/>
  <c r="IH50" i="1" s="1"/>
  <c r="II51" i="1" s="1"/>
  <c r="IJ52" i="1" s="1"/>
  <c r="IK53" i="1" s="1"/>
  <c r="IL54" i="1" s="1"/>
  <c r="IM55" i="1" s="1"/>
  <c r="IN56" i="1" s="1"/>
  <c r="IO57" i="1" s="1"/>
  <c r="IP58" i="1" s="1"/>
  <c r="IQ59" i="1" s="1"/>
  <c r="IR60" i="1" s="1"/>
  <c r="IS61" i="1" s="1"/>
  <c r="IT62" i="1" s="1"/>
  <c r="IU63" i="1" s="1"/>
  <c r="IV64" i="1" s="1"/>
  <c r="IW65" i="1" s="1"/>
  <c r="IX66" i="1" s="1"/>
  <c r="IY67" i="1" s="1"/>
  <c r="IZ68" i="1" s="1"/>
  <c r="JA69" i="1" s="1"/>
  <c r="JB70" i="1" s="1"/>
  <c r="JC71" i="1" s="1"/>
  <c r="JD72" i="1" s="1"/>
  <c r="JE73" i="1" s="1"/>
  <c r="JF74" i="1" s="1"/>
  <c r="JG75" i="1" s="1"/>
  <c r="JH76" i="1" s="1"/>
  <c r="JI77" i="1" s="1"/>
  <c r="JJ78" i="1" s="1"/>
  <c r="JK79" i="1" s="1"/>
  <c r="JL80" i="1" s="1"/>
  <c r="JM81" i="1" s="1"/>
  <c r="JN82" i="1" s="1"/>
  <c r="JO83" i="1" s="1"/>
  <c r="JP84" i="1" s="1"/>
  <c r="JQ85" i="1" s="1"/>
  <c r="JR86" i="1" s="1"/>
  <c r="JS87" i="1" s="1"/>
  <c r="JT88" i="1" s="1"/>
  <c r="JU89" i="1" s="1"/>
  <c r="JV90" i="1" s="1"/>
  <c r="JW91" i="1" s="1"/>
  <c r="JX92" i="1" s="1"/>
  <c r="JY93" i="1" s="1"/>
  <c r="JZ94" i="1" s="1"/>
  <c r="KA95" i="1" s="1"/>
  <c r="KB96" i="1" s="1"/>
  <c r="KC97" i="1" s="1"/>
  <c r="KD98" i="1" s="1"/>
  <c r="KE99" i="1" s="1"/>
  <c r="KF100" i="1" s="1"/>
  <c r="KG101" i="1" s="1"/>
  <c r="KH102" i="1" s="1"/>
  <c r="KI103" i="1" s="1"/>
  <c r="KJ104" i="1" s="1"/>
  <c r="KK105" i="1" s="1"/>
  <c r="KL106" i="1" s="1"/>
  <c r="KM107" i="1" s="1"/>
  <c r="KN108" i="1" s="1"/>
  <c r="KO109" i="1" s="1"/>
  <c r="KP110" i="1" s="1"/>
  <c r="KQ111" i="1" s="1"/>
  <c r="KR112" i="1" s="1"/>
  <c r="KS113" i="1" s="1"/>
  <c r="KT114" i="1" s="1"/>
  <c r="KU115" i="1" s="1"/>
  <c r="KV116" i="1" s="1"/>
  <c r="KW117" i="1" s="1"/>
  <c r="KX118" i="1" s="1"/>
  <c r="KY119" i="1" s="1"/>
  <c r="KZ120" i="1" s="1"/>
  <c r="LA121" i="1" s="1"/>
  <c r="LB122" i="1" s="1"/>
  <c r="LC123" i="1" s="1"/>
  <c r="LD124" i="1" s="1"/>
  <c r="LE125" i="1" s="1"/>
  <c r="LF126" i="1" s="1"/>
  <c r="LG127" i="1" s="1"/>
  <c r="LH128" i="1" s="1"/>
  <c r="LI129" i="1" s="1"/>
  <c r="LJ130" i="1" s="1"/>
  <c r="LK131" i="1" s="1"/>
  <c r="LL132" i="1" s="1"/>
  <c r="LM133" i="1" s="1"/>
  <c r="LN134" i="1" s="1"/>
  <c r="LO135" i="1" s="1"/>
  <c r="LP136" i="1" s="1"/>
  <c r="LQ137" i="1" s="1"/>
  <c r="LR138" i="1" s="1"/>
  <c r="LS139" i="1" s="1"/>
  <c r="LT140" i="1" s="1"/>
  <c r="LU141" i="1" s="1"/>
  <c r="LV142" i="1" s="1"/>
  <c r="LW143" i="1" s="1"/>
  <c r="LX144" i="1" s="1"/>
  <c r="LY145" i="1" s="1"/>
  <c r="LZ146" i="1" s="1"/>
  <c r="MA147" i="1" s="1"/>
  <c r="MB148" i="1" s="1"/>
  <c r="MC149" i="1" s="1"/>
  <c r="MD150" i="1" s="1"/>
  <c r="ME151" i="1" s="1"/>
  <c r="MF152" i="1" s="1"/>
  <c r="MG153" i="1" s="1"/>
  <c r="MH154" i="1" s="1"/>
  <c r="MI155" i="1" s="1"/>
  <c r="MJ156" i="1" s="1"/>
  <c r="MK157" i="1" s="1"/>
  <c r="ML158" i="1" s="1"/>
  <c r="MM159" i="1" s="1"/>
  <c r="MN160" i="1" s="1"/>
  <c r="MO161" i="1" s="1"/>
  <c r="MP162" i="1" s="1"/>
  <c r="MQ163" i="1" s="1"/>
  <c r="MR164" i="1" s="1"/>
  <c r="MS165" i="1" s="1"/>
  <c r="MT166" i="1" s="1"/>
  <c r="MU167" i="1" s="1"/>
  <c r="MV168" i="1" s="1"/>
  <c r="MW169" i="1" s="1"/>
  <c r="MX170" i="1" s="1"/>
  <c r="MY171" i="1" s="1"/>
  <c r="MZ172" i="1" s="1"/>
  <c r="NA173" i="1" s="1"/>
  <c r="NB174" i="1" s="1"/>
  <c r="NC175" i="1" s="1"/>
  <c r="ND176" i="1" s="1"/>
  <c r="NE177" i="1" s="1"/>
  <c r="NF178" i="1" s="1"/>
  <c r="NG179" i="1" s="1"/>
  <c r="NH180" i="1" s="1"/>
  <c r="NI181" i="1" s="1"/>
  <c r="NJ182" i="1" s="1"/>
  <c r="NK183" i="1" s="1"/>
  <c r="NL184" i="1" s="1"/>
  <c r="NM185" i="1" s="1"/>
  <c r="NN186" i="1" s="1"/>
  <c r="NO187" i="1" s="1"/>
  <c r="NP188" i="1" s="1"/>
  <c r="NQ189" i="1" s="1"/>
  <c r="NR190" i="1" s="1"/>
  <c r="NS191" i="1" s="1"/>
  <c r="NT192" i="1" s="1"/>
  <c r="NU193" i="1" s="1"/>
  <c r="NV194" i="1" s="1"/>
  <c r="NW195" i="1" s="1"/>
  <c r="HU17" i="1"/>
  <c r="ID17" i="1" s="1"/>
  <c r="IE18" i="1" s="1"/>
  <c r="IF19" i="1" s="1"/>
  <c r="IG20" i="1" s="1"/>
  <c r="IH21" i="1" s="1"/>
  <c r="II22" i="1" s="1"/>
  <c r="IJ23" i="1" s="1"/>
  <c r="IK24" i="1" s="1"/>
  <c r="IL25" i="1" s="1"/>
  <c r="IM26" i="1" s="1"/>
  <c r="IN27" i="1" s="1"/>
  <c r="IO28" i="1" s="1"/>
  <c r="IP29" i="1" s="1"/>
  <c r="IQ30" i="1" s="1"/>
  <c r="IR31" i="1" s="1"/>
  <c r="IS32" i="1" s="1"/>
  <c r="IT33" i="1" s="1"/>
  <c r="IU34" i="1" s="1"/>
  <c r="IV35" i="1" s="1"/>
  <c r="IW36" i="1" s="1"/>
  <c r="IX37" i="1" s="1"/>
  <c r="IY38" i="1" s="1"/>
  <c r="IZ39" i="1" s="1"/>
  <c r="JA40" i="1" s="1"/>
  <c r="JB41" i="1" s="1"/>
  <c r="JC42" i="1" s="1"/>
  <c r="JD43" i="1" s="1"/>
  <c r="JE44" i="1" s="1"/>
  <c r="JF45" i="1" s="1"/>
  <c r="JG46" i="1" s="1"/>
  <c r="JH47" i="1" s="1"/>
  <c r="JI48" i="1" s="1"/>
  <c r="JJ49" i="1" s="1"/>
  <c r="JK50" i="1" s="1"/>
  <c r="JL51" i="1" s="1"/>
  <c r="JM52" i="1" s="1"/>
  <c r="JN53" i="1" s="1"/>
  <c r="JO54" i="1" s="1"/>
  <c r="JP55" i="1" s="1"/>
  <c r="JQ56" i="1" s="1"/>
  <c r="JR57" i="1" s="1"/>
  <c r="JS58" i="1" s="1"/>
  <c r="JT59" i="1" s="1"/>
  <c r="JU60" i="1" s="1"/>
  <c r="JV61" i="1" s="1"/>
  <c r="JW62" i="1" s="1"/>
  <c r="JX63" i="1" s="1"/>
  <c r="JY64" i="1" s="1"/>
  <c r="JZ65" i="1" s="1"/>
  <c r="KA66" i="1" s="1"/>
  <c r="KB67" i="1" s="1"/>
  <c r="KC68" i="1" s="1"/>
  <c r="KD69" i="1" s="1"/>
  <c r="KE70" i="1" s="1"/>
  <c r="KF71" i="1" s="1"/>
  <c r="KG72" i="1" s="1"/>
  <c r="KH73" i="1" s="1"/>
  <c r="KI74" i="1" s="1"/>
  <c r="KJ75" i="1" s="1"/>
  <c r="KK76" i="1" s="1"/>
  <c r="KL77" i="1" s="1"/>
  <c r="KM78" i="1" s="1"/>
  <c r="KN79" i="1" s="1"/>
  <c r="KO80" i="1" s="1"/>
  <c r="KP81" i="1" s="1"/>
  <c r="KQ82" i="1" s="1"/>
  <c r="KR83" i="1" s="1"/>
  <c r="KS84" i="1" s="1"/>
  <c r="KT85" i="1" s="1"/>
  <c r="KU86" i="1" s="1"/>
  <c r="KV87" i="1" s="1"/>
  <c r="KW88" i="1" s="1"/>
  <c r="KX89" i="1" s="1"/>
  <c r="KY90" i="1" s="1"/>
  <c r="KZ91" i="1" s="1"/>
  <c r="LA92" i="1" s="1"/>
  <c r="LB93" i="1" s="1"/>
  <c r="LC94" i="1" s="1"/>
  <c r="LD95" i="1" s="1"/>
  <c r="LE96" i="1" s="1"/>
  <c r="LF97" i="1" s="1"/>
  <c r="LG98" i="1" s="1"/>
  <c r="LH99" i="1" s="1"/>
  <c r="LI100" i="1" s="1"/>
  <c r="LJ101" i="1" s="1"/>
  <c r="LK102" i="1" s="1"/>
  <c r="LL103" i="1" s="1"/>
  <c r="LM104" i="1" s="1"/>
  <c r="LN105" i="1" s="1"/>
  <c r="LO106" i="1" s="1"/>
  <c r="LP107" i="1" s="1"/>
  <c r="LQ108" i="1" s="1"/>
  <c r="LR109" i="1" s="1"/>
  <c r="LS110" i="1" s="1"/>
  <c r="LT111" i="1" s="1"/>
  <c r="LU112" i="1" s="1"/>
  <c r="LV113" i="1" s="1"/>
  <c r="LW114" i="1" s="1"/>
  <c r="LX115" i="1" s="1"/>
  <c r="LY116" i="1" s="1"/>
  <c r="LZ117" i="1" s="1"/>
  <c r="MA118" i="1" s="1"/>
  <c r="MB119" i="1" s="1"/>
  <c r="MC120" i="1" s="1"/>
  <c r="MD121" i="1" s="1"/>
  <c r="ME122" i="1" s="1"/>
  <c r="MF123" i="1" s="1"/>
  <c r="MG124" i="1" s="1"/>
  <c r="MH125" i="1" s="1"/>
  <c r="MI126" i="1" s="1"/>
  <c r="MJ127" i="1" s="1"/>
  <c r="MK128" i="1" s="1"/>
  <c r="ML129" i="1" s="1"/>
  <c r="MM130" i="1" s="1"/>
  <c r="MN131" i="1" s="1"/>
  <c r="MO132" i="1" s="1"/>
  <c r="MP133" i="1" s="1"/>
  <c r="MQ134" i="1" s="1"/>
  <c r="MR135" i="1" s="1"/>
  <c r="MS136" i="1" s="1"/>
  <c r="MT137" i="1" s="1"/>
  <c r="MU138" i="1" s="1"/>
  <c r="MV139" i="1" s="1"/>
  <c r="MW140" i="1" s="1"/>
  <c r="MX141" i="1" s="1"/>
  <c r="MY142" i="1" s="1"/>
  <c r="MZ143" i="1" s="1"/>
  <c r="NA144" i="1" s="1"/>
  <c r="NB145" i="1" s="1"/>
  <c r="NC146" i="1" s="1"/>
  <c r="ND147" i="1" s="1"/>
  <c r="NE148" i="1" s="1"/>
  <c r="NF149" i="1" s="1"/>
  <c r="NG150" i="1" s="1"/>
  <c r="NH151" i="1" s="1"/>
  <c r="NI152" i="1" s="1"/>
  <c r="NJ153" i="1" s="1"/>
  <c r="NK154" i="1" s="1"/>
  <c r="NL155" i="1" s="1"/>
  <c r="NM156" i="1" s="1"/>
  <c r="NN157" i="1" s="1"/>
  <c r="NO158" i="1" s="1"/>
  <c r="NP159" i="1" s="1"/>
  <c r="NQ160" i="1" s="1"/>
  <c r="NR161" i="1" s="1"/>
  <c r="NS162" i="1" s="1"/>
  <c r="NT163" i="1" s="1"/>
  <c r="NU164" i="1" s="1"/>
  <c r="NV165" i="1" s="1"/>
  <c r="NW166" i="1" s="1"/>
  <c r="NX167" i="1" s="1"/>
  <c r="NY168" i="1" s="1"/>
  <c r="NZ169" i="1" s="1"/>
  <c r="OA170" i="1" s="1"/>
  <c r="OB171" i="1" s="1"/>
  <c r="OC172" i="1" s="1"/>
  <c r="OD173" i="1" s="1"/>
  <c r="OE174" i="1" s="1"/>
  <c r="OF175" i="1" s="1"/>
  <c r="OG176" i="1" s="1"/>
  <c r="OH177" i="1" s="1"/>
  <c r="OI178" i="1" s="1"/>
  <c r="OJ179" i="1" s="1"/>
  <c r="OK180" i="1" s="1"/>
  <c r="OL181" i="1" s="1"/>
  <c r="OM182" i="1" s="1"/>
  <c r="ON183" i="1" s="1"/>
  <c r="OO184" i="1" s="1"/>
  <c r="OP185" i="1" s="1"/>
  <c r="OQ186" i="1" s="1"/>
  <c r="OR187" i="1" s="1"/>
  <c r="OS188" i="1" s="1"/>
  <c r="OT189" i="1" s="1"/>
  <c r="OU190" i="1" s="1"/>
  <c r="OV191" i="1" s="1"/>
  <c r="OW192" i="1" s="1"/>
  <c r="OX193" i="1" s="1"/>
  <c r="OY194" i="1" s="1"/>
  <c r="OZ195" i="1" s="1"/>
  <c r="HU112" i="1"/>
  <c r="ID112" i="1" s="1"/>
  <c r="IE113" i="1" s="1"/>
  <c r="IF114" i="1" s="1"/>
  <c r="IG115" i="1" s="1"/>
  <c r="IH116" i="1" s="1"/>
  <c r="II117" i="1" s="1"/>
  <c r="IJ118" i="1" s="1"/>
  <c r="IK119" i="1" s="1"/>
  <c r="IL120" i="1" s="1"/>
  <c r="IM121" i="1" s="1"/>
  <c r="IN122" i="1" s="1"/>
  <c r="IO123" i="1" s="1"/>
  <c r="IP124" i="1" s="1"/>
  <c r="IQ125" i="1" s="1"/>
  <c r="IR126" i="1" s="1"/>
  <c r="IS127" i="1" s="1"/>
  <c r="IT128" i="1" s="1"/>
  <c r="IU129" i="1" s="1"/>
  <c r="IV130" i="1" s="1"/>
  <c r="IW131" i="1" s="1"/>
  <c r="IX132" i="1" s="1"/>
  <c r="IY133" i="1" s="1"/>
  <c r="IZ134" i="1" s="1"/>
  <c r="JA135" i="1" s="1"/>
  <c r="JB136" i="1" s="1"/>
  <c r="JC137" i="1" s="1"/>
  <c r="JD138" i="1" s="1"/>
  <c r="JE139" i="1" s="1"/>
  <c r="JF140" i="1" s="1"/>
  <c r="JG141" i="1" s="1"/>
  <c r="JH142" i="1" s="1"/>
  <c r="JI143" i="1" s="1"/>
  <c r="JJ144" i="1" s="1"/>
  <c r="JK145" i="1" s="1"/>
  <c r="JL146" i="1" s="1"/>
  <c r="JM147" i="1" s="1"/>
  <c r="JN148" i="1" s="1"/>
  <c r="JO149" i="1" s="1"/>
  <c r="JP150" i="1" s="1"/>
  <c r="JQ151" i="1" s="1"/>
  <c r="JR152" i="1" s="1"/>
  <c r="JS153" i="1" s="1"/>
  <c r="JT154" i="1" s="1"/>
  <c r="JU155" i="1" s="1"/>
  <c r="JV156" i="1" s="1"/>
  <c r="JW157" i="1" s="1"/>
  <c r="JX158" i="1" s="1"/>
  <c r="JY159" i="1" s="1"/>
  <c r="JZ160" i="1" s="1"/>
  <c r="KA161" i="1" s="1"/>
  <c r="KB162" i="1" s="1"/>
  <c r="KC163" i="1" s="1"/>
  <c r="KD164" i="1" s="1"/>
  <c r="KE165" i="1" s="1"/>
  <c r="KF166" i="1" s="1"/>
  <c r="KG167" i="1" s="1"/>
  <c r="KH168" i="1" s="1"/>
  <c r="KI169" i="1" s="1"/>
  <c r="KJ170" i="1" s="1"/>
  <c r="KK171" i="1" s="1"/>
  <c r="KL172" i="1" s="1"/>
  <c r="KM173" i="1" s="1"/>
  <c r="KN174" i="1" s="1"/>
  <c r="KO175" i="1" s="1"/>
  <c r="KP176" i="1" s="1"/>
  <c r="KQ177" i="1" s="1"/>
  <c r="KR178" i="1" s="1"/>
  <c r="KS179" i="1" s="1"/>
  <c r="KT180" i="1" s="1"/>
  <c r="KU181" i="1" s="1"/>
  <c r="KV182" i="1" s="1"/>
  <c r="KW183" i="1" s="1"/>
  <c r="KX184" i="1" s="1"/>
  <c r="KY185" i="1" s="1"/>
  <c r="KZ186" i="1" s="1"/>
  <c r="LA187" i="1" s="1"/>
  <c r="LB188" i="1" s="1"/>
  <c r="LC189" i="1" s="1"/>
  <c r="LD190" i="1" s="1"/>
  <c r="LE191" i="1" s="1"/>
  <c r="LF192" i="1" s="1"/>
  <c r="LG193" i="1" s="1"/>
  <c r="LH194" i="1" s="1"/>
  <c r="LI195" i="1" s="1"/>
  <c r="HU167" i="1"/>
  <c r="ID167" i="1" s="1"/>
  <c r="IE168" i="1" s="1"/>
  <c r="IF169" i="1" s="1"/>
  <c r="IG170" i="1" s="1"/>
  <c r="IH171" i="1" s="1"/>
  <c r="II172" i="1" s="1"/>
  <c r="IJ173" i="1" s="1"/>
  <c r="IK174" i="1" s="1"/>
  <c r="IL175" i="1" s="1"/>
  <c r="IM176" i="1" s="1"/>
  <c r="IN177" i="1" s="1"/>
  <c r="IO178" i="1" s="1"/>
  <c r="IP179" i="1" s="1"/>
  <c r="IQ180" i="1" s="1"/>
  <c r="IR181" i="1" s="1"/>
  <c r="IS182" i="1" s="1"/>
  <c r="IT183" i="1" s="1"/>
  <c r="IU184" i="1" s="1"/>
  <c r="IV185" i="1" s="1"/>
  <c r="IW186" i="1" s="1"/>
  <c r="IX187" i="1" s="1"/>
  <c r="IY188" i="1" s="1"/>
  <c r="IZ189" i="1" s="1"/>
  <c r="JA190" i="1" s="1"/>
  <c r="JB191" i="1" s="1"/>
  <c r="JC192" i="1" s="1"/>
  <c r="JD193" i="1" s="1"/>
  <c r="JE194" i="1" s="1"/>
  <c r="JF195" i="1" s="1"/>
  <c r="HU92" i="1"/>
  <c r="ID92" i="1" s="1"/>
  <c r="IE93" i="1" s="1"/>
  <c r="IF94" i="1" s="1"/>
  <c r="IG95" i="1" s="1"/>
  <c r="IH96" i="1" s="1"/>
  <c r="II97" i="1" s="1"/>
  <c r="IJ98" i="1" s="1"/>
  <c r="IK99" i="1" s="1"/>
  <c r="IL100" i="1" s="1"/>
  <c r="IM101" i="1" s="1"/>
  <c r="IN102" i="1" s="1"/>
  <c r="IO103" i="1" s="1"/>
  <c r="IP104" i="1" s="1"/>
  <c r="IQ105" i="1" s="1"/>
  <c r="IR106" i="1" s="1"/>
  <c r="IS107" i="1" s="1"/>
  <c r="IT108" i="1" s="1"/>
  <c r="IU109" i="1" s="1"/>
  <c r="IV110" i="1" s="1"/>
  <c r="IW111" i="1" s="1"/>
  <c r="IX112" i="1" s="1"/>
  <c r="IY113" i="1" s="1"/>
  <c r="IZ114" i="1" s="1"/>
  <c r="JA115" i="1" s="1"/>
  <c r="JB116" i="1" s="1"/>
  <c r="JC117" i="1" s="1"/>
  <c r="JD118" i="1" s="1"/>
  <c r="JE119" i="1" s="1"/>
  <c r="JF120" i="1" s="1"/>
  <c r="JG121" i="1" s="1"/>
  <c r="JH122" i="1" s="1"/>
  <c r="JI123" i="1" s="1"/>
  <c r="JJ124" i="1" s="1"/>
  <c r="JK125" i="1" s="1"/>
  <c r="JL126" i="1" s="1"/>
  <c r="JM127" i="1" s="1"/>
  <c r="JN128" i="1" s="1"/>
  <c r="JO129" i="1" s="1"/>
  <c r="JP130" i="1" s="1"/>
  <c r="JQ131" i="1" s="1"/>
  <c r="JR132" i="1" s="1"/>
  <c r="JS133" i="1" s="1"/>
  <c r="JT134" i="1" s="1"/>
  <c r="JU135" i="1" s="1"/>
  <c r="JV136" i="1" s="1"/>
  <c r="JW137" i="1" s="1"/>
  <c r="JX138" i="1" s="1"/>
  <c r="JY139" i="1" s="1"/>
  <c r="JZ140" i="1" s="1"/>
  <c r="KA141" i="1" s="1"/>
  <c r="KB142" i="1" s="1"/>
  <c r="KC143" i="1" s="1"/>
  <c r="KD144" i="1" s="1"/>
  <c r="KE145" i="1" s="1"/>
  <c r="KF146" i="1" s="1"/>
  <c r="KG147" i="1" s="1"/>
  <c r="KH148" i="1" s="1"/>
  <c r="KI149" i="1" s="1"/>
  <c r="KJ150" i="1" s="1"/>
  <c r="KK151" i="1" s="1"/>
  <c r="KL152" i="1" s="1"/>
  <c r="KM153" i="1" s="1"/>
  <c r="KN154" i="1" s="1"/>
  <c r="KO155" i="1" s="1"/>
  <c r="KP156" i="1" s="1"/>
  <c r="KQ157" i="1" s="1"/>
  <c r="KR158" i="1" s="1"/>
  <c r="KS159" i="1" s="1"/>
  <c r="KT160" i="1" s="1"/>
  <c r="KU161" i="1" s="1"/>
  <c r="KV162" i="1" s="1"/>
  <c r="KW163" i="1" s="1"/>
  <c r="KX164" i="1" s="1"/>
  <c r="KY165" i="1" s="1"/>
  <c r="KZ166" i="1" s="1"/>
  <c r="LA167" i="1" s="1"/>
  <c r="LB168" i="1" s="1"/>
  <c r="LC169" i="1" s="1"/>
  <c r="LD170" i="1" s="1"/>
  <c r="LE171" i="1" s="1"/>
  <c r="LF172" i="1" s="1"/>
  <c r="LG173" i="1" s="1"/>
  <c r="LH174" i="1" s="1"/>
  <c r="LI175" i="1" s="1"/>
  <c r="LJ176" i="1" s="1"/>
  <c r="LK177" i="1" s="1"/>
  <c r="LL178" i="1" s="1"/>
  <c r="LM179" i="1" s="1"/>
  <c r="LN180" i="1" s="1"/>
  <c r="LO181" i="1" s="1"/>
  <c r="LP182" i="1" s="1"/>
  <c r="LQ183" i="1" s="1"/>
  <c r="LR184" i="1" s="1"/>
  <c r="LS185" i="1" s="1"/>
  <c r="LT186" i="1" s="1"/>
  <c r="LU187" i="1" s="1"/>
  <c r="LV188" i="1" s="1"/>
  <c r="LW189" i="1" s="1"/>
  <c r="LX190" i="1" s="1"/>
  <c r="LY191" i="1" s="1"/>
  <c r="LZ192" i="1" s="1"/>
  <c r="MA193" i="1" s="1"/>
  <c r="MB194" i="1" s="1"/>
  <c r="MC195" i="1" s="1"/>
  <c r="HU156" i="1"/>
  <c r="ID156" i="1" s="1"/>
  <c r="IE157" i="1" s="1"/>
  <c r="IF158" i="1" s="1"/>
  <c r="IG159" i="1" s="1"/>
  <c r="IH160" i="1" s="1"/>
  <c r="II161" i="1" s="1"/>
  <c r="IJ162" i="1" s="1"/>
  <c r="IK163" i="1" s="1"/>
  <c r="IL164" i="1" s="1"/>
  <c r="IM165" i="1" s="1"/>
  <c r="IN166" i="1" s="1"/>
  <c r="IO167" i="1" s="1"/>
  <c r="IP168" i="1" s="1"/>
  <c r="IQ169" i="1" s="1"/>
  <c r="IR170" i="1" s="1"/>
  <c r="IS171" i="1" s="1"/>
  <c r="IT172" i="1" s="1"/>
  <c r="IU173" i="1" s="1"/>
  <c r="IV174" i="1" s="1"/>
  <c r="IW175" i="1" s="1"/>
  <c r="IX176" i="1" s="1"/>
  <c r="IY177" i="1" s="1"/>
  <c r="IZ178" i="1" s="1"/>
  <c r="JA179" i="1" s="1"/>
  <c r="JB180" i="1" s="1"/>
  <c r="JC181" i="1" s="1"/>
  <c r="JD182" i="1" s="1"/>
  <c r="JE183" i="1" s="1"/>
  <c r="JF184" i="1" s="1"/>
  <c r="JG185" i="1" s="1"/>
  <c r="JH186" i="1" s="1"/>
  <c r="JI187" i="1" s="1"/>
  <c r="JJ188" i="1" s="1"/>
  <c r="JK189" i="1" s="1"/>
  <c r="JL190" i="1" s="1"/>
  <c r="JM191" i="1" s="1"/>
  <c r="JN192" i="1" s="1"/>
  <c r="JO193" i="1" s="1"/>
  <c r="JP194" i="1" s="1"/>
  <c r="JQ195" i="1" s="1"/>
  <c r="HU103" i="1"/>
  <c r="ID103" i="1" s="1"/>
  <c r="IE104" i="1" s="1"/>
  <c r="IF105" i="1" s="1"/>
  <c r="IG106" i="1" s="1"/>
  <c r="IH107" i="1" s="1"/>
  <c r="II108" i="1" s="1"/>
  <c r="IJ109" i="1" s="1"/>
  <c r="IK110" i="1" s="1"/>
  <c r="IL111" i="1" s="1"/>
  <c r="IM112" i="1" s="1"/>
  <c r="IN113" i="1" s="1"/>
  <c r="IO114" i="1" s="1"/>
  <c r="IP115" i="1" s="1"/>
  <c r="IQ116" i="1" s="1"/>
  <c r="IR117" i="1" s="1"/>
  <c r="IS118" i="1" s="1"/>
  <c r="IT119" i="1" s="1"/>
  <c r="IU120" i="1" s="1"/>
  <c r="IV121" i="1" s="1"/>
  <c r="IW122" i="1" s="1"/>
  <c r="IX123" i="1" s="1"/>
  <c r="IY124" i="1" s="1"/>
  <c r="IZ125" i="1" s="1"/>
  <c r="JA126" i="1" s="1"/>
  <c r="JB127" i="1" s="1"/>
  <c r="JC128" i="1" s="1"/>
  <c r="JD129" i="1" s="1"/>
  <c r="JE130" i="1" s="1"/>
  <c r="JF131" i="1" s="1"/>
  <c r="JG132" i="1" s="1"/>
  <c r="JH133" i="1" s="1"/>
  <c r="JI134" i="1" s="1"/>
  <c r="JJ135" i="1" s="1"/>
  <c r="JK136" i="1" s="1"/>
  <c r="JL137" i="1" s="1"/>
  <c r="JM138" i="1" s="1"/>
  <c r="JN139" i="1" s="1"/>
  <c r="JO140" i="1" s="1"/>
  <c r="JP141" i="1" s="1"/>
  <c r="JQ142" i="1" s="1"/>
  <c r="JR143" i="1" s="1"/>
  <c r="JS144" i="1" s="1"/>
  <c r="JT145" i="1" s="1"/>
  <c r="JU146" i="1" s="1"/>
  <c r="JV147" i="1" s="1"/>
  <c r="JW148" i="1" s="1"/>
  <c r="JX149" i="1" s="1"/>
  <c r="JY150" i="1" s="1"/>
  <c r="JZ151" i="1" s="1"/>
  <c r="KA152" i="1" s="1"/>
  <c r="KB153" i="1" s="1"/>
  <c r="KC154" i="1" s="1"/>
  <c r="KD155" i="1" s="1"/>
  <c r="KE156" i="1" s="1"/>
  <c r="KF157" i="1" s="1"/>
  <c r="KG158" i="1" s="1"/>
  <c r="KH159" i="1" s="1"/>
  <c r="KI160" i="1" s="1"/>
  <c r="KJ161" i="1" s="1"/>
  <c r="KK162" i="1" s="1"/>
  <c r="KL163" i="1" s="1"/>
  <c r="KM164" i="1" s="1"/>
  <c r="KN165" i="1" s="1"/>
  <c r="KO166" i="1" s="1"/>
  <c r="KP167" i="1" s="1"/>
  <c r="KQ168" i="1" s="1"/>
  <c r="KR169" i="1" s="1"/>
  <c r="KS170" i="1" s="1"/>
  <c r="KT171" i="1" s="1"/>
  <c r="KU172" i="1" s="1"/>
  <c r="KV173" i="1" s="1"/>
  <c r="KW174" i="1" s="1"/>
  <c r="KX175" i="1" s="1"/>
  <c r="KY176" i="1" s="1"/>
  <c r="KZ177" i="1" s="1"/>
  <c r="LA178" i="1" s="1"/>
  <c r="LB179" i="1" s="1"/>
  <c r="LC180" i="1" s="1"/>
  <c r="LD181" i="1" s="1"/>
  <c r="LE182" i="1" s="1"/>
  <c r="LF183" i="1" s="1"/>
  <c r="LG184" i="1" s="1"/>
  <c r="LH185" i="1" s="1"/>
  <c r="LI186" i="1" s="1"/>
  <c r="LJ187" i="1" s="1"/>
  <c r="LK188" i="1" s="1"/>
  <c r="LL189" i="1" s="1"/>
  <c r="LM190" i="1" s="1"/>
  <c r="LN191" i="1" s="1"/>
  <c r="LO192" i="1" s="1"/>
  <c r="LP193" i="1" s="1"/>
  <c r="LQ194" i="1" s="1"/>
  <c r="LR195" i="1" s="1"/>
  <c r="HU113" i="1"/>
  <c r="ID113" i="1" s="1"/>
  <c r="IE114" i="1" s="1"/>
  <c r="IF115" i="1" s="1"/>
  <c r="IG116" i="1" s="1"/>
  <c r="IH117" i="1" s="1"/>
  <c r="II118" i="1" s="1"/>
  <c r="IJ119" i="1" s="1"/>
  <c r="IK120" i="1" s="1"/>
  <c r="IL121" i="1" s="1"/>
  <c r="IM122" i="1" s="1"/>
  <c r="IN123" i="1" s="1"/>
  <c r="IO124" i="1" s="1"/>
  <c r="IP125" i="1" s="1"/>
  <c r="IQ126" i="1" s="1"/>
  <c r="IR127" i="1" s="1"/>
  <c r="IS128" i="1" s="1"/>
  <c r="IT129" i="1" s="1"/>
  <c r="IU130" i="1" s="1"/>
  <c r="IV131" i="1" s="1"/>
  <c r="IW132" i="1" s="1"/>
  <c r="IX133" i="1" s="1"/>
  <c r="IY134" i="1" s="1"/>
  <c r="IZ135" i="1" s="1"/>
  <c r="JA136" i="1" s="1"/>
  <c r="JB137" i="1" s="1"/>
  <c r="JC138" i="1" s="1"/>
  <c r="JD139" i="1" s="1"/>
  <c r="JE140" i="1" s="1"/>
  <c r="JF141" i="1" s="1"/>
  <c r="JG142" i="1" s="1"/>
  <c r="JH143" i="1" s="1"/>
  <c r="JI144" i="1" s="1"/>
  <c r="JJ145" i="1" s="1"/>
  <c r="JK146" i="1" s="1"/>
  <c r="JL147" i="1" s="1"/>
  <c r="JM148" i="1" s="1"/>
  <c r="JN149" i="1" s="1"/>
  <c r="JO150" i="1" s="1"/>
  <c r="JP151" i="1" s="1"/>
  <c r="JQ152" i="1" s="1"/>
  <c r="JR153" i="1" s="1"/>
  <c r="JS154" i="1" s="1"/>
  <c r="JT155" i="1" s="1"/>
  <c r="JU156" i="1" s="1"/>
  <c r="JV157" i="1" s="1"/>
  <c r="JW158" i="1" s="1"/>
  <c r="JX159" i="1" s="1"/>
  <c r="JY160" i="1" s="1"/>
  <c r="JZ161" i="1" s="1"/>
  <c r="KA162" i="1" s="1"/>
  <c r="KB163" i="1" s="1"/>
  <c r="KC164" i="1" s="1"/>
  <c r="KD165" i="1" s="1"/>
  <c r="KE166" i="1" s="1"/>
  <c r="KF167" i="1" s="1"/>
  <c r="KG168" i="1" s="1"/>
  <c r="KH169" i="1" s="1"/>
  <c r="KI170" i="1" s="1"/>
  <c r="KJ171" i="1" s="1"/>
  <c r="KK172" i="1" s="1"/>
  <c r="KL173" i="1" s="1"/>
  <c r="KM174" i="1" s="1"/>
  <c r="KN175" i="1" s="1"/>
  <c r="KO176" i="1" s="1"/>
  <c r="KP177" i="1" s="1"/>
  <c r="KQ178" i="1" s="1"/>
  <c r="KR179" i="1" s="1"/>
  <c r="KS180" i="1" s="1"/>
  <c r="KT181" i="1" s="1"/>
  <c r="KU182" i="1" s="1"/>
  <c r="KV183" i="1" s="1"/>
  <c r="KW184" i="1" s="1"/>
  <c r="KX185" i="1" s="1"/>
  <c r="KY186" i="1" s="1"/>
  <c r="KZ187" i="1" s="1"/>
  <c r="LA188" i="1" s="1"/>
  <c r="LB189" i="1" s="1"/>
  <c r="LC190" i="1" s="1"/>
  <c r="LD191" i="1" s="1"/>
  <c r="LE192" i="1" s="1"/>
  <c r="LF193" i="1" s="1"/>
  <c r="LG194" i="1" s="1"/>
  <c r="LH195" i="1" s="1"/>
  <c r="HU142" i="1"/>
  <c r="ID142" i="1" s="1"/>
  <c r="IE143" i="1" s="1"/>
  <c r="IF144" i="1" s="1"/>
  <c r="IG145" i="1" s="1"/>
  <c r="IH146" i="1" s="1"/>
  <c r="II147" i="1" s="1"/>
  <c r="IJ148" i="1" s="1"/>
  <c r="IK149" i="1" s="1"/>
  <c r="IL150" i="1" s="1"/>
  <c r="IM151" i="1" s="1"/>
  <c r="IN152" i="1" s="1"/>
  <c r="IO153" i="1" s="1"/>
  <c r="IP154" i="1" s="1"/>
  <c r="IQ155" i="1" s="1"/>
  <c r="IR156" i="1" s="1"/>
  <c r="IS157" i="1" s="1"/>
  <c r="IT158" i="1" s="1"/>
  <c r="IU159" i="1" s="1"/>
  <c r="IV160" i="1" s="1"/>
  <c r="IW161" i="1" s="1"/>
  <c r="IX162" i="1" s="1"/>
  <c r="IY163" i="1" s="1"/>
  <c r="IZ164" i="1" s="1"/>
  <c r="JA165" i="1" s="1"/>
  <c r="JB166" i="1" s="1"/>
  <c r="JC167" i="1" s="1"/>
  <c r="JD168" i="1" s="1"/>
  <c r="JE169" i="1" s="1"/>
  <c r="JF170" i="1" s="1"/>
  <c r="JG171" i="1" s="1"/>
  <c r="JH172" i="1" s="1"/>
  <c r="JI173" i="1" s="1"/>
  <c r="JJ174" i="1" s="1"/>
  <c r="JK175" i="1" s="1"/>
  <c r="JL176" i="1" s="1"/>
  <c r="JM177" i="1" s="1"/>
  <c r="JN178" i="1" s="1"/>
  <c r="JO179" i="1" s="1"/>
  <c r="JP180" i="1" s="1"/>
  <c r="JQ181" i="1" s="1"/>
  <c r="JR182" i="1" s="1"/>
  <c r="JS183" i="1" s="1"/>
  <c r="JT184" i="1" s="1"/>
  <c r="JU185" i="1" s="1"/>
  <c r="JV186" i="1" s="1"/>
  <c r="JW187" i="1" s="1"/>
  <c r="JX188" i="1" s="1"/>
  <c r="JY189" i="1" s="1"/>
  <c r="JZ190" i="1" s="1"/>
  <c r="KA191" i="1" s="1"/>
  <c r="KB192" i="1" s="1"/>
  <c r="KC193" i="1" s="1"/>
  <c r="KD194" i="1" s="1"/>
  <c r="KE195" i="1" s="1"/>
  <c r="HU94" i="1"/>
  <c r="ID94" i="1" s="1"/>
  <c r="IE95" i="1" s="1"/>
  <c r="IF96" i="1" s="1"/>
  <c r="IG97" i="1" s="1"/>
  <c r="IH98" i="1" s="1"/>
  <c r="II99" i="1" s="1"/>
  <c r="IJ100" i="1" s="1"/>
  <c r="IK101" i="1" s="1"/>
  <c r="IL102" i="1" s="1"/>
  <c r="IM103" i="1" s="1"/>
  <c r="IN104" i="1" s="1"/>
  <c r="IO105" i="1" s="1"/>
  <c r="IP106" i="1" s="1"/>
  <c r="IQ107" i="1" s="1"/>
  <c r="IR108" i="1" s="1"/>
  <c r="IS109" i="1" s="1"/>
  <c r="IT110" i="1" s="1"/>
  <c r="IU111" i="1" s="1"/>
  <c r="IV112" i="1" s="1"/>
  <c r="IW113" i="1" s="1"/>
  <c r="IX114" i="1" s="1"/>
  <c r="IY115" i="1" s="1"/>
  <c r="IZ116" i="1" s="1"/>
  <c r="JA117" i="1" s="1"/>
  <c r="JB118" i="1" s="1"/>
  <c r="JC119" i="1" s="1"/>
  <c r="JD120" i="1" s="1"/>
  <c r="JE121" i="1" s="1"/>
  <c r="JF122" i="1" s="1"/>
  <c r="JG123" i="1" s="1"/>
  <c r="JH124" i="1" s="1"/>
  <c r="JI125" i="1" s="1"/>
  <c r="JJ126" i="1" s="1"/>
  <c r="JK127" i="1" s="1"/>
  <c r="JL128" i="1" s="1"/>
  <c r="JM129" i="1" s="1"/>
  <c r="JN130" i="1" s="1"/>
  <c r="JO131" i="1" s="1"/>
  <c r="JP132" i="1" s="1"/>
  <c r="JQ133" i="1" s="1"/>
  <c r="JR134" i="1" s="1"/>
  <c r="JS135" i="1" s="1"/>
  <c r="JT136" i="1" s="1"/>
  <c r="JU137" i="1" s="1"/>
  <c r="JV138" i="1" s="1"/>
  <c r="JW139" i="1" s="1"/>
  <c r="JX140" i="1" s="1"/>
  <c r="JY141" i="1" s="1"/>
  <c r="JZ142" i="1" s="1"/>
  <c r="KA143" i="1" s="1"/>
  <c r="KB144" i="1" s="1"/>
  <c r="KC145" i="1" s="1"/>
  <c r="KD146" i="1" s="1"/>
  <c r="KE147" i="1" s="1"/>
  <c r="KF148" i="1" s="1"/>
  <c r="KG149" i="1" s="1"/>
  <c r="KH150" i="1" s="1"/>
  <c r="KI151" i="1" s="1"/>
  <c r="KJ152" i="1" s="1"/>
  <c r="KK153" i="1" s="1"/>
  <c r="KL154" i="1" s="1"/>
  <c r="KM155" i="1" s="1"/>
  <c r="KN156" i="1" s="1"/>
  <c r="KO157" i="1" s="1"/>
  <c r="KP158" i="1" s="1"/>
  <c r="KQ159" i="1" s="1"/>
  <c r="KR160" i="1" s="1"/>
  <c r="KS161" i="1" s="1"/>
  <c r="KT162" i="1" s="1"/>
  <c r="KU163" i="1" s="1"/>
  <c r="KV164" i="1" s="1"/>
  <c r="KW165" i="1" s="1"/>
  <c r="KX166" i="1" s="1"/>
  <c r="KY167" i="1" s="1"/>
  <c r="KZ168" i="1" s="1"/>
  <c r="LA169" i="1" s="1"/>
  <c r="LB170" i="1" s="1"/>
  <c r="LC171" i="1" s="1"/>
  <c r="LD172" i="1" s="1"/>
  <c r="LE173" i="1" s="1"/>
  <c r="LF174" i="1" s="1"/>
  <c r="LG175" i="1" s="1"/>
  <c r="LH176" i="1" s="1"/>
  <c r="LI177" i="1" s="1"/>
  <c r="LJ178" i="1" s="1"/>
  <c r="LK179" i="1" s="1"/>
  <c r="LL180" i="1" s="1"/>
  <c r="LM181" i="1" s="1"/>
  <c r="LN182" i="1" s="1"/>
  <c r="LO183" i="1" s="1"/>
  <c r="LP184" i="1" s="1"/>
  <c r="LQ185" i="1" s="1"/>
  <c r="LR186" i="1" s="1"/>
  <c r="LS187" i="1" s="1"/>
  <c r="LT188" i="1" s="1"/>
  <c r="LU189" i="1" s="1"/>
  <c r="LV190" i="1" s="1"/>
  <c r="LW191" i="1" s="1"/>
  <c r="LX192" i="1" s="1"/>
  <c r="LY193" i="1" s="1"/>
  <c r="LZ194" i="1" s="1"/>
  <c r="MA195" i="1" s="1"/>
  <c r="HU61" i="1"/>
  <c r="ID61" i="1" s="1"/>
  <c r="IE62" i="1" s="1"/>
  <c r="IF63" i="1" s="1"/>
  <c r="IG64" i="1" s="1"/>
  <c r="IH65" i="1" s="1"/>
  <c r="II66" i="1" s="1"/>
  <c r="IJ67" i="1" s="1"/>
  <c r="IK68" i="1" s="1"/>
  <c r="IL69" i="1" s="1"/>
  <c r="IM70" i="1" s="1"/>
  <c r="IN71" i="1" s="1"/>
  <c r="IO72" i="1" s="1"/>
  <c r="IP73" i="1" s="1"/>
  <c r="IQ74" i="1" s="1"/>
  <c r="IR75" i="1" s="1"/>
  <c r="IS76" i="1" s="1"/>
  <c r="IT77" i="1" s="1"/>
  <c r="IU78" i="1" s="1"/>
  <c r="IV79" i="1" s="1"/>
  <c r="IW80" i="1" s="1"/>
  <c r="IX81" i="1" s="1"/>
  <c r="IY82" i="1" s="1"/>
  <c r="IZ83" i="1" s="1"/>
  <c r="JA84" i="1" s="1"/>
  <c r="JB85" i="1" s="1"/>
  <c r="JC86" i="1" s="1"/>
  <c r="JD87" i="1" s="1"/>
  <c r="JE88" i="1" s="1"/>
  <c r="JF89" i="1" s="1"/>
  <c r="JG90" i="1" s="1"/>
  <c r="JH91" i="1" s="1"/>
  <c r="JI92" i="1" s="1"/>
  <c r="JJ93" i="1" s="1"/>
  <c r="JK94" i="1" s="1"/>
  <c r="JL95" i="1" s="1"/>
  <c r="JM96" i="1" s="1"/>
  <c r="JN97" i="1" s="1"/>
  <c r="JO98" i="1" s="1"/>
  <c r="JP99" i="1" s="1"/>
  <c r="JQ100" i="1" s="1"/>
  <c r="JR101" i="1" s="1"/>
  <c r="JS102" i="1" s="1"/>
  <c r="JT103" i="1" s="1"/>
  <c r="JU104" i="1" s="1"/>
  <c r="JV105" i="1" s="1"/>
  <c r="JW106" i="1" s="1"/>
  <c r="JX107" i="1" s="1"/>
  <c r="JY108" i="1" s="1"/>
  <c r="JZ109" i="1" s="1"/>
  <c r="KA110" i="1" s="1"/>
  <c r="KB111" i="1" s="1"/>
  <c r="KC112" i="1" s="1"/>
  <c r="KD113" i="1" s="1"/>
  <c r="KE114" i="1" s="1"/>
  <c r="KF115" i="1" s="1"/>
  <c r="KG116" i="1" s="1"/>
  <c r="KH117" i="1" s="1"/>
  <c r="KI118" i="1" s="1"/>
  <c r="KJ119" i="1" s="1"/>
  <c r="KK120" i="1" s="1"/>
  <c r="KL121" i="1" s="1"/>
  <c r="KM122" i="1" s="1"/>
  <c r="KN123" i="1" s="1"/>
  <c r="KO124" i="1" s="1"/>
  <c r="KP125" i="1" s="1"/>
  <c r="KQ126" i="1" s="1"/>
  <c r="KR127" i="1" s="1"/>
  <c r="KS128" i="1" s="1"/>
  <c r="KT129" i="1" s="1"/>
  <c r="KU130" i="1" s="1"/>
  <c r="KV131" i="1" s="1"/>
  <c r="KW132" i="1" s="1"/>
  <c r="KX133" i="1" s="1"/>
  <c r="KY134" i="1" s="1"/>
  <c r="KZ135" i="1" s="1"/>
  <c r="LA136" i="1" s="1"/>
  <c r="LB137" i="1" s="1"/>
  <c r="LC138" i="1" s="1"/>
  <c r="LD139" i="1" s="1"/>
  <c r="LE140" i="1" s="1"/>
  <c r="LF141" i="1" s="1"/>
  <c r="LG142" i="1" s="1"/>
  <c r="LH143" i="1" s="1"/>
  <c r="LI144" i="1" s="1"/>
  <c r="LJ145" i="1" s="1"/>
  <c r="LK146" i="1" s="1"/>
  <c r="LL147" i="1" s="1"/>
  <c r="LM148" i="1" s="1"/>
  <c r="LN149" i="1" s="1"/>
  <c r="LO150" i="1" s="1"/>
  <c r="LP151" i="1" s="1"/>
  <c r="LQ152" i="1" s="1"/>
  <c r="LR153" i="1" s="1"/>
  <c r="LS154" i="1" s="1"/>
  <c r="LT155" i="1" s="1"/>
  <c r="LU156" i="1" s="1"/>
  <c r="LV157" i="1" s="1"/>
  <c r="LW158" i="1" s="1"/>
  <c r="LX159" i="1" s="1"/>
  <c r="LY160" i="1" s="1"/>
  <c r="LZ161" i="1" s="1"/>
  <c r="MA162" i="1" s="1"/>
  <c r="MB163" i="1" s="1"/>
  <c r="MC164" i="1" s="1"/>
  <c r="MD165" i="1" s="1"/>
  <c r="ME166" i="1" s="1"/>
  <c r="MF167" i="1" s="1"/>
  <c r="MG168" i="1" s="1"/>
  <c r="MH169" i="1" s="1"/>
  <c r="MI170" i="1" s="1"/>
  <c r="MJ171" i="1" s="1"/>
  <c r="MK172" i="1" s="1"/>
  <c r="ML173" i="1" s="1"/>
  <c r="MM174" i="1" s="1"/>
  <c r="MN175" i="1" s="1"/>
  <c r="MO176" i="1" s="1"/>
  <c r="MP177" i="1" s="1"/>
  <c r="MQ178" i="1" s="1"/>
  <c r="MR179" i="1" s="1"/>
  <c r="MS180" i="1" s="1"/>
  <c r="MT181" i="1" s="1"/>
  <c r="MU182" i="1" s="1"/>
  <c r="MV183" i="1" s="1"/>
  <c r="MW184" i="1" s="1"/>
  <c r="MX185" i="1" s="1"/>
  <c r="MY186" i="1" s="1"/>
  <c r="MZ187" i="1" s="1"/>
  <c r="NA188" i="1" s="1"/>
  <c r="NB189" i="1" s="1"/>
  <c r="NC190" i="1" s="1"/>
  <c r="ND191" i="1" s="1"/>
  <c r="NE192" i="1" s="1"/>
  <c r="NF193" i="1" s="1"/>
  <c r="NG194" i="1" s="1"/>
  <c r="NH195" i="1" s="1"/>
  <c r="HU62" i="1"/>
  <c r="ID62" i="1" s="1"/>
  <c r="IE63" i="1" s="1"/>
  <c r="IF64" i="1" s="1"/>
  <c r="IG65" i="1" s="1"/>
  <c r="IH66" i="1" s="1"/>
  <c r="II67" i="1" s="1"/>
  <c r="IJ68" i="1" s="1"/>
  <c r="IK69" i="1" s="1"/>
  <c r="IL70" i="1" s="1"/>
  <c r="IM71" i="1" s="1"/>
  <c r="IN72" i="1" s="1"/>
  <c r="IO73" i="1" s="1"/>
  <c r="IP74" i="1" s="1"/>
  <c r="IQ75" i="1" s="1"/>
  <c r="IR76" i="1" s="1"/>
  <c r="IS77" i="1" s="1"/>
  <c r="IT78" i="1" s="1"/>
  <c r="IU79" i="1" s="1"/>
  <c r="IV80" i="1" s="1"/>
  <c r="IW81" i="1" s="1"/>
  <c r="IX82" i="1" s="1"/>
  <c r="IY83" i="1" s="1"/>
  <c r="IZ84" i="1" s="1"/>
  <c r="JA85" i="1" s="1"/>
  <c r="JB86" i="1" s="1"/>
  <c r="JC87" i="1" s="1"/>
  <c r="JD88" i="1" s="1"/>
  <c r="JE89" i="1" s="1"/>
  <c r="JF90" i="1" s="1"/>
  <c r="JG91" i="1" s="1"/>
  <c r="JH92" i="1" s="1"/>
  <c r="JI93" i="1" s="1"/>
  <c r="JJ94" i="1" s="1"/>
  <c r="JK95" i="1" s="1"/>
  <c r="JL96" i="1" s="1"/>
  <c r="JM97" i="1" s="1"/>
  <c r="JN98" i="1" s="1"/>
  <c r="JO99" i="1" s="1"/>
  <c r="JP100" i="1" s="1"/>
  <c r="JQ101" i="1" s="1"/>
  <c r="JR102" i="1" s="1"/>
  <c r="JS103" i="1" s="1"/>
  <c r="JT104" i="1" s="1"/>
  <c r="JU105" i="1" s="1"/>
  <c r="JV106" i="1" s="1"/>
  <c r="JW107" i="1" s="1"/>
  <c r="JX108" i="1" s="1"/>
  <c r="JY109" i="1" s="1"/>
  <c r="JZ110" i="1" s="1"/>
  <c r="KA111" i="1" s="1"/>
  <c r="KB112" i="1" s="1"/>
  <c r="KC113" i="1" s="1"/>
  <c r="KD114" i="1" s="1"/>
  <c r="KE115" i="1" s="1"/>
  <c r="KF116" i="1" s="1"/>
  <c r="KG117" i="1" s="1"/>
  <c r="KH118" i="1" s="1"/>
  <c r="KI119" i="1" s="1"/>
  <c r="KJ120" i="1" s="1"/>
  <c r="KK121" i="1" s="1"/>
  <c r="KL122" i="1" s="1"/>
  <c r="KM123" i="1" s="1"/>
  <c r="KN124" i="1" s="1"/>
  <c r="KO125" i="1" s="1"/>
  <c r="KP126" i="1" s="1"/>
  <c r="KQ127" i="1" s="1"/>
  <c r="KR128" i="1" s="1"/>
  <c r="KS129" i="1" s="1"/>
  <c r="KT130" i="1" s="1"/>
  <c r="KU131" i="1" s="1"/>
  <c r="KV132" i="1" s="1"/>
  <c r="KW133" i="1" s="1"/>
  <c r="KX134" i="1" s="1"/>
  <c r="KY135" i="1" s="1"/>
  <c r="KZ136" i="1" s="1"/>
  <c r="LA137" i="1" s="1"/>
  <c r="LB138" i="1" s="1"/>
  <c r="LC139" i="1" s="1"/>
  <c r="LD140" i="1" s="1"/>
  <c r="LE141" i="1" s="1"/>
  <c r="LF142" i="1" s="1"/>
  <c r="LG143" i="1" s="1"/>
  <c r="LH144" i="1" s="1"/>
  <c r="LI145" i="1" s="1"/>
  <c r="LJ146" i="1" s="1"/>
  <c r="LK147" i="1" s="1"/>
  <c r="LL148" i="1" s="1"/>
  <c r="LM149" i="1" s="1"/>
  <c r="LN150" i="1" s="1"/>
  <c r="LO151" i="1" s="1"/>
  <c r="LP152" i="1" s="1"/>
  <c r="LQ153" i="1" s="1"/>
  <c r="LR154" i="1" s="1"/>
  <c r="LS155" i="1" s="1"/>
  <c r="LT156" i="1" s="1"/>
  <c r="LU157" i="1" s="1"/>
  <c r="LV158" i="1" s="1"/>
  <c r="LW159" i="1" s="1"/>
  <c r="LX160" i="1" s="1"/>
  <c r="LY161" i="1" s="1"/>
  <c r="LZ162" i="1" s="1"/>
  <c r="MA163" i="1" s="1"/>
  <c r="MB164" i="1" s="1"/>
  <c r="MC165" i="1" s="1"/>
  <c r="MD166" i="1" s="1"/>
  <c r="ME167" i="1" s="1"/>
  <c r="MF168" i="1" s="1"/>
  <c r="MG169" i="1" s="1"/>
  <c r="MH170" i="1" s="1"/>
  <c r="MI171" i="1" s="1"/>
  <c r="MJ172" i="1" s="1"/>
  <c r="MK173" i="1" s="1"/>
  <c r="ML174" i="1" s="1"/>
  <c r="MM175" i="1" s="1"/>
  <c r="MN176" i="1" s="1"/>
  <c r="MO177" i="1" s="1"/>
  <c r="MP178" i="1" s="1"/>
  <c r="MQ179" i="1" s="1"/>
  <c r="MR180" i="1" s="1"/>
  <c r="MS181" i="1" s="1"/>
  <c r="MT182" i="1" s="1"/>
  <c r="MU183" i="1" s="1"/>
  <c r="MV184" i="1" s="1"/>
  <c r="MW185" i="1" s="1"/>
  <c r="MX186" i="1" s="1"/>
  <c r="MY187" i="1" s="1"/>
  <c r="MZ188" i="1" s="1"/>
  <c r="NA189" i="1" s="1"/>
  <c r="NB190" i="1" s="1"/>
  <c r="NC191" i="1" s="1"/>
  <c r="ND192" i="1" s="1"/>
  <c r="NE193" i="1" s="1"/>
  <c r="NF194" i="1" s="1"/>
  <c r="NG195" i="1" s="1"/>
  <c r="HU188" i="1"/>
  <c r="ID188" i="1" s="1"/>
  <c r="IE189" i="1" s="1"/>
  <c r="IF190" i="1" s="1"/>
  <c r="IG191" i="1" s="1"/>
  <c r="IH192" i="1" s="1"/>
  <c r="II193" i="1" s="1"/>
  <c r="IJ194" i="1" s="1"/>
  <c r="IK195" i="1" s="1"/>
  <c r="HU124" i="1"/>
  <c r="ID124" i="1" s="1"/>
  <c r="IE125" i="1" s="1"/>
  <c r="IF126" i="1" s="1"/>
  <c r="IG127" i="1" s="1"/>
  <c r="IH128" i="1" s="1"/>
  <c r="II129" i="1" s="1"/>
  <c r="IJ130" i="1" s="1"/>
  <c r="IK131" i="1" s="1"/>
  <c r="IL132" i="1" s="1"/>
  <c r="IM133" i="1" s="1"/>
  <c r="IN134" i="1" s="1"/>
  <c r="IO135" i="1" s="1"/>
  <c r="IP136" i="1" s="1"/>
  <c r="IQ137" i="1" s="1"/>
  <c r="IR138" i="1" s="1"/>
  <c r="IS139" i="1" s="1"/>
  <c r="IT140" i="1" s="1"/>
  <c r="IU141" i="1" s="1"/>
  <c r="IV142" i="1" s="1"/>
  <c r="IW143" i="1" s="1"/>
  <c r="IX144" i="1" s="1"/>
  <c r="IY145" i="1" s="1"/>
  <c r="IZ146" i="1" s="1"/>
  <c r="JA147" i="1" s="1"/>
  <c r="JB148" i="1" s="1"/>
  <c r="JC149" i="1" s="1"/>
  <c r="JD150" i="1" s="1"/>
  <c r="JE151" i="1" s="1"/>
  <c r="JF152" i="1" s="1"/>
  <c r="JG153" i="1" s="1"/>
  <c r="JH154" i="1" s="1"/>
  <c r="JI155" i="1" s="1"/>
  <c r="JJ156" i="1" s="1"/>
  <c r="JK157" i="1" s="1"/>
  <c r="JL158" i="1" s="1"/>
  <c r="JM159" i="1" s="1"/>
  <c r="JN160" i="1" s="1"/>
  <c r="JO161" i="1" s="1"/>
  <c r="JP162" i="1" s="1"/>
  <c r="JQ163" i="1" s="1"/>
  <c r="JR164" i="1" s="1"/>
  <c r="JS165" i="1" s="1"/>
  <c r="JT166" i="1" s="1"/>
  <c r="JU167" i="1" s="1"/>
  <c r="JV168" i="1" s="1"/>
  <c r="JW169" i="1" s="1"/>
  <c r="JX170" i="1" s="1"/>
  <c r="JY171" i="1" s="1"/>
  <c r="JZ172" i="1" s="1"/>
  <c r="KA173" i="1" s="1"/>
  <c r="KB174" i="1" s="1"/>
  <c r="KC175" i="1" s="1"/>
  <c r="KD176" i="1" s="1"/>
  <c r="KE177" i="1" s="1"/>
  <c r="KF178" i="1" s="1"/>
  <c r="KG179" i="1" s="1"/>
  <c r="KH180" i="1" s="1"/>
  <c r="KI181" i="1" s="1"/>
  <c r="KJ182" i="1" s="1"/>
  <c r="KK183" i="1" s="1"/>
  <c r="KL184" i="1" s="1"/>
  <c r="KM185" i="1" s="1"/>
  <c r="KN186" i="1" s="1"/>
  <c r="KO187" i="1" s="1"/>
  <c r="KP188" i="1" s="1"/>
  <c r="KQ189" i="1" s="1"/>
  <c r="KR190" i="1" s="1"/>
  <c r="KS191" i="1" s="1"/>
  <c r="KT192" i="1" s="1"/>
  <c r="KU193" i="1" s="1"/>
  <c r="KV194" i="1" s="1"/>
  <c r="KW195" i="1" s="1"/>
  <c r="HU128" i="1"/>
  <c r="ID128" i="1" s="1"/>
  <c r="IE129" i="1" s="1"/>
  <c r="IF130" i="1" s="1"/>
  <c r="IG131" i="1" s="1"/>
  <c r="IH132" i="1" s="1"/>
  <c r="II133" i="1" s="1"/>
  <c r="IJ134" i="1" s="1"/>
  <c r="IK135" i="1" s="1"/>
  <c r="IL136" i="1" s="1"/>
  <c r="IM137" i="1" s="1"/>
  <c r="IN138" i="1" s="1"/>
  <c r="IO139" i="1" s="1"/>
  <c r="IP140" i="1" s="1"/>
  <c r="IQ141" i="1" s="1"/>
  <c r="IR142" i="1" s="1"/>
  <c r="IS143" i="1" s="1"/>
  <c r="IT144" i="1" s="1"/>
  <c r="IU145" i="1" s="1"/>
  <c r="IV146" i="1" s="1"/>
  <c r="IW147" i="1" s="1"/>
  <c r="IX148" i="1" s="1"/>
  <c r="IY149" i="1" s="1"/>
  <c r="IZ150" i="1" s="1"/>
  <c r="JA151" i="1" s="1"/>
  <c r="JB152" i="1" s="1"/>
  <c r="JC153" i="1" s="1"/>
  <c r="JD154" i="1" s="1"/>
  <c r="JE155" i="1" s="1"/>
  <c r="JF156" i="1" s="1"/>
  <c r="JG157" i="1" s="1"/>
  <c r="JH158" i="1" s="1"/>
  <c r="JI159" i="1" s="1"/>
  <c r="JJ160" i="1" s="1"/>
  <c r="JK161" i="1" s="1"/>
  <c r="JL162" i="1" s="1"/>
  <c r="JM163" i="1" s="1"/>
  <c r="JN164" i="1" s="1"/>
  <c r="JO165" i="1" s="1"/>
  <c r="JP166" i="1" s="1"/>
  <c r="JQ167" i="1" s="1"/>
  <c r="JR168" i="1" s="1"/>
  <c r="JS169" i="1" s="1"/>
  <c r="JT170" i="1" s="1"/>
  <c r="JU171" i="1" s="1"/>
  <c r="JV172" i="1" s="1"/>
  <c r="JW173" i="1" s="1"/>
  <c r="JX174" i="1" s="1"/>
  <c r="JY175" i="1" s="1"/>
  <c r="JZ176" i="1" s="1"/>
  <c r="KA177" i="1" s="1"/>
  <c r="KB178" i="1" s="1"/>
  <c r="KC179" i="1" s="1"/>
  <c r="KD180" i="1" s="1"/>
  <c r="KE181" i="1" s="1"/>
  <c r="KF182" i="1" s="1"/>
  <c r="KG183" i="1" s="1"/>
  <c r="KH184" i="1" s="1"/>
  <c r="KI185" i="1" s="1"/>
  <c r="KJ186" i="1" s="1"/>
  <c r="KK187" i="1" s="1"/>
  <c r="KL188" i="1" s="1"/>
  <c r="KM189" i="1" s="1"/>
  <c r="KN190" i="1" s="1"/>
  <c r="KO191" i="1" s="1"/>
  <c r="KP192" i="1" s="1"/>
  <c r="KQ193" i="1" s="1"/>
  <c r="KR194" i="1" s="1"/>
  <c r="KS195" i="1" s="1"/>
  <c r="HU175" i="1"/>
  <c r="ID175" i="1" s="1"/>
  <c r="IE176" i="1" s="1"/>
  <c r="IF177" i="1" s="1"/>
  <c r="IG178" i="1" s="1"/>
  <c r="IH179" i="1" s="1"/>
  <c r="II180" i="1" s="1"/>
  <c r="IJ181" i="1" s="1"/>
  <c r="IK182" i="1" s="1"/>
  <c r="IL183" i="1" s="1"/>
  <c r="IM184" i="1" s="1"/>
  <c r="IN185" i="1" s="1"/>
  <c r="IO186" i="1" s="1"/>
  <c r="IP187" i="1" s="1"/>
  <c r="IQ188" i="1" s="1"/>
  <c r="IR189" i="1" s="1"/>
  <c r="IS190" i="1" s="1"/>
  <c r="IT191" i="1" s="1"/>
  <c r="IU192" i="1" s="1"/>
  <c r="IV193" i="1" s="1"/>
  <c r="IW194" i="1" s="1"/>
  <c r="IX195" i="1" s="1"/>
  <c r="HU96" i="1"/>
  <c r="ID96" i="1" s="1"/>
  <c r="IE97" i="1" s="1"/>
  <c r="IF98" i="1" s="1"/>
  <c r="IG99" i="1" s="1"/>
  <c r="IH100" i="1" s="1"/>
  <c r="II101" i="1" s="1"/>
  <c r="IJ102" i="1" s="1"/>
  <c r="IK103" i="1" s="1"/>
  <c r="IL104" i="1" s="1"/>
  <c r="IM105" i="1" s="1"/>
  <c r="IN106" i="1" s="1"/>
  <c r="IO107" i="1" s="1"/>
  <c r="IP108" i="1" s="1"/>
  <c r="IQ109" i="1" s="1"/>
  <c r="IR110" i="1" s="1"/>
  <c r="IS111" i="1" s="1"/>
  <c r="IT112" i="1" s="1"/>
  <c r="IU113" i="1" s="1"/>
  <c r="IV114" i="1" s="1"/>
  <c r="IW115" i="1" s="1"/>
  <c r="IX116" i="1" s="1"/>
  <c r="IY117" i="1" s="1"/>
  <c r="IZ118" i="1" s="1"/>
  <c r="JA119" i="1" s="1"/>
  <c r="JB120" i="1" s="1"/>
  <c r="JC121" i="1" s="1"/>
  <c r="JD122" i="1" s="1"/>
  <c r="JE123" i="1" s="1"/>
  <c r="JF124" i="1" s="1"/>
  <c r="JG125" i="1" s="1"/>
  <c r="JH126" i="1" s="1"/>
  <c r="JI127" i="1" s="1"/>
  <c r="JJ128" i="1" s="1"/>
  <c r="JK129" i="1" s="1"/>
  <c r="JL130" i="1" s="1"/>
  <c r="JM131" i="1" s="1"/>
  <c r="JN132" i="1" s="1"/>
  <c r="JO133" i="1" s="1"/>
  <c r="JP134" i="1" s="1"/>
  <c r="JQ135" i="1" s="1"/>
  <c r="JR136" i="1" s="1"/>
  <c r="JS137" i="1" s="1"/>
  <c r="JT138" i="1" s="1"/>
  <c r="JU139" i="1" s="1"/>
  <c r="JV140" i="1" s="1"/>
  <c r="JW141" i="1" s="1"/>
  <c r="JX142" i="1" s="1"/>
  <c r="JY143" i="1" s="1"/>
  <c r="JZ144" i="1" s="1"/>
  <c r="KA145" i="1" s="1"/>
  <c r="KB146" i="1" s="1"/>
  <c r="KC147" i="1" s="1"/>
  <c r="KD148" i="1" s="1"/>
  <c r="KE149" i="1" s="1"/>
  <c r="KF150" i="1" s="1"/>
  <c r="KG151" i="1" s="1"/>
  <c r="KH152" i="1" s="1"/>
  <c r="KI153" i="1" s="1"/>
  <c r="KJ154" i="1" s="1"/>
  <c r="KK155" i="1" s="1"/>
  <c r="KL156" i="1" s="1"/>
  <c r="KM157" i="1" s="1"/>
  <c r="KN158" i="1" s="1"/>
  <c r="KO159" i="1" s="1"/>
  <c r="KP160" i="1" s="1"/>
  <c r="KQ161" i="1" s="1"/>
  <c r="KR162" i="1" s="1"/>
  <c r="KS163" i="1" s="1"/>
  <c r="KT164" i="1" s="1"/>
  <c r="KU165" i="1" s="1"/>
  <c r="KV166" i="1" s="1"/>
  <c r="KW167" i="1" s="1"/>
  <c r="KX168" i="1" s="1"/>
  <c r="KY169" i="1" s="1"/>
  <c r="KZ170" i="1" s="1"/>
  <c r="LA171" i="1" s="1"/>
  <c r="LB172" i="1" s="1"/>
  <c r="LC173" i="1" s="1"/>
  <c r="LD174" i="1" s="1"/>
  <c r="LE175" i="1" s="1"/>
  <c r="LF176" i="1" s="1"/>
  <c r="LG177" i="1" s="1"/>
  <c r="LH178" i="1" s="1"/>
  <c r="LI179" i="1" s="1"/>
  <c r="LJ180" i="1" s="1"/>
  <c r="LK181" i="1" s="1"/>
  <c r="LL182" i="1" s="1"/>
  <c r="LM183" i="1" s="1"/>
  <c r="LN184" i="1" s="1"/>
  <c r="LO185" i="1" s="1"/>
  <c r="LP186" i="1" s="1"/>
  <c r="LQ187" i="1" s="1"/>
  <c r="LR188" i="1" s="1"/>
  <c r="LS189" i="1" s="1"/>
  <c r="LT190" i="1" s="1"/>
  <c r="LU191" i="1" s="1"/>
  <c r="LV192" i="1" s="1"/>
  <c r="LW193" i="1" s="1"/>
  <c r="LX194" i="1" s="1"/>
  <c r="LY195" i="1" s="1"/>
  <c r="HU15" i="1"/>
  <c r="ID15" i="1" s="1"/>
  <c r="IE16" i="1" s="1"/>
  <c r="IF17" i="1" s="1"/>
  <c r="IG18" i="1" s="1"/>
  <c r="IH19" i="1" s="1"/>
  <c r="II20" i="1" s="1"/>
  <c r="IJ21" i="1" s="1"/>
  <c r="IK22" i="1" s="1"/>
  <c r="IL23" i="1" s="1"/>
  <c r="IM24" i="1" s="1"/>
  <c r="IN25" i="1" s="1"/>
  <c r="IO26" i="1" s="1"/>
  <c r="IP27" i="1" s="1"/>
  <c r="IQ28" i="1" s="1"/>
  <c r="IR29" i="1" s="1"/>
  <c r="IS30" i="1" s="1"/>
  <c r="IT31" i="1" s="1"/>
  <c r="IU32" i="1" s="1"/>
  <c r="IV33" i="1" s="1"/>
  <c r="IW34" i="1" s="1"/>
  <c r="IX35" i="1" s="1"/>
  <c r="IY36" i="1" s="1"/>
  <c r="IZ37" i="1" s="1"/>
  <c r="JA38" i="1" s="1"/>
  <c r="JB39" i="1" s="1"/>
  <c r="JC40" i="1" s="1"/>
  <c r="JD41" i="1" s="1"/>
  <c r="JE42" i="1" s="1"/>
  <c r="JF43" i="1" s="1"/>
  <c r="JG44" i="1" s="1"/>
  <c r="JH45" i="1" s="1"/>
  <c r="JI46" i="1" s="1"/>
  <c r="JJ47" i="1" s="1"/>
  <c r="JK48" i="1" s="1"/>
  <c r="JL49" i="1" s="1"/>
  <c r="JM50" i="1" s="1"/>
  <c r="JN51" i="1" s="1"/>
  <c r="JO52" i="1" s="1"/>
  <c r="JP53" i="1" s="1"/>
  <c r="JQ54" i="1" s="1"/>
  <c r="JR55" i="1" s="1"/>
  <c r="JS56" i="1" s="1"/>
  <c r="JT57" i="1" s="1"/>
  <c r="JU58" i="1" s="1"/>
  <c r="JV59" i="1" s="1"/>
  <c r="JW60" i="1" s="1"/>
  <c r="JX61" i="1" s="1"/>
  <c r="JY62" i="1" s="1"/>
  <c r="JZ63" i="1" s="1"/>
  <c r="KA64" i="1" s="1"/>
  <c r="KB65" i="1" s="1"/>
  <c r="KC66" i="1" s="1"/>
  <c r="KD67" i="1" s="1"/>
  <c r="KE68" i="1" s="1"/>
  <c r="KF69" i="1" s="1"/>
  <c r="KG70" i="1" s="1"/>
  <c r="KH71" i="1" s="1"/>
  <c r="KI72" i="1" s="1"/>
  <c r="KJ73" i="1" s="1"/>
  <c r="KK74" i="1" s="1"/>
  <c r="KL75" i="1" s="1"/>
  <c r="KM76" i="1" s="1"/>
  <c r="KN77" i="1" s="1"/>
  <c r="KO78" i="1" s="1"/>
  <c r="KP79" i="1" s="1"/>
  <c r="KQ80" i="1" s="1"/>
  <c r="KR81" i="1" s="1"/>
  <c r="KS82" i="1" s="1"/>
  <c r="KT83" i="1" s="1"/>
  <c r="KU84" i="1" s="1"/>
  <c r="KV85" i="1" s="1"/>
  <c r="KW86" i="1" s="1"/>
  <c r="KX87" i="1" s="1"/>
  <c r="KY88" i="1" s="1"/>
  <c r="KZ89" i="1" s="1"/>
  <c r="LA90" i="1" s="1"/>
  <c r="LB91" i="1" s="1"/>
  <c r="LC92" i="1" s="1"/>
  <c r="LD93" i="1" s="1"/>
  <c r="LE94" i="1" s="1"/>
  <c r="LF95" i="1" s="1"/>
  <c r="LG96" i="1" s="1"/>
  <c r="LH97" i="1" s="1"/>
  <c r="LI98" i="1" s="1"/>
  <c r="LJ99" i="1" s="1"/>
  <c r="LK100" i="1" s="1"/>
  <c r="LL101" i="1" s="1"/>
  <c r="LM102" i="1" s="1"/>
  <c r="LN103" i="1" s="1"/>
  <c r="LO104" i="1" s="1"/>
  <c r="LP105" i="1" s="1"/>
  <c r="LQ106" i="1" s="1"/>
  <c r="LR107" i="1" s="1"/>
  <c r="LS108" i="1" s="1"/>
  <c r="LT109" i="1" s="1"/>
  <c r="LU110" i="1" s="1"/>
  <c r="LV111" i="1" s="1"/>
  <c r="LW112" i="1" s="1"/>
  <c r="LX113" i="1" s="1"/>
  <c r="LY114" i="1" s="1"/>
  <c r="LZ115" i="1" s="1"/>
  <c r="MA116" i="1" s="1"/>
  <c r="MB117" i="1" s="1"/>
  <c r="MC118" i="1" s="1"/>
  <c r="MD119" i="1" s="1"/>
  <c r="ME120" i="1" s="1"/>
  <c r="MF121" i="1" s="1"/>
  <c r="MG122" i="1" s="1"/>
  <c r="MH123" i="1" s="1"/>
  <c r="MI124" i="1" s="1"/>
  <c r="MJ125" i="1" s="1"/>
  <c r="MK126" i="1" s="1"/>
  <c r="ML127" i="1" s="1"/>
  <c r="MM128" i="1" s="1"/>
  <c r="MN129" i="1" s="1"/>
  <c r="MO130" i="1" s="1"/>
  <c r="MP131" i="1" s="1"/>
  <c r="MQ132" i="1" s="1"/>
  <c r="MR133" i="1" s="1"/>
  <c r="MS134" i="1" s="1"/>
  <c r="MT135" i="1" s="1"/>
  <c r="MU136" i="1" s="1"/>
  <c r="MV137" i="1" s="1"/>
  <c r="MW138" i="1" s="1"/>
  <c r="MX139" i="1" s="1"/>
  <c r="MY140" i="1" s="1"/>
  <c r="MZ141" i="1" s="1"/>
  <c r="NA142" i="1" s="1"/>
  <c r="NB143" i="1" s="1"/>
  <c r="NC144" i="1" s="1"/>
  <c r="ND145" i="1" s="1"/>
  <c r="NE146" i="1" s="1"/>
  <c r="NF147" i="1" s="1"/>
  <c r="NG148" i="1" s="1"/>
  <c r="NH149" i="1" s="1"/>
  <c r="NI150" i="1" s="1"/>
  <c r="NJ151" i="1" s="1"/>
  <c r="NK152" i="1" s="1"/>
  <c r="NL153" i="1" s="1"/>
  <c r="NM154" i="1" s="1"/>
  <c r="NN155" i="1" s="1"/>
  <c r="NO156" i="1" s="1"/>
  <c r="NP157" i="1" s="1"/>
  <c r="NQ158" i="1" s="1"/>
  <c r="NR159" i="1" s="1"/>
  <c r="NS160" i="1" s="1"/>
  <c r="NT161" i="1" s="1"/>
  <c r="NU162" i="1" s="1"/>
  <c r="NV163" i="1" s="1"/>
  <c r="NW164" i="1" s="1"/>
  <c r="NX165" i="1" s="1"/>
  <c r="NY166" i="1" s="1"/>
  <c r="NZ167" i="1" s="1"/>
  <c r="OA168" i="1" s="1"/>
  <c r="OB169" i="1" s="1"/>
  <c r="OC170" i="1" s="1"/>
  <c r="OD171" i="1" s="1"/>
  <c r="OE172" i="1" s="1"/>
  <c r="OF173" i="1" s="1"/>
  <c r="OG174" i="1" s="1"/>
  <c r="OH175" i="1" s="1"/>
  <c r="OI176" i="1" s="1"/>
  <c r="OJ177" i="1" s="1"/>
  <c r="OK178" i="1" s="1"/>
  <c r="OL179" i="1" s="1"/>
  <c r="OM180" i="1" s="1"/>
  <c r="ON181" i="1" s="1"/>
  <c r="OO182" i="1" s="1"/>
  <c r="OP183" i="1" s="1"/>
  <c r="OQ184" i="1" s="1"/>
  <c r="OR185" i="1" s="1"/>
  <c r="OS186" i="1" s="1"/>
  <c r="OT187" i="1" s="1"/>
  <c r="OU188" i="1" s="1"/>
  <c r="OV189" i="1" s="1"/>
  <c r="OW190" i="1" s="1"/>
  <c r="OX191" i="1" s="1"/>
  <c r="OY192" i="1" s="1"/>
  <c r="OZ193" i="1" s="1"/>
  <c r="PA194" i="1" s="1"/>
  <c r="PB195" i="1" s="1"/>
  <c r="HU190" i="1"/>
  <c r="ID190" i="1" s="1"/>
  <c r="IE191" i="1" s="1"/>
  <c r="IF192" i="1" s="1"/>
  <c r="IG193" i="1" s="1"/>
  <c r="IH194" i="1" s="1"/>
  <c r="II195" i="1" s="1"/>
  <c r="HU171" i="1"/>
  <c r="ID171" i="1" s="1"/>
  <c r="IE172" i="1" s="1"/>
  <c r="IF173" i="1" s="1"/>
  <c r="IG174" i="1" s="1"/>
  <c r="IH175" i="1" s="1"/>
  <c r="II176" i="1" s="1"/>
  <c r="IJ177" i="1" s="1"/>
  <c r="IK178" i="1" s="1"/>
  <c r="IL179" i="1" s="1"/>
  <c r="IM180" i="1" s="1"/>
  <c r="IN181" i="1" s="1"/>
  <c r="IO182" i="1" s="1"/>
  <c r="IP183" i="1" s="1"/>
  <c r="IQ184" i="1" s="1"/>
  <c r="IR185" i="1" s="1"/>
  <c r="IS186" i="1" s="1"/>
  <c r="IT187" i="1" s="1"/>
  <c r="IU188" i="1" s="1"/>
  <c r="IV189" i="1" s="1"/>
  <c r="IW190" i="1" s="1"/>
  <c r="IX191" i="1" s="1"/>
  <c r="IY192" i="1" s="1"/>
  <c r="IZ193" i="1" s="1"/>
  <c r="JA194" i="1" s="1"/>
  <c r="JB195" i="1" s="1"/>
  <c r="HU126" i="1"/>
  <c r="ID126" i="1" s="1"/>
  <c r="IE127" i="1" s="1"/>
  <c r="IF128" i="1" s="1"/>
  <c r="IG129" i="1" s="1"/>
  <c r="IH130" i="1" s="1"/>
  <c r="II131" i="1" s="1"/>
  <c r="IJ132" i="1" s="1"/>
  <c r="IK133" i="1" s="1"/>
  <c r="IL134" i="1" s="1"/>
  <c r="IM135" i="1" s="1"/>
  <c r="IN136" i="1" s="1"/>
  <c r="IO137" i="1" s="1"/>
  <c r="IP138" i="1" s="1"/>
  <c r="IQ139" i="1" s="1"/>
  <c r="IR140" i="1" s="1"/>
  <c r="IS141" i="1" s="1"/>
  <c r="IT142" i="1" s="1"/>
  <c r="IU143" i="1" s="1"/>
  <c r="IV144" i="1" s="1"/>
  <c r="IW145" i="1" s="1"/>
  <c r="IX146" i="1" s="1"/>
  <c r="IY147" i="1" s="1"/>
  <c r="IZ148" i="1" s="1"/>
  <c r="JA149" i="1" s="1"/>
  <c r="JB150" i="1" s="1"/>
  <c r="JC151" i="1" s="1"/>
  <c r="JD152" i="1" s="1"/>
  <c r="JE153" i="1" s="1"/>
  <c r="JF154" i="1" s="1"/>
  <c r="JG155" i="1" s="1"/>
  <c r="JH156" i="1" s="1"/>
  <c r="JI157" i="1" s="1"/>
  <c r="JJ158" i="1" s="1"/>
  <c r="JK159" i="1" s="1"/>
  <c r="JL160" i="1" s="1"/>
  <c r="JM161" i="1" s="1"/>
  <c r="JN162" i="1" s="1"/>
  <c r="JO163" i="1" s="1"/>
  <c r="JP164" i="1" s="1"/>
  <c r="JQ165" i="1" s="1"/>
  <c r="JR166" i="1" s="1"/>
  <c r="JS167" i="1" s="1"/>
  <c r="JT168" i="1" s="1"/>
  <c r="JU169" i="1" s="1"/>
  <c r="JV170" i="1" s="1"/>
  <c r="JW171" i="1" s="1"/>
  <c r="JX172" i="1" s="1"/>
  <c r="JY173" i="1" s="1"/>
  <c r="JZ174" i="1" s="1"/>
  <c r="KA175" i="1" s="1"/>
  <c r="KB176" i="1" s="1"/>
  <c r="KC177" i="1" s="1"/>
  <c r="KD178" i="1" s="1"/>
  <c r="KE179" i="1" s="1"/>
  <c r="KF180" i="1" s="1"/>
  <c r="KG181" i="1" s="1"/>
  <c r="KH182" i="1" s="1"/>
  <c r="KI183" i="1" s="1"/>
  <c r="KJ184" i="1" s="1"/>
  <c r="KK185" i="1" s="1"/>
  <c r="KL186" i="1" s="1"/>
  <c r="KM187" i="1" s="1"/>
  <c r="KN188" i="1" s="1"/>
  <c r="KO189" i="1" s="1"/>
  <c r="KP190" i="1" s="1"/>
  <c r="KQ191" i="1" s="1"/>
  <c r="KR192" i="1" s="1"/>
  <c r="KS193" i="1" s="1"/>
  <c r="KT194" i="1" s="1"/>
  <c r="KU195" i="1" s="1"/>
  <c r="HU139" i="1"/>
  <c r="ID139" i="1" s="1"/>
  <c r="IE140" i="1" s="1"/>
  <c r="IF141" i="1" s="1"/>
  <c r="IG142" i="1" s="1"/>
  <c r="IH143" i="1" s="1"/>
  <c r="II144" i="1" s="1"/>
  <c r="IJ145" i="1" s="1"/>
  <c r="IK146" i="1" s="1"/>
  <c r="IL147" i="1" s="1"/>
  <c r="IM148" i="1" s="1"/>
  <c r="IN149" i="1" s="1"/>
  <c r="IO150" i="1" s="1"/>
  <c r="IP151" i="1" s="1"/>
  <c r="IQ152" i="1" s="1"/>
  <c r="IR153" i="1" s="1"/>
  <c r="IS154" i="1" s="1"/>
  <c r="IT155" i="1" s="1"/>
  <c r="IU156" i="1" s="1"/>
  <c r="IV157" i="1" s="1"/>
  <c r="IW158" i="1" s="1"/>
  <c r="IX159" i="1" s="1"/>
  <c r="IY160" i="1" s="1"/>
  <c r="IZ161" i="1" s="1"/>
  <c r="JA162" i="1" s="1"/>
  <c r="JB163" i="1" s="1"/>
  <c r="JC164" i="1" s="1"/>
  <c r="JD165" i="1" s="1"/>
  <c r="JE166" i="1" s="1"/>
  <c r="JF167" i="1" s="1"/>
  <c r="JG168" i="1" s="1"/>
  <c r="JH169" i="1" s="1"/>
  <c r="JI170" i="1" s="1"/>
  <c r="JJ171" i="1" s="1"/>
  <c r="JK172" i="1" s="1"/>
  <c r="JL173" i="1" s="1"/>
  <c r="JM174" i="1" s="1"/>
  <c r="JN175" i="1" s="1"/>
  <c r="JO176" i="1" s="1"/>
  <c r="JP177" i="1" s="1"/>
  <c r="JQ178" i="1" s="1"/>
  <c r="JR179" i="1" s="1"/>
  <c r="JS180" i="1" s="1"/>
  <c r="JT181" i="1" s="1"/>
  <c r="JU182" i="1" s="1"/>
  <c r="JV183" i="1" s="1"/>
  <c r="JW184" i="1" s="1"/>
  <c r="JX185" i="1" s="1"/>
  <c r="JY186" i="1" s="1"/>
  <c r="JZ187" i="1" s="1"/>
  <c r="KA188" i="1" s="1"/>
  <c r="KB189" i="1" s="1"/>
  <c r="KC190" i="1" s="1"/>
  <c r="KD191" i="1" s="1"/>
  <c r="KE192" i="1" s="1"/>
  <c r="KF193" i="1" s="1"/>
  <c r="KG194" i="1" s="1"/>
  <c r="KH195" i="1" s="1"/>
  <c r="HU11" i="1"/>
  <c r="ID11" i="1" s="1"/>
  <c r="IE12" i="1" s="1"/>
  <c r="IF13" i="1" s="1"/>
  <c r="IG14" i="1" s="1"/>
  <c r="IH15" i="1" s="1"/>
  <c r="II16" i="1" s="1"/>
  <c r="IJ17" i="1" s="1"/>
  <c r="IK18" i="1" s="1"/>
  <c r="IL19" i="1" s="1"/>
  <c r="IM20" i="1" s="1"/>
  <c r="IN21" i="1" s="1"/>
  <c r="IO22" i="1" s="1"/>
  <c r="IP23" i="1" s="1"/>
  <c r="IQ24" i="1" s="1"/>
  <c r="IR25" i="1" s="1"/>
  <c r="IS26" i="1" s="1"/>
  <c r="IT27" i="1" s="1"/>
  <c r="IU28" i="1" s="1"/>
  <c r="IV29" i="1" s="1"/>
  <c r="IW30" i="1" s="1"/>
  <c r="IX31" i="1" s="1"/>
  <c r="IY32" i="1" s="1"/>
  <c r="IZ33" i="1" s="1"/>
  <c r="JA34" i="1" s="1"/>
  <c r="JB35" i="1" s="1"/>
  <c r="JC36" i="1" s="1"/>
  <c r="JD37" i="1" s="1"/>
  <c r="JE38" i="1" s="1"/>
  <c r="JF39" i="1" s="1"/>
  <c r="JG40" i="1" s="1"/>
  <c r="JH41" i="1" s="1"/>
  <c r="JI42" i="1" s="1"/>
  <c r="JJ43" i="1" s="1"/>
  <c r="JK44" i="1" s="1"/>
  <c r="JL45" i="1" s="1"/>
  <c r="JM46" i="1" s="1"/>
  <c r="JN47" i="1" s="1"/>
  <c r="JO48" i="1" s="1"/>
  <c r="JP49" i="1" s="1"/>
  <c r="JQ50" i="1" s="1"/>
  <c r="JR51" i="1" s="1"/>
  <c r="JS52" i="1" s="1"/>
  <c r="JT53" i="1" s="1"/>
  <c r="JU54" i="1" s="1"/>
  <c r="JV55" i="1" s="1"/>
  <c r="JW56" i="1" s="1"/>
  <c r="JX57" i="1" s="1"/>
  <c r="JY58" i="1" s="1"/>
  <c r="JZ59" i="1" s="1"/>
  <c r="KA60" i="1" s="1"/>
  <c r="KB61" i="1" s="1"/>
  <c r="KC62" i="1" s="1"/>
  <c r="KD63" i="1" s="1"/>
  <c r="KE64" i="1" s="1"/>
  <c r="KF65" i="1" s="1"/>
  <c r="KG66" i="1" s="1"/>
  <c r="KH67" i="1" s="1"/>
  <c r="KI68" i="1" s="1"/>
  <c r="KJ69" i="1" s="1"/>
  <c r="KK70" i="1" s="1"/>
  <c r="KL71" i="1" s="1"/>
  <c r="KM72" i="1" s="1"/>
  <c r="KN73" i="1" s="1"/>
  <c r="KO74" i="1" s="1"/>
  <c r="KP75" i="1" s="1"/>
  <c r="KQ76" i="1" s="1"/>
  <c r="KR77" i="1" s="1"/>
  <c r="KS78" i="1" s="1"/>
  <c r="KT79" i="1" s="1"/>
  <c r="KU80" i="1" s="1"/>
  <c r="KV81" i="1" s="1"/>
  <c r="KW82" i="1" s="1"/>
  <c r="KX83" i="1" s="1"/>
  <c r="KY84" i="1" s="1"/>
  <c r="KZ85" i="1" s="1"/>
  <c r="LA86" i="1" s="1"/>
  <c r="LB87" i="1" s="1"/>
  <c r="LC88" i="1" s="1"/>
  <c r="LD89" i="1" s="1"/>
  <c r="LE90" i="1" s="1"/>
  <c r="LF91" i="1" s="1"/>
  <c r="LG92" i="1" s="1"/>
  <c r="LH93" i="1" s="1"/>
  <c r="LI94" i="1" s="1"/>
  <c r="LJ95" i="1" s="1"/>
  <c r="LK96" i="1" s="1"/>
  <c r="LL97" i="1" s="1"/>
  <c r="LM98" i="1" s="1"/>
  <c r="LN99" i="1" s="1"/>
  <c r="LO100" i="1" s="1"/>
  <c r="LP101" i="1" s="1"/>
  <c r="LQ102" i="1" s="1"/>
  <c r="LR103" i="1" s="1"/>
  <c r="LS104" i="1" s="1"/>
  <c r="LT105" i="1" s="1"/>
  <c r="LU106" i="1" s="1"/>
  <c r="LV107" i="1" s="1"/>
  <c r="LW108" i="1" s="1"/>
  <c r="LX109" i="1" s="1"/>
  <c r="LY110" i="1" s="1"/>
  <c r="LZ111" i="1" s="1"/>
  <c r="MA112" i="1" s="1"/>
  <c r="MB113" i="1" s="1"/>
  <c r="MC114" i="1" s="1"/>
  <c r="MD115" i="1" s="1"/>
  <c r="ME116" i="1" s="1"/>
  <c r="MF117" i="1" s="1"/>
  <c r="MG118" i="1" s="1"/>
  <c r="MH119" i="1" s="1"/>
  <c r="MI120" i="1" s="1"/>
  <c r="MJ121" i="1" s="1"/>
  <c r="MK122" i="1" s="1"/>
  <c r="ML123" i="1" s="1"/>
  <c r="MM124" i="1" s="1"/>
  <c r="MN125" i="1" s="1"/>
  <c r="MO126" i="1" s="1"/>
  <c r="MP127" i="1" s="1"/>
  <c r="MQ128" i="1" s="1"/>
  <c r="MR129" i="1" s="1"/>
  <c r="MS130" i="1" s="1"/>
  <c r="MT131" i="1" s="1"/>
  <c r="MU132" i="1" s="1"/>
  <c r="MV133" i="1" s="1"/>
  <c r="MW134" i="1" s="1"/>
  <c r="MX135" i="1" s="1"/>
  <c r="MY136" i="1" s="1"/>
  <c r="MZ137" i="1" s="1"/>
  <c r="NA138" i="1" s="1"/>
  <c r="NB139" i="1" s="1"/>
  <c r="NC140" i="1" s="1"/>
  <c r="ND141" i="1" s="1"/>
  <c r="NE142" i="1" s="1"/>
  <c r="NF143" i="1" s="1"/>
  <c r="NG144" i="1" s="1"/>
  <c r="NH145" i="1" s="1"/>
  <c r="NI146" i="1" s="1"/>
  <c r="NJ147" i="1" s="1"/>
  <c r="NK148" i="1" s="1"/>
  <c r="NL149" i="1" s="1"/>
  <c r="NM150" i="1" s="1"/>
  <c r="NN151" i="1" s="1"/>
  <c r="NO152" i="1" s="1"/>
  <c r="NP153" i="1" s="1"/>
  <c r="NQ154" i="1" s="1"/>
  <c r="NR155" i="1" s="1"/>
  <c r="NS156" i="1" s="1"/>
  <c r="NT157" i="1" s="1"/>
  <c r="NU158" i="1" s="1"/>
  <c r="NV159" i="1" s="1"/>
  <c r="NW160" i="1" s="1"/>
  <c r="NX161" i="1" s="1"/>
  <c r="NY162" i="1" s="1"/>
  <c r="NZ163" i="1" s="1"/>
  <c r="OA164" i="1" s="1"/>
  <c r="OB165" i="1" s="1"/>
  <c r="OC166" i="1" s="1"/>
  <c r="OD167" i="1" s="1"/>
  <c r="OE168" i="1" s="1"/>
  <c r="OF169" i="1" s="1"/>
  <c r="OG170" i="1" s="1"/>
  <c r="OH171" i="1" s="1"/>
  <c r="OI172" i="1" s="1"/>
  <c r="OJ173" i="1" s="1"/>
  <c r="OK174" i="1" s="1"/>
  <c r="OL175" i="1" s="1"/>
  <c r="OM176" i="1" s="1"/>
  <c r="ON177" i="1" s="1"/>
  <c r="OO178" i="1" s="1"/>
  <c r="OP179" i="1" s="1"/>
  <c r="OQ180" i="1" s="1"/>
  <c r="OR181" i="1" s="1"/>
  <c r="OS182" i="1" s="1"/>
  <c r="OT183" i="1" s="1"/>
  <c r="OU184" i="1" s="1"/>
  <c r="OV185" i="1" s="1"/>
  <c r="OW186" i="1" s="1"/>
  <c r="OX187" i="1" s="1"/>
  <c r="OY188" i="1" s="1"/>
  <c r="OZ189" i="1" s="1"/>
  <c r="PA190" i="1" s="1"/>
  <c r="PB191" i="1" s="1"/>
  <c r="PC192" i="1" s="1"/>
  <c r="PD193" i="1" s="1"/>
  <c r="PE194" i="1" s="1"/>
  <c r="PF195" i="1" s="1"/>
  <c r="HU187" i="1"/>
  <c r="ID187" i="1" s="1"/>
  <c r="IE188" i="1" s="1"/>
  <c r="IF189" i="1" s="1"/>
  <c r="IG190" i="1" s="1"/>
  <c r="IH191" i="1" s="1"/>
  <c r="II192" i="1" s="1"/>
  <c r="IJ193" i="1" s="1"/>
  <c r="IK194" i="1" s="1"/>
  <c r="IL195" i="1" s="1"/>
  <c r="HU107" i="1"/>
  <c r="ID107" i="1" s="1"/>
  <c r="IE108" i="1" s="1"/>
  <c r="IF109" i="1" s="1"/>
  <c r="IG110" i="1" s="1"/>
  <c r="IH111" i="1" s="1"/>
  <c r="II112" i="1" s="1"/>
  <c r="IJ113" i="1" s="1"/>
  <c r="IK114" i="1" s="1"/>
  <c r="IL115" i="1" s="1"/>
  <c r="IM116" i="1" s="1"/>
  <c r="IN117" i="1" s="1"/>
  <c r="IO118" i="1" s="1"/>
  <c r="IP119" i="1" s="1"/>
  <c r="IQ120" i="1" s="1"/>
  <c r="IR121" i="1" s="1"/>
  <c r="IS122" i="1" s="1"/>
  <c r="IT123" i="1" s="1"/>
  <c r="IU124" i="1" s="1"/>
  <c r="IV125" i="1" s="1"/>
  <c r="IW126" i="1" s="1"/>
  <c r="IX127" i="1" s="1"/>
  <c r="IY128" i="1" s="1"/>
  <c r="IZ129" i="1" s="1"/>
  <c r="JA130" i="1" s="1"/>
  <c r="JB131" i="1" s="1"/>
  <c r="JC132" i="1" s="1"/>
  <c r="JD133" i="1" s="1"/>
  <c r="JE134" i="1" s="1"/>
  <c r="JF135" i="1" s="1"/>
  <c r="JG136" i="1" s="1"/>
  <c r="JH137" i="1" s="1"/>
  <c r="JI138" i="1" s="1"/>
  <c r="JJ139" i="1" s="1"/>
  <c r="JK140" i="1" s="1"/>
  <c r="JL141" i="1" s="1"/>
  <c r="JM142" i="1" s="1"/>
  <c r="JN143" i="1" s="1"/>
  <c r="JO144" i="1" s="1"/>
  <c r="JP145" i="1" s="1"/>
  <c r="JQ146" i="1" s="1"/>
  <c r="JR147" i="1" s="1"/>
  <c r="JS148" i="1" s="1"/>
  <c r="JT149" i="1" s="1"/>
  <c r="JU150" i="1" s="1"/>
  <c r="JV151" i="1" s="1"/>
  <c r="JW152" i="1" s="1"/>
  <c r="JX153" i="1" s="1"/>
  <c r="JY154" i="1" s="1"/>
  <c r="JZ155" i="1" s="1"/>
  <c r="KA156" i="1" s="1"/>
  <c r="KB157" i="1" s="1"/>
  <c r="KC158" i="1" s="1"/>
  <c r="KD159" i="1" s="1"/>
  <c r="KE160" i="1" s="1"/>
  <c r="KF161" i="1" s="1"/>
  <c r="KG162" i="1" s="1"/>
  <c r="KH163" i="1" s="1"/>
  <c r="KI164" i="1" s="1"/>
  <c r="KJ165" i="1" s="1"/>
  <c r="KK166" i="1" s="1"/>
  <c r="KL167" i="1" s="1"/>
  <c r="KM168" i="1" s="1"/>
  <c r="KN169" i="1" s="1"/>
  <c r="KO170" i="1" s="1"/>
  <c r="KP171" i="1" s="1"/>
  <c r="KQ172" i="1" s="1"/>
  <c r="KR173" i="1" s="1"/>
  <c r="KS174" i="1" s="1"/>
  <c r="KT175" i="1" s="1"/>
  <c r="KU176" i="1" s="1"/>
  <c r="KV177" i="1" s="1"/>
  <c r="KW178" i="1" s="1"/>
  <c r="KX179" i="1" s="1"/>
  <c r="KY180" i="1" s="1"/>
  <c r="KZ181" i="1" s="1"/>
  <c r="LA182" i="1" s="1"/>
  <c r="LB183" i="1" s="1"/>
  <c r="LC184" i="1" s="1"/>
  <c r="LD185" i="1" s="1"/>
  <c r="LE186" i="1" s="1"/>
  <c r="LF187" i="1" s="1"/>
  <c r="LG188" i="1" s="1"/>
  <c r="LH189" i="1" s="1"/>
  <c r="LI190" i="1" s="1"/>
  <c r="LJ191" i="1" s="1"/>
  <c r="LK192" i="1" s="1"/>
  <c r="LL193" i="1" s="1"/>
  <c r="LM194" i="1" s="1"/>
  <c r="LN195" i="1" s="1"/>
  <c r="HU13" i="1"/>
  <c r="ID13" i="1" s="1"/>
  <c r="IE14" i="1" s="1"/>
  <c r="IF15" i="1" s="1"/>
  <c r="IG16" i="1" s="1"/>
  <c r="IH17" i="1" s="1"/>
  <c r="II18" i="1" s="1"/>
  <c r="IJ19" i="1" s="1"/>
  <c r="IK20" i="1" s="1"/>
  <c r="IL21" i="1" s="1"/>
  <c r="IM22" i="1" s="1"/>
  <c r="IN23" i="1" s="1"/>
  <c r="IO24" i="1" s="1"/>
  <c r="IP25" i="1" s="1"/>
  <c r="IQ26" i="1" s="1"/>
  <c r="IR27" i="1" s="1"/>
  <c r="IS28" i="1" s="1"/>
  <c r="IT29" i="1" s="1"/>
  <c r="IU30" i="1" s="1"/>
  <c r="IV31" i="1" s="1"/>
  <c r="IW32" i="1" s="1"/>
  <c r="IX33" i="1" s="1"/>
  <c r="IY34" i="1" s="1"/>
  <c r="IZ35" i="1" s="1"/>
  <c r="JA36" i="1" s="1"/>
  <c r="JB37" i="1" s="1"/>
  <c r="JC38" i="1" s="1"/>
  <c r="JD39" i="1" s="1"/>
  <c r="JE40" i="1" s="1"/>
  <c r="JF41" i="1" s="1"/>
  <c r="JG42" i="1" s="1"/>
  <c r="JH43" i="1" s="1"/>
  <c r="JI44" i="1" s="1"/>
  <c r="JJ45" i="1" s="1"/>
  <c r="JK46" i="1" s="1"/>
  <c r="JL47" i="1" s="1"/>
  <c r="JM48" i="1" s="1"/>
  <c r="JN49" i="1" s="1"/>
  <c r="JO50" i="1" s="1"/>
  <c r="JP51" i="1" s="1"/>
  <c r="JQ52" i="1" s="1"/>
  <c r="JR53" i="1" s="1"/>
  <c r="JS54" i="1" s="1"/>
  <c r="JT55" i="1" s="1"/>
  <c r="JU56" i="1" s="1"/>
  <c r="JV57" i="1" s="1"/>
  <c r="JW58" i="1" s="1"/>
  <c r="JX59" i="1" s="1"/>
  <c r="JY60" i="1" s="1"/>
  <c r="JZ61" i="1" s="1"/>
  <c r="KA62" i="1" s="1"/>
  <c r="KB63" i="1" s="1"/>
  <c r="KC64" i="1" s="1"/>
  <c r="KD65" i="1" s="1"/>
  <c r="KE66" i="1" s="1"/>
  <c r="KF67" i="1" s="1"/>
  <c r="KG68" i="1" s="1"/>
  <c r="KH69" i="1" s="1"/>
  <c r="KI70" i="1" s="1"/>
  <c r="KJ71" i="1" s="1"/>
  <c r="KK72" i="1" s="1"/>
  <c r="KL73" i="1" s="1"/>
  <c r="KM74" i="1" s="1"/>
  <c r="KN75" i="1" s="1"/>
  <c r="KO76" i="1" s="1"/>
  <c r="KP77" i="1" s="1"/>
  <c r="KQ78" i="1" s="1"/>
  <c r="KR79" i="1" s="1"/>
  <c r="KS80" i="1" s="1"/>
  <c r="KT81" i="1" s="1"/>
  <c r="KU82" i="1" s="1"/>
  <c r="KV83" i="1" s="1"/>
  <c r="KW84" i="1" s="1"/>
  <c r="KX85" i="1" s="1"/>
  <c r="KY86" i="1" s="1"/>
  <c r="KZ87" i="1" s="1"/>
  <c r="LA88" i="1" s="1"/>
  <c r="LB89" i="1" s="1"/>
  <c r="LC90" i="1" s="1"/>
  <c r="LD91" i="1" s="1"/>
  <c r="LE92" i="1" s="1"/>
  <c r="LF93" i="1" s="1"/>
  <c r="LG94" i="1" s="1"/>
  <c r="LH95" i="1" s="1"/>
  <c r="LI96" i="1" s="1"/>
  <c r="LJ97" i="1" s="1"/>
  <c r="LK98" i="1" s="1"/>
  <c r="LL99" i="1" s="1"/>
  <c r="LM100" i="1" s="1"/>
  <c r="LN101" i="1" s="1"/>
  <c r="LO102" i="1" s="1"/>
  <c r="LP103" i="1" s="1"/>
  <c r="LQ104" i="1" s="1"/>
  <c r="LR105" i="1" s="1"/>
  <c r="LS106" i="1" s="1"/>
  <c r="LT107" i="1" s="1"/>
  <c r="LU108" i="1" s="1"/>
  <c r="LV109" i="1" s="1"/>
  <c r="LW110" i="1" s="1"/>
  <c r="LX111" i="1" s="1"/>
  <c r="LY112" i="1" s="1"/>
  <c r="LZ113" i="1" s="1"/>
  <c r="MA114" i="1" s="1"/>
  <c r="MB115" i="1" s="1"/>
  <c r="MC116" i="1" s="1"/>
  <c r="MD117" i="1" s="1"/>
  <c r="ME118" i="1" s="1"/>
  <c r="MF119" i="1" s="1"/>
  <c r="MG120" i="1" s="1"/>
  <c r="MH121" i="1" s="1"/>
  <c r="MI122" i="1" s="1"/>
  <c r="MJ123" i="1" s="1"/>
  <c r="MK124" i="1" s="1"/>
  <c r="ML125" i="1" s="1"/>
  <c r="MM126" i="1" s="1"/>
  <c r="MN127" i="1" s="1"/>
  <c r="MO128" i="1" s="1"/>
  <c r="MP129" i="1" s="1"/>
  <c r="MQ130" i="1" s="1"/>
  <c r="MR131" i="1" s="1"/>
  <c r="MS132" i="1" s="1"/>
  <c r="MT133" i="1" s="1"/>
  <c r="MU134" i="1" s="1"/>
  <c r="MV135" i="1" s="1"/>
  <c r="MW136" i="1" s="1"/>
  <c r="MX137" i="1" s="1"/>
  <c r="MY138" i="1" s="1"/>
  <c r="MZ139" i="1" s="1"/>
  <c r="NA140" i="1" s="1"/>
  <c r="NB141" i="1" s="1"/>
  <c r="NC142" i="1" s="1"/>
  <c r="ND143" i="1" s="1"/>
  <c r="NE144" i="1" s="1"/>
  <c r="NF145" i="1" s="1"/>
  <c r="NG146" i="1" s="1"/>
  <c r="NH147" i="1" s="1"/>
  <c r="NI148" i="1" s="1"/>
  <c r="NJ149" i="1" s="1"/>
  <c r="NK150" i="1" s="1"/>
  <c r="NL151" i="1" s="1"/>
  <c r="NM152" i="1" s="1"/>
  <c r="NN153" i="1" s="1"/>
  <c r="NO154" i="1" s="1"/>
  <c r="NP155" i="1" s="1"/>
  <c r="NQ156" i="1" s="1"/>
  <c r="NR157" i="1" s="1"/>
  <c r="NS158" i="1" s="1"/>
  <c r="NT159" i="1" s="1"/>
  <c r="NU160" i="1" s="1"/>
  <c r="NV161" i="1" s="1"/>
  <c r="NW162" i="1" s="1"/>
  <c r="NX163" i="1" s="1"/>
  <c r="NY164" i="1" s="1"/>
  <c r="NZ165" i="1" s="1"/>
  <c r="OA166" i="1" s="1"/>
  <c r="OB167" i="1" s="1"/>
  <c r="OC168" i="1" s="1"/>
  <c r="OD169" i="1" s="1"/>
  <c r="OE170" i="1" s="1"/>
  <c r="OF171" i="1" s="1"/>
  <c r="OG172" i="1" s="1"/>
  <c r="OH173" i="1" s="1"/>
  <c r="OI174" i="1" s="1"/>
  <c r="OJ175" i="1" s="1"/>
  <c r="OK176" i="1" s="1"/>
  <c r="OL177" i="1" s="1"/>
  <c r="OM178" i="1" s="1"/>
  <c r="ON179" i="1" s="1"/>
  <c r="OO180" i="1" s="1"/>
  <c r="OP181" i="1" s="1"/>
  <c r="OQ182" i="1" s="1"/>
  <c r="OR183" i="1" s="1"/>
  <c r="OS184" i="1" s="1"/>
  <c r="OT185" i="1" s="1"/>
  <c r="OU186" i="1" s="1"/>
  <c r="OV187" i="1" s="1"/>
  <c r="OW188" i="1" s="1"/>
  <c r="OX189" i="1" s="1"/>
  <c r="OY190" i="1" s="1"/>
  <c r="OZ191" i="1" s="1"/>
  <c r="PA192" i="1" s="1"/>
  <c r="PB193" i="1" s="1"/>
  <c r="PC194" i="1" s="1"/>
  <c r="PD195" i="1" s="1"/>
  <c r="HU56" i="1"/>
  <c r="ID56" i="1" s="1"/>
  <c r="IE57" i="1" s="1"/>
  <c r="IF58" i="1" s="1"/>
  <c r="IG59" i="1" s="1"/>
  <c r="IH60" i="1" s="1"/>
  <c r="II61" i="1" s="1"/>
  <c r="IJ62" i="1" s="1"/>
  <c r="IK63" i="1" s="1"/>
  <c r="IL64" i="1" s="1"/>
  <c r="IM65" i="1" s="1"/>
  <c r="IN66" i="1" s="1"/>
  <c r="IO67" i="1" s="1"/>
  <c r="IP68" i="1" s="1"/>
  <c r="IQ69" i="1" s="1"/>
  <c r="IR70" i="1" s="1"/>
  <c r="IS71" i="1" s="1"/>
  <c r="IT72" i="1" s="1"/>
  <c r="IU73" i="1" s="1"/>
  <c r="IV74" i="1" s="1"/>
  <c r="IW75" i="1" s="1"/>
  <c r="IX76" i="1" s="1"/>
  <c r="IY77" i="1" s="1"/>
  <c r="IZ78" i="1" s="1"/>
  <c r="JA79" i="1" s="1"/>
  <c r="JB80" i="1" s="1"/>
  <c r="JC81" i="1" s="1"/>
  <c r="JD82" i="1" s="1"/>
  <c r="JE83" i="1" s="1"/>
  <c r="JF84" i="1" s="1"/>
  <c r="JG85" i="1" s="1"/>
  <c r="JH86" i="1" s="1"/>
  <c r="JI87" i="1" s="1"/>
  <c r="JJ88" i="1" s="1"/>
  <c r="JK89" i="1" s="1"/>
  <c r="JL90" i="1" s="1"/>
  <c r="JM91" i="1" s="1"/>
  <c r="JN92" i="1" s="1"/>
  <c r="JO93" i="1" s="1"/>
  <c r="JP94" i="1" s="1"/>
  <c r="JQ95" i="1" s="1"/>
  <c r="JR96" i="1" s="1"/>
  <c r="JS97" i="1" s="1"/>
  <c r="JT98" i="1" s="1"/>
  <c r="JU99" i="1" s="1"/>
  <c r="JV100" i="1" s="1"/>
  <c r="JW101" i="1" s="1"/>
  <c r="JX102" i="1" s="1"/>
  <c r="JY103" i="1" s="1"/>
  <c r="JZ104" i="1" s="1"/>
  <c r="KA105" i="1" s="1"/>
  <c r="KB106" i="1" s="1"/>
  <c r="KC107" i="1" s="1"/>
  <c r="KD108" i="1" s="1"/>
  <c r="KE109" i="1" s="1"/>
  <c r="KF110" i="1" s="1"/>
  <c r="KG111" i="1" s="1"/>
  <c r="KH112" i="1" s="1"/>
  <c r="KI113" i="1" s="1"/>
  <c r="KJ114" i="1" s="1"/>
  <c r="KK115" i="1" s="1"/>
  <c r="KL116" i="1" s="1"/>
  <c r="KM117" i="1" s="1"/>
  <c r="KN118" i="1" s="1"/>
  <c r="KO119" i="1" s="1"/>
  <c r="KP120" i="1" s="1"/>
  <c r="KQ121" i="1" s="1"/>
  <c r="KR122" i="1" s="1"/>
  <c r="KS123" i="1" s="1"/>
  <c r="KT124" i="1" s="1"/>
  <c r="KU125" i="1" s="1"/>
  <c r="KV126" i="1" s="1"/>
  <c r="KW127" i="1" s="1"/>
  <c r="KX128" i="1" s="1"/>
  <c r="KY129" i="1" s="1"/>
  <c r="KZ130" i="1" s="1"/>
  <c r="LA131" i="1" s="1"/>
  <c r="LB132" i="1" s="1"/>
  <c r="LC133" i="1" s="1"/>
  <c r="LD134" i="1" s="1"/>
  <c r="LE135" i="1" s="1"/>
  <c r="LF136" i="1" s="1"/>
  <c r="LG137" i="1" s="1"/>
  <c r="LH138" i="1" s="1"/>
  <c r="LI139" i="1" s="1"/>
  <c r="LJ140" i="1" s="1"/>
  <c r="LK141" i="1" s="1"/>
  <c r="LL142" i="1" s="1"/>
  <c r="LM143" i="1" s="1"/>
  <c r="LN144" i="1" s="1"/>
  <c r="LO145" i="1" s="1"/>
  <c r="LP146" i="1" s="1"/>
  <c r="LQ147" i="1" s="1"/>
  <c r="LR148" i="1" s="1"/>
  <c r="LS149" i="1" s="1"/>
  <c r="LT150" i="1" s="1"/>
  <c r="LU151" i="1" s="1"/>
  <c r="LV152" i="1" s="1"/>
  <c r="LW153" i="1" s="1"/>
  <c r="LX154" i="1" s="1"/>
  <c r="LY155" i="1" s="1"/>
  <c r="LZ156" i="1" s="1"/>
  <c r="MA157" i="1" s="1"/>
  <c r="MB158" i="1" s="1"/>
  <c r="MC159" i="1" s="1"/>
  <c r="MD160" i="1" s="1"/>
  <c r="ME161" i="1" s="1"/>
  <c r="MF162" i="1" s="1"/>
  <c r="MG163" i="1" s="1"/>
  <c r="MH164" i="1" s="1"/>
  <c r="MI165" i="1" s="1"/>
  <c r="MJ166" i="1" s="1"/>
  <c r="MK167" i="1" s="1"/>
  <c r="ML168" i="1" s="1"/>
  <c r="MM169" i="1" s="1"/>
  <c r="MN170" i="1" s="1"/>
  <c r="MO171" i="1" s="1"/>
  <c r="MP172" i="1" s="1"/>
  <c r="MQ173" i="1" s="1"/>
  <c r="MR174" i="1" s="1"/>
  <c r="MS175" i="1" s="1"/>
  <c r="MT176" i="1" s="1"/>
  <c r="MU177" i="1" s="1"/>
  <c r="MV178" i="1" s="1"/>
  <c r="MW179" i="1" s="1"/>
  <c r="MX180" i="1" s="1"/>
  <c r="MY181" i="1" s="1"/>
  <c r="MZ182" i="1" s="1"/>
  <c r="NA183" i="1" s="1"/>
  <c r="NB184" i="1" s="1"/>
  <c r="NC185" i="1" s="1"/>
  <c r="ND186" i="1" s="1"/>
  <c r="NE187" i="1" s="1"/>
  <c r="NF188" i="1" s="1"/>
  <c r="NG189" i="1" s="1"/>
  <c r="NH190" i="1" s="1"/>
  <c r="NI191" i="1" s="1"/>
  <c r="NJ192" i="1" s="1"/>
  <c r="NK193" i="1" s="1"/>
  <c r="NL194" i="1" s="1"/>
  <c r="NM195" i="1" s="1"/>
  <c r="HU75" i="1"/>
  <c r="ID75" i="1" s="1"/>
  <c r="IE76" i="1" s="1"/>
  <c r="IF77" i="1" s="1"/>
  <c r="IG78" i="1" s="1"/>
  <c r="IH79" i="1" s="1"/>
  <c r="II80" i="1" s="1"/>
  <c r="IJ81" i="1" s="1"/>
  <c r="IK82" i="1" s="1"/>
  <c r="IL83" i="1" s="1"/>
  <c r="IM84" i="1" s="1"/>
  <c r="IN85" i="1" s="1"/>
  <c r="IO86" i="1" s="1"/>
  <c r="IP87" i="1" s="1"/>
  <c r="IQ88" i="1" s="1"/>
  <c r="IR89" i="1" s="1"/>
  <c r="IS90" i="1" s="1"/>
  <c r="IT91" i="1" s="1"/>
  <c r="IU92" i="1" s="1"/>
  <c r="IV93" i="1" s="1"/>
  <c r="IW94" i="1" s="1"/>
  <c r="IX95" i="1" s="1"/>
  <c r="IY96" i="1" s="1"/>
  <c r="IZ97" i="1" s="1"/>
  <c r="JA98" i="1" s="1"/>
  <c r="JB99" i="1" s="1"/>
  <c r="JC100" i="1" s="1"/>
  <c r="JD101" i="1" s="1"/>
  <c r="JE102" i="1" s="1"/>
  <c r="JF103" i="1" s="1"/>
  <c r="JG104" i="1" s="1"/>
  <c r="JH105" i="1" s="1"/>
  <c r="JI106" i="1" s="1"/>
  <c r="JJ107" i="1" s="1"/>
  <c r="JK108" i="1" s="1"/>
  <c r="JL109" i="1" s="1"/>
  <c r="JM110" i="1" s="1"/>
  <c r="JN111" i="1" s="1"/>
  <c r="JO112" i="1" s="1"/>
  <c r="JP113" i="1" s="1"/>
  <c r="JQ114" i="1" s="1"/>
  <c r="JR115" i="1" s="1"/>
  <c r="JS116" i="1" s="1"/>
  <c r="JT117" i="1" s="1"/>
  <c r="JU118" i="1" s="1"/>
  <c r="JV119" i="1" s="1"/>
  <c r="JW120" i="1" s="1"/>
  <c r="JX121" i="1" s="1"/>
  <c r="JY122" i="1" s="1"/>
  <c r="JZ123" i="1" s="1"/>
  <c r="KA124" i="1" s="1"/>
  <c r="KB125" i="1" s="1"/>
  <c r="KC126" i="1" s="1"/>
  <c r="KD127" i="1" s="1"/>
  <c r="KE128" i="1" s="1"/>
  <c r="KF129" i="1" s="1"/>
  <c r="KG130" i="1" s="1"/>
  <c r="KH131" i="1" s="1"/>
  <c r="KI132" i="1" s="1"/>
  <c r="KJ133" i="1" s="1"/>
  <c r="KK134" i="1" s="1"/>
  <c r="KL135" i="1" s="1"/>
  <c r="KM136" i="1" s="1"/>
  <c r="KN137" i="1" s="1"/>
  <c r="KO138" i="1" s="1"/>
  <c r="KP139" i="1" s="1"/>
  <c r="KQ140" i="1" s="1"/>
  <c r="KR141" i="1" s="1"/>
  <c r="KS142" i="1" s="1"/>
  <c r="KT143" i="1" s="1"/>
  <c r="KU144" i="1" s="1"/>
  <c r="KV145" i="1" s="1"/>
  <c r="KW146" i="1" s="1"/>
  <c r="KX147" i="1" s="1"/>
  <c r="KY148" i="1" s="1"/>
  <c r="KZ149" i="1" s="1"/>
  <c r="LA150" i="1" s="1"/>
  <c r="LB151" i="1" s="1"/>
  <c r="LC152" i="1" s="1"/>
  <c r="LD153" i="1" s="1"/>
  <c r="LE154" i="1" s="1"/>
  <c r="LF155" i="1" s="1"/>
  <c r="LG156" i="1" s="1"/>
  <c r="LH157" i="1" s="1"/>
  <c r="LI158" i="1" s="1"/>
  <c r="LJ159" i="1" s="1"/>
  <c r="LK160" i="1" s="1"/>
  <c r="LL161" i="1" s="1"/>
  <c r="LM162" i="1" s="1"/>
  <c r="LN163" i="1" s="1"/>
  <c r="LO164" i="1" s="1"/>
  <c r="LP165" i="1" s="1"/>
  <c r="LQ166" i="1" s="1"/>
  <c r="LR167" i="1" s="1"/>
  <c r="LS168" i="1" s="1"/>
  <c r="LT169" i="1" s="1"/>
  <c r="LU170" i="1" s="1"/>
  <c r="LV171" i="1" s="1"/>
  <c r="LW172" i="1" s="1"/>
  <c r="LX173" i="1" s="1"/>
  <c r="LY174" i="1" s="1"/>
  <c r="LZ175" i="1" s="1"/>
  <c r="MA176" i="1" s="1"/>
  <c r="MB177" i="1" s="1"/>
  <c r="MC178" i="1" s="1"/>
  <c r="MD179" i="1" s="1"/>
  <c r="ME180" i="1" s="1"/>
  <c r="MF181" i="1" s="1"/>
  <c r="MG182" i="1" s="1"/>
  <c r="MH183" i="1" s="1"/>
  <c r="MI184" i="1" s="1"/>
  <c r="MJ185" i="1" s="1"/>
  <c r="MK186" i="1" s="1"/>
  <c r="ML187" i="1" s="1"/>
  <c r="MM188" i="1" s="1"/>
  <c r="MN189" i="1" s="1"/>
  <c r="MO190" i="1" s="1"/>
  <c r="MP191" i="1" s="1"/>
  <c r="MQ192" i="1" s="1"/>
  <c r="MR193" i="1" s="1"/>
  <c r="MS194" i="1" s="1"/>
  <c r="MT195" i="1" s="1"/>
  <c r="HU119" i="1"/>
  <c r="ID119" i="1" s="1"/>
  <c r="IE120" i="1" s="1"/>
  <c r="IF121" i="1" s="1"/>
  <c r="IG122" i="1" s="1"/>
  <c r="IH123" i="1" s="1"/>
  <c r="II124" i="1" s="1"/>
  <c r="IJ125" i="1" s="1"/>
  <c r="IK126" i="1" s="1"/>
  <c r="IL127" i="1" s="1"/>
  <c r="IM128" i="1" s="1"/>
  <c r="IN129" i="1" s="1"/>
  <c r="IO130" i="1" s="1"/>
  <c r="IP131" i="1" s="1"/>
  <c r="IQ132" i="1" s="1"/>
  <c r="IR133" i="1" s="1"/>
  <c r="IS134" i="1" s="1"/>
  <c r="IT135" i="1" s="1"/>
  <c r="IU136" i="1" s="1"/>
  <c r="IV137" i="1" s="1"/>
  <c r="IW138" i="1" s="1"/>
  <c r="IX139" i="1" s="1"/>
  <c r="IY140" i="1" s="1"/>
  <c r="IZ141" i="1" s="1"/>
  <c r="JA142" i="1" s="1"/>
  <c r="JB143" i="1" s="1"/>
  <c r="JC144" i="1" s="1"/>
  <c r="JD145" i="1" s="1"/>
  <c r="JE146" i="1" s="1"/>
  <c r="JF147" i="1" s="1"/>
  <c r="JG148" i="1" s="1"/>
  <c r="JH149" i="1" s="1"/>
  <c r="JI150" i="1" s="1"/>
  <c r="JJ151" i="1" s="1"/>
  <c r="JK152" i="1" s="1"/>
  <c r="JL153" i="1" s="1"/>
  <c r="JM154" i="1" s="1"/>
  <c r="JN155" i="1" s="1"/>
  <c r="JO156" i="1" s="1"/>
  <c r="JP157" i="1" s="1"/>
  <c r="JQ158" i="1" s="1"/>
  <c r="JR159" i="1" s="1"/>
  <c r="JS160" i="1" s="1"/>
  <c r="JT161" i="1" s="1"/>
  <c r="JU162" i="1" s="1"/>
  <c r="JV163" i="1" s="1"/>
  <c r="JW164" i="1" s="1"/>
  <c r="JX165" i="1" s="1"/>
  <c r="JY166" i="1" s="1"/>
  <c r="JZ167" i="1" s="1"/>
  <c r="KA168" i="1" s="1"/>
  <c r="KB169" i="1" s="1"/>
  <c r="KC170" i="1" s="1"/>
  <c r="KD171" i="1" s="1"/>
  <c r="KE172" i="1" s="1"/>
  <c r="KF173" i="1" s="1"/>
  <c r="KG174" i="1" s="1"/>
  <c r="KH175" i="1" s="1"/>
  <c r="KI176" i="1" s="1"/>
  <c r="KJ177" i="1" s="1"/>
  <c r="KK178" i="1" s="1"/>
  <c r="KL179" i="1" s="1"/>
  <c r="KM180" i="1" s="1"/>
  <c r="KN181" i="1" s="1"/>
  <c r="KO182" i="1" s="1"/>
  <c r="KP183" i="1" s="1"/>
  <c r="KQ184" i="1" s="1"/>
  <c r="KR185" i="1" s="1"/>
  <c r="KS186" i="1" s="1"/>
  <c r="KT187" i="1" s="1"/>
  <c r="KU188" i="1" s="1"/>
  <c r="KV189" i="1" s="1"/>
  <c r="KW190" i="1" s="1"/>
  <c r="KX191" i="1" s="1"/>
  <c r="KY192" i="1" s="1"/>
  <c r="KZ193" i="1" s="1"/>
  <c r="LA194" i="1" s="1"/>
  <c r="LB195" i="1" s="1"/>
  <c r="HU43" i="1"/>
  <c r="ID43" i="1" s="1"/>
  <c r="IE44" i="1" s="1"/>
  <c r="IF45" i="1" s="1"/>
  <c r="IG46" i="1" s="1"/>
  <c r="IH47" i="1" s="1"/>
  <c r="II48" i="1" s="1"/>
  <c r="IJ49" i="1" s="1"/>
  <c r="IK50" i="1" s="1"/>
  <c r="IL51" i="1" s="1"/>
  <c r="IM52" i="1" s="1"/>
  <c r="IN53" i="1" s="1"/>
  <c r="IO54" i="1" s="1"/>
  <c r="IP55" i="1" s="1"/>
  <c r="IQ56" i="1" s="1"/>
  <c r="IR57" i="1" s="1"/>
  <c r="IS58" i="1" s="1"/>
  <c r="IT59" i="1" s="1"/>
  <c r="IU60" i="1" s="1"/>
  <c r="IV61" i="1" s="1"/>
  <c r="IW62" i="1" s="1"/>
  <c r="IX63" i="1" s="1"/>
  <c r="IY64" i="1" s="1"/>
  <c r="IZ65" i="1" s="1"/>
  <c r="JA66" i="1" s="1"/>
  <c r="JB67" i="1" s="1"/>
  <c r="JC68" i="1" s="1"/>
  <c r="JD69" i="1" s="1"/>
  <c r="JE70" i="1" s="1"/>
  <c r="JF71" i="1" s="1"/>
  <c r="JG72" i="1" s="1"/>
  <c r="JH73" i="1" s="1"/>
  <c r="JI74" i="1" s="1"/>
  <c r="JJ75" i="1" s="1"/>
  <c r="JK76" i="1" s="1"/>
  <c r="JL77" i="1" s="1"/>
  <c r="JM78" i="1" s="1"/>
  <c r="JN79" i="1" s="1"/>
  <c r="JO80" i="1" s="1"/>
  <c r="JP81" i="1" s="1"/>
  <c r="JQ82" i="1" s="1"/>
  <c r="JR83" i="1" s="1"/>
  <c r="JS84" i="1" s="1"/>
  <c r="JT85" i="1" s="1"/>
  <c r="JU86" i="1" s="1"/>
  <c r="JV87" i="1" s="1"/>
  <c r="JW88" i="1" s="1"/>
  <c r="JX89" i="1" s="1"/>
  <c r="JY90" i="1" s="1"/>
  <c r="JZ91" i="1" s="1"/>
  <c r="KA92" i="1" s="1"/>
  <c r="KB93" i="1" s="1"/>
  <c r="KC94" i="1" s="1"/>
  <c r="KD95" i="1" s="1"/>
  <c r="KE96" i="1" s="1"/>
  <c r="KF97" i="1" s="1"/>
  <c r="KG98" i="1" s="1"/>
  <c r="KH99" i="1" s="1"/>
  <c r="KI100" i="1" s="1"/>
  <c r="KJ101" i="1" s="1"/>
  <c r="KK102" i="1" s="1"/>
  <c r="KL103" i="1" s="1"/>
  <c r="KM104" i="1" s="1"/>
  <c r="KN105" i="1" s="1"/>
  <c r="KO106" i="1" s="1"/>
  <c r="KP107" i="1" s="1"/>
  <c r="KQ108" i="1" s="1"/>
  <c r="KR109" i="1" s="1"/>
  <c r="KS110" i="1" s="1"/>
  <c r="KT111" i="1" s="1"/>
  <c r="KU112" i="1" s="1"/>
  <c r="KV113" i="1" s="1"/>
  <c r="KW114" i="1" s="1"/>
  <c r="KX115" i="1" s="1"/>
  <c r="KY116" i="1" s="1"/>
  <c r="KZ117" i="1" s="1"/>
  <c r="LA118" i="1" s="1"/>
  <c r="LB119" i="1" s="1"/>
  <c r="LC120" i="1" s="1"/>
  <c r="LD121" i="1" s="1"/>
  <c r="LE122" i="1" s="1"/>
  <c r="LF123" i="1" s="1"/>
  <c r="LG124" i="1" s="1"/>
  <c r="LH125" i="1" s="1"/>
  <c r="LI126" i="1" s="1"/>
  <c r="LJ127" i="1" s="1"/>
  <c r="LK128" i="1" s="1"/>
  <c r="LL129" i="1" s="1"/>
  <c r="LM130" i="1" s="1"/>
  <c r="LN131" i="1" s="1"/>
  <c r="LO132" i="1" s="1"/>
  <c r="LP133" i="1" s="1"/>
  <c r="LQ134" i="1" s="1"/>
  <c r="LR135" i="1" s="1"/>
  <c r="LS136" i="1" s="1"/>
  <c r="LT137" i="1" s="1"/>
  <c r="LU138" i="1" s="1"/>
  <c r="LV139" i="1" s="1"/>
  <c r="LW140" i="1" s="1"/>
  <c r="LX141" i="1" s="1"/>
  <c r="LY142" i="1" s="1"/>
  <c r="LZ143" i="1" s="1"/>
  <c r="MA144" i="1" s="1"/>
  <c r="MB145" i="1" s="1"/>
  <c r="MC146" i="1" s="1"/>
  <c r="MD147" i="1" s="1"/>
  <c r="ME148" i="1" s="1"/>
  <c r="MF149" i="1" s="1"/>
  <c r="MG150" i="1" s="1"/>
  <c r="MH151" i="1" s="1"/>
  <c r="MI152" i="1" s="1"/>
  <c r="MJ153" i="1" s="1"/>
  <c r="MK154" i="1" s="1"/>
  <c r="ML155" i="1" s="1"/>
  <c r="MM156" i="1" s="1"/>
  <c r="MN157" i="1" s="1"/>
  <c r="MO158" i="1" s="1"/>
  <c r="MP159" i="1" s="1"/>
  <c r="MQ160" i="1" s="1"/>
  <c r="MR161" i="1" s="1"/>
  <c r="MS162" i="1" s="1"/>
  <c r="MT163" i="1" s="1"/>
  <c r="MU164" i="1" s="1"/>
  <c r="MV165" i="1" s="1"/>
  <c r="MW166" i="1" s="1"/>
  <c r="MX167" i="1" s="1"/>
  <c r="MY168" i="1" s="1"/>
  <c r="MZ169" i="1" s="1"/>
  <c r="NA170" i="1" s="1"/>
  <c r="NB171" i="1" s="1"/>
  <c r="NC172" i="1" s="1"/>
  <c r="ND173" i="1" s="1"/>
  <c r="NE174" i="1" s="1"/>
  <c r="NF175" i="1" s="1"/>
  <c r="NG176" i="1" s="1"/>
  <c r="NH177" i="1" s="1"/>
  <c r="NI178" i="1" s="1"/>
  <c r="NJ179" i="1" s="1"/>
  <c r="NK180" i="1" s="1"/>
  <c r="NL181" i="1" s="1"/>
  <c r="NM182" i="1" s="1"/>
  <c r="NN183" i="1" s="1"/>
  <c r="NO184" i="1" s="1"/>
  <c r="NP185" i="1" s="1"/>
  <c r="NQ186" i="1" s="1"/>
  <c r="NR187" i="1" s="1"/>
  <c r="NS188" i="1" s="1"/>
  <c r="NT189" i="1" s="1"/>
  <c r="NU190" i="1" s="1"/>
  <c r="NV191" i="1" s="1"/>
  <c r="NW192" i="1" s="1"/>
  <c r="NX193" i="1" s="1"/>
  <c r="NY194" i="1" s="1"/>
  <c r="NZ195" i="1" s="1"/>
  <c r="HU86" i="1"/>
  <c r="ID86" i="1" s="1"/>
  <c r="IE87" i="1" s="1"/>
  <c r="IF88" i="1" s="1"/>
  <c r="IG89" i="1" s="1"/>
  <c r="IH90" i="1" s="1"/>
  <c r="II91" i="1" s="1"/>
  <c r="IJ92" i="1" s="1"/>
  <c r="IK93" i="1" s="1"/>
  <c r="IL94" i="1" s="1"/>
  <c r="IM95" i="1" s="1"/>
  <c r="IN96" i="1" s="1"/>
  <c r="IO97" i="1" s="1"/>
  <c r="IP98" i="1" s="1"/>
  <c r="IQ99" i="1" s="1"/>
  <c r="IR100" i="1" s="1"/>
  <c r="IS101" i="1" s="1"/>
  <c r="IT102" i="1" s="1"/>
  <c r="IU103" i="1" s="1"/>
  <c r="IV104" i="1" s="1"/>
  <c r="IW105" i="1" s="1"/>
  <c r="IX106" i="1" s="1"/>
  <c r="IY107" i="1" s="1"/>
  <c r="IZ108" i="1" s="1"/>
  <c r="JA109" i="1" s="1"/>
  <c r="JB110" i="1" s="1"/>
  <c r="JC111" i="1" s="1"/>
  <c r="JD112" i="1" s="1"/>
  <c r="JE113" i="1" s="1"/>
  <c r="JF114" i="1" s="1"/>
  <c r="JG115" i="1" s="1"/>
  <c r="JH116" i="1" s="1"/>
  <c r="JI117" i="1" s="1"/>
  <c r="JJ118" i="1" s="1"/>
  <c r="JK119" i="1" s="1"/>
  <c r="JL120" i="1" s="1"/>
  <c r="JM121" i="1" s="1"/>
  <c r="JN122" i="1" s="1"/>
  <c r="JO123" i="1" s="1"/>
  <c r="JP124" i="1" s="1"/>
  <c r="JQ125" i="1" s="1"/>
  <c r="JR126" i="1" s="1"/>
  <c r="JS127" i="1" s="1"/>
  <c r="JT128" i="1" s="1"/>
  <c r="JU129" i="1" s="1"/>
  <c r="JV130" i="1" s="1"/>
  <c r="JW131" i="1" s="1"/>
  <c r="JX132" i="1" s="1"/>
  <c r="JY133" i="1" s="1"/>
  <c r="JZ134" i="1" s="1"/>
  <c r="KA135" i="1" s="1"/>
  <c r="KB136" i="1" s="1"/>
  <c r="KC137" i="1" s="1"/>
  <c r="KD138" i="1" s="1"/>
  <c r="KE139" i="1" s="1"/>
  <c r="KF140" i="1" s="1"/>
  <c r="KG141" i="1" s="1"/>
  <c r="KH142" i="1" s="1"/>
  <c r="KI143" i="1" s="1"/>
  <c r="KJ144" i="1" s="1"/>
  <c r="KK145" i="1" s="1"/>
  <c r="KL146" i="1" s="1"/>
  <c r="KM147" i="1" s="1"/>
  <c r="KN148" i="1" s="1"/>
  <c r="KO149" i="1" s="1"/>
  <c r="KP150" i="1" s="1"/>
  <c r="KQ151" i="1" s="1"/>
  <c r="KR152" i="1" s="1"/>
  <c r="KS153" i="1" s="1"/>
  <c r="KT154" i="1" s="1"/>
  <c r="KU155" i="1" s="1"/>
  <c r="KV156" i="1" s="1"/>
  <c r="KW157" i="1" s="1"/>
  <c r="KX158" i="1" s="1"/>
  <c r="KY159" i="1" s="1"/>
  <c r="KZ160" i="1" s="1"/>
  <c r="LA161" i="1" s="1"/>
  <c r="LB162" i="1" s="1"/>
  <c r="LC163" i="1" s="1"/>
  <c r="LD164" i="1" s="1"/>
  <c r="LE165" i="1" s="1"/>
  <c r="LF166" i="1" s="1"/>
  <c r="LG167" i="1" s="1"/>
  <c r="LH168" i="1" s="1"/>
  <c r="LI169" i="1" s="1"/>
  <c r="LJ170" i="1" s="1"/>
  <c r="LK171" i="1" s="1"/>
  <c r="LL172" i="1" s="1"/>
  <c r="LM173" i="1" s="1"/>
  <c r="LN174" i="1" s="1"/>
  <c r="LO175" i="1" s="1"/>
  <c r="LP176" i="1" s="1"/>
  <c r="LQ177" i="1" s="1"/>
  <c r="LR178" i="1" s="1"/>
  <c r="LS179" i="1" s="1"/>
  <c r="LT180" i="1" s="1"/>
  <c r="LU181" i="1" s="1"/>
  <c r="LV182" i="1" s="1"/>
  <c r="LW183" i="1" s="1"/>
  <c r="LX184" i="1" s="1"/>
  <c r="LY185" i="1" s="1"/>
  <c r="LZ186" i="1" s="1"/>
  <c r="MA187" i="1" s="1"/>
  <c r="MB188" i="1" s="1"/>
  <c r="MC189" i="1" s="1"/>
  <c r="MD190" i="1" s="1"/>
  <c r="ME191" i="1" s="1"/>
  <c r="MF192" i="1" s="1"/>
  <c r="MG193" i="1" s="1"/>
  <c r="MH194" i="1" s="1"/>
  <c r="MI195" i="1" s="1"/>
  <c r="HU85" i="1"/>
  <c r="ID85" i="1" s="1"/>
  <c r="IE86" i="1" s="1"/>
  <c r="IF87" i="1" s="1"/>
  <c r="IG88" i="1" s="1"/>
  <c r="IH89" i="1" s="1"/>
  <c r="II90" i="1" s="1"/>
  <c r="IJ91" i="1" s="1"/>
  <c r="IK92" i="1" s="1"/>
  <c r="IL93" i="1" s="1"/>
  <c r="IM94" i="1" s="1"/>
  <c r="IN95" i="1" s="1"/>
  <c r="IO96" i="1" s="1"/>
  <c r="IP97" i="1" s="1"/>
  <c r="IQ98" i="1" s="1"/>
  <c r="IR99" i="1" s="1"/>
  <c r="IS100" i="1" s="1"/>
  <c r="IT101" i="1" s="1"/>
  <c r="IU102" i="1" s="1"/>
  <c r="IV103" i="1" s="1"/>
  <c r="IW104" i="1" s="1"/>
  <c r="IX105" i="1" s="1"/>
  <c r="IY106" i="1" s="1"/>
  <c r="IZ107" i="1" s="1"/>
  <c r="JA108" i="1" s="1"/>
  <c r="JB109" i="1" s="1"/>
  <c r="JC110" i="1" s="1"/>
  <c r="JD111" i="1" s="1"/>
  <c r="JE112" i="1" s="1"/>
  <c r="JF113" i="1" s="1"/>
  <c r="JG114" i="1" s="1"/>
  <c r="JH115" i="1" s="1"/>
  <c r="JI116" i="1" s="1"/>
  <c r="JJ117" i="1" s="1"/>
  <c r="JK118" i="1" s="1"/>
  <c r="JL119" i="1" s="1"/>
  <c r="JM120" i="1" s="1"/>
  <c r="JN121" i="1" s="1"/>
  <c r="JO122" i="1" s="1"/>
  <c r="JP123" i="1" s="1"/>
  <c r="JQ124" i="1" s="1"/>
  <c r="JR125" i="1" s="1"/>
  <c r="JS126" i="1" s="1"/>
  <c r="JT127" i="1" s="1"/>
  <c r="JU128" i="1" s="1"/>
  <c r="JV129" i="1" s="1"/>
  <c r="JW130" i="1" s="1"/>
  <c r="JX131" i="1" s="1"/>
  <c r="JY132" i="1" s="1"/>
  <c r="JZ133" i="1" s="1"/>
  <c r="KA134" i="1" s="1"/>
  <c r="KB135" i="1" s="1"/>
  <c r="KC136" i="1" s="1"/>
  <c r="KD137" i="1" s="1"/>
  <c r="KE138" i="1" s="1"/>
  <c r="KF139" i="1" s="1"/>
  <c r="KG140" i="1" s="1"/>
  <c r="KH141" i="1" s="1"/>
  <c r="KI142" i="1" s="1"/>
  <c r="KJ143" i="1" s="1"/>
  <c r="KK144" i="1" s="1"/>
  <c r="KL145" i="1" s="1"/>
  <c r="KM146" i="1" s="1"/>
  <c r="KN147" i="1" s="1"/>
  <c r="KO148" i="1" s="1"/>
  <c r="KP149" i="1" s="1"/>
  <c r="KQ150" i="1" s="1"/>
  <c r="KR151" i="1" s="1"/>
  <c r="KS152" i="1" s="1"/>
  <c r="KT153" i="1" s="1"/>
  <c r="KU154" i="1" s="1"/>
  <c r="KV155" i="1" s="1"/>
  <c r="KW156" i="1" s="1"/>
  <c r="KX157" i="1" s="1"/>
  <c r="KY158" i="1" s="1"/>
  <c r="KZ159" i="1" s="1"/>
  <c r="LA160" i="1" s="1"/>
  <c r="LB161" i="1" s="1"/>
  <c r="LC162" i="1" s="1"/>
  <c r="LD163" i="1" s="1"/>
  <c r="LE164" i="1" s="1"/>
  <c r="LF165" i="1" s="1"/>
  <c r="LG166" i="1" s="1"/>
  <c r="LH167" i="1" s="1"/>
  <c r="LI168" i="1" s="1"/>
  <c r="LJ169" i="1" s="1"/>
  <c r="LK170" i="1" s="1"/>
  <c r="LL171" i="1" s="1"/>
  <c r="LM172" i="1" s="1"/>
  <c r="LN173" i="1" s="1"/>
  <c r="LO174" i="1" s="1"/>
  <c r="LP175" i="1" s="1"/>
  <c r="LQ176" i="1" s="1"/>
  <c r="LR177" i="1" s="1"/>
  <c r="LS178" i="1" s="1"/>
  <c r="LT179" i="1" s="1"/>
  <c r="LU180" i="1" s="1"/>
  <c r="LV181" i="1" s="1"/>
  <c r="LW182" i="1" s="1"/>
  <c r="LX183" i="1" s="1"/>
  <c r="LY184" i="1" s="1"/>
  <c r="LZ185" i="1" s="1"/>
  <c r="MA186" i="1" s="1"/>
  <c r="MB187" i="1" s="1"/>
  <c r="MC188" i="1" s="1"/>
  <c r="MD189" i="1" s="1"/>
  <c r="ME190" i="1" s="1"/>
  <c r="MF191" i="1" s="1"/>
  <c r="MG192" i="1" s="1"/>
  <c r="MH193" i="1" s="1"/>
  <c r="MI194" i="1" s="1"/>
  <c r="MJ195" i="1" s="1"/>
  <c r="HU84" i="1"/>
  <c r="ID84" i="1" s="1"/>
  <c r="IE85" i="1" s="1"/>
  <c r="IF86" i="1" s="1"/>
  <c r="IG87" i="1" s="1"/>
  <c r="IH88" i="1" s="1"/>
  <c r="II89" i="1" s="1"/>
  <c r="IJ90" i="1" s="1"/>
  <c r="IK91" i="1" s="1"/>
  <c r="IL92" i="1" s="1"/>
  <c r="IM93" i="1" s="1"/>
  <c r="IN94" i="1" s="1"/>
  <c r="IO95" i="1" s="1"/>
  <c r="IP96" i="1" s="1"/>
  <c r="IQ97" i="1" s="1"/>
  <c r="IR98" i="1" s="1"/>
  <c r="IS99" i="1" s="1"/>
  <c r="IT100" i="1" s="1"/>
  <c r="IU101" i="1" s="1"/>
  <c r="IV102" i="1" s="1"/>
  <c r="IW103" i="1" s="1"/>
  <c r="IX104" i="1" s="1"/>
  <c r="IY105" i="1" s="1"/>
  <c r="IZ106" i="1" s="1"/>
  <c r="JA107" i="1" s="1"/>
  <c r="JB108" i="1" s="1"/>
  <c r="JC109" i="1" s="1"/>
  <c r="JD110" i="1" s="1"/>
  <c r="JE111" i="1" s="1"/>
  <c r="JF112" i="1" s="1"/>
  <c r="JG113" i="1" s="1"/>
  <c r="JH114" i="1" s="1"/>
  <c r="JI115" i="1" s="1"/>
  <c r="JJ116" i="1" s="1"/>
  <c r="JK117" i="1" s="1"/>
  <c r="JL118" i="1" s="1"/>
  <c r="JM119" i="1" s="1"/>
  <c r="JN120" i="1" s="1"/>
  <c r="JO121" i="1" s="1"/>
  <c r="JP122" i="1" s="1"/>
  <c r="JQ123" i="1" s="1"/>
  <c r="JR124" i="1" s="1"/>
  <c r="JS125" i="1" s="1"/>
  <c r="JT126" i="1" s="1"/>
  <c r="JU127" i="1" s="1"/>
  <c r="JV128" i="1" s="1"/>
  <c r="JW129" i="1" s="1"/>
  <c r="JX130" i="1" s="1"/>
  <c r="JY131" i="1" s="1"/>
  <c r="JZ132" i="1" s="1"/>
  <c r="KA133" i="1" s="1"/>
  <c r="KB134" i="1" s="1"/>
  <c r="KC135" i="1" s="1"/>
  <c r="KD136" i="1" s="1"/>
  <c r="KE137" i="1" s="1"/>
  <c r="KF138" i="1" s="1"/>
  <c r="KG139" i="1" s="1"/>
  <c r="KH140" i="1" s="1"/>
  <c r="KI141" i="1" s="1"/>
  <c r="KJ142" i="1" s="1"/>
  <c r="KK143" i="1" s="1"/>
  <c r="KL144" i="1" s="1"/>
  <c r="KM145" i="1" s="1"/>
  <c r="KN146" i="1" s="1"/>
  <c r="KO147" i="1" s="1"/>
  <c r="KP148" i="1" s="1"/>
  <c r="KQ149" i="1" s="1"/>
  <c r="KR150" i="1" s="1"/>
  <c r="KS151" i="1" s="1"/>
  <c r="KT152" i="1" s="1"/>
  <c r="KU153" i="1" s="1"/>
  <c r="KV154" i="1" s="1"/>
  <c r="KW155" i="1" s="1"/>
  <c r="KX156" i="1" s="1"/>
  <c r="KY157" i="1" s="1"/>
  <c r="KZ158" i="1" s="1"/>
  <c r="LA159" i="1" s="1"/>
  <c r="LB160" i="1" s="1"/>
  <c r="LC161" i="1" s="1"/>
  <c r="LD162" i="1" s="1"/>
  <c r="LE163" i="1" s="1"/>
  <c r="LF164" i="1" s="1"/>
  <c r="LG165" i="1" s="1"/>
  <c r="LH166" i="1" s="1"/>
  <c r="LI167" i="1" s="1"/>
  <c r="LJ168" i="1" s="1"/>
  <c r="LK169" i="1" s="1"/>
  <c r="LL170" i="1" s="1"/>
  <c r="LM171" i="1" s="1"/>
  <c r="LN172" i="1" s="1"/>
  <c r="LO173" i="1" s="1"/>
  <c r="LP174" i="1" s="1"/>
  <c r="LQ175" i="1" s="1"/>
  <c r="LR176" i="1" s="1"/>
  <c r="LS177" i="1" s="1"/>
  <c r="LT178" i="1" s="1"/>
  <c r="LU179" i="1" s="1"/>
  <c r="LV180" i="1" s="1"/>
  <c r="LW181" i="1" s="1"/>
  <c r="LX182" i="1" s="1"/>
  <c r="LY183" i="1" s="1"/>
  <c r="LZ184" i="1" s="1"/>
  <c r="MA185" i="1" s="1"/>
  <c r="MB186" i="1" s="1"/>
  <c r="MC187" i="1" s="1"/>
  <c r="MD188" i="1" s="1"/>
  <c r="ME189" i="1" s="1"/>
  <c r="MF190" i="1" s="1"/>
  <c r="MG191" i="1" s="1"/>
  <c r="MH192" i="1" s="1"/>
  <c r="MI193" i="1" s="1"/>
  <c r="MJ194" i="1" s="1"/>
  <c r="MK195" i="1" s="1"/>
  <c r="HU51" i="1"/>
  <c r="ID51" i="1" s="1"/>
  <c r="IE52" i="1" s="1"/>
  <c r="IF53" i="1" s="1"/>
  <c r="IG54" i="1" s="1"/>
  <c r="IH55" i="1" s="1"/>
  <c r="II56" i="1" s="1"/>
  <c r="IJ57" i="1" s="1"/>
  <c r="IK58" i="1" s="1"/>
  <c r="IL59" i="1" s="1"/>
  <c r="IM60" i="1" s="1"/>
  <c r="IN61" i="1" s="1"/>
  <c r="IO62" i="1" s="1"/>
  <c r="IP63" i="1" s="1"/>
  <c r="IQ64" i="1" s="1"/>
  <c r="IR65" i="1" s="1"/>
  <c r="IS66" i="1" s="1"/>
  <c r="IT67" i="1" s="1"/>
  <c r="IU68" i="1" s="1"/>
  <c r="IV69" i="1" s="1"/>
  <c r="IW70" i="1" s="1"/>
  <c r="IX71" i="1" s="1"/>
  <c r="IY72" i="1" s="1"/>
  <c r="IZ73" i="1" s="1"/>
  <c r="JA74" i="1" s="1"/>
  <c r="JB75" i="1" s="1"/>
  <c r="JC76" i="1" s="1"/>
  <c r="JD77" i="1" s="1"/>
  <c r="JE78" i="1" s="1"/>
  <c r="JF79" i="1" s="1"/>
  <c r="JG80" i="1" s="1"/>
  <c r="JH81" i="1" s="1"/>
  <c r="JI82" i="1" s="1"/>
  <c r="JJ83" i="1" s="1"/>
  <c r="JK84" i="1" s="1"/>
  <c r="JL85" i="1" s="1"/>
  <c r="JM86" i="1" s="1"/>
  <c r="JN87" i="1" s="1"/>
  <c r="JO88" i="1" s="1"/>
  <c r="JP89" i="1" s="1"/>
  <c r="JQ90" i="1" s="1"/>
  <c r="JR91" i="1" s="1"/>
  <c r="JS92" i="1" s="1"/>
  <c r="JT93" i="1" s="1"/>
  <c r="JU94" i="1" s="1"/>
  <c r="JV95" i="1" s="1"/>
  <c r="JW96" i="1" s="1"/>
  <c r="JX97" i="1" s="1"/>
  <c r="JY98" i="1" s="1"/>
  <c r="JZ99" i="1" s="1"/>
  <c r="KA100" i="1" s="1"/>
  <c r="KB101" i="1" s="1"/>
  <c r="KC102" i="1" s="1"/>
  <c r="KD103" i="1" s="1"/>
  <c r="KE104" i="1" s="1"/>
  <c r="KF105" i="1" s="1"/>
  <c r="KG106" i="1" s="1"/>
  <c r="KH107" i="1" s="1"/>
  <c r="KI108" i="1" s="1"/>
  <c r="KJ109" i="1" s="1"/>
  <c r="KK110" i="1" s="1"/>
  <c r="KL111" i="1" s="1"/>
  <c r="KM112" i="1" s="1"/>
  <c r="KN113" i="1" s="1"/>
  <c r="KO114" i="1" s="1"/>
  <c r="KP115" i="1" s="1"/>
  <c r="KQ116" i="1" s="1"/>
  <c r="KR117" i="1" s="1"/>
  <c r="KS118" i="1" s="1"/>
  <c r="KT119" i="1" s="1"/>
  <c r="KU120" i="1" s="1"/>
  <c r="KV121" i="1" s="1"/>
  <c r="KW122" i="1" s="1"/>
  <c r="KX123" i="1" s="1"/>
  <c r="KY124" i="1" s="1"/>
  <c r="KZ125" i="1" s="1"/>
  <c r="LA126" i="1" s="1"/>
  <c r="LB127" i="1" s="1"/>
  <c r="LC128" i="1" s="1"/>
  <c r="LD129" i="1" s="1"/>
  <c r="LE130" i="1" s="1"/>
  <c r="LF131" i="1" s="1"/>
  <c r="LG132" i="1" s="1"/>
  <c r="LH133" i="1" s="1"/>
  <c r="LI134" i="1" s="1"/>
  <c r="LJ135" i="1" s="1"/>
  <c r="LK136" i="1" s="1"/>
  <c r="LL137" i="1" s="1"/>
  <c r="LM138" i="1" s="1"/>
  <c r="LN139" i="1" s="1"/>
  <c r="LO140" i="1" s="1"/>
  <c r="LP141" i="1" s="1"/>
  <c r="LQ142" i="1" s="1"/>
  <c r="LR143" i="1" s="1"/>
  <c r="LS144" i="1" s="1"/>
  <c r="LT145" i="1" s="1"/>
  <c r="LU146" i="1" s="1"/>
  <c r="LV147" i="1" s="1"/>
  <c r="LW148" i="1" s="1"/>
  <c r="LX149" i="1" s="1"/>
  <c r="LY150" i="1" s="1"/>
  <c r="LZ151" i="1" s="1"/>
  <c r="MA152" i="1" s="1"/>
  <c r="MB153" i="1" s="1"/>
  <c r="MC154" i="1" s="1"/>
  <c r="MD155" i="1" s="1"/>
  <c r="ME156" i="1" s="1"/>
  <c r="MF157" i="1" s="1"/>
  <c r="MG158" i="1" s="1"/>
  <c r="MH159" i="1" s="1"/>
  <c r="MI160" i="1" s="1"/>
  <c r="MJ161" i="1" s="1"/>
  <c r="MK162" i="1" s="1"/>
  <c r="ML163" i="1" s="1"/>
  <c r="MM164" i="1" s="1"/>
  <c r="MN165" i="1" s="1"/>
  <c r="MO166" i="1" s="1"/>
  <c r="MP167" i="1" s="1"/>
  <c r="MQ168" i="1" s="1"/>
  <c r="MR169" i="1" s="1"/>
  <c r="MS170" i="1" s="1"/>
  <c r="MT171" i="1" s="1"/>
  <c r="MU172" i="1" s="1"/>
  <c r="MV173" i="1" s="1"/>
  <c r="MW174" i="1" s="1"/>
  <c r="MX175" i="1" s="1"/>
  <c r="MY176" i="1" s="1"/>
  <c r="MZ177" i="1" s="1"/>
  <c r="NA178" i="1" s="1"/>
  <c r="NB179" i="1" s="1"/>
  <c r="NC180" i="1" s="1"/>
  <c r="ND181" i="1" s="1"/>
  <c r="NE182" i="1" s="1"/>
  <c r="NF183" i="1" s="1"/>
  <c r="NG184" i="1" s="1"/>
  <c r="NH185" i="1" s="1"/>
  <c r="NI186" i="1" s="1"/>
  <c r="NJ187" i="1" s="1"/>
  <c r="NK188" i="1" s="1"/>
  <c r="NL189" i="1" s="1"/>
  <c r="NM190" i="1" s="1"/>
  <c r="NN191" i="1" s="1"/>
  <c r="NO192" i="1" s="1"/>
  <c r="NP193" i="1" s="1"/>
  <c r="NQ194" i="1" s="1"/>
  <c r="NR195" i="1" s="1"/>
  <c r="HU144" i="1"/>
  <c r="ID144" i="1" s="1"/>
  <c r="IE145" i="1" s="1"/>
  <c r="IF146" i="1" s="1"/>
  <c r="IG147" i="1" s="1"/>
  <c r="IH148" i="1" s="1"/>
  <c r="II149" i="1" s="1"/>
  <c r="IJ150" i="1" s="1"/>
  <c r="IK151" i="1" s="1"/>
  <c r="IL152" i="1" s="1"/>
  <c r="IM153" i="1" s="1"/>
  <c r="IN154" i="1" s="1"/>
  <c r="IO155" i="1" s="1"/>
  <c r="IP156" i="1" s="1"/>
  <c r="IQ157" i="1" s="1"/>
  <c r="IR158" i="1" s="1"/>
  <c r="IS159" i="1" s="1"/>
  <c r="IT160" i="1" s="1"/>
  <c r="IU161" i="1" s="1"/>
  <c r="IV162" i="1" s="1"/>
  <c r="IW163" i="1" s="1"/>
  <c r="IX164" i="1" s="1"/>
  <c r="IY165" i="1" s="1"/>
  <c r="IZ166" i="1" s="1"/>
  <c r="JA167" i="1" s="1"/>
  <c r="JB168" i="1" s="1"/>
  <c r="JC169" i="1" s="1"/>
  <c r="JD170" i="1" s="1"/>
  <c r="JE171" i="1" s="1"/>
  <c r="JF172" i="1" s="1"/>
  <c r="JG173" i="1" s="1"/>
  <c r="JH174" i="1" s="1"/>
  <c r="JI175" i="1" s="1"/>
  <c r="JJ176" i="1" s="1"/>
  <c r="JK177" i="1" s="1"/>
  <c r="JL178" i="1" s="1"/>
  <c r="JM179" i="1" s="1"/>
  <c r="JN180" i="1" s="1"/>
  <c r="JO181" i="1" s="1"/>
  <c r="JP182" i="1" s="1"/>
  <c r="JQ183" i="1" s="1"/>
  <c r="JR184" i="1" s="1"/>
  <c r="JS185" i="1" s="1"/>
  <c r="JT186" i="1" s="1"/>
  <c r="JU187" i="1" s="1"/>
  <c r="JV188" i="1" s="1"/>
  <c r="JW189" i="1" s="1"/>
  <c r="JX190" i="1" s="1"/>
  <c r="JY191" i="1" s="1"/>
  <c r="JZ192" i="1" s="1"/>
  <c r="KA193" i="1" s="1"/>
  <c r="KB194" i="1" s="1"/>
  <c r="KC195" i="1" s="1"/>
  <c r="HU173" i="1"/>
  <c r="ID173" i="1" s="1"/>
  <c r="IE174" i="1" s="1"/>
  <c r="IF175" i="1" s="1"/>
  <c r="IG176" i="1" s="1"/>
  <c r="IH177" i="1" s="1"/>
  <c r="II178" i="1" s="1"/>
  <c r="IJ179" i="1" s="1"/>
  <c r="IK180" i="1" s="1"/>
  <c r="IL181" i="1" s="1"/>
  <c r="IM182" i="1" s="1"/>
  <c r="IN183" i="1" s="1"/>
  <c r="IO184" i="1" s="1"/>
  <c r="IP185" i="1" s="1"/>
  <c r="IQ186" i="1" s="1"/>
  <c r="IR187" i="1" s="1"/>
  <c r="IS188" i="1" s="1"/>
  <c r="IT189" i="1" s="1"/>
  <c r="IU190" i="1" s="1"/>
  <c r="IV191" i="1" s="1"/>
  <c r="IW192" i="1" s="1"/>
  <c r="IX193" i="1" s="1"/>
  <c r="IY194" i="1" s="1"/>
  <c r="IZ195" i="1" s="1"/>
  <c r="HU169" i="1"/>
  <c r="ID169" i="1" s="1"/>
  <c r="IE170" i="1" s="1"/>
  <c r="IF171" i="1" s="1"/>
  <c r="IG172" i="1" s="1"/>
  <c r="IH173" i="1" s="1"/>
  <c r="II174" i="1" s="1"/>
  <c r="IJ175" i="1" s="1"/>
  <c r="IK176" i="1" s="1"/>
  <c r="IL177" i="1" s="1"/>
  <c r="IM178" i="1" s="1"/>
  <c r="IN179" i="1" s="1"/>
  <c r="IO180" i="1" s="1"/>
  <c r="IP181" i="1" s="1"/>
  <c r="IQ182" i="1" s="1"/>
  <c r="IR183" i="1" s="1"/>
  <c r="IS184" i="1" s="1"/>
  <c r="IT185" i="1" s="1"/>
  <c r="IU186" i="1" s="1"/>
  <c r="IV187" i="1" s="1"/>
  <c r="IW188" i="1" s="1"/>
  <c r="IX189" i="1" s="1"/>
  <c r="IY190" i="1" s="1"/>
  <c r="IZ191" i="1" s="1"/>
  <c r="JA192" i="1" s="1"/>
  <c r="JB193" i="1" s="1"/>
  <c r="JC194" i="1" s="1"/>
  <c r="JD195" i="1" s="1"/>
  <c r="HU41" i="1"/>
  <c r="ID41" i="1" s="1"/>
  <c r="IE42" i="1" s="1"/>
  <c r="IF43" i="1" s="1"/>
  <c r="IG44" i="1" s="1"/>
  <c r="IH45" i="1" s="1"/>
  <c r="II46" i="1" s="1"/>
  <c r="IJ47" i="1" s="1"/>
  <c r="IK48" i="1" s="1"/>
  <c r="IL49" i="1" s="1"/>
  <c r="IM50" i="1" s="1"/>
  <c r="IN51" i="1" s="1"/>
  <c r="IO52" i="1" s="1"/>
  <c r="IP53" i="1" s="1"/>
  <c r="IQ54" i="1" s="1"/>
  <c r="IR55" i="1" s="1"/>
  <c r="IS56" i="1" s="1"/>
  <c r="IT57" i="1" s="1"/>
  <c r="IU58" i="1" s="1"/>
  <c r="IV59" i="1" s="1"/>
  <c r="IW60" i="1" s="1"/>
  <c r="IX61" i="1" s="1"/>
  <c r="IY62" i="1" s="1"/>
  <c r="IZ63" i="1" s="1"/>
  <c r="JA64" i="1" s="1"/>
  <c r="JB65" i="1" s="1"/>
  <c r="JC66" i="1" s="1"/>
  <c r="JD67" i="1" s="1"/>
  <c r="JE68" i="1" s="1"/>
  <c r="JF69" i="1" s="1"/>
  <c r="JG70" i="1" s="1"/>
  <c r="JH71" i="1" s="1"/>
  <c r="JI72" i="1" s="1"/>
  <c r="JJ73" i="1" s="1"/>
  <c r="JK74" i="1" s="1"/>
  <c r="JL75" i="1" s="1"/>
  <c r="JM76" i="1" s="1"/>
  <c r="JN77" i="1" s="1"/>
  <c r="JO78" i="1" s="1"/>
  <c r="JP79" i="1" s="1"/>
  <c r="JQ80" i="1" s="1"/>
  <c r="JR81" i="1" s="1"/>
  <c r="JS82" i="1" s="1"/>
  <c r="JT83" i="1" s="1"/>
  <c r="JU84" i="1" s="1"/>
  <c r="JV85" i="1" s="1"/>
  <c r="JW86" i="1" s="1"/>
  <c r="JX87" i="1" s="1"/>
  <c r="JY88" i="1" s="1"/>
  <c r="JZ89" i="1" s="1"/>
  <c r="KA90" i="1" s="1"/>
  <c r="KB91" i="1" s="1"/>
  <c r="KC92" i="1" s="1"/>
  <c r="KD93" i="1" s="1"/>
  <c r="KE94" i="1" s="1"/>
  <c r="KF95" i="1" s="1"/>
  <c r="KG96" i="1" s="1"/>
  <c r="KH97" i="1" s="1"/>
  <c r="KI98" i="1" s="1"/>
  <c r="KJ99" i="1" s="1"/>
  <c r="KK100" i="1" s="1"/>
  <c r="KL101" i="1" s="1"/>
  <c r="KM102" i="1" s="1"/>
  <c r="KN103" i="1" s="1"/>
  <c r="KO104" i="1" s="1"/>
  <c r="KP105" i="1" s="1"/>
  <c r="KQ106" i="1" s="1"/>
  <c r="KR107" i="1" s="1"/>
  <c r="KS108" i="1" s="1"/>
  <c r="KT109" i="1" s="1"/>
  <c r="KU110" i="1" s="1"/>
  <c r="KV111" i="1" s="1"/>
  <c r="KW112" i="1" s="1"/>
  <c r="KX113" i="1" s="1"/>
  <c r="KY114" i="1" s="1"/>
  <c r="KZ115" i="1" s="1"/>
  <c r="LA116" i="1" s="1"/>
  <c r="LB117" i="1" s="1"/>
  <c r="LC118" i="1" s="1"/>
  <c r="LD119" i="1" s="1"/>
  <c r="LE120" i="1" s="1"/>
  <c r="LF121" i="1" s="1"/>
  <c r="LG122" i="1" s="1"/>
  <c r="LH123" i="1" s="1"/>
  <c r="LI124" i="1" s="1"/>
  <c r="LJ125" i="1" s="1"/>
  <c r="LK126" i="1" s="1"/>
  <c r="LL127" i="1" s="1"/>
  <c r="LM128" i="1" s="1"/>
  <c r="LN129" i="1" s="1"/>
  <c r="LO130" i="1" s="1"/>
  <c r="LP131" i="1" s="1"/>
  <c r="LQ132" i="1" s="1"/>
  <c r="LR133" i="1" s="1"/>
  <c r="LS134" i="1" s="1"/>
  <c r="LT135" i="1" s="1"/>
  <c r="LU136" i="1" s="1"/>
  <c r="LV137" i="1" s="1"/>
  <c r="LW138" i="1" s="1"/>
  <c r="LX139" i="1" s="1"/>
  <c r="LY140" i="1" s="1"/>
  <c r="LZ141" i="1" s="1"/>
  <c r="MA142" i="1" s="1"/>
  <c r="MB143" i="1" s="1"/>
  <c r="MC144" i="1" s="1"/>
  <c r="MD145" i="1" s="1"/>
  <c r="ME146" i="1" s="1"/>
  <c r="MF147" i="1" s="1"/>
  <c r="MG148" i="1" s="1"/>
  <c r="MH149" i="1" s="1"/>
  <c r="MI150" i="1" s="1"/>
  <c r="MJ151" i="1" s="1"/>
  <c r="MK152" i="1" s="1"/>
  <c r="ML153" i="1" s="1"/>
  <c r="MM154" i="1" s="1"/>
  <c r="MN155" i="1" s="1"/>
  <c r="MO156" i="1" s="1"/>
  <c r="MP157" i="1" s="1"/>
  <c r="MQ158" i="1" s="1"/>
  <c r="MR159" i="1" s="1"/>
  <c r="MS160" i="1" s="1"/>
  <c r="MT161" i="1" s="1"/>
  <c r="MU162" i="1" s="1"/>
  <c r="MV163" i="1" s="1"/>
  <c r="MW164" i="1" s="1"/>
  <c r="MX165" i="1" s="1"/>
  <c r="MY166" i="1" s="1"/>
  <c r="MZ167" i="1" s="1"/>
  <c r="NA168" i="1" s="1"/>
  <c r="NB169" i="1" s="1"/>
  <c r="NC170" i="1" s="1"/>
  <c r="ND171" i="1" s="1"/>
  <c r="NE172" i="1" s="1"/>
  <c r="NF173" i="1" s="1"/>
  <c r="NG174" i="1" s="1"/>
  <c r="NH175" i="1" s="1"/>
  <c r="NI176" i="1" s="1"/>
  <c r="NJ177" i="1" s="1"/>
  <c r="NK178" i="1" s="1"/>
  <c r="NL179" i="1" s="1"/>
  <c r="NM180" i="1" s="1"/>
  <c r="NN181" i="1" s="1"/>
  <c r="NO182" i="1" s="1"/>
  <c r="NP183" i="1" s="1"/>
  <c r="NQ184" i="1" s="1"/>
  <c r="NR185" i="1" s="1"/>
  <c r="NS186" i="1" s="1"/>
  <c r="NT187" i="1" s="1"/>
  <c r="NU188" i="1" s="1"/>
  <c r="NV189" i="1" s="1"/>
  <c r="NW190" i="1" s="1"/>
  <c r="NX191" i="1" s="1"/>
  <c r="NY192" i="1" s="1"/>
  <c r="NZ193" i="1" s="1"/>
  <c r="OA194" i="1" s="1"/>
  <c r="OB195" i="1" s="1"/>
  <c r="HU45" i="1"/>
  <c r="ID45" i="1" s="1"/>
  <c r="IE46" i="1" s="1"/>
  <c r="IF47" i="1" s="1"/>
  <c r="IG48" i="1" s="1"/>
  <c r="IH49" i="1" s="1"/>
  <c r="II50" i="1" s="1"/>
  <c r="IJ51" i="1" s="1"/>
  <c r="IK52" i="1" s="1"/>
  <c r="IL53" i="1" s="1"/>
  <c r="IM54" i="1" s="1"/>
  <c r="IN55" i="1" s="1"/>
  <c r="IO56" i="1" s="1"/>
  <c r="IP57" i="1" s="1"/>
  <c r="IQ58" i="1" s="1"/>
  <c r="IR59" i="1" s="1"/>
  <c r="IS60" i="1" s="1"/>
  <c r="IT61" i="1" s="1"/>
  <c r="IU62" i="1" s="1"/>
  <c r="IV63" i="1" s="1"/>
  <c r="IW64" i="1" s="1"/>
  <c r="IX65" i="1" s="1"/>
  <c r="IY66" i="1" s="1"/>
  <c r="IZ67" i="1" s="1"/>
  <c r="JA68" i="1" s="1"/>
  <c r="JB69" i="1" s="1"/>
  <c r="JC70" i="1" s="1"/>
  <c r="JD71" i="1" s="1"/>
  <c r="JE72" i="1" s="1"/>
  <c r="JF73" i="1" s="1"/>
  <c r="JG74" i="1" s="1"/>
  <c r="JH75" i="1" s="1"/>
  <c r="JI76" i="1" s="1"/>
  <c r="JJ77" i="1" s="1"/>
  <c r="JK78" i="1" s="1"/>
  <c r="JL79" i="1" s="1"/>
  <c r="JM80" i="1" s="1"/>
  <c r="JN81" i="1" s="1"/>
  <c r="JO82" i="1" s="1"/>
  <c r="JP83" i="1" s="1"/>
  <c r="JQ84" i="1" s="1"/>
  <c r="JR85" i="1" s="1"/>
  <c r="JS86" i="1" s="1"/>
  <c r="JT87" i="1" s="1"/>
  <c r="JU88" i="1" s="1"/>
  <c r="JV89" i="1" s="1"/>
  <c r="JW90" i="1" s="1"/>
  <c r="JX91" i="1" s="1"/>
  <c r="JY92" i="1" s="1"/>
  <c r="JZ93" i="1" s="1"/>
  <c r="KA94" i="1" s="1"/>
  <c r="KB95" i="1" s="1"/>
  <c r="KC96" i="1" s="1"/>
  <c r="KD97" i="1" s="1"/>
  <c r="KE98" i="1" s="1"/>
  <c r="KF99" i="1" s="1"/>
  <c r="KG100" i="1" s="1"/>
  <c r="KH101" i="1" s="1"/>
  <c r="KI102" i="1" s="1"/>
  <c r="KJ103" i="1" s="1"/>
  <c r="KK104" i="1" s="1"/>
  <c r="KL105" i="1" s="1"/>
  <c r="KM106" i="1" s="1"/>
  <c r="KN107" i="1" s="1"/>
  <c r="KO108" i="1" s="1"/>
  <c r="KP109" i="1" s="1"/>
  <c r="KQ110" i="1" s="1"/>
  <c r="KR111" i="1" s="1"/>
  <c r="KS112" i="1" s="1"/>
  <c r="KT113" i="1" s="1"/>
  <c r="KU114" i="1" s="1"/>
  <c r="KV115" i="1" s="1"/>
  <c r="KW116" i="1" s="1"/>
  <c r="KX117" i="1" s="1"/>
  <c r="KY118" i="1" s="1"/>
  <c r="KZ119" i="1" s="1"/>
  <c r="LA120" i="1" s="1"/>
  <c r="LB121" i="1" s="1"/>
  <c r="LC122" i="1" s="1"/>
  <c r="LD123" i="1" s="1"/>
  <c r="LE124" i="1" s="1"/>
  <c r="LF125" i="1" s="1"/>
  <c r="LG126" i="1" s="1"/>
  <c r="LH127" i="1" s="1"/>
  <c r="LI128" i="1" s="1"/>
  <c r="LJ129" i="1" s="1"/>
  <c r="LK130" i="1" s="1"/>
  <c r="LL131" i="1" s="1"/>
  <c r="LM132" i="1" s="1"/>
  <c r="LN133" i="1" s="1"/>
  <c r="LO134" i="1" s="1"/>
  <c r="LP135" i="1" s="1"/>
  <c r="LQ136" i="1" s="1"/>
  <c r="LR137" i="1" s="1"/>
  <c r="LS138" i="1" s="1"/>
  <c r="LT139" i="1" s="1"/>
  <c r="LU140" i="1" s="1"/>
  <c r="LV141" i="1" s="1"/>
  <c r="LW142" i="1" s="1"/>
  <c r="LX143" i="1" s="1"/>
  <c r="LY144" i="1" s="1"/>
  <c r="LZ145" i="1" s="1"/>
  <c r="MA146" i="1" s="1"/>
  <c r="MB147" i="1" s="1"/>
  <c r="MC148" i="1" s="1"/>
  <c r="MD149" i="1" s="1"/>
  <c r="ME150" i="1" s="1"/>
  <c r="MF151" i="1" s="1"/>
  <c r="MG152" i="1" s="1"/>
  <c r="MH153" i="1" s="1"/>
  <c r="MI154" i="1" s="1"/>
  <c r="MJ155" i="1" s="1"/>
  <c r="MK156" i="1" s="1"/>
  <c r="ML157" i="1" s="1"/>
  <c r="MM158" i="1" s="1"/>
  <c r="MN159" i="1" s="1"/>
  <c r="MO160" i="1" s="1"/>
  <c r="MP161" i="1" s="1"/>
  <c r="MQ162" i="1" s="1"/>
  <c r="MR163" i="1" s="1"/>
  <c r="MS164" i="1" s="1"/>
  <c r="MT165" i="1" s="1"/>
  <c r="MU166" i="1" s="1"/>
  <c r="MV167" i="1" s="1"/>
  <c r="MW168" i="1" s="1"/>
  <c r="MX169" i="1" s="1"/>
  <c r="MY170" i="1" s="1"/>
  <c r="MZ171" i="1" s="1"/>
  <c r="NA172" i="1" s="1"/>
  <c r="NB173" i="1" s="1"/>
  <c r="NC174" i="1" s="1"/>
  <c r="ND175" i="1" s="1"/>
  <c r="NE176" i="1" s="1"/>
  <c r="NF177" i="1" s="1"/>
  <c r="NG178" i="1" s="1"/>
  <c r="NH179" i="1" s="1"/>
  <c r="NI180" i="1" s="1"/>
  <c r="NJ181" i="1" s="1"/>
  <c r="NK182" i="1" s="1"/>
  <c r="NL183" i="1" s="1"/>
  <c r="NM184" i="1" s="1"/>
  <c r="NN185" i="1" s="1"/>
  <c r="NO186" i="1" s="1"/>
  <c r="NP187" i="1" s="1"/>
  <c r="NQ188" i="1" s="1"/>
  <c r="NR189" i="1" s="1"/>
  <c r="NS190" i="1" s="1"/>
  <c r="NT191" i="1" s="1"/>
  <c r="NU192" i="1" s="1"/>
  <c r="NV193" i="1" s="1"/>
  <c r="NW194" i="1" s="1"/>
  <c r="NX195" i="1" s="1"/>
  <c r="HU130" i="1"/>
  <c r="ID130" i="1" s="1"/>
  <c r="IE131" i="1" s="1"/>
  <c r="IF132" i="1" s="1"/>
  <c r="IG133" i="1" s="1"/>
  <c r="IH134" i="1" s="1"/>
  <c r="II135" i="1" s="1"/>
  <c r="IJ136" i="1" s="1"/>
  <c r="IK137" i="1" s="1"/>
  <c r="IL138" i="1" s="1"/>
  <c r="IM139" i="1" s="1"/>
  <c r="IN140" i="1" s="1"/>
  <c r="IO141" i="1" s="1"/>
  <c r="IP142" i="1" s="1"/>
  <c r="IQ143" i="1" s="1"/>
  <c r="IR144" i="1" s="1"/>
  <c r="IS145" i="1" s="1"/>
  <c r="IT146" i="1" s="1"/>
  <c r="IU147" i="1" s="1"/>
  <c r="IV148" i="1" s="1"/>
  <c r="IW149" i="1" s="1"/>
  <c r="IX150" i="1" s="1"/>
  <c r="IY151" i="1" s="1"/>
  <c r="IZ152" i="1" s="1"/>
  <c r="JA153" i="1" s="1"/>
  <c r="JB154" i="1" s="1"/>
  <c r="JC155" i="1" s="1"/>
  <c r="JD156" i="1" s="1"/>
  <c r="JE157" i="1" s="1"/>
  <c r="JF158" i="1" s="1"/>
  <c r="JG159" i="1" s="1"/>
  <c r="JH160" i="1" s="1"/>
  <c r="JI161" i="1" s="1"/>
  <c r="JJ162" i="1" s="1"/>
  <c r="JK163" i="1" s="1"/>
  <c r="JL164" i="1" s="1"/>
  <c r="JM165" i="1" s="1"/>
  <c r="JN166" i="1" s="1"/>
  <c r="JO167" i="1" s="1"/>
  <c r="JP168" i="1" s="1"/>
  <c r="JQ169" i="1" s="1"/>
  <c r="JR170" i="1" s="1"/>
  <c r="JS171" i="1" s="1"/>
  <c r="JT172" i="1" s="1"/>
  <c r="JU173" i="1" s="1"/>
  <c r="JV174" i="1" s="1"/>
  <c r="JW175" i="1" s="1"/>
  <c r="JX176" i="1" s="1"/>
  <c r="JY177" i="1" s="1"/>
  <c r="JZ178" i="1" s="1"/>
  <c r="KA179" i="1" s="1"/>
  <c r="KB180" i="1" s="1"/>
  <c r="KC181" i="1" s="1"/>
  <c r="KD182" i="1" s="1"/>
  <c r="KE183" i="1" s="1"/>
  <c r="KF184" i="1" s="1"/>
  <c r="KG185" i="1" s="1"/>
  <c r="KH186" i="1" s="1"/>
  <c r="KI187" i="1" s="1"/>
  <c r="KJ188" i="1" s="1"/>
  <c r="KK189" i="1" s="1"/>
  <c r="KL190" i="1" s="1"/>
  <c r="KM191" i="1" s="1"/>
  <c r="KN192" i="1" s="1"/>
  <c r="KO193" i="1" s="1"/>
  <c r="KP194" i="1" s="1"/>
  <c r="KQ195" i="1" s="1"/>
  <c r="HU104" i="1"/>
  <c r="ID104" i="1" s="1"/>
  <c r="IE105" i="1" s="1"/>
  <c r="IF106" i="1" s="1"/>
  <c r="IG107" i="1" s="1"/>
  <c r="IH108" i="1" s="1"/>
  <c r="II109" i="1" s="1"/>
  <c r="IJ110" i="1" s="1"/>
  <c r="IK111" i="1" s="1"/>
  <c r="IL112" i="1" s="1"/>
  <c r="IM113" i="1" s="1"/>
  <c r="IN114" i="1" s="1"/>
  <c r="IO115" i="1" s="1"/>
  <c r="IP116" i="1" s="1"/>
  <c r="IQ117" i="1" s="1"/>
  <c r="IR118" i="1" s="1"/>
  <c r="IS119" i="1" s="1"/>
  <c r="IT120" i="1" s="1"/>
  <c r="IU121" i="1" s="1"/>
  <c r="IV122" i="1" s="1"/>
  <c r="IW123" i="1" s="1"/>
  <c r="IX124" i="1" s="1"/>
  <c r="IY125" i="1" s="1"/>
  <c r="IZ126" i="1" s="1"/>
  <c r="JA127" i="1" s="1"/>
  <c r="JB128" i="1" s="1"/>
  <c r="JC129" i="1" s="1"/>
  <c r="JD130" i="1" s="1"/>
  <c r="JE131" i="1" s="1"/>
  <c r="JF132" i="1" s="1"/>
  <c r="JG133" i="1" s="1"/>
  <c r="JH134" i="1" s="1"/>
  <c r="JI135" i="1" s="1"/>
  <c r="JJ136" i="1" s="1"/>
  <c r="JK137" i="1" s="1"/>
  <c r="JL138" i="1" s="1"/>
  <c r="JM139" i="1" s="1"/>
  <c r="JN140" i="1" s="1"/>
  <c r="JO141" i="1" s="1"/>
  <c r="JP142" i="1" s="1"/>
  <c r="JQ143" i="1" s="1"/>
  <c r="JR144" i="1" s="1"/>
  <c r="JS145" i="1" s="1"/>
  <c r="JT146" i="1" s="1"/>
  <c r="JU147" i="1" s="1"/>
  <c r="JV148" i="1" s="1"/>
  <c r="JW149" i="1" s="1"/>
  <c r="JX150" i="1" s="1"/>
  <c r="JY151" i="1" s="1"/>
  <c r="JZ152" i="1" s="1"/>
  <c r="KA153" i="1" s="1"/>
  <c r="KB154" i="1" s="1"/>
  <c r="KC155" i="1" s="1"/>
  <c r="KD156" i="1" s="1"/>
  <c r="KE157" i="1" s="1"/>
  <c r="KF158" i="1" s="1"/>
  <c r="KG159" i="1" s="1"/>
  <c r="KH160" i="1" s="1"/>
  <c r="KI161" i="1" s="1"/>
  <c r="KJ162" i="1" s="1"/>
  <c r="KK163" i="1" s="1"/>
  <c r="KL164" i="1" s="1"/>
  <c r="KM165" i="1" s="1"/>
  <c r="KN166" i="1" s="1"/>
  <c r="KO167" i="1" s="1"/>
  <c r="KP168" i="1" s="1"/>
  <c r="KQ169" i="1" s="1"/>
  <c r="KR170" i="1" s="1"/>
  <c r="KS171" i="1" s="1"/>
  <c r="KT172" i="1" s="1"/>
  <c r="KU173" i="1" s="1"/>
  <c r="KV174" i="1" s="1"/>
  <c r="KW175" i="1" s="1"/>
  <c r="KX176" i="1" s="1"/>
  <c r="KY177" i="1" s="1"/>
  <c r="KZ178" i="1" s="1"/>
  <c r="LA179" i="1" s="1"/>
  <c r="LB180" i="1" s="1"/>
  <c r="LC181" i="1" s="1"/>
  <c r="LD182" i="1" s="1"/>
  <c r="LE183" i="1" s="1"/>
  <c r="LF184" i="1" s="1"/>
  <c r="LG185" i="1" s="1"/>
  <c r="LH186" i="1" s="1"/>
  <c r="LI187" i="1" s="1"/>
  <c r="LJ188" i="1" s="1"/>
  <c r="LK189" i="1" s="1"/>
  <c r="LL190" i="1" s="1"/>
  <c r="LM191" i="1" s="1"/>
  <c r="LN192" i="1" s="1"/>
  <c r="LO193" i="1" s="1"/>
  <c r="LP194" i="1" s="1"/>
  <c r="LQ195" i="1" s="1"/>
  <c r="HU98" i="1"/>
  <c r="ID98" i="1" s="1"/>
  <c r="IE99" i="1" s="1"/>
  <c r="IF100" i="1" s="1"/>
  <c r="IG101" i="1" s="1"/>
  <c r="IH102" i="1" s="1"/>
  <c r="II103" i="1" s="1"/>
  <c r="IJ104" i="1" s="1"/>
  <c r="IK105" i="1" s="1"/>
  <c r="IL106" i="1" s="1"/>
  <c r="IM107" i="1" s="1"/>
  <c r="IN108" i="1" s="1"/>
  <c r="IO109" i="1" s="1"/>
  <c r="IP110" i="1" s="1"/>
  <c r="IQ111" i="1" s="1"/>
  <c r="IR112" i="1" s="1"/>
  <c r="IS113" i="1" s="1"/>
  <c r="IT114" i="1" s="1"/>
  <c r="IU115" i="1" s="1"/>
  <c r="IV116" i="1" s="1"/>
  <c r="IW117" i="1" s="1"/>
  <c r="IX118" i="1" s="1"/>
  <c r="IY119" i="1" s="1"/>
  <c r="IZ120" i="1" s="1"/>
  <c r="JA121" i="1" s="1"/>
  <c r="JB122" i="1" s="1"/>
  <c r="JC123" i="1" s="1"/>
  <c r="JD124" i="1" s="1"/>
  <c r="JE125" i="1" s="1"/>
  <c r="JF126" i="1" s="1"/>
  <c r="JG127" i="1" s="1"/>
  <c r="JH128" i="1" s="1"/>
  <c r="JI129" i="1" s="1"/>
  <c r="JJ130" i="1" s="1"/>
  <c r="JK131" i="1" s="1"/>
  <c r="JL132" i="1" s="1"/>
  <c r="JM133" i="1" s="1"/>
  <c r="JN134" i="1" s="1"/>
  <c r="JO135" i="1" s="1"/>
  <c r="JP136" i="1" s="1"/>
  <c r="JQ137" i="1" s="1"/>
  <c r="JR138" i="1" s="1"/>
  <c r="JS139" i="1" s="1"/>
  <c r="JT140" i="1" s="1"/>
  <c r="JU141" i="1" s="1"/>
  <c r="JV142" i="1" s="1"/>
  <c r="JW143" i="1" s="1"/>
  <c r="JX144" i="1" s="1"/>
  <c r="JY145" i="1" s="1"/>
  <c r="JZ146" i="1" s="1"/>
  <c r="KA147" i="1" s="1"/>
  <c r="KB148" i="1" s="1"/>
  <c r="KC149" i="1" s="1"/>
  <c r="KD150" i="1" s="1"/>
  <c r="KE151" i="1" s="1"/>
  <c r="KF152" i="1" s="1"/>
  <c r="KG153" i="1" s="1"/>
  <c r="KH154" i="1" s="1"/>
  <c r="KI155" i="1" s="1"/>
  <c r="KJ156" i="1" s="1"/>
  <c r="KK157" i="1" s="1"/>
  <c r="KL158" i="1" s="1"/>
  <c r="KM159" i="1" s="1"/>
  <c r="KN160" i="1" s="1"/>
  <c r="KO161" i="1" s="1"/>
  <c r="KP162" i="1" s="1"/>
  <c r="KQ163" i="1" s="1"/>
  <c r="KR164" i="1" s="1"/>
  <c r="KS165" i="1" s="1"/>
  <c r="KT166" i="1" s="1"/>
  <c r="KU167" i="1" s="1"/>
  <c r="KV168" i="1" s="1"/>
  <c r="KW169" i="1" s="1"/>
  <c r="KX170" i="1" s="1"/>
  <c r="KY171" i="1" s="1"/>
  <c r="KZ172" i="1" s="1"/>
  <c r="LA173" i="1" s="1"/>
  <c r="LB174" i="1" s="1"/>
  <c r="LC175" i="1" s="1"/>
  <c r="LD176" i="1" s="1"/>
  <c r="LE177" i="1" s="1"/>
  <c r="LF178" i="1" s="1"/>
  <c r="LG179" i="1" s="1"/>
  <c r="LH180" i="1" s="1"/>
  <c r="LI181" i="1" s="1"/>
  <c r="LJ182" i="1" s="1"/>
  <c r="LK183" i="1" s="1"/>
  <c r="LL184" i="1" s="1"/>
  <c r="LM185" i="1" s="1"/>
  <c r="LN186" i="1" s="1"/>
  <c r="LO187" i="1" s="1"/>
  <c r="LP188" i="1" s="1"/>
  <c r="LQ189" i="1" s="1"/>
  <c r="LR190" i="1" s="1"/>
  <c r="LS191" i="1" s="1"/>
  <c r="LT192" i="1" s="1"/>
  <c r="LU193" i="1" s="1"/>
  <c r="LV194" i="1" s="1"/>
  <c r="LW195" i="1" s="1"/>
  <c r="HU71" i="1"/>
  <c r="ID71" i="1" s="1"/>
  <c r="IE72" i="1" s="1"/>
  <c r="IF73" i="1" s="1"/>
  <c r="IG74" i="1" s="1"/>
  <c r="IH75" i="1" s="1"/>
  <c r="II76" i="1" s="1"/>
  <c r="IJ77" i="1" s="1"/>
  <c r="IK78" i="1" s="1"/>
  <c r="IL79" i="1" s="1"/>
  <c r="IM80" i="1" s="1"/>
  <c r="IN81" i="1" s="1"/>
  <c r="IO82" i="1" s="1"/>
  <c r="IP83" i="1" s="1"/>
  <c r="IQ84" i="1" s="1"/>
  <c r="IR85" i="1" s="1"/>
  <c r="IS86" i="1" s="1"/>
  <c r="IT87" i="1" s="1"/>
  <c r="IU88" i="1" s="1"/>
  <c r="IV89" i="1" s="1"/>
  <c r="IW90" i="1" s="1"/>
  <c r="IX91" i="1" s="1"/>
  <c r="IY92" i="1" s="1"/>
  <c r="IZ93" i="1" s="1"/>
  <c r="JA94" i="1" s="1"/>
  <c r="JB95" i="1" s="1"/>
  <c r="JC96" i="1" s="1"/>
  <c r="JD97" i="1" s="1"/>
  <c r="JE98" i="1" s="1"/>
  <c r="JF99" i="1" s="1"/>
  <c r="JG100" i="1" s="1"/>
  <c r="JH101" i="1" s="1"/>
  <c r="JI102" i="1" s="1"/>
  <c r="JJ103" i="1" s="1"/>
  <c r="JK104" i="1" s="1"/>
  <c r="JL105" i="1" s="1"/>
  <c r="JM106" i="1" s="1"/>
  <c r="JN107" i="1" s="1"/>
  <c r="JO108" i="1" s="1"/>
  <c r="JP109" i="1" s="1"/>
  <c r="JQ110" i="1" s="1"/>
  <c r="JR111" i="1" s="1"/>
  <c r="JS112" i="1" s="1"/>
  <c r="JT113" i="1" s="1"/>
  <c r="JU114" i="1" s="1"/>
  <c r="JV115" i="1" s="1"/>
  <c r="JW116" i="1" s="1"/>
  <c r="JX117" i="1" s="1"/>
  <c r="JY118" i="1" s="1"/>
  <c r="JZ119" i="1" s="1"/>
  <c r="KA120" i="1" s="1"/>
  <c r="KB121" i="1" s="1"/>
  <c r="KC122" i="1" s="1"/>
  <c r="KD123" i="1" s="1"/>
  <c r="KE124" i="1" s="1"/>
  <c r="KF125" i="1" s="1"/>
  <c r="KG126" i="1" s="1"/>
  <c r="KH127" i="1" s="1"/>
  <c r="KI128" i="1" s="1"/>
  <c r="KJ129" i="1" s="1"/>
  <c r="KK130" i="1" s="1"/>
  <c r="KL131" i="1" s="1"/>
  <c r="KM132" i="1" s="1"/>
  <c r="KN133" i="1" s="1"/>
  <c r="KO134" i="1" s="1"/>
  <c r="KP135" i="1" s="1"/>
  <c r="KQ136" i="1" s="1"/>
  <c r="KR137" i="1" s="1"/>
  <c r="KS138" i="1" s="1"/>
  <c r="KT139" i="1" s="1"/>
  <c r="KU140" i="1" s="1"/>
  <c r="KV141" i="1" s="1"/>
  <c r="KW142" i="1" s="1"/>
  <c r="KX143" i="1" s="1"/>
  <c r="KY144" i="1" s="1"/>
  <c r="KZ145" i="1" s="1"/>
  <c r="LA146" i="1" s="1"/>
  <c r="LB147" i="1" s="1"/>
  <c r="LC148" i="1" s="1"/>
  <c r="LD149" i="1" s="1"/>
  <c r="LE150" i="1" s="1"/>
  <c r="LF151" i="1" s="1"/>
  <c r="LG152" i="1" s="1"/>
  <c r="LH153" i="1" s="1"/>
  <c r="LI154" i="1" s="1"/>
  <c r="LJ155" i="1" s="1"/>
  <c r="LK156" i="1" s="1"/>
  <c r="LL157" i="1" s="1"/>
  <c r="LM158" i="1" s="1"/>
  <c r="LN159" i="1" s="1"/>
  <c r="LO160" i="1" s="1"/>
  <c r="LP161" i="1" s="1"/>
  <c r="LQ162" i="1" s="1"/>
  <c r="LR163" i="1" s="1"/>
  <c r="LS164" i="1" s="1"/>
  <c r="LT165" i="1" s="1"/>
  <c r="LU166" i="1" s="1"/>
  <c r="LV167" i="1" s="1"/>
  <c r="LW168" i="1" s="1"/>
  <c r="LX169" i="1" s="1"/>
  <c r="LY170" i="1" s="1"/>
  <c r="LZ171" i="1" s="1"/>
  <c r="MA172" i="1" s="1"/>
  <c r="MB173" i="1" s="1"/>
  <c r="MC174" i="1" s="1"/>
  <c r="MD175" i="1" s="1"/>
  <c r="ME176" i="1" s="1"/>
  <c r="MF177" i="1" s="1"/>
  <c r="MG178" i="1" s="1"/>
  <c r="MH179" i="1" s="1"/>
  <c r="MI180" i="1" s="1"/>
  <c r="MJ181" i="1" s="1"/>
  <c r="MK182" i="1" s="1"/>
  <c r="ML183" i="1" s="1"/>
  <c r="MM184" i="1" s="1"/>
  <c r="MN185" i="1" s="1"/>
  <c r="MO186" i="1" s="1"/>
  <c r="MP187" i="1" s="1"/>
  <c r="MQ188" i="1" s="1"/>
  <c r="MR189" i="1" s="1"/>
  <c r="MS190" i="1" s="1"/>
  <c r="MT191" i="1" s="1"/>
  <c r="MU192" i="1" s="1"/>
  <c r="MV193" i="1" s="1"/>
  <c r="MW194" i="1" s="1"/>
  <c r="MX195" i="1" s="1"/>
  <c r="HU9" i="1"/>
  <c r="ID9" i="1" s="1"/>
  <c r="IE10" i="1" s="1"/>
  <c r="IF11" i="1" s="1"/>
  <c r="IG12" i="1" s="1"/>
  <c r="IH13" i="1" s="1"/>
  <c r="II14" i="1" s="1"/>
  <c r="IJ15" i="1" s="1"/>
  <c r="IK16" i="1" s="1"/>
  <c r="IL17" i="1" s="1"/>
  <c r="IM18" i="1" s="1"/>
  <c r="IN19" i="1" s="1"/>
  <c r="IO20" i="1" s="1"/>
  <c r="IP21" i="1" s="1"/>
  <c r="IQ22" i="1" s="1"/>
  <c r="IR23" i="1" s="1"/>
  <c r="IS24" i="1" s="1"/>
  <c r="IT25" i="1" s="1"/>
  <c r="IU26" i="1" s="1"/>
  <c r="IV27" i="1" s="1"/>
  <c r="IW28" i="1" s="1"/>
  <c r="IX29" i="1" s="1"/>
  <c r="IY30" i="1" s="1"/>
  <c r="IZ31" i="1" s="1"/>
  <c r="JA32" i="1" s="1"/>
  <c r="JB33" i="1" s="1"/>
  <c r="JC34" i="1" s="1"/>
  <c r="JD35" i="1" s="1"/>
  <c r="JE36" i="1" s="1"/>
  <c r="JF37" i="1" s="1"/>
  <c r="JG38" i="1" s="1"/>
  <c r="JH39" i="1" s="1"/>
  <c r="JI40" i="1" s="1"/>
  <c r="JJ41" i="1" s="1"/>
  <c r="JK42" i="1" s="1"/>
  <c r="JL43" i="1" s="1"/>
  <c r="JM44" i="1" s="1"/>
  <c r="JN45" i="1" s="1"/>
  <c r="JO46" i="1" s="1"/>
  <c r="JP47" i="1" s="1"/>
  <c r="JQ48" i="1" s="1"/>
  <c r="JR49" i="1" s="1"/>
  <c r="JS50" i="1" s="1"/>
  <c r="JT51" i="1" s="1"/>
  <c r="JU52" i="1" s="1"/>
  <c r="JV53" i="1" s="1"/>
  <c r="JW54" i="1" s="1"/>
  <c r="JX55" i="1" s="1"/>
  <c r="JY56" i="1" s="1"/>
  <c r="JZ57" i="1" s="1"/>
  <c r="KA58" i="1" s="1"/>
  <c r="KB59" i="1" s="1"/>
  <c r="KC60" i="1" s="1"/>
  <c r="KD61" i="1" s="1"/>
  <c r="KE62" i="1" s="1"/>
  <c r="KF63" i="1" s="1"/>
  <c r="KG64" i="1" s="1"/>
  <c r="KH65" i="1" s="1"/>
  <c r="KI66" i="1" s="1"/>
  <c r="KJ67" i="1" s="1"/>
  <c r="KK68" i="1" s="1"/>
  <c r="KL69" i="1" s="1"/>
  <c r="KM70" i="1" s="1"/>
  <c r="KN71" i="1" s="1"/>
  <c r="KO72" i="1" s="1"/>
  <c r="KP73" i="1" s="1"/>
  <c r="KQ74" i="1" s="1"/>
  <c r="KR75" i="1" s="1"/>
  <c r="KS76" i="1" s="1"/>
  <c r="KT77" i="1" s="1"/>
  <c r="KU78" i="1" s="1"/>
  <c r="KV79" i="1" s="1"/>
  <c r="KW80" i="1" s="1"/>
  <c r="KX81" i="1" s="1"/>
  <c r="KY82" i="1" s="1"/>
  <c r="KZ83" i="1" s="1"/>
  <c r="LA84" i="1" s="1"/>
  <c r="LB85" i="1" s="1"/>
  <c r="LC86" i="1" s="1"/>
  <c r="LD87" i="1" s="1"/>
  <c r="LE88" i="1" s="1"/>
  <c r="LF89" i="1" s="1"/>
  <c r="LG90" i="1" s="1"/>
  <c r="LH91" i="1" s="1"/>
  <c r="LI92" i="1" s="1"/>
  <c r="LJ93" i="1" s="1"/>
  <c r="LK94" i="1" s="1"/>
  <c r="LL95" i="1" s="1"/>
  <c r="LM96" i="1" s="1"/>
  <c r="LN97" i="1" s="1"/>
  <c r="LO98" i="1" s="1"/>
  <c r="LP99" i="1" s="1"/>
  <c r="LQ100" i="1" s="1"/>
  <c r="LR101" i="1" s="1"/>
  <c r="LS102" i="1" s="1"/>
  <c r="LT103" i="1" s="1"/>
  <c r="LU104" i="1" s="1"/>
  <c r="LV105" i="1" s="1"/>
  <c r="LW106" i="1" s="1"/>
  <c r="LX107" i="1" s="1"/>
  <c r="LY108" i="1" s="1"/>
  <c r="LZ109" i="1" s="1"/>
  <c r="MA110" i="1" s="1"/>
  <c r="MB111" i="1" s="1"/>
  <c r="MC112" i="1" s="1"/>
  <c r="MD113" i="1" s="1"/>
  <c r="ME114" i="1" s="1"/>
  <c r="MF115" i="1" s="1"/>
  <c r="MG116" i="1" s="1"/>
  <c r="MH117" i="1" s="1"/>
  <c r="MI118" i="1" s="1"/>
  <c r="MJ119" i="1" s="1"/>
  <c r="MK120" i="1" s="1"/>
  <c r="ML121" i="1" s="1"/>
  <c r="MM122" i="1" s="1"/>
  <c r="MN123" i="1" s="1"/>
  <c r="MO124" i="1" s="1"/>
  <c r="MP125" i="1" s="1"/>
  <c r="MQ126" i="1" s="1"/>
  <c r="MR127" i="1" s="1"/>
  <c r="MS128" i="1" s="1"/>
  <c r="MT129" i="1" s="1"/>
  <c r="MU130" i="1" s="1"/>
  <c r="MV131" i="1" s="1"/>
  <c r="MW132" i="1" s="1"/>
  <c r="MX133" i="1" s="1"/>
  <c r="MY134" i="1" s="1"/>
  <c r="MZ135" i="1" s="1"/>
  <c r="NA136" i="1" s="1"/>
  <c r="NB137" i="1" s="1"/>
  <c r="NC138" i="1" s="1"/>
  <c r="ND139" i="1" s="1"/>
  <c r="NE140" i="1" s="1"/>
  <c r="NF141" i="1" s="1"/>
  <c r="NG142" i="1" s="1"/>
  <c r="NH143" i="1" s="1"/>
  <c r="NI144" i="1" s="1"/>
  <c r="NJ145" i="1" s="1"/>
  <c r="NK146" i="1" s="1"/>
  <c r="NL147" i="1" s="1"/>
  <c r="NM148" i="1" s="1"/>
  <c r="NN149" i="1" s="1"/>
  <c r="NO150" i="1" s="1"/>
  <c r="NP151" i="1" s="1"/>
  <c r="NQ152" i="1" s="1"/>
  <c r="NR153" i="1" s="1"/>
  <c r="NS154" i="1" s="1"/>
  <c r="NT155" i="1" s="1"/>
  <c r="NU156" i="1" s="1"/>
  <c r="NV157" i="1" s="1"/>
  <c r="NW158" i="1" s="1"/>
  <c r="NX159" i="1" s="1"/>
  <c r="NY160" i="1" s="1"/>
  <c r="NZ161" i="1" s="1"/>
  <c r="OA162" i="1" s="1"/>
  <c r="OB163" i="1" s="1"/>
  <c r="OC164" i="1" s="1"/>
  <c r="OD165" i="1" s="1"/>
  <c r="OE166" i="1" s="1"/>
  <c r="OF167" i="1" s="1"/>
  <c r="OG168" i="1" s="1"/>
  <c r="OH169" i="1" s="1"/>
  <c r="OI170" i="1" s="1"/>
  <c r="OJ171" i="1" s="1"/>
  <c r="OK172" i="1" s="1"/>
  <c r="OL173" i="1" s="1"/>
  <c r="OM174" i="1" s="1"/>
  <c r="ON175" i="1" s="1"/>
  <c r="OO176" i="1" s="1"/>
  <c r="OP177" i="1" s="1"/>
  <c r="OQ178" i="1" s="1"/>
  <c r="OR179" i="1" s="1"/>
  <c r="OS180" i="1" s="1"/>
  <c r="OT181" i="1" s="1"/>
  <c r="OU182" i="1" s="1"/>
  <c r="OV183" i="1" s="1"/>
  <c r="OW184" i="1" s="1"/>
  <c r="OX185" i="1" s="1"/>
  <c r="OY186" i="1" s="1"/>
  <c r="OZ187" i="1" s="1"/>
  <c r="PA188" i="1" s="1"/>
  <c r="PB189" i="1" s="1"/>
  <c r="PC190" i="1" s="1"/>
  <c r="PD191" i="1" s="1"/>
  <c r="PE192" i="1" s="1"/>
  <c r="PF193" i="1" s="1"/>
  <c r="PG194" i="1" s="1"/>
  <c r="PH195" i="1" s="1"/>
  <c r="HU16" i="1"/>
  <c r="ID16" i="1" s="1"/>
  <c r="IE17" i="1" s="1"/>
  <c r="IF18" i="1" s="1"/>
  <c r="IG19" i="1" s="1"/>
  <c r="IH20" i="1" s="1"/>
  <c r="II21" i="1" s="1"/>
  <c r="IJ22" i="1" s="1"/>
  <c r="IK23" i="1" s="1"/>
  <c r="IL24" i="1" s="1"/>
  <c r="IM25" i="1" s="1"/>
  <c r="IN26" i="1" s="1"/>
  <c r="IO27" i="1" s="1"/>
  <c r="IP28" i="1" s="1"/>
  <c r="IQ29" i="1" s="1"/>
  <c r="IR30" i="1" s="1"/>
  <c r="IS31" i="1" s="1"/>
  <c r="IT32" i="1" s="1"/>
  <c r="IU33" i="1" s="1"/>
  <c r="IV34" i="1" s="1"/>
  <c r="IW35" i="1" s="1"/>
  <c r="IX36" i="1" s="1"/>
  <c r="IY37" i="1" s="1"/>
  <c r="IZ38" i="1" s="1"/>
  <c r="JA39" i="1" s="1"/>
  <c r="JB40" i="1" s="1"/>
  <c r="JC41" i="1" s="1"/>
  <c r="JD42" i="1" s="1"/>
  <c r="JE43" i="1" s="1"/>
  <c r="JF44" i="1" s="1"/>
  <c r="JG45" i="1" s="1"/>
  <c r="JH46" i="1" s="1"/>
  <c r="JI47" i="1" s="1"/>
  <c r="JJ48" i="1" s="1"/>
  <c r="JK49" i="1" s="1"/>
  <c r="JL50" i="1" s="1"/>
  <c r="JM51" i="1" s="1"/>
  <c r="JN52" i="1" s="1"/>
  <c r="JO53" i="1" s="1"/>
  <c r="JP54" i="1" s="1"/>
  <c r="JQ55" i="1" s="1"/>
  <c r="JR56" i="1" s="1"/>
  <c r="JS57" i="1" s="1"/>
  <c r="JT58" i="1" s="1"/>
  <c r="JU59" i="1" s="1"/>
  <c r="JV60" i="1" s="1"/>
  <c r="JW61" i="1" s="1"/>
  <c r="JX62" i="1" s="1"/>
  <c r="JY63" i="1" s="1"/>
  <c r="JZ64" i="1" s="1"/>
  <c r="KA65" i="1" s="1"/>
  <c r="KB66" i="1" s="1"/>
  <c r="KC67" i="1" s="1"/>
  <c r="KD68" i="1" s="1"/>
  <c r="KE69" i="1" s="1"/>
  <c r="KF70" i="1" s="1"/>
  <c r="KG71" i="1" s="1"/>
  <c r="KH72" i="1" s="1"/>
  <c r="KI73" i="1" s="1"/>
  <c r="KJ74" i="1" s="1"/>
  <c r="KK75" i="1" s="1"/>
  <c r="KL76" i="1" s="1"/>
  <c r="KM77" i="1" s="1"/>
  <c r="KN78" i="1" s="1"/>
  <c r="KO79" i="1" s="1"/>
  <c r="KP80" i="1" s="1"/>
  <c r="KQ81" i="1" s="1"/>
  <c r="KR82" i="1" s="1"/>
  <c r="KS83" i="1" s="1"/>
  <c r="KT84" i="1" s="1"/>
  <c r="KU85" i="1" s="1"/>
  <c r="KV86" i="1" s="1"/>
  <c r="KW87" i="1" s="1"/>
  <c r="KX88" i="1" s="1"/>
  <c r="KY89" i="1" s="1"/>
  <c r="KZ90" i="1" s="1"/>
  <c r="LA91" i="1" s="1"/>
  <c r="LB92" i="1" s="1"/>
  <c r="LC93" i="1" s="1"/>
  <c r="LD94" i="1" s="1"/>
  <c r="LE95" i="1" s="1"/>
  <c r="LF96" i="1" s="1"/>
  <c r="LG97" i="1" s="1"/>
  <c r="LH98" i="1" s="1"/>
  <c r="LI99" i="1" s="1"/>
  <c r="LJ100" i="1" s="1"/>
  <c r="LK101" i="1" s="1"/>
  <c r="LL102" i="1" s="1"/>
  <c r="LM103" i="1" s="1"/>
  <c r="LN104" i="1" s="1"/>
  <c r="LO105" i="1" s="1"/>
  <c r="LP106" i="1" s="1"/>
  <c r="LQ107" i="1" s="1"/>
  <c r="LR108" i="1" s="1"/>
  <c r="LS109" i="1" s="1"/>
  <c r="LT110" i="1" s="1"/>
  <c r="LU111" i="1" s="1"/>
  <c r="LV112" i="1" s="1"/>
  <c r="LW113" i="1" s="1"/>
  <c r="LX114" i="1" s="1"/>
  <c r="LY115" i="1" s="1"/>
  <c r="LZ116" i="1" s="1"/>
  <c r="MA117" i="1" s="1"/>
  <c r="MB118" i="1" s="1"/>
  <c r="MC119" i="1" s="1"/>
  <c r="MD120" i="1" s="1"/>
  <c r="ME121" i="1" s="1"/>
  <c r="MF122" i="1" s="1"/>
  <c r="MG123" i="1" s="1"/>
  <c r="MH124" i="1" s="1"/>
  <c r="MI125" i="1" s="1"/>
  <c r="MJ126" i="1" s="1"/>
  <c r="MK127" i="1" s="1"/>
  <c r="ML128" i="1" s="1"/>
  <c r="MM129" i="1" s="1"/>
  <c r="MN130" i="1" s="1"/>
  <c r="MO131" i="1" s="1"/>
  <c r="MP132" i="1" s="1"/>
  <c r="MQ133" i="1" s="1"/>
  <c r="MR134" i="1" s="1"/>
  <c r="MS135" i="1" s="1"/>
  <c r="MT136" i="1" s="1"/>
  <c r="MU137" i="1" s="1"/>
  <c r="MV138" i="1" s="1"/>
  <c r="MW139" i="1" s="1"/>
  <c r="MX140" i="1" s="1"/>
  <c r="MY141" i="1" s="1"/>
  <c r="MZ142" i="1" s="1"/>
  <c r="NA143" i="1" s="1"/>
  <c r="NB144" i="1" s="1"/>
  <c r="NC145" i="1" s="1"/>
  <c r="ND146" i="1" s="1"/>
  <c r="NE147" i="1" s="1"/>
  <c r="NF148" i="1" s="1"/>
  <c r="NG149" i="1" s="1"/>
  <c r="NH150" i="1" s="1"/>
  <c r="NI151" i="1" s="1"/>
  <c r="NJ152" i="1" s="1"/>
  <c r="NK153" i="1" s="1"/>
  <c r="NL154" i="1" s="1"/>
  <c r="NM155" i="1" s="1"/>
  <c r="NN156" i="1" s="1"/>
  <c r="NO157" i="1" s="1"/>
  <c r="NP158" i="1" s="1"/>
  <c r="NQ159" i="1" s="1"/>
  <c r="NR160" i="1" s="1"/>
  <c r="NS161" i="1" s="1"/>
  <c r="NT162" i="1" s="1"/>
  <c r="NU163" i="1" s="1"/>
  <c r="NV164" i="1" s="1"/>
  <c r="NW165" i="1" s="1"/>
  <c r="NX166" i="1" s="1"/>
  <c r="NY167" i="1" s="1"/>
  <c r="NZ168" i="1" s="1"/>
  <c r="OA169" i="1" s="1"/>
  <c r="OB170" i="1" s="1"/>
  <c r="OC171" i="1" s="1"/>
  <c r="OD172" i="1" s="1"/>
  <c r="OE173" i="1" s="1"/>
  <c r="OF174" i="1" s="1"/>
  <c r="OG175" i="1" s="1"/>
  <c r="OH176" i="1" s="1"/>
  <c r="OI177" i="1" s="1"/>
  <c r="OJ178" i="1" s="1"/>
  <c r="OK179" i="1" s="1"/>
  <c r="OL180" i="1" s="1"/>
  <c r="OM181" i="1" s="1"/>
  <c r="ON182" i="1" s="1"/>
  <c r="OO183" i="1" s="1"/>
  <c r="OP184" i="1" s="1"/>
  <c r="OQ185" i="1" s="1"/>
  <c r="OR186" i="1" s="1"/>
  <c r="OS187" i="1" s="1"/>
  <c r="OT188" i="1" s="1"/>
  <c r="OU189" i="1" s="1"/>
  <c r="OV190" i="1" s="1"/>
  <c r="OW191" i="1" s="1"/>
  <c r="OX192" i="1" s="1"/>
  <c r="OY193" i="1" s="1"/>
  <c r="OZ194" i="1" s="1"/>
  <c r="PA195" i="1" s="1"/>
  <c r="HU74" i="1"/>
  <c r="ID74" i="1" s="1"/>
  <c r="IE75" i="1" s="1"/>
  <c r="IF76" i="1" s="1"/>
  <c r="IG77" i="1" s="1"/>
  <c r="IH78" i="1" s="1"/>
  <c r="II79" i="1" s="1"/>
  <c r="IJ80" i="1" s="1"/>
  <c r="IK81" i="1" s="1"/>
  <c r="IL82" i="1" s="1"/>
  <c r="IM83" i="1" s="1"/>
  <c r="IN84" i="1" s="1"/>
  <c r="IO85" i="1" s="1"/>
  <c r="IP86" i="1" s="1"/>
  <c r="IQ87" i="1" s="1"/>
  <c r="IR88" i="1" s="1"/>
  <c r="IS89" i="1" s="1"/>
  <c r="IT90" i="1" s="1"/>
  <c r="IU91" i="1" s="1"/>
  <c r="IV92" i="1" s="1"/>
  <c r="IW93" i="1" s="1"/>
  <c r="IX94" i="1" s="1"/>
  <c r="IY95" i="1" s="1"/>
  <c r="IZ96" i="1" s="1"/>
  <c r="JA97" i="1" s="1"/>
  <c r="JB98" i="1" s="1"/>
  <c r="JC99" i="1" s="1"/>
  <c r="JD100" i="1" s="1"/>
  <c r="JE101" i="1" s="1"/>
  <c r="JF102" i="1" s="1"/>
  <c r="JG103" i="1" s="1"/>
  <c r="JH104" i="1" s="1"/>
  <c r="JI105" i="1" s="1"/>
  <c r="JJ106" i="1" s="1"/>
  <c r="JK107" i="1" s="1"/>
  <c r="JL108" i="1" s="1"/>
  <c r="JM109" i="1" s="1"/>
  <c r="JN110" i="1" s="1"/>
  <c r="JO111" i="1" s="1"/>
  <c r="JP112" i="1" s="1"/>
  <c r="JQ113" i="1" s="1"/>
  <c r="JR114" i="1" s="1"/>
  <c r="JS115" i="1" s="1"/>
  <c r="JT116" i="1" s="1"/>
  <c r="JU117" i="1" s="1"/>
  <c r="JV118" i="1" s="1"/>
  <c r="JW119" i="1" s="1"/>
  <c r="JX120" i="1" s="1"/>
  <c r="JY121" i="1" s="1"/>
  <c r="JZ122" i="1" s="1"/>
  <c r="KA123" i="1" s="1"/>
  <c r="KB124" i="1" s="1"/>
  <c r="KC125" i="1" s="1"/>
  <c r="KD126" i="1" s="1"/>
  <c r="KE127" i="1" s="1"/>
  <c r="KF128" i="1" s="1"/>
  <c r="KG129" i="1" s="1"/>
  <c r="KH130" i="1" s="1"/>
  <c r="KI131" i="1" s="1"/>
  <c r="KJ132" i="1" s="1"/>
  <c r="KK133" i="1" s="1"/>
  <c r="KL134" i="1" s="1"/>
  <c r="KM135" i="1" s="1"/>
  <c r="KN136" i="1" s="1"/>
  <c r="KO137" i="1" s="1"/>
  <c r="KP138" i="1" s="1"/>
  <c r="KQ139" i="1" s="1"/>
  <c r="KR140" i="1" s="1"/>
  <c r="KS141" i="1" s="1"/>
  <c r="KT142" i="1" s="1"/>
  <c r="KU143" i="1" s="1"/>
  <c r="KV144" i="1" s="1"/>
  <c r="KW145" i="1" s="1"/>
  <c r="KX146" i="1" s="1"/>
  <c r="KY147" i="1" s="1"/>
  <c r="KZ148" i="1" s="1"/>
  <c r="LA149" i="1" s="1"/>
  <c r="LB150" i="1" s="1"/>
  <c r="LC151" i="1" s="1"/>
  <c r="LD152" i="1" s="1"/>
  <c r="LE153" i="1" s="1"/>
  <c r="LF154" i="1" s="1"/>
  <c r="LG155" i="1" s="1"/>
  <c r="LH156" i="1" s="1"/>
  <c r="LI157" i="1" s="1"/>
  <c r="LJ158" i="1" s="1"/>
  <c r="LK159" i="1" s="1"/>
  <c r="LL160" i="1" s="1"/>
  <c r="LM161" i="1" s="1"/>
  <c r="LN162" i="1" s="1"/>
  <c r="LO163" i="1" s="1"/>
  <c r="LP164" i="1" s="1"/>
  <c r="LQ165" i="1" s="1"/>
  <c r="LR166" i="1" s="1"/>
  <c r="LS167" i="1" s="1"/>
  <c r="LT168" i="1" s="1"/>
  <c r="LU169" i="1" s="1"/>
  <c r="LV170" i="1" s="1"/>
  <c r="LW171" i="1" s="1"/>
  <c r="LX172" i="1" s="1"/>
  <c r="LY173" i="1" s="1"/>
  <c r="LZ174" i="1" s="1"/>
  <c r="MA175" i="1" s="1"/>
  <c r="MB176" i="1" s="1"/>
  <c r="MC177" i="1" s="1"/>
  <c r="MD178" i="1" s="1"/>
  <c r="ME179" i="1" s="1"/>
  <c r="MF180" i="1" s="1"/>
  <c r="MG181" i="1" s="1"/>
  <c r="MH182" i="1" s="1"/>
  <c r="MI183" i="1" s="1"/>
  <c r="MJ184" i="1" s="1"/>
  <c r="MK185" i="1" s="1"/>
  <c r="ML186" i="1" s="1"/>
  <c r="MM187" i="1" s="1"/>
  <c r="MN188" i="1" s="1"/>
  <c r="MO189" i="1" s="1"/>
  <c r="MP190" i="1" s="1"/>
  <c r="MQ191" i="1" s="1"/>
  <c r="MR192" i="1" s="1"/>
  <c r="MS193" i="1" s="1"/>
  <c r="MT194" i="1" s="1"/>
  <c r="MU195" i="1" s="1"/>
  <c r="HU79" i="1"/>
  <c r="ID79" i="1" s="1"/>
  <c r="IE80" i="1" s="1"/>
  <c r="IF81" i="1" s="1"/>
  <c r="IG82" i="1" s="1"/>
  <c r="IH83" i="1" s="1"/>
  <c r="II84" i="1" s="1"/>
  <c r="IJ85" i="1" s="1"/>
  <c r="IK86" i="1" s="1"/>
  <c r="IL87" i="1" s="1"/>
  <c r="IM88" i="1" s="1"/>
  <c r="IN89" i="1" s="1"/>
  <c r="IO90" i="1" s="1"/>
  <c r="IP91" i="1" s="1"/>
  <c r="IQ92" i="1" s="1"/>
  <c r="IR93" i="1" s="1"/>
  <c r="IS94" i="1" s="1"/>
  <c r="IT95" i="1" s="1"/>
  <c r="IU96" i="1" s="1"/>
  <c r="IV97" i="1" s="1"/>
  <c r="IW98" i="1" s="1"/>
  <c r="IX99" i="1" s="1"/>
  <c r="IY100" i="1" s="1"/>
  <c r="IZ101" i="1" s="1"/>
  <c r="JA102" i="1" s="1"/>
  <c r="JB103" i="1" s="1"/>
  <c r="JC104" i="1" s="1"/>
  <c r="JD105" i="1" s="1"/>
  <c r="JE106" i="1" s="1"/>
  <c r="JF107" i="1" s="1"/>
  <c r="JG108" i="1" s="1"/>
  <c r="JH109" i="1" s="1"/>
  <c r="JI110" i="1" s="1"/>
  <c r="JJ111" i="1" s="1"/>
  <c r="JK112" i="1" s="1"/>
  <c r="JL113" i="1" s="1"/>
  <c r="JM114" i="1" s="1"/>
  <c r="JN115" i="1" s="1"/>
  <c r="JO116" i="1" s="1"/>
  <c r="JP117" i="1" s="1"/>
  <c r="JQ118" i="1" s="1"/>
  <c r="JR119" i="1" s="1"/>
  <c r="JS120" i="1" s="1"/>
  <c r="JT121" i="1" s="1"/>
  <c r="JU122" i="1" s="1"/>
  <c r="JV123" i="1" s="1"/>
  <c r="JW124" i="1" s="1"/>
  <c r="JX125" i="1" s="1"/>
  <c r="JY126" i="1" s="1"/>
  <c r="JZ127" i="1" s="1"/>
  <c r="KA128" i="1" s="1"/>
  <c r="KB129" i="1" s="1"/>
  <c r="KC130" i="1" s="1"/>
  <c r="KD131" i="1" s="1"/>
  <c r="KE132" i="1" s="1"/>
  <c r="KF133" i="1" s="1"/>
  <c r="KG134" i="1" s="1"/>
  <c r="KH135" i="1" s="1"/>
  <c r="KI136" i="1" s="1"/>
  <c r="KJ137" i="1" s="1"/>
  <c r="KK138" i="1" s="1"/>
  <c r="KL139" i="1" s="1"/>
  <c r="KM140" i="1" s="1"/>
  <c r="KN141" i="1" s="1"/>
  <c r="KO142" i="1" s="1"/>
  <c r="KP143" i="1" s="1"/>
  <c r="KQ144" i="1" s="1"/>
  <c r="KR145" i="1" s="1"/>
  <c r="KS146" i="1" s="1"/>
  <c r="KT147" i="1" s="1"/>
  <c r="KU148" i="1" s="1"/>
  <c r="KV149" i="1" s="1"/>
  <c r="KW150" i="1" s="1"/>
  <c r="KX151" i="1" s="1"/>
  <c r="KY152" i="1" s="1"/>
  <c r="KZ153" i="1" s="1"/>
  <c r="LA154" i="1" s="1"/>
  <c r="LB155" i="1" s="1"/>
  <c r="LC156" i="1" s="1"/>
  <c r="LD157" i="1" s="1"/>
  <c r="LE158" i="1" s="1"/>
  <c r="LF159" i="1" s="1"/>
  <c r="LG160" i="1" s="1"/>
  <c r="LH161" i="1" s="1"/>
  <c r="LI162" i="1" s="1"/>
  <c r="LJ163" i="1" s="1"/>
  <c r="LK164" i="1" s="1"/>
  <c r="LL165" i="1" s="1"/>
  <c r="LM166" i="1" s="1"/>
  <c r="LN167" i="1" s="1"/>
  <c r="LO168" i="1" s="1"/>
  <c r="LP169" i="1" s="1"/>
  <c r="LQ170" i="1" s="1"/>
  <c r="LR171" i="1" s="1"/>
  <c r="LS172" i="1" s="1"/>
  <c r="LT173" i="1" s="1"/>
  <c r="LU174" i="1" s="1"/>
  <c r="LV175" i="1" s="1"/>
  <c r="LW176" i="1" s="1"/>
  <c r="LX177" i="1" s="1"/>
  <c r="LY178" i="1" s="1"/>
  <c r="LZ179" i="1" s="1"/>
  <c r="MA180" i="1" s="1"/>
  <c r="MB181" i="1" s="1"/>
  <c r="MC182" i="1" s="1"/>
  <c r="MD183" i="1" s="1"/>
  <c r="ME184" i="1" s="1"/>
  <c r="MF185" i="1" s="1"/>
  <c r="MG186" i="1" s="1"/>
  <c r="MH187" i="1" s="1"/>
  <c r="MI188" i="1" s="1"/>
  <c r="MJ189" i="1" s="1"/>
  <c r="MK190" i="1" s="1"/>
  <c r="ML191" i="1" s="1"/>
  <c r="MM192" i="1" s="1"/>
  <c r="MN193" i="1" s="1"/>
  <c r="MO194" i="1" s="1"/>
  <c r="MP195" i="1" s="1"/>
  <c r="HU158" i="1"/>
  <c r="ID158" i="1" s="1"/>
  <c r="IE159" i="1" s="1"/>
  <c r="IF160" i="1" s="1"/>
  <c r="IG161" i="1" s="1"/>
  <c r="IH162" i="1" s="1"/>
  <c r="II163" i="1" s="1"/>
  <c r="IJ164" i="1" s="1"/>
  <c r="IK165" i="1" s="1"/>
  <c r="IL166" i="1" s="1"/>
  <c r="IM167" i="1" s="1"/>
  <c r="IN168" i="1" s="1"/>
  <c r="IO169" i="1" s="1"/>
  <c r="IP170" i="1" s="1"/>
  <c r="IQ171" i="1" s="1"/>
  <c r="IR172" i="1" s="1"/>
  <c r="IS173" i="1" s="1"/>
  <c r="IT174" i="1" s="1"/>
  <c r="IU175" i="1" s="1"/>
  <c r="IV176" i="1" s="1"/>
  <c r="IW177" i="1" s="1"/>
  <c r="IX178" i="1" s="1"/>
  <c r="IY179" i="1" s="1"/>
  <c r="IZ180" i="1" s="1"/>
  <c r="JA181" i="1" s="1"/>
  <c r="JB182" i="1" s="1"/>
  <c r="JC183" i="1" s="1"/>
  <c r="JD184" i="1" s="1"/>
  <c r="JE185" i="1" s="1"/>
  <c r="JF186" i="1" s="1"/>
  <c r="JG187" i="1" s="1"/>
  <c r="JH188" i="1" s="1"/>
  <c r="JI189" i="1" s="1"/>
  <c r="JJ190" i="1" s="1"/>
  <c r="JK191" i="1" s="1"/>
  <c r="JL192" i="1" s="1"/>
  <c r="JM193" i="1" s="1"/>
  <c r="JN194" i="1" s="1"/>
  <c r="JO195" i="1" s="1"/>
  <c r="HU122" i="1"/>
  <c r="ID122" i="1" s="1"/>
  <c r="IE123" i="1" s="1"/>
  <c r="IF124" i="1" s="1"/>
  <c r="IG125" i="1" s="1"/>
  <c r="IH126" i="1" s="1"/>
  <c r="II127" i="1" s="1"/>
  <c r="IJ128" i="1" s="1"/>
  <c r="IK129" i="1" s="1"/>
  <c r="IL130" i="1" s="1"/>
  <c r="IM131" i="1" s="1"/>
  <c r="IN132" i="1" s="1"/>
  <c r="IO133" i="1" s="1"/>
  <c r="IP134" i="1" s="1"/>
  <c r="IQ135" i="1" s="1"/>
  <c r="IR136" i="1" s="1"/>
  <c r="IS137" i="1" s="1"/>
  <c r="IT138" i="1" s="1"/>
  <c r="IU139" i="1" s="1"/>
  <c r="IV140" i="1" s="1"/>
  <c r="IW141" i="1" s="1"/>
  <c r="IX142" i="1" s="1"/>
  <c r="IY143" i="1" s="1"/>
  <c r="IZ144" i="1" s="1"/>
  <c r="JA145" i="1" s="1"/>
  <c r="JB146" i="1" s="1"/>
  <c r="JC147" i="1" s="1"/>
  <c r="JD148" i="1" s="1"/>
  <c r="JE149" i="1" s="1"/>
  <c r="JF150" i="1" s="1"/>
  <c r="JG151" i="1" s="1"/>
  <c r="JH152" i="1" s="1"/>
  <c r="JI153" i="1" s="1"/>
  <c r="JJ154" i="1" s="1"/>
  <c r="JK155" i="1" s="1"/>
  <c r="JL156" i="1" s="1"/>
  <c r="JM157" i="1" s="1"/>
  <c r="JN158" i="1" s="1"/>
  <c r="JO159" i="1" s="1"/>
  <c r="JP160" i="1" s="1"/>
  <c r="JQ161" i="1" s="1"/>
  <c r="JR162" i="1" s="1"/>
  <c r="JS163" i="1" s="1"/>
  <c r="JT164" i="1" s="1"/>
  <c r="JU165" i="1" s="1"/>
  <c r="JV166" i="1" s="1"/>
  <c r="JW167" i="1" s="1"/>
  <c r="JX168" i="1" s="1"/>
  <c r="JY169" i="1" s="1"/>
  <c r="JZ170" i="1" s="1"/>
  <c r="KA171" i="1" s="1"/>
  <c r="KB172" i="1" s="1"/>
  <c r="KC173" i="1" s="1"/>
  <c r="KD174" i="1" s="1"/>
  <c r="KE175" i="1" s="1"/>
  <c r="KF176" i="1" s="1"/>
  <c r="KG177" i="1" s="1"/>
  <c r="KH178" i="1" s="1"/>
  <c r="KI179" i="1" s="1"/>
  <c r="KJ180" i="1" s="1"/>
  <c r="KK181" i="1" s="1"/>
  <c r="KL182" i="1" s="1"/>
  <c r="KM183" i="1" s="1"/>
  <c r="KN184" i="1" s="1"/>
  <c r="KO185" i="1" s="1"/>
  <c r="KP186" i="1" s="1"/>
  <c r="KQ187" i="1" s="1"/>
  <c r="KR188" i="1" s="1"/>
  <c r="KS189" i="1" s="1"/>
  <c r="KT190" i="1" s="1"/>
  <c r="KU191" i="1" s="1"/>
  <c r="KV192" i="1" s="1"/>
  <c r="KW193" i="1" s="1"/>
  <c r="KX194" i="1" s="1"/>
  <c r="KY195" i="1" s="1"/>
  <c r="HU60" i="1"/>
  <c r="ID60" i="1" s="1"/>
  <c r="IE61" i="1" s="1"/>
  <c r="IF62" i="1" s="1"/>
  <c r="IG63" i="1" s="1"/>
  <c r="IH64" i="1" s="1"/>
  <c r="II65" i="1" s="1"/>
  <c r="IJ66" i="1" s="1"/>
  <c r="IK67" i="1" s="1"/>
  <c r="IL68" i="1" s="1"/>
  <c r="IM69" i="1" s="1"/>
  <c r="IN70" i="1" s="1"/>
  <c r="IO71" i="1" s="1"/>
  <c r="IP72" i="1" s="1"/>
  <c r="IQ73" i="1" s="1"/>
  <c r="IR74" i="1" s="1"/>
  <c r="IS75" i="1" s="1"/>
  <c r="IT76" i="1" s="1"/>
  <c r="IU77" i="1" s="1"/>
  <c r="IV78" i="1" s="1"/>
  <c r="IW79" i="1" s="1"/>
  <c r="IX80" i="1" s="1"/>
  <c r="IY81" i="1" s="1"/>
  <c r="IZ82" i="1" s="1"/>
  <c r="JA83" i="1" s="1"/>
  <c r="JB84" i="1" s="1"/>
  <c r="JC85" i="1" s="1"/>
  <c r="JD86" i="1" s="1"/>
  <c r="JE87" i="1" s="1"/>
  <c r="JF88" i="1" s="1"/>
  <c r="JG89" i="1" s="1"/>
  <c r="JH90" i="1" s="1"/>
  <c r="JI91" i="1" s="1"/>
  <c r="JJ92" i="1" s="1"/>
  <c r="JK93" i="1" s="1"/>
  <c r="JL94" i="1" s="1"/>
  <c r="JM95" i="1" s="1"/>
  <c r="JN96" i="1" s="1"/>
  <c r="JO97" i="1" s="1"/>
  <c r="JP98" i="1" s="1"/>
  <c r="JQ99" i="1" s="1"/>
  <c r="JR100" i="1" s="1"/>
  <c r="JS101" i="1" s="1"/>
  <c r="JT102" i="1" s="1"/>
  <c r="JU103" i="1" s="1"/>
  <c r="JV104" i="1" s="1"/>
  <c r="JW105" i="1" s="1"/>
  <c r="JX106" i="1" s="1"/>
  <c r="JY107" i="1" s="1"/>
  <c r="JZ108" i="1" s="1"/>
  <c r="KA109" i="1" s="1"/>
  <c r="KB110" i="1" s="1"/>
  <c r="KC111" i="1" s="1"/>
  <c r="KD112" i="1" s="1"/>
  <c r="KE113" i="1" s="1"/>
  <c r="KF114" i="1" s="1"/>
  <c r="KG115" i="1" s="1"/>
  <c r="KH116" i="1" s="1"/>
  <c r="KI117" i="1" s="1"/>
  <c r="KJ118" i="1" s="1"/>
  <c r="KK119" i="1" s="1"/>
  <c r="KL120" i="1" s="1"/>
  <c r="KM121" i="1" s="1"/>
  <c r="KN122" i="1" s="1"/>
  <c r="KO123" i="1" s="1"/>
  <c r="KP124" i="1" s="1"/>
  <c r="KQ125" i="1" s="1"/>
  <c r="KR126" i="1" s="1"/>
  <c r="KS127" i="1" s="1"/>
  <c r="KT128" i="1" s="1"/>
  <c r="KU129" i="1" s="1"/>
  <c r="KV130" i="1" s="1"/>
  <c r="KW131" i="1" s="1"/>
  <c r="KX132" i="1" s="1"/>
  <c r="KY133" i="1" s="1"/>
  <c r="KZ134" i="1" s="1"/>
  <c r="LA135" i="1" s="1"/>
  <c r="LB136" i="1" s="1"/>
  <c r="LC137" i="1" s="1"/>
  <c r="LD138" i="1" s="1"/>
  <c r="LE139" i="1" s="1"/>
  <c r="LF140" i="1" s="1"/>
  <c r="LG141" i="1" s="1"/>
  <c r="LH142" i="1" s="1"/>
  <c r="LI143" i="1" s="1"/>
  <c r="LJ144" i="1" s="1"/>
  <c r="LK145" i="1" s="1"/>
  <c r="LL146" i="1" s="1"/>
  <c r="LM147" i="1" s="1"/>
  <c r="LN148" i="1" s="1"/>
  <c r="LO149" i="1" s="1"/>
  <c r="LP150" i="1" s="1"/>
  <c r="LQ151" i="1" s="1"/>
  <c r="LR152" i="1" s="1"/>
  <c r="LS153" i="1" s="1"/>
  <c r="LT154" i="1" s="1"/>
  <c r="LU155" i="1" s="1"/>
  <c r="LV156" i="1" s="1"/>
  <c r="LW157" i="1" s="1"/>
  <c r="LX158" i="1" s="1"/>
  <c r="LY159" i="1" s="1"/>
  <c r="LZ160" i="1" s="1"/>
  <c r="MA161" i="1" s="1"/>
  <c r="MB162" i="1" s="1"/>
  <c r="MC163" i="1" s="1"/>
  <c r="MD164" i="1" s="1"/>
  <c r="ME165" i="1" s="1"/>
  <c r="MF166" i="1" s="1"/>
  <c r="MG167" i="1" s="1"/>
  <c r="MH168" i="1" s="1"/>
  <c r="MI169" i="1" s="1"/>
  <c r="MJ170" i="1" s="1"/>
  <c r="MK171" i="1" s="1"/>
  <c r="ML172" i="1" s="1"/>
  <c r="MM173" i="1" s="1"/>
  <c r="MN174" i="1" s="1"/>
  <c r="MO175" i="1" s="1"/>
  <c r="MP176" i="1" s="1"/>
  <c r="MQ177" i="1" s="1"/>
  <c r="MR178" i="1" s="1"/>
  <c r="MS179" i="1" s="1"/>
  <c r="MT180" i="1" s="1"/>
  <c r="MU181" i="1" s="1"/>
  <c r="MV182" i="1" s="1"/>
  <c r="MW183" i="1" s="1"/>
  <c r="MX184" i="1" s="1"/>
  <c r="MY185" i="1" s="1"/>
  <c r="MZ186" i="1" s="1"/>
  <c r="NA187" i="1" s="1"/>
  <c r="NB188" i="1" s="1"/>
  <c r="NC189" i="1" s="1"/>
  <c r="ND190" i="1" s="1"/>
  <c r="NE191" i="1" s="1"/>
  <c r="NF192" i="1" s="1"/>
  <c r="NG193" i="1" s="1"/>
  <c r="NH194" i="1" s="1"/>
  <c r="NI195" i="1" s="1"/>
  <c r="HU134" i="1"/>
  <c r="ID134" i="1" s="1"/>
  <c r="IE135" i="1" s="1"/>
  <c r="IF136" i="1" s="1"/>
  <c r="IG137" i="1" s="1"/>
  <c r="IH138" i="1" s="1"/>
  <c r="II139" i="1" s="1"/>
  <c r="IJ140" i="1" s="1"/>
  <c r="IK141" i="1" s="1"/>
  <c r="IL142" i="1" s="1"/>
  <c r="IM143" i="1" s="1"/>
  <c r="IN144" i="1" s="1"/>
  <c r="IO145" i="1" s="1"/>
  <c r="IP146" i="1" s="1"/>
  <c r="IQ147" i="1" s="1"/>
  <c r="IR148" i="1" s="1"/>
  <c r="IS149" i="1" s="1"/>
  <c r="IT150" i="1" s="1"/>
  <c r="IU151" i="1" s="1"/>
  <c r="IV152" i="1" s="1"/>
  <c r="IW153" i="1" s="1"/>
  <c r="IX154" i="1" s="1"/>
  <c r="IY155" i="1" s="1"/>
  <c r="IZ156" i="1" s="1"/>
  <c r="JA157" i="1" s="1"/>
  <c r="JB158" i="1" s="1"/>
  <c r="JC159" i="1" s="1"/>
  <c r="JD160" i="1" s="1"/>
  <c r="JE161" i="1" s="1"/>
  <c r="JF162" i="1" s="1"/>
  <c r="JG163" i="1" s="1"/>
  <c r="JH164" i="1" s="1"/>
  <c r="JI165" i="1" s="1"/>
  <c r="JJ166" i="1" s="1"/>
  <c r="JK167" i="1" s="1"/>
  <c r="JL168" i="1" s="1"/>
  <c r="JM169" i="1" s="1"/>
  <c r="JN170" i="1" s="1"/>
  <c r="JO171" i="1" s="1"/>
  <c r="JP172" i="1" s="1"/>
  <c r="JQ173" i="1" s="1"/>
  <c r="JR174" i="1" s="1"/>
  <c r="JS175" i="1" s="1"/>
  <c r="JT176" i="1" s="1"/>
  <c r="JU177" i="1" s="1"/>
  <c r="JV178" i="1" s="1"/>
  <c r="JW179" i="1" s="1"/>
  <c r="JX180" i="1" s="1"/>
  <c r="JY181" i="1" s="1"/>
  <c r="JZ182" i="1" s="1"/>
  <c r="KA183" i="1" s="1"/>
  <c r="KB184" i="1" s="1"/>
  <c r="KC185" i="1" s="1"/>
  <c r="KD186" i="1" s="1"/>
  <c r="KE187" i="1" s="1"/>
  <c r="KF188" i="1" s="1"/>
  <c r="KG189" i="1" s="1"/>
  <c r="KH190" i="1" s="1"/>
  <c r="KI191" i="1" s="1"/>
  <c r="KJ192" i="1" s="1"/>
  <c r="KK193" i="1" s="1"/>
  <c r="KL194" i="1" s="1"/>
  <c r="KM195" i="1" s="1"/>
  <c r="HU28" i="1"/>
  <c r="ID28" i="1" s="1"/>
  <c r="IE29" i="1" s="1"/>
  <c r="IF30" i="1" s="1"/>
  <c r="IG31" i="1" s="1"/>
  <c r="IH32" i="1" s="1"/>
  <c r="II33" i="1" s="1"/>
  <c r="IJ34" i="1" s="1"/>
  <c r="IK35" i="1" s="1"/>
  <c r="IL36" i="1" s="1"/>
  <c r="IM37" i="1" s="1"/>
  <c r="IN38" i="1" s="1"/>
  <c r="IO39" i="1" s="1"/>
  <c r="IP40" i="1" s="1"/>
  <c r="IQ41" i="1" s="1"/>
  <c r="IR42" i="1" s="1"/>
  <c r="IS43" i="1" s="1"/>
  <c r="IT44" i="1" s="1"/>
  <c r="IU45" i="1" s="1"/>
  <c r="IV46" i="1" s="1"/>
  <c r="IW47" i="1" s="1"/>
  <c r="IX48" i="1" s="1"/>
  <c r="IY49" i="1" s="1"/>
  <c r="IZ50" i="1" s="1"/>
  <c r="JA51" i="1" s="1"/>
  <c r="JB52" i="1" s="1"/>
  <c r="JC53" i="1" s="1"/>
  <c r="JD54" i="1" s="1"/>
  <c r="JE55" i="1" s="1"/>
  <c r="JF56" i="1" s="1"/>
  <c r="JG57" i="1" s="1"/>
  <c r="JH58" i="1" s="1"/>
  <c r="JI59" i="1" s="1"/>
  <c r="JJ60" i="1" s="1"/>
  <c r="JK61" i="1" s="1"/>
  <c r="JL62" i="1" s="1"/>
  <c r="JM63" i="1" s="1"/>
  <c r="JN64" i="1" s="1"/>
  <c r="JO65" i="1" s="1"/>
  <c r="JP66" i="1" s="1"/>
  <c r="JQ67" i="1" s="1"/>
  <c r="JR68" i="1" s="1"/>
  <c r="JS69" i="1" s="1"/>
  <c r="JT70" i="1" s="1"/>
  <c r="JU71" i="1" s="1"/>
  <c r="JV72" i="1" s="1"/>
  <c r="JW73" i="1" s="1"/>
  <c r="JX74" i="1" s="1"/>
  <c r="JY75" i="1" s="1"/>
  <c r="JZ76" i="1" s="1"/>
  <c r="KA77" i="1" s="1"/>
  <c r="KB78" i="1" s="1"/>
  <c r="KC79" i="1" s="1"/>
  <c r="KD80" i="1" s="1"/>
  <c r="KE81" i="1" s="1"/>
  <c r="KF82" i="1" s="1"/>
  <c r="KG83" i="1" s="1"/>
  <c r="KH84" i="1" s="1"/>
  <c r="KI85" i="1" s="1"/>
  <c r="KJ86" i="1" s="1"/>
  <c r="KK87" i="1" s="1"/>
  <c r="KL88" i="1" s="1"/>
  <c r="KM89" i="1" s="1"/>
  <c r="KN90" i="1" s="1"/>
  <c r="KO91" i="1" s="1"/>
  <c r="KP92" i="1" s="1"/>
  <c r="KQ93" i="1" s="1"/>
  <c r="KR94" i="1" s="1"/>
  <c r="KS95" i="1" s="1"/>
  <c r="KT96" i="1" s="1"/>
  <c r="KU97" i="1" s="1"/>
  <c r="KV98" i="1" s="1"/>
  <c r="KW99" i="1" s="1"/>
  <c r="KX100" i="1" s="1"/>
  <c r="KY101" i="1" s="1"/>
  <c r="KZ102" i="1" s="1"/>
  <c r="LA103" i="1" s="1"/>
  <c r="LB104" i="1" s="1"/>
  <c r="LC105" i="1" s="1"/>
  <c r="LD106" i="1" s="1"/>
  <c r="LE107" i="1" s="1"/>
  <c r="LF108" i="1" s="1"/>
  <c r="LG109" i="1" s="1"/>
  <c r="LH110" i="1" s="1"/>
  <c r="LI111" i="1" s="1"/>
  <c r="LJ112" i="1" s="1"/>
  <c r="LK113" i="1" s="1"/>
  <c r="LL114" i="1" s="1"/>
  <c r="LM115" i="1" s="1"/>
  <c r="LN116" i="1" s="1"/>
  <c r="LO117" i="1" s="1"/>
  <c r="LP118" i="1" s="1"/>
  <c r="LQ119" i="1" s="1"/>
  <c r="LR120" i="1" s="1"/>
  <c r="LS121" i="1" s="1"/>
  <c r="LT122" i="1" s="1"/>
  <c r="LU123" i="1" s="1"/>
  <c r="LV124" i="1" s="1"/>
  <c r="LW125" i="1" s="1"/>
  <c r="LX126" i="1" s="1"/>
  <c r="LY127" i="1" s="1"/>
  <c r="LZ128" i="1" s="1"/>
  <c r="MA129" i="1" s="1"/>
  <c r="MB130" i="1" s="1"/>
  <c r="MC131" i="1" s="1"/>
  <c r="MD132" i="1" s="1"/>
  <c r="ME133" i="1" s="1"/>
  <c r="MF134" i="1" s="1"/>
  <c r="MG135" i="1" s="1"/>
  <c r="MH136" i="1" s="1"/>
  <c r="MI137" i="1" s="1"/>
  <c r="MJ138" i="1" s="1"/>
  <c r="MK139" i="1" s="1"/>
  <c r="ML140" i="1" s="1"/>
  <c r="MM141" i="1" s="1"/>
  <c r="MN142" i="1" s="1"/>
  <c r="MO143" i="1" s="1"/>
  <c r="MP144" i="1" s="1"/>
  <c r="MQ145" i="1" s="1"/>
  <c r="MR146" i="1" s="1"/>
  <c r="MS147" i="1" s="1"/>
  <c r="MT148" i="1" s="1"/>
  <c r="MU149" i="1" s="1"/>
  <c r="MV150" i="1" s="1"/>
  <c r="MW151" i="1" s="1"/>
  <c r="MX152" i="1" s="1"/>
  <c r="MY153" i="1" s="1"/>
  <c r="MZ154" i="1" s="1"/>
  <c r="NA155" i="1" s="1"/>
  <c r="NB156" i="1" s="1"/>
  <c r="NC157" i="1" s="1"/>
  <c r="ND158" i="1" s="1"/>
  <c r="NE159" i="1" s="1"/>
  <c r="NF160" i="1" s="1"/>
  <c r="NG161" i="1" s="1"/>
  <c r="NH162" i="1" s="1"/>
  <c r="NI163" i="1" s="1"/>
  <c r="NJ164" i="1" s="1"/>
  <c r="NK165" i="1" s="1"/>
  <c r="NL166" i="1" s="1"/>
  <c r="NM167" i="1" s="1"/>
  <c r="NN168" i="1" s="1"/>
  <c r="NO169" i="1" s="1"/>
  <c r="NP170" i="1" s="1"/>
  <c r="NQ171" i="1" s="1"/>
  <c r="NR172" i="1" s="1"/>
  <c r="NS173" i="1" s="1"/>
  <c r="NT174" i="1" s="1"/>
  <c r="NU175" i="1" s="1"/>
  <c r="NV176" i="1" s="1"/>
  <c r="NW177" i="1" s="1"/>
  <c r="NX178" i="1" s="1"/>
  <c r="NY179" i="1" s="1"/>
  <c r="NZ180" i="1" s="1"/>
  <c r="OA181" i="1" s="1"/>
  <c r="OB182" i="1" s="1"/>
  <c r="OC183" i="1" s="1"/>
  <c r="OD184" i="1" s="1"/>
  <c r="OE185" i="1" s="1"/>
  <c r="OF186" i="1" s="1"/>
  <c r="OG187" i="1" s="1"/>
  <c r="OH188" i="1" s="1"/>
  <c r="OI189" i="1" s="1"/>
  <c r="OJ190" i="1" s="1"/>
  <c r="OK191" i="1" s="1"/>
  <c r="OL192" i="1" s="1"/>
  <c r="OM193" i="1" s="1"/>
  <c r="ON194" i="1" s="1"/>
  <c r="OO195" i="1" s="1"/>
  <c r="HU133" i="1"/>
  <c r="ID133" i="1" s="1"/>
  <c r="IE134" i="1" s="1"/>
  <c r="IF135" i="1" s="1"/>
  <c r="IG136" i="1" s="1"/>
  <c r="IH137" i="1" s="1"/>
  <c r="II138" i="1" s="1"/>
  <c r="IJ139" i="1" s="1"/>
  <c r="IK140" i="1" s="1"/>
  <c r="IL141" i="1" s="1"/>
  <c r="IM142" i="1" s="1"/>
  <c r="IN143" i="1" s="1"/>
  <c r="IO144" i="1" s="1"/>
  <c r="IP145" i="1" s="1"/>
  <c r="IQ146" i="1" s="1"/>
  <c r="IR147" i="1" s="1"/>
  <c r="IS148" i="1" s="1"/>
  <c r="IT149" i="1" s="1"/>
  <c r="IU150" i="1" s="1"/>
  <c r="IV151" i="1" s="1"/>
  <c r="IW152" i="1" s="1"/>
  <c r="IX153" i="1" s="1"/>
  <c r="IY154" i="1" s="1"/>
  <c r="IZ155" i="1" s="1"/>
  <c r="JA156" i="1" s="1"/>
  <c r="JB157" i="1" s="1"/>
  <c r="JC158" i="1" s="1"/>
  <c r="JD159" i="1" s="1"/>
  <c r="JE160" i="1" s="1"/>
  <c r="JF161" i="1" s="1"/>
  <c r="JG162" i="1" s="1"/>
  <c r="JH163" i="1" s="1"/>
  <c r="JI164" i="1" s="1"/>
  <c r="JJ165" i="1" s="1"/>
  <c r="JK166" i="1" s="1"/>
  <c r="JL167" i="1" s="1"/>
  <c r="JM168" i="1" s="1"/>
  <c r="JN169" i="1" s="1"/>
  <c r="JO170" i="1" s="1"/>
  <c r="JP171" i="1" s="1"/>
  <c r="JQ172" i="1" s="1"/>
  <c r="JR173" i="1" s="1"/>
  <c r="JS174" i="1" s="1"/>
  <c r="JT175" i="1" s="1"/>
  <c r="JU176" i="1" s="1"/>
  <c r="JV177" i="1" s="1"/>
  <c r="JW178" i="1" s="1"/>
  <c r="JX179" i="1" s="1"/>
  <c r="JY180" i="1" s="1"/>
  <c r="JZ181" i="1" s="1"/>
  <c r="KA182" i="1" s="1"/>
  <c r="KB183" i="1" s="1"/>
  <c r="KC184" i="1" s="1"/>
  <c r="KD185" i="1" s="1"/>
  <c r="KE186" i="1" s="1"/>
  <c r="KF187" i="1" s="1"/>
  <c r="KG188" i="1" s="1"/>
  <c r="KH189" i="1" s="1"/>
  <c r="KI190" i="1" s="1"/>
  <c r="KJ191" i="1" s="1"/>
  <c r="KK192" i="1" s="1"/>
  <c r="KL193" i="1" s="1"/>
  <c r="KM194" i="1" s="1"/>
  <c r="KN195" i="1" s="1"/>
  <c r="HU95" i="1"/>
  <c r="ID95" i="1" s="1"/>
  <c r="IE96" i="1" s="1"/>
  <c r="IF97" i="1" s="1"/>
  <c r="IG98" i="1" s="1"/>
  <c r="IH99" i="1" s="1"/>
  <c r="II100" i="1" s="1"/>
  <c r="IJ101" i="1" s="1"/>
  <c r="IK102" i="1" s="1"/>
  <c r="IL103" i="1" s="1"/>
  <c r="IM104" i="1" s="1"/>
  <c r="IN105" i="1" s="1"/>
  <c r="IO106" i="1" s="1"/>
  <c r="IP107" i="1" s="1"/>
  <c r="IQ108" i="1" s="1"/>
  <c r="IR109" i="1" s="1"/>
  <c r="IS110" i="1" s="1"/>
  <c r="IT111" i="1" s="1"/>
  <c r="IU112" i="1" s="1"/>
  <c r="IV113" i="1" s="1"/>
  <c r="IW114" i="1" s="1"/>
  <c r="IX115" i="1" s="1"/>
  <c r="IY116" i="1" s="1"/>
  <c r="IZ117" i="1" s="1"/>
  <c r="JA118" i="1" s="1"/>
  <c r="JB119" i="1" s="1"/>
  <c r="JC120" i="1" s="1"/>
  <c r="JD121" i="1" s="1"/>
  <c r="JE122" i="1" s="1"/>
  <c r="JF123" i="1" s="1"/>
  <c r="JG124" i="1" s="1"/>
  <c r="JH125" i="1" s="1"/>
  <c r="JI126" i="1" s="1"/>
  <c r="JJ127" i="1" s="1"/>
  <c r="JK128" i="1" s="1"/>
  <c r="JL129" i="1" s="1"/>
  <c r="JM130" i="1" s="1"/>
  <c r="JN131" i="1" s="1"/>
  <c r="JO132" i="1" s="1"/>
  <c r="JP133" i="1" s="1"/>
  <c r="JQ134" i="1" s="1"/>
  <c r="JR135" i="1" s="1"/>
  <c r="JS136" i="1" s="1"/>
  <c r="JT137" i="1" s="1"/>
  <c r="JU138" i="1" s="1"/>
  <c r="JV139" i="1" s="1"/>
  <c r="JW140" i="1" s="1"/>
  <c r="JX141" i="1" s="1"/>
  <c r="JY142" i="1" s="1"/>
  <c r="JZ143" i="1" s="1"/>
  <c r="KA144" i="1" s="1"/>
  <c r="KB145" i="1" s="1"/>
  <c r="KC146" i="1" s="1"/>
  <c r="KD147" i="1" s="1"/>
  <c r="KE148" i="1" s="1"/>
  <c r="KF149" i="1" s="1"/>
  <c r="KG150" i="1" s="1"/>
  <c r="KH151" i="1" s="1"/>
  <c r="KI152" i="1" s="1"/>
  <c r="KJ153" i="1" s="1"/>
  <c r="KK154" i="1" s="1"/>
  <c r="KL155" i="1" s="1"/>
  <c r="KM156" i="1" s="1"/>
  <c r="KN157" i="1" s="1"/>
  <c r="KO158" i="1" s="1"/>
  <c r="KP159" i="1" s="1"/>
  <c r="KQ160" i="1" s="1"/>
  <c r="KR161" i="1" s="1"/>
  <c r="KS162" i="1" s="1"/>
  <c r="KT163" i="1" s="1"/>
  <c r="KU164" i="1" s="1"/>
  <c r="KV165" i="1" s="1"/>
  <c r="KW166" i="1" s="1"/>
  <c r="KX167" i="1" s="1"/>
  <c r="KY168" i="1" s="1"/>
  <c r="KZ169" i="1" s="1"/>
  <c r="LA170" i="1" s="1"/>
  <c r="LB171" i="1" s="1"/>
  <c r="LC172" i="1" s="1"/>
  <c r="LD173" i="1" s="1"/>
  <c r="LE174" i="1" s="1"/>
  <c r="LF175" i="1" s="1"/>
  <c r="LG176" i="1" s="1"/>
  <c r="LH177" i="1" s="1"/>
  <c r="LI178" i="1" s="1"/>
  <c r="LJ179" i="1" s="1"/>
  <c r="LK180" i="1" s="1"/>
  <c r="LL181" i="1" s="1"/>
  <c r="LM182" i="1" s="1"/>
  <c r="LN183" i="1" s="1"/>
  <c r="LO184" i="1" s="1"/>
  <c r="LP185" i="1" s="1"/>
  <c r="LQ186" i="1" s="1"/>
  <c r="LR187" i="1" s="1"/>
  <c r="LS188" i="1" s="1"/>
  <c r="LT189" i="1" s="1"/>
  <c r="LU190" i="1" s="1"/>
  <c r="LV191" i="1" s="1"/>
  <c r="LW192" i="1" s="1"/>
  <c r="LX193" i="1" s="1"/>
  <c r="LY194" i="1" s="1"/>
  <c r="LZ195" i="1" s="1"/>
  <c r="HU55" i="1"/>
  <c r="ID55" i="1" s="1"/>
  <c r="IE56" i="1" s="1"/>
  <c r="IF57" i="1" s="1"/>
  <c r="IG58" i="1" s="1"/>
  <c r="IH59" i="1" s="1"/>
  <c r="II60" i="1" s="1"/>
  <c r="IJ61" i="1" s="1"/>
  <c r="IK62" i="1" s="1"/>
  <c r="IL63" i="1" s="1"/>
  <c r="IM64" i="1" s="1"/>
  <c r="IN65" i="1" s="1"/>
  <c r="IO66" i="1" s="1"/>
  <c r="IP67" i="1" s="1"/>
  <c r="IQ68" i="1" s="1"/>
  <c r="IR69" i="1" s="1"/>
  <c r="IS70" i="1" s="1"/>
  <c r="IT71" i="1" s="1"/>
  <c r="IU72" i="1" s="1"/>
  <c r="IV73" i="1" s="1"/>
  <c r="IW74" i="1" s="1"/>
  <c r="IX75" i="1" s="1"/>
  <c r="IY76" i="1" s="1"/>
  <c r="IZ77" i="1" s="1"/>
  <c r="JA78" i="1" s="1"/>
  <c r="JB79" i="1" s="1"/>
  <c r="JC80" i="1" s="1"/>
  <c r="JD81" i="1" s="1"/>
  <c r="JE82" i="1" s="1"/>
  <c r="JF83" i="1" s="1"/>
  <c r="JG84" i="1" s="1"/>
  <c r="JH85" i="1" s="1"/>
  <c r="JI86" i="1" s="1"/>
  <c r="JJ87" i="1" s="1"/>
  <c r="JK88" i="1" s="1"/>
  <c r="JL89" i="1" s="1"/>
  <c r="JM90" i="1" s="1"/>
  <c r="JN91" i="1" s="1"/>
  <c r="JO92" i="1" s="1"/>
  <c r="JP93" i="1" s="1"/>
  <c r="JQ94" i="1" s="1"/>
  <c r="JR95" i="1" s="1"/>
  <c r="JS96" i="1" s="1"/>
  <c r="JT97" i="1" s="1"/>
  <c r="JU98" i="1" s="1"/>
  <c r="JV99" i="1" s="1"/>
  <c r="JW100" i="1" s="1"/>
  <c r="JX101" i="1" s="1"/>
  <c r="JY102" i="1" s="1"/>
  <c r="JZ103" i="1" s="1"/>
  <c r="KA104" i="1" s="1"/>
  <c r="KB105" i="1" s="1"/>
  <c r="KC106" i="1" s="1"/>
  <c r="KD107" i="1" s="1"/>
  <c r="KE108" i="1" s="1"/>
  <c r="KF109" i="1" s="1"/>
  <c r="KG110" i="1" s="1"/>
  <c r="KH111" i="1" s="1"/>
  <c r="KI112" i="1" s="1"/>
  <c r="KJ113" i="1" s="1"/>
  <c r="KK114" i="1" s="1"/>
  <c r="KL115" i="1" s="1"/>
  <c r="KM116" i="1" s="1"/>
  <c r="KN117" i="1" s="1"/>
  <c r="KO118" i="1" s="1"/>
  <c r="KP119" i="1" s="1"/>
  <c r="KQ120" i="1" s="1"/>
  <c r="KR121" i="1" s="1"/>
  <c r="KS122" i="1" s="1"/>
  <c r="KT123" i="1" s="1"/>
  <c r="KU124" i="1" s="1"/>
  <c r="KV125" i="1" s="1"/>
  <c r="KW126" i="1" s="1"/>
  <c r="KX127" i="1" s="1"/>
  <c r="KY128" i="1" s="1"/>
  <c r="KZ129" i="1" s="1"/>
  <c r="LA130" i="1" s="1"/>
  <c r="LB131" i="1" s="1"/>
  <c r="LC132" i="1" s="1"/>
  <c r="LD133" i="1" s="1"/>
  <c r="LE134" i="1" s="1"/>
  <c r="LF135" i="1" s="1"/>
  <c r="LG136" i="1" s="1"/>
  <c r="LH137" i="1" s="1"/>
  <c r="LI138" i="1" s="1"/>
  <c r="LJ139" i="1" s="1"/>
  <c r="LK140" i="1" s="1"/>
  <c r="LL141" i="1" s="1"/>
  <c r="LM142" i="1" s="1"/>
  <c r="LN143" i="1" s="1"/>
  <c r="LO144" i="1" s="1"/>
  <c r="LP145" i="1" s="1"/>
  <c r="LQ146" i="1" s="1"/>
  <c r="LR147" i="1" s="1"/>
  <c r="LS148" i="1" s="1"/>
  <c r="LT149" i="1" s="1"/>
  <c r="LU150" i="1" s="1"/>
  <c r="LV151" i="1" s="1"/>
  <c r="LW152" i="1" s="1"/>
  <c r="LX153" i="1" s="1"/>
  <c r="LY154" i="1" s="1"/>
  <c r="LZ155" i="1" s="1"/>
  <c r="MA156" i="1" s="1"/>
  <c r="MB157" i="1" s="1"/>
  <c r="MC158" i="1" s="1"/>
  <c r="MD159" i="1" s="1"/>
  <c r="ME160" i="1" s="1"/>
  <c r="MF161" i="1" s="1"/>
  <c r="MG162" i="1" s="1"/>
  <c r="MH163" i="1" s="1"/>
  <c r="MI164" i="1" s="1"/>
  <c r="MJ165" i="1" s="1"/>
  <c r="MK166" i="1" s="1"/>
  <c r="ML167" i="1" s="1"/>
  <c r="MM168" i="1" s="1"/>
  <c r="MN169" i="1" s="1"/>
  <c r="MO170" i="1" s="1"/>
  <c r="MP171" i="1" s="1"/>
  <c r="MQ172" i="1" s="1"/>
  <c r="MR173" i="1" s="1"/>
  <c r="MS174" i="1" s="1"/>
  <c r="MT175" i="1" s="1"/>
  <c r="MU176" i="1" s="1"/>
  <c r="MV177" i="1" s="1"/>
  <c r="MW178" i="1" s="1"/>
  <c r="MX179" i="1" s="1"/>
  <c r="MY180" i="1" s="1"/>
  <c r="MZ181" i="1" s="1"/>
  <c r="NA182" i="1" s="1"/>
  <c r="NB183" i="1" s="1"/>
  <c r="NC184" i="1" s="1"/>
  <c r="ND185" i="1" s="1"/>
  <c r="NE186" i="1" s="1"/>
  <c r="NF187" i="1" s="1"/>
  <c r="NG188" i="1" s="1"/>
  <c r="NH189" i="1" s="1"/>
  <c r="NI190" i="1" s="1"/>
  <c r="NJ191" i="1" s="1"/>
  <c r="NK192" i="1" s="1"/>
  <c r="NL193" i="1" s="1"/>
  <c r="NM194" i="1" s="1"/>
  <c r="NN195" i="1" s="1"/>
  <c r="HU31" i="1"/>
  <c r="ID31" i="1" s="1"/>
  <c r="IE32" i="1" s="1"/>
  <c r="IF33" i="1" s="1"/>
  <c r="IG34" i="1" s="1"/>
  <c r="IH35" i="1" s="1"/>
  <c r="II36" i="1" s="1"/>
  <c r="IJ37" i="1" s="1"/>
  <c r="IK38" i="1" s="1"/>
  <c r="IL39" i="1" s="1"/>
  <c r="IM40" i="1" s="1"/>
  <c r="IN41" i="1" s="1"/>
  <c r="IO42" i="1" s="1"/>
  <c r="IP43" i="1" s="1"/>
  <c r="IQ44" i="1" s="1"/>
  <c r="IR45" i="1" s="1"/>
  <c r="IS46" i="1" s="1"/>
  <c r="IT47" i="1" s="1"/>
  <c r="IU48" i="1" s="1"/>
  <c r="IV49" i="1" s="1"/>
  <c r="IW50" i="1" s="1"/>
  <c r="IX51" i="1" s="1"/>
  <c r="IY52" i="1" s="1"/>
  <c r="IZ53" i="1" s="1"/>
  <c r="JA54" i="1" s="1"/>
  <c r="JB55" i="1" s="1"/>
  <c r="JC56" i="1" s="1"/>
  <c r="JD57" i="1" s="1"/>
  <c r="JE58" i="1" s="1"/>
  <c r="JF59" i="1" s="1"/>
  <c r="JG60" i="1" s="1"/>
  <c r="JH61" i="1" s="1"/>
  <c r="JI62" i="1" s="1"/>
  <c r="JJ63" i="1" s="1"/>
  <c r="JK64" i="1" s="1"/>
  <c r="JL65" i="1" s="1"/>
  <c r="JM66" i="1" s="1"/>
  <c r="JN67" i="1" s="1"/>
  <c r="JO68" i="1" s="1"/>
  <c r="JP69" i="1" s="1"/>
  <c r="JQ70" i="1" s="1"/>
  <c r="JR71" i="1" s="1"/>
  <c r="JS72" i="1" s="1"/>
  <c r="JT73" i="1" s="1"/>
  <c r="JU74" i="1" s="1"/>
  <c r="JV75" i="1" s="1"/>
  <c r="JW76" i="1" s="1"/>
  <c r="JX77" i="1" s="1"/>
  <c r="JY78" i="1" s="1"/>
  <c r="JZ79" i="1" s="1"/>
  <c r="KA80" i="1" s="1"/>
  <c r="KB81" i="1" s="1"/>
  <c r="KC82" i="1" s="1"/>
  <c r="KD83" i="1" s="1"/>
  <c r="KE84" i="1" s="1"/>
  <c r="KF85" i="1" s="1"/>
  <c r="KG86" i="1" s="1"/>
  <c r="KH87" i="1" s="1"/>
  <c r="KI88" i="1" s="1"/>
  <c r="KJ89" i="1" s="1"/>
  <c r="KK90" i="1" s="1"/>
  <c r="KL91" i="1" s="1"/>
  <c r="KM92" i="1" s="1"/>
  <c r="KN93" i="1" s="1"/>
  <c r="KO94" i="1" s="1"/>
  <c r="KP95" i="1" s="1"/>
  <c r="KQ96" i="1" s="1"/>
  <c r="KR97" i="1" s="1"/>
  <c r="KS98" i="1" s="1"/>
  <c r="KT99" i="1" s="1"/>
  <c r="KU100" i="1" s="1"/>
  <c r="KV101" i="1" s="1"/>
  <c r="KW102" i="1" s="1"/>
  <c r="KX103" i="1" s="1"/>
  <c r="KY104" i="1" s="1"/>
  <c r="KZ105" i="1" s="1"/>
  <c r="LA106" i="1" s="1"/>
  <c r="LB107" i="1" s="1"/>
  <c r="LC108" i="1" s="1"/>
  <c r="LD109" i="1" s="1"/>
  <c r="LE110" i="1" s="1"/>
  <c r="LF111" i="1" s="1"/>
  <c r="LG112" i="1" s="1"/>
  <c r="LH113" i="1" s="1"/>
  <c r="LI114" i="1" s="1"/>
  <c r="LJ115" i="1" s="1"/>
  <c r="LK116" i="1" s="1"/>
  <c r="LL117" i="1" s="1"/>
  <c r="LM118" i="1" s="1"/>
  <c r="LN119" i="1" s="1"/>
  <c r="LO120" i="1" s="1"/>
  <c r="LP121" i="1" s="1"/>
  <c r="LQ122" i="1" s="1"/>
  <c r="LR123" i="1" s="1"/>
  <c r="LS124" i="1" s="1"/>
  <c r="LT125" i="1" s="1"/>
  <c r="LU126" i="1" s="1"/>
  <c r="LV127" i="1" s="1"/>
  <c r="LW128" i="1" s="1"/>
  <c r="LX129" i="1" s="1"/>
  <c r="LY130" i="1" s="1"/>
  <c r="LZ131" i="1" s="1"/>
  <c r="MA132" i="1" s="1"/>
  <c r="MB133" i="1" s="1"/>
  <c r="MC134" i="1" s="1"/>
  <c r="MD135" i="1" s="1"/>
  <c r="ME136" i="1" s="1"/>
  <c r="MF137" i="1" s="1"/>
  <c r="MG138" i="1" s="1"/>
  <c r="MH139" i="1" s="1"/>
  <c r="MI140" i="1" s="1"/>
  <c r="MJ141" i="1" s="1"/>
  <c r="MK142" i="1" s="1"/>
  <c r="ML143" i="1" s="1"/>
  <c r="MM144" i="1" s="1"/>
  <c r="MN145" i="1" s="1"/>
  <c r="MO146" i="1" s="1"/>
  <c r="MP147" i="1" s="1"/>
  <c r="MQ148" i="1" s="1"/>
  <c r="MR149" i="1" s="1"/>
  <c r="MS150" i="1" s="1"/>
  <c r="MT151" i="1" s="1"/>
  <c r="MU152" i="1" s="1"/>
  <c r="MV153" i="1" s="1"/>
  <c r="MW154" i="1" s="1"/>
  <c r="MX155" i="1" s="1"/>
  <c r="MY156" i="1" s="1"/>
  <c r="MZ157" i="1" s="1"/>
  <c r="NA158" i="1" s="1"/>
  <c r="NB159" i="1" s="1"/>
  <c r="NC160" i="1" s="1"/>
  <c r="ND161" i="1" s="1"/>
  <c r="NE162" i="1" s="1"/>
  <c r="NF163" i="1" s="1"/>
  <c r="NG164" i="1" s="1"/>
  <c r="NH165" i="1" s="1"/>
  <c r="NI166" i="1" s="1"/>
  <c r="NJ167" i="1" s="1"/>
  <c r="NK168" i="1" s="1"/>
  <c r="NL169" i="1" s="1"/>
  <c r="NM170" i="1" s="1"/>
  <c r="NN171" i="1" s="1"/>
  <c r="NO172" i="1" s="1"/>
  <c r="NP173" i="1" s="1"/>
  <c r="NQ174" i="1" s="1"/>
  <c r="NR175" i="1" s="1"/>
  <c r="NS176" i="1" s="1"/>
  <c r="NT177" i="1" s="1"/>
  <c r="NU178" i="1" s="1"/>
  <c r="NV179" i="1" s="1"/>
  <c r="NW180" i="1" s="1"/>
  <c r="NX181" i="1" s="1"/>
  <c r="NY182" i="1" s="1"/>
  <c r="NZ183" i="1" s="1"/>
  <c r="OA184" i="1" s="1"/>
  <c r="OB185" i="1" s="1"/>
  <c r="OC186" i="1" s="1"/>
  <c r="OD187" i="1" s="1"/>
  <c r="OE188" i="1" s="1"/>
  <c r="OF189" i="1" s="1"/>
  <c r="OG190" i="1" s="1"/>
  <c r="OH191" i="1" s="1"/>
  <c r="OI192" i="1" s="1"/>
  <c r="OJ193" i="1" s="1"/>
  <c r="OK194" i="1" s="1"/>
  <c r="OL195" i="1" s="1"/>
  <c r="HU106" i="1"/>
  <c r="ID106" i="1" s="1"/>
  <c r="IE107" i="1" s="1"/>
  <c r="IF108" i="1" s="1"/>
  <c r="IG109" i="1" s="1"/>
  <c r="IH110" i="1" s="1"/>
  <c r="II111" i="1" s="1"/>
  <c r="IJ112" i="1" s="1"/>
  <c r="IK113" i="1" s="1"/>
  <c r="IL114" i="1" s="1"/>
  <c r="IM115" i="1" s="1"/>
  <c r="IN116" i="1" s="1"/>
  <c r="IO117" i="1" s="1"/>
  <c r="IP118" i="1" s="1"/>
  <c r="IQ119" i="1" s="1"/>
  <c r="IR120" i="1" s="1"/>
  <c r="IS121" i="1" s="1"/>
  <c r="IT122" i="1" s="1"/>
  <c r="IU123" i="1" s="1"/>
  <c r="IV124" i="1" s="1"/>
  <c r="IW125" i="1" s="1"/>
  <c r="IX126" i="1" s="1"/>
  <c r="IY127" i="1" s="1"/>
  <c r="IZ128" i="1" s="1"/>
  <c r="JA129" i="1" s="1"/>
  <c r="JB130" i="1" s="1"/>
  <c r="JC131" i="1" s="1"/>
  <c r="JD132" i="1" s="1"/>
  <c r="JE133" i="1" s="1"/>
  <c r="JF134" i="1" s="1"/>
  <c r="JG135" i="1" s="1"/>
  <c r="JH136" i="1" s="1"/>
  <c r="JI137" i="1" s="1"/>
  <c r="JJ138" i="1" s="1"/>
  <c r="JK139" i="1" s="1"/>
  <c r="JL140" i="1" s="1"/>
  <c r="JM141" i="1" s="1"/>
  <c r="JN142" i="1" s="1"/>
  <c r="JO143" i="1" s="1"/>
  <c r="JP144" i="1" s="1"/>
  <c r="JQ145" i="1" s="1"/>
  <c r="JR146" i="1" s="1"/>
  <c r="JS147" i="1" s="1"/>
  <c r="JT148" i="1" s="1"/>
  <c r="JU149" i="1" s="1"/>
  <c r="JV150" i="1" s="1"/>
  <c r="JW151" i="1" s="1"/>
  <c r="JX152" i="1" s="1"/>
  <c r="JY153" i="1" s="1"/>
  <c r="JZ154" i="1" s="1"/>
  <c r="KA155" i="1" s="1"/>
  <c r="KB156" i="1" s="1"/>
  <c r="KC157" i="1" s="1"/>
  <c r="KD158" i="1" s="1"/>
  <c r="KE159" i="1" s="1"/>
  <c r="KF160" i="1" s="1"/>
  <c r="KG161" i="1" s="1"/>
  <c r="KH162" i="1" s="1"/>
  <c r="KI163" i="1" s="1"/>
  <c r="KJ164" i="1" s="1"/>
  <c r="KK165" i="1" s="1"/>
  <c r="KL166" i="1" s="1"/>
  <c r="KM167" i="1" s="1"/>
  <c r="KN168" i="1" s="1"/>
  <c r="KO169" i="1" s="1"/>
  <c r="KP170" i="1" s="1"/>
  <c r="KQ171" i="1" s="1"/>
  <c r="KR172" i="1" s="1"/>
  <c r="KS173" i="1" s="1"/>
  <c r="KT174" i="1" s="1"/>
  <c r="KU175" i="1" s="1"/>
  <c r="KV176" i="1" s="1"/>
  <c r="KW177" i="1" s="1"/>
  <c r="KX178" i="1" s="1"/>
  <c r="KY179" i="1" s="1"/>
  <c r="KZ180" i="1" s="1"/>
  <c r="LA181" i="1" s="1"/>
  <c r="LB182" i="1" s="1"/>
  <c r="LC183" i="1" s="1"/>
  <c r="LD184" i="1" s="1"/>
  <c r="LE185" i="1" s="1"/>
  <c r="LF186" i="1" s="1"/>
  <c r="LG187" i="1" s="1"/>
  <c r="LH188" i="1" s="1"/>
  <c r="LI189" i="1" s="1"/>
  <c r="LJ190" i="1" s="1"/>
  <c r="LK191" i="1" s="1"/>
  <c r="LL192" i="1" s="1"/>
  <c r="LM193" i="1" s="1"/>
  <c r="LN194" i="1" s="1"/>
  <c r="LO195" i="1" s="1"/>
  <c r="HU30" i="1"/>
  <c r="ID30" i="1" s="1"/>
  <c r="IE31" i="1" s="1"/>
  <c r="IF32" i="1" s="1"/>
  <c r="IG33" i="1" s="1"/>
  <c r="IH34" i="1" s="1"/>
  <c r="II35" i="1" s="1"/>
  <c r="IJ36" i="1" s="1"/>
  <c r="IK37" i="1" s="1"/>
  <c r="IL38" i="1" s="1"/>
  <c r="IM39" i="1" s="1"/>
  <c r="IN40" i="1" s="1"/>
  <c r="IO41" i="1" s="1"/>
  <c r="IP42" i="1" s="1"/>
  <c r="IQ43" i="1" s="1"/>
  <c r="IR44" i="1" s="1"/>
  <c r="IS45" i="1" s="1"/>
  <c r="IT46" i="1" s="1"/>
  <c r="IU47" i="1" s="1"/>
  <c r="IV48" i="1" s="1"/>
  <c r="IW49" i="1" s="1"/>
  <c r="IX50" i="1" s="1"/>
  <c r="IY51" i="1" s="1"/>
  <c r="IZ52" i="1" s="1"/>
  <c r="JA53" i="1" s="1"/>
  <c r="JB54" i="1" s="1"/>
  <c r="JC55" i="1" s="1"/>
  <c r="JD56" i="1" s="1"/>
  <c r="JE57" i="1" s="1"/>
  <c r="JF58" i="1" s="1"/>
  <c r="JG59" i="1" s="1"/>
  <c r="JH60" i="1" s="1"/>
  <c r="JI61" i="1" s="1"/>
  <c r="JJ62" i="1" s="1"/>
  <c r="JK63" i="1" s="1"/>
  <c r="JL64" i="1" s="1"/>
  <c r="JM65" i="1" s="1"/>
  <c r="JN66" i="1" s="1"/>
  <c r="JO67" i="1" s="1"/>
  <c r="JP68" i="1" s="1"/>
  <c r="JQ69" i="1" s="1"/>
  <c r="JR70" i="1" s="1"/>
  <c r="JS71" i="1" s="1"/>
  <c r="JT72" i="1" s="1"/>
  <c r="JU73" i="1" s="1"/>
  <c r="JV74" i="1" s="1"/>
  <c r="JW75" i="1" s="1"/>
  <c r="JX76" i="1" s="1"/>
  <c r="JY77" i="1" s="1"/>
  <c r="JZ78" i="1" s="1"/>
  <c r="KA79" i="1" s="1"/>
  <c r="KB80" i="1" s="1"/>
  <c r="KC81" i="1" s="1"/>
  <c r="KD82" i="1" s="1"/>
  <c r="KE83" i="1" s="1"/>
  <c r="KF84" i="1" s="1"/>
  <c r="KG85" i="1" s="1"/>
  <c r="KH86" i="1" s="1"/>
  <c r="KI87" i="1" s="1"/>
  <c r="KJ88" i="1" s="1"/>
  <c r="KK89" i="1" s="1"/>
  <c r="KL90" i="1" s="1"/>
  <c r="KM91" i="1" s="1"/>
  <c r="KN92" i="1" s="1"/>
  <c r="KO93" i="1" s="1"/>
  <c r="KP94" i="1" s="1"/>
  <c r="KQ95" i="1" s="1"/>
  <c r="KR96" i="1" s="1"/>
  <c r="KS97" i="1" s="1"/>
  <c r="KT98" i="1" s="1"/>
  <c r="KU99" i="1" s="1"/>
  <c r="KV100" i="1" s="1"/>
  <c r="KW101" i="1" s="1"/>
  <c r="KX102" i="1" s="1"/>
  <c r="KY103" i="1" s="1"/>
  <c r="KZ104" i="1" s="1"/>
  <c r="LA105" i="1" s="1"/>
  <c r="LB106" i="1" s="1"/>
  <c r="LC107" i="1" s="1"/>
  <c r="LD108" i="1" s="1"/>
  <c r="LE109" i="1" s="1"/>
  <c r="LF110" i="1" s="1"/>
  <c r="LG111" i="1" s="1"/>
  <c r="LH112" i="1" s="1"/>
  <c r="LI113" i="1" s="1"/>
  <c r="LJ114" i="1" s="1"/>
  <c r="LK115" i="1" s="1"/>
  <c r="LL116" i="1" s="1"/>
  <c r="LM117" i="1" s="1"/>
  <c r="LN118" i="1" s="1"/>
  <c r="LO119" i="1" s="1"/>
  <c r="LP120" i="1" s="1"/>
  <c r="LQ121" i="1" s="1"/>
  <c r="LR122" i="1" s="1"/>
  <c r="LS123" i="1" s="1"/>
  <c r="LT124" i="1" s="1"/>
  <c r="LU125" i="1" s="1"/>
  <c r="LV126" i="1" s="1"/>
  <c r="LW127" i="1" s="1"/>
  <c r="LX128" i="1" s="1"/>
  <c r="LY129" i="1" s="1"/>
  <c r="LZ130" i="1" s="1"/>
  <c r="MA131" i="1" s="1"/>
  <c r="MB132" i="1" s="1"/>
  <c r="MC133" i="1" s="1"/>
  <c r="MD134" i="1" s="1"/>
  <c r="ME135" i="1" s="1"/>
  <c r="MF136" i="1" s="1"/>
  <c r="MG137" i="1" s="1"/>
  <c r="MH138" i="1" s="1"/>
  <c r="MI139" i="1" s="1"/>
  <c r="MJ140" i="1" s="1"/>
  <c r="MK141" i="1" s="1"/>
  <c r="ML142" i="1" s="1"/>
  <c r="MM143" i="1" s="1"/>
  <c r="MN144" i="1" s="1"/>
  <c r="MO145" i="1" s="1"/>
  <c r="MP146" i="1" s="1"/>
  <c r="MQ147" i="1" s="1"/>
  <c r="MR148" i="1" s="1"/>
  <c r="MS149" i="1" s="1"/>
  <c r="MT150" i="1" s="1"/>
  <c r="MU151" i="1" s="1"/>
  <c r="MV152" i="1" s="1"/>
  <c r="MW153" i="1" s="1"/>
  <c r="MX154" i="1" s="1"/>
  <c r="MY155" i="1" s="1"/>
  <c r="MZ156" i="1" s="1"/>
  <c r="NA157" i="1" s="1"/>
  <c r="NB158" i="1" s="1"/>
  <c r="NC159" i="1" s="1"/>
  <c r="ND160" i="1" s="1"/>
  <c r="NE161" i="1" s="1"/>
  <c r="NF162" i="1" s="1"/>
  <c r="NG163" i="1" s="1"/>
  <c r="NH164" i="1" s="1"/>
  <c r="NI165" i="1" s="1"/>
  <c r="NJ166" i="1" s="1"/>
  <c r="NK167" i="1" s="1"/>
  <c r="NL168" i="1" s="1"/>
  <c r="NM169" i="1" s="1"/>
  <c r="NN170" i="1" s="1"/>
  <c r="NO171" i="1" s="1"/>
  <c r="NP172" i="1" s="1"/>
  <c r="NQ173" i="1" s="1"/>
  <c r="NR174" i="1" s="1"/>
  <c r="NS175" i="1" s="1"/>
  <c r="NT176" i="1" s="1"/>
  <c r="NU177" i="1" s="1"/>
  <c r="NV178" i="1" s="1"/>
  <c r="NW179" i="1" s="1"/>
  <c r="NX180" i="1" s="1"/>
  <c r="NY181" i="1" s="1"/>
  <c r="NZ182" i="1" s="1"/>
  <c r="OA183" i="1" s="1"/>
  <c r="OB184" i="1" s="1"/>
  <c r="OC185" i="1" s="1"/>
  <c r="OD186" i="1" s="1"/>
  <c r="OE187" i="1" s="1"/>
  <c r="OF188" i="1" s="1"/>
  <c r="OG189" i="1" s="1"/>
  <c r="OH190" i="1" s="1"/>
  <c r="OI191" i="1" s="1"/>
  <c r="OJ192" i="1" s="1"/>
  <c r="OK193" i="1" s="1"/>
  <c r="OL194" i="1" s="1"/>
  <c r="OM195" i="1" s="1"/>
  <c r="HU121" i="1"/>
  <c r="ID121" i="1" s="1"/>
  <c r="IE122" i="1" s="1"/>
  <c r="IF123" i="1" s="1"/>
  <c r="IG124" i="1" s="1"/>
  <c r="IH125" i="1" s="1"/>
  <c r="II126" i="1" s="1"/>
  <c r="IJ127" i="1" s="1"/>
  <c r="IK128" i="1" s="1"/>
  <c r="IL129" i="1" s="1"/>
  <c r="IM130" i="1" s="1"/>
  <c r="IN131" i="1" s="1"/>
  <c r="IO132" i="1" s="1"/>
  <c r="IP133" i="1" s="1"/>
  <c r="IQ134" i="1" s="1"/>
  <c r="IR135" i="1" s="1"/>
  <c r="IS136" i="1" s="1"/>
  <c r="IT137" i="1" s="1"/>
  <c r="IU138" i="1" s="1"/>
  <c r="IV139" i="1" s="1"/>
  <c r="IW140" i="1" s="1"/>
  <c r="IX141" i="1" s="1"/>
  <c r="IY142" i="1" s="1"/>
  <c r="IZ143" i="1" s="1"/>
  <c r="JA144" i="1" s="1"/>
  <c r="JB145" i="1" s="1"/>
  <c r="JC146" i="1" s="1"/>
  <c r="JD147" i="1" s="1"/>
  <c r="JE148" i="1" s="1"/>
  <c r="JF149" i="1" s="1"/>
  <c r="JG150" i="1" s="1"/>
  <c r="JH151" i="1" s="1"/>
  <c r="JI152" i="1" s="1"/>
  <c r="JJ153" i="1" s="1"/>
  <c r="JK154" i="1" s="1"/>
  <c r="JL155" i="1" s="1"/>
  <c r="JM156" i="1" s="1"/>
  <c r="JN157" i="1" s="1"/>
  <c r="JO158" i="1" s="1"/>
  <c r="JP159" i="1" s="1"/>
  <c r="JQ160" i="1" s="1"/>
  <c r="JR161" i="1" s="1"/>
  <c r="JS162" i="1" s="1"/>
  <c r="JT163" i="1" s="1"/>
  <c r="JU164" i="1" s="1"/>
  <c r="JV165" i="1" s="1"/>
  <c r="JW166" i="1" s="1"/>
  <c r="JX167" i="1" s="1"/>
  <c r="JY168" i="1" s="1"/>
  <c r="JZ169" i="1" s="1"/>
  <c r="KA170" i="1" s="1"/>
  <c r="KB171" i="1" s="1"/>
  <c r="KC172" i="1" s="1"/>
  <c r="KD173" i="1" s="1"/>
  <c r="KE174" i="1" s="1"/>
  <c r="KF175" i="1" s="1"/>
  <c r="KG176" i="1" s="1"/>
  <c r="KH177" i="1" s="1"/>
  <c r="KI178" i="1" s="1"/>
  <c r="KJ179" i="1" s="1"/>
  <c r="KK180" i="1" s="1"/>
  <c r="KL181" i="1" s="1"/>
  <c r="KM182" i="1" s="1"/>
  <c r="KN183" i="1" s="1"/>
  <c r="KO184" i="1" s="1"/>
  <c r="KP185" i="1" s="1"/>
  <c r="KQ186" i="1" s="1"/>
  <c r="KR187" i="1" s="1"/>
  <c r="KS188" i="1" s="1"/>
  <c r="KT189" i="1" s="1"/>
  <c r="KU190" i="1" s="1"/>
  <c r="KV191" i="1" s="1"/>
  <c r="KW192" i="1" s="1"/>
  <c r="KX193" i="1" s="1"/>
  <c r="KY194" i="1" s="1"/>
  <c r="KZ195" i="1" s="1"/>
  <c r="HU93" i="1"/>
  <c r="ID93" i="1" s="1"/>
  <c r="IE94" i="1" s="1"/>
  <c r="IF95" i="1" s="1"/>
  <c r="IG96" i="1" s="1"/>
  <c r="IH97" i="1" s="1"/>
  <c r="II98" i="1" s="1"/>
  <c r="IJ99" i="1" s="1"/>
  <c r="IK100" i="1" s="1"/>
  <c r="IL101" i="1" s="1"/>
  <c r="IM102" i="1" s="1"/>
  <c r="IN103" i="1" s="1"/>
  <c r="IO104" i="1" s="1"/>
  <c r="IP105" i="1" s="1"/>
  <c r="IQ106" i="1" s="1"/>
  <c r="IR107" i="1" s="1"/>
  <c r="IS108" i="1" s="1"/>
  <c r="IT109" i="1" s="1"/>
  <c r="IU110" i="1" s="1"/>
  <c r="IV111" i="1" s="1"/>
  <c r="IW112" i="1" s="1"/>
  <c r="IX113" i="1" s="1"/>
  <c r="IY114" i="1" s="1"/>
  <c r="IZ115" i="1" s="1"/>
  <c r="JA116" i="1" s="1"/>
  <c r="JB117" i="1" s="1"/>
  <c r="JC118" i="1" s="1"/>
  <c r="JD119" i="1" s="1"/>
  <c r="JE120" i="1" s="1"/>
  <c r="JF121" i="1" s="1"/>
  <c r="JG122" i="1" s="1"/>
  <c r="JH123" i="1" s="1"/>
  <c r="JI124" i="1" s="1"/>
  <c r="JJ125" i="1" s="1"/>
  <c r="JK126" i="1" s="1"/>
  <c r="JL127" i="1" s="1"/>
  <c r="JM128" i="1" s="1"/>
  <c r="JN129" i="1" s="1"/>
  <c r="JO130" i="1" s="1"/>
  <c r="JP131" i="1" s="1"/>
  <c r="JQ132" i="1" s="1"/>
  <c r="JR133" i="1" s="1"/>
  <c r="JS134" i="1" s="1"/>
  <c r="JT135" i="1" s="1"/>
  <c r="JU136" i="1" s="1"/>
  <c r="JV137" i="1" s="1"/>
  <c r="JW138" i="1" s="1"/>
  <c r="JX139" i="1" s="1"/>
  <c r="JY140" i="1" s="1"/>
  <c r="JZ141" i="1" s="1"/>
  <c r="KA142" i="1" s="1"/>
  <c r="KB143" i="1" s="1"/>
  <c r="KC144" i="1" s="1"/>
  <c r="KD145" i="1" s="1"/>
  <c r="KE146" i="1" s="1"/>
  <c r="KF147" i="1" s="1"/>
  <c r="KG148" i="1" s="1"/>
  <c r="KH149" i="1" s="1"/>
  <c r="KI150" i="1" s="1"/>
  <c r="KJ151" i="1" s="1"/>
  <c r="KK152" i="1" s="1"/>
  <c r="KL153" i="1" s="1"/>
  <c r="KM154" i="1" s="1"/>
  <c r="KN155" i="1" s="1"/>
  <c r="KO156" i="1" s="1"/>
  <c r="KP157" i="1" s="1"/>
  <c r="KQ158" i="1" s="1"/>
  <c r="KR159" i="1" s="1"/>
  <c r="KS160" i="1" s="1"/>
  <c r="KT161" i="1" s="1"/>
  <c r="KU162" i="1" s="1"/>
  <c r="KV163" i="1" s="1"/>
  <c r="KW164" i="1" s="1"/>
  <c r="KX165" i="1" s="1"/>
  <c r="KY166" i="1" s="1"/>
  <c r="KZ167" i="1" s="1"/>
  <c r="LA168" i="1" s="1"/>
  <c r="LB169" i="1" s="1"/>
  <c r="LC170" i="1" s="1"/>
  <c r="LD171" i="1" s="1"/>
  <c r="LE172" i="1" s="1"/>
  <c r="LF173" i="1" s="1"/>
  <c r="LG174" i="1" s="1"/>
  <c r="LH175" i="1" s="1"/>
  <c r="LI176" i="1" s="1"/>
  <c r="LJ177" i="1" s="1"/>
  <c r="LK178" i="1" s="1"/>
  <c r="LL179" i="1" s="1"/>
  <c r="LM180" i="1" s="1"/>
  <c r="LN181" i="1" s="1"/>
  <c r="LO182" i="1" s="1"/>
  <c r="LP183" i="1" s="1"/>
  <c r="LQ184" i="1" s="1"/>
  <c r="LR185" i="1" s="1"/>
  <c r="LS186" i="1" s="1"/>
  <c r="LT187" i="1" s="1"/>
  <c r="LU188" i="1" s="1"/>
  <c r="LV189" i="1" s="1"/>
  <c r="LW190" i="1" s="1"/>
  <c r="LX191" i="1" s="1"/>
  <c r="LY192" i="1" s="1"/>
  <c r="LZ193" i="1" s="1"/>
  <c r="MA194" i="1" s="1"/>
  <c r="MB195" i="1" s="1"/>
  <c r="HU25" i="1"/>
  <c r="ID25" i="1" s="1"/>
  <c r="IE26" i="1" s="1"/>
  <c r="IF27" i="1" s="1"/>
  <c r="IG28" i="1" s="1"/>
  <c r="IH29" i="1" s="1"/>
  <c r="II30" i="1" s="1"/>
  <c r="IJ31" i="1" s="1"/>
  <c r="IK32" i="1" s="1"/>
  <c r="IL33" i="1" s="1"/>
  <c r="IM34" i="1" s="1"/>
  <c r="IN35" i="1" s="1"/>
  <c r="IO36" i="1" s="1"/>
  <c r="IP37" i="1" s="1"/>
  <c r="IQ38" i="1" s="1"/>
  <c r="IR39" i="1" s="1"/>
  <c r="IS40" i="1" s="1"/>
  <c r="IT41" i="1" s="1"/>
  <c r="IU42" i="1" s="1"/>
  <c r="IV43" i="1" s="1"/>
  <c r="IW44" i="1" s="1"/>
  <c r="IX45" i="1" s="1"/>
  <c r="IY46" i="1" s="1"/>
  <c r="IZ47" i="1" s="1"/>
  <c r="JA48" i="1" s="1"/>
  <c r="JB49" i="1" s="1"/>
  <c r="JC50" i="1" s="1"/>
  <c r="JD51" i="1" s="1"/>
  <c r="JE52" i="1" s="1"/>
  <c r="JF53" i="1" s="1"/>
  <c r="JG54" i="1" s="1"/>
  <c r="JH55" i="1" s="1"/>
  <c r="JI56" i="1" s="1"/>
  <c r="JJ57" i="1" s="1"/>
  <c r="JK58" i="1" s="1"/>
  <c r="JL59" i="1" s="1"/>
  <c r="JM60" i="1" s="1"/>
  <c r="JN61" i="1" s="1"/>
  <c r="JO62" i="1" s="1"/>
  <c r="JP63" i="1" s="1"/>
  <c r="JQ64" i="1" s="1"/>
  <c r="JR65" i="1" s="1"/>
  <c r="JS66" i="1" s="1"/>
  <c r="JT67" i="1" s="1"/>
  <c r="JU68" i="1" s="1"/>
  <c r="JV69" i="1" s="1"/>
  <c r="JW70" i="1" s="1"/>
  <c r="JX71" i="1" s="1"/>
  <c r="JY72" i="1" s="1"/>
  <c r="JZ73" i="1" s="1"/>
  <c r="KA74" i="1" s="1"/>
  <c r="KB75" i="1" s="1"/>
  <c r="KC76" i="1" s="1"/>
  <c r="KD77" i="1" s="1"/>
  <c r="KE78" i="1" s="1"/>
  <c r="KF79" i="1" s="1"/>
  <c r="KG80" i="1" s="1"/>
  <c r="KH81" i="1" s="1"/>
  <c r="KI82" i="1" s="1"/>
  <c r="KJ83" i="1" s="1"/>
  <c r="KK84" i="1" s="1"/>
  <c r="KL85" i="1" s="1"/>
  <c r="KM86" i="1" s="1"/>
  <c r="KN87" i="1" s="1"/>
  <c r="KO88" i="1" s="1"/>
  <c r="KP89" i="1" s="1"/>
  <c r="KQ90" i="1" s="1"/>
  <c r="KR91" i="1" s="1"/>
  <c r="KS92" i="1" s="1"/>
  <c r="KT93" i="1" s="1"/>
  <c r="KU94" i="1" s="1"/>
  <c r="KV95" i="1" s="1"/>
  <c r="KW96" i="1" s="1"/>
  <c r="KX97" i="1" s="1"/>
  <c r="KY98" i="1" s="1"/>
  <c r="KZ99" i="1" s="1"/>
  <c r="LA100" i="1" s="1"/>
  <c r="LB101" i="1" s="1"/>
  <c r="LC102" i="1" s="1"/>
  <c r="LD103" i="1" s="1"/>
  <c r="LE104" i="1" s="1"/>
  <c r="LF105" i="1" s="1"/>
  <c r="LG106" i="1" s="1"/>
  <c r="LH107" i="1" s="1"/>
  <c r="LI108" i="1" s="1"/>
  <c r="LJ109" i="1" s="1"/>
  <c r="LK110" i="1" s="1"/>
  <c r="LL111" i="1" s="1"/>
  <c r="LM112" i="1" s="1"/>
  <c r="LN113" i="1" s="1"/>
  <c r="LO114" i="1" s="1"/>
  <c r="LP115" i="1" s="1"/>
  <c r="LQ116" i="1" s="1"/>
  <c r="LR117" i="1" s="1"/>
  <c r="LS118" i="1" s="1"/>
  <c r="LT119" i="1" s="1"/>
  <c r="LU120" i="1" s="1"/>
  <c r="LV121" i="1" s="1"/>
  <c r="LW122" i="1" s="1"/>
  <c r="LX123" i="1" s="1"/>
  <c r="LY124" i="1" s="1"/>
  <c r="LZ125" i="1" s="1"/>
  <c r="MA126" i="1" s="1"/>
  <c r="MB127" i="1" s="1"/>
  <c r="MC128" i="1" s="1"/>
  <c r="MD129" i="1" s="1"/>
  <c r="ME130" i="1" s="1"/>
  <c r="MF131" i="1" s="1"/>
  <c r="MG132" i="1" s="1"/>
  <c r="MH133" i="1" s="1"/>
  <c r="MI134" i="1" s="1"/>
  <c r="MJ135" i="1" s="1"/>
  <c r="MK136" i="1" s="1"/>
  <c r="ML137" i="1" s="1"/>
  <c r="MM138" i="1" s="1"/>
  <c r="MN139" i="1" s="1"/>
  <c r="MO140" i="1" s="1"/>
  <c r="MP141" i="1" s="1"/>
  <c r="MQ142" i="1" s="1"/>
  <c r="MR143" i="1" s="1"/>
  <c r="MS144" i="1" s="1"/>
  <c r="MT145" i="1" s="1"/>
  <c r="MU146" i="1" s="1"/>
  <c r="MV147" i="1" s="1"/>
  <c r="MW148" i="1" s="1"/>
  <c r="MX149" i="1" s="1"/>
  <c r="MY150" i="1" s="1"/>
  <c r="MZ151" i="1" s="1"/>
  <c r="NA152" i="1" s="1"/>
  <c r="NB153" i="1" s="1"/>
  <c r="NC154" i="1" s="1"/>
  <c r="ND155" i="1" s="1"/>
  <c r="NE156" i="1" s="1"/>
  <c r="NF157" i="1" s="1"/>
  <c r="NG158" i="1" s="1"/>
  <c r="NH159" i="1" s="1"/>
  <c r="NI160" i="1" s="1"/>
  <c r="NJ161" i="1" s="1"/>
  <c r="NK162" i="1" s="1"/>
  <c r="NL163" i="1" s="1"/>
  <c r="NM164" i="1" s="1"/>
  <c r="NN165" i="1" s="1"/>
  <c r="NO166" i="1" s="1"/>
  <c r="NP167" i="1" s="1"/>
  <c r="NQ168" i="1" s="1"/>
  <c r="NR169" i="1" s="1"/>
  <c r="NS170" i="1" s="1"/>
  <c r="NT171" i="1" s="1"/>
  <c r="NU172" i="1" s="1"/>
  <c r="NV173" i="1" s="1"/>
  <c r="NW174" i="1" s="1"/>
  <c r="NX175" i="1" s="1"/>
  <c r="NY176" i="1" s="1"/>
  <c r="NZ177" i="1" s="1"/>
  <c r="OA178" i="1" s="1"/>
  <c r="OB179" i="1" s="1"/>
  <c r="OC180" i="1" s="1"/>
  <c r="OD181" i="1" s="1"/>
  <c r="OE182" i="1" s="1"/>
  <c r="OF183" i="1" s="1"/>
  <c r="OG184" i="1" s="1"/>
  <c r="OH185" i="1" s="1"/>
  <c r="OI186" i="1" s="1"/>
  <c r="OJ187" i="1" s="1"/>
  <c r="OK188" i="1" s="1"/>
  <c r="OL189" i="1" s="1"/>
  <c r="OM190" i="1" s="1"/>
  <c r="ON191" i="1" s="1"/>
  <c r="OO192" i="1" s="1"/>
  <c r="OP193" i="1" s="1"/>
  <c r="OQ194" i="1" s="1"/>
  <c r="OR195" i="1" s="1"/>
  <c r="HU29" i="1"/>
  <c r="ID29" i="1" s="1"/>
  <c r="IE30" i="1" s="1"/>
  <c r="IF31" i="1" s="1"/>
  <c r="IG32" i="1" s="1"/>
  <c r="IH33" i="1" s="1"/>
  <c r="II34" i="1" s="1"/>
  <c r="IJ35" i="1" s="1"/>
  <c r="IK36" i="1" s="1"/>
  <c r="IL37" i="1" s="1"/>
  <c r="IM38" i="1" s="1"/>
  <c r="IN39" i="1" s="1"/>
  <c r="IO40" i="1" s="1"/>
  <c r="IP41" i="1" s="1"/>
  <c r="IQ42" i="1" s="1"/>
  <c r="IR43" i="1" s="1"/>
  <c r="IS44" i="1" s="1"/>
  <c r="IT45" i="1" s="1"/>
  <c r="IU46" i="1" s="1"/>
  <c r="IV47" i="1" s="1"/>
  <c r="IW48" i="1" s="1"/>
  <c r="IX49" i="1" s="1"/>
  <c r="IY50" i="1" s="1"/>
  <c r="IZ51" i="1" s="1"/>
  <c r="JA52" i="1" s="1"/>
  <c r="JB53" i="1" s="1"/>
  <c r="JC54" i="1" s="1"/>
  <c r="JD55" i="1" s="1"/>
  <c r="JE56" i="1" s="1"/>
  <c r="JF57" i="1" s="1"/>
  <c r="JG58" i="1" s="1"/>
  <c r="JH59" i="1" s="1"/>
  <c r="JI60" i="1" s="1"/>
  <c r="JJ61" i="1" s="1"/>
  <c r="JK62" i="1" s="1"/>
  <c r="JL63" i="1" s="1"/>
  <c r="JM64" i="1" s="1"/>
  <c r="JN65" i="1" s="1"/>
  <c r="JO66" i="1" s="1"/>
  <c r="JP67" i="1" s="1"/>
  <c r="JQ68" i="1" s="1"/>
  <c r="JR69" i="1" s="1"/>
  <c r="JS70" i="1" s="1"/>
  <c r="JT71" i="1" s="1"/>
  <c r="JU72" i="1" s="1"/>
  <c r="JV73" i="1" s="1"/>
  <c r="JW74" i="1" s="1"/>
  <c r="JX75" i="1" s="1"/>
  <c r="JY76" i="1" s="1"/>
  <c r="JZ77" i="1" s="1"/>
  <c r="KA78" i="1" s="1"/>
  <c r="KB79" i="1" s="1"/>
  <c r="KC80" i="1" s="1"/>
  <c r="KD81" i="1" s="1"/>
  <c r="KE82" i="1" s="1"/>
  <c r="KF83" i="1" s="1"/>
  <c r="KG84" i="1" s="1"/>
  <c r="KH85" i="1" s="1"/>
  <c r="KI86" i="1" s="1"/>
  <c r="KJ87" i="1" s="1"/>
  <c r="KK88" i="1" s="1"/>
  <c r="KL89" i="1" s="1"/>
  <c r="KM90" i="1" s="1"/>
  <c r="KN91" i="1" s="1"/>
  <c r="KO92" i="1" s="1"/>
  <c r="KP93" i="1" s="1"/>
  <c r="KQ94" i="1" s="1"/>
  <c r="KR95" i="1" s="1"/>
  <c r="KS96" i="1" s="1"/>
  <c r="KT97" i="1" s="1"/>
  <c r="KU98" i="1" s="1"/>
  <c r="KV99" i="1" s="1"/>
  <c r="KW100" i="1" s="1"/>
  <c r="KX101" i="1" s="1"/>
  <c r="KY102" i="1" s="1"/>
  <c r="KZ103" i="1" s="1"/>
  <c r="LA104" i="1" s="1"/>
  <c r="LB105" i="1" s="1"/>
  <c r="LC106" i="1" s="1"/>
  <c r="LD107" i="1" s="1"/>
  <c r="LE108" i="1" s="1"/>
  <c r="LF109" i="1" s="1"/>
  <c r="LG110" i="1" s="1"/>
  <c r="LH111" i="1" s="1"/>
  <c r="LI112" i="1" s="1"/>
  <c r="LJ113" i="1" s="1"/>
  <c r="LK114" i="1" s="1"/>
  <c r="LL115" i="1" s="1"/>
  <c r="LM116" i="1" s="1"/>
  <c r="LN117" i="1" s="1"/>
  <c r="LO118" i="1" s="1"/>
  <c r="LP119" i="1" s="1"/>
  <c r="LQ120" i="1" s="1"/>
  <c r="LR121" i="1" s="1"/>
  <c r="LS122" i="1" s="1"/>
  <c r="LT123" i="1" s="1"/>
  <c r="LU124" i="1" s="1"/>
  <c r="LV125" i="1" s="1"/>
  <c r="LW126" i="1" s="1"/>
  <c r="LX127" i="1" s="1"/>
  <c r="LY128" i="1" s="1"/>
  <c r="LZ129" i="1" s="1"/>
  <c r="MA130" i="1" s="1"/>
  <c r="MB131" i="1" s="1"/>
  <c r="MC132" i="1" s="1"/>
  <c r="MD133" i="1" s="1"/>
  <c r="ME134" i="1" s="1"/>
  <c r="MF135" i="1" s="1"/>
  <c r="MG136" i="1" s="1"/>
  <c r="MH137" i="1" s="1"/>
  <c r="MI138" i="1" s="1"/>
  <c r="MJ139" i="1" s="1"/>
  <c r="MK140" i="1" s="1"/>
  <c r="ML141" i="1" s="1"/>
  <c r="MM142" i="1" s="1"/>
  <c r="MN143" i="1" s="1"/>
  <c r="MO144" i="1" s="1"/>
  <c r="MP145" i="1" s="1"/>
  <c r="MQ146" i="1" s="1"/>
  <c r="MR147" i="1" s="1"/>
  <c r="MS148" i="1" s="1"/>
  <c r="MT149" i="1" s="1"/>
  <c r="MU150" i="1" s="1"/>
  <c r="MV151" i="1" s="1"/>
  <c r="MW152" i="1" s="1"/>
  <c r="MX153" i="1" s="1"/>
  <c r="MY154" i="1" s="1"/>
  <c r="MZ155" i="1" s="1"/>
  <c r="NA156" i="1" s="1"/>
  <c r="NB157" i="1" s="1"/>
  <c r="NC158" i="1" s="1"/>
  <c r="ND159" i="1" s="1"/>
  <c r="NE160" i="1" s="1"/>
  <c r="NF161" i="1" s="1"/>
  <c r="NG162" i="1" s="1"/>
  <c r="NH163" i="1" s="1"/>
  <c r="NI164" i="1" s="1"/>
  <c r="NJ165" i="1" s="1"/>
  <c r="NK166" i="1" s="1"/>
  <c r="NL167" i="1" s="1"/>
  <c r="NM168" i="1" s="1"/>
  <c r="NN169" i="1" s="1"/>
  <c r="NO170" i="1" s="1"/>
  <c r="NP171" i="1" s="1"/>
  <c r="NQ172" i="1" s="1"/>
  <c r="NR173" i="1" s="1"/>
  <c r="NS174" i="1" s="1"/>
  <c r="NT175" i="1" s="1"/>
  <c r="NU176" i="1" s="1"/>
  <c r="NV177" i="1" s="1"/>
  <c r="NW178" i="1" s="1"/>
  <c r="NX179" i="1" s="1"/>
  <c r="NY180" i="1" s="1"/>
  <c r="NZ181" i="1" s="1"/>
  <c r="OA182" i="1" s="1"/>
  <c r="OB183" i="1" s="1"/>
  <c r="OC184" i="1" s="1"/>
  <c r="OD185" i="1" s="1"/>
  <c r="OE186" i="1" s="1"/>
  <c r="OF187" i="1" s="1"/>
  <c r="OG188" i="1" s="1"/>
  <c r="OH189" i="1" s="1"/>
  <c r="OI190" i="1" s="1"/>
  <c r="OJ191" i="1" s="1"/>
  <c r="OK192" i="1" s="1"/>
  <c r="OL193" i="1" s="1"/>
  <c r="OM194" i="1" s="1"/>
  <c r="ON195" i="1" s="1"/>
  <c r="HU88" i="1"/>
  <c r="ID88" i="1" s="1"/>
  <c r="IE89" i="1" s="1"/>
  <c r="IF90" i="1" s="1"/>
  <c r="IG91" i="1" s="1"/>
  <c r="IH92" i="1" s="1"/>
  <c r="II93" i="1" s="1"/>
  <c r="IJ94" i="1" s="1"/>
  <c r="IK95" i="1" s="1"/>
  <c r="IL96" i="1" s="1"/>
  <c r="IM97" i="1" s="1"/>
  <c r="IN98" i="1" s="1"/>
  <c r="IO99" i="1" s="1"/>
  <c r="IP100" i="1" s="1"/>
  <c r="IQ101" i="1" s="1"/>
  <c r="IR102" i="1" s="1"/>
  <c r="IS103" i="1" s="1"/>
  <c r="IT104" i="1" s="1"/>
  <c r="IU105" i="1" s="1"/>
  <c r="IV106" i="1" s="1"/>
  <c r="IW107" i="1" s="1"/>
  <c r="IX108" i="1" s="1"/>
  <c r="IY109" i="1" s="1"/>
  <c r="IZ110" i="1" s="1"/>
  <c r="JA111" i="1" s="1"/>
  <c r="JB112" i="1" s="1"/>
  <c r="JC113" i="1" s="1"/>
  <c r="JD114" i="1" s="1"/>
  <c r="JE115" i="1" s="1"/>
  <c r="JF116" i="1" s="1"/>
  <c r="JG117" i="1" s="1"/>
  <c r="JH118" i="1" s="1"/>
  <c r="JI119" i="1" s="1"/>
  <c r="JJ120" i="1" s="1"/>
  <c r="JK121" i="1" s="1"/>
  <c r="JL122" i="1" s="1"/>
  <c r="JM123" i="1" s="1"/>
  <c r="JN124" i="1" s="1"/>
  <c r="JO125" i="1" s="1"/>
  <c r="JP126" i="1" s="1"/>
  <c r="JQ127" i="1" s="1"/>
  <c r="JR128" i="1" s="1"/>
  <c r="JS129" i="1" s="1"/>
  <c r="JT130" i="1" s="1"/>
  <c r="JU131" i="1" s="1"/>
  <c r="JV132" i="1" s="1"/>
  <c r="JW133" i="1" s="1"/>
  <c r="JX134" i="1" s="1"/>
  <c r="JY135" i="1" s="1"/>
  <c r="JZ136" i="1" s="1"/>
  <c r="KA137" i="1" s="1"/>
  <c r="KB138" i="1" s="1"/>
  <c r="KC139" i="1" s="1"/>
  <c r="KD140" i="1" s="1"/>
  <c r="KE141" i="1" s="1"/>
  <c r="KF142" i="1" s="1"/>
  <c r="KG143" i="1" s="1"/>
  <c r="KH144" i="1" s="1"/>
  <c r="KI145" i="1" s="1"/>
  <c r="KJ146" i="1" s="1"/>
  <c r="KK147" i="1" s="1"/>
  <c r="KL148" i="1" s="1"/>
  <c r="KM149" i="1" s="1"/>
  <c r="KN150" i="1" s="1"/>
  <c r="KO151" i="1" s="1"/>
  <c r="KP152" i="1" s="1"/>
  <c r="KQ153" i="1" s="1"/>
  <c r="KR154" i="1" s="1"/>
  <c r="KS155" i="1" s="1"/>
  <c r="KT156" i="1" s="1"/>
  <c r="KU157" i="1" s="1"/>
  <c r="KV158" i="1" s="1"/>
  <c r="KW159" i="1" s="1"/>
  <c r="KX160" i="1" s="1"/>
  <c r="KY161" i="1" s="1"/>
  <c r="KZ162" i="1" s="1"/>
  <c r="LA163" i="1" s="1"/>
  <c r="LB164" i="1" s="1"/>
  <c r="LC165" i="1" s="1"/>
  <c r="LD166" i="1" s="1"/>
  <c r="LE167" i="1" s="1"/>
  <c r="LF168" i="1" s="1"/>
  <c r="LG169" i="1" s="1"/>
  <c r="LH170" i="1" s="1"/>
  <c r="LI171" i="1" s="1"/>
  <c r="LJ172" i="1" s="1"/>
  <c r="LK173" i="1" s="1"/>
  <c r="LL174" i="1" s="1"/>
  <c r="LM175" i="1" s="1"/>
  <c r="LN176" i="1" s="1"/>
  <c r="LO177" i="1" s="1"/>
  <c r="LP178" i="1" s="1"/>
  <c r="LQ179" i="1" s="1"/>
  <c r="LR180" i="1" s="1"/>
  <c r="LS181" i="1" s="1"/>
  <c r="LT182" i="1" s="1"/>
  <c r="LU183" i="1" s="1"/>
  <c r="LV184" i="1" s="1"/>
  <c r="LW185" i="1" s="1"/>
  <c r="LX186" i="1" s="1"/>
  <c r="LY187" i="1" s="1"/>
  <c r="LZ188" i="1" s="1"/>
  <c r="MA189" i="1" s="1"/>
  <c r="MB190" i="1" s="1"/>
  <c r="MC191" i="1" s="1"/>
  <c r="MD192" i="1" s="1"/>
  <c r="ME193" i="1" s="1"/>
  <c r="MF194" i="1" s="1"/>
  <c r="MG195" i="1" s="1"/>
  <c r="HU63" i="1"/>
  <c r="ID63" i="1" s="1"/>
  <c r="IE64" i="1" s="1"/>
  <c r="IF65" i="1" s="1"/>
  <c r="IG66" i="1" s="1"/>
  <c r="IH67" i="1" s="1"/>
  <c r="II68" i="1" s="1"/>
  <c r="IJ69" i="1" s="1"/>
  <c r="IK70" i="1" s="1"/>
  <c r="IL71" i="1" s="1"/>
  <c r="IM72" i="1" s="1"/>
  <c r="IN73" i="1" s="1"/>
  <c r="IO74" i="1" s="1"/>
  <c r="IP75" i="1" s="1"/>
  <c r="IQ76" i="1" s="1"/>
  <c r="IR77" i="1" s="1"/>
  <c r="IS78" i="1" s="1"/>
  <c r="IT79" i="1" s="1"/>
  <c r="IU80" i="1" s="1"/>
  <c r="IV81" i="1" s="1"/>
  <c r="IW82" i="1" s="1"/>
  <c r="IX83" i="1" s="1"/>
  <c r="IY84" i="1" s="1"/>
  <c r="IZ85" i="1" s="1"/>
  <c r="JA86" i="1" s="1"/>
  <c r="JB87" i="1" s="1"/>
  <c r="JC88" i="1" s="1"/>
  <c r="JD89" i="1" s="1"/>
  <c r="JE90" i="1" s="1"/>
  <c r="JF91" i="1" s="1"/>
  <c r="JG92" i="1" s="1"/>
  <c r="JH93" i="1" s="1"/>
  <c r="JI94" i="1" s="1"/>
  <c r="JJ95" i="1" s="1"/>
  <c r="JK96" i="1" s="1"/>
  <c r="JL97" i="1" s="1"/>
  <c r="JM98" i="1" s="1"/>
  <c r="JN99" i="1" s="1"/>
  <c r="JO100" i="1" s="1"/>
  <c r="JP101" i="1" s="1"/>
  <c r="JQ102" i="1" s="1"/>
  <c r="JR103" i="1" s="1"/>
  <c r="JS104" i="1" s="1"/>
  <c r="JT105" i="1" s="1"/>
  <c r="JU106" i="1" s="1"/>
  <c r="JV107" i="1" s="1"/>
  <c r="JW108" i="1" s="1"/>
  <c r="JX109" i="1" s="1"/>
  <c r="JY110" i="1" s="1"/>
  <c r="JZ111" i="1" s="1"/>
  <c r="KA112" i="1" s="1"/>
  <c r="KB113" i="1" s="1"/>
  <c r="KC114" i="1" s="1"/>
  <c r="KD115" i="1" s="1"/>
  <c r="KE116" i="1" s="1"/>
  <c r="KF117" i="1" s="1"/>
  <c r="KG118" i="1" s="1"/>
  <c r="KH119" i="1" s="1"/>
  <c r="KI120" i="1" s="1"/>
  <c r="KJ121" i="1" s="1"/>
  <c r="KK122" i="1" s="1"/>
  <c r="KL123" i="1" s="1"/>
  <c r="KM124" i="1" s="1"/>
  <c r="KN125" i="1" s="1"/>
  <c r="KO126" i="1" s="1"/>
  <c r="KP127" i="1" s="1"/>
  <c r="KQ128" i="1" s="1"/>
  <c r="KR129" i="1" s="1"/>
  <c r="KS130" i="1" s="1"/>
  <c r="KT131" i="1" s="1"/>
  <c r="KU132" i="1" s="1"/>
  <c r="KV133" i="1" s="1"/>
  <c r="KW134" i="1" s="1"/>
  <c r="KX135" i="1" s="1"/>
  <c r="KY136" i="1" s="1"/>
  <c r="KZ137" i="1" s="1"/>
  <c r="LA138" i="1" s="1"/>
  <c r="LB139" i="1" s="1"/>
  <c r="LC140" i="1" s="1"/>
  <c r="LD141" i="1" s="1"/>
  <c r="LE142" i="1" s="1"/>
  <c r="LF143" i="1" s="1"/>
  <c r="LG144" i="1" s="1"/>
  <c r="LH145" i="1" s="1"/>
  <c r="LI146" i="1" s="1"/>
  <c r="LJ147" i="1" s="1"/>
  <c r="LK148" i="1" s="1"/>
  <c r="LL149" i="1" s="1"/>
  <c r="LM150" i="1" s="1"/>
  <c r="LN151" i="1" s="1"/>
  <c r="LO152" i="1" s="1"/>
  <c r="LP153" i="1" s="1"/>
  <c r="LQ154" i="1" s="1"/>
  <c r="LR155" i="1" s="1"/>
  <c r="LS156" i="1" s="1"/>
  <c r="LT157" i="1" s="1"/>
  <c r="LU158" i="1" s="1"/>
  <c r="LV159" i="1" s="1"/>
  <c r="LW160" i="1" s="1"/>
  <c r="LX161" i="1" s="1"/>
  <c r="LY162" i="1" s="1"/>
  <c r="LZ163" i="1" s="1"/>
  <c r="MA164" i="1" s="1"/>
  <c r="MB165" i="1" s="1"/>
  <c r="MC166" i="1" s="1"/>
  <c r="MD167" i="1" s="1"/>
  <c r="ME168" i="1" s="1"/>
  <c r="MF169" i="1" s="1"/>
  <c r="MG170" i="1" s="1"/>
  <c r="MH171" i="1" s="1"/>
  <c r="MI172" i="1" s="1"/>
  <c r="MJ173" i="1" s="1"/>
  <c r="MK174" i="1" s="1"/>
  <c r="ML175" i="1" s="1"/>
  <c r="MM176" i="1" s="1"/>
  <c r="MN177" i="1" s="1"/>
  <c r="MO178" i="1" s="1"/>
  <c r="MP179" i="1" s="1"/>
  <c r="MQ180" i="1" s="1"/>
  <c r="MR181" i="1" s="1"/>
  <c r="MS182" i="1" s="1"/>
  <c r="MT183" i="1" s="1"/>
  <c r="MU184" i="1" s="1"/>
  <c r="MV185" i="1" s="1"/>
  <c r="MW186" i="1" s="1"/>
  <c r="MX187" i="1" s="1"/>
  <c r="MY188" i="1" s="1"/>
  <c r="MZ189" i="1" s="1"/>
  <c r="NA190" i="1" s="1"/>
  <c r="NB191" i="1" s="1"/>
  <c r="NC192" i="1" s="1"/>
  <c r="ND193" i="1" s="1"/>
  <c r="NE194" i="1" s="1"/>
  <c r="NF195" i="1" s="1"/>
  <c r="HU125" i="1"/>
  <c r="ID125" i="1" s="1"/>
  <c r="IE126" i="1" s="1"/>
  <c r="IF127" i="1" s="1"/>
  <c r="IG128" i="1" s="1"/>
  <c r="IH129" i="1" s="1"/>
  <c r="II130" i="1" s="1"/>
  <c r="IJ131" i="1" s="1"/>
  <c r="IK132" i="1" s="1"/>
  <c r="IL133" i="1" s="1"/>
  <c r="IM134" i="1" s="1"/>
  <c r="IN135" i="1" s="1"/>
  <c r="IO136" i="1" s="1"/>
  <c r="IP137" i="1" s="1"/>
  <c r="IQ138" i="1" s="1"/>
  <c r="IR139" i="1" s="1"/>
  <c r="IS140" i="1" s="1"/>
  <c r="IT141" i="1" s="1"/>
  <c r="IU142" i="1" s="1"/>
  <c r="IV143" i="1" s="1"/>
  <c r="IW144" i="1" s="1"/>
  <c r="IX145" i="1" s="1"/>
  <c r="IY146" i="1" s="1"/>
  <c r="IZ147" i="1" s="1"/>
  <c r="JA148" i="1" s="1"/>
  <c r="JB149" i="1" s="1"/>
  <c r="JC150" i="1" s="1"/>
  <c r="JD151" i="1" s="1"/>
  <c r="JE152" i="1" s="1"/>
  <c r="JF153" i="1" s="1"/>
  <c r="JG154" i="1" s="1"/>
  <c r="JH155" i="1" s="1"/>
  <c r="JI156" i="1" s="1"/>
  <c r="JJ157" i="1" s="1"/>
  <c r="JK158" i="1" s="1"/>
  <c r="JL159" i="1" s="1"/>
  <c r="JM160" i="1" s="1"/>
  <c r="JN161" i="1" s="1"/>
  <c r="JO162" i="1" s="1"/>
  <c r="JP163" i="1" s="1"/>
  <c r="JQ164" i="1" s="1"/>
  <c r="JR165" i="1" s="1"/>
  <c r="JS166" i="1" s="1"/>
  <c r="JT167" i="1" s="1"/>
  <c r="JU168" i="1" s="1"/>
  <c r="JV169" i="1" s="1"/>
  <c r="JW170" i="1" s="1"/>
  <c r="JX171" i="1" s="1"/>
  <c r="JY172" i="1" s="1"/>
  <c r="JZ173" i="1" s="1"/>
  <c r="KA174" i="1" s="1"/>
  <c r="KB175" i="1" s="1"/>
  <c r="KC176" i="1" s="1"/>
  <c r="KD177" i="1" s="1"/>
  <c r="KE178" i="1" s="1"/>
  <c r="KF179" i="1" s="1"/>
  <c r="KG180" i="1" s="1"/>
  <c r="KH181" i="1" s="1"/>
  <c r="KI182" i="1" s="1"/>
  <c r="KJ183" i="1" s="1"/>
  <c r="KK184" i="1" s="1"/>
  <c r="KL185" i="1" s="1"/>
  <c r="KM186" i="1" s="1"/>
  <c r="KN187" i="1" s="1"/>
  <c r="KO188" i="1" s="1"/>
  <c r="KP189" i="1" s="1"/>
  <c r="KQ190" i="1" s="1"/>
  <c r="KR191" i="1" s="1"/>
  <c r="KS192" i="1" s="1"/>
  <c r="KT193" i="1" s="1"/>
  <c r="KU194" i="1" s="1"/>
  <c r="KV195" i="1" s="1"/>
  <c r="HU77" i="1"/>
  <c r="ID77" i="1" s="1"/>
  <c r="IE78" i="1" s="1"/>
  <c r="IF79" i="1" s="1"/>
  <c r="IG80" i="1" s="1"/>
  <c r="IH81" i="1" s="1"/>
  <c r="II82" i="1" s="1"/>
  <c r="IJ83" i="1" s="1"/>
  <c r="IK84" i="1" s="1"/>
  <c r="IL85" i="1" s="1"/>
  <c r="IM86" i="1" s="1"/>
  <c r="IN87" i="1" s="1"/>
  <c r="IO88" i="1" s="1"/>
  <c r="IP89" i="1" s="1"/>
  <c r="IQ90" i="1" s="1"/>
  <c r="IR91" i="1" s="1"/>
  <c r="IS92" i="1" s="1"/>
  <c r="IT93" i="1" s="1"/>
  <c r="IU94" i="1" s="1"/>
  <c r="IV95" i="1" s="1"/>
  <c r="IW96" i="1" s="1"/>
  <c r="IX97" i="1" s="1"/>
  <c r="IY98" i="1" s="1"/>
  <c r="IZ99" i="1" s="1"/>
  <c r="JA100" i="1" s="1"/>
  <c r="JB101" i="1" s="1"/>
  <c r="JC102" i="1" s="1"/>
  <c r="JD103" i="1" s="1"/>
  <c r="JE104" i="1" s="1"/>
  <c r="JF105" i="1" s="1"/>
  <c r="JG106" i="1" s="1"/>
  <c r="JH107" i="1" s="1"/>
  <c r="JI108" i="1" s="1"/>
  <c r="JJ109" i="1" s="1"/>
  <c r="JK110" i="1" s="1"/>
  <c r="JL111" i="1" s="1"/>
  <c r="JM112" i="1" s="1"/>
  <c r="JN113" i="1" s="1"/>
  <c r="JO114" i="1" s="1"/>
  <c r="JP115" i="1" s="1"/>
  <c r="JQ116" i="1" s="1"/>
  <c r="JR117" i="1" s="1"/>
  <c r="JS118" i="1" s="1"/>
  <c r="JT119" i="1" s="1"/>
  <c r="JU120" i="1" s="1"/>
  <c r="JV121" i="1" s="1"/>
  <c r="JW122" i="1" s="1"/>
  <c r="JX123" i="1" s="1"/>
  <c r="JY124" i="1" s="1"/>
  <c r="JZ125" i="1" s="1"/>
  <c r="KA126" i="1" s="1"/>
  <c r="KB127" i="1" s="1"/>
  <c r="KC128" i="1" s="1"/>
  <c r="KD129" i="1" s="1"/>
  <c r="KE130" i="1" s="1"/>
  <c r="KF131" i="1" s="1"/>
  <c r="KG132" i="1" s="1"/>
  <c r="KH133" i="1" s="1"/>
  <c r="KI134" i="1" s="1"/>
  <c r="KJ135" i="1" s="1"/>
  <c r="KK136" i="1" s="1"/>
  <c r="KL137" i="1" s="1"/>
  <c r="KM138" i="1" s="1"/>
  <c r="KN139" i="1" s="1"/>
  <c r="KO140" i="1" s="1"/>
  <c r="KP141" i="1" s="1"/>
  <c r="KQ142" i="1" s="1"/>
  <c r="KR143" i="1" s="1"/>
  <c r="KS144" i="1" s="1"/>
  <c r="KT145" i="1" s="1"/>
  <c r="KU146" i="1" s="1"/>
  <c r="KV147" i="1" s="1"/>
  <c r="KW148" i="1" s="1"/>
  <c r="KX149" i="1" s="1"/>
  <c r="KY150" i="1" s="1"/>
  <c r="KZ151" i="1" s="1"/>
  <c r="LA152" i="1" s="1"/>
  <c r="LB153" i="1" s="1"/>
  <c r="LC154" i="1" s="1"/>
  <c r="LD155" i="1" s="1"/>
  <c r="LE156" i="1" s="1"/>
  <c r="LF157" i="1" s="1"/>
  <c r="LG158" i="1" s="1"/>
  <c r="LH159" i="1" s="1"/>
  <c r="LI160" i="1" s="1"/>
  <c r="LJ161" i="1" s="1"/>
  <c r="LK162" i="1" s="1"/>
  <c r="LL163" i="1" s="1"/>
  <c r="LM164" i="1" s="1"/>
  <c r="LN165" i="1" s="1"/>
  <c r="LO166" i="1" s="1"/>
  <c r="LP167" i="1" s="1"/>
  <c r="LQ168" i="1" s="1"/>
  <c r="LR169" i="1" s="1"/>
  <c r="LS170" i="1" s="1"/>
  <c r="LT171" i="1" s="1"/>
  <c r="LU172" i="1" s="1"/>
  <c r="LV173" i="1" s="1"/>
  <c r="LW174" i="1" s="1"/>
  <c r="LX175" i="1" s="1"/>
  <c r="LY176" i="1" s="1"/>
  <c r="LZ177" i="1" s="1"/>
  <c r="MA178" i="1" s="1"/>
  <c r="MB179" i="1" s="1"/>
  <c r="MC180" i="1" s="1"/>
  <c r="MD181" i="1" s="1"/>
  <c r="ME182" i="1" s="1"/>
  <c r="MF183" i="1" s="1"/>
  <c r="MG184" i="1" s="1"/>
  <c r="MH185" i="1" s="1"/>
  <c r="MI186" i="1" s="1"/>
  <c r="MJ187" i="1" s="1"/>
  <c r="MK188" i="1" s="1"/>
  <c r="ML189" i="1" s="1"/>
  <c r="MM190" i="1" s="1"/>
  <c r="MN191" i="1" s="1"/>
  <c r="MO192" i="1" s="1"/>
  <c r="MP193" i="1" s="1"/>
  <c r="MQ194" i="1" s="1"/>
  <c r="MR195" i="1" s="1"/>
  <c r="HU182" i="1"/>
  <c r="ID182" i="1" s="1"/>
  <c r="IE183" i="1" s="1"/>
  <c r="IF184" i="1" s="1"/>
  <c r="IG185" i="1" s="1"/>
  <c r="IH186" i="1" s="1"/>
  <c r="II187" i="1" s="1"/>
  <c r="IJ188" i="1" s="1"/>
  <c r="IK189" i="1" s="1"/>
  <c r="IL190" i="1" s="1"/>
  <c r="IM191" i="1" s="1"/>
  <c r="IN192" i="1" s="1"/>
  <c r="IO193" i="1" s="1"/>
  <c r="IP194" i="1" s="1"/>
  <c r="IQ195" i="1" s="1"/>
  <c r="HU5" i="1"/>
  <c r="ID5" i="1" s="1"/>
  <c r="IE6" i="1" s="1"/>
  <c r="IF7" i="1" s="1"/>
  <c r="IG8" i="1" s="1"/>
  <c r="IH9" i="1" s="1"/>
  <c r="II10" i="1" s="1"/>
  <c r="IJ11" i="1" s="1"/>
  <c r="IK12" i="1" s="1"/>
  <c r="IL13" i="1" s="1"/>
  <c r="IM14" i="1" s="1"/>
  <c r="IN15" i="1" s="1"/>
  <c r="IO16" i="1" s="1"/>
  <c r="IP17" i="1" s="1"/>
  <c r="IQ18" i="1" s="1"/>
  <c r="IR19" i="1" s="1"/>
  <c r="IS20" i="1" s="1"/>
  <c r="IT21" i="1" s="1"/>
  <c r="IU22" i="1" s="1"/>
  <c r="IV23" i="1" s="1"/>
  <c r="IW24" i="1" s="1"/>
  <c r="IX25" i="1" s="1"/>
  <c r="IY26" i="1" s="1"/>
  <c r="IZ27" i="1" s="1"/>
  <c r="JA28" i="1" s="1"/>
  <c r="JB29" i="1" s="1"/>
  <c r="JC30" i="1" s="1"/>
  <c r="JD31" i="1" s="1"/>
  <c r="JE32" i="1" s="1"/>
  <c r="JF33" i="1" s="1"/>
  <c r="JG34" i="1" s="1"/>
  <c r="JH35" i="1" s="1"/>
  <c r="JI36" i="1" s="1"/>
  <c r="JJ37" i="1" s="1"/>
  <c r="JK38" i="1" s="1"/>
  <c r="JL39" i="1" s="1"/>
  <c r="JM40" i="1" s="1"/>
  <c r="JN41" i="1" s="1"/>
  <c r="JO42" i="1" s="1"/>
  <c r="JP43" i="1" s="1"/>
  <c r="JQ44" i="1" s="1"/>
  <c r="JR45" i="1" s="1"/>
  <c r="JS46" i="1" s="1"/>
  <c r="JT47" i="1" s="1"/>
  <c r="JU48" i="1" s="1"/>
  <c r="JV49" i="1" s="1"/>
  <c r="JW50" i="1" s="1"/>
  <c r="JX51" i="1" s="1"/>
  <c r="JY52" i="1" s="1"/>
  <c r="JZ53" i="1" s="1"/>
  <c r="KA54" i="1" s="1"/>
  <c r="KB55" i="1" s="1"/>
  <c r="KC56" i="1" s="1"/>
  <c r="KD57" i="1" s="1"/>
  <c r="KE58" i="1" s="1"/>
  <c r="KF59" i="1" s="1"/>
  <c r="KG60" i="1" s="1"/>
  <c r="KH61" i="1" s="1"/>
  <c r="KI62" i="1" s="1"/>
  <c r="KJ63" i="1" s="1"/>
  <c r="KK64" i="1" s="1"/>
  <c r="KL65" i="1" s="1"/>
  <c r="KM66" i="1" s="1"/>
  <c r="KN67" i="1" s="1"/>
  <c r="KO68" i="1" s="1"/>
  <c r="KP69" i="1" s="1"/>
  <c r="KQ70" i="1" s="1"/>
  <c r="KR71" i="1" s="1"/>
  <c r="KS72" i="1" s="1"/>
  <c r="KT73" i="1" s="1"/>
  <c r="KU74" i="1" s="1"/>
  <c r="KV75" i="1" s="1"/>
  <c r="KW76" i="1" s="1"/>
  <c r="KX77" i="1" s="1"/>
  <c r="KY78" i="1" s="1"/>
  <c r="KZ79" i="1" s="1"/>
  <c r="LA80" i="1" s="1"/>
  <c r="LB81" i="1" s="1"/>
  <c r="LC82" i="1" s="1"/>
  <c r="LD83" i="1" s="1"/>
  <c r="LE84" i="1" s="1"/>
  <c r="LF85" i="1" s="1"/>
  <c r="LG86" i="1" s="1"/>
  <c r="LH87" i="1" s="1"/>
  <c r="LI88" i="1" s="1"/>
  <c r="LJ89" i="1" s="1"/>
  <c r="LK90" i="1" s="1"/>
  <c r="LL91" i="1" s="1"/>
  <c r="LM92" i="1" s="1"/>
  <c r="LN93" i="1" s="1"/>
  <c r="LO94" i="1" s="1"/>
  <c r="LP95" i="1" s="1"/>
  <c r="LQ96" i="1" s="1"/>
  <c r="LR97" i="1" s="1"/>
  <c r="LS98" i="1" s="1"/>
  <c r="LT99" i="1" s="1"/>
  <c r="LU100" i="1" s="1"/>
  <c r="LV101" i="1" s="1"/>
  <c r="LW102" i="1" s="1"/>
  <c r="LX103" i="1" s="1"/>
  <c r="LY104" i="1" s="1"/>
  <c r="LZ105" i="1" s="1"/>
  <c r="MA106" i="1" s="1"/>
  <c r="MB107" i="1" s="1"/>
  <c r="MC108" i="1" s="1"/>
  <c r="MD109" i="1" s="1"/>
  <c r="ME110" i="1" s="1"/>
  <c r="MF111" i="1" s="1"/>
  <c r="MG112" i="1" s="1"/>
  <c r="MH113" i="1" s="1"/>
  <c r="MI114" i="1" s="1"/>
  <c r="MJ115" i="1" s="1"/>
  <c r="MK116" i="1" s="1"/>
  <c r="ML117" i="1" s="1"/>
  <c r="MM118" i="1" s="1"/>
  <c r="MN119" i="1" s="1"/>
  <c r="MO120" i="1" s="1"/>
  <c r="MP121" i="1" s="1"/>
  <c r="MQ122" i="1" s="1"/>
  <c r="MR123" i="1" s="1"/>
  <c r="MS124" i="1" s="1"/>
  <c r="MT125" i="1" s="1"/>
  <c r="MU126" i="1" s="1"/>
  <c r="MV127" i="1" s="1"/>
  <c r="MW128" i="1" s="1"/>
  <c r="MX129" i="1" s="1"/>
  <c r="MY130" i="1" s="1"/>
  <c r="MZ131" i="1" s="1"/>
  <c r="NA132" i="1" s="1"/>
  <c r="NB133" i="1" s="1"/>
  <c r="NC134" i="1" s="1"/>
  <c r="ND135" i="1" s="1"/>
  <c r="NE136" i="1" s="1"/>
  <c r="NF137" i="1" s="1"/>
  <c r="NG138" i="1" s="1"/>
  <c r="NH139" i="1" s="1"/>
  <c r="NI140" i="1" s="1"/>
  <c r="NJ141" i="1" s="1"/>
  <c r="NK142" i="1" s="1"/>
  <c r="NL143" i="1" s="1"/>
  <c r="NM144" i="1" s="1"/>
  <c r="NN145" i="1" s="1"/>
  <c r="NO146" i="1" s="1"/>
  <c r="NP147" i="1" s="1"/>
  <c r="NQ148" i="1" s="1"/>
  <c r="NR149" i="1" s="1"/>
  <c r="NS150" i="1" s="1"/>
  <c r="NT151" i="1" s="1"/>
  <c r="NU152" i="1" s="1"/>
  <c r="NV153" i="1" s="1"/>
  <c r="NW154" i="1" s="1"/>
  <c r="NX155" i="1" s="1"/>
  <c r="NY156" i="1" s="1"/>
  <c r="NZ157" i="1" s="1"/>
  <c r="OA158" i="1" s="1"/>
  <c r="OB159" i="1" s="1"/>
  <c r="OC160" i="1" s="1"/>
  <c r="OD161" i="1" s="1"/>
  <c r="OE162" i="1" s="1"/>
  <c r="OF163" i="1" s="1"/>
  <c r="OG164" i="1" s="1"/>
  <c r="OH165" i="1" s="1"/>
  <c r="OI166" i="1" s="1"/>
  <c r="OJ167" i="1" s="1"/>
  <c r="OK168" i="1" s="1"/>
  <c r="OL169" i="1" s="1"/>
  <c r="OM170" i="1" s="1"/>
  <c r="ON171" i="1" s="1"/>
  <c r="OO172" i="1" s="1"/>
  <c r="OP173" i="1" s="1"/>
  <c r="OQ174" i="1" s="1"/>
  <c r="OR175" i="1" s="1"/>
  <c r="OS176" i="1" s="1"/>
  <c r="OT177" i="1" s="1"/>
  <c r="OU178" i="1" s="1"/>
  <c r="OV179" i="1" s="1"/>
  <c r="OW180" i="1" s="1"/>
  <c r="OX181" i="1" s="1"/>
  <c r="OY182" i="1" s="1"/>
  <c r="OZ183" i="1" s="1"/>
  <c r="PA184" i="1" s="1"/>
  <c r="PB185" i="1" s="1"/>
  <c r="PC186" i="1" s="1"/>
  <c r="PD187" i="1" s="1"/>
  <c r="PE188" i="1" s="1"/>
  <c r="PF189" i="1" s="1"/>
  <c r="PG190" i="1" s="1"/>
  <c r="PH191" i="1" s="1"/>
  <c r="PI192" i="1" s="1"/>
  <c r="PJ193" i="1" s="1"/>
  <c r="PK194" i="1" s="1"/>
  <c r="PL195" i="1" s="1"/>
  <c r="HU170" i="1"/>
  <c r="ID170" i="1" s="1"/>
  <c r="IE171" i="1" s="1"/>
  <c r="IF172" i="1" s="1"/>
  <c r="IG173" i="1" s="1"/>
  <c r="IH174" i="1" s="1"/>
  <c r="II175" i="1" s="1"/>
  <c r="IJ176" i="1" s="1"/>
  <c r="IK177" i="1" s="1"/>
  <c r="IL178" i="1" s="1"/>
  <c r="IM179" i="1" s="1"/>
  <c r="IN180" i="1" s="1"/>
  <c r="IO181" i="1" s="1"/>
  <c r="IP182" i="1" s="1"/>
  <c r="IQ183" i="1" s="1"/>
  <c r="IR184" i="1" s="1"/>
  <c r="IS185" i="1" s="1"/>
  <c r="IT186" i="1" s="1"/>
  <c r="IU187" i="1" s="1"/>
  <c r="IV188" i="1" s="1"/>
  <c r="IW189" i="1" s="1"/>
  <c r="IX190" i="1" s="1"/>
  <c r="IY191" i="1" s="1"/>
  <c r="IZ192" i="1" s="1"/>
  <c r="JA193" i="1" s="1"/>
  <c r="JB194" i="1" s="1"/>
  <c r="JC195" i="1" s="1"/>
  <c r="HU80" i="1"/>
  <c r="ID80" i="1" s="1"/>
  <c r="IE81" i="1" s="1"/>
  <c r="IF82" i="1" s="1"/>
  <c r="IG83" i="1" s="1"/>
  <c r="IH84" i="1" s="1"/>
  <c r="II85" i="1" s="1"/>
  <c r="IJ86" i="1" s="1"/>
  <c r="IK87" i="1" s="1"/>
  <c r="IL88" i="1" s="1"/>
  <c r="IM89" i="1" s="1"/>
  <c r="IN90" i="1" s="1"/>
  <c r="IO91" i="1" s="1"/>
  <c r="IP92" i="1" s="1"/>
  <c r="IQ93" i="1" s="1"/>
  <c r="IR94" i="1" s="1"/>
  <c r="IS95" i="1" s="1"/>
  <c r="IT96" i="1" s="1"/>
  <c r="IU97" i="1" s="1"/>
  <c r="IV98" i="1" s="1"/>
  <c r="IW99" i="1" s="1"/>
  <c r="IX100" i="1" s="1"/>
  <c r="IY101" i="1" s="1"/>
  <c r="IZ102" i="1" s="1"/>
  <c r="JA103" i="1" s="1"/>
  <c r="JB104" i="1" s="1"/>
  <c r="JC105" i="1" s="1"/>
  <c r="JD106" i="1" s="1"/>
  <c r="JE107" i="1" s="1"/>
  <c r="JF108" i="1" s="1"/>
  <c r="JG109" i="1" s="1"/>
  <c r="JH110" i="1" s="1"/>
  <c r="JI111" i="1" s="1"/>
  <c r="JJ112" i="1" s="1"/>
  <c r="JK113" i="1" s="1"/>
  <c r="JL114" i="1" s="1"/>
  <c r="JM115" i="1" s="1"/>
  <c r="JN116" i="1" s="1"/>
  <c r="JO117" i="1" s="1"/>
  <c r="JP118" i="1" s="1"/>
  <c r="JQ119" i="1" s="1"/>
  <c r="JR120" i="1" s="1"/>
  <c r="JS121" i="1" s="1"/>
  <c r="JT122" i="1" s="1"/>
  <c r="JU123" i="1" s="1"/>
  <c r="JV124" i="1" s="1"/>
  <c r="JW125" i="1" s="1"/>
  <c r="JX126" i="1" s="1"/>
  <c r="JY127" i="1" s="1"/>
  <c r="JZ128" i="1" s="1"/>
  <c r="KA129" i="1" s="1"/>
  <c r="KB130" i="1" s="1"/>
  <c r="KC131" i="1" s="1"/>
  <c r="KD132" i="1" s="1"/>
  <c r="KE133" i="1" s="1"/>
  <c r="KF134" i="1" s="1"/>
  <c r="KG135" i="1" s="1"/>
  <c r="KH136" i="1" s="1"/>
  <c r="KI137" i="1" s="1"/>
  <c r="KJ138" i="1" s="1"/>
  <c r="KK139" i="1" s="1"/>
  <c r="KL140" i="1" s="1"/>
  <c r="KM141" i="1" s="1"/>
  <c r="KN142" i="1" s="1"/>
  <c r="KO143" i="1" s="1"/>
  <c r="KP144" i="1" s="1"/>
  <c r="KQ145" i="1" s="1"/>
  <c r="KR146" i="1" s="1"/>
  <c r="KS147" i="1" s="1"/>
  <c r="KT148" i="1" s="1"/>
  <c r="KU149" i="1" s="1"/>
  <c r="KV150" i="1" s="1"/>
  <c r="KW151" i="1" s="1"/>
  <c r="KX152" i="1" s="1"/>
  <c r="KY153" i="1" s="1"/>
  <c r="KZ154" i="1" s="1"/>
  <c r="LA155" i="1" s="1"/>
  <c r="LB156" i="1" s="1"/>
  <c r="LC157" i="1" s="1"/>
  <c r="LD158" i="1" s="1"/>
  <c r="LE159" i="1" s="1"/>
  <c r="LF160" i="1" s="1"/>
  <c r="LG161" i="1" s="1"/>
  <c r="LH162" i="1" s="1"/>
  <c r="LI163" i="1" s="1"/>
  <c r="LJ164" i="1" s="1"/>
  <c r="LK165" i="1" s="1"/>
  <c r="LL166" i="1" s="1"/>
  <c r="LM167" i="1" s="1"/>
  <c r="LN168" i="1" s="1"/>
  <c r="LO169" i="1" s="1"/>
  <c r="LP170" i="1" s="1"/>
  <c r="LQ171" i="1" s="1"/>
  <c r="LR172" i="1" s="1"/>
  <c r="LS173" i="1" s="1"/>
  <c r="LT174" i="1" s="1"/>
  <c r="LU175" i="1" s="1"/>
  <c r="LV176" i="1" s="1"/>
  <c r="LW177" i="1" s="1"/>
  <c r="LX178" i="1" s="1"/>
  <c r="LY179" i="1" s="1"/>
  <c r="LZ180" i="1" s="1"/>
  <c r="MA181" i="1" s="1"/>
  <c r="MB182" i="1" s="1"/>
  <c r="MC183" i="1" s="1"/>
  <c r="MD184" i="1" s="1"/>
  <c r="ME185" i="1" s="1"/>
  <c r="MF186" i="1" s="1"/>
  <c r="MG187" i="1" s="1"/>
  <c r="MH188" i="1" s="1"/>
  <c r="MI189" i="1" s="1"/>
  <c r="MJ190" i="1" s="1"/>
  <c r="MK191" i="1" s="1"/>
  <c r="ML192" i="1" s="1"/>
  <c r="MM193" i="1" s="1"/>
  <c r="MN194" i="1" s="1"/>
  <c r="MO195" i="1" s="1"/>
  <c r="HU118" i="1"/>
  <c r="ID118" i="1" s="1"/>
  <c r="IE119" i="1" s="1"/>
  <c r="IF120" i="1" s="1"/>
  <c r="IG121" i="1" s="1"/>
  <c r="IH122" i="1" s="1"/>
  <c r="II123" i="1" s="1"/>
  <c r="IJ124" i="1" s="1"/>
  <c r="IK125" i="1" s="1"/>
  <c r="IL126" i="1" s="1"/>
  <c r="IM127" i="1" s="1"/>
  <c r="IN128" i="1" s="1"/>
  <c r="IO129" i="1" s="1"/>
  <c r="IP130" i="1" s="1"/>
  <c r="IQ131" i="1" s="1"/>
  <c r="IR132" i="1" s="1"/>
  <c r="IS133" i="1" s="1"/>
  <c r="IT134" i="1" s="1"/>
  <c r="IU135" i="1" s="1"/>
  <c r="IV136" i="1" s="1"/>
  <c r="IW137" i="1" s="1"/>
  <c r="IX138" i="1" s="1"/>
  <c r="IY139" i="1" s="1"/>
  <c r="IZ140" i="1" s="1"/>
  <c r="JA141" i="1" s="1"/>
  <c r="JB142" i="1" s="1"/>
  <c r="JC143" i="1" s="1"/>
  <c r="JD144" i="1" s="1"/>
  <c r="JE145" i="1" s="1"/>
  <c r="JF146" i="1" s="1"/>
  <c r="JG147" i="1" s="1"/>
  <c r="JH148" i="1" s="1"/>
  <c r="JI149" i="1" s="1"/>
  <c r="JJ150" i="1" s="1"/>
  <c r="JK151" i="1" s="1"/>
  <c r="JL152" i="1" s="1"/>
  <c r="JM153" i="1" s="1"/>
  <c r="JN154" i="1" s="1"/>
  <c r="JO155" i="1" s="1"/>
  <c r="JP156" i="1" s="1"/>
  <c r="JQ157" i="1" s="1"/>
  <c r="JR158" i="1" s="1"/>
  <c r="JS159" i="1" s="1"/>
  <c r="JT160" i="1" s="1"/>
  <c r="JU161" i="1" s="1"/>
  <c r="JV162" i="1" s="1"/>
  <c r="JW163" i="1" s="1"/>
  <c r="JX164" i="1" s="1"/>
  <c r="JY165" i="1" s="1"/>
  <c r="JZ166" i="1" s="1"/>
  <c r="KA167" i="1" s="1"/>
  <c r="KB168" i="1" s="1"/>
  <c r="KC169" i="1" s="1"/>
  <c r="KD170" i="1" s="1"/>
  <c r="KE171" i="1" s="1"/>
  <c r="KF172" i="1" s="1"/>
  <c r="KG173" i="1" s="1"/>
  <c r="KH174" i="1" s="1"/>
  <c r="KI175" i="1" s="1"/>
  <c r="KJ176" i="1" s="1"/>
  <c r="KK177" i="1" s="1"/>
  <c r="KL178" i="1" s="1"/>
  <c r="KM179" i="1" s="1"/>
  <c r="KN180" i="1" s="1"/>
  <c r="KO181" i="1" s="1"/>
  <c r="KP182" i="1" s="1"/>
  <c r="KQ183" i="1" s="1"/>
  <c r="KR184" i="1" s="1"/>
  <c r="KS185" i="1" s="1"/>
  <c r="KT186" i="1" s="1"/>
  <c r="KU187" i="1" s="1"/>
  <c r="KV188" i="1" s="1"/>
  <c r="KW189" i="1" s="1"/>
  <c r="KX190" i="1" s="1"/>
  <c r="KY191" i="1" s="1"/>
  <c r="KZ192" i="1" s="1"/>
  <c r="LA193" i="1" s="1"/>
  <c r="LB194" i="1" s="1"/>
  <c r="LC195" i="1" s="1"/>
  <c r="HU42" i="1"/>
  <c r="ID42" i="1" s="1"/>
  <c r="IE43" i="1" s="1"/>
  <c r="IF44" i="1" s="1"/>
  <c r="IG45" i="1" s="1"/>
  <c r="IH46" i="1" s="1"/>
  <c r="II47" i="1" s="1"/>
  <c r="IJ48" i="1" s="1"/>
  <c r="IK49" i="1" s="1"/>
  <c r="IL50" i="1" s="1"/>
  <c r="IM51" i="1" s="1"/>
  <c r="IN52" i="1" s="1"/>
  <c r="IO53" i="1" s="1"/>
  <c r="IP54" i="1" s="1"/>
  <c r="IQ55" i="1" s="1"/>
  <c r="IR56" i="1" s="1"/>
  <c r="IS57" i="1" s="1"/>
  <c r="IT58" i="1" s="1"/>
  <c r="IU59" i="1" s="1"/>
  <c r="IV60" i="1" s="1"/>
  <c r="IW61" i="1" s="1"/>
  <c r="IX62" i="1" s="1"/>
  <c r="IY63" i="1" s="1"/>
  <c r="IZ64" i="1" s="1"/>
  <c r="JA65" i="1" s="1"/>
  <c r="JB66" i="1" s="1"/>
  <c r="JC67" i="1" s="1"/>
  <c r="JD68" i="1" s="1"/>
  <c r="JE69" i="1" s="1"/>
  <c r="JF70" i="1" s="1"/>
  <c r="JG71" i="1" s="1"/>
  <c r="JH72" i="1" s="1"/>
  <c r="JI73" i="1" s="1"/>
  <c r="JJ74" i="1" s="1"/>
  <c r="JK75" i="1" s="1"/>
  <c r="JL76" i="1" s="1"/>
  <c r="JM77" i="1" s="1"/>
  <c r="JN78" i="1" s="1"/>
  <c r="JO79" i="1" s="1"/>
  <c r="JP80" i="1" s="1"/>
  <c r="JQ81" i="1" s="1"/>
  <c r="JR82" i="1" s="1"/>
  <c r="JS83" i="1" s="1"/>
  <c r="JT84" i="1" s="1"/>
  <c r="JU85" i="1" s="1"/>
  <c r="JV86" i="1" s="1"/>
  <c r="JW87" i="1" s="1"/>
  <c r="JX88" i="1" s="1"/>
  <c r="JY89" i="1" s="1"/>
  <c r="JZ90" i="1" s="1"/>
  <c r="KA91" i="1" s="1"/>
  <c r="KB92" i="1" s="1"/>
  <c r="KC93" i="1" s="1"/>
  <c r="KD94" i="1" s="1"/>
  <c r="KE95" i="1" s="1"/>
  <c r="KF96" i="1" s="1"/>
  <c r="KG97" i="1" s="1"/>
  <c r="KH98" i="1" s="1"/>
  <c r="KI99" i="1" s="1"/>
  <c r="KJ100" i="1" s="1"/>
  <c r="KK101" i="1" s="1"/>
  <c r="KL102" i="1" s="1"/>
  <c r="KM103" i="1" s="1"/>
  <c r="KN104" i="1" s="1"/>
  <c r="KO105" i="1" s="1"/>
  <c r="KP106" i="1" s="1"/>
  <c r="KQ107" i="1" s="1"/>
  <c r="KR108" i="1" s="1"/>
  <c r="KS109" i="1" s="1"/>
  <c r="KT110" i="1" s="1"/>
  <c r="KU111" i="1" s="1"/>
  <c r="KV112" i="1" s="1"/>
  <c r="KW113" i="1" s="1"/>
  <c r="KX114" i="1" s="1"/>
  <c r="KY115" i="1" s="1"/>
  <c r="KZ116" i="1" s="1"/>
  <c r="LA117" i="1" s="1"/>
  <c r="LB118" i="1" s="1"/>
  <c r="LC119" i="1" s="1"/>
  <c r="LD120" i="1" s="1"/>
  <c r="LE121" i="1" s="1"/>
  <c r="LF122" i="1" s="1"/>
  <c r="LG123" i="1" s="1"/>
  <c r="LH124" i="1" s="1"/>
  <c r="LI125" i="1" s="1"/>
  <c r="LJ126" i="1" s="1"/>
  <c r="LK127" i="1" s="1"/>
  <c r="LL128" i="1" s="1"/>
  <c r="LM129" i="1" s="1"/>
  <c r="LN130" i="1" s="1"/>
  <c r="LO131" i="1" s="1"/>
  <c r="LP132" i="1" s="1"/>
  <c r="LQ133" i="1" s="1"/>
  <c r="LR134" i="1" s="1"/>
  <c r="LS135" i="1" s="1"/>
  <c r="LT136" i="1" s="1"/>
  <c r="LU137" i="1" s="1"/>
  <c r="LV138" i="1" s="1"/>
  <c r="LW139" i="1" s="1"/>
  <c r="LX140" i="1" s="1"/>
  <c r="LY141" i="1" s="1"/>
  <c r="LZ142" i="1" s="1"/>
  <c r="MA143" i="1" s="1"/>
  <c r="MB144" i="1" s="1"/>
  <c r="MC145" i="1" s="1"/>
  <c r="MD146" i="1" s="1"/>
  <c r="ME147" i="1" s="1"/>
  <c r="MF148" i="1" s="1"/>
  <c r="MG149" i="1" s="1"/>
  <c r="MH150" i="1" s="1"/>
  <c r="MI151" i="1" s="1"/>
  <c r="MJ152" i="1" s="1"/>
  <c r="MK153" i="1" s="1"/>
  <c r="ML154" i="1" s="1"/>
  <c r="MM155" i="1" s="1"/>
  <c r="MN156" i="1" s="1"/>
  <c r="MO157" i="1" s="1"/>
  <c r="MP158" i="1" s="1"/>
  <c r="MQ159" i="1" s="1"/>
  <c r="MR160" i="1" s="1"/>
  <c r="MS161" i="1" s="1"/>
  <c r="MT162" i="1" s="1"/>
  <c r="MU163" i="1" s="1"/>
  <c r="MV164" i="1" s="1"/>
  <c r="MW165" i="1" s="1"/>
  <c r="MX166" i="1" s="1"/>
  <c r="MY167" i="1" s="1"/>
  <c r="MZ168" i="1" s="1"/>
  <c r="NA169" i="1" s="1"/>
  <c r="NB170" i="1" s="1"/>
  <c r="NC171" i="1" s="1"/>
  <c r="ND172" i="1" s="1"/>
  <c r="NE173" i="1" s="1"/>
  <c r="NF174" i="1" s="1"/>
  <c r="NG175" i="1" s="1"/>
  <c r="NH176" i="1" s="1"/>
  <c r="NI177" i="1" s="1"/>
  <c r="NJ178" i="1" s="1"/>
  <c r="NK179" i="1" s="1"/>
  <c r="NL180" i="1" s="1"/>
  <c r="NM181" i="1" s="1"/>
  <c r="NN182" i="1" s="1"/>
  <c r="NO183" i="1" s="1"/>
  <c r="NP184" i="1" s="1"/>
  <c r="NQ185" i="1" s="1"/>
  <c r="NR186" i="1" s="1"/>
  <c r="NS187" i="1" s="1"/>
  <c r="NT188" i="1" s="1"/>
  <c r="NU189" i="1" s="1"/>
  <c r="NV190" i="1" s="1"/>
  <c r="NW191" i="1" s="1"/>
  <c r="NX192" i="1" s="1"/>
  <c r="NY193" i="1" s="1"/>
  <c r="NZ194" i="1" s="1"/>
  <c r="OA195" i="1" s="1"/>
  <c r="HU143" i="1"/>
  <c r="ID143" i="1" s="1"/>
  <c r="IE144" i="1" s="1"/>
  <c r="IF145" i="1" s="1"/>
  <c r="IG146" i="1" s="1"/>
  <c r="IH147" i="1" s="1"/>
  <c r="II148" i="1" s="1"/>
  <c r="IJ149" i="1" s="1"/>
  <c r="IK150" i="1" s="1"/>
  <c r="IL151" i="1" s="1"/>
  <c r="IM152" i="1" s="1"/>
  <c r="IN153" i="1" s="1"/>
  <c r="IO154" i="1" s="1"/>
  <c r="IP155" i="1" s="1"/>
  <c r="IQ156" i="1" s="1"/>
  <c r="IR157" i="1" s="1"/>
  <c r="IS158" i="1" s="1"/>
  <c r="IT159" i="1" s="1"/>
  <c r="IU160" i="1" s="1"/>
  <c r="IV161" i="1" s="1"/>
  <c r="IW162" i="1" s="1"/>
  <c r="IX163" i="1" s="1"/>
  <c r="IY164" i="1" s="1"/>
  <c r="IZ165" i="1" s="1"/>
  <c r="JA166" i="1" s="1"/>
  <c r="JB167" i="1" s="1"/>
  <c r="JC168" i="1" s="1"/>
  <c r="JD169" i="1" s="1"/>
  <c r="JE170" i="1" s="1"/>
  <c r="JF171" i="1" s="1"/>
  <c r="JG172" i="1" s="1"/>
  <c r="JH173" i="1" s="1"/>
  <c r="JI174" i="1" s="1"/>
  <c r="JJ175" i="1" s="1"/>
  <c r="JK176" i="1" s="1"/>
  <c r="JL177" i="1" s="1"/>
  <c r="JM178" i="1" s="1"/>
  <c r="JN179" i="1" s="1"/>
  <c r="JO180" i="1" s="1"/>
  <c r="JP181" i="1" s="1"/>
  <c r="JQ182" i="1" s="1"/>
  <c r="JR183" i="1" s="1"/>
  <c r="JS184" i="1" s="1"/>
  <c r="JT185" i="1" s="1"/>
  <c r="JU186" i="1" s="1"/>
  <c r="JV187" i="1" s="1"/>
  <c r="JW188" i="1" s="1"/>
  <c r="JX189" i="1" s="1"/>
  <c r="JY190" i="1" s="1"/>
  <c r="JZ191" i="1" s="1"/>
  <c r="KA192" i="1" s="1"/>
  <c r="KB193" i="1" s="1"/>
  <c r="KC194" i="1" s="1"/>
  <c r="KD195" i="1" s="1"/>
  <c r="HU181" i="1"/>
  <c r="ID181" i="1" s="1"/>
  <c r="IE182" i="1" s="1"/>
  <c r="IF183" i="1" s="1"/>
  <c r="IG184" i="1" s="1"/>
  <c r="IH185" i="1" s="1"/>
  <c r="II186" i="1" s="1"/>
  <c r="IJ187" i="1" s="1"/>
  <c r="IK188" i="1" s="1"/>
  <c r="IL189" i="1" s="1"/>
  <c r="IM190" i="1" s="1"/>
  <c r="IN191" i="1" s="1"/>
  <c r="IO192" i="1" s="1"/>
  <c r="IP193" i="1" s="1"/>
  <c r="IQ194" i="1" s="1"/>
  <c r="IR195" i="1" s="1"/>
  <c r="HU6" i="1"/>
  <c r="ID6" i="1" s="1"/>
  <c r="IE7" i="1" s="1"/>
  <c r="IF8" i="1" s="1"/>
  <c r="IG9" i="1" s="1"/>
  <c r="IH10" i="1" s="1"/>
  <c r="II11" i="1" s="1"/>
  <c r="IJ12" i="1" s="1"/>
  <c r="IK13" i="1" s="1"/>
  <c r="IL14" i="1" s="1"/>
  <c r="IM15" i="1" s="1"/>
  <c r="IN16" i="1" s="1"/>
  <c r="IO17" i="1" s="1"/>
  <c r="IP18" i="1" s="1"/>
  <c r="IQ19" i="1" s="1"/>
  <c r="IR20" i="1" s="1"/>
  <c r="IS21" i="1" s="1"/>
  <c r="IT22" i="1" s="1"/>
  <c r="IU23" i="1" s="1"/>
  <c r="IV24" i="1" s="1"/>
  <c r="IW25" i="1" s="1"/>
  <c r="IX26" i="1" s="1"/>
  <c r="IY27" i="1" s="1"/>
  <c r="IZ28" i="1" s="1"/>
  <c r="JA29" i="1" s="1"/>
  <c r="JB30" i="1" s="1"/>
  <c r="JC31" i="1" s="1"/>
  <c r="JD32" i="1" s="1"/>
  <c r="JE33" i="1" s="1"/>
  <c r="JF34" i="1" s="1"/>
  <c r="JG35" i="1" s="1"/>
  <c r="JH36" i="1" s="1"/>
  <c r="JI37" i="1" s="1"/>
  <c r="JJ38" i="1" s="1"/>
  <c r="JK39" i="1" s="1"/>
  <c r="JL40" i="1" s="1"/>
  <c r="JM41" i="1" s="1"/>
  <c r="JN42" i="1" s="1"/>
  <c r="JO43" i="1" s="1"/>
  <c r="JP44" i="1" s="1"/>
  <c r="JQ45" i="1" s="1"/>
  <c r="JR46" i="1" s="1"/>
  <c r="JS47" i="1" s="1"/>
  <c r="JT48" i="1" s="1"/>
  <c r="JU49" i="1" s="1"/>
  <c r="JV50" i="1" s="1"/>
  <c r="JW51" i="1" s="1"/>
  <c r="JX52" i="1" s="1"/>
  <c r="JY53" i="1" s="1"/>
  <c r="JZ54" i="1" s="1"/>
  <c r="KA55" i="1" s="1"/>
  <c r="KB56" i="1" s="1"/>
  <c r="KC57" i="1" s="1"/>
  <c r="KD58" i="1" s="1"/>
  <c r="KE59" i="1" s="1"/>
  <c r="KF60" i="1" s="1"/>
  <c r="KG61" i="1" s="1"/>
  <c r="KH62" i="1" s="1"/>
  <c r="KI63" i="1" s="1"/>
  <c r="KJ64" i="1" s="1"/>
  <c r="KK65" i="1" s="1"/>
  <c r="KL66" i="1" s="1"/>
  <c r="KM67" i="1" s="1"/>
  <c r="KN68" i="1" s="1"/>
  <c r="KO69" i="1" s="1"/>
  <c r="KP70" i="1" s="1"/>
  <c r="KQ71" i="1" s="1"/>
  <c r="KR72" i="1" s="1"/>
  <c r="KS73" i="1" s="1"/>
  <c r="KT74" i="1" s="1"/>
  <c r="KU75" i="1" s="1"/>
  <c r="KV76" i="1" s="1"/>
  <c r="KW77" i="1" s="1"/>
  <c r="KX78" i="1" s="1"/>
  <c r="KY79" i="1" s="1"/>
  <c r="KZ80" i="1" s="1"/>
  <c r="LA81" i="1" s="1"/>
  <c r="LB82" i="1" s="1"/>
  <c r="LC83" i="1" s="1"/>
  <c r="LD84" i="1" s="1"/>
  <c r="LE85" i="1" s="1"/>
  <c r="LF86" i="1" s="1"/>
  <c r="LG87" i="1" s="1"/>
  <c r="LH88" i="1" s="1"/>
  <c r="LI89" i="1" s="1"/>
  <c r="LJ90" i="1" s="1"/>
  <c r="LK91" i="1" s="1"/>
  <c r="LL92" i="1" s="1"/>
  <c r="LM93" i="1" s="1"/>
  <c r="LN94" i="1" s="1"/>
  <c r="LO95" i="1" s="1"/>
  <c r="LP96" i="1" s="1"/>
  <c r="LQ97" i="1" s="1"/>
  <c r="LR98" i="1" s="1"/>
  <c r="LS99" i="1" s="1"/>
  <c r="LT100" i="1" s="1"/>
  <c r="LU101" i="1" s="1"/>
  <c r="LV102" i="1" s="1"/>
  <c r="LW103" i="1" s="1"/>
  <c r="LX104" i="1" s="1"/>
  <c r="LY105" i="1" s="1"/>
  <c r="LZ106" i="1" s="1"/>
  <c r="MA107" i="1" s="1"/>
  <c r="MB108" i="1" s="1"/>
  <c r="MC109" i="1" s="1"/>
  <c r="MD110" i="1" s="1"/>
  <c r="ME111" i="1" s="1"/>
  <c r="MF112" i="1" s="1"/>
  <c r="MG113" i="1" s="1"/>
  <c r="MH114" i="1" s="1"/>
  <c r="MI115" i="1" s="1"/>
  <c r="MJ116" i="1" s="1"/>
  <c r="MK117" i="1" s="1"/>
  <c r="ML118" i="1" s="1"/>
  <c r="MM119" i="1" s="1"/>
  <c r="MN120" i="1" s="1"/>
  <c r="MO121" i="1" s="1"/>
  <c r="MP122" i="1" s="1"/>
  <c r="MQ123" i="1" s="1"/>
  <c r="MR124" i="1" s="1"/>
  <c r="MS125" i="1" s="1"/>
  <c r="MT126" i="1" s="1"/>
  <c r="MU127" i="1" s="1"/>
  <c r="MV128" i="1" s="1"/>
  <c r="MW129" i="1" s="1"/>
  <c r="MX130" i="1" s="1"/>
  <c r="MY131" i="1" s="1"/>
  <c r="MZ132" i="1" s="1"/>
  <c r="NA133" i="1" s="1"/>
  <c r="NB134" i="1" s="1"/>
  <c r="NC135" i="1" s="1"/>
  <c r="ND136" i="1" s="1"/>
  <c r="NE137" i="1" s="1"/>
  <c r="NF138" i="1" s="1"/>
  <c r="NG139" i="1" s="1"/>
  <c r="NH140" i="1" s="1"/>
  <c r="NI141" i="1" s="1"/>
  <c r="NJ142" i="1" s="1"/>
  <c r="NK143" i="1" s="1"/>
  <c r="NL144" i="1" s="1"/>
  <c r="NM145" i="1" s="1"/>
  <c r="NN146" i="1" s="1"/>
  <c r="NO147" i="1" s="1"/>
  <c r="NP148" i="1" s="1"/>
  <c r="NQ149" i="1" s="1"/>
  <c r="NR150" i="1" s="1"/>
  <c r="NS151" i="1" s="1"/>
  <c r="NT152" i="1" s="1"/>
  <c r="NU153" i="1" s="1"/>
  <c r="NV154" i="1" s="1"/>
  <c r="NW155" i="1" s="1"/>
  <c r="NX156" i="1" s="1"/>
  <c r="NY157" i="1" s="1"/>
  <c r="NZ158" i="1" s="1"/>
  <c r="OA159" i="1" s="1"/>
  <c r="OB160" i="1" s="1"/>
  <c r="OC161" i="1" s="1"/>
  <c r="OD162" i="1" s="1"/>
  <c r="OE163" i="1" s="1"/>
  <c r="OF164" i="1" s="1"/>
  <c r="OG165" i="1" s="1"/>
  <c r="OH166" i="1" s="1"/>
  <c r="OI167" i="1" s="1"/>
  <c r="OJ168" i="1" s="1"/>
  <c r="OK169" i="1" s="1"/>
  <c r="OL170" i="1" s="1"/>
  <c r="OM171" i="1" s="1"/>
  <c r="ON172" i="1" s="1"/>
  <c r="OO173" i="1" s="1"/>
  <c r="OP174" i="1" s="1"/>
  <c r="OQ175" i="1" s="1"/>
  <c r="OR176" i="1" s="1"/>
  <c r="OS177" i="1" s="1"/>
  <c r="OT178" i="1" s="1"/>
  <c r="OU179" i="1" s="1"/>
  <c r="OV180" i="1" s="1"/>
  <c r="OW181" i="1" s="1"/>
  <c r="OX182" i="1" s="1"/>
  <c r="OY183" i="1" s="1"/>
  <c r="OZ184" i="1" s="1"/>
  <c r="PA185" i="1" s="1"/>
  <c r="PB186" i="1" s="1"/>
  <c r="PC187" i="1" s="1"/>
  <c r="PD188" i="1" s="1"/>
  <c r="PE189" i="1" s="1"/>
  <c r="PF190" i="1" s="1"/>
  <c r="PG191" i="1" s="1"/>
  <c r="PH192" i="1" s="1"/>
  <c r="PI193" i="1" s="1"/>
  <c r="PJ194" i="1" s="1"/>
  <c r="PK195" i="1" s="1"/>
  <c r="HU105" i="1"/>
  <c r="ID105" i="1" s="1"/>
  <c r="IE106" i="1" s="1"/>
  <c r="IF107" i="1" s="1"/>
  <c r="IG108" i="1" s="1"/>
  <c r="IH109" i="1" s="1"/>
  <c r="II110" i="1" s="1"/>
  <c r="IJ111" i="1" s="1"/>
  <c r="IK112" i="1" s="1"/>
  <c r="IL113" i="1" s="1"/>
  <c r="IM114" i="1" s="1"/>
  <c r="IN115" i="1" s="1"/>
  <c r="IO116" i="1" s="1"/>
  <c r="IP117" i="1" s="1"/>
  <c r="IQ118" i="1" s="1"/>
  <c r="IR119" i="1" s="1"/>
  <c r="IS120" i="1" s="1"/>
  <c r="IT121" i="1" s="1"/>
  <c r="IU122" i="1" s="1"/>
  <c r="IV123" i="1" s="1"/>
  <c r="IW124" i="1" s="1"/>
  <c r="IX125" i="1" s="1"/>
  <c r="IY126" i="1" s="1"/>
  <c r="IZ127" i="1" s="1"/>
  <c r="JA128" i="1" s="1"/>
  <c r="JB129" i="1" s="1"/>
  <c r="JC130" i="1" s="1"/>
  <c r="JD131" i="1" s="1"/>
  <c r="JE132" i="1" s="1"/>
  <c r="JF133" i="1" s="1"/>
  <c r="JG134" i="1" s="1"/>
  <c r="JH135" i="1" s="1"/>
  <c r="JI136" i="1" s="1"/>
  <c r="JJ137" i="1" s="1"/>
  <c r="JK138" i="1" s="1"/>
  <c r="JL139" i="1" s="1"/>
  <c r="JM140" i="1" s="1"/>
  <c r="JN141" i="1" s="1"/>
  <c r="JO142" i="1" s="1"/>
  <c r="JP143" i="1" s="1"/>
  <c r="JQ144" i="1" s="1"/>
  <c r="JR145" i="1" s="1"/>
  <c r="JS146" i="1" s="1"/>
  <c r="JT147" i="1" s="1"/>
  <c r="JU148" i="1" s="1"/>
  <c r="JV149" i="1" s="1"/>
  <c r="JW150" i="1" s="1"/>
  <c r="JX151" i="1" s="1"/>
  <c r="JY152" i="1" s="1"/>
  <c r="JZ153" i="1" s="1"/>
  <c r="KA154" i="1" s="1"/>
  <c r="KB155" i="1" s="1"/>
  <c r="KC156" i="1" s="1"/>
  <c r="KD157" i="1" s="1"/>
  <c r="KE158" i="1" s="1"/>
  <c r="KF159" i="1" s="1"/>
  <c r="KG160" i="1" s="1"/>
  <c r="KH161" i="1" s="1"/>
  <c r="KI162" i="1" s="1"/>
  <c r="KJ163" i="1" s="1"/>
  <c r="KK164" i="1" s="1"/>
  <c r="KL165" i="1" s="1"/>
  <c r="KM166" i="1" s="1"/>
  <c r="KN167" i="1" s="1"/>
  <c r="KO168" i="1" s="1"/>
  <c r="KP169" i="1" s="1"/>
  <c r="KQ170" i="1" s="1"/>
  <c r="KR171" i="1" s="1"/>
  <c r="KS172" i="1" s="1"/>
  <c r="KT173" i="1" s="1"/>
  <c r="KU174" i="1" s="1"/>
  <c r="KV175" i="1" s="1"/>
  <c r="KW176" i="1" s="1"/>
  <c r="KX177" i="1" s="1"/>
  <c r="KY178" i="1" s="1"/>
  <c r="KZ179" i="1" s="1"/>
  <c r="LA180" i="1" s="1"/>
  <c r="LB181" i="1" s="1"/>
  <c r="LC182" i="1" s="1"/>
  <c r="LD183" i="1" s="1"/>
  <c r="LE184" i="1" s="1"/>
  <c r="LF185" i="1" s="1"/>
  <c r="LG186" i="1" s="1"/>
  <c r="LH187" i="1" s="1"/>
  <c r="LI188" i="1" s="1"/>
  <c r="LJ189" i="1" s="1"/>
  <c r="LK190" i="1" s="1"/>
  <c r="LL191" i="1" s="1"/>
  <c r="LM192" i="1" s="1"/>
  <c r="LN193" i="1" s="1"/>
  <c r="LO194" i="1" s="1"/>
  <c r="LP195" i="1" s="1"/>
  <c r="HU47" i="1"/>
  <c r="ID47" i="1" s="1"/>
  <c r="IE48" i="1" s="1"/>
  <c r="IF49" i="1" s="1"/>
  <c r="IG50" i="1" s="1"/>
  <c r="IH51" i="1" s="1"/>
  <c r="II52" i="1" s="1"/>
  <c r="IJ53" i="1" s="1"/>
  <c r="IK54" i="1" s="1"/>
  <c r="IL55" i="1" s="1"/>
  <c r="IM56" i="1" s="1"/>
  <c r="IN57" i="1" s="1"/>
  <c r="IO58" i="1" s="1"/>
  <c r="IP59" i="1" s="1"/>
  <c r="IQ60" i="1" s="1"/>
  <c r="IR61" i="1" s="1"/>
  <c r="IS62" i="1" s="1"/>
  <c r="IT63" i="1" s="1"/>
  <c r="IU64" i="1" s="1"/>
  <c r="IV65" i="1" s="1"/>
  <c r="IW66" i="1" s="1"/>
  <c r="IX67" i="1" s="1"/>
  <c r="IY68" i="1" s="1"/>
  <c r="IZ69" i="1" s="1"/>
  <c r="JA70" i="1" s="1"/>
  <c r="JB71" i="1" s="1"/>
  <c r="JC72" i="1" s="1"/>
  <c r="JD73" i="1" s="1"/>
  <c r="JE74" i="1" s="1"/>
  <c r="JF75" i="1" s="1"/>
  <c r="JG76" i="1" s="1"/>
  <c r="JH77" i="1" s="1"/>
  <c r="JI78" i="1" s="1"/>
  <c r="JJ79" i="1" s="1"/>
  <c r="JK80" i="1" s="1"/>
  <c r="JL81" i="1" s="1"/>
  <c r="JM82" i="1" s="1"/>
  <c r="JN83" i="1" s="1"/>
  <c r="JO84" i="1" s="1"/>
  <c r="JP85" i="1" s="1"/>
  <c r="JQ86" i="1" s="1"/>
  <c r="JR87" i="1" s="1"/>
  <c r="JS88" i="1" s="1"/>
  <c r="JT89" i="1" s="1"/>
  <c r="JU90" i="1" s="1"/>
  <c r="JV91" i="1" s="1"/>
  <c r="JW92" i="1" s="1"/>
  <c r="JX93" i="1" s="1"/>
  <c r="JY94" i="1" s="1"/>
  <c r="JZ95" i="1" s="1"/>
  <c r="KA96" i="1" s="1"/>
  <c r="KB97" i="1" s="1"/>
  <c r="KC98" i="1" s="1"/>
  <c r="KD99" i="1" s="1"/>
  <c r="KE100" i="1" s="1"/>
  <c r="KF101" i="1" s="1"/>
  <c r="KG102" i="1" s="1"/>
  <c r="KH103" i="1" s="1"/>
  <c r="KI104" i="1" s="1"/>
  <c r="KJ105" i="1" s="1"/>
  <c r="KK106" i="1" s="1"/>
  <c r="KL107" i="1" s="1"/>
  <c r="KM108" i="1" s="1"/>
  <c r="KN109" i="1" s="1"/>
  <c r="KO110" i="1" s="1"/>
  <c r="KP111" i="1" s="1"/>
  <c r="KQ112" i="1" s="1"/>
  <c r="KR113" i="1" s="1"/>
  <c r="KS114" i="1" s="1"/>
  <c r="KT115" i="1" s="1"/>
  <c r="KU116" i="1" s="1"/>
  <c r="KV117" i="1" s="1"/>
  <c r="KW118" i="1" s="1"/>
  <c r="KX119" i="1" s="1"/>
  <c r="KY120" i="1" s="1"/>
  <c r="KZ121" i="1" s="1"/>
  <c r="LA122" i="1" s="1"/>
  <c r="LB123" i="1" s="1"/>
  <c r="LC124" i="1" s="1"/>
  <c r="LD125" i="1" s="1"/>
  <c r="LE126" i="1" s="1"/>
  <c r="LF127" i="1" s="1"/>
  <c r="LG128" i="1" s="1"/>
  <c r="LH129" i="1" s="1"/>
  <c r="LI130" i="1" s="1"/>
  <c r="LJ131" i="1" s="1"/>
  <c r="LK132" i="1" s="1"/>
  <c r="LL133" i="1" s="1"/>
  <c r="LM134" i="1" s="1"/>
  <c r="LN135" i="1" s="1"/>
  <c r="LO136" i="1" s="1"/>
  <c r="LP137" i="1" s="1"/>
  <c r="LQ138" i="1" s="1"/>
  <c r="LR139" i="1" s="1"/>
  <c r="LS140" i="1" s="1"/>
  <c r="LT141" i="1" s="1"/>
  <c r="LU142" i="1" s="1"/>
  <c r="LV143" i="1" s="1"/>
  <c r="LW144" i="1" s="1"/>
  <c r="LX145" i="1" s="1"/>
  <c r="LY146" i="1" s="1"/>
  <c r="LZ147" i="1" s="1"/>
  <c r="MA148" i="1" s="1"/>
  <c r="MB149" i="1" s="1"/>
  <c r="MC150" i="1" s="1"/>
  <c r="MD151" i="1" s="1"/>
  <c r="ME152" i="1" s="1"/>
  <c r="MF153" i="1" s="1"/>
  <c r="MG154" i="1" s="1"/>
  <c r="MH155" i="1" s="1"/>
  <c r="MI156" i="1" s="1"/>
  <c r="MJ157" i="1" s="1"/>
  <c r="MK158" i="1" s="1"/>
  <c r="ML159" i="1" s="1"/>
  <c r="MM160" i="1" s="1"/>
  <c r="MN161" i="1" s="1"/>
  <c r="MO162" i="1" s="1"/>
  <c r="MP163" i="1" s="1"/>
  <c r="MQ164" i="1" s="1"/>
  <c r="MR165" i="1" s="1"/>
  <c r="MS166" i="1" s="1"/>
  <c r="MT167" i="1" s="1"/>
  <c r="MU168" i="1" s="1"/>
  <c r="MV169" i="1" s="1"/>
  <c r="MW170" i="1" s="1"/>
  <c r="MX171" i="1" s="1"/>
  <c r="MY172" i="1" s="1"/>
  <c r="MZ173" i="1" s="1"/>
  <c r="NA174" i="1" s="1"/>
  <c r="NB175" i="1" s="1"/>
  <c r="NC176" i="1" s="1"/>
  <c r="ND177" i="1" s="1"/>
  <c r="NE178" i="1" s="1"/>
  <c r="NF179" i="1" s="1"/>
  <c r="NG180" i="1" s="1"/>
  <c r="NH181" i="1" s="1"/>
  <c r="NI182" i="1" s="1"/>
  <c r="NJ183" i="1" s="1"/>
  <c r="NK184" i="1" s="1"/>
  <c r="NL185" i="1" s="1"/>
  <c r="NM186" i="1" s="1"/>
  <c r="NN187" i="1" s="1"/>
  <c r="NO188" i="1" s="1"/>
  <c r="NP189" i="1" s="1"/>
  <c r="NQ190" i="1" s="1"/>
  <c r="NR191" i="1" s="1"/>
  <c r="NS192" i="1" s="1"/>
  <c r="NT193" i="1" s="1"/>
  <c r="NU194" i="1" s="1"/>
  <c r="NV195" i="1" s="1"/>
  <c r="HU44" i="1"/>
  <c r="ID44" i="1" s="1"/>
  <c r="IE45" i="1" s="1"/>
  <c r="IF46" i="1" s="1"/>
  <c r="IG47" i="1" s="1"/>
  <c r="IH48" i="1" s="1"/>
  <c r="II49" i="1" s="1"/>
  <c r="IJ50" i="1" s="1"/>
  <c r="IK51" i="1" s="1"/>
  <c r="IL52" i="1" s="1"/>
  <c r="IM53" i="1" s="1"/>
  <c r="IN54" i="1" s="1"/>
  <c r="IO55" i="1" s="1"/>
  <c r="IP56" i="1" s="1"/>
  <c r="IQ57" i="1" s="1"/>
  <c r="IR58" i="1" s="1"/>
  <c r="IS59" i="1" s="1"/>
  <c r="IT60" i="1" s="1"/>
  <c r="IU61" i="1" s="1"/>
  <c r="IV62" i="1" s="1"/>
  <c r="IW63" i="1" s="1"/>
  <c r="IX64" i="1" s="1"/>
  <c r="IY65" i="1" s="1"/>
  <c r="IZ66" i="1" s="1"/>
  <c r="JA67" i="1" s="1"/>
  <c r="JB68" i="1" s="1"/>
  <c r="JC69" i="1" s="1"/>
  <c r="JD70" i="1" s="1"/>
  <c r="JE71" i="1" s="1"/>
  <c r="JF72" i="1" s="1"/>
  <c r="JG73" i="1" s="1"/>
  <c r="JH74" i="1" s="1"/>
  <c r="JI75" i="1" s="1"/>
  <c r="JJ76" i="1" s="1"/>
  <c r="JK77" i="1" s="1"/>
  <c r="JL78" i="1" s="1"/>
  <c r="JM79" i="1" s="1"/>
  <c r="JN80" i="1" s="1"/>
  <c r="JO81" i="1" s="1"/>
  <c r="JP82" i="1" s="1"/>
  <c r="JQ83" i="1" s="1"/>
  <c r="JR84" i="1" s="1"/>
  <c r="JS85" i="1" s="1"/>
  <c r="JT86" i="1" s="1"/>
  <c r="JU87" i="1" s="1"/>
  <c r="JV88" i="1" s="1"/>
  <c r="JW89" i="1" s="1"/>
  <c r="JX90" i="1" s="1"/>
  <c r="JY91" i="1" s="1"/>
  <c r="JZ92" i="1" s="1"/>
  <c r="KA93" i="1" s="1"/>
  <c r="KB94" i="1" s="1"/>
  <c r="KC95" i="1" s="1"/>
  <c r="KD96" i="1" s="1"/>
  <c r="KE97" i="1" s="1"/>
  <c r="KF98" i="1" s="1"/>
  <c r="KG99" i="1" s="1"/>
  <c r="KH100" i="1" s="1"/>
  <c r="KI101" i="1" s="1"/>
  <c r="KJ102" i="1" s="1"/>
  <c r="KK103" i="1" s="1"/>
  <c r="KL104" i="1" s="1"/>
  <c r="KM105" i="1" s="1"/>
  <c r="KN106" i="1" s="1"/>
  <c r="KO107" i="1" s="1"/>
  <c r="KP108" i="1" s="1"/>
  <c r="KQ109" i="1" s="1"/>
  <c r="KR110" i="1" s="1"/>
  <c r="KS111" i="1" s="1"/>
  <c r="KT112" i="1" s="1"/>
  <c r="KU113" i="1" s="1"/>
  <c r="KV114" i="1" s="1"/>
  <c r="KW115" i="1" s="1"/>
  <c r="KX116" i="1" s="1"/>
  <c r="KY117" i="1" s="1"/>
  <c r="KZ118" i="1" s="1"/>
  <c r="LA119" i="1" s="1"/>
  <c r="LB120" i="1" s="1"/>
  <c r="LC121" i="1" s="1"/>
  <c r="LD122" i="1" s="1"/>
  <c r="LE123" i="1" s="1"/>
  <c r="LF124" i="1" s="1"/>
  <c r="LG125" i="1" s="1"/>
  <c r="LH126" i="1" s="1"/>
  <c r="LI127" i="1" s="1"/>
  <c r="LJ128" i="1" s="1"/>
  <c r="LK129" i="1" s="1"/>
  <c r="LL130" i="1" s="1"/>
  <c r="LM131" i="1" s="1"/>
  <c r="LN132" i="1" s="1"/>
  <c r="LO133" i="1" s="1"/>
  <c r="LP134" i="1" s="1"/>
  <c r="LQ135" i="1" s="1"/>
  <c r="LR136" i="1" s="1"/>
  <c r="LS137" i="1" s="1"/>
  <c r="LT138" i="1" s="1"/>
  <c r="LU139" i="1" s="1"/>
  <c r="LV140" i="1" s="1"/>
  <c r="LW141" i="1" s="1"/>
  <c r="LX142" i="1" s="1"/>
  <c r="LY143" i="1" s="1"/>
  <c r="LZ144" i="1" s="1"/>
  <c r="MA145" i="1" s="1"/>
  <c r="MB146" i="1" s="1"/>
  <c r="MC147" i="1" s="1"/>
  <c r="MD148" i="1" s="1"/>
  <c r="ME149" i="1" s="1"/>
  <c r="MF150" i="1" s="1"/>
  <c r="MG151" i="1" s="1"/>
  <c r="MH152" i="1" s="1"/>
  <c r="MI153" i="1" s="1"/>
  <c r="MJ154" i="1" s="1"/>
  <c r="MK155" i="1" s="1"/>
  <c r="ML156" i="1" s="1"/>
  <c r="MM157" i="1" s="1"/>
  <c r="MN158" i="1" s="1"/>
  <c r="MO159" i="1" s="1"/>
  <c r="MP160" i="1" s="1"/>
  <c r="MQ161" i="1" s="1"/>
  <c r="MR162" i="1" s="1"/>
  <c r="MS163" i="1" s="1"/>
  <c r="MT164" i="1" s="1"/>
  <c r="MU165" i="1" s="1"/>
  <c r="MV166" i="1" s="1"/>
  <c r="MW167" i="1" s="1"/>
  <c r="MX168" i="1" s="1"/>
  <c r="MY169" i="1" s="1"/>
  <c r="MZ170" i="1" s="1"/>
  <c r="NA171" i="1" s="1"/>
  <c r="NB172" i="1" s="1"/>
  <c r="NC173" i="1" s="1"/>
  <c r="ND174" i="1" s="1"/>
  <c r="NE175" i="1" s="1"/>
  <c r="NF176" i="1" s="1"/>
  <c r="NG177" i="1" s="1"/>
  <c r="NH178" i="1" s="1"/>
  <c r="NI179" i="1" s="1"/>
  <c r="NJ180" i="1" s="1"/>
  <c r="NK181" i="1" s="1"/>
  <c r="NL182" i="1" s="1"/>
  <c r="NM183" i="1" s="1"/>
  <c r="NN184" i="1" s="1"/>
  <c r="NO185" i="1" s="1"/>
  <c r="NP186" i="1" s="1"/>
  <c r="NQ187" i="1" s="1"/>
  <c r="NR188" i="1" s="1"/>
  <c r="NS189" i="1" s="1"/>
  <c r="NT190" i="1" s="1"/>
  <c r="NU191" i="1" s="1"/>
  <c r="NV192" i="1" s="1"/>
  <c r="NW193" i="1" s="1"/>
  <c r="NX194" i="1" s="1"/>
  <c r="NY195" i="1" s="1"/>
  <c r="HU40" i="1"/>
  <c r="ID40" i="1" s="1"/>
  <c r="IE41" i="1" s="1"/>
  <c r="IF42" i="1" s="1"/>
  <c r="IG43" i="1" s="1"/>
  <c r="IH44" i="1" s="1"/>
  <c r="II45" i="1" s="1"/>
  <c r="IJ46" i="1" s="1"/>
  <c r="IK47" i="1" s="1"/>
  <c r="IL48" i="1" s="1"/>
  <c r="IM49" i="1" s="1"/>
  <c r="IN50" i="1" s="1"/>
  <c r="IO51" i="1" s="1"/>
  <c r="IP52" i="1" s="1"/>
  <c r="IQ53" i="1" s="1"/>
  <c r="IR54" i="1" s="1"/>
  <c r="IS55" i="1" s="1"/>
  <c r="IT56" i="1" s="1"/>
  <c r="IU57" i="1" s="1"/>
  <c r="IV58" i="1" s="1"/>
  <c r="IW59" i="1" s="1"/>
  <c r="IX60" i="1" s="1"/>
  <c r="IY61" i="1" s="1"/>
  <c r="IZ62" i="1" s="1"/>
  <c r="JA63" i="1" s="1"/>
  <c r="JB64" i="1" s="1"/>
  <c r="JC65" i="1" s="1"/>
  <c r="JD66" i="1" s="1"/>
  <c r="JE67" i="1" s="1"/>
  <c r="JF68" i="1" s="1"/>
  <c r="JG69" i="1" s="1"/>
  <c r="JH70" i="1" s="1"/>
  <c r="JI71" i="1" s="1"/>
  <c r="JJ72" i="1" s="1"/>
  <c r="JK73" i="1" s="1"/>
  <c r="JL74" i="1" s="1"/>
  <c r="JM75" i="1" s="1"/>
  <c r="JN76" i="1" s="1"/>
  <c r="JO77" i="1" s="1"/>
  <c r="JP78" i="1" s="1"/>
  <c r="JQ79" i="1" s="1"/>
  <c r="JR80" i="1" s="1"/>
  <c r="JS81" i="1" s="1"/>
  <c r="JT82" i="1" s="1"/>
  <c r="JU83" i="1" s="1"/>
  <c r="JV84" i="1" s="1"/>
  <c r="JW85" i="1" s="1"/>
  <c r="JX86" i="1" s="1"/>
  <c r="JY87" i="1" s="1"/>
  <c r="JZ88" i="1" s="1"/>
  <c r="KA89" i="1" s="1"/>
  <c r="KB90" i="1" s="1"/>
  <c r="KC91" i="1" s="1"/>
  <c r="KD92" i="1" s="1"/>
  <c r="KE93" i="1" s="1"/>
  <c r="KF94" i="1" s="1"/>
  <c r="KG95" i="1" s="1"/>
  <c r="KH96" i="1" s="1"/>
  <c r="KI97" i="1" s="1"/>
  <c r="KJ98" i="1" s="1"/>
  <c r="KK99" i="1" s="1"/>
  <c r="KL100" i="1" s="1"/>
  <c r="KM101" i="1" s="1"/>
  <c r="KN102" i="1" s="1"/>
  <c r="KO103" i="1" s="1"/>
  <c r="KP104" i="1" s="1"/>
  <c r="KQ105" i="1" s="1"/>
  <c r="KR106" i="1" s="1"/>
  <c r="KS107" i="1" s="1"/>
  <c r="KT108" i="1" s="1"/>
  <c r="KU109" i="1" s="1"/>
  <c r="KV110" i="1" s="1"/>
  <c r="KW111" i="1" s="1"/>
  <c r="KX112" i="1" s="1"/>
  <c r="KY113" i="1" s="1"/>
  <c r="KZ114" i="1" s="1"/>
  <c r="LA115" i="1" s="1"/>
  <c r="LB116" i="1" s="1"/>
  <c r="LC117" i="1" s="1"/>
  <c r="LD118" i="1" s="1"/>
  <c r="LE119" i="1" s="1"/>
  <c r="LF120" i="1" s="1"/>
  <c r="LG121" i="1" s="1"/>
  <c r="LH122" i="1" s="1"/>
  <c r="LI123" i="1" s="1"/>
  <c r="LJ124" i="1" s="1"/>
  <c r="LK125" i="1" s="1"/>
  <c r="LL126" i="1" s="1"/>
  <c r="LM127" i="1" s="1"/>
  <c r="LN128" i="1" s="1"/>
  <c r="LO129" i="1" s="1"/>
  <c r="LP130" i="1" s="1"/>
  <c r="LQ131" i="1" s="1"/>
  <c r="LR132" i="1" s="1"/>
  <c r="LS133" i="1" s="1"/>
  <c r="LT134" i="1" s="1"/>
  <c r="LU135" i="1" s="1"/>
  <c r="LV136" i="1" s="1"/>
  <c r="LW137" i="1" s="1"/>
  <c r="LX138" i="1" s="1"/>
  <c r="LY139" i="1" s="1"/>
  <c r="LZ140" i="1" s="1"/>
  <c r="MA141" i="1" s="1"/>
  <c r="MB142" i="1" s="1"/>
  <c r="MC143" i="1" s="1"/>
  <c r="MD144" i="1" s="1"/>
  <c r="ME145" i="1" s="1"/>
  <c r="MF146" i="1" s="1"/>
  <c r="MG147" i="1" s="1"/>
  <c r="MH148" i="1" s="1"/>
  <c r="MI149" i="1" s="1"/>
  <c r="MJ150" i="1" s="1"/>
  <c r="MK151" i="1" s="1"/>
  <c r="ML152" i="1" s="1"/>
  <c r="MM153" i="1" s="1"/>
  <c r="MN154" i="1" s="1"/>
  <c r="MO155" i="1" s="1"/>
  <c r="MP156" i="1" s="1"/>
  <c r="MQ157" i="1" s="1"/>
  <c r="MR158" i="1" s="1"/>
  <c r="MS159" i="1" s="1"/>
  <c r="MT160" i="1" s="1"/>
  <c r="MU161" i="1" s="1"/>
  <c r="MV162" i="1" s="1"/>
  <c r="MW163" i="1" s="1"/>
  <c r="MX164" i="1" s="1"/>
  <c r="MY165" i="1" s="1"/>
  <c r="MZ166" i="1" s="1"/>
  <c r="NA167" i="1" s="1"/>
  <c r="NB168" i="1" s="1"/>
  <c r="NC169" i="1" s="1"/>
  <c r="ND170" i="1" s="1"/>
  <c r="NE171" i="1" s="1"/>
  <c r="NF172" i="1" s="1"/>
  <c r="NG173" i="1" s="1"/>
  <c r="NH174" i="1" s="1"/>
  <c r="NI175" i="1" s="1"/>
  <c r="NJ176" i="1" s="1"/>
  <c r="NK177" i="1" s="1"/>
  <c r="NL178" i="1" s="1"/>
  <c r="NM179" i="1" s="1"/>
  <c r="NN180" i="1" s="1"/>
  <c r="NO181" i="1" s="1"/>
  <c r="NP182" i="1" s="1"/>
  <c r="NQ183" i="1" s="1"/>
  <c r="NR184" i="1" s="1"/>
  <c r="NS185" i="1" s="1"/>
  <c r="NT186" i="1" s="1"/>
  <c r="NU187" i="1" s="1"/>
  <c r="NV188" i="1" s="1"/>
  <c r="NW189" i="1" s="1"/>
  <c r="NX190" i="1" s="1"/>
  <c r="NY191" i="1" s="1"/>
  <c r="NZ192" i="1" s="1"/>
  <c r="OA193" i="1" s="1"/>
  <c r="OB194" i="1" s="1"/>
  <c r="OC195" i="1" s="1"/>
  <c r="HU174" i="1"/>
  <c r="ID174" i="1" s="1"/>
  <c r="IE175" i="1" s="1"/>
  <c r="IF176" i="1" s="1"/>
  <c r="IG177" i="1" s="1"/>
  <c r="IH178" i="1" s="1"/>
  <c r="II179" i="1" s="1"/>
  <c r="IJ180" i="1" s="1"/>
  <c r="IK181" i="1" s="1"/>
  <c r="IL182" i="1" s="1"/>
  <c r="IM183" i="1" s="1"/>
  <c r="IN184" i="1" s="1"/>
  <c r="IO185" i="1" s="1"/>
  <c r="IP186" i="1" s="1"/>
  <c r="IQ187" i="1" s="1"/>
  <c r="IR188" i="1" s="1"/>
  <c r="IS189" i="1" s="1"/>
  <c r="IT190" i="1" s="1"/>
  <c r="IU191" i="1" s="1"/>
  <c r="IV192" i="1" s="1"/>
  <c r="IW193" i="1" s="1"/>
  <c r="IX194" i="1" s="1"/>
  <c r="IY195" i="1" s="1"/>
  <c r="HU12" i="1"/>
  <c r="ID12" i="1" s="1"/>
  <c r="IE13" i="1" s="1"/>
  <c r="IF14" i="1" s="1"/>
  <c r="IG15" i="1" s="1"/>
  <c r="IH16" i="1" s="1"/>
  <c r="II17" i="1" s="1"/>
  <c r="IJ18" i="1" s="1"/>
  <c r="IK19" i="1" s="1"/>
  <c r="IL20" i="1" s="1"/>
  <c r="IM21" i="1" s="1"/>
  <c r="IN22" i="1" s="1"/>
  <c r="IO23" i="1" s="1"/>
  <c r="IP24" i="1" s="1"/>
  <c r="IQ25" i="1" s="1"/>
  <c r="IR26" i="1" s="1"/>
  <c r="IS27" i="1" s="1"/>
  <c r="IT28" i="1" s="1"/>
  <c r="IU29" i="1" s="1"/>
  <c r="IV30" i="1" s="1"/>
  <c r="IW31" i="1" s="1"/>
  <c r="IX32" i="1" s="1"/>
  <c r="IY33" i="1" s="1"/>
  <c r="IZ34" i="1" s="1"/>
  <c r="JA35" i="1" s="1"/>
  <c r="JB36" i="1" s="1"/>
  <c r="JC37" i="1" s="1"/>
  <c r="JD38" i="1" s="1"/>
  <c r="JE39" i="1" s="1"/>
  <c r="JF40" i="1" s="1"/>
  <c r="JG41" i="1" s="1"/>
  <c r="JH42" i="1" s="1"/>
  <c r="JI43" i="1" s="1"/>
  <c r="JJ44" i="1" s="1"/>
  <c r="JK45" i="1" s="1"/>
  <c r="JL46" i="1" s="1"/>
  <c r="JM47" i="1" s="1"/>
  <c r="JN48" i="1" s="1"/>
  <c r="JO49" i="1" s="1"/>
  <c r="JP50" i="1" s="1"/>
  <c r="JQ51" i="1" s="1"/>
  <c r="JR52" i="1" s="1"/>
  <c r="JS53" i="1" s="1"/>
  <c r="JT54" i="1" s="1"/>
  <c r="JU55" i="1" s="1"/>
  <c r="JV56" i="1" s="1"/>
  <c r="JW57" i="1" s="1"/>
  <c r="JX58" i="1" s="1"/>
  <c r="JY59" i="1" s="1"/>
  <c r="JZ60" i="1" s="1"/>
  <c r="KA61" i="1" s="1"/>
  <c r="KB62" i="1" s="1"/>
  <c r="KC63" i="1" s="1"/>
  <c r="KD64" i="1" s="1"/>
  <c r="KE65" i="1" s="1"/>
  <c r="KF66" i="1" s="1"/>
  <c r="KG67" i="1" s="1"/>
  <c r="KH68" i="1" s="1"/>
  <c r="KI69" i="1" s="1"/>
  <c r="KJ70" i="1" s="1"/>
  <c r="KK71" i="1" s="1"/>
  <c r="KL72" i="1" s="1"/>
  <c r="KM73" i="1" s="1"/>
  <c r="KN74" i="1" s="1"/>
  <c r="KO75" i="1" s="1"/>
  <c r="KP76" i="1" s="1"/>
  <c r="KQ77" i="1" s="1"/>
  <c r="KR78" i="1" s="1"/>
  <c r="KS79" i="1" s="1"/>
  <c r="KT80" i="1" s="1"/>
  <c r="KU81" i="1" s="1"/>
  <c r="KV82" i="1" s="1"/>
  <c r="KW83" i="1" s="1"/>
  <c r="KX84" i="1" s="1"/>
  <c r="KY85" i="1" s="1"/>
  <c r="KZ86" i="1" s="1"/>
  <c r="LA87" i="1" s="1"/>
  <c r="LB88" i="1" s="1"/>
  <c r="LC89" i="1" s="1"/>
  <c r="LD90" i="1" s="1"/>
  <c r="LE91" i="1" s="1"/>
  <c r="LF92" i="1" s="1"/>
  <c r="LG93" i="1" s="1"/>
  <c r="LH94" i="1" s="1"/>
  <c r="LI95" i="1" s="1"/>
  <c r="LJ96" i="1" s="1"/>
  <c r="LK97" i="1" s="1"/>
  <c r="LL98" i="1" s="1"/>
  <c r="LM99" i="1" s="1"/>
  <c r="LN100" i="1" s="1"/>
  <c r="LO101" i="1" s="1"/>
  <c r="LP102" i="1" s="1"/>
  <c r="LQ103" i="1" s="1"/>
  <c r="LR104" i="1" s="1"/>
  <c r="LS105" i="1" s="1"/>
  <c r="LT106" i="1" s="1"/>
  <c r="LU107" i="1" s="1"/>
  <c r="LV108" i="1" s="1"/>
  <c r="LW109" i="1" s="1"/>
  <c r="LX110" i="1" s="1"/>
  <c r="LY111" i="1" s="1"/>
  <c r="LZ112" i="1" s="1"/>
  <c r="MA113" i="1" s="1"/>
  <c r="MB114" i="1" s="1"/>
  <c r="MC115" i="1" s="1"/>
  <c r="MD116" i="1" s="1"/>
  <c r="ME117" i="1" s="1"/>
  <c r="MF118" i="1" s="1"/>
  <c r="MG119" i="1" s="1"/>
  <c r="MH120" i="1" s="1"/>
  <c r="MI121" i="1" s="1"/>
  <c r="MJ122" i="1" s="1"/>
  <c r="MK123" i="1" s="1"/>
  <c r="ML124" i="1" s="1"/>
  <c r="MM125" i="1" s="1"/>
  <c r="MN126" i="1" s="1"/>
  <c r="MO127" i="1" s="1"/>
  <c r="MP128" i="1" s="1"/>
  <c r="MQ129" i="1" s="1"/>
  <c r="MR130" i="1" s="1"/>
  <c r="MS131" i="1" s="1"/>
  <c r="MT132" i="1" s="1"/>
  <c r="MU133" i="1" s="1"/>
  <c r="MV134" i="1" s="1"/>
  <c r="MW135" i="1" s="1"/>
  <c r="MX136" i="1" s="1"/>
  <c r="MY137" i="1" s="1"/>
  <c r="MZ138" i="1" s="1"/>
  <c r="NA139" i="1" s="1"/>
  <c r="NB140" i="1" s="1"/>
  <c r="NC141" i="1" s="1"/>
  <c r="ND142" i="1" s="1"/>
  <c r="NE143" i="1" s="1"/>
  <c r="NF144" i="1" s="1"/>
  <c r="NG145" i="1" s="1"/>
  <c r="NH146" i="1" s="1"/>
  <c r="NI147" i="1" s="1"/>
  <c r="NJ148" i="1" s="1"/>
  <c r="NK149" i="1" s="1"/>
  <c r="NL150" i="1" s="1"/>
  <c r="NM151" i="1" s="1"/>
  <c r="NN152" i="1" s="1"/>
  <c r="NO153" i="1" s="1"/>
  <c r="NP154" i="1" s="1"/>
  <c r="NQ155" i="1" s="1"/>
  <c r="NR156" i="1" s="1"/>
  <c r="NS157" i="1" s="1"/>
  <c r="NT158" i="1" s="1"/>
  <c r="NU159" i="1" s="1"/>
  <c r="NV160" i="1" s="1"/>
  <c r="NW161" i="1" s="1"/>
  <c r="NX162" i="1" s="1"/>
  <c r="NY163" i="1" s="1"/>
  <c r="NZ164" i="1" s="1"/>
  <c r="OA165" i="1" s="1"/>
  <c r="OB166" i="1" s="1"/>
  <c r="OC167" i="1" s="1"/>
  <c r="OD168" i="1" s="1"/>
  <c r="OE169" i="1" s="1"/>
  <c r="OF170" i="1" s="1"/>
  <c r="OG171" i="1" s="1"/>
  <c r="OH172" i="1" s="1"/>
  <c r="OI173" i="1" s="1"/>
  <c r="OJ174" i="1" s="1"/>
  <c r="OK175" i="1" s="1"/>
  <c r="OL176" i="1" s="1"/>
  <c r="OM177" i="1" s="1"/>
  <c r="ON178" i="1" s="1"/>
  <c r="OO179" i="1" s="1"/>
  <c r="OP180" i="1" s="1"/>
  <c r="OQ181" i="1" s="1"/>
  <c r="OR182" i="1" s="1"/>
  <c r="OS183" i="1" s="1"/>
  <c r="OT184" i="1" s="1"/>
  <c r="OU185" i="1" s="1"/>
  <c r="OV186" i="1" s="1"/>
  <c r="OW187" i="1" s="1"/>
  <c r="OX188" i="1" s="1"/>
  <c r="OY189" i="1" s="1"/>
  <c r="OZ190" i="1" s="1"/>
  <c r="PA191" i="1" s="1"/>
  <c r="PB192" i="1" s="1"/>
  <c r="PC193" i="1" s="1"/>
  <c r="PD194" i="1" s="1"/>
  <c r="PE195" i="1" s="1"/>
  <c r="HU192" i="1"/>
  <c r="ID192" i="1" s="1"/>
  <c r="IE193" i="1" s="1"/>
  <c r="IF194" i="1" s="1"/>
  <c r="IG195" i="1" s="1"/>
  <c r="HU110" i="1"/>
  <c r="ID110" i="1" s="1"/>
  <c r="IE111" i="1" s="1"/>
  <c r="IF112" i="1" s="1"/>
  <c r="IG113" i="1" s="1"/>
  <c r="IH114" i="1" s="1"/>
  <c r="II115" i="1" s="1"/>
  <c r="IJ116" i="1" s="1"/>
  <c r="IK117" i="1" s="1"/>
  <c r="IL118" i="1" s="1"/>
  <c r="IM119" i="1" s="1"/>
  <c r="IN120" i="1" s="1"/>
  <c r="IO121" i="1" s="1"/>
  <c r="IP122" i="1" s="1"/>
  <c r="IQ123" i="1" s="1"/>
  <c r="IR124" i="1" s="1"/>
  <c r="IS125" i="1" s="1"/>
  <c r="IT126" i="1" s="1"/>
  <c r="IU127" i="1" s="1"/>
  <c r="IV128" i="1" s="1"/>
  <c r="IW129" i="1" s="1"/>
  <c r="IX130" i="1" s="1"/>
  <c r="IY131" i="1" s="1"/>
  <c r="IZ132" i="1" s="1"/>
  <c r="JA133" i="1" s="1"/>
  <c r="JB134" i="1" s="1"/>
  <c r="JC135" i="1" s="1"/>
  <c r="JD136" i="1" s="1"/>
  <c r="JE137" i="1" s="1"/>
  <c r="JF138" i="1" s="1"/>
  <c r="JG139" i="1" s="1"/>
  <c r="JH140" i="1" s="1"/>
  <c r="JI141" i="1" s="1"/>
  <c r="JJ142" i="1" s="1"/>
  <c r="JK143" i="1" s="1"/>
  <c r="JL144" i="1" s="1"/>
  <c r="JM145" i="1" s="1"/>
  <c r="JN146" i="1" s="1"/>
  <c r="JO147" i="1" s="1"/>
  <c r="JP148" i="1" s="1"/>
  <c r="JQ149" i="1" s="1"/>
  <c r="JR150" i="1" s="1"/>
  <c r="JS151" i="1" s="1"/>
  <c r="JT152" i="1" s="1"/>
  <c r="JU153" i="1" s="1"/>
  <c r="JV154" i="1" s="1"/>
  <c r="JW155" i="1" s="1"/>
  <c r="JX156" i="1" s="1"/>
  <c r="JY157" i="1" s="1"/>
  <c r="JZ158" i="1" s="1"/>
  <c r="KA159" i="1" s="1"/>
  <c r="KB160" i="1" s="1"/>
  <c r="KC161" i="1" s="1"/>
  <c r="KD162" i="1" s="1"/>
  <c r="KE163" i="1" s="1"/>
  <c r="KF164" i="1" s="1"/>
  <c r="KG165" i="1" s="1"/>
  <c r="KH166" i="1" s="1"/>
  <c r="KI167" i="1" s="1"/>
  <c r="KJ168" i="1" s="1"/>
  <c r="KK169" i="1" s="1"/>
  <c r="KL170" i="1" s="1"/>
  <c r="KM171" i="1" s="1"/>
  <c r="KN172" i="1" s="1"/>
  <c r="KO173" i="1" s="1"/>
  <c r="KP174" i="1" s="1"/>
  <c r="KQ175" i="1" s="1"/>
  <c r="KR176" i="1" s="1"/>
  <c r="KS177" i="1" s="1"/>
  <c r="KT178" i="1" s="1"/>
  <c r="KU179" i="1" s="1"/>
  <c r="KV180" i="1" s="1"/>
  <c r="KW181" i="1" s="1"/>
  <c r="KX182" i="1" s="1"/>
  <c r="KY183" i="1" s="1"/>
  <c r="KZ184" i="1" s="1"/>
  <c r="LA185" i="1" s="1"/>
  <c r="LB186" i="1" s="1"/>
  <c r="LC187" i="1" s="1"/>
  <c r="LD188" i="1" s="1"/>
  <c r="LE189" i="1" s="1"/>
  <c r="LF190" i="1" s="1"/>
  <c r="LG191" i="1" s="1"/>
  <c r="LH192" i="1" s="1"/>
  <c r="LI193" i="1" s="1"/>
  <c r="LJ194" i="1" s="1"/>
  <c r="LK195" i="1" s="1"/>
  <c r="HU73" i="1"/>
  <c r="ID73" i="1" s="1"/>
  <c r="IE74" i="1" s="1"/>
  <c r="IF75" i="1" s="1"/>
  <c r="IG76" i="1" s="1"/>
  <c r="IH77" i="1" s="1"/>
  <c r="II78" i="1" s="1"/>
  <c r="IJ79" i="1" s="1"/>
  <c r="IK80" i="1" s="1"/>
  <c r="IL81" i="1" s="1"/>
  <c r="IM82" i="1" s="1"/>
  <c r="IN83" i="1" s="1"/>
  <c r="IO84" i="1" s="1"/>
  <c r="IP85" i="1" s="1"/>
  <c r="IQ86" i="1" s="1"/>
  <c r="IR87" i="1" s="1"/>
  <c r="IS88" i="1" s="1"/>
  <c r="IT89" i="1" s="1"/>
  <c r="IU90" i="1" s="1"/>
  <c r="IV91" i="1" s="1"/>
  <c r="IW92" i="1" s="1"/>
  <c r="IX93" i="1" s="1"/>
  <c r="IY94" i="1" s="1"/>
  <c r="IZ95" i="1" s="1"/>
  <c r="JA96" i="1" s="1"/>
  <c r="JB97" i="1" s="1"/>
  <c r="JC98" i="1" s="1"/>
  <c r="JD99" i="1" s="1"/>
  <c r="JE100" i="1" s="1"/>
  <c r="JF101" i="1" s="1"/>
  <c r="JG102" i="1" s="1"/>
  <c r="JH103" i="1" s="1"/>
  <c r="JI104" i="1" s="1"/>
  <c r="JJ105" i="1" s="1"/>
  <c r="JK106" i="1" s="1"/>
  <c r="JL107" i="1" s="1"/>
  <c r="JM108" i="1" s="1"/>
  <c r="JN109" i="1" s="1"/>
  <c r="JO110" i="1" s="1"/>
  <c r="JP111" i="1" s="1"/>
  <c r="JQ112" i="1" s="1"/>
  <c r="JR113" i="1" s="1"/>
  <c r="JS114" i="1" s="1"/>
  <c r="JT115" i="1" s="1"/>
  <c r="JU116" i="1" s="1"/>
  <c r="JV117" i="1" s="1"/>
  <c r="JW118" i="1" s="1"/>
  <c r="JX119" i="1" s="1"/>
  <c r="JY120" i="1" s="1"/>
  <c r="JZ121" i="1" s="1"/>
  <c r="KA122" i="1" s="1"/>
  <c r="KB123" i="1" s="1"/>
  <c r="KC124" i="1" s="1"/>
  <c r="KD125" i="1" s="1"/>
  <c r="KE126" i="1" s="1"/>
  <c r="KF127" i="1" s="1"/>
  <c r="KG128" i="1" s="1"/>
  <c r="KH129" i="1" s="1"/>
  <c r="KI130" i="1" s="1"/>
  <c r="KJ131" i="1" s="1"/>
  <c r="KK132" i="1" s="1"/>
  <c r="KL133" i="1" s="1"/>
  <c r="KM134" i="1" s="1"/>
  <c r="KN135" i="1" s="1"/>
  <c r="KO136" i="1" s="1"/>
  <c r="KP137" i="1" s="1"/>
  <c r="KQ138" i="1" s="1"/>
  <c r="KR139" i="1" s="1"/>
  <c r="KS140" i="1" s="1"/>
  <c r="KT141" i="1" s="1"/>
  <c r="KU142" i="1" s="1"/>
  <c r="KV143" i="1" s="1"/>
  <c r="KW144" i="1" s="1"/>
  <c r="KX145" i="1" s="1"/>
  <c r="KY146" i="1" s="1"/>
  <c r="KZ147" i="1" s="1"/>
  <c r="LA148" i="1" s="1"/>
  <c r="LB149" i="1" s="1"/>
  <c r="LC150" i="1" s="1"/>
  <c r="LD151" i="1" s="1"/>
  <c r="LE152" i="1" s="1"/>
  <c r="LF153" i="1" s="1"/>
  <c r="LG154" i="1" s="1"/>
  <c r="LH155" i="1" s="1"/>
  <c r="LI156" i="1" s="1"/>
  <c r="LJ157" i="1" s="1"/>
  <c r="LK158" i="1" s="1"/>
  <c r="LL159" i="1" s="1"/>
  <c r="LM160" i="1" s="1"/>
  <c r="LN161" i="1" s="1"/>
  <c r="LO162" i="1" s="1"/>
  <c r="LP163" i="1" s="1"/>
  <c r="LQ164" i="1" s="1"/>
  <c r="LR165" i="1" s="1"/>
  <c r="LS166" i="1" s="1"/>
  <c r="LT167" i="1" s="1"/>
  <c r="LU168" i="1" s="1"/>
  <c r="LV169" i="1" s="1"/>
  <c r="LW170" i="1" s="1"/>
  <c r="LX171" i="1" s="1"/>
  <c r="LY172" i="1" s="1"/>
  <c r="LZ173" i="1" s="1"/>
  <c r="MA174" i="1" s="1"/>
  <c r="MB175" i="1" s="1"/>
  <c r="MC176" i="1" s="1"/>
  <c r="MD177" i="1" s="1"/>
  <c r="ME178" i="1" s="1"/>
  <c r="MF179" i="1" s="1"/>
  <c r="MG180" i="1" s="1"/>
  <c r="MH181" i="1" s="1"/>
  <c r="MI182" i="1" s="1"/>
  <c r="MJ183" i="1" s="1"/>
  <c r="MK184" i="1" s="1"/>
  <c r="ML185" i="1" s="1"/>
  <c r="MM186" i="1" s="1"/>
  <c r="MN187" i="1" s="1"/>
  <c r="MO188" i="1" s="1"/>
  <c r="MP189" i="1" s="1"/>
  <c r="MQ190" i="1" s="1"/>
  <c r="MR191" i="1" s="1"/>
  <c r="MS192" i="1" s="1"/>
  <c r="MT193" i="1" s="1"/>
  <c r="MU194" i="1" s="1"/>
  <c r="MV195" i="1" s="1"/>
  <c r="HU160" i="1"/>
  <c r="ID160" i="1" s="1"/>
  <c r="IE161" i="1" s="1"/>
  <c r="IF162" i="1" s="1"/>
  <c r="IG163" i="1" s="1"/>
  <c r="IH164" i="1" s="1"/>
  <c r="II165" i="1" s="1"/>
  <c r="IJ166" i="1" s="1"/>
  <c r="IK167" i="1" s="1"/>
  <c r="IL168" i="1" s="1"/>
  <c r="IM169" i="1" s="1"/>
  <c r="IN170" i="1" s="1"/>
  <c r="IO171" i="1" s="1"/>
  <c r="IP172" i="1" s="1"/>
  <c r="IQ173" i="1" s="1"/>
  <c r="IR174" i="1" s="1"/>
  <c r="IS175" i="1" s="1"/>
  <c r="IT176" i="1" s="1"/>
  <c r="IU177" i="1" s="1"/>
  <c r="IV178" i="1" s="1"/>
  <c r="IW179" i="1" s="1"/>
  <c r="IX180" i="1" s="1"/>
  <c r="IY181" i="1" s="1"/>
  <c r="IZ182" i="1" s="1"/>
  <c r="JA183" i="1" s="1"/>
  <c r="JB184" i="1" s="1"/>
  <c r="JC185" i="1" s="1"/>
  <c r="JD186" i="1" s="1"/>
  <c r="JE187" i="1" s="1"/>
  <c r="JF188" i="1" s="1"/>
  <c r="JG189" i="1" s="1"/>
  <c r="JH190" i="1" s="1"/>
  <c r="JI191" i="1" s="1"/>
  <c r="JJ192" i="1" s="1"/>
  <c r="JK193" i="1" s="1"/>
  <c r="JL194" i="1" s="1"/>
  <c r="JM195" i="1" s="1"/>
  <c r="HU78" i="1"/>
  <c r="ID78" i="1" s="1"/>
  <c r="IE79" i="1" s="1"/>
  <c r="IF80" i="1" s="1"/>
  <c r="IG81" i="1" s="1"/>
  <c r="IH82" i="1" s="1"/>
  <c r="II83" i="1" s="1"/>
  <c r="IJ84" i="1" s="1"/>
  <c r="IK85" i="1" s="1"/>
  <c r="IL86" i="1" s="1"/>
  <c r="IM87" i="1" s="1"/>
  <c r="IN88" i="1" s="1"/>
  <c r="IO89" i="1" s="1"/>
  <c r="IP90" i="1" s="1"/>
  <c r="IQ91" i="1" s="1"/>
  <c r="IR92" i="1" s="1"/>
  <c r="IS93" i="1" s="1"/>
  <c r="IT94" i="1" s="1"/>
  <c r="IU95" i="1" s="1"/>
  <c r="IV96" i="1" s="1"/>
  <c r="IW97" i="1" s="1"/>
  <c r="IX98" i="1" s="1"/>
  <c r="IY99" i="1" s="1"/>
  <c r="IZ100" i="1" s="1"/>
  <c r="JA101" i="1" s="1"/>
  <c r="JB102" i="1" s="1"/>
  <c r="JC103" i="1" s="1"/>
  <c r="JD104" i="1" s="1"/>
  <c r="JE105" i="1" s="1"/>
  <c r="JF106" i="1" s="1"/>
  <c r="JG107" i="1" s="1"/>
  <c r="JH108" i="1" s="1"/>
  <c r="JI109" i="1" s="1"/>
  <c r="JJ110" i="1" s="1"/>
  <c r="JK111" i="1" s="1"/>
  <c r="JL112" i="1" s="1"/>
  <c r="JM113" i="1" s="1"/>
  <c r="JN114" i="1" s="1"/>
  <c r="JO115" i="1" s="1"/>
  <c r="JP116" i="1" s="1"/>
  <c r="JQ117" i="1" s="1"/>
  <c r="JR118" i="1" s="1"/>
  <c r="JS119" i="1" s="1"/>
  <c r="JT120" i="1" s="1"/>
  <c r="JU121" i="1" s="1"/>
  <c r="JV122" i="1" s="1"/>
  <c r="JW123" i="1" s="1"/>
  <c r="JX124" i="1" s="1"/>
  <c r="JY125" i="1" s="1"/>
  <c r="JZ126" i="1" s="1"/>
  <c r="KA127" i="1" s="1"/>
  <c r="KB128" i="1" s="1"/>
  <c r="KC129" i="1" s="1"/>
  <c r="KD130" i="1" s="1"/>
  <c r="KE131" i="1" s="1"/>
  <c r="KF132" i="1" s="1"/>
  <c r="KG133" i="1" s="1"/>
  <c r="KH134" i="1" s="1"/>
  <c r="KI135" i="1" s="1"/>
  <c r="KJ136" i="1" s="1"/>
  <c r="KK137" i="1" s="1"/>
  <c r="KL138" i="1" s="1"/>
  <c r="KM139" i="1" s="1"/>
  <c r="KN140" i="1" s="1"/>
  <c r="KO141" i="1" s="1"/>
  <c r="KP142" i="1" s="1"/>
  <c r="KQ143" i="1" s="1"/>
  <c r="KR144" i="1" s="1"/>
  <c r="KS145" i="1" s="1"/>
  <c r="KT146" i="1" s="1"/>
  <c r="KU147" i="1" s="1"/>
  <c r="KV148" i="1" s="1"/>
  <c r="KW149" i="1" s="1"/>
  <c r="KX150" i="1" s="1"/>
  <c r="KY151" i="1" s="1"/>
  <c r="KZ152" i="1" s="1"/>
  <c r="LA153" i="1" s="1"/>
  <c r="LB154" i="1" s="1"/>
  <c r="LC155" i="1" s="1"/>
  <c r="LD156" i="1" s="1"/>
  <c r="LE157" i="1" s="1"/>
  <c r="LF158" i="1" s="1"/>
  <c r="LG159" i="1" s="1"/>
  <c r="LH160" i="1" s="1"/>
  <c r="LI161" i="1" s="1"/>
  <c r="LJ162" i="1" s="1"/>
  <c r="LK163" i="1" s="1"/>
  <c r="LL164" i="1" s="1"/>
  <c r="LM165" i="1" s="1"/>
  <c r="LN166" i="1" s="1"/>
  <c r="LO167" i="1" s="1"/>
  <c r="LP168" i="1" s="1"/>
  <c r="LQ169" i="1" s="1"/>
  <c r="LR170" i="1" s="1"/>
  <c r="LS171" i="1" s="1"/>
  <c r="LT172" i="1" s="1"/>
  <c r="LU173" i="1" s="1"/>
  <c r="LV174" i="1" s="1"/>
  <c r="LW175" i="1" s="1"/>
  <c r="LX176" i="1" s="1"/>
  <c r="LY177" i="1" s="1"/>
  <c r="LZ178" i="1" s="1"/>
  <c r="MA179" i="1" s="1"/>
  <c r="MB180" i="1" s="1"/>
  <c r="MC181" i="1" s="1"/>
  <c r="MD182" i="1" s="1"/>
  <c r="ME183" i="1" s="1"/>
  <c r="MF184" i="1" s="1"/>
  <c r="MG185" i="1" s="1"/>
  <c r="MH186" i="1" s="1"/>
  <c r="MI187" i="1" s="1"/>
  <c r="MJ188" i="1" s="1"/>
  <c r="MK189" i="1" s="1"/>
  <c r="ML190" i="1" s="1"/>
  <c r="MM191" i="1" s="1"/>
  <c r="MN192" i="1" s="1"/>
  <c r="MO193" i="1" s="1"/>
  <c r="MP194" i="1" s="1"/>
  <c r="MQ195" i="1" s="1"/>
  <c r="HU136" i="1"/>
  <c r="ID136" i="1" s="1"/>
  <c r="IE137" i="1" s="1"/>
  <c r="IF138" i="1" s="1"/>
  <c r="IG139" i="1" s="1"/>
  <c r="IH140" i="1" s="1"/>
  <c r="II141" i="1" s="1"/>
  <c r="IJ142" i="1" s="1"/>
  <c r="IK143" i="1" s="1"/>
  <c r="IL144" i="1" s="1"/>
  <c r="IM145" i="1" s="1"/>
  <c r="IN146" i="1" s="1"/>
  <c r="IO147" i="1" s="1"/>
  <c r="IP148" i="1" s="1"/>
  <c r="IQ149" i="1" s="1"/>
  <c r="IR150" i="1" s="1"/>
  <c r="IS151" i="1" s="1"/>
  <c r="IT152" i="1" s="1"/>
  <c r="IU153" i="1" s="1"/>
  <c r="IV154" i="1" s="1"/>
  <c r="IW155" i="1" s="1"/>
  <c r="IX156" i="1" s="1"/>
  <c r="IY157" i="1" s="1"/>
  <c r="IZ158" i="1" s="1"/>
  <c r="JA159" i="1" s="1"/>
  <c r="JB160" i="1" s="1"/>
  <c r="JC161" i="1" s="1"/>
  <c r="JD162" i="1" s="1"/>
  <c r="JE163" i="1" s="1"/>
  <c r="JF164" i="1" s="1"/>
  <c r="JG165" i="1" s="1"/>
  <c r="JH166" i="1" s="1"/>
  <c r="JI167" i="1" s="1"/>
  <c r="JJ168" i="1" s="1"/>
  <c r="JK169" i="1" s="1"/>
  <c r="JL170" i="1" s="1"/>
  <c r="JM171" i="1" s="1"/>
  <c r="JN172" i="1" s="1"/>
  <c r="JO173" i="1" s="1"/>
  <c r="JP174" i="1" s="1"/>
  <c r="JQ175" i="1" s="1"/>
  <c r="JR176" i="1" s="1"/>
  <c r="JS177" i="1" s="1"/>
  <c r="JT178" i="1" s="1"/>
  <c r="JU179" i="1" s="1"/>
  <c r="JV180" i="1" s="1"/>
  <c r="JW181" i="1" s="1"/>
  <c r="JX182" i="1" s="1"/>
  <c r="JY183" i="1" s="1"/>
  <c r="JZ184" i="1" s="1"/>
  <c r="KA185" i="1" s="1"/>
  <c r="KB186" i="1" s="1"/>
  <c r="KC187" i="1" s="1"/>
  <c r="KD188" i="1" s="1"/>
  <c r="KE189" i="1" s="1"/>
  <c r="KF190" i="1" s="1"/>
  <c r="KG191" i="1" s="1"/>
  <c r="KH192" i="1" s="1"/>
  <c r="KI193" i="1" s="1"/>
  <c r="KJ194" i="1" s="1"/>
  <c r="KK195" i="1" s="1"/>
  <c r="F60" i="1"/>
  <c r="HU135" i="1"/>
  <c r="ID135" i="1" s="1"/>
  <c r="IE136" i="1" s="1"/>
  <c r="IF137" i="1" s="1"/>
  <c r="IG138" i="1" s="1"/>
  <c r="IH139" i="1" s="1"/>
  <c r="II140" i="1" s="1"/>
  <c r="IJ141" i="1" s="1"/>
  <c r="IK142" i="1" s="1"/>
  <c r="IL143" i="1" s="1"/>
  <c r="IM144" i="1" s="1"/>
  <c r="IN145" i="1" s="1"/>
  <c r="IO146" i="1" s="1"/>
  <c r="IP147" i="1" s="1"/>
  <c r="IQ148" i="1" s="1"/>
  <c r="IR149" i="1" s="1"/>
  <c r="IS150" i="1" s="1"/>
  <c r="IT151" i="1" s="1"/>
  <c r="IU152" i="1" s="1"/>
  <c r="IV153" i="1" s="1"/>
  <c r="IW154" i="1" s="1"/>
  <c r="IX155" i="1" s="1"/>
  <c r="IY156" i="1" s="1"/>
  <c r="IZ157" i="1" s="1"/>
  <c r="JA158" i="1" s="1"/>
  <c r="JB159" i="1" s="1"/>
  <c r="JC160" i="1" s="1"/>
  <c r="JD161" i="1" s="1"/>
  <c r="JE162" i="1" s="1"/>
  <c r="JF163" i="1" s="1"/>
  <c r="JG164" i="1" s="1"/>
  <c r="JH165" i="1" s="1"/>
  <c r="JI166" i="1" s="1"/>
  <c r="JJ167" i="1" s="1"/>
  <c r="JK168" i="1" s="1"/>
  <c r="JL169" i="1" s="1"/>
  <c r="JM170" i="1" s="1"/>
  <c r="JN171" i="1" s="1"/>
  <c r="JO172" i="1" s="1"/>
  <c r="JP173" i="1" s="1"/>
  <c r="JQ174" i="1" s="1"/>
  <c r="JR175" i="1" s="1"/>
  <c r="JS176" i="1" s="1"/>
  <c r="JT177" i="1" s="1"/>
  <c r="JU178" i="1" s="1"/>
  <c r="JV179" i="1" s="1"/>
  <c r="JW180" i="1" s="1"/>
  <c r="JX181" i="1" s="1"/>
  <c r="JY182" i="1" s="1"/>
  <c r="JZ183" i="1" s="1"/>
  <c r="KA184" i="1" s="1"/>
  <c r="KB185" i="1" s="1"/>
  <c r="KC186" i="1" s="1"/>
  <c r="KD187" i="1" s="1"/>
  <c r="KE188" i="1" s="1"/>
  <c r="KF189" i="1" s="1"/>
  <c r="KG190" i="1" s="1"/>
  <c r="KH191" i="1" s="1"/>
  <c r="KI192" i="1" s="1"/>
  <c r="KJ193" i="1" s="1"/>
  <c r="KK194" i="1" s="1"/>
  <c r="KL195" i="1" s="1"/>
  <c r="HU10" i="1"/>
  <c r="ID10" i="1" s="1"/>
  <c r="IE11" i="1" s="1"/>
  <c r="IF12" i="1" s="1"/>
  <c r="IG13" i="1" s="1"/>
  <c r="IH14" i="1" s="1"/>
  <c r="II15" i="1" s="1"/>
  <c r="IJ16" i="1" s="1"/>
  <c r="IK17" i="1" s="1"/>
  <c r="IL18" i="1" s="1"/>
  <c r="IM19" i="1" s="1"/>
  <c r="IN20" i="1" s="1"/>
  <c r="IO21" i="1" s="1"/>
  <c r="IP22" i="1" s="1"/>
  <c r="IQ23" i="1" s="1"/>
  <c r="IR24" i="1" s="1"/>
  <c r="IS25" i="1" s="1"/>
  <c r="IT26" i="1" s="1"/>
  <c r="IU27" i="1" s="1"/>
  <c r="IV28" i="1" s="1"/>
  <c r="IW29" i="1" s="1"/>
  <c r="IX30" i="1" s="1"/>
  <c r="IY31" i="1" s="1"/>
  <c r="IZ32" i="1" s="1"/>
  <c r="JA33" i="1" s="1"/>
  <c r="JB34" i="1" s="1"/>
  <c r="JC35" i="1" s="1"/>
  <c r="JD36" i="1" s="1"/>
  <c r="JE37" i="1" s="1"/>
  <c r="JF38" i="1" s="1"/>
  <c r="JG39" i="1" s="1"/>
  <c r="JH40" i="1" s="1"/>
  <c r="JI41" i="1" s="1"/>
  <c r="JJ42" i="1" s="1"/>
  <c r="JK43" i="1" s="1"/>
  <c r="JL44" i="1" s="1"/>
  <c r="JM45" i="1" s="1"/>
  <c r="JN46" i="1" s="1"/>
  <c r="JO47" i="1" s="1"/>
  <c r="JP48" i="1" s="1"/>
  <c r="JQ49" i="1" s="1"/>
  <c r="JR50" i="1" s="1"/>
  <c r="JS51" i="1" s="1"/>
  <c r="JT52" i="1" s="1"/>
  <c r="JU53" i="1" s="1"/>
  <c r="JV54" i="1" s="1"/>
  <c r="JW55" i="1" s="1"/>
  <c r="JX56" i="1" s="1"/>
  <c r="JY57" i="1" s="1"/>
  <c r="JZ58" i="1" s="1"/>
  <c r="KA59" i="1" s="1"/>
  <c r="KB60" i="1" s="1"/>
  <c r="KC61" i="1" s="1"/>
  <c r="KD62" i="1" s="1"/>
  <c r="KE63" i="1" s="1"/>
  <c r="KF64" i="1" s="1"/>
  <c r="KG65" i="1" s="1"/>
  <c r="KH66" i="1" s="1"/>
  <c r="KI67" i="1" s="1"/>
  <c r="KJ68" i="1" s="1"/>
  <c r="KK69" i="1" s="1"/>
  <c r="KL70" i="1" s="1"/>
  <c r="KM71" i="1" s="1"/>
  <c r="KN72" i="1" s="1"/>
  <c r="KO73" i="1" s="1"/>
  <c r="KP74" i="1" s="1"/>
  <c r="KQ75" i="1" s="1"/>
  <c r="KR76" i="1" s="1"/>
  <c r="KS77" i="1" s="1"/>
  <c r="KT78" i="1" s="1"/>
  <c r="KU79" i="1" s="1"/>
  <c r="KV80" i="1" s="1"/>
  <c r="KW81" i="1" s="1"/>
  <c r="KX82" i="1" s="1"/>
  <c r="KY83" i="1" s="1"/>
  <c r="KZ84" i="1" s="1"/>
  <c r="LA85" i="1" s="1"/>
  <c r="LB86" i="1" s="1"/>
  <c r="LC87" i="1" s="1"/>
  <c r="LD88" i="1" s="1"/>
  <c r="LE89" i="1" s="1"/>
  <c r="LF90" i="1" s="1"/>
  <c r="LG91" i="1" s="1"/>
  <c r="LH92" i="1" s="1"/>
  <c r="LI93" i="1" s="1"/>
  <c r="LJ94" i="1" s="1"/>
  <c r="LK95" i="1" s="1"/>
  <c r="LL96" i="1" s="1"/>
  <c r="LM97" i="1" s="1"/>
  <c r="LN98" i="1" s="1"/>
  <c r="LO99" i="1" s="1"/>
  <c r="LP100" i="1" s="1"/>
  <c r="LQ101" i="1" s="1"/>
  <c r="LR102" i="1" s="1"/>
  <c r="LS103" i="1" s="1"/>
  <c r="LT104" i="1" s="1"/>
  <c r="LU105" i="1" s="1"/>
  <c r="LV106" i="1" s="1"/>
  <c r="LW107" i="1" s="1"/>
  <c r="LX108" i="1" s="1"/>
  <c r="LY109" i="1" s="1"/>
  <c r="LZ110" i="1" s="1"/>
  <c r="MA111" i="1" s="1"/>
  <c r="MB112" i="1" s="1"/>
  <c r="MC113" i="1" s="1"/>
  <c r="MD114" i="1" s="1"/>
  <c r="ME115" i="1" s="1"/>
  <c r="MF116" i="1" s="1"/>
  <c r="MG117" i="1" s="1"/>
  <c r="MH118" i="1" s="1"/>
  <c r="MI119" i="1" s="1"/>
  <c r="MJ120" i="1" s="1"/>
  <c r="MK121" i="1" s="1"/>
  <c r="ML122" i="1" s="1"/>
  <c r="MM123" i="1" s="1"/>
  <c r="MN124" i="1" s="1"/>
  <c r="MO125" i="1" s="1"/>
  <c r="MP126" i="1" s="1"/>
  <c r="MQ127" i="1" s="1"/>
  <c r="MR128" i="1" s="1"/>
  <c r="MS129" i="1" s="1"/>
  <c r="MT130" i="1" s="1"/>
  <c r="MU131" i="1" s="1"/>
  <c r="MV132" i="1" s="1"/>
  <c r="MW133" i="1" s="1"/>
  <c r="MX134" i="1" s="1"/>
  <c r="MY135" i="1" s="1"/>
  <c r="MZ136" i="1" s="1"/>
  <c r="NA137" i="1" s="1"/>
  <c r="NB138" i="1" s="1"/>
  <c r="NC139" i="1" s="1"/>
  <c r="ND140" i="1" s="1"/>
  <c r="NE141" i="1" s="1"/>
  <c r="NF142" i="1" s="1"/>
  <c r="NG143" i="1" s="1"/>
  <c r="NH144" i="1" s="1"/>
  <c r="NI145" i="1" s="1"/>
  <c r="NJ146" i="1" s="1"/>
  <c r="NK147" i="1" s="1"/>
  <c r="NL148" i="1" s="1"/>
  <c r="NM149" i="1" s="1"/>
  <c r="NN150" i="1" s="1"/>
  <c r="NO151" i="1" s="1"/>
  <c r="NP152" i="1" s="1"/>
  <c r="NQ153" i="1" s="1"/>
  <c r="NR154" i="1" s="1"/>
  <c r="NS155" i="1" s="1"/>
  <c r="NT156" i="1" s="1"/>
  <c r="NU157" i="1" s="1"/>
  <c r="NV158" i="1" s="1"/>
  <c r="NW159" i="1" s="1"/>
  <c r="NX160" i="1" s="1"/>
  <c r="NY161" i="1" s="1"/>
  <c r="NZ162" i="1" s="1"/>
  <c r="OA163" i="1" s="1"/>
  <c r="OB164" i="1" s="1"/>
  <c r="OC165" i="1" s="1"/>
  <c r="OD166" i="1" s="1"/>
  <c r="OE167" i="1" s="1"/>
  <c r="OF168" i="1" s="1"/>
  <c r="OG169" i="1" s="1"/>
  <c r="OH170" i="1" s="1"/>
  <c r="OI171" i="1" s="1"/>
  <c r="OJ172" i="1" s="1"/>
  <c r="OK173" i="1" s="1"/>
  <c r="OL174" i="1" s="1"/>
  <c r="OM175" i="1" s="1"/>
  <c r="ON176" i="1" s="1"/>
  <c r="OO177" i="1" s="1"/>
  <c r="OP178" i="1" s="1"/>
  <c r="OQ179" i="1" s="1"/>
  <c r="OR180" i="1" s="1"/>
  <c r="OS181" i="1" s="1"/>
  <c r="OT182" i="1" s="1"/>
  <c r="OU183" i="1" s="1"/>
  <c r="OV184" i="1" s="1"/>
  <c r="OW185" i="1" s="1"/>
  <c r="OX186" i="1" s="1"/>
  <c r="OY187" i="1" s="1"/>
  <c r="OZ188" i="1" s="1"/>
  <c r="PA189" i="1" s="1"/>
  <c r="PB190" i="1" s="1"/>
  <c r="PC191" i="1" s="1"/>
  <c r="PD192" i="1" s="1"/>
  <c r="PE193" i="1" s="1"/>
  <c r="PF194" i="1" s="1"/>
  <c r="PG195" i="1" s="1"/>
  <c r="HU32" i="1"/>
  <c r="ID32" i="1" s="1"/>
  <c r="IE33" i="1" s="1"/>
  <c r="IF34" i="1" s="1"/>
  <c r="IG35" i="1" s="1"/>
  <c r="IH36" i="1" s="1"/>
  <c r="II37" i="1" s="1"/>
  <c r="IJ38" i="1" s="1"/>
  <c r="IK39" i="1" s="1"/>
  <c r="IL40" i="1" s="1"/>
  <c r="IM41" i="1" s="1"/>
  <c r="IN42" i="1" s="1"/>
  <c r="IO43" i="1" s="1"/>
  <c r="IP44" i="1" s="1"/>
  <c r="IQ45" i="1" s="1"/>
  <c r="IR46" i="1" s="1"/>
  <c r="IS47" i="1" s="1"/>
  <c r="IT48" i="1" s="1"/>
  <c r="IU49" i="1" s="1"/>
  <c r="IV50" i="1" s="1"/>
  <c r="IW51" i="1" s="1"/>
  <c r="IX52" i="1" s="1"/>
  <c r="IY53" i="1" s="1"/>
  <c r="IZ54" i="1" s="1"/>
  <c r="JA55" i="1" s="1"/>
  <c r="JB56" i="1" s="1"/>
  <c r="JC57" i="1" s="1"/>
  <c r="JD58" i="1" s="1"/>
  <c r="JE59" i="1" s="1"/>
  <c r="JF60" i="1" s="1"/>
  <c r="JG61" i="1" s="1"/>
  <c r="JH62" i="1" s="1"/>
  <c r="JI63" i="1" s="1"/>
  <c r="JJ64" i="1" s="1"/>
  <c r="JK65" i="1" s="1"/>
  <c r="JL66" i="1" s="1"/>
  <c r="JM67" i="1" s="1"/>
  <c r="JN68" i="1" s="1"/>
  <c r="JO69" i="1" s="1"/>
  <c r="JP70" i="1" s="1"/>
  <c r="JQ71" i="1" s="1"/>
  <c r="JR72" i="1" s="1"/>
  <c r="JS73" i="1" s="1"/>
  <c r="JT74" i="1" s="1"/>
  <c r="JU75" i="1" s="1"/>
  <c r="JV76" i="1" s="1"/>
  <c r="JW77" i="1" s="1"/>
  <c r="JX78" i="1" s="1"/>
  <c r="JY79" i="1" s="1"/>
  <c r="JZ80" i="1" s="1"/>
  <c r="KA81" i="1" s="1"/>
  <c r="KB82" i="1" s="1"/>
  <c r="KC83" i="1" s="1"/>
  <c r="KD84" i="1" s="1"/>
  <c r="KE85" i="1" s="1"/>
  <c r="KF86" i="1" s="1"/>
  <c r="KG87" i="1" s="1"/>
  <c r="KH88" i="1" s="1"/>
  <c r="KI89" i="1" s="1"/>
  <c r="KJ90" i="1" s="1"/>
  <c r="KK91" i="1" s="1"/>
  <c r="KL92" i="1" s="1"/>
  <c r="KM93" i="1" s="1"/>
  <c r="KN94" i="1" s="1"/>
  <c r="KO95" i="1" s="1"/>
  <c r="KP96" i="1" s="1"/>
  <c r="KQ97" i="1" s="1"/>
  <c r="KR98" i="1" s="1"/>
  <c r="KS99" i="1" s="1"/>
  <c r="KT100" i="1" s="1"/>
  <c r="KU101" i="1" s="1"/>
  <c r="KV102" i="1" s="1"/>
  <c r="KW103" i="1" s="1"/>
  <c r="KX104" i="1" s="1"/>
  <c r="KY105" i="1" s="1"/>
  <c r="KZ106" i="1" s="1"/>
  <c r="LA107" i="1" s="1"/>
  <c r="LB108" i="1" s="1"/>
  <c r="LC109" i="1" s="1"/>
  <c r="LD110" i="1" s="1"/>
  <c r="LE111" i="1" s="1"/>
  <c r="LF112" i="1" s="1"/>
  <c r="LG113" i="1" s="1"/>
  <c r="LH114" i="1" s="1"/>
  <c r="LI115" i="1" s="1"/>
  <c r="LJ116" i="1" s="1"/>
  <c r="LK117" i="1" s="1"/>
  <c r="LL118" i="1" s="1"/>
  <c r="LM119" i="1" s="1"/>
  <c r="LN120" i="1" s="1"/>
  <c r="LO121" i="1" s="1"/>
  <c r="LP122" i="1" s="1"/>
  <c r="LQ123" i="1" s="1"/>
  <c r="LR124" i="1" s="1"/>
  <c r="LS125" i="1" s="1"/>
  <c r="LT126" i="1" s="1"/>
  <c r="LU127" i="1" s="1"/>
  <c r="LV128" i="1" s="1"/>
  <c r="LW129" i="1" s="1"/>
  <c r="LX130" i="1" s="1"/>
  <c r="LY131" i="1" s="1"/>
  <c r="LZ132" i="1" s="1"/>
  <c r="MA133" i="1" s="1"/>
  <c r="MB134" i="1" s="1"/>
  <c r="MC135" i="1" s="1"/>
  <c r="MD136" i="1" s="1"/>
  <c r="ME137" i="1" s="1"/>
  <c r="MF138" i="1" s="1"/>
  <c r="MG139" i="1" s="1"/>
  <c r="MH140" i="1" s="1"/>
  <c r="MI141" i="1" s="1"/>
  <c r="MJ142" i="1" s="1"/>
  <c r="MK143" i="1" s="1"/>
  <c r="ML144" i="1" s="1"/>
  <c r="MM145" i="1" s="1"/>
  <c r="MN146" i="1" s="1"/>
  <c r="MO147" i="1" s="1"/>
  <c r="MP148" i="1" s="1"/>
  <c r="MQ149" i="1" s="1"/>
  <c r="MR150" i="1" s="1"/>
  <c r="MS151" i="1" s="1"/>
  <c r="MT152" i="1" s="1"/>
  <c r="MU153" i="1" s="1"/>
  <c r="MV154" i="1" s="1"/>
  <c r="MW155" i="1" s="1"/>
  <c r="MX156" i="1" s="1"/>
  <c r="MY157" i="1" s="1"/>
  <c r="MZ158" i="1" s="1"/>
  <c r="NA159" i="1" s="1"/>
  <c r="NB160" i="1" s="1"/>
  <c r="NC161" i="1" s="1"/>
  <c r="ND162" i="1" s="1"/>
  <c r="NE163" i="1" s="1"/>
  <c r="NF164" i="1" s="1"/>
  <c r="NG165" i="1" s="1"/>
  <c r="NH166" i="1" s="1"/>
  <c r="NI167" i="1" s="1"/>
  <c r="NJ168" i="1" s="1"/>
  <c r="NK169" i="1" s="1"/>
  <c r="NL170" i="1" s="1"/>
  <c r="NM171" i="1" s="1"/>
  <c r="NN172" i="1" s="1"/>
  <c r="NO173" i="1" s="1"/>
  <c r="NP174" i="1" s="1"/>
  <c r="NQ175" i="1" s="1"/>
  <c r="NR176" i="1" s="1"/>
  <c r="NS177" i="1" s="1"/>
  <c r="NT178" i="1" s="1"/>
  <c r="NU179" i="1" s="1"/>
  <c r="NV180" i="1" s="1"/>
  <c r="NW181" i="1" s="1"/>
  <c r="NX182" i="1" s="1"/>
  <c r="NY183" i="1" s="1"/>
  <c r="NZ184" i="1" s="1"/>
  <c r="OA185" i="1" s="1"/>
  <c r="OB186" i="1" s="1"/>
  <c r="OC187" i="1" s="1"/>
  <c r="OD188" i="1" s="1"/>
  <c r="OE189" i="1" s="1"/>
  <c r="OF190" i="1" s="1"/>
  <c r="OG191" i="1" s="1"/>
  <c r="OH192" i="1" s="1"/>
  <c r="OI193" i="1" s="1"/>
  <c r="OJ194" i="1" s="1"/>
  <c r="OK195" i="1" s="1"/>
  <c r="HU102" i="1"/>
  <c r="ID102" i="1" s="1"/>
  <c r="IE103" i="1" s="1"/>
  <c r="IF104" i="1" s="1"/>
  <c r="IG105" i="1" s="1"/>
  <c r="IH106" i="1" s="1"/>
  <c r="II107" i="1" s="1"/>
  <c r="IJ108" i="1" s="1"/>
  <c r="IK109" i="1" s="1"/>
  <c r="IL110" i="1" s="1"/>
  <c r="IM111" i="1" s="1"/>
  <c r="IN112" i="1" s="1"/>
  <c r="IO113" i="1" s="1"/>
  <c r="IP114" i="1" s="1"/>
  <c r="IQ115" i="1" s="1"/>
  <c r="IR116" i="1" s="1"/>
  <c r="IS117" i="1" s="1"/>
  <c r="IT118" i="1" s="1"/>
  <c r="IU119" i="1" s="1"/>
  <c r="IV120" i="1" s="1"/>
  <c r="IW121" i="1" s="1"/>
  <c r="IX122" i="1" s="1"/>
  <c r="IY123" i="1" s="1"/>
  <c r="IZ124" i="1" s="1"/>
  <c r="JA125" i="1" s="1"/>
  <c r="JB126" i="1" s="1"/>
  <c r="JC127" i="1" s="1"/>
  <c r="JD128" i="1" s="1"/>
  <c r="JE129" i="1" s="1"/>
  <c r="JF130" i="1" s="1"/>
  <c r="JG131" i="1" s="1"/>
  <c r="JH132" i="1" s="1"/>
  <c r="JI133" i="1" s="1"/>
  <c r="JJ134" i="1" s="1"/>
  <c r="JK135" i="1" s="1"/>
  <c r="JL136" i="1" s="1"/>
  <c r="JM137" i="1" s="1"/>
  <c r="JN138" i="1" s="1"/>
  <c r="JO139" i="1" s="1"/>
  <c r="JP140" i="1" s="1"/>
  <c r="JQ141" i="1" s="1"/>
  <c r="JR142" i="1" s="1"/>
  <c r="JS143" i="1" s="1"/>
  <c r="JT144" i="1" s="1"/>
  <c r="JU145" i="1" s="1"/>
  <c r="JV146" i="1" s="1"/>
  <c r="JW147" i="1" s="1"/>
  <c r="JX148" i="1" s="1"/>
  <c r="JY149" i="1" s="1"/>
  <c r="JZ150" i="1" s="1"/>
  <c r="KA151" i="1" s="1"/>
  <c r="KB152" i="1" s="1"/>
  <c r="KC153" i="1" s="1"/>
  <c r="KD154" i="1" s="1"/>
  <c r="KE155" i="1" s="1"/>
  <c r="KF156" i="1" s="1"/>
  <c r="KG157" i="1" s="1"/>
  <c r="KH158" i="1" s="1"/>
  <c r="KI159" i="1" s="1"/>
  <c r="KJ160" i="1" s="1"/>
  <c r="KK161" i="1" s="1"/>
  <c r="KL162" i="1" s="1"/>
  <c r="KM163" i="1" s="1"/>
  <c r="KN164" i="1" s="1"/>
  <c r="KO165" i="1" s="1"/>
  <c r="KP166" i="1" s="1"/>
  <c r="KQ167" i="1" s="1"/>
  <c r="KR168" i="1" s="1"/>
  <c r="KS169" i="1" s="1"/>
  <c r="KT170" i="1" s="1"/>
  <c r="KU171" i="1" s="1"/>
  <c r="KV172" i="1" s="1"/>
  <c r="KW173" i="1" s="1"/>
  <c r="KX174" i="1" s="1"/>
  <c r="KY175" i="1" s="1"/>
  <c r="KZ176" i="1" s="1"/>
  <c r="LA177" i="1" s="1"/>
  <c r="LB178" i="1" s="1"/>
  <c r="LC179" i="1" s="1"/>
  <c r="LD180" i="1" s="1"/>
  <c r="LE181" i="1" s="1"/>
  <c r="LF182" i="1" s="1"/>
  <c r="LG183" i="1" s="1"/>
  <c r="LH184" i="1" s="1"/>
  <c r="LI185" i="1" s="1"/>
  <c r="LJ186" i="1" s="1"/>
  <c r="LK187" i="1" s="1"/>
  <c r="LL188" i="1" s="1"/>
  <c r="LM189" i="1" s="1"/>
  <c r="LN190" i="1" s="1"/>
  <c r="LO191" i="1" s="1"/>
  <c r="LP192" i="1" s="1"/>
  <c r="LQ193" i="1" s="1"/>
  <c r="LR194" i="1" s="1"/>
  <c r="LS195" i="1" s="1"/>
  <c r="HU186" i="1"/>
  <c r="ID186" i="1" s="1"/>
  <c r="IE187" i="1" s="1"/>
  <c r="IF188" i="1" s="1"/>
  <c r="IG189" i="1" s="1"/>
  <c r="IH190" i="1" s="1"/>
  <c r="II191" i="1" s="1"/>
  <c r="IJ192" i="1" s="1"/>
  <c r="IK193" i="1" s="1"/>
  <c r="IL194" i="1" s="1"/>
  <c r="IM195" i="1" s="1"/>
  <c r="HU7" i="1"/>
  <c r="ID7" i="1" s="1"/>
  <c r="IE8" i="1" s="1"/>
  <c r="IF9" i="1" s="1"/>
  <c r="IG10" i="1" s="1"/>
  <c r="IH11" i="1" s="1"/>
  <c r="II12" i="1" s="1"/>
  <c r="IJ13" i="1" s="1"/>
  <c r="IK14" i="1" s="1"/>
  <c r="IL15" i="1" s="1"/>
  <c r="IM16" i="1" s="1"/>
  <c r="IN17" i="1" s="1"/>
  <c r="IO18" i="1" s="1"/>
  <c r="IP19" i="1" s="1"/>
  <c r="IQ20" i="1" s="1"/>
  <c r="IR21" i="1" s="1"/>
  <c r="IS22" i="1" s="1"/>
  <c r="IT23" i="1" s="1"/>
  <c r="IU24" i="1" s="1"/>
  <c r="IV25" i="1" s="1"/>
  <c r="IW26" i="1" s="1"/>
  <c r="IX27" i="1" s="1"/>
  <c r="IY28" i="1" s="1"/>
  <c r="IZ29" i="1" s="1"/>
  <c r="JA30" i="1" s="1"/>
  <c r="JB31" i="1" s="1"/>
  <c r="JC32" i="1" s="1"/>
  <c r="JD33" i="1" s="1"/>
  <c r="JE34" i="1" s="1"/>
  <c r="JF35" i="1" s="1"/>
  <c r="JG36" i="1" s="1"/>
  <c r="JH37" i="1" s="1"/>
  <c r="JI38" i="1" s="1"/>
  <c r="JJ39" i="1" s="1"/>
  <c r="JK40" i="1" s="1"/>
  <c r="JL41" i="1" s="1"/>
  <c r="JM42" i="1" s="1"/>
  <c r="JN43" i="1" s="1"/>
  <c r="JO44" i="1" s="1"/>
  <c r="JP45" i="1" s="1"/>
  <c r="JQ46" i="1" s="1"/>
  <c r="JR47" i="1" s="1"/>
  <c r="JS48" i="1" s="1"/>
  <c r="JT49" i="1" s="1"/>
  <c r="JU50" i="1" s="1"/>
  <c r="JV51" i="1" s="1"/>
  <c r="JW52" i="1" s="1"/>
  <c r="JX53" i="1" s="1"/>
  <c r="JY54" i="1" s="1"/>
  <c r="JZ55" i="1" s="1"/>
  <c r="KA56" i="1" s="1"/>
  <c r="KB57" i="1" s="1"/>
  <c r="KC58" i="1" s="1"/>
  <c r="KD59" i="1" s="1"/>
  <c r="KE60" i="1" s="1"/>
  <c r="KF61" i="1" s="1"/>
  <c r="KG62" i="1" s="1"/>
  <c r="KH63" i="1" s="1"/>
  <c r="KI64" i="1" s="1"/>
  <c r="KJ65" i="1" s="1"/>
  <c r="KK66" i="1" s="1"/>
  <c r="KL67" i="1" s="1"/>
  <c r="KM68" i="1" s="1"/>
  <c r="KN69" i="1" s="1"/>
  <c r="KO70" i="1" s="1"/>
  <c r="KP71" i="1" s="1"/>
  <c r="KQ72" i="1" s="1"/>
  <c r="KR73" i="1" s="1"/>
  <c r="KS74" i="1" s="1"/>
  <c r="KT75" i="1" s="1"/>
  <c r="KU76" i="1" s="1"/>
  <c r="KV77" i="1" s="1"/>
  <c r="KW78" i="1" s="1"/>
  <c r="KX79" i="1" s="1"/>
  <c r="KY80" i="1" s="1"/>
  <c r="KZ81" i="1" s="1"/>
  <c r="LA82" i="1" s="1"/>
  <c r="LB83" i="1" s="1"/>
  <c r="LC84" i="1" s="1"/>
  <c r="LD85" i="1" s="1"/>
  <c r="LE86" i="1" s="1"/>
  <c r="LF87" i="1" s="1"/>
  <c r="LG88" i="1" s="1"/>
  <c r="LH89" i="1" s="1"/>
  <c r="LI90" i="1" s="1"/>
  <c r="LJ91" i="1" s="1"/>
  <c r="LK92" i="1" s="1"/>
  <c r="LL93" i="1" s="1"/>
  <c r="LM94" i="1" s="1"/>
  <c r="LN95" i="1" s="1"/>
  <c r="LO96" i="1" s="1"/>
  <c r="LP97" i="1" s="1"/>
  <c r="LQ98" i="1" s="1"/>
  <c r="LR99" i="1" s="1"/>
  <c r="LS100" i="1" s="1"/>
  <c r="LT101" i="1" s="1"/>
  <c r="LU102" i="1" s="1"/>
  <c r="LV103" i="1" s="1"/>
  <c r="LW104" i="1" s="1"/>
  <c r="LX105" i="1" s="1"/>
  <c r="LY106" i="1" s="1"/>
  <c r="LZ107" i="1" s="1"/>
  <c r="MA108" i="1" s="1"/>
  <c r="MB109" i="1" s="1"/>
  <c r="MC110" i="1" s="1"/>
  <c r="MD111" i="1" s="1"/>
  <c r="ME112" i="1" s="1"/>
  <c r="MF113" i="1" s="1"/>
  <c r="MG114" i="1" s="1"/>
  <c r="MH115" i="1" s="1"/>
  <c r="MI116" i="1" s="1"/>
  <c r="MJ117" i="1" s="1"/>
  <c r="MK118" i="1" s="1"/>
  <c r="ML119" i="1" s="1"/>
  <c r="MM120" i="1" s="1"/>
  <c r="MN121" i="1" s="1"/>
  <c r="MO122" i="1" s="1"/>
  <c r="MP123" i="1" s="1"/>
  <c r="MQ124" i="1" s="1"/>
  <c r="MR125" i="1" s="1"/>
  <c r="MS126" i="1" s="1"/>
  <c r="MT127" i="1" s="1"/>
  <c r="MU128" i="1" s="1"/>
  <c r="MV129" i="1" s="1"/>
  <c r="MW130" i="1" s="1"/>
  <c r="MX131" i="1" s="1"/>
  <c r="MY132" i="1" s="1"/>
  <c r="MZ133" i="1" s="1"/>
  <c r="NA134" i="1" s="1"/>
  <c r="NB135" i="1" s="1"/>
  <c r="NC136" i="1" s="1"/>
  <c r="ND137" i="1" s="1"/>
  <c r="NE138" i="1" s="1"/>
  <c r="NF139" i="1" s="1"/>
  <c r="NG140" i="1" s="1"/>
  <c r="NH141" i="1" s="1"/>
  <c r="NI142" i="1" s="1"/>
  <c r="NJ143" i="1" s="1"/>
  <c r="NK144" i="1" s="1"/>
  <c r="NL145" i="1" s="1"/>
  <c r="NM146" i="1" s="1"/>
  <c r="NN147" i="1" s="1"/>
  <c r="NO148" i="1" s="1"/>
  <c r="NP149" i="1" s="1"/>
  <c r="NQ150" i="1" s="1"/>
  <c r="NR151" i="1" s="1"/>
  <c r="NS152" i="1" s="1"/>
  <c r="NT153" i="1" s="1"/>
  <c r="NU154" i="1" s="1"/>
  <c r="NV155" i="1" s="1"/>
  <c r="NW156" i="1" s="1"/>
  <c r="NX157" i="1" s="1"/>
  <c r="NY158" i="1" s="1"/>
  <c r="NZ159" i="1" s="1"/>
  <c r="OA160" i="1" s="1"/>
  <c r="OB161" i="1" s="1"/>
  <c r="OC162" i="1" s="1"/>
  <c r="OD163" i="1" s="1"/>
  <c r="OE164" i="1" s="1"/>
  <c r="OF165" i="1" s="1"/>
  <c r="OG166" i="1" s="1"/>
  <c r="OH167" i="1" s="1"/>
  <c r="OI168" i="1" s="1"/>
  <c r="OJ169" i="1" s="1"/>
  <c r="OK170" i="1" s="1"/>
  <c r="OL171" i="1" s="1"/>
  <c r="OM172" i="1" s="1"/>
  <c r="ON173" i="1" s="1"/>
  <c r="OO174" i="1" s="1"/>
  <c r="OP175" i="1" s="1"/>
  <c r="OQ176" i="1" s="1"/>
  <c r="OR177" i="1" s="1"/>
  <c r="OS178" i="1" s="1"/>
  <c r="OT179" i="1" s="1"/>
  <c r="OU180" i="1" s="1"/>
  <c r="OV181" i="1" s="1"/>
  <c r="OW182" i="1" s="1"/>
  <c r="OX183" i="1" s="1"/>
  <c r="OY184" i="1" s="1"/>
  <c r="OZ185" i="1" s="1"/>
  <c r="PA186" i="1" s="1"/>
  <c r="PB187" i="1" s="1"/>
  <c r="PC188" i="1" s="1"/>
  <c r="PD189" i="1" s="1"/>
  <c r="PE190" i="1" s="1"/>
  <c r="PF191" i="1" s="1"/>
  <c r="PG192" i="1" s="1"/>
  <c r="PH193" i="1" s="1"/>
  <c r="PI194" i="1" s="1"/>
  <c r="PJ195" i="1" s="1"/>
  <c r="HU8" i="1"/>
  <c r="ID8" i="1" s="1"/>
  <c r="IE9" i="1" s="1"/>
  <c r="IF10" i="1" s="1"/>
  <c r="IG11" i="1" s="1"/>
  <c r="IH12" i="1" s="1"/>
  <c r="II13" i="1" s="1"/>
  <c r="IJ14" i="1" s="1"/>
  <c r="IK15" i="1" s="1"/>
  <c r="IL16" i="1" s="1"/>
  <c r="IM17" i="1" s="1"/>
  <c r="IN18" i="1" s="1"/>
  <c r="IO19" i="1" s="1"/>
  <c r="IP20" i="1" s="1"/>
  <c r="IQ21" i="1" s="1"/>
  <c r="IR22" i="1" s="1"/>
  <c r="IS23" i="1" s="1"/>
  <c r="IT24" i="1" s="1"/>
  <c r="IU25" i="1" s="1"/>
  <c r="IV26" i="1" s="1"/>
  <c r="IW27" i="1" s="1"/>
  <c r="IX28" i="1" s="1"/>
  <c r="IY29" i="1" s="1"/>
  <c r="IZ30" i="1" s="1"/>
  <c r="JA31" i="1" s="1"/>
  <c r="JB32" i="1" s="1"/>
  <c r="JC33" i="1" s="1"/>
  <c r="JD34" i="1" s="1"/>
  <c r="JE35" i="1" s="1"/>
  <c r="JF36" i="1" s="1"/>
  <c r="JG37" i="1" s="1"/>
  <c r="JH38" i="1" s="1"/>
  <c r="JI39" i="1" s="1"/>
  <c r="JJ40" i="1" s="1"/>
  <c r="JK41" i="1" s="1"/>
  <c r="JL42" i="1" s="1"/>
  <c r="JM43" i="1" s="1"/>
  <c r="JN44" i="1" s="1"/>
  <c r="JO45" i="1" s="1"/>
  <c r="JP46" i="1" s="1"/>
  <c r="JQ47" i="1" s="1"/>
  <c r="JR48" i="1" s="1"/>
  <c r="JS49" i="1" s="1"/>
  <c r="JT50" i="1" s="1"/>
  <c r="JU51" i="1" s="1"/>
  <c r="JV52" i="1" s="1"/>
  <c r="JW53" i="1" s="1"/>
  <c r="JX54" i="1" s="1"/>
  <c r="JY55" i="1" s="1"/>
  <c r="JZ56" i="1" s="1"/>
  <c r="KA57" i="1" s="1"/>
  <c r="KB58" i="1" s="1"/>
  <c r="KC59" i="1" s="1"/>
  <c r="KD60" i="1" s="1"/>
  <c r="KE61" i="1" s="1"/>
  <c r="KF62" i="1" s="1"/>
  <c r="KG63" i="1" s="1"/>
  <c r="KH64" i="1" s="1"/>
  <c r="KI65" i="1" s="1"/>
  <c r="KJ66" i="1" s="1"/>
  <c r="KK67" i="1" s="1"/>
  <c r="KL68" i="1" s="1"/>
  <c r="KM69" i="1" s="1"/>
  <c r="KN70" i="1" s="1"/>
  <c r="KO71" i="1" s="1"/>
  <c r="KP72" i="1" s="1"/>
  <c r="KQ73" i="1" s="1"/>
  <c r="KR74" i="1" s="1"/>
  <c r="KS75" i="1" s="1"/>
  <c r="KT76" i="1" s="1"/>
  <c r="KU77" i="1" s="1"/>
  <c r="KV78" i="1" s="1"/>
  <c r="KW79" i="1" s="1"/>
  <c r="KX80" i="1" s="1"/>
  <c r="KY81" i="1" s="1"/>
  <c r="KZ82" i="1" s="1"/>
  <c r="LA83" i="1" s="1"/>
  <c r="LB84" i="1" s="1"/>
  <c r="LC85" i="1" s="1"/>
  <c r="LD86" i="1" s="1"/>
  <c r="LE87" i="1" s="1"/>
  <c r="LF88" i="1" s="1"/>
  <c r="LG89" i="1" s="1"/>
  <c r="LH90" i="1" s="1"/>
  <c r="LI91" i="1" s="1"/>
  <c r="LJ92" i="1" s="1"/>
  <c r="LK93" i="1" s="1"/>
  <c r="LL94" i="1" s="1"/>
  <c r="LM95" i="1" s="1"/>
  <c r="LN96" i="1" s="1"/>
  <c r="LO97" i="1" s="1"/>
  <c r="LP98" i="1" s="1"/>
  <c r="LQ99" i="1" s="1"/>
  <c r="LR100" i="1" s="1"/>
  <c r="LS101" i="1" s="1"/>
  <c r="LT102" i="1" s="1"/>
  <c r="LU103" i="1" s="1"/>
  <c r="LV104" i="1" s="1"/>
  <c r="LW105" i="1" s="1"/>
  <c r="LX106" i="1" s="1"/>
  <c r="LY107" i="1" s="1"/>
  <c r="LZ108" i="1" s="1"/>
  <c r="MA109" i="1" s="1"/>
  <c r="MB110" i="1" s="1"/>
  <c r="MC111" i="1" s="1"/>
  <c r="MD112" i="1" s="1"/>
  <c r="ME113" i="1" s="1"/>
  <c r="MF114" i="1" s="1"/>
  <c r="MG115" i="1" s="1"/>
  <c r="MH116" i="1" s="1"/>
  <c r="MI117" i="1" s="1"/>
  <c r="MJ118" i="1" s="1"/>
  <c r="MK119" i="1" s="1"/>
  <c r="ML120" i="1" s="1"/>
  <c r="MM121" i="1" s="1"/>
  <c r="MN122" i="1" s="1"/>
  <c r="MO123" i="1" s="1"/>
  <c r="MP124" i="1" s="1"/>
  <c r="MQ125" i="1" s="1"/>
  <c r="MR126" i="1" s="1"/>
  <c r="MS127" i="1" s="1"/>
  <c r="MT128" i="1" s="1"/>
  <c r="MU129" i="1" s="1"/>
  <c r="MV130" i="1" s="1"/>
  <c r="MW131" i="1" s="1"/>
  <c r="MX132" i="1" s="1"/>
  <c r="MY133" i="1" s="1"/>
  <c r="MZ134" i="1" s="1"/>
  <c r="NA135" i="1" s="1"/>
  <c r="NB136" i="1" s="1"/>
  <c r="NC137" i="1" s="1"/>
  <c r="ND138" i="1" s="1"/>
  <c r="NE139" i="1" s="1"/>
  <c r="NF140" i="1" s="1"/>
  <c r="NG141" i="1" s="1"/>
  <c r="NH142" i="1" s="1"/>
  <c r="NI143" i="1" s="1"/>
  <c r="NJ144" i="1" s="1"/>
  <c r="NK145" i="1" s="1"/>
  <c r="NL146" i="1" s="1"/>
  <c r="NM147" i="1" s="1"/>
  <c r="NN148" i="1" s="1"/>
  <c r="NO149" i="1" s="1"/>
  <c r="NP150" i="1" s="1"/>
  <c r="NQ151" i="1" s="1"/>
  <c r="NR152" i="1" s="1"/>
  <c r="NS153" i="1" s="1"/>
  <c r="NT154" i="1" s="1"/>
  <c r="NU155" i="1" s="1"/>
  <c r="NV156" i="1" s="1"/>
  <c r="NW157" i="1" s="1"/>
  <c r="NX158" i="1" s="1"/>
  <c r="NY159" i="1" s="1"/>
  <c r="NZ160" i="1" s="1"/>
  <c r="OA161" i="1" s="1"/>
  <c r="OB162" i="1" s="1"/>
  <c r="OC163" i="1" s="1"/>
  <c r="OD164" i="1" s="1"/>
  <c r="OE165" i="1" s="1"/>
  <c r="OF166" i="1" s="1"/>
  <c r="OG167" i="1" s="1"/>
  <c r="OH168" i="1" s="1"/>
  <c r="OI169" i="1" s="1"/>
  <c r="OJ170" i="1" s="1"/>
  <c r="OK171" i="1" s="1"/>
  <c r="OL172" i="1" s="1"/>
  <c r="OM173" i="1" s="1"/>
  <c r="ON174" i="1" s="1"/>
  <c r="OO175" i="1" s="1"/>
  <c r="OP176" i="1" s="1"/>
  <c r="OQ177" i="1" s="1"/>
  <c r="OR178" i="1" s="1"/>
  <c r="OS179" i="1" s="1"/>
  <c r="OT180" i="1" s="1"/>
  <c r="OU181" i="1" s="1"/>
  <c r="OV182" i="1" s="1"/>
  <c r="OW183" i="1" s="1"/>
  <c r="OX184" i="1" s="1"/>
  <c r="OY185" i="1" s="1"/>
  <c r="OZ186" i="1" s="1"/>
  <c r="PA187" i="1" s="1"/>
  <c r="PB188" i="1" s="1"/>
  <c r="PC189" i="1" s="1"/>
  <c r="PD190" i="1" s="1"/>
  <c r="PE191" i="1" s="1"/>
  <c r="PF192" i="1" s="1"/>
  <c r="PG193" i="1" s="1"/>
  <c r="PH194" i="1" s="1"/>
  <c r="PI195" i="1" s="1"/>
  <c r="HU191" i="1"/>
  <c r="ID191" i="1" s="1"/>
  <c r="IE192" i="1" s="1"/>
  <c r="IF193" i="1" s="1"/>
  <c r="IG194" i="1" s="1"/>
  <c r="IH195" i="1" s="1"/>
  <c r="HU58" i="1"/>
  <c r="ID58" i="1" s="1"/>
  <c r="IE59" i="1" s="1"/>
  <c r="IF60" i="1" s="1"/>
  <c r="IG61" i="1" s="1"/>
  <c r="IH62" i="1" s="1"/>
  <c r="II63" i="1" s="1"/>
  <c r="IJ64" i="1" s="1"/>
  <c r="IK65" i="1" s="1"/>
  <c r="IL66" i="1" s="1"/>
  <c r="IM67" i="1" s="1"/>
  <c r="IN68" i="1" s="1"/>
  <c r="IO69" i="1" s="1"/>
  <c r="IP70" i="1" s="1"/>
  <c r="IQ71" i="1" s="1"/>
  <c r="IR72" i="1" s="1"/>
  <c r="IS73" i="1" s="1"/>
  <c r="IT74" i="1" s="1"/>
  <c r="IU75" i="1" s="1"/>
  <c r="IV76" i="1" s="1"/>
  <c r="IW77" i="1" s="1"/>
  <c r="IX78" i="1" s="1"/>
  <c r="IY79" i="1" s="1"/>
  <c r="IZ80" i="1" s="1"/>
  <c r="JA81" i="1" s="1"/>
  <c r="JB82" i="1" s="1"/>
  <c r="JC83" i="1" s="1"/>
  <c r="JD84" i="1" s="1"/>
  <c r="JE85" i="1" s="1"/>
  <c r="JF86" i="1" s="1"/>
  <c r="JG87" i="1" s="1"/>
  <c r="JH88" i="1" s="1"/>
  <c r="JI89" i="1" s="1"/>
  <c r="JJ90" i="1" s="1"/>
  <c r="JK91" i="1" s="1"/>
  <c r="JL92" i="1" s="1"/>
  <c r="JM93" i="1" s="1"/>
  <c r="JN94" i="1" s="1"/>
  <c r="JO95" i="1" s="1"/>
  <c r="JP96" i="1" s="1"/>
  <c r="JQ97" i="1" s="1"/>
  <c r="JR98" i="1" s="1"/>
  <c r="JS99" i="1" s="1"/>
  <c r="JT100" i="1" s="1"/>
  <c r="JU101" i="1" s="1"/>
  <c r="JV102" i="1" s="1"/>
  <c r="JW103" i="1" s="1"/>
  <c r="JX104" i="1" s="1"/>
  <c r="JY105" i="1" s="1"/>
  <c r="JZ106" i="1" s="1"/>
  <c r="KA107" i="1" s="1"/>
  <c r="KB108" i="1" s="1"/>
  <c r="KC109" i="1" s="1"/>
  <c r="KD110" i="1" s="1"/>
  <c r="KE111" i="1" s="1"/>
  <c r="KF112" i="1" s="1"/>
  <c r="KG113" i="1" s="1"/>
  <c r="KH114" i="1" s="1"/>
  <c r="KI115" i="1" s="1"/>
  <c r="KJ116" i="1" s="1"/>
  <c r="KK117" i="1" s="1"/>
  <c r="KL118" i="1" s="1"/>
  <c r="KM119" i="1" s="1"/>
  <c r="KN120" i="1" s="1"/>
  <c r="KO121" i="1" s="1"/>
  <c r="KP122" i="1" s="1"/>
  <c r="KQ123" i="1" s="1"/>
  <c r="KR124" i="1" s="1"/>
  <c r="KS125" i="1" s="1"/>
  <c r="KT126" i="1" s="1"/>
  <c r="KU127" i="1" s="1"/>
  <c r="KV128" i="1" s="1"/>
  <c r="KW129" i="1" s="1"/>
  <c r="KX130" i="1" s="1"/>
  <c r="KY131" i="1" s="1"/>
  <c r="KZ132" i="1" s="1"/>
  <c r="LA133" i="1" s="1"/>
  <c r="LB134" i="1" s="1"/>
  <c r="LC135" i="1" s="1"/>
  <c r="LD136" i="1" s="1"/>
  <c r="LE137" i="1" s="1"/>
  <c r="LF138" i="1" s="1"/>
  <c r="LG139" i="1" s="1"/>
  <c r="LH140" i="1" s="1"/>
  <c r="LI141" i="1" s="1"/>
  <c r="LJ142" i="1" s="1"/>
  <c r="LK143" i="1" s="1"/>
  <c r="LL144" i="1" s="1"/>
  <c r="LM145" i="1" s="1"/>
  <c r="LN146" i="1" s="1"/>
  <c r="LO147" i="1" s="1"/>
  <c r="LP148" i="1" s="1"/>
  <c r="LQ149" i="1" s="1"/>
  <c r="LR150" i="1" s="1"/>
  <c r="LS151" i="1" s="1"/>
  <c r="LT152" i="1" s="1"/>
  <c r="LU153" i="1" s="1"/>
  <c r="LV154" i="1" s="1"/>
  <c r="LW155" i="1" s="1"/>
  <c r="LX156" i="1" s="1"/>
  <c r="LY157" i="1" s="1"/>
  <c r="LZ158" i="1" s="1"/>
  <c r="MA159" i="1" s="1"/>
  <c r="MB160" i="1" s="1"/>
  <c r="MC161" i="1" s="1"/>
  <c r="MD162" i="1" s="1"/>
  <c r="ME163" i="1" s="1"/>
  <c r="MF164" i="1" s="1"/>
  <c r="MG165" i="1" s="1"/>
  <c r="MH166" i="1" s="1"/>
  <c r="MI167" i="1" s="1"/>
  <c r="MJ168" i="1" s="1"/>
  <c r="MK169" i="1" s="1"/>
  <c r="ML170" i="1" s="1"/>
  <c r="MM171" i="1" s="1"/>
  <c r="MN172" i="1" s="1"/>
  <c r="MO173" i="1" s="1"/>
  <c r="MP174" i="1" s="1"/>
  <c r="MQ175" i="1" s="1"/>
  <c r="MR176" i="1" s="1"/>
  <c r="MS177" i="1" s="1"/>
  <c r="MT178" i="1" s="1"/>
  <c r="MU179" i="1" s="1"/>
  <c r="MV180" i="1" s="1"/>
  <c r="MW181" i="1" s="1"/>
  <c r="MX182" i="1" s="1"/>
  <c r="MY183" i="1" s="1"/>
  <c r="MZ184" i="1" s="1"/>
  <c r="NA185" i="1" s="1"/>
  <c r="NB186" i="1" s="1"/>
  <c r="NC187" i="1" s="1"/>
  <c r="ND188" i="1" s="1"/>
  <c r="NE189" i="1" s="1"/>
  <c r="NF190" i="1" s="1"/>
  <c r="NG191" i="1" s="1"/>
  <c r="NH192" i="1" s="1"/>
  <c r="NI193" i="1" s="1"/>
  <c r="NJ194" i="1" s="1"/>
  <c r="NK195" i="1" s="1"/>
  <c r="HU154" i="1"/>
  <c r="ID154" i="1" s="1"/>
  <c r="IE155" i="1" s="1"/>
  <c r="IF156" i="1" s="1"/>
  <c r="IG157" i="1" s="1"/>
  <c r="IH158" i="1" s="1"/>
  <c r="II159" i="1" s="1"/>
  <c r="IJ160" i="1" s="1"/>
  <c r="IK161" i="1" s="1"/>
  <c r="IL162" i="1" s="1"/>
  <c r="IM163" i="1" s="1"/>
  <c r="IN164" i="1" s="1"/>
  <c r="IO165" i="1" s="1"/>
  <c r="IP166" i="1" s="1"/>
  <c r="IQ167" i="1" s="1"/>
  <c r="IR168" i="1" s="1"/>
  <c r="IS169" i="1" s="1"/>
  <c r="IT170" i="1" s="1"/>
  <c r="IU171" i="1" s="1"/>
  <c r="IV172" i="1" s="1"/>
  <c r="IW173" i="1" s="1"/>
  <c r="IX174" i="1" s="1"/>
  <c r="IY175" i="1" s="1"/>
  <c r="IZ176" i="1" s="1"/>
  <c r="JA177" i="1" s="1"/>
  <c r="JB178" i="1" s="1"/>
  <c r="JC179" i="1" s="1"/>
  <c r="JD180" i="1" s="1"/>
  <c r="JE181" i="1" s="1"/>
  <c r="JF182" i="1" s="1"/>
  <c r="JG183" i="1" s="1"/>
  <c r="JH184" i="1" s="1"/>
  <c r="JI185" i="1" s="1"/>
  <c r="JJ186" i="1" s="1"/>
  <c r="JK187" i="1" s="1"/>
  <c r="JL188" i="1" s="1"/>
  <c r="JM189" i="1" s="1"/>
  <c r="JN190" i="1" s="1"/>
  <c r="JO191" i="1" s="1"/>
  <c r="JP192" i="1" s="1"/>
  <c r="JQ193" i="1" s="1"/>
  <c r="JR194" i="1" s="1"/>
  <c r="JS195" i="1" s="1"/>
  <c r="HU4" i="1"/>
  <c r="ID4" i="1" s="1"/>
  <c r="IE5" i="1" s="1"/>
  <c r="IF6" i="1" s="1"/>
  <c r="IG7" i="1" s="1"/>
  <c r="IH8" i="1" s="1"/>
  <c r="II9" i="1" s="1"/>
  <c r="IJ10" i="1" s="1"/>
  <c r="IK11" i="1" s="1"/>
  <c r="IL12" i="1" s="1"/>
  <c r="IM13" i="1" s="1"/>
  <c r="IN14" i="1" s="1"/>
  <c r="IO15" i="1" s="1"/>
  <c r="IP16" i="1" s="1"/>
  <c r="IQ17" i="1" s="1"/>
  <c r="IR18" i="1" s="1"/>
  <c r="IS19" i="1" s="1"/>
  <c r="IT20" i="1" s="1"/>
  <c r="IU21" i="1" s="1"/>
  <c r="IV22" i="1" s="1"/>
  <c r="IW23" i="1" s="1"/>
  <c r="IX24" i="1" s="1"/>
  <c r="IY25" i="1" s="1"/>
  <c r="IZ26" i="1" s="1"/>
  <c r="JA27" i="1" s="1"/>
  <c r="JB28" i="1" s="1"/>
  <c r="JC29" i="1" s="1"/>
  <c r="JD30" i="1" s="1"/>
  <c r="JE31" i="1" s="1"/>
  <c r="JF32" i="1" s="1"/>
  <c r="JG33" i="1" s="1"/>
  <c r="JH34" i="1" s="1"/>
  <c r="JI35" i="1" s="1"/>
  <c r="JJ36" i="1" s="1"/>
  <c r="JK37" i="1" s="1"/>
  <c r="JL38" i="1" s="1"/>
  <c r="JM39" i="1" s="1"/>
  <c r="JN40" i="1" s="1"/>
  <c r="JO41" i="1" s="1"/>
  <c r="JP42" i="1" s="1"/>
  <c r="JQ43" i="1" s="1"/>
  <c r="JR44" i="1" s="1"/>
  <c r="JS45" i="1" s="1"/>
  <c r="JT46" i="1" s="1"/>
  <c r="JU47" i="1" s="1"/>
  <c r="JV48" i="1" s="1"/>
  <c r="JW49" i="1" s="1"/>
  <c r="JX50" i="1" s="1"/>
  <c r="JY51" i="1" s="1"/>
  <c r="JZ52" i="1" s="1"/>
  <c r="KA53" i="1" s="1"/>
  <c r="KB54" i="1" s="1"/>
  <c r="KC55" i="1" s="1"/>
  <c r="KD56" i="1" s="1"/>
  <c r="KE57" i="1" s="1"/>
  <c r="KF58" i="1" s="1"/>
  <c r="KG59" i="1" s="1"/>
  <c r="KH60" i="1" s="1"/>
  <c r="KI61" i="1" s="1"/>
  <c r="KJ62" i="1" s="1"/>
  <c r="KK63" i="1" s="1"/>
  <c r="KL64" i="1" s="1"/>
  <c r="KM65" i="1" s="1"/>
  <c r="KN66" i="1" s="1"/>
  <c r="KO67" i="1" s="1"/>
  <c r="KP68" i="1" s="1"/>
  <c r="KQ69" i="1" s="1"/>
  <c r="KR70" i="1" s="1"/>
  <c r="KS71" i="1" s="1"/>
  <c r="KT72" i="1" s="1"/>
  <c r="KU73" i="1" s="1"/>
  <c r="KV74" i="1" s="1"/>
  <c r="KW75" i="1" s="1"/>
  <c r="KX76" i="1" s="1"/>
  <c r="KY77" i="1" s="1"/>
  <c r="KZ78" i="1" s="1"/>
  <c r="LA79" i="1" s="1"/>
  <c r="LB80" i="1" s="1"/>
  <c r="LC81" i="1" s="1"/>
  <c r="LD82" i="1" s="1"/>
  <c r="LE83" i="1" s="1"/>
  <c r="LF84" i="1" s="1"/>
  <c r="LG85" i="1" s="1"/>
  <c r="LH86" i="1" s="1"/>
  <c r="LI87" i="1" s="1"/>
  <c r="LJ88" i="1" s="1"/>
  <c r="LK89" i="1" s="1"/>
  <c r="LL90" i="1" s="1"/>
  <c r="LM91" i="1" s="1"/>
  <c r="LN92" i="1" s="1"/>
  <c r="LO93" i="1" s="1"/>
  <c r="LP94" i="1" s="1"/>
  <c r="LQ95" i="1" s="1"/>
  <c r="LR96" i="1" s="1"/>
  <c r="LS97" i="1" s="1"/>
  <c r="LT98" i="1" s="1"/>
  <c r="LU99" i="1" s="1"/>
  <c r="LV100" i="1" s="1"/>
  <c r="LW101" i="1" s="1"/>
  <c r="LX102" i="1" s="1"/>
  <c r="LY103" i="1" s="1"/>
  <c r="LZ104" i="1" s="1"/>
  <c r="MA105" i="1" s="1"/>
  <c r="MB106" i="1" s="1"/>
  <c r="MC107" i="1" s="1"/>
  <c r="MD108" i="1" s="1"/>
  <c r="ME109" i="1" s="1"/>
  <c r="MF110" i="1" s="1"/>
  <c r="MG111" i="1" s="1"/>
  <c r="MH112" i="1" s="1"/>
  <c r="MI113" i="1" s="1"/>
  <c r="MJ114" i="1" s="1"/>
  <c r="MK115" i="1" s="1"/>
  <c r="ML116" i="1" s="1"/>
  <c r="MM117" i="1" s="1"/>
  <c r="MN118" i="1" s="1"/>
  <c r="MO119" i="1" s="1"/>
  <c r="MP120" i="1" s="1"/>
  <c r="MQ121" i="1" s="1"/>
  <c r="MR122" i="1" s="1"/>
  <c r="MS123" i="1" s="1"/>
  <c r="MT124" i="1" s="1"/>
  <c r="MU125" i="1" s="1"/>
  <c r="MV126" i="1" s="1"/>
  <c r="MW127" i="1" s="1"/>
  <c r="MX128" i="1" s="1"/>
  <c r="MY129" i="1" s="1"/>
  <c r="MZ130" i="1" s="1"/>
  <c r="NA131" i="1" s="1"/>
  <c r="NB132" i="1" s="1"/>
  <c r="NC133" i="1" s="1"/>
  <c r="ND134" i="1" s="1"/>
  <c r="NE135" i="1" s="1"/>
  <c r="NF136" i="1" s="1"/>
  <c r="NG137" i="1" s="1"/>
  <c r="NH138" i="1" s="1"/>
  <c r="NI139" i="1" s="1"/>
  <c r="NJ140" i="1" s="1"/>
  <c r="NK141" i="1" s="1"/>
  <c r="NL142" i="1" s="1"/>
  <c r="NM143" i="1" s="1"/>
  <c r="NN144" i="1" s="1"/>
  <c r="NO145" i="1" s="1"/>
  <c r="NP146" i="1" s="1"/>
  <c r="NQ147" i="1" s="1"/>
  <c r="NR148" i="1" s="1"/>
  <c r="NS149" i="1" s="1"/>
  <c r="NT150" i="1" s="1"/>
  <c r="NU151" i="1" s="1"/>
  <c r="NV152" i="1" s="1"/>
  <c r="NW153" i="1" s="1"/>
  <c r="NX154" i="1" s="1"/>
  <c r="NY155" i="1" s="1"/>
  <c r="NZ156" i="1" s="1"/>
  <c r="OA157" i="1" s="1"/>
  <c r="OB158" i="1" s="1"/>
  <c r="OC159" i="1" s="1"/>
  <c r="OD160" i="1" s="1"/>
  <c r="OE161" i="1" s="1"/>
  <c r="OF162" i="1" s="1"/>
  <c r="OG163" i="1" s="1"/>
  <c r="OH164" i="1" s="1"/>
  <c r="OI165" i="1" s="1"/>
  <c r="OJ166" i="1" s="1"/>
  <c r="OK167" i="1" s="1"/>
  <c r="OL168" i="1" s="1"/>
  <c r="OM169" i="1" s="1"/>
  <c r="ON170" i="1" s="1"/>
  <c r="OO171" i="1" s="1"/>
  <c r="OP172" i="1" s="1"/>
  <c r="OQ173" i="1" s="1"/>
  <c r="OR174" i="1" s="1"/>
  <c r="OS175" i="1" s="1"/>
  <c r="OT176" i="1" s="1"/>
  <c r="OU177" i="1" s="1"/>
  <c r="OV178" i="1" s="1"/>
  <c r="OW179" i="1" s="1"/>
  <c r="OX180" i="1" s="1"/>
  <c r="OY181" i="1" s="1"/>
  <c r="OZ182" i="1" s="1"/>
  <c r="PA183" i="1" s="1"/>
  <c r="PB184" i="1" s="1"/>
  <c r="PC185" i="1" s="1"/>
  <c r="PD186" i="1" s="1"/>
  <c r="PE187" i="1" s="1"/>
  <c r="PF188" i="1" s="1"/>
  <c r="PG189" i="1" s="1"/>
  <c r="PH190" i="1" s="1"/>
  <c r="PI191" i="1" s="1"/>
  <c r="PJ192" i="1" s="1"/>
  <c r="PK193" i="1" s="1"/>
  <c r="PL194" i="1" s="1"/>
  <c r="PM195" i="1" s="1"/>
  <c r="HU159" i="1"/>
  <c r="ID159" i="1" s="1"/>
  <c r="IE160" i="1" s="1"/>
  <c r="IF161" i="1" s="1"/>
  <c r="IG162" i="1" s="1"/>
  <c r="IH163" i="1" s="1"/>
  <c r="II164" i="1" s="1"/>
  <c r="IJ165" i="1" s="1"/>
  <c r="IK166" i="1" s="1"/>
  <c r="IL167" i="1" s="1"/>
  <c r="IM168" i="1" s="1"/>
  <c r="IN169" i="1" s="1"/>
  <c r="IO170" i="1" s="1"/>
  <c r="IP171" i="1" s="1"/>
  <c r="IQ172" i="1" s="1"/>
  <c r="IR173" i="1" s="1"/>
  <c r="IS174" i="1" s="1"/>
  <c r="IT175" i="1" s="1"/>
  <c r="IU176" i="1" s="1"/>
  <c r="IV177" i="1" s="1"/>
  <c r="IW178" i="1" s="1"/>
  <c r="IX179" i="1" s="1"/>
  <c r="IY180" i="1" s="1"/>
  <c r="IZ181" i="1" s="1"/>
  <c r="JA182" i="1" s="1"/>
  <c r="JB183" i="1" s="1"/>
  <c r="JC184" i="1" s="1"/>
  <c r="JD185" i="1" s="1"/>
  <c r="JE186" i="1" s="1"/>
  <c r="JF187" i="1" s="1"/>
  <c r="JG188" i="1" s="1"/>
  <c r="JH189" i="1" s="1"/>
  <c r="JI190" i="1" s="1"/>
  <c r="JJ191" i="1" s="1"/>
  <c r="JK192" i="1" s="1"/>
  <c r="JL193" i="1" s="1"/>
  <c r="JM194" i="1" s="1"/>
  <c r="JN195" i="1" s="1"/>
  <c r="HU89" i="1"/>
  <c r="ID89" i="1" s="1"/>
  <c r="IE90" i="1" s="1"/>
  <c r="IF91" i="1" s="1"/>
  <c r="IG92" i="1" s="1"/>
  <c r="IH93" i="1" s="1"/>
  <c r="II94" i="1" s="1"/>
  <c r="IJ95" i="1" s="1"/>
  <c r="IK96" i="1" s="1"/>
  <c r="IL97" i="1" s="1"/>
  <c r="IM98" i="1" s="1"/>
  <c r="IN99" i="1" s="1"/>
  <c r="IO100" i="1" s="1"/>
  <c r="IP101" i="1" s="1"/>
  <c r="IQ102" i="1" s="1"/>
  <c r="IR103" i="1" s="1"/>
  <c r="IS104" i="1" s="1"/>
  <c r="IT105" i="1" s="1"/>
  <c r="IU106" i="1" s="1"/>
  <c r="IV107" i="1" s="1"/>
  <c r="IW108" i="1" s="1"/>
  <c r="IX109" i="1" s="1"/>
  <c r="IY110" i="1" s="1"/>
  <c r="IZ111" i="1" s="1"/>
  <c r="JA112" i="1" s="1"/>
  <c r="JB113" i="1" s="1"/>
  <c r="JC114" i="1" s="1"/>
  <c r="JD115" i="1" s="1"/>
  <c r="JE116" i="1" s="1"/>
  <c r="JF117" i="1" s="1"/>
  <c r="JG118" i="1" s="1"/>
  <c r="JH119" i="1" s="1"/>
  <c r="JI120" i="1" s="1"/>
  <c r="JJ121" i="1" s="1"/>
  <c r="JK122" i="1" s="1"/>
  <c r="JL123" i="1" s="1"/>
  <c r="JM124" i="1" s="1"/>
  <c r="JN125" i="1" s="1"/>
  <c r="JO126" i="1" s="1"/>
  <c r="JP127" i="1" s="1"/>
  <c r="JQ128" i="1" s="1"/>
  <c r="JR129" i="1" s="1"/>
  <c r="JS130" i="1" s="1"/>
  <c r="JT131" i="1" s="1"/>
  <c r="JU132" i="1" s="1"/>
  <c r="JV133" i="1" s="1"/>
  <c r="JW134" i="1" s="1"/>
  <c r="JX135" i="1" s="1"/>
  <c r="JY136" i="1" s="1"/>
  <c r="JZ137" i="1" s="1"/>
  <c r="KA138" i="1" s="1"/>
  <c r="KB139" i="1" s="1"/>
  <c r="KC140" i="1" s="1"/>
  <c r="KD141" i="1" s="1"/>
  <c r="KE142" i="1" s="1"/>
  <c r="KF143" i="1" s="1"/>
  <c r="KG144" i="1" s="1"/>
  <c r="KH145" i="1" s="1"/>
  <c r="KI146" i="1" s="1"/>
  <c r="KJ147" i="1" s="1"/>
  <c r="KK148" i="1" s="1"/>
  <c r="KL149" i="1" s="1"/>
  <c r="KM150" i="1" s="1"/>
  <c r="KN151" i="1" s="1"/>
  <c r="KO152" i="1" s="1"/>
  <c r="KP153" i="1" s="1"/>
  <c r="KQ154" i="1" s="1"/>
  <c r="KR155" i="1" s="1"/>
  <c r="KS156" i="1" s="1"/>
  <c r="KT157" i="1" s="1"/>
  <c r="KU158" i="1" s="1"/>
  <c r="KV159" i="1" s="1"/>
  <c r="KW160" i="1" s="1"/>
  <c r="KX161" i="1" s="1"/>
  <c r="KY162" i="1" s="1"/>
  <c r="KZ163" i="1" s="1"/>
  <c r="LA164" i="1" s="1"/>
  <c r="LB165" i="1" s="1"/>
  <c r="LC166" i="1" s="1"/>
  <c r="LD167" i="1" s="1"/>
  <c r="LE168" i="1" s="1"/>
  <c r="LF169" i="1" s="1"/>
  <c r="LG170" i="1" s="1"/>
  <c r="LH171" i="1" s="1"/>
  <c r="LI172" i="1" s="1"/>
  <c r="LJ173" i="1" s="1"/>
  <c r="LK174" i="1" s="1"/>
  <c r="LL175" i="1" s="1"/>
  <c r="LM176" i="1" s="1"/>
  <c r="LN177" i="1" s="1"/>
  <c r="LO178" i="1" s="1"/>
  <c r="LP179" i="1" s="1"/>
  <c r="LQ180" i="1" s="1"/>
  <c r="LR181" i="1" s="1"/>
  <c r="LS182" i="1" s="1"/>
  <c r="LT183" i="1" s="1"/>
  <c r="LU184" i="1" s="1"/>
  <c r="LV185" i="1" s="1"/>
  <c r="LW186" i="1" s="1"/>
  <c r="LX187" i="1" s="1"/>
  <c r="LY188" i="1" s="1"/>
  <c r="LZ189" i="1" s="1"/>
  <c r="MA190" i="1" s="1"/>
  <c r="MB191" i="1" s="1"/>
  <c r="MC192" i="1" s="1"/>
  <c r="MD193" i="1" s="1"/>
  <c r="ME194" i="1" s="1"/>
  <c r="MF195" i="1" s="1"/>
  <c r="HU26" i="1"/>
  <c r="ID26" i="1" s="1"/>
  <c r="IE27" i="1" s="1"/>
  <c r="IF28" i="1" s="1"/>
  <c r="IG29" i="1" s="1"/>
  <c r="IH30" i="1" s="1"/>
  <c r="II31" i="1" s="1"/>
  <c r="IJ32" i="1" s="1"/>
  <c r="IK33" i="1" s="1"/>
  <c r="IL34" i="1" s="1"/>
  <c r="IM35" i="1" s="1"/>
  <c r="IN36" i="1" s="1"/>
  <c r="IO37" i="1" s="1"/>
  <c r="IP38" i="1" s="1"/>
  <c r="IQ39" i="1" s="1"/>
  <c r="IR40" i="1" s="1"/>
  <c r="IS41" i="1" s="1"/>
  <c r="IT42" i="1" s="1"/>
  <c r="IU43" i="1" s="1"/>
  <c r="IV44" i="1" s="1"/>
  <c r="IW45" i="1" s="1"/>
  <c r="IX46" i="1" s="1"/>
  <c r="IY47" i="1" s="1"/>
  <c r="IZ48" i="1" s="1"/>
  <c r="JA49" i="1" s="1"/>
  <c r="JB50" i="1" s="1"/>
  <c r="JC51" i="1" s="1"/>
  <c r="JD52" i="1" s="1"/>
  <c r="JE53" i="1" s="1"/>
  <c r="JF54" i="1" s="1"/>
  <c r="JG55" i="1" s="1"/>
  <c r="JH56" i="1" s="1"/>
  <c r="JI57" i="1" s="1"/>
  <c r="JJ58" i="1" s="1"/>
  <c r="JK59" i="1" s="1"/>
  <c r="JL60" i="1" s="1"/>
  <c r="JM61" i="1" s="1"/>
  <c r="JN62" i="1" s="1"/>
  <c r="JO63" i="1" s="1"/>
  <c r="JP64" i="1" s="1"/>
  <c r="JQ65" i="1" s="1"/>
  <c r="JR66" i="1" s="1"/>
  <c r="JS67" i="1" s="1"/>
  <c r="JT68" i="1" s="1"/>
  <c r="JU69" i="1" s="1"/>
  <c r="JV70" i="1" s="1"/>
  <c r="JW71" i="1" s="1"/>
  <c r="JX72" i="1" s="1"/>
  <c r="JY73" i="1" s="1"/>
  <c r="JZ74" i="1" s="1"/>
  <c r="KA75" i="1" s="1"/>
  <c r="KB76" i="1" s="1"/>
  <c r="KC77" i="1" s="1"/>
  <c r="KD78" i="1" s="1"/>
  <c r="KE79" i="1" s="1"/>
  <c r="KF80" i="1" s="1"/>
  <c r="KG81" i="1" s="1"/>
  <c r="KH82" i="1" s="1"/>
  <c r="KI83" i="1" s="1"/>
  <c r="KJ84" i="1" s="1"/>
  <c r="KK85" i="1" s="1"/>
  <c r="KL86" i="1" s="1"/>
  <c r="KM87" i="1" s="1"/>
  <c r="KN88" i="1" s="1"/>
  <c r="KO89" i="1" s="1"/>
  <c r="KP90" i="1" s="1"/>
  <c r="KQ91" i="1" s="1"/>
  <c r="KR92" i="1" s="1"/>
  <c r="KS93" i="1" s="1"/>
  <c r="KT94" i="1" s="1"/>
  <c r="KU95" i="1" s="1"/>
  <c r="KV96" i="1" s="1"/>
  <c r="KW97" i="1" s="1"/>
  <c r="KX98" i="1" s="1"/>
  <c r="KY99" i="1" s="1"/>
  <c r="KZ100" i="1" s="1"/>
  <c r="LA101" i="1" s="1"/>
  <c r="LB102" i="1" s="1"/>
  <c r="LC103" i="1" s="1"/>
  <c r="LD104" i="1" s="1"/>
  <c r="LE105" i="1" s="1"/>
  <c r="LF106" i="1" s="1"/>
  <c r="LG107" i="1" s="1"/>
  <c r="LH108" i="1" s="1"/>
  <c r="LI109" i="1" s="1"/>
  <c r="LJ110" i="1" s="1"/>
  <c r="LK111" i="1" s="1"/>
  <c r="LL112" i="1" s="1"/>
  <c r="LM113" i="1" s="1"/>
  <c r="LN114" i="1" s="1"/>
  <c r="LO115" i="1" s="1"/>
  <c r="LP116" i="1" s="1"/>
  <c r="LQ117" i="1" s="1"/>
  <c r="LR118" i="1" s="1"/>
  <c r="LS119" i="1" s="1"/>
  <c r="LT120" i="1" s="1"/>
  <c r="LU121" i="1" s="1"/>
  <c r="LV122" i="1" s="1"/>
  <c r="LW123" i="1" s="1"/>
  <c r="LX124" i="1" s="1"/>
  <c r="LY125" i="1" s="1"/>
  <c r="LZ126" i="1" s="1"/>
  <c r="MA127" i="1" s="1"/>
  <c r="MB128" i="1" s="1"/>
  <c r="MC129" i="1" s="1"/>
  <c r="MD130" i="1" s="1"/>
  <c r="ME131" i="1" s="1"/>
  <c r="MF132" i="1" s="1"/>
  <c r="MG133" i="1" s="1"/>
  <c r="MH134" i="1" s="1"/>
  <c r="MI135" i="1" s="1"/>
  <c r="MJ136" i="1" s="1"/>
  <c r="MK137" i="1" s="1"/>
  <c r="ML138" i="1" s="1"/>
  <c r="MM139" i="1" s="1"/>
  <c r="MN140" i="1" s="1"/>
  <c r="MO141" i="1" s="1"/>
  <c r="MP142" i="1" s="1"/>
  <c r="MQ143" i="1" s="1"/>
  <c r="MR144" i="1" s="1"/>
  <c r="MS145" i="1" s="1"/>
  <c r="MT146" i="1" s="1"/>
  <c r="MU147" i="1" s="1"/>
  <c r="MV148" i="1" s="1"/>
  <c r="MW149" i="1" s="1"/>
  <c r="MX150" i="1" s="1"/>
  <c r="MY151" i="1" s="1"/>
  <c r="MZ152" i="1" s="1"/>
  <c r="NA153" i="1" s="1"/>
  <c r="NB154" i="1" s="1"/>
  <c r="NC155" i="1" s="1"/>
  <c r="ND156" i="1" s="1"/>
  <c r="NE157" i="1" s="1"/>
  <c r="NF158" i="1" s="1"/>
  <c r="NG159" i="1" s="1"/>
  <c r="NH160" i="1" s="1"/>
  <c r="NI161" i="1" s="1"/>
  <c r="NJ162" i="1" s="1"/>
  <c r="NK163" i="1" s="1"/>
  <c r="NL164" i="1" s="1"/>
  <c r="NM165" i="1" s="1"/>
  <c r="NN166" i="1" s="1"/>
  <c r="NO167" i="1" s="1"/>
  <c r="NP168" i="1" s="1"/>
  <c r="NQ169" i="1" s="1"/>
  <c r="NR170" i="1" s="1"/>
  <c r="NS171" i="1" s="1"/>
  <c r="NT172" i="1" s="1"/>
  <c r="NU173" i="1" s="1"/>
  <c r="NV174" i="1" s="1"/>
  <c r="NW175" i="1" s="1"/>
  <c r="NX176" i="1" s="1"/>
  <c r="NY177" i="1" s="1"/>
  <c r="NZ178" i="1" s="1"/>
  <c r="OA179" i="1" s="1"/>
  <c r="OB180" i="1" s="1"/>
  <c r="OC181" i="1" s="1"/>
  <c r="OD182" i="1" s="1"/>
  <c r="OE183" i="1" s="1"/>
  <c r="OF184" i="1" s="1"/>
  <c r="OG185" i="1" s="1"/>
  <c r="OH186" i="1" s="1"/>
  <c r="OI187" i="1" s="1"/>
  <c r="OJ188" i="1" s="1"/>
  <c r="OK189" i="1" s="1"/>
  <c r="OL190" i="1" s="1"/>
  <c r="OM191" i="1" s="1"/>
  <c r="ON192" i="1" s="1"/>
  <c r="OO193" i="1" s="1"/>
  <c r="OP194" i="1" s="1"/>
  <c r="OQ195" i="1" s="1"/>
  <c r="HU64" i="1"/>
  <c r="ID64" i="1" s="1"/>
  <c r="IE65" i="1" s="1"/>
  <c r="IF66" i="1" s="1"/>
  <c r="IG67" i="1" s="1"/>
  <c r="IH68" i="1" s="1"/>
  <c r="II69" i="1" s="1"/>
  <c r="IJ70" i="1" s="1"/>
  <c r="IK71" i="1" s="1"/>
  <c r="IL72" i="1" s="1"/>
  <c r="IM73" i="1" s="1"/>
  <c r="IN74" i="1" s="1"/>
  <c r="IO75" i="1" s="1"/>
  <c r="IP76" i="1" s="1"/>
  <c r="IQ77" i="1" s="1"/>
  <c r="IR78" i="1" s="1"/>
  <c r="IS79" i="1" s="1"/>
  <c r="IT80" i="1" s="1"/>
  <c r="IU81" i="1" s="1"/>
  <c r="IV82" i="1" s="1"/>
  <c r="IW83" i="1" s="1"/>
  <c r="IX84" i="1" s="1"/>
  <c r="IY85" i="1" s="1"/>
  <c r="IZ86" i="1" s="1"/>
  <c r="JA87" i="1" s="1"/>
  <c r="JB88" i="1" s="1"/>
  <c r="JC89" i="1" s="1"/>
  <c r="JD90" i="1" s="1"/>
  <c r="JE91" i="1" s="1"/>
  <c r="JF92" i="1" s="1"/>
  <c r="JG93" i="1" s="1"/>
  <c r="JH94" i="1" s="1"/>
  <c r="JI95" i="1" s="1"/>
  <c r="JJ96" i="1" s="1"/>
  <c r="JK97" i="1" s="1"/>
  <c r="JL98" i="1" s="1"/>
  <c r="JM99" i="1" s="1"/>
  <c r="JN100" i="1" s="1"/>
  <c r="JO101" i="1" s="1"/>
  <c r="JP102" i="1" s="1"/>
  <c r="JQ103" i="1" s="1"/>
  <c r="JR104" i="1" s="1"/>
  <c r="JS105" i="1" s="1"/>
  <c r="JT106" i="1" s="1"/>
  <c r="JU107" i="1" s="1"/>
  <c r="JV108" i="1" s="1"/>
  <c r="JW109" i="1" s="1"/>
  <c r="JX110" i="1" s="1"/>
  <c r="JY111" i="1" s="1"/>
  <c r="JZ112" i="1" s="1"/>
  <c r="KA113" i="1" s="1"/>
  <c r="KB114" i="1" s="1"/>
  <c r="KC115" i="1" s="1"/>
  <c r="KD116" i="1" s="1"/>
  <c r="KE117" i="1" s="1"/>
  <c r="KF118" i="1" s="1"/>
  <c r="KG119" i="1" s="1"/>
  <c r="KH120" i="1" s="1"/>
  <c r="KI121" i="1" s="1"/>
  <c r="KJ122" i="1" s="1"/>
  <c r="KK123" i="1" s="1"/>
  <c r="KL124" i="1" s="1"/>
  <c r="KM125" i="1" s="1"/>
  <c r="KN126" i="1" s="1"/>
  <c r="KO127" i="1" s="1"/>
  <c r="KP128" i="1" s="1"/>
  <c r="KQ129" i="1" s="1"/>
  <c r="KR130" i="1" s="1"/>
  <c r="KS131" i="1" s="1"/>
  <c r="KT132" i="1" s="1"/>
  <c r="KU133" i="1" s="1"/>
  <c r="KV134" i="1" s="1"/>
  <c r="KW135" i="1" s="1"/>
  <c r="KX136" i="1" s="1"/>
  <c r="KY137" i="1" s="1"/>
  <c r="KZ138" i="1" s="1"/>
  <c r="LA139" i="1" s="1"/>
  <c r="LB140" i="1" s="1"/>
  <c r="LC141" i="1" s="1"/>
  <c r="LD142" i="1" s="1"/>
  <c r="LE143" i="1" s="1"/>
  <c r="LF144" i="1" s="1"/>
  <c r="LG145" i="1" s="1"/>
  <c r="LH146" i="1" s="1"/>
  <c r="LI147" i="1" s="1"/>
  <c r="LJ148" i="1" s="1"/>
  <c r="LK149" i="1" s="1"/>
  <c r="LL150" i="1" s="1"/>
  <c r="LM151" i="1" s="1"/>
  <c r="LN152" i="1" s="1"/>
  <c r="LO153" i="1" s="1"/>
  <c r="LP154" i="1" s="1"/>
  <c r="LQ155" i="1" s="1"/>
  <c r="LR156" i="1" s="1"/>
  <c r="LS157" i="1" s="1"/>
  <c r="LT158" i="1" s="1"/>
  <c r="LU159" i="1" s="1"/>
  <c r="LV160" i="1" s="1"/>
  <c r="LW161" i="1" s="1"/>
  <c r="LX162" i="1" s="1"/>
  <c r="LY163" i="1" s="1"/>
  <c r="LZ164" i="1" s="1"/>
  <c r="MA165" i="1" s="1"/>
  <c r="MB166" i="1" s="1"/>
  <c r="MC167" i="1" s="1"/>
  <c r="MD168" i="1" s="1"/>
  <c r="ME169" i="1" s="1"/>
  <c r="MF170" i="1" s="1"/>
  <c r="MG171" i="1" s="1"/>
  <c r="MH172" i="1" s="1"/>
  <c r="MI173" i="1" s="1"/>
  <c r="MJ174" i="1" s="1"/>
  <c r="MK175" i="1" s="1"/>
  <c r="ML176" i="1" s="1"/>
  <c r="MM177" i="1" s="1"/>
  <c r="MN178" i="1" s="1"/>
  <c r="MO179" i="1" s="1"/>
  <c r="MP180" i="1" s="1"/>
  <c r="MQ181" i="1" s="1"/>
  <c r="MR182" i="1" s="1"/>
  <c r="MS183" i="1" s="1"/>
  <c r="MT184" i="1" s="1"/>
  <c r="MU185" i="1" s="1"/>
  <c r="MV186" i="1" s="1"/>
  <c r="MW187" i="1" s="1"/>
  <c r="MX188" i="1" s="1"/>
  <c r="MY189" i="1" s="1"/>
  <c r="MZ190" i="1" s="1"/>
  <c r="NA191" i="1" s="1"/>
  <c r="NB192" i="1" s="1"/>
  <c r="NC193" i="1" s="1"/>
  <c r="ND194" i="1" s="1"/>
  <c r="NE195" i="1" s="1"/>
  <c r="HU69" i="1"/>
  <c r="ID69" i="1" s="1"/>
  <c r="IE70" i="1" s="1"/>
  <c r="IF71" i="1" s="1"/>
  <c r="IG72" i="1" s="1"/>
  <c r="IH73" i="1" s="1"/>
  <c r="II74" i="1" s="1"/>
  <c r="IJ75" i="1" s="1"/>
  <c r="IK76" i="1" s="1"/>
  <c r="IL77" i="1" s="1"/>
  <c r="IM78" i="1" s="1"/>
  <c r="IN79" i="1" s="1"/>
  <c r="IO80" i="1" s="1"/>
  <c r="IP81" i="1" s="1"/>
  <c r="IQ82" i="1" s="1"/>
  <c r="IR83" i="1" s="1"/>
  <c r="IS84" i="1" s="1"/>
  <c r="IT85" i="1" s="1"/>
  <c r="IU86" i="1" s="1"/>
  <c r="IV87" i="1" s="1"/>
  <c r="IW88" i="1" s="1"/>
  <c r="IX89" i="1" s="1"/>
  <c r="IY90" i="1" s="1"/>
  <c r="IZ91" i="1" s="1"/>
  <c r="JA92" i="1" s="1"/>
  <c r="JB93" i="1" s="1"/>
  <c r="JC94" i="1" s="1"/>
  <c r="JD95" i="1" s="1"/>
  <c r="JE96" i="1" s="1"/>
  <c r="JF97" i="1" s="1"/>
  <c r="JG98" i="1" s="1"/>
  <c r="JH99" i="1" s="1"/>
  <c r="JI100" i="1" s="1"/>
  <c r="JJ101" i="1" s="1"/>
  <c r="JK102" i="1" s="1"/>
  <c r="JL103" i="1" s="1"/>
  <c r="JM104" i="1" s="1"/>
  <c r="JN105" i="1" s="1"/>
  <c r="JO106" i="1" s="1"/>
  <c r="JP107" i="1" s="1"/>
  <c r="JQ108" i="1" s="1"/>
  <c r="JR109" i="1" s="1"/>
  <c r="JS110" i="1" s="1"/>
  <c r="JT111" i="1" s="1"/>
  <c r="JU112" i="1" s="1"/>
  <c r="JV113" i="1" s="1"/>
  <c r="JW114" i="1" s="1"/>
  <c r="JX115" i="1" s="1"/>
  <c r="JY116" i="1" s="1"/>
  <c r="JZ117" i="1" s="1"/>
  <c r="KA118" i="1" s="1"/>
  <c r="KB119" i="1" s="1"/>
  <c r="KC120" i="1" s="1"/>
  <c r="KD121" i="1" s="1"/>
  <c r="KE122" i="1" s="1"/>
  <c r="KF123" i="1" s="1"/>
  <c r="KG124" i="1" s="1"/>
  <c r="KH125" i="1" s="1"/>
  <c r="KI126" i="1" s="1"/>
  <c r="KJ127" i="1" s="1"/>
  <c r="KK128" i="1" s="1"/>
  <c r="KL129" i="1" s="1"/>
  <c r="KM130" i="1" s="1"/>
  <c r="KN131" i="1" s="1"/>
  <c r="KO132" i="1" s="1"/>
  <c r="KP133" i="1" s="1"/>
  <c r="KQ134" i="1" s="1"/>
  <c r="KR135" i="1" s="1"/>
  <c r="KS136" i="1" s="1"/>
  <c r="KT137" i="1" s="1"/>
  <c r="KU138" i="1" s="1"/>
  <c r="KV139" i="1" s="1"/>
  <c r="KW140" i="1" s="1"/>
  <c r="KX141" i="1" s="1"/>
  <c r="KY142" i="1" s="1"/>
  <c r="KZ143" i="1" s="1"/>
  <c r="LA144" i="1" s="1"/>
  <c r="LB145" i="1" s="1"/>
  <c r="LC146" i="1" s="1"/>
  <c r="LD147" i="1" s="1"/>
  <c r="LE148" i="1" s="1"/>
  <c r="LF149" i="1" s="1"/>
  <c r="LG150" i="1" s="1"/>
  <c r="LH151" i="1" s="1"/>
  <c r="LI152" i="1" s="1"/>
  <c r="LJ153" i="1" s="1"/>
  <c r="LK154" i="1" s="1"/>
  <c r="LL155" i="1" s="1"/>
  <c r="LM156" i="1" s="1"/>
  <c r="LN157" i="1" s="1"/>
  <c r="LO158" i="1" s="1"/>
  <c r="LP159" i="1" s="1"/>
  <c r="LQ160" i="1" s="1"/>
  <c r="LR161" i="1" s="1"/>
  <c r="LS162" i="1" s="1"/>
  <c r="LT163" i="1" s="1"/>
  <c r="LU164" i="1" s="1"/>
  <c r="LV165" i="1" s="1"/>
  <c r="LW166" i="1" s="1"/>
  <c r="LX167" i="1" s="1"/>
  <c r="LY168" i="1" s="1"/>
  <c r="LZ169" i="1" s="1"/>
  <c r="MA170" i="1" s="1"/>
  <c r="MB171" i="1" s="1"/>
  <c r="MC172" i="1" s="1"/>
  <c r="MD173" i="1" s="1"/>
  <c r="ME174" i="1" s="1"/>
  <c r="MF175" i="1" s="1"/>
  <c r="MG176" i="1" s="1"/>
  <c r="MH177" i="1" s="1"/>
  <c r="MI178" i="1" s="1"/>
  <c r="MJ179" i="1" s="1"/>
  <c r="MK180" i="1" s="1"/>
  <c r="ML181" i="1" s="1"/>
  <c r="MM182" i="1" s="1"/>
  <c r="MN183" i="1" s="1"/>
  <c r="MO184" i="1" s="1"/>
  <c r="MP185" i="1" s="1"/>
  <c r="MQ186" i="1" s="1"/>
  <c r="MR187" i="1" s="1"/>
  <c r="MS188" i="1" s="1"/>
  <c r="MT189" i="1" s="1"/>
  <c r="MU190" i="1" s="1"/>
  <c r="MV191" i="1" s="1"/>
  <c r="MW192" i="1" s="1"/>
  <c r="MX193" i="1" s="1"/>
  <c r="MY194" i="1" s="1"/>
  <c r="MZ195" i="1" s="1"/>
  <c r="HU3" i="1"/>
  <c r="ID3" i="1" s="1"/>
  <c r="IE4" i="1" s="1"/>
  <c r="IF5" i="1" s="1"/>
  <c r="IG6" i="1" s="1"/>
  <c r="IH7" i="1" s="1"/>
  <c r="II8" i="1" s="1"/>
  <c r="IJ9" i="1" s="1"/>
  <c r="IK10" i="1" s="1"/>
  <c r="IL11" i="1" s="1"/>
  <c r="IM12" i="1" s="1"/>
  <c r="IN13" i="1" s="1"/>
  <c r="IO14" i="1" s="1"/>
  <c r="IP15" i="1" s="1"/>
  <c r="IQ16" i="1" s="1"/>
  <c r="IR17" i="1" s="1"/>
  <c r="IS18" i="1" s="1"/>
  <c r="IT19" i="1" s="1"/>
  <c r="IU20" i="1" s="1"/>
  <c r="IV21" i="1" s="1"/>
  <c r="IW22" i="1" s="1"/>
  <c r="IX23" i="1" s="1"/>
  <c r="IY24" i="1" s="1"/>
  <c r="IZ25" i="1" s="1"/>
  <c r="JA26" i="1" s="1"/>
  <c r="JB27" i="1" s="1"/>
  <c r="JC28" i="1" s="1"/>
  <c r="JD29" i="1" s="1"/>
  <c r="JE30" i="1" s="1"/>
  <c r="JF31" i="1" s="1"/>
  <c r="JG32" i="1" s="1"/>
  <c r="JH33" i="1" s="1"/>
  <c r="JI34" i="1" s="1"/>
  <c r="JJ35" i="1" s="1"/>
  <c r="JK36" i="1" s="1"/>
  <c r="JL37" i="1" s="1"/>
  <c r="JM38" i="1" s="1"/>
  <c r="JN39" i="1" s="1"/>
  <c r="JO40" i="1" s="1"/>
  <c r="JP41" i="1" s="1"/>
  <c r="JQ42" i="1" s="1"/>
  <c r="JR43" i="1" s="1"/>
  <c r="JS44" i="1" s="1"/>
  <c r="JT45" i="1" s="1"/>
  <c r="JU46" i="1" s="1"/>
  <c r="JV47" i="1" s="1"/>
  <c r="JW48" i="1" s="1"/>
  <c r="JX49" i="1" s="1"/>
  <c r="JY50" i="1" s="1"/>
  <c r="JZ51" i="1" s="1"/>
  <c r="KA52" i="1" s="1"/>
  <c r="KB53" i="1" s="1"/>
  <c r="KC54" i="1" s="1"/>
  <c r="KD55" i="1" s="1"/>
  <c r="KE56" i="1" s="1"/>
  <c r="KF57" i="1" s="1"/>
  <c r="KG58" i="1" s="1"/>
  <c r="KH59" i="1" s="1"/>
  <c r="KI60" i="1" s="1"/>
  <c r="KJ61" i="1" s="1"/>
  <c r="KK62" i="1" s="1"/>
  <c r="KL63" i="1" s="1"/>
  <c r="KM64" i="1" s="1"/>
  <c r="KN65" i="1" s="1"/>
  <c r="KO66" i="1" s="1"/>
  <c r="KP67" i="1" s="1"/>
  <c r="KQ68" i="1" s="1"/>
  <c r="KR69" i="1" s="1"/>
  <c r="KS70" i="1" s="1"/>
  <c r="KT71" i="1" s="1"/>
  <c r="KU72" i="1" s="1"/>
  <c r="KV73" i="1" s="1"/>
  <c r="KW74" i="1" s="1"/>
  <c r="KX75" i="1" s="1"/>
  <c r="KY76" i="1" s="1"/>
  <c r="KZ77" i="1" s="1"/>
  <c r="LA78" i="1" s="1"/>
  <c r="LB79" i="1" s="1"/>
  <c r="LC80" i="1" s="1"/>
  <c r="LD81" i="1" s="1"/>
  <c r="LE82" i="1" s="1"/>
  <c r="LF83" i="1" s="1"/>
  <c r="LG84" i="1" s="1"/>
  <c r="LH85" i="1" s="1"/>
  <c r="LI86" i="1" s="1"/>
  <c r="LJ87" i="1" s="1"/>
  <c r="LK88" i="1" s="1"/>
  <c r="LL89" i="1" s="1"/>
  <c r="LM90" i="1" s="1"/>
  <c r="LN91" i="1" s="1"/>
  <c r="LO92" i="1" s="1"/>
  <c r="LP93" i="1" s="1"/>
  <c r="LQ94" i="1" s="1"/>
  <c r="LR95" i="1" s="1"/>
  <c r="LS96" i="1" s="1"/>
  <c r="LT97" i="1" s="1"/>
  <c r="LU98" i="1" s="1"/>
  <c r="LV99" i="1" s="1"/>
  <c r="LW100" i="1" s="1"/>
  <c r="LX101" i="1" s="1"/>
  <c r="LY102" i="1" s="1"/>
  <c r="LZ103" i="1" s="1"/>
  <c r="MA104" i="1" s="1"/>
  <c r="MB105" i="1" s="1"/>
  <c r="MC106" i="1" s="1"/>
  <c r="MD107" i="1" s="1"/>
  <c r="ME108" i="1" s="1"/>
  <c r="MF109" i="1" s="1"/>
  <c r="MG110" i="1" s="1"/>
  <c r="MH111" i="1" s="1"/>
  <c r="MI112" i="1" s="1"/>
  <c r="MJ113" i="1" s="1"/>
  <c r="MK114" i="1" s="1"/>
  <c r="ML115" i="1" s="1"/>
  <c r="MM116" i="1" s="1"/>
  <c r="MN117" i="1" s="1"/>
  <c r="MO118" i="1" s="1"/>
  <c r="MP119" i="1" s="1"/>
  <c r="MQ120" i="1" s="1"/>
  <c r="MR121" i="1" s="1"/>
  <c r="MS122" i="1" s="1"/>
  <c r="MT123" i="1" s="1"/>
  <c r="MU124" i="1" s="1"/>
  <c r="MV125" i="1" s="1"/>
  <c r="MW126" i="1" s="1"/>
  <c r="MX127" i="1" s="1"/>
  <c r="MY128" i="1" s="1"/>
  <c r="MZ129" i="1" s="1"/>
  <c r="NA130" i="1" s="1"/>
  <c r="NB131" i="1" s="1"/>
  <c r="NC132" i="1" s="1"/>
  <c r="ND133" i="1" s="1"/>
  <c r="NE134" i="1" s="1"/>
  <c r="NF135" i="1" s="1"/>
  <c r="NG136" i="1" s="1"/>
  <c r="NH137" i="1" s="1"/>
  <c r="NI138" i="1" s="1"/>
  <c r="NJ139" i="1" s="1"/>
  <c r="NK140" i="1" s="1"/>
  <c r="NL141" i="1" s="1"/>
  <c r="NM142" i="1" s="1"/>
  <c r="NN143" i="1" s="1"/>
  <c r="NO144" i="1" s="1"/>
  <c r="NP145" i="1" s="1"/>
  <c r="NQ146" i="1" s="1"/>
  <c r="NR147" i="1" s="1"/>
  <c r="NS148" i="1" s="1"/>
  <c r="NT149" i="1" s="1"/>
  <c r="NU150" i="1" s="1"/>
  <c r="NV151" i="1" s="1"/>
  <c r="NW152" i="1" s="1"/>
  <c r="NX153" i="1" s="1"/>
  <c r="NY154" i="1" s="1"/>
  <c r="NZ155" i="1" s="1"/>
  <c r="OA156" i="1" s="1"/>
  <c r="OB157" i="1" s="1"/>
  <c r="OC158" i="1" s="1"/>
  <c r="OD159" i="1" s="1"/>
  <c r="OE160" i="1" s="1"/>
  <c r="OF161" i="1" s="1"/>
  <c r="OG162" i="1" s="1"/>
  <c r="OH163" i="1" s="1"/>
  <c r="OI164" i="1" s="1"/>
  <c r="OJ165" i="1" s="1"/>
  <c r="OK166" i="1" s="1"/>
  <c r="OL167" i="1" s="1"/>
  <c r="OM168" i="1" s="1"/>
  <c r="ON169" i="1" s="1"/>
  <c r="OO170" i="1" s="1"/>
  <c r="OP171" i="1" s="1"/>
  <c r="OQ172" i="1" s="1"/>
  <c r="OR173" i="1" s="1"/>
  <c r="OS174" i="1" s="1"/>
  <c r="OT175" i="1" s="1"/>
  <c r="OU176" i="1" s="1"/>
  <c r="OV177" i="1" s="1"/>
  <c r="OW178" i="1" s="1"/>
  <c r="OX179" i="1" s="1"/>
  <c r="OY180" i="1" s="1"/>
  <c r="OZ181" i="1" s="1"/>
  <c r="PA182" i="1" s="1"/>
  <c r="PB183" i="1" s="1"/>
  <c r="PC184" i="1" s="1"/>
  <c r="PD185" i="1" s="1"/>
  <c r="PE186" i="1" s="1"/>
  <c r="PF187" i="1" s="1"/>
  <c r="PG188" i="1" s="1"/>
  <c r="PH189" i="1" s="1"/>
  <c r="PI190" i="1" s="1"/>
  <c r="PJ191" i="1" s="1"/>
  <c r="PK192" i="1" s="1"/>
  <c r="PL193" i="1" s="1"/>
  <c r="PM194" i="1" s="1"/>
  <c r="PN195" i="1" s="1"/>
  <c r="HU127" i="1"/>
  <c r="ID127" i="1" s="1"/>
  <c r="IE128" i="1" s="1"/>
  <c r="IF129" i="1" s="1"/>
  <c r="IG130" i="1" s="1"/>
  <c r="IH131" i="1" s="1"/>
  <c r="II132" i="1" s="1"/>
  <c r="IJ133" i="1" s="1"/>
  <c r="IK134" i="1" s="1"/>
  <c r="IL135" i="1" s="1"/>
  <c r="IM136" i="1" s="1"/>
  <c r="IN137" i="1" s="1"/>
  <c r="IO138" i="1" s="1"/>
  <c r="IP139" i="1" s="1"/>
  <c r="IQ140" i="1" s="1"/>
  <c r="IR141" i="1" s="1"/>
  <c r="IS142" i="1" s="1"/>
  <c r="IT143" i="1" s="1"/>
  <c r="IU144" i="1" s="1"/>
  <c r="IV145" i="1" s="1"/>
  <c r="IW146" i="1" s="1"/>
  <c r="IX147" i="1" s="1"/>
  <c r="IY148" i="1" s="1"/>
  <c r="IZ149" i="1" s="1"/>
  <c r="JA150" i="1" s="1"/>
  <c r="JB151" i="1" s="1"/>
  <c r="JC152" i="1" s="1"/>
  <c r="JD153" i="1" s="1"/>
  <c r="JE154" i="1" s="1"/>
  <c r="JF155" i="1" s="1"/>
  <c r="JG156" i="1" s="1"/>
  <c r="JH157" i="1" s="1"/>
  <c r="JI158" i="1" s="1"/>
  <c r="JJ159" i="1" s="1"/>
  <c r="JK160" i="1" s="1"/>
  <c r="JL161" i="1" s="1"/>
  <c r="JM162" i="1" s="1"/>
  <c r="JN163" i="1" s="1"/>
  <c r="JO164" i="1" s="1"/>
  <c r="JP165" i="1" s="1"/>
  <c r="JQ166" i="1" s="1"/>
  <c r="JR167" i="1" s="1"/>
  <c r="JS168" i="1" s="1"/>
  <c r="JT169" i="1" s="1"/>
  <c r="JU170" i="1" s="1"/>
  <c r="JV171" i="1" s="1"/>
  <c r="JW172" i="1" s="1"/>
  <c r="JX173" i="1" s="1"/>
  <c r="JY174" i="1" s="1"/>
  <c r="JZ175" i="1" s="1"/>
  <c r="KA176" i="1" s="1"/>
  <c r="KB177" i="1" s="1"/>
  <c r="KC178" i="1" s="1"/>
  <c r="KD179" i="1" s="1"/>
  <c r="KE180" i="1" s="1"/>
  <c r="KF181" i="1" s="1"/>
  <c r="KG182" i="1" s="1"/>
  <c r="KH183" i="1" s="1"/>
  <c r="KI184" i="1" s="1"/>
  <c r="KJ185" i="1" s="1"/>
  <c r="KK186" i="1" s="1"/>
  <c r="KL187" i="1" s="1"/>
  <c r="KM188" i="1" s="1"/>
  <c r="KN189" i="1" s="1"/>
  <c r="KO190" i="1" s="1"/>
  <c r="KP191" i="1" s="1"/>
  <c r="KQ192" i="1" s="1"/>
  <c r="KR193" i="1" s="1"/>
  <c r="KS194" i="1" s="1"/>
  <c r="KT195" i="1" s="1"/>
  <c r="HU50" i="1"/>
  <c r="ID50" i="1" s="1"/>
  <c r="IE51" i="1" s="1"/>
  <c r="IF52" i="1" s="1"/>
  <c r="IG53" i="1" s="1"/>
  <c r="IH54" i="1" s="1"/>
  <c r="II55" i="1" s="1"/>
  <c r="IJ56" i="1" s="1"/>
  <c r="IK57" i="1" s="1"/>
  <c r="IL58" i="1" s="1"/>
  <c r="IM59" i="1" s="1"/>
  <c r="IN60" i="1" s="1"/>
  <c r="IO61" i="1" s="1"/>
  <c r="IP62" i="1" s="1"/>
  <c r="IQ63" i="1" s="1"/>
  <c r="IR64" i="1" s="1"/>
  <c r="IS65" i="1" s="1"/>
  <c r="IT66" i="1" s="1"/>
  <c r="IU67" i="1" s="1"/>
  <c r="IV68" i="1" s="1"/>
  <c r="IW69" i="1" s="1"/>
  <c r="IX70" i="1" s="1"/>
  <c r="IY71" i="1" s="1"/>
  <c r="IZ72" i="1" s="1"/>
  <c r="JA73" i="1" s="1"/>
  <c r="JB74" i="1" s="1"/>
  <c r="JC75" i="1" s="1"/>
  <c r="JD76" i="1" s="1"/>
  <c r="JE77" i="1" s="1"/>
  <c r="JF78" i="1" s="1"/>
  <c r="JG79" i="1" s="1"/>
  <c r="JH80" i="1" s="1"/>
  <c r="JI81" i="1" s="1"/>
  <c r="JJ82" i="1" s="1"/>
  <c r="JK83" i="1" s="1"/>
  <c r="JL84" i="1" s="1"/>
  <c r="JM85" i="1" s="1"/>
  <c r="JN86" i="1" s="1"/>
  <c r="JO87" i="1" s="1"/>
  <c r="JP88" i="1" s="1"/>
  <c r="JQ89" i="1" s="1"/>
  <c r="JR90" i="1" s="1"/>
  <c r="JS91" i="1" s="1"/>
  <c r="JT92" i="1" s="1"/>
  <c r="JU93" i="1" s="1"/>
  <c r="JV94" i="1" s="1"/>
  <c r="JW95" i="1" s="1"/>
  <c r="JX96" i="1" s="1"/>
  <c r="JY97" i="1" s="1"/>
  <c r="JZ98" i="1" s="1"/>
  <c r="KA99" i="1" s="1"/>
  <c r="KB100" i="1" s="1"/>
  <c r="KC101" i="1" s="1"/>
  <c r="KD102" i="1" s="1"/>
  <c r="KE103" i="1" s="1"/>
  <c r="KF104" i="1" s="1"/>
  <c r="KG105" i="1" s="1"/>
  <c r="KH106" i="1" s="1"/>
  <c r="KI107" i="1" s="1"/>
  <c r="KJ108" i="1" s="1"/>
  <c r="KK109" i="1" s="1"/>
  <c r="KL110" i="1" s="1"/>
  <c r="KM111" i="1" s="1"/>
  <c r="KN112" i="1" s="1"/>
  <c r="KO113" i="1" s="1"/>
  <c r="KP114" i="1" s="1"/>
  <c r="KQ115" i="1" s="1"/>
  <c r="KR116" i="1" s="1"/>
  <c r="KS117" i="1" s="1"/>
  <c r="KT118" i="1" s="1"/>
  <c r="KU119" i="1" s="1"/>
  <c r="KV120" i="1" s="1"/>
  <c r="KW121" i="1" s="1"/>
  <c r="KX122" i="1" s="1"/>
  <c r="KY123" i="1" s="1"/>
  <c r="KZ124" i="1" s="1"/>
  <c r="LA125" i="1" s="1"/>
  <c r="LB126" i="1" s="1"/>
  <c r="LC127" i="1" s="1"/>
  <c r="LD128" i="1" s="1"/>
  <c r="LE129" i="1" s="1"/>
  <c r="LF130" i="1" s="1"/>
  <c r="LG131" i="1" s="1"/>
  <c r="LH132" i="1" s="1"/>
  <c r="LI133" i="1" s="1"/>
  <c r="LJ134" i="1" s="1"/>
  <c r="LK135" i="1" s="1"/>
  <c r="LL136" i="1" s="1"/>
  <c r="LM137" i="1" s="1"/>
  <c r="LN138" i="1" s="1"/>
  <c r="LO139" i="1" s="1"/>
  <c r="LP140" i="1" s="1"/>
  <c r="LQ141" i="1" s="1"/>
  <c r="LR142" i="1" s="1"/>
  <c r="LS143" i="1" s="1"/>
  <c r="LT144" i="1" s="1"/>
  <c r="LU145" i="1" s="1"/>
  <c r="LV146" i="1" s="1"/>
  <c r="LW147" i="1" s="1"/>
  <c r="LX148" i="1" s="1"/>
  <c r="LY149" i="1" s="1"/>
  <c r="LZ150" i="1" s="1"/>
  <c r="MA151" i="1" s="1"/>
  <c r="MB152" i="1" s="1"/>
  <c r="MC153" i="1" s="1"/>
  <c r="MD154" i="1" s="1"/>
  <c r="ME155" i="1" s="1"/>
  <c r="MF156" i="1" s="1"/>
  <c r="MG157" i="1" s="1"/>
  <c r="MH158" i="1" s="1"/>
  <c r="MI159" i="1" s="1"/>
  <c r="MJ160" i="1" s="1"/>
  <c r="MK161" i="1" s="1"/>
  <c r="ML162" i="1" s="1"/>
  <c r="MM163" i="1" s="1"/>
  <c r="MN164" i="1" s="1"/>
  <c r="MO165" i="1" s="1"/>
  <c r="MP166" i="1" s="1"/>
  <c r="MQ167" i="1" s="1"/>
  <c r="MR168" i="1" s="1"/>
  <c r="MS169" i="1" s="1"/>
  <c r="MT170" i="1" s="1"/>
  <c r="MU171" i="1" s="1"/>
  <c r="MV172" i="1" s="1"/>
  <c r="MW173" i="1" s="1"/>
  <c r="MX174" i="1" s="1"/>
  <c r="MY175" i="1" s="1"/>
  <c r="MZ176" i="1" s="1"/>
  <c r="NA177" i="1" s="1"/>
  <c r="NB178" i="1" s="1"/>
  <c r="NC179" i="1" s="1"/>
  <c r="ND180" i="1" s="1"/>
  <c r="NE181" i="1" s="1"/>
  <c r="NF182" i="1" s="1"/>
  <c r="NG183" i="1" s="1"/>
  <c r="NH184" i="1" s="1"/>
  <c r="NI185" i="1" s="1"/>
  <c r="NJ186" i="1" s="1"/>
  <c r="NK187" i="1" s="1"/>
  <c r="NL188" i="1" s="1"/>
  <c r="NM189" i="1" s="1"/>
  <c r="NN190" i="1" s="1"/>
  <c r="NO191" i="1" s="1"/>
  <c r="NP192" i="1" s="1"/>
  <c r="NQ193" i="1" s="1"/>
  <c r="NR194" i="1" s="1"/>
  <c r="NS195" i="1" s="1"/>
  <c r="HU185" i="1"/>
  <c r="ID185" i="1" s="1"/>
  <c r="IE186" i="1" s="1"/>
  <c r="IF187" i="1" s="1"/>
  <c r="IG188" i="1" s="1"/>
  <c r="IH189" i="1" s="1"/>
  <c r="II190" i="1" s="1"/>
  <c r="IJ191" i="1" s="1"/>
  <c r="IK192" i="1" s="1"/>
  <c r="IL193" i="1" s="1"/>
  <c r="IM194" i="1" s="1"/>
  <c r="IN195" i="1" s="1"/>
  <c r="HU34" i="1"/>
  <c r="ID34" i="1" s="1"/>
  <c r="IE35" i="1" s="1"/>
  <c r="IF36" i="1" s="1"/>
  <c r="IG37" i="1" s="1"/>
  <c r="IH38" i="1" s="1"/>
  <c r="II39" i="1" s="1"/>
  <c r="IJ40" i="1" s="1"/>
  <c r="IK41" i="1" s="1"/>
  <c r="IL42" i="1" s="1"/>
  <c r="IM43" i="1" s="1"/>
  <c r="IN44" i="1" s="1"/>
  <c r="IO45" i="1" s="1"/>
  <c r="IP46" i="1" s="1"/>
  <c r="IQ47" i="1" s="1"/>
  <c r="IR48" i="1" s="1"/>
  <c r="IS49" i="1" s="1"/>
  <c r="IT50" i="1" s="1"/>
  <c r="IU51" i="1" s="1"/>
  <c r="IV52" i="1" s="1"/>
  <c r="IW53" i="1" s="1"/>
  <c r="IX54" i="1" s="1"/>
  <c r="IY55" i="1" s="1"/>
  <c r="IZ56" i="1" s="1"/>
  <c r="JA57" i="1" s="1"/>
  <c r="JB58" i="1" s="1"/>
  <c r="JC59" i="1" s="1"/>
  <c r="JD60" i="1" s="1"/>
  <c r="JE61" i="1" s="1"/>
  <c r="JF62" i="1" s="1"/>
  <c r="JG63" i="1" s="1"/>
  <c r="JH64" i="1" s="1"/>
  <c r="JI65" i="1" s="1"/>
  <c r="JJ66" i="1" s="1"/>
  <c r="JK67" i="1" s="1"/>
  <c r="JL68" i="1" s="1"/>
  <c r="JM69" i="1" s="1"/>
  <c r="JN70" i="1" s="1"/>
  <c r="JO71" i="1" s="1"/>
  <c r="JP72" i="1" s="1"/>
  <c r="JQ73" i="1" s="1"/>
  <c r="JR74" i="1" s="1"/>
  <c r="JS75" i="1" s="1"/>
  <c r="JT76" i="1" s="1"/>
  <c r="JU77" i="1" s="1"/>
  <c r="JV78" i="1" s="1"/>
  <c r="JW79" i="1" s="1"/>
  <c r="JX80" i="1" s="1"/>
  <c r="JY81" i="1" s="1"/>
  <c r="JZ82" i="1" s="1"/>
  <c r="KA83" i="1" s="1"/>
  <c r="KB84" i="1" s="1"/>
  <c r="KC85" i="1" s="1"/>
  <c r="KD86" i="1" s="1"/>
  <c r="KE87" i="1" s="1"/>
  <c r="KF88" i="1" s="1"/>
  <c r="KG89" i="1" s="1"/>
  <c r="KH90" i="1" s="1"/>
  <c r="KI91" i="1" s="1"/>
  <c r="KJ92" i="1" s="1"/>
  <c r="KK93" i="1" s="1"/>
  <c r="KL94" i="1" s="1"/>
  <c r="KM95" i="1" s="1"/>
  <c r="KN96" i="1" s="1"/>
  <c r="KO97" i="1" s="1"/>
  <c r="KP98" i="1" s="1"/>
  <c r="KQ99" i="1" s="1"/>
  <c r="KR100" i="1" s="1"/>
  <c r="KS101" i="1" s="1"/>
  <c r="KT102" i="1" s="1"/>
  <c r="KU103" i="1" s="1"/>
  <c r="KV104" i="1" s="1"/>
  <c r="KW105" i="1" s="1"/>
  <c r="KX106" i="1" s="1"/>
  <c r="KY107" i="1" s="1"/>
  <c r="KZ108" i="1" s="1"/>
  <c r="LA109" i="1" s="1"/>
  <c r="LB110" i="1" s="1"/>
  <c r="LC111" i="1" s="1"/>
  <c r="LD112" i="1" s="1"/>
  <c r="LE113" i="1" s="1"/>
  <c r="LF114" i="1" s="1"/>
  <c r="LG115" i="1" s="1"/>
  <c r="LH116" i="1" s="1"/>
  <c r="LI117" i="1" s="1"/>
  <c r="LJ118" i="1" s="1"/>
  <c r="LK119" i="1" s="1"/>
  <c r="LL120" i="1" s="1"/>
  <c r="LM121" i="1" s="1"/>
  <c r="LN122" i="1" s="1"/>
  <c r="LO123" i="1" s="1"/>
  <c r="LP124" i="1" s="1"/>
  <c r="LQ125" i="1" s="1"/>
  <c r="LR126" i="1" s="1"/>
  <c r="LS127" i="1" s="1"/>
  <c r="LT128" i="1" s="1"/>
  <c r="LU129" i="1" s="1"/>
  <c r="LV130" i="1" s="1"/>
  <c r="LW131" i="1" s="1"/>
  <c r="LX132" i="1" s="1"/>
  <c r="LY133" i="1" s="1"/>
  <c r="LZ134" i="1" s="1"/>
  <c r="MA135" i="1" s="1"/>
  <c r="MB136" i="1" s="1"/>
  <c r="MC137" i="1" s="1"/>
  <c r="MD138" i="1" s="1"/>
  <c r="ME139" i="1" s="1"/>
  <c r="MF140" i="1" s="1"/>
  <c r="MG141" i="1" s="1"/>
  <c r="MH142" i="1" s="1"/>
  <c r="MI143" i="1" s="1"/>
  <c r="MJ144" i="1" s="1"/>
  <c r="MK145" i="1" s="1"/>
  <c r="ML146" i="1" s="1"/>
  <c r="MM147" i="1" s="1"/>
  <c r="MN148" i="1" s="1"/>
  <c r="MO149" i="1" s="1"/>
  <c r="MP150" i="1" s="1"/>
  <c r="MQ151" i="1" s="1"/>
  <c r="MR152" i="1" s="1"/>
  <c r="MS153" i="1" s="1"/>
  <c r="MT154" i="1" s="1"/>
  <c r="MU155" i="1" s="1"/>
  <c r="MV156" i="1" s="1"/>
  <c r="MW157" i="1" s="1"/>
  <c r="MX158" i="1" s="1"/>
  <c r="MY159" i="1" s="1"/>
  <c r="MZ160" i="1" s="1"/>
  <c r="NA161" i="1" s="1"/>
  <c r="NB162" i="1" s="1"/>
  <c r="NC163" i="1" s="1"/>
  <c r="ND164" i="1" s="1"/>
  <c r="NE165" i="1" s="1"/>
  <c r="NF166" i="1" s="1"/>
  <c r="NG167" i="1" s="1"/>
  <c r="NH168" i="1" s="1"/>
  <c r="NI169" i="1" s="1"/>
  <c r="NJ170" i="1" s="1"/>
  <c r="NK171" i="1" s="1"/>
  <c r="NL172" i="1" s="1"/>
  <c r="NM173" i="1" s="1"/>
  <c r="NN174" i="1" s="1"/>
  <c r="NO175" i="1" s="1"/>
  <c r="NP176" i="1" s="1"/>
  <c r="NQ177" i="1" s="1"/>
  <c r="NR178" i="1" s="1"/>
  <c r="NS179" i="1" s="1"/>
  <c r="NT180" i="1" s="1"/>
  <c r="NU181" i="1" s="1"/>
  <c r="NV182" i="1" s="1"/>
  <c r="NW183" i="1" s="1"/>
  <c r="NX184" i="1" s="1"/>
  <c r="NY185" i="1" s="1"/>
  <c r="NZ186" i="1" s="1"/>
  <c r="OA187" i="1" s="1"/>
  <c r="OB188" i="1" s="1"/>
  <c r="OC189" i="1" s="1"/>
  <c r="OD190" i="1" s="1"/>
  <c r="OE191" i="1" s="1"/>
  <c r="OF192" i="1" s="1"/>
  <c r="OG193" i="1" s="1"/>
  <c r="OH194" i="1" s="1"/>
  <c r="OI195" i="1" s="1"/>
  <c r="HU189" i="1"/>
  <c r="ID189" i="1" s="1"/>
  <c r="IE190" i="1" s="1"/>
  <c r="IF191" i="1" s="1"/>
  <c r="IG192" i="1" s="1"/>
  <c r="IH193" i="1" s="1"/>
  <c r="II194" i="1" s="1"/>
  <c r="IJ195" i="1" s="1"/>
  <c r="HU141" i="1"/>
  <c r="ID141" i="1" s="1"/>
  <c r="IE142" i="1" s="1"/>
  <c r="IF143" i="1" s="1"/>
  <c r="IG144" i="1" s="1"/>
  <c r="IH145" i="1" s="1"/>
  <c r="II146" i="1" s="1"/>
  <c r="IJ147" i="1" s="1"/>
  <c r="IK148" i="1" s="1"/>
  <c r="IL149" i="1" s="1"/>
  <c r="IM150" i="1" s="1"/>
  <c r="IN151" i="1" s="1"/>
  <c r="IO152" i="1" s="1"/>
  <c r="IP153" i="1" s="1"/>
  <c r="IQ154" i="1" s="1"/>
  <c r="IR155" i="1" s="1"/>
  <c r="IS156" i="1" s="1"/>
  <c r="IT157" i="1" s="1"/>
  <c r="IU158" i="1" s="1"/>
  <c r="IV159" i="1" s="1"/>
  <c r="IW160" i="1" s="1"/>
  <c r="IX161" i="1" s="1"/>
  <c r="IY162" i="1" s="1"/>
  <c r="IZ163" i="1" s="1"/>
  <c r="JA164" i="1" s="1"/>
  <c r="JB165" i="1" s="1"/>
  <c r="JC166" i="1" s="1"/>
  <c r="JD167" i="1" s="1"/>
  <c r="JE168" i="1" s="1"/>
  <c r="JF169" i="1" s="1"/>
  <c r="JG170" i="1" s="1"/>
  <c r="JH171" i="1" s="1"/>
  <c r="JI172" i="1" s="1"/>
  <c r="JJ173" i="1" s="1"/>
  <c r="JK174" i="1" s="1"/>
  <c r="JL175" i="1" s="1"/>
  <c r="JM176" i="1" s="1"/>
  <c r="JN177" i="1" s="1"/>
  <c r="JO178" i="1" s="1"/>
  <c r="JP179" i="1" s="1"/>
  <c r="JQ180" i="1" s="1"/>
  <c r="JR181" i="1" s="1"/>
  <c r="JS182" i="1" s="1"/>
  <c r="JT183" i="1" s="1"/>
  <c r="JU184" i="1" s="1"/>
  <c r="JV185" i="1" s="1"/>
  <c r="JW186" i="1" s="1"/>
  <c r="JX187" i="1" s="1"/>
  <c r="JY188" i="1" s="1"/>
  <c r="JZ189" i="1" s="1"/>
  <c r="KA190" i="1" s="1"/>
  <c r="KB191" i="1" s="1"/>
  <c r="KC192" i="1" s="1"/>
  <c r="KD193" i="1" s="1"/>
  <c r="KE194" i="1" s="1"/>
  <c r="KF195" i="1" s="1"/>
  <c r="HU151" i="1"/>
  <c r="ID151" i="1" s="1"/>
  <c r="IE152" i="1" s="1"/>
  <c r="IF153" i="1" s="1"/>
  <c r="IG154" i="1" s="1"/>
  <c r="IH155" i="1" s="1"/>
  <c r="II156" i="1" s="1"/>
  <c r="IJ157" i="1" s="1"/>
  <c r="IK158" i="1" s="1"/>
  <c r="IL159" i="1" s="1"/>
  <c r="IM160" i="1" s="1"/>
  <c r="IN161" i="1" s="1"/>
  <c r="IO162" i="1" s="1"/>
  <c r="IP163" i="1" s="1"/>
  <c r="IQ164" i="1" s="1"/>
  <c r="IR165" i="1" s="1"/>
  <c r="IS166" i="1" s="1"/>
  <c r="IT167" i="1" s="1"/>
  <c r="IU168" i="1" s="1"/>
  <c r="IV169" i="1" s="1"/>
  <c r="IW170" i="1" s="1"/>
  <c r="IX171" i="1" s="1"/>
  <c r="IY172" i="1" s="1"/>
  <c r="IZ173" i="1" s="1"/>
  <c r="JA174" i="1" s="1"/>
  <c r="JB175" i="1" s="1"/>
  <c r="JC176" i="1" s="1"/>
  <c r="JD177" i="1" s="1"/>
  <c r="JE178" i="1" s="1"/>
  <c r="JF179" i="1" s="1"/>
  <c r="JG180" i="1" s="1"/>
  <c r="JH181" i="1" s="1"/>
  <c r="JI182" i="1" s="1"/>
  <c r="JJ183" i="1" s="1"/>
  <c r="JK184" i="1" s="1"/>
  <c r="JL185" i="1" s="1"/>
  <c r="JM186" i="1" s="1"/>
  <c r="JN187" i="1" s="1"/>
  <c r="JO188" i="1" s="1"/>
  <c r="JP189" i="1" s="1"/>
  <c r="JQ190" i="1" s="1"/>
  <c r="JR191" i="1" s="1"/>
  <c r="JS192" i="1" s="1"/>
  <c r="JT193" i="1" s="1"/>
  <c r="JU194" i="1" s="1"/>
  <c r="JV195" i="1" s="1"/>
  <c r="HU97" i="1"/>
  <c r="ID97" i="1" s="1"/>
  <c r="IE98" i="1" s="1"/>
  <c r="IF99" i="1" s="1"/>
  <c r="IG100" i="1" s="1"/>
  <c r="IH101" i="1" s="1"/>
  <c r="II102" i="1" s="1"/>
  <c r="IJ103" i="1" s="1"/>
  <c r="IK104" i="1" s="1"/>
  <c r="IL105" i="1" s="1"/>
  <c r="IM106" i="1" s="1"/>
  <c r="IN107" i="1" s="1"/>
  <c r="IO108" i="1" s="1"/>
  <c r="IP109" i="1" s="1"/>
  <c r="IQ110" i="1" s="1"/>
  <c r="IR111" i="1" s="1"/>
  <c r="IS112" i="1" s="1"/>
  <c r="IT113" i="1" s="1"/>
  <c r="IU114" i="1" s="1"/>
  <c r="IV115" i="1" s="1"/>
  <c r="IW116" i="1" s="1"/>
  <c r="IX117" i="1" s="1"/>
  <c r="IY118" i="1" s="1"/>
  <c r="IZ119" i="1" s="1"/>
  <c r="JA120" i="1" s="1"/>
  <c r="JB121" i="1" s="1"/>
  <c r="JC122" i="1" s="1"/>
  <c r="JD123" i="1" s="1"/>
  <c r="JE124" i="1" s="1"/>
  <c r="JF125" i="1" s="1"/>
  <c r="JG126" i="1" s="1"/>
  <c r="JH127" i="1" s="1"/>
  <c r="JI128" i="1" s="1"/>
  <c r="JJ129" i="1" s="1"/>
  <c r="JK130" i="1" s="1"/>
  <c r="JL131" i="1" s="1"/>
  <c r="JM132" i="1" s="1"/>
  <c r="JN133" i="1" s="1"/>
  <c r="JO134" i="1" s="1"/>
  <c r="JP135" i="1" s="1"/>
  <c r="JQ136" i="1" s="1"/>
  <c r="JR137" i="1" s="1"/>
  <c r="JS138" i="1" s="1"/>
  <c r="JT139" i="1" s="1"/>
  <c r="JU140" i="1" s="1"/>
  <c r="JV141" i="1" s="1"/>
  <c r="JW142" i="1" s="1"/>
  <c r="JX143" i="1" s="1"/>
  <c r="JY144" i="1" s="1"/>
  <c r="JZ145" i="1" s="1"/>
  <c r="KA146" i="1" s="1"/>
  <c r="KB147" i="1" s="1"/>
  <c r="KC148" i="1" s="1"/>
  <c r="KD149" i="1" s="1"/>
  <c r="KE150" i="1" s="1"/>
  <c r="KF151" i="1" s="1"/>
  <c r="KG152" i="1" s="1"/>
  <c r="KH153" i="1" s="1"/>
  <c r="KI154" i="1" s="1"/>
  <c r="KJ155" i="1" s="1"/>
  <c r="KK156" i="1" s="1"/>
  <c r="KL157" i="1" s="1"/>
  <c r="KM158" i="1" s="1"/>
  <c r="KN159" i="1" s="1"/>
  <c r="KO160" i="1" s="1"/>
  <c r="KP161" i="1" s="1"/>
  <c r="KQ162" i="1" s="1"/>
  <c r="KR163" i="1" s="1"/>
  <c r="KS164" i="1" s="1"/>
  <c r="KT165" i="1" s="1"/>
  <c r="KU166" i="1" s="1"/>
  <c r="KV167" i="1" s="1"/>
  <c r="KW168" i="1" s="1"/>
  <c r="KX169" i="1" s="1"/>
  <c r="KY170" i="1" s="1"/>
  <c r="KZ171" i="1" s="1"/>
  <c r="LA172" i="1" s="1"/>
  <c r="LB173" i="1" s="1"/>
  <c r="LC174" i="1" s="1"/>
  <c r="LD175" i="1" s="1"/>
  <c r="LE176" i="1" s="1"/>
  <c r="LF177" i="1" s="1"/>
  <c r="LG178" i="1" s="1"/>
  <c r="LH179" i="1" s="1"/>
  <c r="LI180" i="1" s="1"/>
  <c r="LJ181" i="1" s="1"/>
  <c r="LK182" i="1" s="1"/>
  <c r="LL183" i="1" s="1"/>
  <c r="LM184" i="1" s="1"/>
  <c r="LN185" i="1" s="1"/>
  <c r="LO186" i="1" s="1"/>
  <c r="LP187" i="1" s="1"/>
  <c r="LQ188" i="1" s="1"/>
  <c r="LR189" i="1" s="1"/>
  <c r="LS190" i="1" s="1"/>
  <c r="LT191" i="1" s="1"/>
  <c r="LU192" i="1" s="1"/>
  <c r="LV193" i="1" s="1"/>
  <c r="LW194" i="1" s="1"/>
  <c r="LX195" i="1" s="1"/>
  <c r="HU157" i="1"/>
  <c r="ID157" i="1" s="1"/>
  <c r="IE158" i="1" s="1"/>
  <c r="IF159" i="1" s="1"/>
  <c r="IG160" i="1" s="1"/>
  <c r="IH161" i="1" s="1"/>
  <c r="II162" i="1" s="1"/>
  <c r="IJ163" i="1" s="1"/>
  <c r="IK164" i="1" s="1"/>
  <c r="IL165" i="1" s="1"/>
  <c r="IM166" i="1" s="1"/>
  <c r="IN167" i="1" s="1"/>
  <c r="IO168" i="1" s="1"/>
  <c r="IP169" i="1" s="1"/>
  <c r="IQ170" i="1" s="1"/>
  <c r="IR171" i="1" s="1"/>
  <c r="IS172" i="1" s="1"/>
  <c r="IT173" i="1" s="1"/>
  <c r="IU174" i="1" s="1"/>
  <c r="IV175" i="1" s="1"/>
  <c r="IW176" i="1" s="1"/>
  <c r="IX177" i="1" s="1"/>
  <c r="IY178" i="1" s="1"/>
  <c r="IZ179" i="1" s="1"/>
  <c r="JA180" i="1" s="1"/>
  <c r="JB181" i="1" s="1"/>
  <c r="JC182" i="1" s="1"/>
  <c r="JD183" i="1" s="1"/>
  <c r="JE184" i="1" s="1"/>
  <c r="JF185" i="1" s="1"/>
  <c r="JG186" i="1" s="1"/>
  <c r="JH187" i="1" s="1"/>
  <c r="JI188" i="1" s="1"/>
  <c r="JJ189" i="1" s="1"/>
  <c r="JK190" i="1" s="1"/>
  <c r="JL191" i="1" s="1"/>
  <c r="JM192" i="1" s="1"/>
  <c r="JN193" i="1" s="1"/>
  <c r="JO194" i="1" s="1"/>
  <c r="JP195" i="1" s="1"/>
  <c r="HU109" i="1"/>
  <c r="ID109" i="1" s="1"/>
  <c r="IE110" i="1" s="1"/>
  <c r="IF111" i="1" s="1"/>
  <c r="IG112" i="1" s="1"/>
  <c r="IH113" i="1" s="1"/>
  <c r="II114" i="1" s="1"/>
  <c r="IJ115" i="1" s="1"/>
  <c r="IK116" i="1" s="1"/>
  <c r="IL117" i="1" s="1"/>
  <c r="IM118" i="1" s="1"/>
  <c r="IN119" i="1" s="1"/>
  <c r="IO120" i="1" s="1"/>
  <c r="IP121" i="1" s="1"/>
  <c r="IQ122" i="1" s="1"/>
  <c r="IR123" i="1" s="1"/>
  <c r="IS124" i="1" s="1"/>
  <c r="IT125" i="1" s="1"/>
  <c r="IU126" i="1" s="1"/>
  <c r="IV127" i="1" s="1"/>
  <c r="IW128" i="1" s="1"/>
  <c r="IX129" i="1" s="1"/>
  <c r="IY130" i="1" s="1"/>
  <c r="IZ131" i="1" s="1"/>
  <c r="JA132" i="1" s="1"/>
  <c r="JB133" i="1" s="1"/>
  <c r="JC134" i="1" s="1"/>
  <c r="JD135" i="1" s="1"/>
  <c r="JE136" i="1" s="1"/>
  <c r="JF137" i="1" s="1"/>
  <c r="JG138" i="1" s="1"/>
  <c r="JH139" i="1" s="1"/>
  <c r="JI140" i="1" s="1"/>
  <c r="JJ141" i="1" s="1"/>
  <c r="JK142" i="1" s="1"/>
  <c r="JL143" i="1" s="1"/>
  <c r="JM144" i="1" s="1"/>
  <c r="JN145" i="1" s="1"/>
  <c r="JO146" i="1" s="1"/>
  <c r="JP147" i="1" s="1"/>
  <c r="JQ148" i="1" s="1"/>
  <c r="JR149" i="1" s="1"/>
  <c r="JS150" i="1" s="1"/>
  <c r="JT151" i="1" s="1"/>
  <c r="JU152" i="1" s="1"/>
  <c r="JV153" i="1" s="1"/>
  <c r="JW154" i="1" s="1"/>
  <c r="JX155" i="1" s="1"/>
  <c r="JY156" i="1" s="1"/>
  <c r="JZ157" i="1" s="1"/>
  <c r="KA158" i="1" s="1"/>
  <c r="KB159" i="1" s="1"/>
  <c r="KC160" i="1" s="1"/>
  <c r="KD161" i="1" s="1"/>
  <c r="KE162" i="1" s="1"/>
  <c r="KF163" i="1" s="1"/>
  <c r="KG164" i="1" s="1"/>
  <c r="KH165" i="1" s="1"/>
  <c r="KI166" i="1" s="1"/>
  <c r="KJ167" i="1" s="1"/>
  <c r="KK168" i="1" s="1"/>
  <c r="KL169" i="1" s="1"/>
  <c r="KM170" i="1" s="1"/>
  <c r="KN171" i="1" s="1"/>
  <c r="KO172" i="1" s="1"/>
  <c r="KP173" i="1" s="1"/>
  <c r="KQ174" i="1" s="1"/>
  <c r="KR175" i="1" s="1"/>
  <c r="KS176" i="1" s="1"/>
  <c r="KT177" i="1" s="1"/>
  <c r="KU178" i="1" s="1"/>
  <c r="KV179" i="1" s="1"/>
  <c r="KW180" i="1" s="1"/>
  <c r="KX181" i="1" s="1"/>
  <c r="KY182" i="1" s="1"/>
  <c r="KZ183" i="1" s="1"/>
  <c r="LA184" i="1" s="1"/>
  <c r="LB185" i="1" s="1"/>
  <c r="LC186" i="1" s="1"/>
  <c r="LD187" i="1" s="1"/>
  <c r="LE188" i="1" s="1"/>
  <c r="LF189" i="1" s="1"/>
  <c r="LG190" i="1" s="1"/>
  <c r="LH191" i="1" s="1"/>
  <c r="LI192" i="1" s="1"/>
  <c r="LJ193" i="1" s="1"/>
  <c r="LK194" i="1" s="1"/>
  <c r="LL195" i="1" s="1"/>
  <c r="HU23" i="1"/>
  <c r="ID23" i="1" s="1"/>
  <c r="IE24" i="1" s="1"/>
  <c r="IF25" i="1" s="1"/>
  <c r="IG26" i="1" s="1"/>
  <c r="IH27" i="1" s="1"/>
  <c r="II28" i="1" s="1"/>
  <c r="IJ29" i="1" s="1"/>
  <c r="IK30" i="1" s="1"/>
  <c r="IL31" i="1" s="1"/>
  <c r="IM32" i="1" s="1"/>
  <c r="IN33" i="1" s="1"/>
  <c r="IO34" i="1" s="1"/>
  <c r="IP35" i="1" s="1"/>
  <c r="IQ36" i="1" s="1"/>
  <c r="IR37" i="1" s="1"/>
  <c r="IS38" i="1" s="1"/>
  <c r="IT39" i="1" s="1"/>
  <c r="IU40" i="1" s="1"/>
  <c r="IV41" i="1" s="1"/>
  <c r="IW42" i="1" s="1"/>
  <c r="IX43" i="1" s="1"/>
  <c r="IY44" i="1" s="1"/>
  <c r="IZ45" i="1" s="1"/>
  <c r="JA46" i="1" s="1"/>
  <c r="JB47" i="1" s="1"/>
  <c r="JC48" i="1" s="1"/>
  <c r="JD49" i="1" s="1"/>
  <c r="JE50" i="1" s="1"/>
  <c r="JF51" i="1" s="1"/>
  <c r="JG52" i="1" s="1"/>
  <c r="JH53" i="1" s="1"/>
  <c r="JI54" i="1" s="1"/>
  <c r="JJ55" i="1" s="1"/>
  <c r="JK56" i="1" s="1"/>
  <c r="JL57" i="1" s="1"/>
  <c r="JM58" i="1" s="1"/>
  <c r="JN59" i="1" s="1"/>
  <c r="JO60" i="1" s="1"/>
  <c r="JP61" i="1" s="1"/>
  <c r="JQ62" i="1" s="1"/>
  <c r="JR63" i="1" s="1"/>
  <c r="JS64" i="1" s="1"/>
  <c r="JT65" i="1" s="1"/>
  <c r="JU66" i="1" s="1"/>
  <c r="JV67" i="1" s="1"/>
  <c r="JW68" i="1" s="1"/>
  <c r="JX69" i="1" s="1"/>
  <c r="JY70" i="1" s="1"/>
  <c r="JZ71" i="1" s="1"/>
  <c r="KA72" i="1" s="1"/>
  <c r="KB73" i="1" s="1"/>
  <c r="KC74" i="1" s="1"/>
  <c r="KD75" i="1" s="1"/>
  <c r="KE76" i="1" s="1"/>
  <c r="KF77" i="1" s="1"/>
  <c r="KG78" i="1" s="1"/>
  <c r="KH79" i="1" s="1"/>
  <c r="KI80" i="1" s="1"/>
  <c r="KJ81" i="1" s="1"/>
  <c r="KK82" i="1" s="1"/>
  <c r="KL83" i="1" s="1"/>
  <c r="KM84" i="1" s="1"/>
  <c r="KN85" i="1" s="1"/>
  <c r="KO86" i="1" s="1"/>
  <c r="KP87" i="1" s="1"/>
  <c r="KQ88" i="1" s="1"/>
  <c r="KR89" i="1" s="1"/>
  <c r="KS90" i="1" s="1"/>
  <c r="KT91" i="1" s="1"/>
  <c r="KU92" i="1" s="1"/>
  <c r="KV93" i="1" s="1"/>
  <c r="KW94" i="1" s="1"/>
  <c r="KX95" i="1" s="1"/>
  <c r="KY96" i="1" s="1"/>
  <c r="KZ97" i="1" s="1"/>
  <c r="LA98" i="1" s="1"/>
  <c r="LB99" i="1" s="1"/>
  <c r="LC100" i="1" s="1"/>
  <c r="LD101" i="1" s="1"/>
  <c r="LE102" i="1" s="1"/>
  <c r="LF103" i="1" s="1"/>
  <c r="LG104" i="1" s="1"/>
  <c r="LH105" i="1" s="1"/>
  <c r="LI106" i="1" s="1"/>
  <c r="LJ107" i="1" s="1"/>
  <c r="LK108" i="1" s="1"/>
  <c r="LL109" i="1" s="1"/>
  <c r="LM110" i="1" s="1"/>
  <c r="LN111" i="1" s="1"/>
  <c r="LO112" i="1" s="1"/>
  <c r="LP113" i="1" s="1"/>
  <c r="LQ114" i="1" s="1"/>
  <c r="LR115" i="1" s="1"/>
  <c r="LS116" i="1" s="1"/>
  <c r="LT117" i="1" s="1"/>
  <c r="LU118" i="1" s="1"/>
  <c r="LV119" i="1" s="1"/>
  <c r="LW120" i="1" s="1"/>
  <c r="LX121" i="1" s="1"/>
  <c r="LY122" i="1" s="1"/>
  <c r="LZ123" i="1" s="1"/>
  <c r="MA124" i="1" s="1"/>
  <c r="MB125" i="1" s="1"/>
  <c r="MC126" i="1" s="1"/>
  <c r="MD127" i="1" s="1"/>
  <c r="ME128" i="1" s="1"/>
  <c r="MF129" i="1" s="1"/>
  <c r="MG130" i="1" s="1"/>
  <c r="MH131" i="1" s="1"/>
  <c r="MI132" i="1" s="1"/>
  <c r="MJ133" i="1" s="1"/>
  <c r="MK134" i="1" s="1"/>
  <c r="ML135" i="1" s="1"/>
  <c r="MM136" i="1" s="1"/>
  <c r="MN137" i="1" s="1"/>
  <c r="MO138" i="1" s="1"/>
  <c r="MP139" i="1" s="1"/>
  <c r="MQ140" i="1" s="1"/>
  <c r="MR141" i="1" s="1"/>
  <c r="MS142" i="1" s="1"/>
  <c r="MT143" i="1" s="1"/>
  <c r="MU144" i="1" s="1"/>
  <c r="MV145" i="1" s="1"/>
  <c r="MW146" i="1" s="1"/>
  <c r="MX147" i="1" s="1"/>
  <c r="MY148" i="1" s="1"/>
  <c r="MZ149" i="1" s="1"/>
  <c r="NA150" i="1" s="1"/>
  <c r="NB151" i="1" s="1"/>
  <c r="NC152" i="1" s="1"/>
  <c r="ND153" i="1" s="1"/>
  <c r="NE154" i="1" s="1"/>
  <c r="NF155" i="1" s="1"/>
  <c r="NG156" i="1" s="1"/>
  <c r="NH157" i="1" s="1"/>
  <c r="NI158" i="1" s="1"/>
  <c r="NJ159" i="1" s="1"/>
  <c r="NK160" i="1" s="1"/>
  <c r="NL161" i="1" s="1"/>
  <c r="NM162" i="1" s="1"/>
  <c r="NN163" i="1" s="1"/>
  <c r="NO164" i="1" s="1"/>
  <c r="NP165" i="1" s="1"/>
  <c r="NQ166" i="1" s="1"/>
  <c r="NR167" i="1" s="1"/>
  <c r="NS168" i="1" s="1"/>
  <c r="NT169" i="1" s="1"/>
  <c r="NU170" i="1" s="1"/>
  <c r="NV171" i="1" s="1"/>
  <c r="NW172" i="1" s="1"/>
  <c r="NX173" i="1" s="1"/>
  <c r="NY174" i="1" s="1"/>
  <c r="NZ175" i="1" s="1"/>
  <c r="OA176" i="1" s="1"/>
  <c r="OB177" i="1" s="1"/>
  <c r="OC178" i="1" s="1"/>
  <c r="OD179" i="1" s="1"/>
  <c r="OE180" i="1" s="1"/>
  <c r="OF181" i="1" s="1"/>
  <c r="OG182" i="1" s="1"/>
  <c r="OH183" i="1" s="1"/>
  <c r="OI184" i="1" s="1"/>
  <c r="OJ185" i="1" s="1"/>
  <c r="OK186" i="1" s="1"/>
  <c r="OL187" i="1" s="1"/>
  <c r="OM188" i="1" s="1"/>
  <c r="ON189" i="1" s="1"/>
  <c r="OO190" i="1" s="1"/>
  <c r="OP191" i="1" s="1"/>
  <c r="OQ192" i="1" s="1"/>
  <c r="OR193" i="1" s="1"/>
  <c r="OS194" i="1" s="1"/>
  <c r="OT195" i="1" s="1"/>
  <c r="HV36" i="1"/>
  <c r="H52" i="1"/>
  <c r="HV27" i="1"/>
  <c r="H43" i="1"/>
  <c r="HV38" i="1"/>
  <c r="H54" i="1"/>
  <c r="HV33" i="1"/>
  <c r="H49" i="1"/>
  <c r="HV39" i="1"/>
  <c r="H55" i="1"/>
  <c r="HU184" i="1"/>
  <c r="ID184" i="1" s="1"/>
  <c r="IE185" i="1" s="1"/>
  <c r="IF186" i="1" s="1"/>
  <c r="IG187" i="1" s="1"/>
  <c r="IH188" i="1" s="1"/>
  <c r="II189" i="1" s="1"/>
  <c r="IJ190" i="1" s="1"/>
  <c r="IK191" i="1" s="1"/>
  <c r="IL192" i="1" s="1"/>
  <c r="IM193" i="1" s="1"/>
  <c r="IN194" i="1" s="1"/>
  <c r="IO195" i="1" s="1"/>
  <c r="HU70" i="1"/>
  <c r="ID70" i="1" s="1"/>
  <c r="IE71" i="1" s="1"/>
  <c r="IF72" i="1" s="1"/>
  <c r="IG73" i="1" s="1"/>
  <c r="IH74" i="1" s="1"/>
  <c r="II75" i="1" s="1"/>
  <c r="IJ76" i="1" s="1"/>
  <c r="IK77" i="1" s="1"/>
  <c r="IL78" i="1" s="1"/>
  <c r="IM79" i="1" s="1"/>
  <c r="IN80" i="1" s="1"/>
  <c r="IO81" i="1" s="1"/>
  <c r="IP82" i="1" s="1"/>
  <c r="IQ83" i="1" s="1"/>
  <c r="IR84" i="1" s="1"/>
  <c r="IS85" i="1" s="1"/>
  <c r="IT86" i="1" s="1"/>
  <c r="IU87" i="1" s="1"/>
  <c r="IV88" i="1" s="1"/>
  <c r="IW89" i="1" s="1"/>
  <c r="IX90" i="1" s="1"/>
  <c r="IY91" i="1" s="1"/>
  <c r="IZ92" i="1" s="1"/>
  <c r="JA93" i="1" s="1"/>
  <c r="JB94" i="1" s="1"/>
  <c r="JC95" i="1" s="1"/>
  <c r="JD96" i="1" s="1"/>
  <c r="JE97" i="1" s="1"/>
  <c r="JF98" i="1" s="1"/>
  <c r="JG99" i="1" s="1"/>
  <c r="JH100" i="1" s="1"/>
  <c r="JI101" i="1" s="1"/>
  <c r="JJ102" i="1" s="1"/>
  <c r="JK103" i="1" s="1"/>
  <c r="JL104" i="1" s="1"/>
  <c r="JM105" i="1" s="1"/>
  <c r="JN106" i="1" s="1"/>
  <c r="JO107" i="1" s="1"/>
  <c r="JP108" i="1" s="1"/>
  <c r="JQ109" i="1" s="1"/>
  <c r="JR110" i="1" s="1"/>
  <c r="JS111" i="1" s="1"/>
  <c r="JT112" i="1" s="1"/>
  <c r="JU113" i="1" s="1"/>
  <c r="JV114" i="1" s="1"/>
  <c r="JW115" i="1" s="1"/>
  <c r="JX116" i="1" s="1"/>
  <c r="JY117" i="1" s="1"/>
  <c r="JZ118" i="1" s="1"/>
  <c r="KA119" i="1" s="1"/>
  <c r="KB120" i="1" s="1"/>
  <c r="KC121" i="1" s="1"/>
  <c r="KD122" i="1" s="1"/>
  <c r="KE123" i="1" s="1"/>
  <c r="KF124" i="1" s="1"/>
  <c r="KG125" i="1" s="1"/>
  <c r="KH126" i="1" s="1"/>
  <c r="KI127" i="1" s="1"/>
  <c r="KJ128" i="1" s="1"/>
  <c r="KK129" i="1" s="1"/>
  <c r="KL130" i="1" s="1"/>
  <c r="KM131" i="1" s="1"/>
  <c r="KN132" i="1" s="1"/>
  <c r="KO133" i="1" s="1"/>
  <c r="KP134" i="1" s="1"/>
  <c r="KQ135" i="1" s="1"/>
  <c r="KR136" i="1" s="1"/>
  <c r="KS137" i="1" s="1"/>
  <c r="KT138" i="1" s="1"/>
  <c r="KU139" i="1" s="1"/>
  <c r="KV140" i="1" s="1"/>
  <c r="KW141" i="1" s="1"/>
  <c r="KX142" i="1" s="1"/>
  <c r="KY143" i="1" s="1"/>
  <c r="KZ144" i="1" s="1"/>
  <c r="LA145" i="1" s="1"/>
  <c r="LB146" i="1" s="1"/>
  <c r="LC147" i="1" s="1"/>
  <c r="LD148" i="1" s="1"/>
  <c r="LE149" i="1" s="1"/>
  <c r="LF150" i="1" s="1"/>
  <c r="LG151" i="1" s="1"/>
  <c r="LH152" i="1" s="1"/>
  <c r="LI153" i="1" s="1"/>
  <c r="LJ154" i="1" s="1"/>
  <c r="LK155" i="1" s="1"/>
  <c r="LL156" i="1" s="1"/>
  <c r="LM157" i="1" s="1"/>
  <c r="LN158" i="1" s="1"/>
  <c r="LO159" i="1" s="1"/>
  <c r="LP160" i="1" s="1"/>
  <c r="LQ161" i="1" s="1"/>
  <c r="LR162" i="1" s="1"/>
  <c r="LS163" i="1" s="1"/>
  <c r="LT164" i="1" s="1"/>
  <c r="LU165" i="1" s="1"/>
  <c r="LV166" i="1" s="1"/>
  <c r="LW167" i="1" s="1"/>
  <c r="LX168" i="1" s="1"/>
  <c r="LY169" i="1" s="1"/>
  <c r="LZ170" i="1" s="1"/>
  <c r="MA171" i="1" s="1"/>
  <c r="MB172" i="1" s="1"/>
  <c r="MC173" i="1" s="1"/>
  <c r="MD174" i="1" s="1"/>
  <c r="ME175" i="1" s="1"/>
  <c r="MF176" i="1" s="1"/>
  <c r="MG177" i="1" s="1"/>
  <c r="MH178" i="1" s="1"/>
  <c r="MI179" i="1" s="1"/>
  <c r="MJ180" i="1" s="1"/>
  <c r="MK181" i="1" s="1"/>
  <c r="ML182" i="1" s="1"/>
  <c r="MM183" i="1" s="1"/>
  <c r="MN184" i="1" s="1"/>
  <c r="MO185" i="1" s="1"/>
  <c r="MP186" i="1" s="1"/>
  <c r="MQ187" i="1" s="1"/>
  <c r="MR188" i="1" s="1"/>
  <c r="MS189" i="1" s="1"/>
  <c r="MT190" i="1" s="1"/>
  <c r="MU191" i="1" s="1"/>
  <c r="MV192" i="1" s="1"/>
  <c r="MW193" i="1" s="1"/>
  <c r="MX194" i="1" s="1"/>
  <c r="MY195" i="1" s="1"/>
  <c r="HU123" i="1"/>
  <c r="ID123" i="1" s="1"/>
  <c r="IE124" i="1" s="1"/>
  <c r="IF125" i="1" s="1"/>
  <c r="IG126" i="1" s="1"/>
  <c r="IH127" i="1" s="1"/>
  <c r="II128" i="1" s="1"/>
  <c r="IJ129" i="1" s="1"/>
  <c r="IK130" i="1" s="1"/>
  <c r="IL131" i="1" s="1"/>
  <c r="IM132" i="1" s="1"/>
  <c r="IN133" i="1" s="1"/>
  <c r="IO134" i="1" s="1"/>
  <c r="IP135" i="1" s="1"/>
  <c r="IQ136" i="1" s="1"/>
  <c r="IR137" i="1" s="1"/>
  <c r="IS138" i="1" s="1"/>
  <c r="IT139" i="1" s="1"/>
  <c r="IU140" i="1" s="1"/>
  <c r="IV141" i="1" s="1"/>
  <c r="IW142" i="1" s="1"/>
  <c r="IX143" i="1" s="1"/>
  <c r="IY144" i="1" s="1"/>
  <c r="IZ145" i="1" s="1"/>
  <c r="JA146" i="1" s="1"/>
  <c r="JB147" i="1" s="1"/>
  <c r="JC148" i="1" s="1"/>
  <c r="JD149" i="1" s="1"/>
  <c r="JE150" i="1" s="1"/>
  <c r="JF151" i="1" s="1"/>
  <c r="JG152" i="1" s="1"/>
  <c r="JH153" i="1" s="1"/>
  <c r="JI154" i="1" s="1"/>
  <c r="JJ155" i="1" s="1"/>
  <c r="JK156" i="1" s="1"/>
  <c r="JL157" i="1" s="1"/>
  <c r="JM158" i="1" s="1"/>
  <c r="JN159" i="1" s="1"/>
  <c r="JO160" i="1" s="1"/>
  <c r="JP161" i="1" s="1"/>
  <c r="JQ162" i="1" s="1"/>
  <c r="JR163" i="1" s="1"/>
  <c r="JS164" i="1" s="1"/>
  <c r="JT165" i="1" s="1"/>
  <c r="JU166" i="1" s="1"/>
  <c r="JV167" i="1" s="1"/>
  <c r="JW168" i="1" s="1"/>
  <c r="JX169" i="1" s="1"/>
  <c r="JY170" i="1" s="1"/>
  <c r="JZ171" i="1" s="1"/>
  <c r="KA172" i="1" s="1"/>
  <c r="KB173" i="1" s="1"/>
  <c r="KC174" i="1" s="1"/>
  <c r="KD175" i="1" s="1"/>
  <c r="KE176" i="1" s="1"/>
  <c r="KF177" i="1" s="1"/>
  <c r="KG178" i="1" s="1"/>
  <c r="KH179" i="1" s="1"/>
  <c r="KI180" i="1" s="1"/>
  <c r="KJ181" i="1" s="1"/>
  <c r="KK182" i="1" s="1"/>
  <c r="KL183" i="1" s="1"/>
  <c r="KM184" i="1" s="1"/>
  <c r="KN185" i="1" s="1"/>
  <c r="KO186" i="1" s="1"/>
  <c r="KP187" i="1" s="1"/>
  <c r="KQ188" i="1" s="1"/>
  <c r="KR189" i="1" s="1"/>
  <c r="KS190" i="1" s="1"/>
  <c r="KT191" i="1" s="1"/>
  <c r="KU192" i="1" s="1"/>
  <c r="KV193" i="1" s="1"/>
  <c r="KW194" i="1" s="1"/>
  <c r="KX195" i="1" s="1"/>
  <c r="HU117" i="1"/>
  <c r="ID117" i="1" s="1"/>
  <c r="IE118" i="1" s="1"/>
  <c r="IF119" i="1" s="1"/>
  <c r="IG120" i="1" s="1"/>
  <c r="IH121" i="1" s="1"/>
  <c r="II122" i="1" s="1"/>
  <c r="IJ123" i="1" s="1"/>
  <c r="IK124" i="1" s="1"/>
  <c r="IL125" i="1" s="1"/>
  <c r="IM126" i="1" s="1"/>
  <c r="IN127" i="1" s="1"/>
  <c r="IO128" i="1" s="1"/>
  <c r="IP129" i="1" s="1"/>
  <c r="IQ130" i="1" s="1"/>
  <c r="IR131" i="1" s="1"/>
  <c r="IS132" i="1" s="1"/>
  <c r="IT133" i="1" s="1"/>
  <c r="IU134" i="1" s="1"/>
  <c r="IV135" i="1" s="1"/>
  <c r="IW136" i="1" s="1"/>
  <c r="IX137" i="1" s="1"/>
  <c r="IY138" i="1" s="1"/>
  <c r="IZ139" i="1" s="1"/>
  <c r="JA140" i="1" s="1"/>
  <c r="JB141" i="1" s="1"/>
  <c r="JC142" i="1" s="1"/>
  <c r="JD143" i="1" s="1"/>
  <c r="JE144" i="1" s="1"/>
  <c r="JF145" i="1" s="1"/>
  <c r="JG146" i="1" s="1"/>
  <c r="JH147" i="1" s="1"/>
  <c r="JI148" i="1" s="1"/>
  <c r="JJ149" i="1" s="1"/>
  <c r="JK150" i="1" s="1"/>
  <c r="JL151" i="1" s="1"/>
  <c r="JM152" i="1" s="1"/>
  <c r="JN153" i="1" s="1"/>
  <c r="JO154" i="1" s="1"/>
  <c r="JP155" i="1" s="1"/>
  <c r="JQ156" i="1" s="1"/>
  <c r="JR157" i="1" s="1"/>
  <c r="JS158" i="1" s="1"/>
  <c r="JT159" i="1" s="1"/>
  <c r="JU160" i="1" s="1"/>
  <c r="JV161" i="1" s="1"/>
  <c r="JW162" i="1" s="1"/>
  <c r="JX163" i="1" s="1"/>
  <c r="JY164" i="1" s="1"/>
  <c r="JZ165" i="1" s="1"/>
  <c r="KA166" i="1" s="1"/>
  <c r="KB167" i="1" s="1"/>
  <c r="KC168" i="1" s="1"/>
  <c r="KD169" i="1" s="1"/>
  <c r="KE170" i="1" s="1"/>
  <c r="KF171" i="1" s="1"/>
  <c r="KG172" i="1" s="1"/>
  <c r="KH173" i="1" s="1"/>
  <c r="KI174" i="1" s="1"/>
  <c r="KJ175" i="1" s="1"/>
  <c r="KK176" i="1" s="1"/>
  <c r="KL177" i="1" s="1"/>
  <c r="KM178" i="1" s="1"/>
  <c r="KN179" i="1" s="1"/>
  <c r="KO180" i="1" s="1"/>
  <c r="KP181" i="1" s="1"/>
  <c r="KQ182" i="1" s="1"/>
  <c r="KR183" i="1" s="1"/>
  <c r="KS184" i="1" s="1"/>
  <c r="KT185" i="1" s="1"/>
  <c r="KU186" i="1" s="1"/>
  <c r="KV187" i="1" s="1"/>
  <c r="KW188" i="1" s="1"/>
  <c r="KX189" i="1" s="1"/>
  <c r="KY190" i="1" s="1"/>
  <c r="KZ191" i="1" s="1"/>
  <c r="LA192" i="1" s="1"/>
  <c r="LB193" i="1" s="1"/>
  <c r="LC194" i="1" s="1"/>
  <c r="LD195" i="1" s="1"/>
  <c r="HU22" i="1"/>
  <c r="ID22" i="1" s="1"/>
  <c r="IE23" i="1" s="1"/>
  <c r="IF24" i="1" s="1"/>
  <c r="IG25" i="1" s="1"/>
  <c r="IH26" i="1" s="1"/>
  <c r="II27" i="1" s="1"/>
  <c r="IJ28" i="1" s="1"/>
  <c r="IK29" i="1" s="1"/>
  <c r="IL30" i="1" s="1"/>
  <c r="IM31" i="1" s="1"/>
  <c r="IN32" i="1" s="1"/>
  <c r="IO33" i="1" s="1"/>
  <c r="IP34" i="1" s="1"/>
  <c r="IQ35" i="1" s="1"/>
  <c r="IR36" i="1" s="1"/>
  <c r="IS37" i="1" s="1"/>
  <c r="IT38" i="1" s="1"/>
  <c r="IU39" i="1" s="1"/>
  <c r="IV40" i="1" s="1"/>
  <c r="IW41" i="1" s="1"/>
  <c r="IX42" i="1" s="1"/>
  <c r="IY43" i="1" s="1"/>
  <c r="IZ44" i="1" s="1"/>
  <c r="JA45" i="1" s="1"/>
  <c r="JB46" i="1" s="1"/>
  <c r="JC47" i="1" s="1"/>
  <c r="JD48" i="1" s="1"/>
  <c r="JE49" i="1" s="1"/>
  <c r="JF50" i="1" s="1"/>
  <c r="JG51" i="1" s="1"/>
  <c r="JH52" i="1" s="1"/>
  <c r="JI53" i="1" s="1"/>
  <c r="JJ54" i="1" s="1"/>
  <c r="JK55" i="1" s="1"/>
  <c r="JL56" i="1" s="1"/>
  <c r="JM57" i="1" s="1"/>
  <c r="JN58" i="1" s="1"/>
  <c r="JO59" i="1" s="1"/>
  <c r="JP60" i="1" s="1"/>
  <c r="JQ61" i="1" s="1"/>
  <c r="JR62" i="1" s="1"/>
  <c r="JS63" i="1" s="1"/>
  <c r="JT64" i="1" s="1"/>
  <c r="JU65" i="1" s="1"/>
  <c r="JV66" i="1" s="1"/>
  <c r="JW67" i="1" s="1"/>
  <c r="JX68" i="1" s="1"/>
  <c r="JY69" i="1" s="1"/>
  <c r="JZ70" i="1" s="1"/>
  <c r="KA71" i="1" s="1"/>
  <c r="KB72" i="1" s="1"/>
  <c r="KC73" i="1" s="1"/>
  <c r="KD74" i="1" s="1"/>
  <c r="KE75" i="1" s="1"/>
  <c r="KF76" i="1" s="1"/>
  <c r="KG77" i="1" s="1"/>
  <c r="KH78" i="1" s="1"/>
  <c r="KI79" i="1" s="1"/>
  <c r="KJ80" i="1" s="1"/>
  <c r="KK81" i="1" s="1"/>
  <c r="KL82" i="1" s="1"/>
  <c r="KM83" i="1" s="1"/>
  <c r="KN84" i="1" s="1"/>
  <c r="KO85" i="1" s="1"/>
  <c r="KP86" i="1" s="1"/>
  <c r="KQ87" i="1" s="1"/>
  <c r="KR88" i="1" s="1"/>
  <c r="KS89" i="1" s="1"/>
  <c r="KT90" i="1" s="1"/>
  <c r="KU91" i="1" s="1"/>
  <c r="KV92" i="1" s="1"/>
  <c r="KW93" i="1" s="1"/>
  <c r="KX94" i="1" s="1"/>
  <c r="KY95" i="1" s="1"/>
  <c r="KZ96" i="1" s="1"/>
  <c r="LA97" i="1" s="1"/>
  <c r="LB98" i="1" s="1"/>
  <c r="LC99" i="1" s="1"/>
  <c r="LD100" i="1" s="1"/>
  <c r="LE101" i="1" s="1"/>
  <c r="LF102" i="1" s="1"/>
  <c r="LG103" i="1" s="1"/>
  <c r="LH104" i="1" s="1"/>
  <c r="LI105" i="1" s="1"/>
  <c r="LJ106" i="1" s="1"/>
  <c r="LK107" i="1" s="1"/>
  <c r="LL108" i="1" s="1"/>
  <c r="LM109" i="1" s="1"/>
  <c r="LN110" i="1" s="1"/>
  <c r="LO111" i="1" s="1"/>
  <c r="LP112" i="1" s="1"/>
  <c r="LQ113" i="1" s="1"/>
  <c r="LR114" i="1" s="1"/>
  <c r="LS115" i="1" s="1"/>
  <c r="LT116" i="1" s="1"/>
  <c r="LU117" i="1" s="1"/>
  <c r="LV118" i="1" s="1"/>
  <c r="LW119" i="1" s="1"/>
  <c r="LX120" i="1" s="1"/>
  <c r="LY121" i="1" s="1"/>
  <c r="LZ122" i="1" s="1"/>
  <c r="MA123" i="1" s="1"/>
  <c r="MB124" i="1" s="1"/>
  <c r="MC125" i="1" s="1"/>
  <c r="MD126" i="1" s="1"/>
  <c r="ME127" i="1" s="1"/>
  <c r="MF128" i="1" s="1"/>
  <c r="MG129" i="1" s="1"/>
  <c r="MH130" i="1" s="1"/>
  <c r="MI131" i="1" s="1"/>
  <c r="MJ132" i="1" s="1"/>
  <c r="MK133" i="1" s="1"/>
  <c r="ML134" i="1" s="1"/>
  <c r="MM135" i="1" s="1"/>
  <c r="MN136" i="1" s="1"/>
  <c r="MO137" i="1" s="1"/>
  <c r="MP138" i="1" s="1"/>
  <c r="MQ139" i="1" s="1"/>
  <c r="MR140" i="1" s="1"/>
  <c r="MS141" i="1" s="1"/>
  <c r="MT142" i="1" s="1"/>
  <c r="MU143" i="1" s="1"/>
  <c r="MV144" i="1" s="1"/>
  <c r="MW145" i="1" s="1"/>
  <c r="MX146" i="1" s="1"/>
  <c r="MY147" i="1" s="1"/>
  <c r="MZ148" i="1" s="1"/>
  <c r="NA149" i="1" s="1"/>
  <c r="NB150" i="1" s="1"/>
  <c r="NC151" i="1" s="1"/>
  <c r="ND152" i="1" s="1"/>
  <c r="NE153" i="1" s="1"/>
  <c r="NF154" i="1" s="1"/>
  <c r="NG155" i="1" s="1"/>
  <c r="NH156" i="1" s="1"/>
  <c r="NI157" i="1" s="1"/>
  <c r="NJ158" i="1" s="1"/>
  <c r="NK159" i="1" s="1"/>
  <c r="NL160" i="1" s="1"/>
  <c r="NM161" i="1" s="1"/>
  <c r="NN162" i="1" s="1"/>
  <c r="NO163" i="1" s="1"/>
  <c r="NP164" i="1" s="1"/>
  <c r="NQ165" i="1" s="1"/>
  <c r="NR166" i="1" s="1"/>
  <c r="NS167" i="1" s="1"/>
  <c r="NT168" i="1" s="1"/>
  <c r="NU169" i="1" s="1"/>
  <c r="NV170" i="1" s="1"/>
  <c r="NW171" i="1" s="1"/>
  <c r="NX172" i="1" s="1"/>
  <c r="NY173" i="1" s="1"/>
  <c r="NZ174" i="1" s="1"/>
  <c r="OA175" i="1" s="1"/>
  <c r="OB176" i="1" s="1"/>
  <c r="OC177" i="1" s="1"/>
  <c r="OD178" i="1" s="1"/>
  <c r="OE179" i="1" s="1"/>
  <c r="OF180" i="1" s="1"/>
  <c r="OG181" i="1" s="1"/>
  <c r="OH182" i="1" s="1"/>
  <c r="OI183" i="1" s="1"/>
  <c r="OJ184" i="1" s="1"/>
  <c r="OK185" i="1" s="1"/>
  <c r="OL186" i="1" s="1"/>
  <c r="OM187" i="1" s="1"/>
  <c r="ON188" i="1" s="1"/>
  <c r="OO189" i="1" s="1"/>
  <c r="OP190" i="1" s="1"/>
  <c r="OQ191" i="1" s="1"/>
  <c r="OR192" i="1" s="1"/>
  <c r="OS193" i="1" s="1"/>
  <c r="OT194" i="1" s="1"/>
  <c r="OU195" i="1" s="1"/>
  <c r="HU165" i="1"/>
  <c r="ID165" i="1" s="1"/>
  <c r="IE166" i="1" s="1"/>
  <c r="IF167" i="1" s="1"/>
  <c r="IG168" i="1" s="1"/>
  <c r="IH169" i="1" s="1"/>
  <c r="II170" i="1" s="1"/>
  <c r="IJ171" i="1" s="1"/>
  <c r="IK172" i="1" s="1"/>
  <c r="IL173" i="1" s="1"/>
  <c r="IM174" i="1" s="1"/>
  <c r="IN175" i="1" s="1"/>
  <c r="IO176" i="1" s="1"/>
  <c r="IP177" i="1" s="1"/>
  <c r="IQ178" i="1" s="1"/>
  <c r="IR179" i="1" s="1"/>
  <c r="IS180" i="1" s="1"/>
  <c r="IT181" i="1" s="1"/>
  <c r="IU182" i="1" s="1"/>
  <c r="IV183" i="1" s="1"/>
  <c r="IW184" i="1" s="1"/>
  <c r="IX185" i="1" s="1"/>
  <c r="IY186" i="1" s="1"/>
  <c r="IZ187" i="1" s="1"/>
  <c r="JA188" i="1" s="1"/>
  <c r="JB189" i="1" s="1"/>
  <c r="JC190" i="1" s="1"/>
  <c r="JD191" i="1" s="1"/>
  <c r="JE192" i="1" s="1"/>
  <c r="JF193" i="1" s="1"/>
  <c r="JG194" i="1" s="1"/>
  <c r="JH195" i="1" s="1"/>
  <c r="HU91" i="1"/>
  <c r="ID91" i="1" s="1"/>
  <c r="IE92" i="1" s="1"/>
  <c r="IF93" i="1" s="1"/>
  <c r="IG94" i="1" s="1"/>
  <c r="IH95" i="1" s="1"/>
  <c r="II96" i="1" s="1"/>
  <c r="IJ97" i="1" s="1"/>
  <c r="IK98" i="1" s="1"/>
  <c r="IL99" i="1" s="1"/>
  <c r="IM100" i="1" s="1"/>
  <c r="IN101" i="1" s="1"/>
  <c r="IO102" i="1" s="1"/>
  <c r="IP103" i="1" s="1"/>
  <c r="IQ104" i="1" s="1"/>
  <c r="IR105" i="1" s="1"/>
  <c r="IS106" i="1" s="1"/>
  <c r="IT107" i="1" s="1"/>
  <c r="IU108" i="1" s="1"/>
  <c r="IV109" i="1" s="1"/>
  <c r="IW110" i="1" s="1"/>
  <c r="IX111" i="1" s="1"/>
  <c r="IY112" i="1" s="1"/>
  <c r="IZ113" i="1" s="1"/>
  <c r="JA114" i="1" s="1"/>
  <c r="JB115" i="1" s="1"/>
  <c r="JC116" i="1" s="1"/>
  <c r="JD117" i="1" s="1"/>
  <c r="JE118" i="1" s="1"/>
  <c r="JF119" i="1" s="1"/>
  <c r="JG120" i="1" s="1"/>
  <c r="JH121" i="1" s="1"/>
  <c r="JI122" i="1" s="1"/>
  <c r="JJ123" i="1" s="1"/>
  <c r="JK124" i="1" s="1"/>
  <c r="JL125" i="1" s="1"/>
  <c r="JM126" i="1" s="1"/>
  <c r="JN127" i="1" s="1"/>
  <c r="JO128" i="1" s="1"/>
  <c r="JP129" i="1" s="1"/>
  <c r="JQ130" i="1" s="1"/>
  <c r="JR131" i="1" s="1"/>
  <c r="JS132" i="1" s="1"/>
  <c r="JT133" i="1" s="1"/>
  <c r="JU134" i="1" s="1"/>
  <c r="JV135" i="1" s="1"/>
  <c r="JW136" i="1" s="1"/>
  <c r="JX137" i="1" s="1"/>
  <c r="JY138" i="1" s="1"/>
  <c r="JZ139" i="1" s="1"/>
  <c r="KA140" i="1" s="1"/>
  <c r="KB141" i="1" s="1"/>
  <c r="KC142" i="1" s="1"/>
  <c r="KD143" i="1" s="1"/>
  <c r="KE144" i="1" s="1"/>
  <c r="KF145" i="1" s="1"/>
  <c r="KG146" i="1" s="1"/>
  <c r="KH147" i="1" s="1"/>
  <c r="KI148" i="1" s="1"/>
  <c r="KJ149" i="1" s="1"/>
  <c r="KK150" i="1" s="1"/>
  <c r="KL151" i="1" s="1"/>
  <c r="KM152" i="1" s="1"/>
  <c r="KN153" i="1" s="1"/>
  <c r="KO154" i="1" s="1"/>
  <c r="KP155" i="1" s="1"/>
  <c r="KQ156" i="1" s="1"/>
  <c r="KR157" i="1" s="1"/>
  <c r="KS158" i="1" s="1"/>
  <c r="KT159" i="1" s="1"/>
  <c r="KU160" i="1" s="1"/>
  <c r="KV161" i="1" s="1"/>
  <c r="KW162" i="1" s="1"/>
  <c r="KX163" i="1" s="1"/>
  <c r="KY164" i="1" s="1"/>
  <c r="KZ165" i="1" s="1"/>
  <c r="LA166" i="1" s="1"/>
  <c r="LB167" i="1" s="1"/>
  <c r="LC168" i="1" s="1"/>
  <c r="LD169" i="1" s="1"/>
  <c r="LE170" i="1" s="1"/>
  <c r="LF171" i="1" s="1"/>
  <c r="LG172" i="1" s="1"/>
  <c r="LH173" i="1" s="1"/>
  <c r="LI174" i="1" s="1"/>
  <c r="LJ175" i="1" s="1"/>
  <c r="LK176" i="1" s="1"/>
  <c r="LL177" i="1" s="1"/>
  <c r="LM178" i="1" s="1"/>
  <c r="LN179" i="1" s="1"/>
  <c r="LO180" i="1" s="1"/>
  <c r="LP181" i="1" s="1"/>
  <c r="LQ182" i="1" s="1"/>
  <c r="LR183" i="1" s="1"/>
  <c r="LS184" i="1" s="1"/>
  <c r="LT185" i="1" s="1"/>
  <c r="LU186" i="1" s="1"/>
  <c r="LV187" i="1" s="1"/>
  <c r="LW188" i="1" s="1"/>
  <c r="LX189" i="1" s="1"/>
  <c r="LY190" i="1" s="1"/>
  <c r="LZ191" i="1" s="1"/>
  <c r="MA192" i="1" s="1"/>
  <c r="MB193" i="1" s="1"/>
  <c r="MC194" i="1" s="1"/>
  <c r="MD195" i="1" s="1"/>
  <c r="HU24" i="1"/>
  <c r="ID24" i="1" s="1"/>
  <c r="IE25" i="1" s="1"/>
  <c r="IF26" i="1" s="1"/>
  <c r="IG27" i="1" s="1"/>
  <c r="IH28" i="1" s="1"/>
  <c r="II29" i="1" s="1"/>
  <c r="IJ30" i="1" s="1"/>
  <c r="IK31" i="1" s="1"/>
  <c r="IL32" i="1" s="1"/>
  <c r="IM33" i="1" s="1"/>
  <c r="IN34" i="1" s="1"/>
  <c r="IO35" i="1" s="1"/>
  <c r="IP36" i="1" s="1"/>
  <c r="IQ37" i="1" s="1"/>
  <c r="IR38" i="1" s="1"/>
  <c r="IS39" i="1" s="1"/>
  <c r="IT40" i="1" s="1"/>
  <c r="IU41" i="1" s="1"/>
  <c r="IV42" i="1" s="1"/>
  <c r="IW43" i="1" s="1"/>
  <c r="IX44" i="1" s="1"/>
  <c r="IY45" i="1" s="1"/>
  <c r="IZ46" i="1" s="1"/>
  <c r="JA47" i="1" s="1"/>
  <c r="JB48" i="1" s="1"/>
  <c r="JC49" i="1" s="1"/>
  <c r="JD50" i="1" s="1"/>
  <c r="JE51" i="1" s="1"/>
  <c r="JF52" i="1" s="1"/>
  <c r="JG53" i="1" s="1"/>
  <c r="JH54" i="1" s="1"/>
  <c r="JI55" i="1" s="1"/>
  <c r="JJ56" i="1" s="1"/>
  <c r="JK57" i="1" s="1"/>
  <c r="JL58" i="1" s="1"/>
  <c r="JM59" i="1" s="1"/>
  <c r="JN60" i="1" s="1"/>
  <c r="JO61" i="1" s="1"/>
  <c r="JP62" i="1" s="1"/>
  <c r="JQ63" i="1" s="1"/>
  <c r="JR64" i="1" s="1"/>
  <c r="JS65" i="1" s="1"/>
  <c r="JT66" i="1" s="1"/>
  <c r="JU67" i="1" s="1"/>
  <c r="JV68" i="1" s="1"/>
  <c r="JW69" i="1" s="1"/>
  <c r="JX70" i="1" s="1"/>
  <c r="JY71" i="1" s="1"/>
  <c r="JZ72" i="1" s="1"/>
  <c r="KA73" i="1" s="1"/>
  <c r="KB74" i="1" s="1"/>
  <c r="KC75" i="1" s="1"/>
  <c r="KD76" i="1" s="1"/>
  <c r="KE77" i="1" s="1"/>
  <c r="KF78" i="1" s="1"/>
  <c r="KG79" i="1" s="1"/>
  <c r="KH80" i="1" s="1"/>
  <c r="KI81" i="1" s="1"/>
  <c r="KJ82" i="1" s="1"/>
  <c r="KK83" i="1" s="1"/>
  <c r="KL84" i="1" s="1"/>
  <c r="KM85" i="1" s="1"/>
  <c r="KN86" i="1" s="1"/>
  <c r="KO87" i="1" s="1"/>
  <c r="KP88" i="1" s="1"/>
  <c r="KQ89" i="1" s="1"/>
  <c r="KR90" i="1" s="1"/>
  <c r="KS91" i="1" s="1"/>
  <c r="KT92" i="1" s="1"/>
  <c r="KU93" i="1" s="1"/>
  <c r="KV94" i="1" s="1"/>
  <c r="KW95" i="1" s="1"/>
  <c r="KX96" i="1" s="1"/>
  <c r="KY97" i="1" s="1"/>
  <c r="KZ98" i="1" s="1"/>
  <c r="LA99" i="1" s="1"/>
  <c r="LB100" i="1" s="1"/>
  <c r="LC101" i="1" s="1"/>
  <c r="LD102" i="1" s="1"/>
  <c r="LE103" i="1" s="1"/>
  <c r="LF104" i="1" s="1"/>
  <c r="LG105" i="1" s="1"/>
  <c r="LH106" i="1" s="1"/>
  <c r="LI107" i="1" s="1"/>
  <c r="LJ108" i="1" s="1"/>
  <c r="LK109" i="1" s="1"/>
  <c r="LL110" i="1" s="1"/>
  <c r="LM111" i="1" s="1"/>
  <c r="LN112" i="1" s="1"/>
  <c r="LO113" i="1" s="1"/>
  <c r="LP114" i="1" s="1"/>
  <c r="LQ115" i="1" s="1"/>
  <c r="LR116" i="1" s="1"/>
  <c r="LS117" i="1" s="1"/>
  <c r="LT118" i="1" s="1"/>
  <c r="LU119" i="1" s="1"/>
  <c r="LV120" i="1" s="1"/>
  <c r="LW121" i="1" s="1"/>
  <c r="LX122" i="1" s="1"/>
  <c r="LY123" i="1" s="1"/>
  <c r="LZ124" i="1" s="1"/>
  <c r="MA125" i="1" s="1"/>
  <c r="MB126" i="1" s="1"/>
  <c r="MC127" i="1" s="1"/>
  <c r="MD128" i="1" s="1"/>
  <c r="ME129" i="1" s="1"/>
  <c r="MF130" i="1" s="1"/>
  <c r="MG131" i="1" s="1"/>
  <c r="MH132" i="1" s="1"/>
  <c r="MI133" i="1" s="1"/>
  <c r="MJ134" i="1" s="1"/>
  <c r="MK135" i="1" s="1"/>
  <c r="ML136" i="1" s="1"/>
  <c r="MM137" i="1" s="1"/>
  <c r="MN138" i="1" s="1"/>
  <c r="MO139" i="1" s="1"/>
  <c r="MP140" i="1" s="1"/>
  <c r="MQ141" i="1" s="1"/>
  <c r="MR142" i="1" s="1"/>
  <c r="MS143" i="1" s="1"/>
  <c r="MT144" i="1" s="1"/>
  <c r="MU145" i="1" s="1"/>
  <c r="MV146" i="1" s="1"/>
  <c r="MW147" i="1" s="1"/>
  <c r="MX148" i="1" s="1"/>
  <c r="MY149" i="1" s="1"/>
  <c r="MZ150" i="1" s="1"/>
  <c r="NA151" i="1" s="1"/>
  <c r="NB152" i="1" s="1"/>
  <c r="NC153" i="1" s="1"/>
  <c r="ND154" i="1" s="1"/>
  <c r="NE155" i="1" s="1"/>
  <c r="NF156" i="1" s="1"/>
  <c r="NG157" i="1" s="1"/>
  <c r="NH158" i="1" s="1"/>
  <c r="NI159" i="1" s="1"/>
  <c r="NJ160" i="1" s="1"/>
  <c r="NK161" i="1" s="1"/>
  <c r="NL162" i="1" s="1"/>
  <c r="NM163" i="1" s="1"/>
  <c r="NN164" i="1" s="1"/>
  <c r="NO165" i="1" s="1"/>
  <c r="NP166" i="1" s="1"/>
  <c r="NQ167" i="1" s="1"/>
  <c r="NR168" i="1" s="1"/>
  <c r="NS169" i="1" s="1"/>
  <c r="NT170" i="1" s="1"/>
  <c r="NU171" i="1" s="1"/>
  <c r="NV172" i="1" s="1"/>
  <c r="NW173" i="1" s="1"/>
  <c r="NX174" i="1" s="1"/>
  <c r="NY175" i="1" s="1"/>
  <c r="NZ176" i="1" s="1"/>
  <c r="OA177" i="1" s="1"/>
  <c r="OB178" i="1" s="1"/>
  <c r="OC179" i="1" s="1"/>
  <c r="OD180" i="1" s="1"/>
  <c r="OE181" i="1" s="1"/>
  <c r="OF182" i="1" s="1"/>
  <c r="OG183" i="1" s="1"/>
  <c r="OH184" i="1" s="1"/>
  <c r="OI185" i="1" s="1"/>
  <c r="OJ186" i="1" s="1"/>
  <c r="OK187" i="1" s="1"/>
  <c r="OL188" i="1" s="1"/>
  <c r="OM189" i="1" s="1"/>
  <c r="ON190" i="1" s="1"/>
  <c r="OO191" i="1" s="1"/>
  <c r="OP192" i="1" s="1"/>
  <c r="OQ193" i="1" s="1"/>
  <c r="OR194" i="1" s="1"/>
  <c r="OS195" i="1" s="1"/>
  <c r="HU21" i="1"/>
  <c r="ID21" i="1" s="1"/>
  <c r="IE22" i="1" s="1"/>
  <c r="IF23" i="1" s="1"/>
  <c r="IG24" i="1" s="1"/>
  <c r="IH25" i="1" s="1"/>
  <c r="II26" i="1" s="1"/>
  <c r="IJ27" i="1" s="1"/>
  <c r="IK28" i="1" s="1"/>
  <c r="IL29" i="1" s="1"/>
  <c r="IM30" i="1" s="1"/>
  <c r="IN31" i="1" s="1"/>
  <c r="IO32" i="1" s="1"/>
  <c r="IP33" i="1" s="1"/>
  <c r="IQ34" i="1" s="1"/>
  <c r="IR35" i="1" s="1"/>
  <c r="IS36" i="1" s="1"/>
  <c r="IT37" i="1" s="1"/>
  <c r="IU38" i="1" s="1"/>
  <c r="IV39" i="1" s="1"/>
  <c r="IW40" i="1" s="1"/>
  <c r="IX41" i="1" s="1"/>
  <c r="IY42" i="1" s="1"/>
  <c r="IZ43" i="1" s="1"/>
  <c r="JA44" i="1" s="1"/>
  <c r="JB45" i="1" s="1"/>
  <c r="JC46" i="1" s="1"/>
  <c r="JD47" i="1" s="1"/>
  <c r="JE48" i="1" s="1"/>
  <c r="JF49" i="1" s="1"/>
  <c r="JG50" i="1" s="1"/>
  <c r="JH51" i="1" s="1"/>
  <c r="JI52" i="1" s="1"/>
  <c r="JJ53" i="1" s="1"/>
  <c r="JK54" i="1" s="1"/>
  <c r="JL55" i="1" s="1"/>
  <c r="JM56" i="1" s="1"/>
  <c r="JN57" i="1" s="1"/>
  <c r="JO58" i="1" s="1"/>
  <c r="JP59" i="1" s="1"/>
  <c r="JQ60" i="1" s="1"/>
  <c r="JR61" i="1" s="1"/>
  <c r="JS62" i="1" s="1"/>
  <c r="JT63" i="1" s="1"/>
  <c r="JU64" i="1" s="1"/>
  <c r="JV65" i="1" s="1"/>
  <c r="JW66" i="1" s="1"/>
  <c r="JX67" i="1" s="1"/>
  <c r="JY68" i="1" s="1"/>
  <c r="JZ69" i="1" s="1"/>
  <c r="KA70" i="1" s="1"/>
  <c r="KB71" i="1" s="1"/>
  <c r="KC72" i="1" s="1"/>
  <c r="KD73" i="1" s="1"/>
  <c r="KE74" i="1" s="1"/>
  <c r="KF75" i="1" s="1"/>
  <c r="KG76" i="1" s="1"/>
  <c r="KH77" i="1" s="1"/>
  <c r="KI78" i="1" s="1"/>
  <c r="KJ79" i="1" s="1"/>
  <c r="KK80" i="1" s="1"/>
  <c r="KL81" i="1" s="1"/>
  <c r="KM82" i="1" s="1"/>
  <c r="KN83" i="1" s="1"/>
  <c r="KO84" i="1" s="1"/>
  <c r="KP85" i="1" s="1"/>
  <c r="KQ86" i="1" s="1"/>
  <c r="KR87" i="1" s="1"/>
  <c r="KS88" i="1" s="1"/>
  <c r="KT89" i="1" s="1"/>
  <c r="KU90" i="1" s="1"/>
  <c r="KV91" i="1" s="1"/>
  <c r="KW92" i="1" s="1"/>
  <c r="KX93" i="1" s="1"/>
  <c r="KY94" i="1" s="1"/>
  <c r="KZ95" i="1" s="1"/>
  <c r="LA96" i="1" s="1"/>
  <c r="LB97" i="1" s="1"/>
  <c r="LC98" i="1" s="1"/>
  <c r="LD99" i="1" s="1"/>
  <c r="LE100" i="1" s="1"/>
  <c r="LF101" i="1" s="1"/>
  <c r="LG102" i="1" s="1"/>
  <c r="LH103" i="1" s="1"/>
  <c r="LI104" i="1" s="1"/>
  <c r="LJ105" i="1" s="1"/>
  <c r="LK106" i="1" s="1"/>
  <c r="LL107" i="1" s="1"/>
  <c r="LM108" i="1" s="1"/>
  <c r="LN109" i="1" s="1"/>
  <c r="LO110" i="1" s="1"/>
  <c r="LP111" i="1" s="1"/>
  <c r="LQ112" i="1" s="1"/>
  <c r="LR113" i="1" s="1"/>
  <c r="LS114" i="1" s="1"/>
  <c r="LT115" i="1" s="1"/>
  <c r="LU116" i="1" s="1"/>
  <c r="LV117" i="1" s="1"/>
  <c r="LW118" i="1" s="1"/>
  <c r="LX119" i="1" s="1"/>
  <c r="LY120" i="1" s="1"/>
  <c r="LZ121" i="1" s="1"/>
  <c r="MA122" i="1" s="1"/>
  <c r="MB123" i="1" s="1"/>
  <c r="MC124" i="1" s="1"/>
  <c r="MD125" i="1" s="1"/>
  <c r="ME126" i="1" s="1"/>
  <c r="MF127" i="1" s="1"/>
  <c r="MG128" i="1" s="1"/>
  <c r="MH129" i="1" s="1"/>
  <c r="MI130" i="1" s="1"/>
  <c r="MJ131" i="1" s="1"/>
  <c r="MK132" i="1" s="1"/>
  <c r="ML133" i="1" s="1"/>
  <c r="MM134" i="1" s="1"/>
  <c r="MN135" i="1" s="1"/>
  <c r="MO136" i="1" s="1"/>
  <c r="MP137" i="1" s="1"/>
  <c r="MQ138" i="1" s="1"/>
  <c r="MR139" i="1" s="1"/>
  <c r="MS140" i="1" s="1"/>
  <c r="MT141" i="1" s="1"/>
  <c r="MU142" i="1" s="1"/>
  <c r="MV143" i="1" s="1"/>
  <c r="MW144" i="1" s="1"/>
  <c r="MX145" i="1" s="1"/>
  <c r="MY146" i="1" s="1"/>
  <c r="MZ147" i="1" s="1"/>
  <c r="NA148" i="1" s="1"/>
  <c r="NB149" i="1" s="1"/>
  <c r="NC150" i="1" s="1"/>
  <c r="ND151" i="1" s="1"/>
  <c r="NE152" i="1" s="1"/>
  <c r="NF153" i="1" s="1"/>
  <c r="NG154" i="1" s="1"/>
  <c r="NH155" i="1" s="1"/>
  <c r="NI156" i="1" s="1"/>
  <c r="NJ157" i="1" s="1"/>
  <c r="NK158" i="1" s="1"/>
  <c r="NL159" i="1" s="1"/>
  <c r="NM160" i="1" s="1"/>
  <c r="NN161" i="1" s="1"/>
  <c r="NO162" i="1" s="1"/>
  <c r="NP163" i="1" s="1"/>
  <c r="NQ164" i="1" s="1"/>
  <c r="NR165" i="1" s="1"/>
  <c r="NS166" i="1" s="1"/>
  <c r="NT167" i="1" s="1"/>
  <c r="NU168" i="1" s="1"/>
  <c r="NV169" i="1" s="1"/>
  <c r="NW170" i="1" s="1"/>
  <c r="NX171" i="1" s="1"/>
  <c r="NY172" i="1" s="1"/>
  <c r="NZ173" i="1" s="1"/>
  <c r="OA174" i="1" s="1"/>
  <c r="OB175" i="1" s="1"/>
  <c r="OC176" i="1" s="1"/>
  <c r="OD177" i="1" s="1"/>
  <c r="OE178" i="1" s="1"/>
  <c r="OF179" i="1" s="1"/>
  <c r="OG180" i="1" s="1"/>
  <c r="OH181" i="1" s="1"/>
  <c r="OI182" i="1" s="1"/>
  <c r="OJ183" i="1" s="1"/>
  <c r="OK184" i="1" s="1"/>
  <c r="OL185" i="1" s="1"/>
  <c r="OM186" i="1" s="1"/>
  <c r="ON187" i="1" s="1"/>
  <c r="OO188" i="1" s="1"/>
  <c r="OP189" i="1" s="1"/>
  <c r="OQ190" i="1" s="1"/>
  <c r="OR191" i="1" s="1"/>
  <c r="OS192" i="1" s="1"/>
  <c r="OT193" i="1" s="1"/>
  <c r="OU194" i="1" s="1"/>
  <c r="OV195" i="1" s="1"/>
  <c r="HU53" i="1"/>
  <c r="ID53" i="1" s="1"/>
  <c r="IE54" i="1" s="1"/>
  <c r="IF55" i="1" s="1"/>
  <c r="IG56" i="1" s="1"/>
  <c r="IH57" i="1" s="1"/>
  <c r="II58" i="1" s="1"/>
  <c r="IJ59" i="1" s="1"/>
  <c r="IK60" i="1" s="1"/>
  <c r="IL61" i="1" s="1"/>
  <c r="IM62" i="1" s="1"/>
  <c r="IN63" i="1" s="1"/>
  <c r="IO64" i="1" s="1"/>
  <c r="IP65" i="1" s="1"/>
  <c r="IQ66" i="1" s="1"/>
  <c r="IR67" i="1" s="1"/>
  <c r="IS68" i="1" s="1"/>
  <c r="IT69" i="1" s="1"/>
  <c r="IU70" i="1" s="1"/>
  <c r="IV71" i="1" s="1"/>
  <c r="IW72" i="1" s="1"/>
  <c r="IX73" i="1" s="1"/>
  <c r="IY74" i="1" s="1"/>
  <c r="IZ75" i="1" s="1"/>
  <c r="JA76" i="1" s="1"/>
  <c r="JB77" i="1" s="1"/>
  <c r="JC78" i="1" s="1"/>
  <c r="JD79" i="1" s="1"/>
  <c r="JE80" i="1" s="1"/>
  <c r="JF81" i="1" s="1"/>
  <c r="JG82" i="1" s="1"/>
  <c r="JH83" i="1" s="1"/>
  <c r="JI84" i="1" s="1"/>
  <c r="JJ85" i="1" s="1"/>
  <c r="JK86" i="1" s="1"/>
  <c r="JL87" i="1" s="1"/>
  <c r="JM88" i="1" s="1"/>
  <c r="JN89" i="1" s="1"/>
  <c r="JO90" i="1" s="1"/>
  <c r="JP91" i="1" s="1"/>
  <c r="JQ92" i="1" s="1"/>
  <c r="JR93" i="1" s="1"/>
  <c r="JS94" i="1" s="1"/>
  <c r="JT95" i="1" s="1"/>
  <c r="JU96" i="1" s="1"/>
  <c r="JV97" i="1" s="1"/>
  <c r="JW98" i="1" s="1"/>
  <c r="JX99" i="1" s="1"/>
  <c r="JY100" i="1" s="1"/>
  <c r="JZ101" i="1" s="1"/>
  <c r="KA102" i="1" s="1"/>
  <c r="KB103" i="1" s="1"/>
  <c r="KC104" i="1" s="1"/>
  <c r="KD105" i="1" s="1"/>
  <c r="KE106" i="1" s="1"/>
  <c r="KF107" i="1" s="1"/>
  <c r="KG108" i="1" s="1"/>
  <c r="KH109" i="1" s="1"/>
  <c r="KI110" i="1" s="1"/>
  <c r="KJ111" i="1" s="1"/>
  <c r="KK112" i="1" s="1"/>
  <c r="KL113" i="1" s="1"/>
  <c r="KM114" i="1" s="1"/>
  <c r="KN115" i="1" s="1"/>
  <c r="KO116" i="1" s="1"/>
  <c r="KP117" i="1" s="1"/>
  <c r="KQ118" i="1" s="1"/>
  <c r="KR119" i="1" s="1"/>
  <c r="KS120" i="1" s="1"/>
  <c r="KT121" i="1" s="1"/>
  <c r="KU122" i="1" s="1"/>
  <c r="KV123" i="1" s="1"/>
  <c r="KW124" i="1" s="1"/>
  <c r="KX125" i="1" s="1"/>
  <c r="KY126" i="1" s="1"/>
  <c r="KZ127" i="1" s="1"/>
  <c r="LA128" i="1" s="1"/>
  <c r="LB129" i="1" s="1"/>
  <c r="LC130" i="1" s="1"/>
  <c r="LD131" i="1" s="1"/>
  <c r="LE132" i="1" s="1"/>
  <c r="LF133" i="1" s="1"/>
  <c r="LG134" i="1" s="1"/>
  <c r="LH135" i="1" s="1"/>
  <c r="LI136" i="1" s="1"/>
  <c r="LJ137" i="1" s="1"/>
  <c r="LK138" i="1" s="1"/>
  <c r="LL139" i="1" s="1"/>
  <c r="LM140" i="1" s="1"/>
  <c r="LN141" i="1" s="1"/>
  <c r="LO142" i="1" s="1"/>
  <c r="LP143" i="1" s="1"/>
  <c r="LQ144" i="1" s="1"/>
  <c r="LR145" i="1" s="1"/>
  <c r="LS146" i="1" s="1"/>
  <c r="LT147" i="1" s="1"/>
  <c r="LU148" i="1" s="1"/>
  <c r="LV149" i="1" s="1"/>
  <c r="LW150" i="1" s="1"/>
  <c r="LX151" i="1" s="1"/>
  <c r="LY152" i="1" s="1"/>
  <c r="LZ153" i="1" s="1"/>
  <c r="MA154" i="1" s="1"/>
  <c r="MB155" i="1" s="1"/>
  <c r="MC156" i="1" s="1"/>
  <c r="MD157" i="1" s="1"/>
  <c r="ME158" i="1" s="1"/>
  <c r="MF159" i="1" s="1"/>
  <c r="MG160" i="1" s="1"/>
  <c r="MH161" i="1" s="1"/>
  <c r="MI162" i="1" s="1"/>
  <c r="MJ163" i="1" s="1"/>
  <c r="MK164" i="1" s="1"/>
  <c r="ML165" i="1" s="1"/>
  <c r="MM166" i="1" s="1"/>
  <c r="MN167" i="1" s="1"/>
  <c r="MO168" i="1" s="1"/>
  <c r="MP169" i="1" s="1"/>
  <c r="MQ170" i="1" s="1"/>
  <c r="MR171" i="1" s="1"/>
  <c r="MS172" i="1" s="1"/>
  <c r="MT173" i="1" s="1"/>
  <c r="MU174" i="1" s="1"/>
  <c r="MV175" i="1" s="1"/>
  <c r="MW176" i="1" s="1"/>
  <c r="MX177" i="1" s="1"/>
  <c r="MY178" i="1" s="1"/>
  <c r="MZ179" i="1" s="1"/>
  <c r="NA180" i="1" s="1"/>
  <c r="NB181" i="1" s="1"/>
  <c r="NC182" i="1" s="1"/>
  <c r="ND183" i="1" s="1"/>
  <c r="NE184" i="1" s="1"/>
  <c r="NF185" i="1" s="1"/>
  <c r="NG186" i="1" s="1"/>
  <c r="NH187" i="1" s="1"/>
  <c r="NI188" i="1" s="1"/>
  <c r="NJ189" i="1" s="1"/>
  <c r="NK190" i="1" s="1"/>
  <c r="NL191" i="1" s="1"/>
  <c r="NM192" i="1" s="1"/>
  <c r="NN193" i="1" s="1"/>
  <c r="NO194" i="1" s="1"/>
  <c r="NP195" i="1" s="1"/>
  <c r="HU100" i="1"/>
  <c r="ID100" i="1" s="1"/>
  <c r="IE101" i="1" s="1"/>
  <c r="IF102" i="1" s="1"/>
  <c r="IG103" i="1" s="1"/>
  <c r="IH104" i="1" s="1"/>
  <c r="II105" i="1" s="1"/>
  <c r="IJ106" i="1" s="1"/>
  <c r="IK107" i="1" s="1"/>
  <c r="IL108" i="1" s="1"/>
  <c r="IM109" i="1" s="1"/>
  <c r="IN110" i="1" s="1"/>
  <c r="IO111" i="1" s="1"/>
  <c r="IP112" i="1" s="1"/>
  <c r="IQ113" i="1" s="1"/>
  <c r="IR114" i="1" s="1"/>
  <c r="IS115" i="1" s="1"/>
  <c r="IT116" i="1" s="1"/>
  <c r="IU117" i="1" s="1"/>
  <c r="IV118" i="1" s="1"/>
  <c r="IW119" i="1" s="1"/>
  <c r="IX120" i="1" s="1"/>
  <c r="IY121" i="1" s="1"/>
  <c r="IZ122" i="1" s="1"/>
  <c r="JA123" i="1" s="1"/>
  <c r="JB124" i="1" s="1"/>
  <c r="JC125" i="1" s="1"/>
  <c r="JD126" i="1" s="1"/>
  <c r="JE127" i="1" s="1"/>
  <c r="JF128" i="1" s="1"/>
  <c r="JG129" i="1" s="1"/>
  <c r="JH130" i="1" s="1"/>
  <c r="JI131" i="1" s="1"/>
  <c r="JJ132" i="1" s="1"/>
  <c r="JK133" i="1" s="1"/>
  <c r="JL134" i="1" s="1"/>
  <c r="JM135" i="1" s="1"/>
  <c r="JN136" i="1" s="1"/>
  <c r="JO137" i="1" s="1"/>
  <c r="JP138" i="1" s="1"/>
  <c r="JQ139" i="1" s="1"/>
  <c r="JR140" i="1" s="1"/>
  <c r="JS141" i="1" s="1"/>
  <c r="JT142" i="1" s="1"/>
  <c r="JU143" i="1" s="1"/>
  <c r="JV144" i="1" s="1"/>
  <c r="JW145" i="1" s="1"/>
  <c r="JX146" i="1" s="1"/>
  <c r="JY147" i="1" s="1"/>
  <c r="JZ148" i="1" s="1"/>
  <c r="KA149" i="1" s="1"/>
  <c r="KB150" i="1" s="1"/>
  <c r="KC151" i="1" s="1"/>
  <c r="KD152" i="1" s="1"/>
  <c r="KE153" i="1" s="1"/>
  <c r="KF154" i="1" s="1"/>
  <c r="KG155" i="1" s="1"/>
  <c r="KH156" i="1" s="1"/>
  <c r="KI157" i="1" s="1"/>
  <c r="KJ158" i="1" s="1"/>
  <c r="KK159" i="1" s="1"/>
  <c r="KL160" i="1" s="1"/>
  <c r="KM161" i="1" s="1"/>
  <c r="KN162" i="1" s="1"/>
  <c r="KO163" i="1" s="1"/>
  <c r="KP164" i="1" s="1"/>
  <c r="KQ165" i="1" s="1"/>
  <c r="KR166" i="1" s="1"/>
  <c r="KS167" i="1" s="1"/>
  <c r="KT168" i="1" s="1"/>
  <c r="KU169" i="1" s="1"/>
  <c r="KV170" i="1" s="1"/>
  <c r="KW171" i="1" s="1"/>
  <c r="KX172" i="1" s="1"/>
  <c r="KY173" i="1" s="1"/>
  <c r="KZ174" i="1" s="1"/>
  <c r="LA175" i="1" s="1"/>
  <c r="LB176" i="1" s="1"/>
  <c r="LC177" i="1" s="1"/>
  <c r="LD178" i="1" s="1"/>
  <c r="LE179" i="1" s="1"/>
  <c r="LF180" i="1" s="1"/>
  <c r="LG181" i="1" s="1"/>
  <c r="LH182" i="1" s="1"/>
  <c r="LI183" i="1" s="1"/>
  <c r="LJ184" i="1" s="1"/>
  <c r="LK185" i="1" s="1"/>
  <c r="LL186" i="1" s="1"/>
  <c r="LM187" i="1" s="1"/>
  <c r="LN188" i="1" s="1"/>
  <c r="LO189" i="1" s="1"/>
  <c r="LP190" i="1" s="1"/>
  <c r="LQ191" i="1" s="1"/>
  <c r="LR192" i="1" s="1"/>
  <c r="LS193" i="1" s="1"/>
  <c r="LT194" i="1" s="1"/>
  <c r="LU195" i="1" s="1"/>
  <c r="HU116" i="1"/>
  <c r="ID116" i="1" s="1"/>
  <c r="IE117" i="1" s="1"/>
  <c r="IF118" i="1" s="1"/>
  <c r="IG119" i="1" s="1"/>
  <c r="IH120" i="1" s="1"/>
  <c r="II121" i="1" s="1"/>
  <c r="IJ122" i="1" s="1"/>
  <c r="IK123" i="1" s="1"/>
  <c r="IL124" i="1" s="1"/>
  <c r="IM125" i="1" s="1"/>
  <c r="IN126" i="1" s="1"/>
  <c r="IO127" i="1" s="1"/>
  <c r="IP128" i="1" s="1"/>
  <c r="IQ129" i="1" s="1"/>
  <c r="IR130" i="1" s="1"/>
  <c r="IS131" i="1" s="1"/>
  <c r="IT132" i="1" s="1"/>
  <c r="IU133" i="1" s="1"/>
  <c r="IV134" i="1" s="1"/>
  <c r="IW135" i="1" s="1"/>
  <c r="IX136" i="1" s="1"/>
  <c r="IY137" i="1" s="1"/>
  <c r="IZ138" i="1" s="1"/>
  <c r="JA139" i="1" s="1"/>
  <c r="JB140" i="1" s="1"/>
  <c r="JC141" i="1" s="1"/>
  <c r="JD142" i="1" s="1"/>
  <c r="JE143" i="1" s="1"/>
  <c r="JF144" i="1" s="1"/>
  <c r="JG145" i="1" s="1"/>
  <c r="JH146" i="1" s="1"/>
  <c r="JI147" i="1" s="1"/>
  <c r="JJ148" i="1" s="1"/>
  <c r="JK149" i="1" s="1"/>
  <c r="JL150" i="1" s="1"/>
  <c r="JM151" i="1" s="1"/>
  <c r="JN152" i="1" s="1"/>
  <c r="JO153" i="1" s="1"/>
  <c r="JP154" i="1" s="1"/>
  <c r="JQ155" i="1" s="1"/>
  <c r="JR156" i="1" s="1"/>
  <c r="JS157" i="1" s="1"/>
  <c r="JT158" i="1" s="1"/>
  <c r="JU159" i="1" s="1"/>
  <c r="JV160" i="1" s="1"/>
  <c r="JW161" i="1" s="1"/>
  <c r="JX162" i="1" s="1"/>
  <c r="JY163" i="1" s="1"/>
  <c r="JZ164" i="1" s="1"/>
  <c r="KA165" i="1" s="1"/>
  <c r="KB166" i="1" s="1"/>
  <c r="KC167" i="1" s="1"/>
  <c r="KD168" i="1" s="1"/>
  <c r="KE169" i="1" s="1"/>
  <c r="KF170" i="1" s="1"/>
  <c r="KG171" i="1" s="1"/>
  <c r="KH172" i="1" s="1"/>
  <c r="KI173" i="1" s="1"/>
  <c r="KJ174" i="1" s="1"/>
  <c r="KK175" i="1" s="1"/>
  <c r="KL176" i="1" s="1"/>
  <c r="KM177" i="1" s="1"/>
  <c r="KN178" i="1" s="1"/>
  <c r="KO179" i="1" s="1"/>
  <c r="KP180" i="1" s="1"/>
  <c r="KQ181" i="1" s="1"/>
  <c r="KR182" i="1" s="1"/>
  <c r="KS183" i="1" s="1"/>
  <c r="KT184" i="1" s="1"/>
  <c r="KU185" i="1" s="1"/>
  <c r="KV186" i="1" s="1"/>
  <c r="KW187" i="1" s="1"/>
  <c r="KX188" i="1" s="1"/>
  <c r="KY189" i="1" s="1"/>
  <c r="KZ190" i="1" s="1"/>
  <c r="LA191" i="1" s="1"/>
  <c r="LB192" i="1" s="1"/>
  <c r="LC193" i="1" s="1"/>
  <c r="LD194" i="1" s="1"/>
  <c r="LE195" i="1" s="1"/>
  <c r="HU68" i="1"/>
  <c r="ID68" i="1" s="1"/>
  <c r="IE69" i="1" s="1"/>
  <c r="IF70" i="1" s="1"/>
  <c r="IG71" i="1" s="1"/>
  <c r="IH72" i="1" s="1"/>
  <c r="II73" i="1" s="1"/>
  <c r="IJ74" i="1" s="1"/>
  <c r="IK75" i="1" s="1"/>
  <c r="IL76" i="1" s="1"/>
  <c r="IM77" i="1" s="1"/>
  <c r="IN78" i="1" s="1"/>
  <c r="IO79" i="1" s="1"/>
  <c r="IP80" i="1" s="1"/>
  <c r="IQ81" i="1" s="1"/>
  <c r="IR82" i="1" s="1"/>
  <c r="IS83" i="1" s="1"/>
  <c r="IT84" i="1" s="1"/>
  <c r="IU85" i="1" s="1"/>
  <c r="IV86" i="1" s="1"/>
  <c r="IW87" i="1" s="1"/>
  <c r="IX88" i="1" s="1"/>
  <c r="IY89" i="1" s="1"/>
  <c r="IZ90" i="1" s="1"/>
  <c r="JA91" i="1" s="1"/>
  <c r="JB92" i="1" s="1"/>
  <c r="JC93" i="1" s="1"/>
  <c r="JD94" i="1" s="1"/>
  <c r="JE95" i="1" s="1"/>
  <c r="JF96" i="1" s="1"/>
  <c r="JG97" i="1" s="1"/>
  <c r="JH98" i="1" s="1"/>
  <c r="JI99" i="1" s="1"/>
  <c r="JJ100" i="1" s="1"/>
  <c r="JK101" i="1" s="1"/>
  <c r="JL102" i="1" s="1"/>
  <c r="JM103" i="1" s="1"/>
  <c r="JN104" i="1" s="1"/>
  <c r="JO105" i="1" s="1"/>
  <c r="JP106" i="1" s="1"/>
  <c r="JQ107" i="1" s="1"/>
  <c r="JR108" i="1" s="1"/>
  <c r="JS109" i="1" s="1"/>
  <c r="JT110" i="1" s="1"/>
  <c r="JU111" i="1" s="1"/>
  <c r="JV112" i="1" s="1"/>
  <c r="JW113" i="1" s="1"/>
  <c r="JX114" i="1" s="1"/>
  <c r="JY115" i="1" s="1"/>
  <c r="JZ116" i="1" s="1"/>
  <c r="KA117" i="1" s="1"/>
  <c r="KB118" i="1" s="1"/>
  <c r="KC119" i="1" s="1"/>
  <c r="KD120" i="1" s="1"/>
  <c r="KE121" i="1" s="1"/>
  <c r="KF122" i="1" s="1"/>
  <c r="KG123" i="1" s="1"/>
  <c r="KH124" i="1" s="1"/>
  <c r="KI125" i="1" s="1"/>
  <c r="KJ126" i="1" s="1"/>
  <c r="KK127" i="1" s="1"/>
  <c r="KL128" i="1" s="1"/>
  <c r="KM129" i="1" s="1"/>
  <c r="KN130" i="1" s="1"/>
  <c r="KO131" i="1" s="1"/>
  <c r="KP132" i="1" s="1"/>
  <c r="KQ133" i="1" s="1"/>
  <c r="KR134" i="1" s="1"/>
  <c r="KS135" i="1" s="1"/>
  <c r="KT136" i="1" s="1"/>
  <c r="KU137" i="1" s="1"/>
  <c r="KV138" i="1" s="1"/>
  <c r="KW139" i="1" s="1"/>
  <c r="KX140" i="1" s="1"/>
  <c r="KY141" i="1" s="1"/>
  <c r="KZ142" i="1" s="1"/>
  <c r="LA143" i="1" s="1"/>
  <c r="LB144" i="1" s="1"/>
  <c r="LC145" i="1" s="1"/>
  <c r="LD146" i="1" s="1"/>
  <c r="LE147" i="1" s="1"/>
  <c r="LF148" i="1" s="1"/>
  <c r="LG149" i="1" s="1"/>
  <c r="LH150" i="1" s="1"/>
  <c r="LI151" i="1" s="1"/>
  <c r="LJ152" i="1" s="1"/>
  <c r="LK153" i="1" s="1"/>
  <c r="LL154" i="1" s="1"/>
  <c r="LM155" i="1" s="1"/>
  <c r="LN156" i="1" s="1"/>
  <c r="LO157" i="1" s="1"/>
  <c r="LP158" i="1" s="1"/>
  <c r="LQ159" i="1" s="1"/>
  <c r="LR160" i="1" s="1"/>
  <c r="LS161" i="1" s="1"/>
  <c r="LT162" i="1" s="1"/>
  <c r="LU163" i="1" s="1"/>
  <c r="LV164" i="1" s="1"/>
  <c r="LW165" i="1" s="1"/>
  <c r="LX166" i="1" s="1"/>
  <c r="LY167" i="1" s="1"/>
  <c r="LZ168" i="1" s="1"/>
  <c r="MA169" i="1" s="1"/>
  <c r="MB170" i="1" s="1"/>
  <c r="MC171" i="1" s="1"/>
  <c r="MD172" i="1" s="1"/>
  <c r="ME173" i="1" s="1"/>
  <c r="MF174" i="1" s="1"/>
  <c r="MG175" i="1" s="1"/>
  <c r="MH176" i="1" s="1"/>
  <c r="MI177" i="1" s="1"/>
  <c r="MJ178" i="1" s="1"/>
  <c r="MK179" i="1" s="1"/>
  <c r="ML180" i="1" s="1"/>
  <c r="MM181" i="1" s="1"/>
  <c r="MN182" i="1" s="1"/>
  <c r="MO183" i="1" s="1"/>
  <c r="MP184" i="1" s="1"/>
  <c r="MQ185" i="1" s="1"/>
  <c r="MR186" i="1" s="1"/>
  <c r="MS187" i="1" s="1"/>
  <c r="MT188" i="1" s="1"/>
  <c r="MU189" i="1" s="1"/>
  <c r="MV190" i="1" s="1"/>
  <c r="MW191" i="1" s="1"/>
  <c r="MX192" i="1" s="1"/>
  <c r="MY193" i="1" s="1"/>
  <c r="MZ194" i="1" s="1"/>
  <c r="NA195" i="1" s="1"/>
  <c r="HU54" i="1"/>
  <c r="ID54" i="1" s="1"/>
  <c r="IE55" i="1" s="1"/>
  <c r="IF56" i="1" s="1"/>
  <c r="IG57" i="1" s="1"/>
  <c r="IH58" i="1" s="1"/>
  <c r="II59" i="1" s="1"/>
  <c r="IJ60" i="1" s="1"/>
  <c r="IK61" i="1" s="1"/>
  <c r="IL62" i="1" s="1"/>
  <c r="IM63" i="1" s="1"/>
  <c r="IN64" i="1" s="1"/>
  <c r="IO65" i="1" s="1"/>
  <c r="IP66" i="1" s="1"/>
  <c r="IQ67" i="1" s="1"/>
  <c r="IR68" i="1" s="1"/>
  <c r="IS69" i="1" s="1"/>
  <c r="IT70" i="1" s="1"/>
  <c r="IU71" i="1" s="1"/>
  <c r="IV72" i="1" s="1"/>
  <c r="IW73" i="1" s="1"/>
  <c r="IX74" i="1" s="1"/>
  <c r="IY75" i="1" s="1"/>
  <c r="IZ76" i="1" s="1"/>
  <c r="JA77" i="1" s="1"/>
  <c r="JB78" i="1" s="1"/>
  <c r="JC79" i="1" s="1"/>
  <c r="JD80" i="1" s="1"/>
  <c r="JE81" i="1" s="1"/>
  <c r="JF82" i="1" s="1"/>
  <c r="JG83" i="1" s="1"/>
  <c r="JH84" i="1" s="1"/>
  <c r="JI85" i="1" s="1"/>
  <c r="JJ86" i="1" s="1"/>
  <c r="JK87" i="1" s="1"/>
  <c r="JL88" i="1" s="1"/>
  <c r="JM89" i="1" s="1"/>
  <c r="JN90" i="1" s="1"/>
  <c r="JO91" i="1" s="1"/>
  <c r="JP92" i="1" s="1"/>
  <c r="JQ93" i="1" s="1"/>
  <c r="JR94" i="1" s="1"/>
  <c r="JS95" i="1" s="1"/>
  <c r="JT96" i="1" s="1"/>
  <c r="JU97" i="1" s="1"/>
  <c r="JV98" i="1" s="1"/>
  <c r="JW99" i="1" s="1"/>
  <c r="JX100" i="1" s="1"/>
  <c r="JY101" i="1" s="1"/>
  <c r="JZ102" i="1" s="1"/>
  <c r="KA103" i="1" s="1"/>
  <c r="KB104" i="1" s="1"/>
  <c r="KC105" i="1" s="1"/>
  <c r="KD106" i="1" s="1"/>
  <c r="KE107" i="1" s="1"/>
  <c r="KF108" i="1" s="1"/>
  <c r="KG109" i="1" s="1"/>
  <c r="KH110" i="1" s="1"/>
  <c r="KI111" i="1" s="1"/>
  <c r="KJ112" i="1" s="1"/>
  <c r="KK113" i="1" s="1"/>
  <c r="KL114" i="1" s="1"/>
  <c r="KM115" i="1" s="1"/>
  <c r="KN116" i="1" s="1"/>
  <c r="KO117" i="1" s="1"/>
  <c r="KP118" i="1" s="1"/>
  <c r="KQ119" i="1" s="1"/>
  <c r="KR120" i="1" s="1"/>
  <c r="KS121" i="1" s="1"/>
  <c r="KT122" i="1" s="1"/>
  <c r="KU123" i="1" s="1"/>
  <c r="KV124" i="1" s="1"/>
  <c r="KW125" i="1" s="1"/>
  <c r="KX126" i="1" s="1"/>
  <c r="KY127" i="1" s="1"/>
  <c r="KZ128" i="1" s="1"/>
  <c r="LA129" i="1" s="1"/>
  <c r="LB130" i="1" s="1"/>
  <c r="LC131" i="1" s="1"/>
  <c r="LD132" i="1" s="1"/>
  <c r="LE133" i="1" s="1"/>
  <c r="LF134" i="1" s="1"/>
  <c r="LG135" i="1" s="1"/>
  <c r="LH136" i="1" s="1"/>
  <c r="LI137" i="1" s="1"/>
  <c r="LJ138" i="1" s="1"/>
  <c r="LK139" i="1" s="1"/>
  <c r="LL140" i="1" s="1"/>
  <c r="LM141" i="1" s="1"/>
  <c r="LN142" i="1" s="1"/>
  <c r="LO143" i="1" s="1"/>
  <c r="LP144" i="1" s="1"/>
  <c r="LQ145" i="1" s="1"/>
  <c r="LR146" i="1" s="1"/>
  <c r="LS147" i="1" s="1"/>
  <c r="LT148" i="1" s="1"/>
  <c r="LU149" i="1" s="1"/>
  <c r="LV150" i="1" s="1"/>
  <c r="LW151" i="1" s="1"/>
  <c r="LX152" i="1" s="1"/>
  <c r="LY153" i="1" s="1"/>
  <c r="LZ154" i="1" s="1"/>
  <c r="MA155" i="1" s="1"/>
  <c r="MB156" i="1" s="1"/>
  <c r="MC157" i="1" s="1"/>
  <c r="MD158" i="1" s="1"/>
  <c r="ME159" i="1" s="1"/>
  <c r="MF160" i="1" s="1"/>
  <c r="MG161" i="1" s="1"/>
  <c r="MH162" i="1" s="1"/>
  <c r="MI163" i="1" s="1"/>
  <c r="MJ164" i="1" s="1"/>
  <c r="MK165" i="1" s="1"/>
  <c r="ML166" i="1" s="1"/>
  <c r="MM167" i="1" s="1"/>
  <c r="MN168" i="1" s="1"/>
  <c r="MO169" i="1" s="1"/>
  <c r="MP170" i="1" s="1"/>
  <c r="MQ171" i="1" s="1"/>
  <c r="MR172" i="1" s="1"/>
  <c r="MS173" i="1" s="1"/>
  <c r="MT174" i="1" s="1"/>
  <c r="MU175" i="1" s="1"/>
  <c r="MV176" i="1" s="1"/>
  <c r="MW177" i="1" s="1"/>
  <c r="MX178" i="1" s="1"/>
  <c r="MY179" i="1" s="1"/>
  <c r="MZ180" i="1" s="1"/>
  <c r="NA181" i="1" s="1"/>
  <c r="NB182" i="1" s="1"/>
  <c r="NC183" i="1" s="1"/>
  <c r="ND184" i="1" s="1"/>
  <c r="NE185" i="1" s="1"/>
  <c r="NF186" i="1" s="1"/>
  <c r="NG187" i="1" s="1"/>
  <c r="NH188" i="1" s="1"/>
  <c r="NI189" i="1" s="1"/>
  <c r="NJ190" i="1" s="1"/>
  <c r="NK191" i="1" s="1"/>
  <c r="NL192" i="1" s="1"/>
  <c r="NM193" i="1" s="1"/>
  <c r="NN194" i="1" s="1"/>
  <c r="NO195" i="1" s="1"/>
  <c r="HU83" i="1"/>
  <c r="ID83" i="1" s="1"/>
  <c r="IE84" i="1" s="1"/>
  <c r="IF85" i="1" s="1"/>
  <c r="IG86" i="1" s="1"/>
  <c r="IH87" i="1" s="1"/>
  <c r="II88" i="1" s="1"/>
  <c r="IJ89" i="1" s="1"/>
  <c r="IK90" i="1" s="1"/>
  <c r="IL91" i="1" s="1"/>
  <c r="IM92" i="1" s="1"/>
  <c r="IN93" i="1" s="1"/>
  <c r="IO94" i="1" s="1"/>
  <c r="IP95" i="1" s="1"/>
  <c r="IQ96" i="1" s="1"/>
  <c r="IR97" i="1" s="1"/>
  <c r="IS98" i="1" s="1"/>
  <c r="IT99" i="1" s="1"/>
  <c r="IU100" i="1" s="1"/>
  <c r="IV101" i="1" s="1"/>
  <c r="IW102" i="1" s="1"/>
  <c r="IX103" i="1" s="1"/>
  <c r="IY104" i="1" s="1"/>
  <c r="IZ105" i="1" s="1"/>
  <c r="JA106" i="1" s="1"/>
  <c r="JB107" i="1" s="1"/>
  <c r="JC108" i="1" s="1"/>
  <c r="JD109" i="1" s="1"/>
  <c r="JE110" i="1" s="1"/>
  <c r="JF111" i="1" s="1"/>
  <c r="JG112" i="1" s="1"/>
  <c r="JH113" i="1" s="1"/>
  <c r="JI114" i="1" s="1"/>
  <c r="JJ115" i="1" s="1"/>
  <c r="JK116" i="1" s="1"/>
  <c r="JL117" i="1" s="1"/>
  <c r="JM118" i="1" s="1"/>
  <c r="JN119" i="1" s="1"/>
  <c r="JO120" i="1" s="1"/>
  <c r="JP121" i="1" s="1"/>
  <c r="JQ122" i="1" s="1"/>
  <c r="JR123" i="1" s="1"/>
  <c r="JS124" i="1" s="1"/>
  <c r="JT125" i="1" s="1"/>
  <c r="JU126" i="1" s="1"/>
  <c r="JV127" i="1" s="1"/>
  <c r="JW128" i="1" s="1"/>
  <c r="JX129" i="1" s="1"/>
  <c r="JY130" i="1" s="1"/>
  <c r="JZ131" i="1" s="1"/>
  <c r="KA132" i="1" s="1"/>
  <c r="KB133" i="1" s="1"/>
  <c r="KC134" i="1" s="1"/>
  <c r="KD135" i="1" s="1"/>
  <c r="KE136" i="1" s="1"/>
  <c r="KF137" i="1" s="1"/>
  <c r="KG138" i="1" s="1"/>
  <c r="KH139" i="1" s="1"/>
  <c r="KI140" i="1" s="1"/>
  <c r="KJ141" i="1" s="1"/>
  <c r="KK142" i="1" s="1"/>
  <c r="KL143" i="1" s="1"/>
  <c r="KM144" i="1" s="1"/>
  <c r="KN145" i="1" s="1"/>
  <c r="KO146" i="1" s="1"/>
  <c r="KP147" i="1" s="1"/>
  <c r="KQ148" i="1" s="1"/>
  <c r="KR149" i="1" s="1"/>
  <c r="KS150" i="1" s="1"/>
  <c r="KT151" i="1" s="1"/>
  <c r="KU152" i="1" s="1"/>
  <c r="KV153" i="1" s="1"/>
  <c r="KW154" i="1" s="1"/>
  <c r="KX155" i="1" s="1"/>
  <c r="KY156" i="1" s="1"/>
  <c r="KZ157" i="1" s="1"/>
  <c r="LA158" i="1" s="1"/>
  <c r="LB159" i="1" s="1"/>
  <c r="LC160" i="1" s="1"/>
  <c r="LD161" i="1" s="1"/>
  <c r="LE162" i="1" s="1"/>
  <c r="LF163" i="1" s="1"/>
  <c r="LG164" i="1" s="1"/>
  <c r="LH165" i="1" s="1"/>
  <c r="LI166" i="1" s="1"/>
  <c r="LJ167" i="1" s="1"/>
  <c r="LK168" i="1" s="1"/>
  <c r="LL169" i="1" s="1"/>
  <c r="LM170" i="1" s="1"/>
  <c r="LN171" i="1" s="1"/>
  <c r="LO172" i="1" s="1"/>
  <c r="LP173" i="1" s="1"/>
  <c r="LQ174" i="1" s="1"/>
  <c r="LR175" i="1" s="1"/>
  <c r="LS176" i="1" s="1"/>
  <c r="LT177" i="1" s="1"/>
  <c r="LU178" i="1" s="1"/>
  <c r="LV179" i="1" s="1"/>
  <c r="LW180" i="1" s="1"/>
  <c r="LX181" i="1" s="1"/>
  <c r="LY182" i="1" s="1"/>
  <c r="LZ183" i="1" s="1"/>
  <c r="MA184" i="1" s="1"/>
  <c r="MB185" i="1" s="1"/>
  <c r="MC186" i="1" s="1"/>
  <c r="MD187" i="1" s="1"/>
  <c r="ME188" i="1" s="1"/>
  <c r="MF189" i="1" s="1"/>
  <c r="MG190" i="1" s="1"/>
  <c r="MH191" i="1" s="1"/>
  <c r="MI192" i="1" s="1"/>
  <c r="MJ193" i="1" s="1"/>
  <c r="MK194" i="1" s="1"/>
  <c r="ML195" i="1" s="1"/>
  <c r="HU148" i="1"/>
  <c r="ID148" i="1" s="1"/>
  <c r="IE149" i="1" s="1"/>
  <c r="IF150" i="1" s="1"/>
  <c r="IG151" i="1" s="1"/>
  <c r="IH152" i="1" s="1"/>
  <c r="II153" i="1" s="1"/>
  <c r="IJ154" i="1" s="1"/>
  <c r="IK155" i="1" s="1"/>
  <c r="IL156" i="1" s="1"/>
  <c r="IM157" i="1" s="1"/>
  <c r="IN158" i="1" s="1"/>
  <c r="IO159" i="1" s="1"/>
  <c r="IP160" i="1" s="1"/>
  <c r="IQ161" i="1" s="1"/>
  <c r="IR162" i="1" s="1"/>
  <c r="IS163" i="1" s="1"/>
  <c r="IT164" i="1" s="1"/>
  <c r="IU165" i="1" s="1"/>
  <c r="IV166" i="1" s="1"/>
  <c r="IW167" i="1" s="1"/>
  <c r="IX168" i="1" s="1"/>
  <c r="IY169" i="1" s="1"/>
  <c r="IZ170" i="1" s="1"/>
  <c r="JA171" i="1" s="1"/>
  <c r="JB172" i="1" s="1"/>
  <c r="JC173" i="1" s="1"/>
  <c r="JD174" i="1" s="1"/>
  <c r="JE175" i="1" s="1"/>
  <c r="JF176" i="1" s="1"/>
  <c r="JG177" i="1" s="1"/>
  <c r="JH178" i="1" s="1"/>
  <c r="JI179" i="1" s="1"/>
  <c r="JJ180" i="1" s="1"/>
  <c r="JK181" i="1" s="1"/>
  <c r="JL182" i="1" s="1"/>
  <c r="JM183" i="1" s="1"/>
  <c r="JN184" i="1" s="1"/>
  <c r="JO185" i="1" s="1"/>
  <c r="JP186" i="1" s="1"/>
  <c r="JQ187" i="1" s="1"/>
  <c r="JR188" i="1" s="1"/>
  <c r="JS189" i="1" s="1"/>
  <c r="JT190" i="1" s="1"/>
  <c r="JU191" i="1" s="1"/>
  <c r="JV192" i="1" s="1"/>
  <c r="JW193" i="1" s="1"/>
  <c r="JX194" i="1" s="1"/>
  <c r="JY195" i="1" s="1"/>
  <c r="HV21" i="1"/>
  <c r="H37" i="1"/>
  <c r="HU20" i="1"/>
  <c r="ID20" i="1" s="1"/>
  <c r="IE21" i="1" s="1"/>
  <c r="IF22" i="1" s="1"/>
  <c r="IG23" i="1" s="1"/>
  <c r="IH24" i="1" s="1"/>
  <c r="II25" i="1" s="1"/>
  <c r="IJ26" i="1" s="1"/>
  <c r="IK27" i="1" s="1"/>
  <c r="IL28" i="1" s="1"/>
  <c r="IM29" i="1" s="1"/>
  <c r="IN30" i="1" s="1"/>
  <c r="IO31" i="1" s="1"/>
  <c r="IP32" i="1" s="1"/>
  <c r="IQ33" i="1" s="1"/>
  <c r="IR34" i="1" s="1"/>
  <c r="IS35" i="1" s="1"/>
  <c r="IT36" i="1" s="1"/>
  <c r="IU37" i="1" s="1"/>
  <c r="IV38" i="1" s="1"/>
  <c r="IW39" i="1" s="1"/>
  <c r="IX40" i="1" s="1"/>
  <c r="IY41" i="1" s="1"/>
  <c r="IZ42" i="1" s="1"/>
  <c r="JA43" i="1" s="1"/>
  <c r="JB44" i="1" s="1"/>
  <c r="JC45" i="1" s="1"/>
  <c r="JD46" i="1" s="1"/>
  <c r="JE47" i="1" s="1"/>
  <c r="JF48" i="1" s="1"/>
  <c r="JG49" i="1" s="1"/>
  <c r="JH50" i="1" s="1"/>
  <c r="JI51" i="1" s="1"/>
  <c r="JJ52" i="1" s="1"/>
  <c r="JK53" i="1" s="1"/>
  <c r="JL54" i="1" s="1"/>
  <c r="JM55" i="1" s="1"/>
  <c r="JN56" i="1" s="1"/>
  <c r="JO57" i="1" s="1"/>
  <c r="JP58" i="1" s="1"/>
  <c r="JQ59" i="1" s="1"/>
  <c r="JR60" i="1" s="1"/>
  <c r="JS61" i="1" s="1"/>
  <c r="JT62" i="1" s="1"/>
  <c r="JU63" i="1" s="1"/>
  <c r="JV64" i="1" s="1"/>
  <c r="JW65" i="1" s="1"/>
  <c r="JX66" i="1" s="1"/>
  <c r="JY67" i="1" s="1"/>
  <c r="JZ68" i="1" s="1"/>
  <c r="KA69" i="1" s="1"/>
  <c r="KB70" i="1" s="1"/>
  <c r="KC71" i="1" s="1"/>
  <c r="KD72" i="1" s="1"/>
  <c r="KE73" i="1" s="1"/>
  <c r="KF74" i="1" s="1"/>
  <c r="KG75" i="1" s="1"/>
  <c r="KH76" i="1" s="1"/>
  <c r="KI77" i="1" s="1"/>
  <c r="KJ78" i="1" s="1"/>
  <c r="KK79" i="1" s="1"/>
  <c r="KL80" i="1" s="1"/>
  <c r="KM81" i="1" s="1"/>
  <c r="KN82" i="1" s="1"/>
  <c r="KO83" i="1" s="1"/>
  <c r="KP84" i="1" s="1"/>
  <c r="KQ85" i="1" s="1"/>
  <c r="KR86" i="1" s="1"/>
  <c r="KS87" i="1" s="1"/>
  <c r="KT88" i="1" s="1"/>
  <c r="KU89" i="1" s="1"/>
  <c r="KV90" i="1" s="1"/>
  <c r="KW91" i="1" s="1"/>
  <c r="KX92" i="1" s="1"/>
  <c r="KY93" i="1" s="1"/>
  <c r="KZ94" i="1" s="1"/>
  <c r="LA95" i="1" s="1"/>
  <c r="LB96" i="1" s="1"/>
  <c r="LC97" i="1" s="1"/>
  <c r="LD98" i="1" s="1"/>
  <c r="LE99" i="1" s="1"/>
  <c r="LF100" i="1" s="1"/>
  <c r="LG101" i="1" s="1"/>
  <c r="LH102" i="1" s="1"/>
  <c r="LI103" i="1" s="1"/>
  <c r="LJ104" i="1" s="1"/>
  <c r="LK105" i="1" s="1"/>
  <c r="LL106" i="1" s="1"/>
  <c r="LM107" i="1" s="1"/>
  <c r="LN108" i="1" s="1"/>
  <c r="LO109" i="1" s="1"/>
  <c r="LP110" i="1" s="1"/>
  <c r="LQ111" i="1" s="1"/>
  <c r="LR112" i="1" s="1"/>
  <c r="LS113" i="1" s="1"/>
  <c r="LT114" i="1" s="1"/>
  <c r="LU115" i="1" s="1"/>
  <c r="LV116" i="1" s="1"/>
  <c r="LW117" i="1" s="1"/>
  <c r="LX118" i="1" s="1"/>
  <c r="LY119" i="1" s="1"/>
  <c r="LZ120" i="1" s="1"/>
  <c r="MA121" i="1" s="1"/>
  <c r="MB122" i="1" s="1"/>
  <c r="MC123" i="1" s="1"/>
  <c r="MD124" i="1" s="1"/>
  <c r="ME125" i="1" s="1"/>
  <c r="MF126" i="1" s="1"/>
  <c r="MG127" i="1" s="1"/>
  <c r="MH128" i="1" s="1"/>
  <c r="MI129" i="1" s="1"/>
  <c r="MJ130" i="1" s="1"/>
  <c r="MK131" i="1" s="1"/>
  <c r="ML132" i="1" s="1"/>
  <c r="MM133" i="1" s="1"/>
  <c r="MN134" i="1" s="1"/>
  <c r="MO135" i="1" s="1"/>
  <c r="MP136" i="1" s="1"/>
  <c r="MQ137" i="1" s="1"/>
  <c r="MR138" i="1" s="1"/>
  <c r="MS139" i="1" s="1"/>
  <c r="MT140" i="1" s="1"/>
  <c r="MU141" i="1" s="1"/>
  <c r="MV142" i="1" s="1"/>
  <c r="MW143" i="1" s="1"/>
  <c r="MX144" i="1" s="1"/>
  <c r="MY145" i="1" s="1"/>
  <c r="MZ146" i="1" s="1"/>
  <c r="NA147" i="1" s="1"/>
  <c r="NB148" i="1" s="1"/>
  <c r="NC149" i="1" s="1"/>
  <c r="ND150" i="1" s="1"/>
  <c r="NE151" i="1" s="1"/>
  <c r="NF152" i="1" s="1"/>
  <c r="NG153" i="1" s="1"/>
  <c r="NH154" i="1" s="1"/>
  <c r="NI155" i="1" s="1"/>
  <c r="NJ156" i="1" s="1"/>
  <c r="NK157" i="1" s="1"/>
  <c r="NL158" i="1" s="1"/>
  <c r="NM159" i="1" s="1"/>
  <c r="NN160" i="1" s="1"/>
  <c r="NO161" i="1" s="1"/>
  <c r="NP162" i="1" s="1"/>
  <c r="NQ163" i="1" s="1"/>
  <c r="NR164" i="1" s="1"/>
  <c r="NS165" i="1" s="1"/>
  <c r="NT166" i="1" s="1"/>
  <c r="NU167" i="1" s="1"/>
  <c r="NV168" i="1" s="1"/>
  <c r="NW169" i="1" s="1"/>
  <c r="NX170" i="1" s="1"/>
  <c r="NY171" i="1" s="1"/>
  <c r="NZ172" i="1" s="1"/>
  <c r="OA173" i="1" s="1"/>
  <c r="OB174" i="1" s="1"/>
  <c r="OC175" i="1" s="1"/>
  <c r="OD176" i="1" s="1"/>
  <c r="OE177" i="1" s="1"/>
  <c r="OF178" i="1" s="1"/>
  <c r="OG179" i="1" s="1"/>
  <c r="OH180" i="1" s="1"/>
  <c r="OI181" i="1" s="1"/>
  <c r="OJ182" i="1" s="1"/>
  <c r="OK183" i="1" s="1"/>
  <c r="OL184" i="1" s="1"/>
  <c r="OM185" i="1" s="1"/>
  <c r="ON186" i="1" s="1"/>
  <c r="OO187" i="1" s="1"/>
  <c r="OP188" i="1" s="1"/>
  <c r="OQ189" i="1" s="1"/>
  <c r="OR190" i="1" s="1"/>
  <c r="OS191" i="1" s="1"/>
  <c r="OT192" i="1" s="1"/>
  <c r="OU193" i="1" s="1"/>
  <c r="OV194" i="1" s="1"/>
  <c r="OW195" i="1" s="1"/>
  <c r="HU137" i="1"/>
  <c r="ID137" i="1" s="1"/>
  <c r="IE138" i="1" s="1"/>
  <c r="IF139" i="1" s="1"/>
  <c r="IG140" i="1" s="1"/>
  <c r="IH141" i="1" s="1"/>
  <c r="II142" i="1" s="1"/>
  <c r="IJ143" i="1" s="1"/>
  <c r="IK144" i="1" s="1"/>
  <c r="IL145" i="1" s="1"/>
  <c r="IM146" i="1" s="1"/>
  <c r="IN147" i="1" s="1"/>
  <c r="IO148" i="1" s="1"/>
  <c r="IP149" i="1" s="1"/>
  <c r="IQ150" i="1" s="1"/>
  <c r="IR151" i="1" s="1"/>
  <c r="IS152" i="1" s="1"/>
  <c r="IT153" i="1" s="1"/>
  <c r="IU154" i="1" s="1"/>
  <c r="IV155" i="1" s="1"/>
  <c r="IW156" i="1" s="1"/>
  <c r="IX157" i="1" s="1"/>
  <c r="IY158" i="1" s="1"/>
  <c r="IZ159" i="1" s="1"/>
  <c r="JA160" i="1" s="1"/>
  <c r="JB161" i="1" s="1"/>
  <c r="JC162" i="1" s="1"/>
  <c r="JD163" i="1" s="1"/>
  <c r="JE164" i="1" s="1"/>
  <c r="JF165" i="1" s="1"/>
  <c r="JG166" i="1" s="1"/>
  <c r="JH167" i="1" s="1"/>
  <c r="JI168" i="1" s="1"/>
  <c r="JJ169" i="1" s="1"/>
  <c r="JK170" i="1" s="1"/>
  <c r="JL171" i="1" s="1"/>
  <c r="JM172" i="1" s="1"/>
  <c r="JN173" i="1" s="1"/>
  <c r="JO174" i="1" s="1"/>
  <c r="JP175" i="1" s="1"/>
  <c r="JQ176" i="1" s="1"/>
  <c r="JR177" i="1" s="1"/>
  <c r="JS178" i="1" s="1"/>
  <c r="JT179" i="1" s="1"/>
  <c r="JU180" i="1" s="1"/>
  <c r="JV181" i="1" s="1"/>
  <c r="JW182" i="1" s="1"/>
  <c r="JX183" i="1" s="1"/>
  <c r="JY184" i="1" s="1"/>
  <c r="JZ185" i="1" s="1"/>
  <c r="KA186" i="1" s="1"/>
  <c r="KB187" i="1" s="1"/>
  <c r="KC188" i="1" s="1"/>
  <c r="KD189" i="1" s="1"/>
  <c r="KE190" i="1" s="1"/>
  <c r="KF191" i="1" s="1"/>
  <c r="KG192" i="1" s="1"/>
  <c r="KH193" i="1" s="1"/>
  <c r="KI194" i="1" s="1"/>
  <c r="KJ195" i="1" s="1"/>
  <c r="HV22" i="1"/>
  <c r="H38" i="1"/>
  <c r="HV28" i="1"/>
  <c r="H44" i="1"/>
  <c r="HV29" i="1"/>
  <c r="H45" i="1"/>
  <c r="HU38" i="1"/>
  <c r="ID38" i="1" s="1"/>
  <c r="IE39" i="1" s="1"/>
  <c r="IF40" i="1" s="1"/>
  <c r="IG41" i="1" s="1"/>
  <c r="IH42" i="1" s="1"/>
  <c r="II43" i="1" s="1"/>
  <c r="IJ44" i="1" s="1"/>
  <c r="IK45" i="1" s="1"/>
  <c r="IL46" i="1" s="1"/>
  <c r="IM47" i="1" s="1"/>
  <c r="IN48" i="1" s="1"/>
  <c r="IO49" i="1" s="1"/>
  <c r="IP50" i="1" s="1"/>
  <c r="IQ51" i="1" s="1"/>
  <c r="IR52" i="1" s="1"/>
  <c r="IS53" i="1" s="1"/>
  <c r="IT54" i="1" s="1"/>
  <c r="IU55" i="1" s="1"/>
  <c r="IV56" i="1" s="1"/>
  <c r="IW57" i="1" s="1"/>
  <c r="IX58" i="1" s="1"/>
  <c r="IY59" i="1" s="1"/>
  <c r="IZ60" i="1" s="1"/>
  <c r="JA61" i="1" s="1"/>
  <c r="JB62" i="1" s="1"/>
  <c r="JC63" i="1" s="1"/>
  <c r="JD64" i="1" s="1"/>
  <c r="JE65" i="1" s="1"/>
  <c r="JF66" i="1" s="1"/>
  <c r="JG67" i="1" s="1"/>
  <c r="JH68" i="1" s="1"/>
  <c r="JI69" i="1" s="1"/>
  <c r="JJ70" i="1" s="1"/>
  <c r="JK71" i="1" s="1"/>
  <c r="JL72" i="1" s="1"/>
  <c r="JM73" i="1" s="1"/>
  <c r="JN74" i="1" s="1"/>
  <c r="JO75" i="1" s="1"/>
  <c r="JP76" i="1" s="1"/>
  <c r="JQ77" i="1" s="1"/>
  <c r="JR78" i="1" s="1"/>
  <c r="JS79" i="1" s="1"/>
  <c r="JT80" i="1" s="1"/>
  <c r="JU81" i="1" s="1"/>
  <c r="JV82" i="1" s="1"/>
  <c r="JW83" i="1" s="1"/>
  <c r="JX84" i="1" s="1"/>
  <c r="JY85" i="1" s="1"/>
  <c r="JZ86" i="1" s="1"/>
  <c r="KA87" i="1" s="1"/>
  <c r="KB88" i="1" s="1"/>
  <c r="KC89" i="1" s="1"/>
  <c r="KD90" i="1" s="1"/>
  <c r="KE91" i="1" s="1"/>
  <c r="KF92" i="1" s="1"/>
  <c r="KG93" i="1" s="1"/>
  <c r="KH94" i="1" s="1"/>
  <c r="KI95" i="1" s="1"/>
  <c r="KJ96" i="1" s="1"/>
  <c r="KK97" i="1" s="1"/>
  <c r="KL98" i="1" s="1"/>
  <c r="KM99" i="1" s="1"/>
  <c r="KN100" i="1" s="1"/>
  <c r="KO101" i="1" s="1"/>
  <c r="KP102" i="1" s="1"/>
  <c r="KQ103" i="1" s="1"/>
  <c r="KR104" i="1" s="1"/>
  <c r="KS105" i="1" s="1"/>
  <c r="KT106" i="1" s="1"/>
  <c r="KU107" i="1" s="1"/>
  <c r="KV108" i="1" s="1"/>
  <c r="KW109" i="1" s="1"/>
  <c r="KX110" i="1" s="1"/>
  <c r="KY111" i="1" s="1"/>
  <c r="KZ112" i="1" s="1"/>
  <c r="LA113" i="1" s="1"/>
  <c r="LB114" i="1" s="1"/>
  <c r="LC115" i="1" s="1"/>
  <c r="LD116" i="1" s="1"/>
  <c r="LE117" i="1" s="1"/>
  <c r="LF118" i="1" s="1"/>
  <c r="LG119" i="1" s="1"/>
  <c r="LH120" i="1" s="1"/>
  <c r="LI121" i="1" s="1"/>
  <c r="LJ122" i="1" s="1"/>
  <c r="LK123" i="1" s="1"/>
  <c r="LL124" i="1" s="1"/>
  <c r="LM125" i="1" s="1"/>
  <c r="LN126" i="1" s="1"/>
  <c r="LO127" i="1" s="1"/>
  <c r="LP128" i="1" s="1"/>
  <c r="LQ129" i="1" s="1"/>
  <c r="LR130" i="1" s="1"/>
  <c r="LS131" i="1" s="1"/>
  <c r="LT132" i="1" s="1"/>
  <c r="LU133" i="1" s="1"/>
  <c r="LV134" i="1" s="1"/>
  <c r="LW135" i="1" s="1"/>
  <c r="LX136" i="1" s="1"/>
  <c r="LY137" i="1" s="1"/>
  <c r="LZ138" i="1" s="1"/>
  <c r="MA139" i="1" s="1"/>
  <c r="MB140" i="1" s="1"/>
  <c r="MC141" i="1" s="1"/>
  <c r="MD142" i="1" s="1"/>
  <c r="ME143" i="1" s="1"/>
  <c r="MF144" i="1" s="1"/>
  <c r="MG145" i="1" s="1"/>
  <c r="MH146" i="1" s="1"/>
  <c r="MI147" i="1" s="1"/>
  <c r="MJ148" i="1" s="1"/>
  <c r="MK149" i="1" s="1"/>
  <c r="ML150" i="1" s="1"/>
  <c r="MM151" i="1" s="1"/>
  <c r="MN152" i="1" s="1"/>
  <c r="MO153" i="1" s="1"/>
  <c r="MP154" i="1" s="1"/>
  <c r="MQ155" i="1" s="1"/>
  <c r="MR156" i="1" s="1"/>
  <c r="MS157" i="1" s="1"/>
  <c r="MT158" i="1" s="1"/>
  <c r="MU159" i="1" s="1"/>
  <c r="MV160" i="1" s="1"/>
  <c r="MW161" i="1" s="1"/>
  <c r="MX162" i="1" s="1"/>
  <c r="MY163" i="1" s="1"/>
  <c r="MZ164" i="1" s="1"/>
  <c r="NA165" i="1" s="1"/>
  <c r="NB166" i="1" s="1"/>
  <c r="NC167" i="1" s="1"/>
  <c r="ND168" i="1" s="1"/>
  <c r="NE169" i="1" s="1"/>
  <c r="NF170" i="1" s="1"/>
  <c r="NG171" i="1" s="1"/>
  <c r="NH172" i="1" s="1"/>
  <c r="NI173" i="1" s="1"/>
  <c r="NJ174" i="1" s="1"/>
  <c r="NK175" i="1" s="1"/>
  <c r="NL176" i="1" s="1"/>
  <c r="NM177" i="1" s="1"/>
  <c r="NN178" i="1" s="1"/>
  <c r="NO179" i="1" s="1"/>
  <c r="NP180" i="1" s="1"/>
  <c r="NQ181" i="1" s="1"/>
  <c r="NR182" i="1" s="1"/>
  <c r="NS183" i="1" s="1"/>
  <c r="NT184" i="1" s="1"/>
  <c r="NU185" i="1" s="1"/>
  <c r="NV186" i="1" s="1"/>
  <c r="NW187" i="1" s="1"/>
  <c r="NX188" i="1" s="1"/>
  <c r="NY189" i="1" s="1"/>
  <c r="NZ190" i="1" s="1"/>
  <c r="OA191" i="1" s="1"/>
  <c r="OB192" i="1" s="1"/>
  <c r="OC193" i="1" s="1"/>
  <c r="OD194" i="1" s="1"/>
  <c r="OE195" i="1" s="1"/>
  <c r="HU155" i="1"/>
  <c r="ID155" i="1" s="1"/>
  <c r="IE156" i="1" s="1"/>
  <c r="IF157" i="1" s="1"/>
  <c r="IG158" i="1" s="1"/>
  <c r="IH159" i="1" s="1"/>
  <c r="II160" i="1" s="1"/>
  <c r="IJ161" i="1" s="1"/>
  <c r="IK162" i="1" s="1"/>
  <c r="IL163" i="1" s="1"/>
  <c r="IM164" i="1" s="1"/>
  <c r="IN165" i="1" s="1"/>
  <c r="IO166" i="1" s="1"/>
  <c r="IP167" i="1" s="1"/>
  <c r="IQ168" i="1" s="1"/>
  <c r="IR169" i="1" s="1"/>
  <c r="IS170" i="1" s="1"/>
  <c r="IT171" i="1" s="1"/>
  <c r="IU172" i="1" s="1"/>
  <c r="IV173" i="1" s="1"/>
  <c r="IW174" i="1" s="1"/>
  <c r="IX175" i="1" s="1"/>
  <c r="IY176" i="1" s="1"/>
  <c r="IZ177" i="1" s="1"/>
  <c r="JA178" i="1" s="1"/>
  <c r="JB179" i="1" s="1"/>
  <c r="JC180" i="1" s="1"/>
  <c r="JD181" i="1" s="1"/>
  <c r="JE182" i="1" s="1"/>
  <c r="JF183" i="1" s="1"/>
  <c r="JG184" i="1" s="1"/>
  <c r="JH185" i="1" s="1"/>
  <c r="JI186" i="1" s="1"/>
  <c r="JJ187" i="1" s="1"/>
  <c r="JK188" i="1" s="1"/>
  <c r="JL189" i="1" s="1"/>
  <c r="JM190" i="1" s="1"/>
  <c r="JN191" i="1" s="1"/>
  <c r="JO192" i="1" s="1"/>
  <c r="JP193" i="1" s="1"/>
  <c r="JQ194" i="1" s="1"/>
  <c r="JR195" i="1" s="1"/>
  <c r="HU149" i="1"/>
  <c r="ID149" i="1" s="1"/>
  <c r="IE150" i="1" s="1"/>
  <c r="IF151" i="1" s="1"/>
  <c r="IG152" i="1" s="1"/>
  <c r="IH153" i="1" s="1"/>
  <c r="II154" i="1" s="1"/>
  <c r="IJ155" i="1" s="1"/>
  <c r="IK156" i="1" s="1"/>
  <c r="IL157" i="1" s="1"/>
  <c r="IM158" i="1" s="1"/>
  <c r="IN159" i="1" s="1"/>
  <c r="IO160" i="1" s="1"/>
  <c r="IP161" i="1" s="1"/>
  <c r="IQ162" i="1" s="1"/>
  <c r="IR163" i="1" s="1"/>
  <c r="IS164" i="1" s="1"/>
  <c r="IT165" i="1" s="1"/>
  <c r="IU166" i="1" s="1"/>
  <c r="IV167" i="1" s="1"/>
  <c r="IW168" i="1" s="1"/>
  <c r="IX169" i="1" s="1"/>
  <c r="IY170" i="1" s="1"/>
  <c r="IZ171" i="1" s="1"/>
  <c r="JA172" i="1" s="1"/>
  <c r="JB173" i="1" s="1"/>
  <c r="JC174" i="1" s="1"/>
  <c r="JD175" i="1" s="1"/>
  <c r="JE176" i="1" s="1"/>
  <c r="JF177" i="1" s="1"/>
  <c r="JG178" i="1" s="1"/>
  <c r="JH179" i="1" s="1"/>
  <c r="JI180" i="1" s="1"/>
  <c r="JJ181" i="1" s="1"/>
  <c r="JK182" i="1" s="1"/>
  <c r="JL183" i="1" s="1"/>
  <c r="JM184" i="1" s="1"/>
  <c r="JN185" i="1" s="1"/>
  <c r="JO186" i="1" s="1"/>
  <c r="JP187" i="1" s="1"/>
  <c r="JQ188" i="1" s="1"/>
  <c r="JR189" i="1" s="1"/>
  <c r="JS190" i="1" s="1"/>
  <c r="JT191" i="1" s="1"/>
  <c r="JU192" i="1" s="1"/>
  <c r="JV193" i="1" s="1"/>
  <c r="JW194" i="1" s="1"/>
  <c r="JX195" i="1" s="1"/>
  <c r="HU150" i="1"/>
  <c r="ID150" i="1" s="1"/>
  <c r="IE151" i="1" s="1"/>
  <c r="IF152" i="1" s="1"/>
  <c r="IG153" i="1" s="1"/>
  <c r="IH154" i="1" s="1"/>
  <c r="II155" i="1" s="1"/>
  <c r="IJ156" i="1" s="1"/>
  <c r="IK157" i="1" s="1"/>
  <c r="IL158" i="1" s="1"/>
  <c r="IM159" i="1" s="1"/>
  <c r="IN160" i="1" s="1"/>
  <c r="IO161" i="1" s="1"/>
  <c r="IP162" i="1" s="1"/>
  <c r="IQ163" i="1" s="1"/>
  <c r="IR164" i="1" s="1"/>
  <c r="IS165" i="1" s="1"/>
  <c r="IT166" i="1" s="1"/>
  <c r="IU167" i="1" s="1"/>
  <c r="IV168" i="1" s="1"/>
  <c r="IW169" i="1" s="1"/>
  <c r="IX170" i="1" s="1"/>
  <c r="IY171" i="1" s="1"/>
  <c r="IZ172" i="1" s="1"/>
  <c r="JA173" i="1" s="1"/>
  <c r="JB174" i="1" s="1"/>
  <c r="JC175" i="1" s="1"/>
  <c r="JD176" i="1" s="1"/>
  <c r="JE177" i="1" s="1"/>
  <c r="JF178" i="1" s="1"/>
  <c r="JG179" i="1" s="1"/>
  <c r="JH180" i="1" s="1"/>
  <c r="JI181" i="1" s="1"/>
  <c r="JJ182" i="1" s="1"/>
  <c r="JK183" i="1" s="1"/>
  <c r="JL184" i="1" s="1"/>
  <c r="JM185" i="1" s="1"/>
  <c r="JN186" i="1" s="1"/>
  <c r="JO187" i="1" s="1"/>
  <c r="JP188" i="1" s="1"/>
  <c r="JQ189" i="1" s="1"/>
  <c r="JR190" i="1" s="1"/>
  <c r="JS191" i="1" s="1"/>
  <c r="JT192" i="1" s="1"/>
  <c r="JU193" i="1" s="1"/>
  <c r="JV194" i="1" s="1"/>
  <c r="JW195" i="1" s="1"/>
  <c r="HU37" i="1"/>
  <c r="ID37" i="1" s="1"/>
  <c r="IE38" i="1" s="1"/>
  <c r="IF39" i="1" s="1"/>
  <c r="IG40" i="1" s="1"/>
  <c r="IH41" i="1" s="1"/>
  <c r="II42" i="1" s="1"/>
  <c r="IJ43" i="1" s="1"/>
  <c r="IK44" i="1" s="1"/>
  <c r="IL45" i="1" s="1"/>
  <c r="IM46" i="1" s="1"/>
  <c r="IN47" i="1" s="1"/>
  <c r="IO48" i="1" s="1"/>
  <c r="IP49" i="1" s="1"/>
  <c r="IQ50" i="1" s="1"/>
  <c r="IR51" i="1" s="1"/>
  <c r="IS52" i="1" s="1"/>
  <c r="IT53" i="1" s="1"/>
  <c r="IU54" i="1" s="1"/>
  <c r="IV55" i="1" s="1"/>
  <c r="IW56" i="1" s="1"/>
  <c r="IX57" i="1" s="1"/>
  <c r="IY58" i="1" s="1"/>
  <c r="IZ59" i="1" s="1"/>
  <c r="JA60" i="1" s="1"/>
  <c r="JB61" i="1" s="1"/>
  <c r="JC62" i="1" s="1"/>
  <c r="JD63" i="1" s="1"/>
  <c r="JE64" i="1" s="1"/>
  <c r="JF65" i="1" s="1"/>
  <c r="JG66" i="1" s="1"/>
  <c r="JH67" i="1" s="1"/>
  <c r="JI68" i="1" s="1"/>
  <c r="JJ69" i="1" s="1"/>
  <c r="JK70" i="1" s="1"/>
  <c r="JL71" i="1" s="1"/>
  <c r="JM72" i="1" s="1"/>
  <c r="JN73" i="1" s="1"/>
  <c r="JO74" i="1" s="1"/>
  <c r="JP75" i="1" s="1"/>
  <c r="JQ76" i="1" s="1"/>
  <c r="JR77" i="1" s="1"/>
  <c r="JS78" i="1" s="1"/>
  <c r="JT79" i="1" s="1"/>
  <c r="JU80" i="1" s="1"/>
  <c r="JV81" i="1" s="1"/>
  <c r="JW82" i="1" s="1"/>
  <c r="JX83" i="1" s="1"/>
  <c r="JY84" i="1" s="1"/>
  <c r="JZ85" i="1" s="1"/>
  <c r="KA86" i="1" s="1"/>
  <c r="KB87" i="1" s="1"/>
  <c r="KC88" i="1" s="1"/>
  <c r="KD89" i="1" s="1"/>
  <c r="KE90" i="1" s="1"/>
  <c r="KF91" i="1" s="1"/>
  <c r="KG92" i="1" s="1"/>
  <c r="KH93" i="1" s="1"/>
  <c r="KI94" i="1" s="1"/>
  <c r="KJ95" i="1" s="1"/>
  <c r="KK96" i="1" s="1"/>
  <c r="KL97" i="1" s="1"/>
  <c r="KM98" i="1" s="1"/>
  <c r="KN99" i="1" s="1"/>
  <c r="KO100" i="1" s="1"/>
  <c r="KP101" i="1" s="1"/>
  <c r="KQ102" i="1" s="1"/>
  <c r="KR103" i="1" s="1"/>
  <c r="KS104" i="1" s="1"/>
  <c r="KT105" i="1" s="1"/>
  <c r="KU106" i="1" s="1"/>
  <c r="KV107" i="1" s="1"/>
  <c r="KW108" i="1" s="1"/>
  <c r="KX109" i="1" s="1"/>
  <c r="KY110" i="1" s="1"/>
  <c r="KZ111" i="1" s="1"/>
  <c r="LA112" i="1" s="1"/>
  <c r="LB113" i="1" s="1"/>
  <c r="LC114" i="1" s="1"/>
  <c r="LD115" i="1" s="1"/>
  <c r="LE116" i="1" s="1"/>
  <c r="LF117" i="1" s="1"/>
  <c r="LG118" i="1" s="1"/>
  <c r="LH119" i="1" s="1"/>
  <c r="LI120" i="1" s="1"/>
  <c r="LJ121" i="1" s="1"/>
  <c r="LK122" i="1" s="1"/>
  <c r="LL123" i="1" s="1"/>
  <c r="LM124" i="1" s="1"/>
  <c r="LN125" i="1" s="1"/>
  <c r="LO126" i="1" s="1"/>
  <c r="LP127" i="1" s="1"/>
  <c r="LQ128" i="1" s="1"/>
  <c r="LR129" i="1" s="1"/>
  <c r="LS130" i="1" s="1"/>
  <c r="LT131" i="1" s="1"/>
  <c r="LU132" i="1" s="1"/>
  <c r="LV133" i="1" s="1"/>
  <c r="LW134" i="1" s="1"/>
  <c r="LX135" i="1" s="1"/>
  <c r="LY136" i="1" s="1"/>
  <c r="LZ137" i="1" s="1"/>
  <c r="MA138" i="1" s="1"/>
  <c r="MB139" i="1" s="1"/>
  <c r="MC140" i="1" s="1"/>
  <c r="MD141" i="1" s="1"/>
  <c r="ME142" i="1" s="1"/>
  <c r="MF143" i="1" s="1"/>
  <c r="MG144" i="1" s="1"/>
  <c r="MH145" i="1" s="1"/>
  <c r="MI146" i="1" s="1"/>
  <c r="MJ147" i="1" s="1"/>
  <c r="MK148" i="1" s="1"/>
  <c r="ML149" i="1" s="1"/>
  <c r="MM150" i="1" s="1"/>
  <c r="MN151" i="1" s="1"/>
  <c r="MO152" i="1" s="1"/>
  <c r="MP153" i="1" s="1"/>
  <c r="MQ154" i="1" s="1"/>
  <c r="MR155" i="1" s="1"/>
  <c r="MS156" i="1" s="1"/>
  <c r="MT157" i="1" s="1"/>
  <c r="MU158" i="1" s="1"/>
  <c r="MV159" i="1" s="1"/>
  <c r="MW160" i="1" s="1"/>
  <c r="MX161" i="1" s="1"/>
  <c r="MY162" i="1" s="1"/>
  <c r="MZ163" i="1" s="1"/>
  <c r="NA164" i="1" s="1"/>
  <c r="NB165" i="1" s="1"/>
  <c r="NC166" i="1" s="1"/>
  <c r="ND167" i="1" s="1"/>
  <c r="NE168" i="1" s="1"/>
  <c r="NF169" i="1" s="1"/>
  <c r="NG170" i="1" s="1"/>
  <c r="NH171" i="1" s="1"/>
  <c r="NI172" i="1" s="1"/>
  <c r="NJ173" i="1" s="1"/>
  <c r="NK174" i="1" s="1"/>
  <c r="NL175" i="1" s="1"/>
  <c r="NM176" i="1" s="1"/>
  <c r="NN177" i="1" s="1"/>
  <c r="NO178" i="1" s="1"/>
  <c r="NP179" i="1" s="1"/>
  <c r="NQ180" i="1" s="1"/>
  <c r="NR181" i="1" s="1"/>
  <c r="NS182" i="1" s="1"/>
  <c r="NT183" i="1" s="1"/>
  <c r="NU184" i="1" s="1"/>
  <c r="NV185" i="1" s="1"/>
  <c r="NW186" i="1" s="1"/>
  <c r="NX187" i="1" s="1"/>
  <c r="NY188" i="1" s="1"/>
  <c r="NZ189" i="1" s="1"/>
  <c r="OA190" i="1" s="1"/>
  <c r="OB191" i="1" s="1"/>
  <c r="OC192" i="1" s="1"/>
  <c r="OD193" i="1" s="1"/>
  <c r="OE194" i="1" s="1"/>
  <c r="OF195" i="1" s="1"/>
  <c r="HU152" i="1"/>
  <c r="ID152" i="1" s="1"/>
  <c r="IE153" i="1" s="1"/>
  <c r="IF154" i="1" s="1"/>
  <c r="IG155" i="1" s="1"/>
  <c r="IH156" i="1" s="1"/>
  <c r="II157" i="1" s="1"/>
  <c r="IJ158" i="1" s="1"/>
  <c r="IK159" i="1" s="1"/>
  <c r="IL160" i="1" s="1"/>
  <c r="IM161" i="1" s="1"/>
  <c r="IN162" i="1" s="1"/>
  <c r="IO163" i="1" s="1"/>
  <c r="IP164" i="1" s="1"/>
  <c r="IQ165" i="1" s="1"/>
  <c r="IR166" i="1" s="1"/>
  <c r="IS167" i="1" s="1"/>
  <c r="IT168" i="1" s="1"/>
  <c r="IU169" i="1" s="1"/>
  <c r="IV170" i="1" s="1"/>
  <c r="IW171" i="1" s="1"/>
  <c r="IX172" i="1" s="1"/>
  <c r="IY173" i="1" s="1"/>
  <c r="IZ174" i="1" s="1"/>
  <c r="JA175" i="1" s="1"/>
  <c r="JB176" i="1" s="1"/>
  <c r="JC177" i="1" s="1"/>
  <c r="JD178" i="1" s="1"/>
  <c r="JE179" i="1" s="1"/>
  <c r="JF180" i="1" s="1"/>
  <c r="JG181" i="1" s="1"/>
  <c r="JH182" i="1" s="1"/>
  <c r="JI183" i="1" s="1"/>
  <c r="JJ184" i="1" s="1"/>
  <c r="JK185" i="1" s="1"/>
  <c r="JL186" i="1" s="1"/>
  <c r="JM187" i="1" s="1"/>
  <c r="JN188" i="1" s="1"/>
  <c r="JO189" i="1" s="1"/>
  <c r="JP190" i="1" s="1"/>
  <c r="JQ191" i="1" s="1"/>
  <c r="JR192" i="1" s="1"/>
  <c r="JS193" i="1" s="1"/>
  <c r="JT194" i="1" s="1"/>
  <c r="JU195" i="1" s="1"/>
  <c r="HU164" i="1"/>
  <c r="ID164" i="1" s="1"/>
  <c r="IE165" i="1" s="1"/>
  <c r="IF166" i="1" s="1"/>
  <c r="IG167" i="1" s="1"/>
  <c r="IH168" i="1" s="1"/>
  <c r="II169" i="1" s="1"/>
  <c r="IJ170" i="1" s="1"/>
  <c r="IK171" i="1" s="1"/>
  <c r="IL172" i="1" s="1"/>
  <c r="IM173" i="1" s="1"/>
  <c r="IN174" i="1" s="1"/>
  <c r="IO175" i="1" s="1"/>
  <c r="IP176" i="1" s="1"/>
  <c r="IQ177" i="1" s="1"/>
  <c r="IR178" i="1" s="1"/>
  <c r="IS179" i="1" s="1"/>
  <c r="IT180" i="1" s="1"/>
  <c r="IU181" i="1" s="1"/>
  <c r="IV182" i="1" s="1"/>
  <c r="IW183" i="1" s="1"/>
  <c r="IX184" i="1" s="1"/>
  <c r="IY185" i="1" s="1"/>
  <c r="IZ186" i="1" s="1"/>
  <c r="JA187" i="1" s="1"/>
  <c r="JB188" i="1" s="1"/>
  <c r="JC189" i="1" s="1"/>
  <c r="JD190" i="1" s="1"/>
  <c r="JE191" i="1" s="1"/>
  <c r="JF192" i="1" s="1"/>
  <c r="JG193" i="1" s="1"/>
  <c r="JH194" i="1" s="1"/>
  <c r="JI195" i="1" s="1"/>
  <c r="HU87" i="1"/>
  <c r="ID87" i="1" s="1"/>
  <c r="IE88" i="1" s="1"/>
  <c r="IF89" i="1" s="1"/>
  <c r="IG90" i="1" s="1"/>
  <c r="IH91" i="1" s="1"/>
  <c r="II92" i="1" s="1"/>
  <c r="IJ93" i="1" s="1"/>
  <c r="IK94" i="1" s="1"/>
  <c r="IL95" i="1" s="1"/>
  <c r="IM96" i="1" s="1"/>
  <c r="IN97" i="1" s="1"/>
  <c r="IO98" i="1" s="1"/>
  <c r="IP99" i="1" s="1"/>
  <c r="IQ100" i="1" s="1"/>
  <c r="IR101" i="1" s="1"/>
  <c r="IS102" i="1" s="1"/>
  <c r="IT103" i="1" s="1"/>
  <c r="IU104" i="1" s="1"/>
  <c r="IV105" i="1" s="1"/>
  <c r="IW106" i="1" s="1"/>
  <c r="IX107" i="1" s="1"/>
  <c r="IY108" i="1" s="1"/>
  <c r="IZ109" i="1" s="1"/>
  <c r="JA110" i="1" s="1"/>
  <c r="JB111" i="1" s="1"/>
  <c r="JC112" i="1" s="1"/>
  <c r="JD113" i="1" s="1"/>
  <c r="JE114" i="1" s="1"/>
  <c r="JF115" i="1" s="1"/>
  <c r="JG116" i="1" s="1"/>
  <c r="JH117" i="1" s="1"/>
  <c r="JI118" i="1" s="1"/>
  <c r="JJ119" i="1" s="1"/>
  <c r="JK120" i="1" s="1"/>
  <c r="JL121" i="1" s="1"/>
  <c r="JM122" i="1" s="1"/>
  <c r="JN123" i="1" s="1"/>
  <c r="JO124" i="1" s="1"/>
  <c r="JP125" i="1" s="1"/>
  <c r="JQ126" i="1" s="1"/>
  <c r="JR127" i="1" s="1"/>
  <c r="JS128" i="1" s="1"/>
  <c r="JT129" i="1" s="1"/>
  <c r="JU130" i="1" s="1"/>
  <c r="JV131" i="1" s="1"/>
  <c r="JW132" i="1" s="1"/>
  <c r="JX133" i="1" s="1"/>
  <c r="JY134" i="1" s="1"/>
  <c r="JZ135" i="1" s="1"/>
  <c r="KA136" i="1" s="1"/>
  <c r="KB137" i="1" s="1"/>
  <c r="KC138" i="1" s="1"/>
  <c r="KD139" i="1" s="1"/>
  <c r="KE140" i="1" s="1"/>
  <c r="KF141" i="1" s="1"/>
  <c r="KG142" i="1" s="1"/>
  <c r="KH143" i="1" s="1"/>
  <c r="KI144" i="1" s="1"/>
  <c r="KJ145" i="1" s="1"/>
  <c r="KK146" i="1" s="1"/>
  <c r="KL147" i="1" s="1"/>
  <c r="KM148" i="1" s="1"/>
  <c r="KN149" i="1" s="1"/>
  <c r="KO150" i="1" s="1"/>
  <c r="KP151" i="1" s="1"/>
  <c r="KQ152" i="1" s="1"/>
  <c r="KR153" i="1" s="1"/>
  <c r="KS154" i="1" s="1"/>
  <c r="KT155" i="1" s="1"/>
  <c r="KU156" i="1" s="1"/>
  <c r="KV157" i="1" s="1"/>
  <c r="KW158" i="1" s="1"/>
  <c r="KX159" i="1" s="1"/>
  <c r="KY160" i="1" s="1"/>
  <c r="KZ161" i="1" s="1"/>
  <c r="LA162" i="1" s="1"/>
  <c r="LB163" i="1" s="1"/>
  <c r="LC164" i="1" s="1"/>
  <c r="LD165" i="1" s="1"/>
  <c r="LE166" i="1" s="1"/>
  <c r="LF167" i="1" s="1"/>
  <c r="LG168" i="1" s="1"/>
  <c r="LH169" i="1" s="1"/>
  <c r="LI170" i="1" s="1"/>
  <c r="LJ171" i="1" s="1"/>
  <c r="LK172" i="1" s="1"/>
  <c r="LL173" i="1" s="1"/>
  <c r="LM174" i="1" s="1"/>
  <c r="LN175" i="1" s="1"/>
  <c r="LO176" i="1" s="1"/>
  <c r="LP177" i="1" s="1"/>
  <c r="LQ178" i="1" s="1"/>
  <c r="LR179" i="1" s="1"/>
  <c r="LS180" i="1" s="1"/>
  <c r="LT181" i="1" s="1"/>
  <c r="LU182" i="1" s="1"/>
  <c r="LV183" i="1" s="1"/>
  <c r="LW184" i="1" s="1"/>
  <c r="LX185" i="1" s="1"/>
  <c r="LY186" i="1" s="1"/>
  <c r="LZ187" i="1" s="1"/>
  <c r="MA188" i="1" s="1"/>
  <c r="MB189" i="1" s="1"/>
  <c r="MC190" i="1" s="1"/>
  <c r="MD191" i="1" s="1"/>
  <c r="ME192" i="1" s="1"/>
  <c r="MF193" i="1" s="1"/>
  <c r="MG194" i="1" s="1"/>
  <c r="MH195" i="1" s="1"/>
  <c r="HV26" i="1"/>
  <c r="H42" i="1"/>
  <c r="HU195" i="1"/>
  <c r="ID195" i="1" s="1"/>
  <c r="HU163" i="1"/>
  <c r="ID163" i="1" s="1"/>
  <c r="IE164" i="1" s="1"/>
  <c r="IF165" i="1" s="1"/>
  <c r="IG166" i="1" s="1"/>
  <c r="IH167" i="1" s="1"/>
  <c r="II168" i="1" s="1"/>
  <c r="IJ169" i="1" s="1"/>
  <c r="IK170" i="1" s="1"/>
  <c r="IL171" i="1" s="1"/>
  <c r="IM172" i="1" s="1"/>
  <c r="IN173" i="1" s="1"/>
  <c r="IO174" i="1" s="1"/>
  <c r="IP175" i="1" s="1"/>
  <c r="IQ176" i="1" s="1"/>
  <c r="IR177" i="1" s="1"/>
  <c r="IS178" i="1" s="1"/>
  <c r="IT179" i="1" s="1"/>
  <c r="IU180" i="1" s="1"/>
  <c r="IV181" i="1" s="1"/>
  <c r="IW182" i="1" s="1"/>
  <c r="IX183" i="1" s="1"/>
  <c r="IY184" i="1" s="1"/>
  <c r="IZ185" i="1" s="1"/>
  <c r="JA186" i="1" s="1"/>
  <c r="JB187" i="1" s="1"/>
  <c r="JC188" i="1" s="1"/>
  <c r="JD189" i="1" s="1"/>
  <c r="JE190" i="1" s="1"/>
  <c r="JF191" i="1" s="1"/>
  <c r="JG192" i="1" s="1"/>
  <c r="JH193" i="1" s="1"/>
  <c r="JI194" i="1" s="1"/>
  <c r="JJ195" i="1" s="1"/>
  <c r="HU36" i="1"/>
  <c r="ID36" i="1" s="1"/>
  <c r="IE37" i="1" s="1"/>
  <c r="IF38" i="1" s="1"/>
  <c r="IG39" i="1" s="1"/>
  <c r="IH40" i="1" s="1"/>
  <c r="II41" i="1" s="1"/>
  <c r="IJ42" i="1" s="1"/>
  <c r="IK43" i="1" s="1"/>
  <c r="IL44" i="1" s="1"/>
  <c r="IM45" i="1" s="1"/>
  <c r="IN46" i="1" s="1"/>
  <c r="IO47" i="1" s="1"/>
  <c r="IP48" i="1" s="1"/>
  <c r="IQ49" i="1" s="1"/>
  <c r="IR50" i="1" s="1"/>
  <c r="IS51" i="1" s="1"/>
  <c r="IT52" i="1" s="1"/>
  <c r="IU53" i="1" s="1"/>
  <c r="IV54" i="1" s="1"/>
  <c r="IW55" i="1" s="1"/>
  <c r="IX56" i="1" s="1"/>
  <c r="IY57" i="1" s="1"/>
  <c r="IZ58" i="1" s="1"/>
  <c r="JA59" i="1" s="1"/>
  <c r="JB60" i="1" s="1"/>
  <c r="JC61" i="1" s="1"/>
  <c r="JD62" i="1" s="1"/>
  <c r="JE63" i="1" s="1"/>
  <c r="JF64" i="1" s="1"/>
  <c r="JG65" i="1" s="1"/>
  <c r="JH66" i="1" s="1"/>
  <c r="JI67" i="1" s="1"/>
  <c r="JJ68" i="1" s="1"/>
  <c r="JK69" i="1" s="1"/>
  <c r="JL70" i="1" s="1"/>
  <c r="JM71" i="1" s="1"/>
  <c r="JN72" i="1" s="1"/>
  <c r="JO73" i="1" s="1"/>
  <c r="JP74" i="1" s="1"/>
  <c r="JQ75" i="1" s="1"/>
  <c r="JR76" i="1" s="1"/>
  <c r="JS77" i="1" s="1"/>
  <c r="JT78" i="1" s="1"/>
  <c r="JU79" i="1" s="1"/>
  <c r="JV80" i="1" s="1"/>
  <c r="JW81" i="1" s="1"/>
  <c r="JX82" i="1" s="1"/>
  <c r="JY83" i="1" s="1"/>
  <c r="JZ84" i="1" s="1"/>
  <c r="KA85" i="1" s="1"/>
  <c r="KB86" i="1" s="1"/>
  <c r="KC87" i="1" s="1"/>
  <c r="KD88" i="1" s="1"/>
  <c r="KE89" i="1" s="1"/>
  <c r="KF90" i="1" s="1"/>
  <c r="KG91" i="1" s="1"/>
  <c r="KH92" i="1" s="1"/>
  <c r="KI93" i="1" s="1"/>
  <c r="KJ94" i="1" s="1"/>
  <c r="KK95" i="1" s="1"/>
  <c r="KL96" i="1" s="1"/>
  <c r="KM97" i="1" s="1"/>
  <c r="KN98" i="1" s="1"/>
  <c r="KO99" i="1" s="1"/>
  <c r="KP100" i="1" s="1"/>
  <c r="KQ101" i="1" s="1"/>
  <c r="KR102" i="1" s="1"/>
  <c r="KS103" i="1" s="1"/>
  <c r="KT104" i="1" s="1"/>
  <c r="KU105" i="1" s="1"/>
  <c r="KV106" i="1" s="1"/>
  <c r="KW107" i="1" s="1"/>
  <c r="KX108" i="1" s="1"/>
  <c r="KY109" i="1" s="1"/>
  <c r="KZ110" i="1" s="1"/>
  <c r="LA111" i="1" s="1"/>
  <c r="LB112" i="1" s="1"/>
  <c r="LC113" i="1" s="1"/>
  <c r="LD114" i="1" s="1"/>
  <c r="LE115" i="1" s="1"/>
  <c r="LF116" i="1" s="1"/>
  <c r="LG117" i="1" s="1"/>
  <c r="LH118" i="1" s="1"/>
  <c r="LI119" i="1" s="1"/>
  <c r="LJ120" i="1" s="1"/>
  <c r="LK121" i="1" s="1"/>
  <c r="LL122" i="1" s="1"/>
  <c r="LM123" i="1" s="1"/>
  <c r="LN124" i="1" s="1"/>
  <c r="LO125" i="1" s="1"/>
  <c r="LP126" i="1" s="1"/>
  <c r="LQ127" i="1" s="1"/>
  <c r="LR128" i="1" s="1"/>
  <c r="LS129" i="1" s="1"/>
  <c r="LT130" i="1" s="1"/>
  <c r="LU131" i="1" s="1"/>
  <c r="LV132" i="1" s="1"/>
  <c r="LW133" i="1" s="1"/>
  <c r="LX134" i="1" s="1"/>
  <c r="LY135" i="1" s="1"/>
  <c r="LZ136" i="1" s="1"/>
  <c r="MA137" i="1" s="1"/>
  <c r="MB138" i="1" s="1"/>
  <c r="MC139" i="1" s="1"/>
  <c r="MD140" i="1" s="1"/>
  <c r="ME141" i="1" s="1"/>
  <c r="MF142" i="1" s="1"/>
  <c r="MG143" i="1" s="1"/>
  <c r="MH144" i="1" s="1"/>
  <c r="MI145" i="1" s="1"/>
  <c r="MJ146" i="1" s="1"/>
  <c r="MK147" i="1" s="1"/>
  <c r="ML148" i="1" s="1"/>
  <c r="MM149" i="1" s="1"/>
  <c r="MN150" i="1" s="1"/>
  <c r="MO151" i="1" s="1"/>
  <c r="MP152" i="1" s="1"/>
  <c r="MQ153" i="1" s="1"/>
  <c r="MR154" i="1" s="1"/>
  <c r="MS155" i="1" s="1"/>
  <c r="MT156" i="1" s="1"/>
  <c r="MU157" i="1" s="1"/>
  <c r="MV158" i="1" s="1"/>
  <c r="MW159" i="1" s="1"/>
  <c r="MX160" i="1" s="1"/>
  <c r="MY161" i="1" s="1"/>
  <c r="MZ162" i="1" s="1"/>
  <c r="NA163" i="1" s="1"/>
  <c r="NB164" i="1" s="1"/>
  <c r="NC165" i="1" s="1"/>
  <c r="ND166" i="1" s="1"/>
  <c r="NE167" i="1" s="1"/>
  <c r="NF168" i="1" s="1"/>
  <c r="NG169" i="1" s="1"/>
  <c r="NH170" i="1" s="1"/>
  <c r="NI171" i="1" s="1"/>
  <c r="NJ172" i="1" s="1"/>
  <c r="NK173" i="1" s="1"/>
  <c r="NL174" i="1" s="1"/>
  <c r="NM175" i="1" s="1"/>
  <c r="NN176" i="1" s="1"/>
  <c r="NO177" i="1" s="1"/>
  <c r="NP178" i="1" s="1"/>
  <c r="NQ179" i="1" s="1"/>
  <c r="NR180" i="1" s="1"/>
  <c r="NS181" i="1" s="1"/>
  <c r="NT182" i="1" s="1"/>
  <c r="NU183" i="1" s="1"/>
  <c r="NV184" i="1" s="1"/>
  <c r="NW185" i="1" s="1"/>
  <c r="NX186" i="1" s="1"/>
  <c r="NY187" i="1" s="1"/>
  <c r="NZ188" i="1" s="1"/>
  <c r="OA189" i="1" s="1"/>
  <c r="OB190" i="1" s="1"/>
  <c r="OC191" i="1" s="1"/>
  <c r="OD192" i="1" s="1"/>
  <c r="OE193" i="1" s="1"/>
  <c r="OF194" i="1" s="1"/>
  <c r="OG195" i="1" s="1"/>
  <c r="HU49" i="1"/>
  <c r="ID49" i="1" s="1"/>
  <c r="IE50" i="1" s="1"/>
  <c r="IF51" i="1" s="1"/>
  <c r="IG52" i="1" s="1"/>
  <c r="IH53" i="1" s="1"/>
  <c r="II54" i="1" s="1"/>
  <c r="IJ55" i="1" s="1"/>
  <c r="IK56" i="1" s="1"/>
  <c r="IL57" i="1" s="1"/>
  <c r="IM58" i="1" s="1"/>
  <c r="IN59" i="1" s="1"/>
  <c r="IO60" i="1" s="1"/>
  <c r="IP61" i="1" s="1"/>
  <c r="IQ62" i="1" s="1"/>
  <c r="IR63" i="1" s="1"/>
  <c r="IS64" i="1" s="1"/>
  <c r="IT65" i="1" s="1"/>
  <c r="IU66" i="1" s="1"/>
  <c r="IV67" i="1" s="1"/>
  <c r="IW68" i="1" s="1"/>
  <c r="IX69" i="1" s="1"/>
  <c r="IY70" i="1" s="1"/>
  <c r="IZ71" i="1" s="1"/>
  <c r="JA72" i="1" s="1"/>
  <c r="JB73" i="1" s="1"/>
  <c r="JC74" i="1" s="1"/>
  <c r="JD75" i="1" s="1"/>
  <c r="JE76" i="1" s="1"/>
  <c r="JF77" i="1" s="1"/>
  <c r="JG78" i="1" s="1"/>
  <c r="JH79" i="1" s="1"/>
  <c r="JI80" i="1" s="1"/>
  <c r="JJ81" i="1" s="1"/>
  <c r="JK82" i="1" s="1"/>
  <c r="JL83" i="1" s="1"/>
  <c r="JM84" i="1" s="1"/>
  <c r="JN85" i="1" s="1"/>
  <c r="JO86" i="1" s="1"/>
  <c r="JP87" i="1" s="1"/>
  <c r="JQ88" i="1" s="1"/>
  <c r="JR89" i="1" s="1"/>
  <c r="JS90" i="1" s="1"/>
  <c r="JT91" i="1" s="1"/>
  <c r="JU92" i="1" s="1"/>
  <c r="JV93" i="1" s="1"/>
  <c r="JW94" i="1" s="1"/>
  <c r="JX95" i="1" s="1"/>
  <c r="JY96" i="1" s="1"/>
  <c r="JZ97" i="1" s="1"/>
  <c r="KA98" i="1" s="1"/>
  <c r="KB99" i="1" s="1"/>
  <c r="KC100" i="1" s="1"/>
  <c r="KD101" i="1" s="1"/>
  <c r="KE102" i="1" s="1"/>
  <c r="KF103" i="1" s="1"/>
  <c r="KG104" i="1" s="1"/>
  <c r="KH105" i="1" s="1"/>
  <c r="KI106" i="1" s="1"/>
  <c r="KJ107" i="1" s="1"/>
  <c r="KK108" i="1" s="1"/>
  <c r="KL109" i="1" s="1"/>
  <c r="KM110" i="1" s="1"/>
  <c r="KN111" i="1" s="1"/>
  <c r="KO112" i="1" s="1"/>
  <c r="KP113" i="1" s="1"/>
  <c r="KQ114" i="1" s="1"/>
  <c r="KR115" i="1" s="1"/>
  <c r="KS116" i="1" s="1"/>
  <c r="KT117" i="1" s="1"/>
  <c r="KU118" i="1" s="1"/>
  <c r="KV119" i="1" s="1"/>
  <c r="KW120" i="1" s="1"/>
  <c r="KX121" i="1" s="1"/>
  <c r="KY122" i="1" s="1"/>
  <c r="KZ123" i="1" s="1"/>
  <c r="LA124" i="1" s="1"/>
  <c r="LB125" i="1" s="1"/>
  <c r="LC126" i="1" s="1"/>
  <c r="LD127" i="1" s="1"/>
  <c r="LE128" i="1" s="1"/>
  <c r="LF129" i="1" s="1"/>
  <c r="LG130" i="1" s="1"/>
  <c r="LH131" i="1" s="1"/>
  <c r="LI132" i="1" s="1"/>
  <c r="LJ133" i="1" s="1"/>
  <c r="LK134" i="1" s="1"/>
  <c r="LL135" i="1" s="1"/>
  <c r="LM136" i="1" s="1"/>
  <c r="LN137" i="1" s="1"/>
  <c r="LO138" i="1" s="1"/>
  <c r="LP139" i="1" s="1"/>
  <c r="LQ140" i="1" s="1"/>
  <c r="LR141" i="1" s="1"/>
  <c r="LS142" i="1" s="1"/>
  <c r="LT143" i="1" s="1"/>
  <c r="LU144" i="1" s="1"/>
  <c r="LV145" i="1" s="1"/>
  <c r="LW146" i="1" s="1"/>
  <c r="LX147" i="1" s="1"/>
  <c r="LY148" i="1" s="1"/>
  <c r="LZ149" i="1" s="1"/>
  <c r="MA150" i="1" s="1"/>
  <c r="MB151" i="1" s="1"/>
  <c r="MC152" i="1" s="1"/>
  <c r="MD153" i="1" s="1"/>
  <c r="ME154" i="1" s="1"/>
  <c r="MF155" i="1" s="1"/>
  <c r="MG156" i="1" s="1"/>
  <c r="MH157" i="1" s="1"/>
  <c r="MI158" i="1" s="1"/>
  <c r="MJ159" i="1" s="1"/>
  <c r="MK160" i="1" s="1"/>
  <c r="ML161" i="1" s="1"/>
  <c r="MM162" i="1" s="1"/>
  <c r="MN163" i="1" s="1"/>
  <c r="MO164" i="1" s="1"/>
  <c r="MP165" i="1" s="1"/>
  <c r="MQ166" i="1" s="1"/>
  <c r="MR167" i="1" s="1"/>
  <c r="MS168" i="1" s="1"/>
  <c r="MT169" i="1" s="1"/>
  <c r="MU170" i="1" s="1"/>
  <c r="MV171" i="1" s="1"/>
  <c r="MW172" i="1" s="1"/>
  <c r="MX173" i="1" s="1"/>
  <c r="MY174" i="1" s="1"/>
  <c r="MZ175" i="1" s="1"/>
  <c r="NA176" i="1" s="1"/>
  <c r="NB177" i="1" s="1"/>
  <c r="NC178" i="1" s="1"/>
  <c r="ND179" i="1" s="1"/>
  <c r="NE180" i="1" s="1"/>
  <c r="NF181" i="1" s="1"/>
  <c r="NG182" i="1" s="1"/>
  <c r="NH183" i="1" s="1"/>
  <c r="NI184" i="1" s="1"/>
  <c r="NJ185" i="1" s="1"/>
  <c r="NK186" i="1" s="1"/>
  <c r="NL187" i="1" s="1"/>
  <c r="NM188" i="1" s="1"/>
  <c r="NN189" i="1" s="1"/>
  <c r="NO190" i="1" s="1"/>
  <c r="NP191" i="1" s="1"/>
  <c r="NQ192" i="1" s="1"/>
  <c r="NR193" i="1" s="1"/>
  <c r="NS194" i="1" s="1"/>
  <c r="NT195" i="1" s="1"/>
  <c r="HU52" i="1"/>
  <c r="ID52" i="1" s="1"/>
  <c r="IE53" i="1" s="1"/>
  <c r="IF54" i="1" s="1"/>
  <c r="IG55" i="1" s="1"/>
  <c r="IH56" i="1" s="1"/>
  <c r="II57" i="1" s="1"/>
  <c r="IJ58" i="1" s="1"/>
  <c r="IK59" i="1" s="1"/>
  <c r="IL60" i="1" s="1"/>
  <c r="IM61" i="1" s="1"/>
  <c r="IN62" i="1" s="1"/>
  <c r="IO63" i="1" s="1"/>
  <c r="IP64" i="1" s="1"/>
  <c r="IQ65" i="1" s="1"/>
  <c r="IR66" i="1" s="1"/>
  <c r="IS67" i="1" s="1"/>
  <c r="IT68" i="1" s="1"/>
  <c r="IU69" i="1" s="1"/>
  <c r="IV70" i="1" s="1"/>
  <c r="IW71" i="1" s="1"/>
  <c r="IX72" i="1" s="1"/>
  <c r="IY73" i="1" s="1"/>
  <c r="IZ74" i="1" s="1"/>
  <c r="JA75" i="1" s="1"/>
  <c r="JB76" i="1" s="1"/>
  <c r="JC77" i="1" s="1"/>
  <c r="JD78" i="1" s="1"/>
  <c r="JE79" i="1" s="1"/>
  <c r="JF80" i="1" s="1"/>
  <c r="JG81" i="1" s="1"/>
  <c r="JH82" i="1" s="1"/>
  <c r="JI83" i="1" s="1"/>
  <c r="JJ84" i="1" s="1"/>
  <c r="JK85" i="1" s="1"/>
  <c r="JL86" i="1" s="1"/>
  <c r="JM87" i="1" s="1"/>
  <c r="JN88" i="1" s="1"/>
  <c r="JO89" i="1" s="1"/>
  <c r="JP90" i="1" s="1"/>
  <c r="JQ91" i="1" s="1"/>
  <c r="JR92" i="1" s="1"/>
  <c r="JS93" i="1" s="1"/>
  <c r="JT94" i="1" s="1"/>
  <c r="JU95" i="1" s="1"/>
  <c r="JV96" i="1" s="1"/>
  <c r="JW97" i="1" s="1"/>
  <c r="JX98" i="1" s="1"/>
  <c r="JY99" i="1" s="1"/>
  <c r="JZ100" i="1" s="1"/>
  <c r="KA101" i="1" s="1"/>
  <c r="KB102" i="1" s="1"/>
  <c r="KC103" i="1" s="1"/>
  <c r="KD104" i="1" s="1"/>
  <c r="KE105" i="1" s="1"/>
  <c r="KF106" i="1" s="1"/>
  <c r="KG107" i="1" s="1"/>
  <c r="KH108" i="1" s="1"/>
  <c r="KI109" i="1" s="1"/>
  <c r="KJ110" i="1" s="1"/>
  <c r="KK111" i="1" s="1"/>
  <c r="KL112" i="1" s="1"/>
  <c r="KM113" i="1" s="1"/>
  <c r="KN114" i="1" s="1"/>
  <c r="KO115" i="1" s="1"/>
  <c r="KP116" i="1" s="1"/>
  <c r="KQ117" i="1" s="1"/>
  <c r="KR118" i="1" s="1"/>
  <c r="KS119" i="1" s="1"/>
  <c r="KT120" i="1" s="1"/>
  <c r="KU121" i="1" s="1"/>
  <c r="KV122" i="1" s="1"/>
  <c r="KW123" i="1" s="1"/>
  <c r="KX124" i="1" s="1"/>
  <c r="KY125" i="1" s="1"/>
  <c r="KZ126" i="1" s="1"/>
  <c r="LA127" i="1" s="1"/>
  <c r="LB128" i="1" s="1"/>
  <c r="LC129" i="1" s="1"/>
  <c r="LD130" i="1" s="1"/>
  <c r="LE131" i="1" s="1"/>
  <c r="LF132" i="1" s="1"/>
  <c r="LG133" i="1" s="1"/>
  <c r="LH134" i="1" s="1"/>
  <c r="LI135" i="1" s="1"/>
  <c r="LJ136" i="1" s="1"/>
  <c r="LK137" i="1" s="1"/>
  <c r="LL138" i="1" s="1"/>
  <c r="LM139" i="1" s="1"/>
  <c r="LN140" i="1" s="1"/>
  <c r="LO141" i="1" s="1"/>
  <c r="LP142" i="1" s="1"/>
  <c r="LQ143" i="1" s="1"/>
  <c r="LR144" i="1" s="1"/>
  <c r="LS145" i="1" s="1"/>
  <c r="LT146" i="1" s="1"/>
  <c r="LU147" i="1" s="1"/>
  <c r="LV148" i="1" s="1"/>
  <c r="LW149" i="1" s="1"/>
  <c r="LX150" i="1" s="1"/>
  <c r="LY151" i="1" s="1"/>
  <c r="LZ152" i="1" s="1"/>
  <c r="MA153" i="1" s="1"/>
  <c r="MB154" i="1" s="1"/>
  <c r="MC155" i="1" s="1"/>
  <c r="MD156" i="1" s="1"/>
  <c r="ME157" i="1" s="1"/>
  <c r="MF158" i="1" s="1"/>
  <c r="MG159" i="1" s="1"/>
  <c r="MH160" i="1" s="1"/>
  <c r="MI161" i="1" s="1"/>
  <c r="MJ162" i="1" s="1"/>
  <c r="MK163" i="1" s="1"/>
  <c r="ML164" i="1" s="1"/>
  <c r="MM165" i="1" s="1"/>
  <c r="MN166" i="1" s="1"/>
  <c r="MO167" i="1" s="1"/>
  <c r="MP168" i="1" s="1"/>
  <c r="MQ169" i="1" s="1"/>
  <c r="MR170" i="1" s="1"/>
  <c r="MS171" i="1" s="1"/>
  <c r="MT172" i="1" s="1"/>
  <c r="MU173" i="1" s="1"/>
  <c r="MV174" i="1" s="1"/>
  <c r="MW175" i="1" s="1"/>
  <c r="MX176" i="1" s="1"/>
  <c r="MY177" i="1" s="1"/>
  <c r="MZ178" i="1" s="1"/>
  <c r="NA179" i="1" s="1"/>
  <c r="NB180" i="1" s="1"/>
  <c r="NC181" i="1" s="1"/>
  <c r="ND182" i="1" s="1"/>
  <c r="NE183" i="1" s="1"/>
  <c r="NF184" i="1" s="1"/>
  <c r="NG185" i="1" s="1"/>
  <c r="NH186" i="1" s="1"/>
  <c r="NI187" i="1" s="1"/>
  <c r="NJ188" i="1" s="1"/>
  <c r="NK189" i="1" s="1"/>
  <c r="NL190" i="1" s="1"/>
  <c r="NM191" i="1" s="1"/>
  <c r="NN192" i="1" s="1"/>
  <c r="NO193" i="1" s="1"/>
  <c r="NP194" i="1" s="1"/>
  <c r="NQ195" i="1" s="1"/>
  <c r="HU147" i="1"/>
  <c r="ID147" i="1" s="1"/>
  <c r="IE148" i="1" s="1"/>
  <c r="IF149" i="1" s="1"/>
  <c r="IG150" i="1" s="1"/>
  <c r="IH151" i="1" s="1"/>
  <c r="II152" i="1" s="1"/>
  <c r="IJ153" i="1" s="1"/>
  <c r="IK154" i="1" s="1"/>
  <c r="IL155" i="1" s="1"/>
  <c r="IM156" i="1" s="1"/>
  <c r="IN157" i="1" s="1"/>
  <c r="IO158" i="1" s="1"/>
  <c r="IP159" i="1" s="1"/>
  <c r="IQ160" i="1" s="1"/>
  <c r="IR161" i="1" s="1"/>
  <c r="IS162" i="1" s="1"/>
  <c r="IT163" i="1" s="1"/>
  <c r="IU164" i="1" s="1"/>
  <c r="IV165" i="1" s="1"/>
  <c r="IW166" i="1" s="1"/>
  <c r="IX167" i="1" s="1"/>
  <c r="IY168" i="1" s="1"/>
  <c r="IZ169" i="1" s="1"/>
  <c r="JA170" i="1" s="1"/>
  <c r="JB171" i="1" s="1"/>
  <c r="JC172" i="1" s="1"/>
  <c r="JD173" i="1" s="1"/>
  <c r="JE174" i="1" s="1"/>
  <c r="JF175" i="1" s="1"/>
  <c r="JG176" i="1" s="1"/>
  <c r="JH177" i="1" s="1"/>
  <c r="JI178" i="1" s="1"/>
  <c r="JJ179" i="1" s="1"/>
  <c r="JK180" i="1" s="1"/>
  <c r="JL181" i="1" s="1"/>
  <c r="JM182" i="1" s="1"/>
  <c r="JN183" i="1" s="1"/>
  <c r="JO184" i="1" s="1"/>
  <c r="JP185" i="1" s="1"/>
  <c r="JQ186" i="1" s="1"/>
  <c r="JR187" i="1" s="1"/>
  <c r="JS188" i="1" s="1"/>
  <c r="JT189" i="1" s="1"/>
  <c r="JU190" i="1" s="1"/>
  <c r="JV191" i="1" s="1"/>
  <c r="JW192" i="1" s="1"/>
  <c r="JX193" i="1" s="1"/>
  <c r="JY194" i="1" s="1"/>
  <c r="JZ195" i="1" s="1"/>
  <c r="HU111" i="1"/>
  <c r="ID111" i="1" s="1"/>
  <c r="IE112" i="1" s="1"/>
  <c r="IF113" i="1" s="1"/>
  <c r="IG114" i="1" s="1"/>
  <c r="IH115" i="1" s="1"/>
  <c r="II116" i="1" s="1"/>
  <c r="IJ117" i="1" s="1"/>
  <c r="IK118" i="1" s="1"/>
  <c r="IL119" i="1" s="1"/>
  <c r="IM120" i="1" s="1"/>
  <c r="IN121" i="1" s="1"/>
  <c r="IO122" i="1" s="1"/>
  <c r="IP123" i="1" s="1"/>
  <c r="IQ124" i="1" s="1"/>
  <c r="IR125" i="1" s="1"/>
  <c r="IS126" i="1" s="1"/>
  <c r="IT127" i="1" s="1"/>
  <c r="IU128" i="1" s="1"/>
  <c r="IV129" i="1" s="1"/>
  <c r="IW130" i="1" s="1"/>
  <c r="IX131" i="1" s="1"/>
  <c r="IY132" i="1" s="1"/>
  <c r="IZ133" i="1" s="1"/>
  <c r="JA134" i="1" s="1"/>
  <c r="JB135" i="1" s="1"/>
  <c r="JC136" i="1" s="1"/>
  <c r="JD137" i="1" s="1"/>
  <c r="JE138" i="1" s="1"/>
  <c r="JF139" i="1" s="1"/>
  <c r="JG140" i="1" s="1"/>
  <c r="JH141" i="1" s="1"/>
  <c r="JI142" i="1" s="1"/>
  <c r="JJ143" i="1" s="1"/>
  <c r="JK144" i="1" s="1"/>
  <c r="JL145" i="1" s="1"/>
  <c r="JM146" i="1" s="1"/>
  <c r="JN147" i="1" s="1"/>
  <c r="JO148" i="1" s="1"/>
  <c r="JP149" i="1" s="1"/>
  <c r="JQ150" i="1" s="1"/>
  <c r="JR151" i="1" s="1"/>
  <c r="JS152" i="1" s="1"/>
  <c r="JT153" i="1" s="1"/>
  <c r="JU154" i="1" s="1"/>
  <c r="JV155" i="1" s="1"/>
  <c r="JW156" i="1" s="1"/>
  <c r="JX157" i="1" s="1"/>
  <c r="JY158" i="1" s="1"/>
  <c r="JZ159" i="1" s="1"/>
  <c r="KA160" i="1" s="1"/>
  <c r="KB161" i="1" s="1"/>
  <c r="KC162" i="1" s="1"/>
  <c r="KD163" i="1" s="1"/>
  <c r="KE164" i="1" s="1"/>
  <c r="KF165" i="1" s="1"/>
  <c r="KG166" i="1" s="1"/>
  <c r="KH167" i="1" s="1"/>
  <c r="KI168" i="1" s="1"/>
  <c r="KJ169" i="1" s="1"/>
  <c r="KK170" i="1" s="1"/>
  <c r="KL171" i="1" s="1"/>
  <c r="KM172" i="1" s="1"/>
  <c r="KN173" i="1" s="1"/>
  <c r="KO174" i="1" s="1"/>
  <c r="KP175" i="1" s="1"/>
  <c r="KQ176" i="1" s="1"/>
  <c r="KR177" i="1" s="1"/>
  <c r="KS178" i="1" s="1"/>
  <c r="KT179" i="1" s="1"/>
  <c r="KU180" i="1" s="1"/>
  <c r="KV181" i="1" s="1"/>
  <c r="KW182" i="1" s="1"/>
  <c r="KX183" i="1" s="1"/>
  <c r="KY184" i="1" s="1"/>
  <c r="KZ185" i="1" s="1"/>
  <c r="LA186" i="1" s="1"/>
  <c r="LB187" i="1" s="1"/>
  <c r="LC188" i="1" s="1"/>
  <c r="LD189" i="1" s="1"/>
  <c r="LE190" i="1" s="1"/>
  <c r="LF191" i="1" s="1"/>
  <c r="LG192" i="1" s="1"/>
  <c r="LH193" i="1" s="1"/>
  <c r="LI194" i="1" s="1"/>
  <c r="LJ195" i="1" s="1"/>
  <c r="HU146" i="1"/>
  <c r="ID146" i="1" s="1"/>
  <c r="IE147" i="1" s="1"/>
  <c r="IF148" i="1" s="1"/>
  <c r="IG149" i="1" s="1"/>
  <c r="IH150" i="1" s="1"/>
  <c r="II151" i="1" s="1"/>
  <c r="IJ152" i="1" s="1"/>
  <c r="IK153" i="1" s="1"/>
  <c r="IL154" i="1" s="1"/>
  <c r="IM155" i="1" s="1"/>
  <c r="IN156" i="1" s="1"/>
  <c r="IO157" i="1" s="1"/>
  <c r="IP158" i="1" s="1"/>
  <c r="IQ159" i="1" s="1"/>
  <c r="IR160" i="1" s="1"/>
  <c r="IS161" i="1" s="1"/>
  <c r="IT162" i="1" s="1"/>
  <c r="IU163" i="1" s="1"/>
  <c r="IV164" i="1" s="1"/>
  <c r="IW165" i="1" s="1"/>
  <c r="IX166" i="1" s="1"/>
  <c r="IY167" i="1" s="1"/>
  <c r="IZ168" i="1" s="1"/>
  <c r="JA169" i="1" s="1"/>
  <c r="JB170" i="1" s="1"/>
  <c r="JC171" i="1" s="1"/>
  <c r="JD172" i="1" s="1"/>
  <c r="JE173" i="1" s="1"/>
  <c r="JF174" i="1" s="1"/>
  <c r="JG175" i="1" s="1"/>
  <c r="JH176" i="1" s="1"/>
  <c r="JI177" i="1" s="1"/>
  <c r="JJ178" i="1" s="1"/>
  <c r="JK179" i="1" s="1"/>
  <c r="JL180" i="1" s="1"/>
  <c r="JM181" i="1" s="1"/>
  <c r="JN182" i="1" s="1"/>
  <c r="JO183" i="1" s="1"/>
  <c r="JP184" i="1" s="1"/>
  <c r="JQ185" i="1" s="1"/>
  <c r="JR186" i="1" s="1"/>
  <c r="JS187" i="1" s="1"/>
  <c r="JT188" i="1" s="1"/>
  <c r="JU189" i="1" s="1"/>
  <c r="JV190" i="1" s="1"/>
  <c r="JW191" i="1" s="1"/>
  <c r="JX192" i="1" s="1"/>
  <c r="JY193" i="1" s="1"/>
  <c r="JZ194" i="1" s="1"/>
  <c r="KA195" i="1" s="1"/>
  <c r="HV30" i="1"/>
  <c r="H46" i="1"/>
  <c r="HU67" i="1"/>
  <c r="ID67" i="1" s="1"/>
  <c r="IE68" i="1" s="1"/>
  <c r="IF69" i="1" s="1"/>
  <c r="IG70" i="1" s="1"/>
  <c r="IH71" i="1" s="1"/>
  <c r="II72" i="1" s="1"/>
  <c r="IJ73" i="1" s="1"/>
  <c r="IK74" i="1" s="1"/>
  <c r="IL75" i="1" s="1"/>
  <c r="IM76" i="1" s="1"/>
  <c r="IN77" i="1" s="1"/>
  <c r="IO78" i="1" s="1"/>
  <c r="IP79" i="1" s="1"/>
  <c r="IQ80" i="1" s="1"/>
  <c r="IR81" i="1" s="1"/>
  <c r="IS82" i="1" s="1"/>
  <c r="IT83" i="1" s="1"/>
  <c r="IU84" i="1" s="1"/>
  <c r="IV85" i="1" s="1"/>
  <c r="IW86" i="1" s="1"/>
  <c r="IX87" i="1" s="1"/>
  <c r="IY88" i="1" s="1"/>
  <c r="IZ89" i="1" s="1"/>
  <c r="JA90" i="1" s="1"/>
  <c r="JB91" i="1" s="1"/>
  <c r="JC92" i="1" s="1"/>
  <c r="JD93" i="1" s="1"/>
  <c r="JE94" i="1" s="1"/>
  <c r="JF95" i="1" s="1"/>
  <c r="JG96" i="1" s="1"/>
  <c r="JH97" i="1" s="1"/>
  <c r="JI98" i="1" s="1"/>
  <c r="JJ99" i="1" s="1"/>
  <c r="JK100" i="1" s="1"/>
  <c r="JL101" i="1" s="1"/>
  <c r="JM102" i="1" s="1"/>
  <c r="JN103" i="1" s="1"/>
  <c r="JO104" i="1" s="1"/>
  <c r="JP105" i="1" s="1"/>
  <c r="JQ106" i="1" s="1"/>
  <c r="JR107" i="1" s="1"/>
  <c r="JS108" i="1" s="1"/>
  <c r="JT109" i="1" s="1"/>
  <c r="JU110" i="1" s="1"/>
  <c r="JV111" i="1" s="1"/>
  <c r="JW112" i="1" s="1"/>
  <c r="JX113" i="1" s="1"/>
  <c r="JY114" i="1" s="1"/>
  <c r="JZ115" i="1" s="1"/>
  <c r="KA116" i="1" s="1"/>
  <c r="KB117" i="1" s="1"/>
  <c r="KC118" i="1" s="1"/>
  <c r="KD119" i="1" s="1"/>
  <c r="KE120" i="1" s="1"/>
  <c r="KF121" i="1" s="1"/>
  <c r="KG122" i="1" s="1"/>
  <c r="KH123" i="1" s="1"/>
  <c r="KI124" i="1" s="1"/>
  <c r="KJ125" i="1" s="1"/>
  <c r="KK126" i="1" s="1"/>
  <c r="KL127" i="1" s="1"/>
  <c r="KM128" i="1" s="1"/>
  <c r="KN129" i="1" s="1"/>
  <c r="KO130" i="1" s="1"/>
  <c r="KP131" i="1" s="1"/>
  <c r="KQ132" i="1" s="1"/>
  <c r="KR133" i="1" s="1"/>
  <c r="KS134" i="1" s="1"/>
  <c r="KT135" i="1" s="1"/>
  <c r="KU136" i="1" s="1"/>
  <c r="KV137" i="1" s="1"/>
  <c r="KW138" i="1" s="1"/>
  <c r="KX139" i="1" s="1"/>
  <c r="KY140" i="1" s="1"/>
  <c r="KZ141" i="1" s="1"/>
  <c r="LA142" i="1" s="1"/>
  <c r="LB143" i="1" s="1"/>
  <c r="LC144" i="1" s="1"/>
  <c r="LD145" i="1" s="1"/>
  <c r="LE146" i="1" s="1"/>
  <c r="LF147" i="1" s="1"/>
  <c r="LG148" i="1" s="1"/>
  <c r="LH149" i="1" s="1"/>
  <c r="LI150" i="1" s="1"/>
  <c r="LJ151" i="1" s="1"/>
  <c r="LK152" i="1" s="1"/>
  <c r="LL153" i="1" s="1"/>
  <c r="LM154" i="1" s="1"/>
  <c r="LN155" i="1" s="1"/>
  <c r="LO156" i="1" s="1"/>
  <c r="LP157" i="1" s="1"/>
  <c r="LQ158" i="1" s="1"/>
  <c r="LR159" i="1" s="1"/>
  <c r="LS160" i="1" s="1"/>
  <c r="LT161" i="1" s="1"/>
  <c r="LU162" i="1" s="1"/>
  <c r="LV163" i="1" s="1"/>
  <c r="LW164" i="1" s="1"/>
  <c r="LX165" i="1" s="1"/>
  <c r="LY166" i="1" s="1"/>
  <c r="LZ167" i="1" s="1"/>
  <c r="MA168" i="1" s="1"/>
  <c r="MB169" i="1" s="1"/>
  <c r="MC170" i="1" s="1"/>
  <c r="MD171" i="1" s="1"/>
  <c r="ME172" i="1" s="1"/>
  <c r="MF173" i="1" s="1"/>
  <c r="MG174" i="1" s="1"/>
  <c r="MH175" i="1" s="1"/>
  <c r="MI176" i="1" s="1"/>
  <c r="MJ177" i="1" s="1"/>
  <c r="MK178" i="1" s="1"/>
  <c r="ML179" i="1" s="1"/>
  <c r="MM180" i="1" s="1"/>
  <c r="MN181" i="1" s="1"/>
  <c r="MO182" i="1" s="1"/>
  <c r="MP183" i="1" s="1"/>
  <c r="MQ184" i="1" s="1"/>
  <c r="MR185" i="1" s="1"/>
  <c r="MS186" i="1" s="1"/>
  <c r="MT187" i="1" s="1"/>
  <c r="MU188" i="1" s="1"/>
  <c r="MV189" i="1" s="1"/>
  <c r="MW190" i="1" s="1"/>
  <c r="MX191" i="1" s="1"/>
  <c r="MY192" i="1" s="1"/>
  <c r="MZ193" i="1" s="1"/>
  <c r="NA194" i="1" s="1"/>
  <c r="NB195" i="1" s="1"/>
  <c r="HU39" i="1"/>
  <c r="ID39" i="1" s="1"/>
  <c r="IE40" i="1" s="1"/>
  <c r="IF41" i="1" s="1"/>
  <c r="IG42" i="1" s="1"/>
  <c r="IH43" i="1" s="1"/>
  <c r="II44" i="1" s="1"/>
  <c r="IJ45" i="1" s="1"/>
  <c r="IK46" i="1" s="1"/>
  <c r="IL47" i="1" s="1"/>
  <c r="IM48" i="1" s="1"/>
  <c r="IN49" i="1" s="1"/>
  <c r="IO50" i="1" s="1"/>
  <c r="IP51" i="1" s="1"/>
  <c r="IQ52" i="1" s="1"/>
  <c r="IR53" i="1" s="1"/>
  <c r="IS54" i="1" s="1"/>
  <c r="IT55" i="1" s="1"/>
  <c r="IU56" i="1" s="1"/>
  <c r="IV57" i="1" s="1"/>
  <c r="IW58" i="1" s="1"/>
  <c r="IX59" i="1" s="1"/>
  <c r="IY60" i="1" s="1"/>
  <c r="IZ61" i="1" s="1"/>
  <c r="JA62" i="1" s="1"/>
  <c r="JB63" i="1" s="1"/>
  <c r="JC64" i="1" s="1"/>
  <c r="JD65" i="1" s="1"/>
  <c r="JE66" i="1" s="1"/>
  <c r="JF67" i="1" s="1"/>
  <c r="JG68" i="1" s="1"/>
  <c r="JH69" i="1" s="1"/>
  <c r="JI70" i="1" s="1"/>
  <c r="JJ71" i="1" s="1"/>
  <c r="JK72" i="1" s="1"/>
  <c r="JL73" i="1" s="1"/>
  <c r="JM74" i="1" s="1"/>
  <c r="JN75" i="1" s="1"/>
  <c r="JO76" i="1" s="1"/>
  <c r="JP77" i="1" s="1"/>
  <c r="JQ78" i="1" s="1"/>
  <c r="JR79" i="1" s="1"/>
  <c r="JS80" i="1" s="1"/>
  <c r="JT81" i="1" s="1"/>
  <c r="JU82" i="1" s="1"/>
  <c r="JV83" i="1" s="1"/>
  <c r="JW84" i="1" s="1"/>
  <c r="JX85" i="1" s="1"/>
  <c r="JY86" i="1" s="1"/>
  <c r="JZ87" i="1" s="1"/>
  <c r="KA88" i="1" s="1"/>
  <c r="KB89" i="1" s="1"/>
  <c r="KC90" i="1" s="1"/>
  <c r="KD91" i="1" s="1"/>
  <c r="KE92" i="1" s="1"/>
  <c r="KF93" i="1" s="1"/>
  <c r="KG94" i="1" s="1"/>
  <c r="KH95" i="1" s="1"/>
  <c r="KI96" i="1" s="1"/>
  <c r="KJ97" i="1" s="1"/>
  <c r="KK98" i="1" s="1"/>
  <c r="KL99" i="1" s="1"/>
  <c r="KM100" i="1" s="1"/>
  <c r="KN101" i="1" s="1"/>
  <c r="KO102" i="1" s="1"/>
  <c r="KP103" i="1" s="1"/>
  <c r="KQ104" i="1" s="1"/>
  <c r="KR105" i="1" s="1"/>
  <c r="KS106" i="1" s="1"/>
  <c r="KT107" i="1" s="1"/>
  <c r="KU108" i="1" s="1"/>
  <c r="KV109" i="1" s="1"/>
  <c r="KW110" i="1" s="1"/>
  <c r="KX111" i="1" s="1"/>
  <c r="KY112" i="1" s="1"/>
  <c r="KZ113" i="1" s="1"/>
  <c r="LA114" i="1" s="1"/>
  <c r="LB115" i="1" s="1"/>
  <c r="LC116" i="1" s="1"/>
  <c r="LD117" i="1" s="1"/>
  <c r="LE118" i="1" s="1"/>
  <c r="LF119" i="1" s="1"/>
  <c r="LG120" i="1" s="1"/>
  <c r="LH121" i="1" s="1"/>
  <c r="LI122" i="1" s="1"/>
  <c r="LJ123" i="1" s="1"/>
  <c r="LK124" i="1" s="1"/>
  <c r="LL125" i="1" s="1"/>
  <c r="LM126" i="1" s="1"/>
  <c r="LN127" i="1" s="1"/>
  <c r="LO128" i="1" s="1"/>
  <c r="LP129" i="1" s="1"/>
  <c r="LQ130" i="1" s="1"/>
  <c r="LR131" i="1" s="1"/>
  <c r="LS132" i="1" s="1"/>
  <c r="LT133" i="1" s="1"/>
  <c r="LU134" i="1" s="1"/>
  <c r="LV135" i="1" s="1"/>
  <c r="LW136" i="1" s="1"/>
  <c r="LX137" i="1" s="1"/>
  <c r="LY138" i="1" s="1"/>
  <c r="LZ139" i="1" s="1"/>
  <c r="MA140" i="1" s="1"/>
  <c r="MB141" i="1" s="1"/>
  <c r="MC142" i="1" s="1"/>
  <c r="MD143" i="1" s="1"/>
  <c r="ME144" i="1" s="1"/>
  <c r="MF145" i="1" s="1"/>
  <c r="MG146" i="1" s="1"/>
  <c r="MH147" i="1" s="1"/>
  <c r="MI148" i="1" s="1"/>
  <c r="MJ149" i="1" s="1"/>
  <c r="MK150" i="1" s="1"/>
  <c r="ML151" i="1" s="1"/>
  <c r="MM152" i="1" s="1"/>
  <c r="MN153" i="1" s="1"/>
  <c r="MO154" i="1" s="1"/>
  <c r="MP155" i="1" s="1"/>
  <c r="MQ156" i="1" s="1"/>
  <c r="MR157" i="1" s="1"/>
  <c r="MS158" i="1" s="1"/>
  <c r="MT159" i="1" s="1"/>
  <c r="MU160" i="1" s="1"/>
  <c r="MV161" i="1" s="1"/>
  <c r="MW162" i="1" s="1"/>
  <c r="MX163" i="1" s="1"/>
  <c r="MY164" i="1" s="1"/>
  <c r="MZ165" i="1" s="1"/>
  <c r="NA166" i="1" s="1"/>
  <c r="NB167" i="1" s="1"/>
  <c r="NC168" i="1" s="1"/>
  <c r="ND169" i="1" s="1"/>
  <c r="NE170" i="1" s="1"/>
  <c r="NF171" i="1" s="1"/>
  <c r="NG172" i="1" s="1"/>
  <c r="NH173" i="1" s="1"/>
  <c r="NI174" i="1" s="1"/>
  <c r="NJ175" i="1" s="1"/>
  <c r="NK176" i="1" s="1"/>
  <c r="NL177" i="1" s="1"/>
  <c r="NM178" i="1" s="1"/>
  <c r="NN179" i="1" s="1"/>
  <c r="NO180" i="1" s="1"/>
  <c r="NP181" i="1" s="1"/>
  <c r="NQ182" i="1" s="1"/>
  <c r="NR183" i="1" s="1"/>
  <c r="NS184" i="1" s="1"/>
  <c r="NT185" i="1" s="1"/>
  <c r="NU186" i="1" s="1"/>
  <c r="NV187" i="1" s="1"/>
  <c r="NW188" i="1" s="1"/>
  <c r="NX189" i="1" s="1"/>
  <c r="NY190" i="1" s="1"/>
  <c r="NZ191" i="1" s="1"/>
  <c r="OA192" i="1" s="1"/>
  <c r="OB193" i="1" s="1"/>
  <c r="OC194" i="1" s="1"/>
  <c r="OD195" i="1" s="1"/>
  <c r="HU115" i="1"/>
  <c r="ID115" i="1" s="1"/>
  <c r="IE116" i="1" s="1"/>
  <c r="IF117" i="1" s="1"/>
  <c r="IG118" i="1" s="1"/>
  <c r="IH119" i="1" s="1"/>
  <c r="II120" i="1" s="1"/>
  <c r="IJ121" i="1" s="1"/>
  <c r="IK122" i="1" s="1"/>
  <c r="IL123" i="1" s="1"/>
  <c r="IM124" i="1" s="1"/>
  <c r="IN125" i="1" s="1"/>
  <c r="IO126" i="1" s="1"/>
  <c r="IP127" i="1" s="1"/>
  <c r="IQ128" i="1" s="1"/>
  <c r="IR129" i="1" s="1"/>
  <c r="IS130" i="1" s="1"/>
  <c r="IT131" i="1" s="1"/>
  <c r="IU132" i="1" s="1"/>
  <c r="IV133" i="1" s="1"/>
  <c r="IW134" i="1" s="1"/>
  <c r="IX135" i="1" s="1"/>
  <c r="IY136" i="1" s="1"/>
  <c r="IZ137" i="1" s="1"/>
  <c r="JA138" i="1" s="1"/>
  <c r="JB139" i="1" s="1"/>
  <c r="JC140" i="1" s="1"/>
  <c r="JD141" i="1" s="1"/>
  <c r="JE142" i="1" s="1"/>
  <c r="JF143" i="1" s="1"/>
  <c r="JG144" i="1" s="1"/>
  <c r="JH145" i="1" s="1"/>
  <c r="JI146" i="1" s="1"/>
  <c r="JJ147" i="1" s="1"/>
  <c r="JK148" i="1" s="1"/>
  <c r="JL149" i="1" s="1"/>
  <c r="JM150" i="1" s="1"/>
  <c r="JN151" i="1" s="1"/>
  <c r="JO152" i="1" s="1"/>
  <c r="JP153" i="1" s="1"/>
  <c r="JQ154" i="1" s="1"/>
  <c r="JR155" i="1" s="1"/>
  <c r="JS156" i="1" s="1"/>
  <c r="JT157" i="1" s="1"/>
  <c r="JU158" i="1" s="1"/>
  <c r="JV159" i="1" s="1"/>
  <c r="JW160" i="1" s="1"/>
  <c r="JX161" i="1" s="1"/>
  <c r="JY162" i="1" s="1"/>
  <c r="JZ163" i="1" s="1"/>
  <c r="KA164" i="1" s="1"/>
  <c r="KB165" i="1" s="1"/>
  <c r="KC166" i="1" s="1"/>
  <c r="KD167" i="1" s="1"/>
  <c r="KE168" i="1" s="1"/>
  <c r="KF169" i="1" s="1"/>
  <c r="KG170" i="1" s="1"/>
  <c r="KH171" i="1" s="1"/>
  <c r="KI172" i="1" s="1"/>
  <c r="KJ173" i="1" s="1"/>
  <c r="KK174" i="1" s="1"/>
  <c r="KL175" i="1" s="1"/>
  <c r="KM176" i="1" s="1"/>
  <c r="KN177" i="1" s="1"/>
  <c r="KO178" i="1" s="1"/>
  <c r="KP179" i="1" s="1"/>
  <c r="KQ180" i="1" s="1"/>
  <c r="KR181" i="1" s="1"/>
  <c r="KS182" i="1" s="1"/>
  <c r="KT183" i="1" s="1"/>
  <c r="KU184" i="1" s="1"/>
  <c r="KV185" i="1" s="1"/>
  <c r="KW186" i="1" s="1"/>
  <c r="KX187" i="1" s="1"/>
  <c r="KY188" i="1" s="1"/>
  <c r="KZ189" i="1" s="1"/>
  <c r="LA190" i="1" s="1"/>
  <c r="LB191" i="1" s="1"/>
  <c r="LC192" i="1" s="1"/>
  <c r="LD193" i="1" s="1"/>
  <c r="LE194" i="1" s="1"/>
  <c r="LF195" i="1" s="1"/>
  <c r="HU172" i="1"/>
  <c r="ID172" i="1" s="1"/>
  <c r="IE173" i="1" s="1"/>
  <c r="IF174" i="1" s="1"/>
  <c r="IG175" i="1" s="1"/>
  <c r="IH176" i="1" s="1"/>
  <c r="II177" i="1" s="1"/>
  <c r="IJ178" i="1" s="1"/>
  <c r="IK179" i="1" s="1"/>
  <c r="IL180" i="1" s="1"/>
  <c r="IM181" i="1" s="1"/>
  <c r="IN182" i="1" s="1"/>
  <c r="IO183" i="1" s="1"/>
  <c r="IP184" i="1" s="1"/>
  <c r="IQ185" i="1" s="1"/>
  <c r="IR186" i="1" s="1"/>
  <c r="IS187" i="1" s="1"/>
  <c r="IT188" i="1" s="1"/>
  <c r="IU189" i="1" s="1"/>
  <c r="IV190" i="1" s="1"/>
  <c r="IW191" i="1" s="1"/>
  <c r="IX192" i="1" s="1"/>
  <c r="IY193" i="1" s="1"/>
  <c r="IZ194" i="1" s="1"/>
  <c r="JA195" i="1" s="1"/>
  <c r="HU114" i="1"/>
  <c r="ID114" i="1" s="1"/>
  <c r="IE115" i="1" s="1"/>
  <c r="IF116" i="1" s="1"/>
  <c r="IG117" i="1" s="1"/>
  <c r="IH118" i="1" s="1"/>
  <c r="II119" i="1" s="1"/>
  <c r="IJ120" i="1" s="1"/>
  <c r="IK121" i="1" s="1"/>
  <c r="IL122" i="1" s="1"/>
  <c r="IM123" i="1" s="1"/>
  <c r="IN124" i="1" s="1"/>
  <c r="IO125" i="1" s="1"/>
  <c r="IP126" i="1" s="1"/>
  <c r="IQ127" i="1" s="1"/>
  <c r="IR128" i="1" s="1"/>
  <c r="IS129" i="1" s="1"/>
  <c r="IT130" i="1" s="1"/>
  <c r="IU131" i="1" s="1"/>
  <c r="IV132" i="1" s="1"/>
  <c r="IW133" i="1" s="1"/>
  <c r="IX134" i="1" s="1"/>
  <c r="IY135" i="1" s="1"/>
  <c r="IZ136" i="1" s="1"/>
  <c r="JA137" i="1" s="1"/>
  <c r="JB138" i="1" s="1"/>
  <c r="JC139" i="1" s="1"/>
  <c r="JD140" i="1" s="1"/>
  <c r="JE141" i="1" s="1"/>
  <c r="JF142" i="1" s="1"/>
  <c r="JG143" i="1" s="1"/>
  <c r="JH144" i="1" s="1"/>
  <c r="JI145" i="1" s="1"/>
  <c r="JJ146" i="1" s="1"/>
  <c r="JK147" i="1" s="1"/>
  <c r="JL148" i="1" s="1"/>
  <c r="JM149" i="1" s="1"/>
  <c r="JN150" i="1" s="1"/>
  <c r="JO151" i="1" s="1"/>
  <c r="JP152" i="1" s="1"/>
  <c r="JQ153" i="1" s="1"/>
  <c r="JR154" i="1" s="1"/>
  <c r="JS155" i="1" s="1"/>
  <c r="JT156" i="1" s="1"/>
  <c r="JU157" i="1" s="1"/>
  <c r="JV158" i="1" s="1"/>
  <c r="JW159" i="1" s="1"/>
  <c r="JX160" i="1" s="1"/>
  <c r="JY161" i="1" s="1"/>
  <c r="JZ162" i="1" s="1"/>
  <c r="KA163" i="1" s="1"/>
  <c r="KB164" i="1" s="1"/>
  <c r="KC165" i="1" s="1"/>
  <c r="KD166" i="1" s="1"/>
  <c r="KE167" i="1" s="1"/>
  <c r="KF168" i="1" s="1"/>
  <c r="KG169" i="1" s="1"/>
  <c r="KH170" i="1" s="1"/>
  <c r="KI171" i="1" s="1"/>
  <c r="KJ172" i="1" s="1"/>
  <c r="KK173" i="1" s="1"/>
  <c r="KL174" i="1" s="1"/>
  <c r="KM175" i="1" s="1"/>
  <c r="KN176" i="1" s="1"/>
  <c r="KO177" i="1" s="1"/>
  <c r="KP178" i="1" s="1"/>
  <c r="KQ179" i="1" s="1"/>
  <c r="KR180" i="1" s="1"/>
  <c r="KS181" i="1" s="1"/>
  <c r="KT182" i="1" s="1"/>
  <c r="KU183" i="1" s="1"/>
  <c r="KV184" i="1" s="1"/>
  <c r="KW185" i="1" s="1"/>
  <c r="KX186" i="1" s="1"/>
  <c r="KY187" i="1" s="1"/>
  <c r="KZ188" i="1" s="1"/>
  <c r="LA189" i="1" s="1"/>
  <c r="LB190" i="1" s="1"/>
  <c r="LC191" i="1" s="1"/>
  <c r="LD192" i="1" s="1"/>
  <c r="LE193" i="1" s="1"/>
  <c r="LF194" i="1" s="1"/>
  <c r="LG195" i="1" s="1"/>
  <c r="HV35" i="1"/>
  <c r="H51" i="1"/>
  <c r="HV34" i="1"/>
  <c r="H50" i="1"/>
  <c r="HV23" i="1"/>
  <c r="H39" i="1"/>
  <c r="HU168" i="1"/>
  <c r="ID168" i="1" s="1"/>
  <c r="IE169" i="1" s="1"/>
  <c r="IF170" i="1" s="1"/>
  <c r="IG171" i="1" s="1"/>
  <c r="IH172" i="1" s="1"/>
  <c r="II173" i="1" s="1"/>
  <c r="IJ174" i="1" s="1"/>
  <c r="IK175" i="1" s="1"/>
  <c r="IL176" i="1" s="1"/>
  <c r="IM177" i="1" s="1"/>
  <c r="IN178" i="1" s="1"/>
  <c r="IO179" i="1" s="1"/>
  <c r="IP180" i="1" s="1"/>
  <c r="IQ181" i="1" s="1"/>
  <c r="IR182" i="1" s="1"/>
  <c r="IS183" i="1" s="1"/>
  <c r="IT184" i="1" s="1"/>
  <c r="IU185" i="1" s="1"/>
  <c r="IV186" i="1" s="1"/>
  <c r="IW187" i="1" s="1"/>
  <c r="IX188" i="1" s="1"/>
  <c r="IY189" i="1" s="1"/>
  <c r="IZ190" i="1" s="1"/>
  <c r="JA191" i="1" s="1"/>
  <c r="JB192" i="1" s="1"/>
  <c r="JC193" i="1" s="1"/>
  <c r="JD194" i="1" s="1"/>
  <c r="JE195" i="1" s="1"/>
  <c r="HU132" i="1"/>
  <c r="ID132" i="1" s="1"/>
  <c r="IE133" i="1" s="1"/>
  <c r="IF134" i="1" s="1"/>
  <c r="IG135" i="1" s="1"/>
  <c r="IH136" i="1" s="1"/>
  <c r="II137" i="1" s="1"/>
  <c r="IJ138" i="1" s="1"/>
  <c r="IK139" i="1" s="1"/>
  <c r="IL140" i="1" s="1"/>
  <c r="IM141" i="1" s="1"/>
  <c r="IN142" i="1" s="1"/>
  <c r="IO143" i="1" s="1"/>
  <c r="IP144" i="1" s="1"/>
  <c r="IQ145" i="1" s="1"/>
  <c r="IR146" i="1" s="1"/>
  <c r="IS147" i="1" s="1"/>
  <c r="IT148" i="1" s="1"/>
  <c r="IU149" i="1" s="1"/>
  <c r="IV150" i="1" s="1"/>
  <c r="IW151" i="1" s="1"/>
  <c r="IX152" i="1" s="1"/>
  <c r="IY153" i="1" s="1"/>
  <c r="IZ154" i="1" s="1"/>
  <c r="JA155" i="1" s="1"/>
  <c r="JB156" i="1" s="1"/>
  <c r="JC157" i="1" s="1"/>
  <c r="JD158" i="1" s="1"/>
  <c r="JE159" i="1" s="1"/>
  <c r="JF160" i="1" s="1"/>
  <c r="JG161" i="1" s="1"/>
  <c r="JH162" i="1" s="1"/>
  <c r="JI163" i="1" s="1"/>
  <c r="JJ164" i="1" s="1"/>
  <c r="JK165" i="1" s="1"/>
  <c r="JL166" i="1" s="1"/>
  <c r="JM167" i="1" s="1"/>
  <c r="JN168" i="1" s="1"/>
  <c r="JO169" i="1" s="1"/>
  <c r="JP170" i="1" s="1"/>
  <c r="JQ171" i="1" s="1"/>
  <c r="JR172" i="1" s="1"/>
  <c r="JS173" i="1" s="1"/>
  <c r="JT174" i="1" s="1"/>
  <c r="JU175" i="1" s="1"/>
  <c r="JV176" i="1" s="1"/>
  <c r="JW177" i="1" s="1"/>
  <c r="JX178" i="1" s="1"/>
  <c r="JY179" i="1" s="1"/>
  <c r="JZ180" i="1" s="1"/>
  <c r="KA181" i="1" s="1"/>
  <c r="KB182" i="1" s="1"/>
  <c r="KC183" i="1" s="1"/>
  <c r="KD184" i="1" s="1"/>
  <c r="KE185" i="1" s="1"/>
  <c r="KF186" i="1" s="1"/>
  <c r="KG187" i="1" s="1"/>
  <c r="KH188" i="1" s="1"/>
  <c r="KI189" i="1" s="1"/>
  <c r="KJ190" i="1" s="1"/>
  <c r="KK191" i="1" s="1"/>
  <c r="KL192" i="1" s="1"/>
  <c r="KM193" i="1" s="1"/>
  <c r="KN194" i="1" s="1"/>
  <c r="KO195" i="1" s="1"/>
  <c r="HU59" i="1"/>
  <c r="ID59" i="1" s="1"/>
  <c r="IE60" i="1" s="1"/>
  <c r="IF61" i="1" s="1"/>
  <c r="IG62" i="1" s="1"/>
  <c r="IH63" i="1" s="1"/>
  <c r="II64" i="1" s="1"/>
  <c r="IJ65" i="1" s="1"/>
  <c r="IK66" i="1" s="1"/>
  <c r="IL67" i="1" s="1"/>
  <c r="IM68" i="1" s="1"/>
  <c r="IN69" i="1" s="1"/>
  <c r="IO70" i="1" s="1"/>
  <c r="IP71" i="1" s="1"/>
  <c r="IQ72" i="1" s="1"/>
  <c r="IR73" i="1" s="1"/>
  <c r="IS74" i="1" s="1"/>
  <c r="IT75" i="1" s="1"/>
  <c r="IU76" i="1" s="1"/>
  <c r="IV77" i="1" s="1"/>
  <c r="IW78" i="1" s="1"/>
  <c r="IX79" i="1" s="1"/>
  <c r="IY80" i="1" s="1"/>
  <c r="IZ81" i="1" s="1"/>
  <c r="JA82" i="1" s="1"/>
  <c r="JB83" i="1" s="1"/>
  <c r="JC84" i="1" s="1"/>
  <c r="JD85" i="1" s="1"/>
  <c r="JE86" i="1" s="1"/>
  <c r="JF87" i="1" s="1"/>
  <c r="JG88" i="1" s="1"/>
  <c r="JH89" i="1" s="1"/>
  <c r="JI90" i="1" s="1"/>
  <c r="JJ91" i="1" s="1"/>
  <c r="JK92" i="1" s="1"/>
  <c r="JL93" i="1" s="1"/>
  <c r="JM94" i="1" s="1"/>
  <c r="JN95" i="1" s="1"/>
  <c r="JO96" i="1" s="1"/>
  <c r="JP97" i="1" s="1"/>
  <c r="JQ98" i="1" s="1"/>
  <c r="JR99" i="1" s="1"/>
  <c r="JS100" i="1" s="1"/>
  <c r="JT101" i="1" s="1"/>
  <c r="JU102" i="1" s="1"/>
  <c r="JV103" i="1" s="1"/>
  <c r="JW104" i="1" s="1"/>
  <c r="JX105" i="1" s="1"/>
  <c r="JY106" i="1" s="1"/>
  <c r="JZ107" i="1" s="1"/>
  <c r="KA108" i="1" s="1"/>
  <c r="KB109" i="1" s="1"/>
  <c r="KC110" i="1" s="1"/>
  <c r="KD111" i="1" s="1"/>
  <c r="KE112" i="1" s="1"/>
  <c r="KF113" i="1" s="1"/>
  <c r="KG114" i="1" s="1"/>
  <c r="KH115" i="1" s="1"/>
  <c r="KI116" i="1" s="1"/>
  <c r="KJ117" i="1" s="1"/>
  <c r="KK118" i="1" s="1"/>
  <c r="KL119" i="1" s="1"/>
  <c r="KM120" i="1" s="1"/>
  <c r="KN121" i="1" s="1"/>
  <c r="KO122" i="1" s="1"/>
  <c r="KP123" i="1" s="1"/>
  <c r="KQ124" i="1" s="1"/>
  <c r="KR125" i="1" s="1"/>
  <c r="KS126" i="1" s="1"/>
  <c r="KT127" i="1" s="1"/>
  <c r="KU128" i="1" s="1"/>
  <c r="KV129" i="1" s="1"/>
  <c r="KW130" i="1" s="1"/>
  <c r="KX131" i="1" s="1"/>
  <c r="KY132" i="1" s="1"/>
  <c r="KZ133" i="1" s="1"/>
  <c r="LA134" i="1" s="1"/>
  <c r="LB135" i="1" s="1"/>
  <c r="LC136" i="1" s="1"/>
  <c r="LD137" i="1" s="1"/>
  <c r="LE138" i="1" s="1"/>
  <c r="LF139" i="1" s="1"/>
  <c r="LG140" i="1" s="1"/>
  <c r="LH141" i="1" s="1"/>
  <c r="LI142" i="1" s="1"/>
  <c r="LJ143" i="1" s="1"/>
  <c r="LK144" i="1" s="1"/>
  <c r="LL145" i="1" s="1"/>
  <c r="LM146" i="1" s="1"/>
  <c r="LN147" i="1" s="1"/>
  <c r="LO148" i="1" s="1"/>
  <c r="LP149" i="1" s="1"/>
  <c r="LQ150" i="1" s="1"/>
  <c r="LR151" i="1" s="1"/>
  <c r="LS152" i="1" s="1"/>
  <c r="LT153" i="1" s="1"/>
  <c r="LU154" i="1" s="1"/>
  <c r="LV155" i="1" s="1"/>
  <c r="LW156" i="1" s="1"/>
  <c r="LX157" i="1" s="1"/>
  <c r="LY158" i="1" s="1"/>
  <c r="LZ159" i="1" s="1"/>
  <c r="MA160" i="1" s="1"/>
  <c r="MB161" i="1" s="1"/>
  <c r="MC162" i="1" s="1"/>
  <c r="MD163" i="1" s="1"/>
  <c r="ME164" i="1" s="1"/>
  <c r="MF165" i="1" s="1"/>
  <c r="MG166" i="1" s="1"/>
  <c r="MH167" i="1" s="1"/>
  <c r="MI168" i="1" s="1"/>
  <c r="MJ169" i="1" s="1"/>
  <c r="MK170" i="1" s="1"/>
  <c r="ML171" i="1" s="1"/>
  <c r="MM172" i="1" s="1"/>
  <c r="MN173" i="1" s="1"/>
  <c r="MO174" i="1" s="1"/>
  <c r="MP175" i="1" s="1"/>
  <c r="MQ176" i="1" s="1"/>
  <c r="MR177" i="1" s="1"/>
  <c r="MS178" i="1" s="1"/>
  <c r="MT179" i="1" s="1"/>
  <c r="MU180" i="1" s="1"/>
  <c r="MV181" i="1" s="1"/>
  <c r="MW182" i="1" s="1"/>
  <c r="MX183" i="1" s="1"/>
  <c r="MY184" i="1" s="1"/>
  <c r="MZ185" i="1" s="1"/>
  <c r="NA186" i="1" s="1"/>
  <c r="NB187" i="1" s="1"/>
  <c r="NC188" i="1" s="1"/>
  <c r="ND189" i="1" s="1"/>
  <c r="NE190" i="1" s="1"/>
  <c r="NF191" i="1" s="1"/>
  <c r="NG192" i="1" s="1"/>
  <c r="NH193" i="1" s="1"/>
  <c r="NI194" i="1" s="1"/>
  <c r="NJ195" i="1" s="1"/>
  <c r="HU180" i="1"/>
  <c r="ID180" i="1" s="1"/>
  <c r="IE181" i="1" s="1"/>
  <c r="IF182" i="1" s="1"/>
  <c r="IG183" i="1" s="1"/>
  <c r="IH184" i="1" s="1"/>
  <c r="II185" i="1" s="1"/>
  <c r="IJ186" i="1" s="1"/>
  <c r="IK187" i="1" s="1"/>
  <c r="IL188" i="1" s="1"/>
  <c r="IM189" i="1" s="1"/>
  <c r="IN190" i="1" s="1"/>
  <c r="IO191" i="1" s="1"/>
  <c r="IP192" i="1" s="1"/>
  <c r="IQ193" i="1" s="1"/>
  <c r="IR194" i="1" s="1"/>
  <c r="IS195" i="1" s="1"/>
  <c r="HU27" i="1"/>
  <c r="ID27" i="1" s="1"/>
  <c r="IE28" i="1" s="1"/>
  <c r="IF29" i="1" s="1"/>
  <c r="IG30" i="1" s="1"/>
  <c r="IH31" i="1" s="1"/>
  <c r="II32" i="1" s="1"/>
  <c r="IJ33" i="1" s="1"/>
  <c r="IK34" i="1" s="1"/>
  <c r="IL35" i="1" s="1"/>
  <c r="IM36" i="1" s="1"/>
  <c r="IN37" i="1" s="1"/>
  <c r="IO38" i="1" s="1"/>
  <c r="IP39" i="1" s="1"/>
  <c r="IQ40" i="1" s="1"/>
  <c r="IR41" i="1" s="1"/>
  <c r="IS42" i="1" s="1"/>
  <c r="IT43" i="1" s="1"/>
  <c r="IU44" i="1" s="1"/>
  <c r="IV45" i="1" s="1"/>
  <c r="IW46" i="1" s="1"/>
  <c r="IX47" i="1" s="1"/>
  <c r="IY48" i="1" s="1"/>
  <c r="IZ49" i="1" s="1"/>
  <c r="JA50" i="1" s="1"/>
  <c r="JB51" i="1" s="1"/>
  <c r="JC52" i="1" s="1"/>
  <c r="JD53" i="1" s="1"/>
  <c r="JE54" i="1" s="1"/>
  <c r="JF55" i="1" s="1"/>
  <c r="JG56" i="1" s="1"/>
  <c r="JH57" i="1" s="1"/>
  <c r="JI58" i="1" s="1"/>
  <c r="JJ59" i="1" s="1"/>
  <c r="JK60" i="1" s="1"/>
  <c r="JL61" i="1" s="1"/>
  <c r="JM62" i="1" s="1"/>
  <c r="JN63" i="1" s="1"/>
  <c r="JO64" i="1" s="1"/>
  <c r="JP65" i="1" s="1"/>
  <c r="JQ66" i="1" s="1"/>
  <c r="JR67" i="1" s="1"/>
  <c r="JS68" i="1" s="1"/>
  <c r="JT69" i="1" s="1"/>
  <c r="JU70" i="1" s="1"/>
  <c r="JV71" i="1" s="1"/>
  <c r="JW72" i="1" s="1"/>
  <c r="JX73" i="1" s="1"/>
  <c r="JY74" i="1" s="1"/>
  <c r="JZ75" i="1" s="1"/>
  <c r="KA76" i="1" s="1"/>
  <c r="KB77" i="1" s="1"/>
  <c r="KC78" i="1" s="1"/>
  <c r="KD79" i="1" s="1"/>
  <c r="KE80" i="1" s="1"/>
  <c r="KF81" i="1" s="1"/>
  <c r="KG82" i="1" s="1"/>
  <c r="KH83" i="1" s="1"/>
  <c r="KI84" i="1" s="1"/>
  <c r="KJ85" i="1" s="1"/>
  <c r="KK86" i="1" s="1"/>
  <c r="KL87" i="1" s="1"/>
  <c r="KM88" i="1" s="1"/>
  <c r="KN89" i="1" s="1"/>
  <c r="KO90" i="1" s="1"/>
  <c r="KP91" i="1" s="1"/>
  <c r="KQ92" i="1" s="1"/>
  <c r="KR93" i="1" s="1"/>
  <c r="KS94" i="1" s="1"/>
  <c r="KT95" i="1" s="1"/>
  <c r="KU96" i="1" s="1"/>
  <c r="KV97" i="1" s="1"/>
  <c r="KW98" i="1" s="1"/>
  <c r="KX99" i="1" s="1"/>
  <c r="KY100" i="1" s="1"/>
  <c r="KZ101" i="1" s="1"/>
  <c r="LA102" i="1" s="1"/>
  <c r="LB103" i="1" s="1"/>
  <c r="LC104" i="1" s="1"/>
  <c r="LD105" i="1" s="1"/>
  <c r="LE106" i="1" s="1"/>
  <c r="LF107" i="1" s="1"/>
  <c r="LG108" i="1" s="1"/>
  <c r="LH109" i="1" s="1"/>
  <c r="LI110" i="1" s="1"/>
  <c r="LJ111" i="1" s="1"/>
  <c r="LK112" i="1" s="1"/>
  <c r="LL113" i="1" s="1"/>
  <c r="LM114" i="1" s="1"/>
  <c r="LN115" i="1" s="1"/>
  <c r="LO116" i="1" s="1"/>
  <c r="LP117" i="1" s="1"/>
  <c r="LQ118" i="1" s="1"/>
  <c r="LR119" i="1" s="1"/>
  <c r="LS120" i="1" s="1"/>
  <c r="LT121" i="1" s="1"/>
  <c r="LU122" i="1" s="1"/>
  <c r="LV123" i="1" s="1"/>
  <c r="LW124" i="1" s="1"/>
  <c r="LX125" i="1" s="1"/>
  <c r="LY126" i="1" s="1"/>
  <c r="LZ127" i="1" s="1"/>
  <c r="MA128" i="1" s="1"/>
  <c r="MB129" i="1" s="1"/>
  <c r="MC130" i="1" s="1"/>
  <c r="MD131" i="1" s="1"/>
  <c r="ME132" i="1" s="1"/>
  <c r="MF133" i="1" s="1"/>
  <c r="MG134" i="1" s="1"/>
  <c r="MH135" i="1" s="1"/>
  <c r="MI136" i="1" s="1"/>
  <c r="MJ137" i="1" s="1"/>
  <c r="MK138" i="1" s="1"/>
  <c r="ML139" i="1" s="1"/>
  <c r="MM140" i="1" s="1"/>
  <c r="MN141" i="1" s="1"/>
  <c r="MO142" i="1" s="1"/>
  <c r="MP143" i="1" s="1"/>
  <c r="MQ144" i="1" s="1"/>
  <c r="MR145" i="1" s="1"/>
  <c r="MS146" i="1" s="1"/>
  <c r="MT147" i="1" s="1"/>
  <c r="MU148" i="1" s="1"/>
  <c r="MV149" i="1" s="1"/>
  <c r="MW150" i="1" s="1"/>
  <c r="MX151" i="1" s="1"/>
  <c r="MY152" i="1" s="1"/>
  <c r="MZ153" i="1" s="1"/>
  <c r="NA154" i="1" s="1"/>
  <c r="NB155" i="1" s="1"/>
  <c r="NC156" i="1" s="1"/>
  <c r="ND157" i="1" s="1"/>
  <c r="NE158" i="1" s="1"/>
  <c r="NF159" i="1" s="1"/>
  <c r="NG160" i="1" s="1"/>
  <c r="NH161" i="1" s="1"/>
  <c r="NI162" i="1" s="1"/>
  <c r="NJ163" i="1" s="1"/>
  <c r="NK164" i="1" s="1"/>
  <c r="NL165" i="1" s="1"/>
  <c r="NM166" i="1" s="1"/>
  <c r="NN167" i="1" s="1"/>
  <c r="NO168" i="1" s="1"/>
  <c r="NP169" i="1" s="1"/>
  <c r="NQ170" i="1" s="1"/>
  <c r="NR171" i="1" s="1"/>
  <c r="NS172" i="1" s="1"/>
  <c r="NT173" i="1" s="1"/>
  <c r="NU174" i="1" s="1"/>
  <c r="NV175" i="1" s="1"/>
  <c r="NW176" i="1" s="1"/>
  <c r="NX177" i="1" s="1"/>
  <c r="NY178" i="1" s="1"/>
  <c r="NZ179" i="1" s="1"/>
  <c r="OA180" i="1" s="1"/>
  <c r="OB181" i="1" s="1"/>
  <c r="OC182" i="1" s="1"/>
  <c r="OD183" i="1" s="1"/>
  <c r="OE184" i="1" s="1"/>
  <c r="OF185" i="1" s="1"/>
  <c r="OG186" i="1" s="1"/>
  <c r="OH187" i="1" s="1"/>
  <c r="OI188" i="1" s="1"/>
  <c r="OJ189" i="1" s="1"/>
  <c r="OK190" i="1" s="1"/>
  <c r="OL191" i="1" s="1"/>
  <c r="OM192" i="1" s="1"/>
  <c r="ON193" i="1" s="1"/>
  <c r="OO194" i="1" s="1"/>
  <c r="OP195" i="1" s="1"/>
  <c r="HU138" i="1"/>
  <c r="ID138" i="1" s="1"/>
  <c r="IE139" i="1" s="1"/>
  <c r="IF140" i="1" s="1"/>
  <c r="IG141" i="1" s="1"/>
  <c r="IH142" i="1" s="1"/>
  <c r="II143" i="1" s="1"/>
  <c r="IJ144" i="1" s="1"/>
  <c r="IK145" i="1" s="1"/>
  <c r="IL146" i="1" s="1"/>
  <c r="IM147" i="1" s="1"/>
  <c r="IN148" i="1" s="1"/>
  <c r="IO149" i="1" s="1"/>
  <c r="IP150" i="1" s="1"/>
  <c r="IQ151" i="1" s="1"/>
  <c r="IR152" i="1" s="1"/>
  <c r="IS153" i="1" s="1"/>
  <c r="IT154" i="1" s="1"/>
  <c r="IU155" i="1" s="1"/>
  <c r="IV156" i="1" s="1"/>
  <c r="IW157" i="1" s="1"/>
  <c r="IX158" i="1" s="1"/>
  <c r="IY159" i="1" s="1"/>
  <c r="IZ160" i="1" s="1"/>
  <c r="JA161" i="1" s="1"/>
  <c r="JB162" i="1" s="1"/>
  <c r="JC163" i="1" s="1"/>
  <c r="JD164" i="1" s="1"/>
  <c r="JE165" i="1" s="1"/>
  <c r="JF166" i="1" s="1"/>
  <c r="JG167" i="1" s="1"/>
  <c r="JH168" i="1" s="1"/>
  <c r="JI169" i="1" s="1"/>
  <c r="JJ170" i="1" s="1"/>
  <c r="JK171" i="1" s="1"/>
  <c r="JL172" i="1" s="1"/>
  <c r="JM173" i="1" s="1"/>
  <c r="JN174" i="1" s="1"/>
  <c r="JO175" i="1" s="1"/>
  <c r="JP176" i="1" s="1"/>
  <c r="JQ177" i="1" s="1"/>
  <c r="JR178" i="1" s="1"/>
  <c r="JS179" i="1" s="1"/>
  <c r="JT180" i="1" s="1"/>
  <c r="JU181" i="1" s="1"/>
  <c r="JV182" i="1" s="1"/>
  <c r="JW183" i="1" s="1"/>
  <c r="JX184" i="1" s="1"/>
  <c r="JY185" i="1" s="1"/>
  <c r="JZ186" i="1" s="1"/>
  <c r="KA187" i="1" s="1"/>
  <c r="KB188" i="1" s="1"/>
  <c r="KC189" i="1" s="1"/>
  <c r="KD190" i="1" s="1"/>
  <c r="KE191" i="1" s="1"/>
  <c r="KF192" i="1" s="1"/>
  <c r="KG193" i="1" s="1"/>
  <c r="KH194" i="1" s="1"/>
  <c r="KI195" i="1" s="1"/>
  <c r="HV25" i="1"/>
  <c r="H41" i="1"/>
  <c r="HU131" i="1"/>
  <c r="ID131" i="1" s="1"/>
  <c r="IE132" i="1" s="1"/>
  <c r="IF133" i="1" s="1"/>
  <c r="IG134" i="1" s="1"/>
  <c r="IH135" i="1" s="1"/>
  <c r="II136" i="1" s="1"/>
  <c r="IJ137" i="1" s="1"/>
  <c r="IK138" i="1" s="1"/>
  <c r="IL139" i="1" s="1"/>
  <c r="IM140" i="1" s="1"/>
  <c r="IN141" i="1" s="1"/>
  <c r="IO142" i="1" s="1"/>
  <c r="IP143" i="1" s="1"/>
  <c r="IQ144" i="1" s="1"/>
  <c r="IR145" i="1" s="1"/>
  <c r="IS146" i="1" s="1"/>
  <c r="IT147" i="1" s="1"/>
  <c r="IU148" i="1" s="1"/>
  <c r="IV149" i="1" s="1"/>
  <c r="IW150" i="1" s="1"/>
  <c r="IX151" i="1" s="1"/>
  <c r="IY152" i="1" s="1"/>
  <c r="IZ153" i="1" s="1"/>
  <c r="JA154" i="1" s="1"/>
  <c r="JB155" i="1" s="1"/>
  <c r="JC156" i="1" s="1"/>
  <c r="JD157" i="1" s="1"/>
  <c r="JE158" i="1" s="1"/>
  <c r="JF159" i="1" s="1"/>
  <c r="JG160" i="1" s="1"/>
  <c r="JH161" i="1" s="1"/>
  <c r="JI162" i="1" s="1"/>
  <c r="JJ163" i="1" s="1"/>
  <c r="JK164" i="1" s="1"/>
  <c r="JL165" i="1" s="1"/>
  <c r="JM166" i="1" s="1"/>
  <c r="JN167" i="1" s="1"/>
  <c r="JO168" i="1" s="1"/>
  <c r="JP169" i="1" s="1"/>
  <c r="JQ170" i="1" s="1"/>
  <c r="JR171" i="1" s="1"/>
  <c r="JS172" i="1" s="1"/>
  <c r="JT173" i="1" s="1"/>
  <c r="JU174" i="1" s="1"/>
  <c r="JV175" i="1" s="1"/>
  <c r="JW176" i="1" s="1"/>
  <c r="JX177" i="1" s="1"/>
  <c r="JY178" i="1" s="1"/>
  <c r="JZ179" i="1" s="1"/>
  <c r="KA180" i="1" s="1"/>
  <c r="KB181" i="1" s="1"/>
  <c r="KC182" i="1" s="1"/>
  <c r="KD183" i="1" s="1"/>
  <c r="KE184" i="1" s="1"/>
  <c r="KF185" i="1" s="1"/>
  <c r="KG186" i="1" s="1"/>
  <c r="KH187" i="1" s="1"/>
  <c r="KI188" i="1" s="1"/>
  <c r="KJ189" i="1" s="1"/>
  <c r="KK190" i="1" s="1"/>
  <c r="KL191" i="1" s="1"/>
  <c r="KM192" i="1" s="1"/>
  <c r="KN193" i="1" s="1"/>
  <c r="KO194" i="1" s="1"/>
  <c r="KP195" i="1" s="1"/>
  <c r="HU66" i="1"/>
  <c r="ID66" i="1" s="1"/>
  <c r="IE67" i="1" s="1"/>
  <c r="IF68" i="1" s="1"/>
  <c r="IG69" i="1" s="1"/>
  <c r="IH70" i="1" s="1"/>
  <c r="II71" i="1" s="1"/>
  <c r="IJ72" i="1" s="1"/>
  <c r="IK73" i="1" s="1"/>
  <c r="IL74" i="1" s="1"/>
  <c r="IM75" i="1" s="1"/>
  <c r="IN76" i="1" s="1"/>
  <c r="IO77" i="1" s="1"/>
  <c r="IP78" i="1" s="1"/>
  <c r="IQ79" i="1" s="1"/>
  <c r="IR80" i="1" s="1"/>
  <c r="IS81" i="1" s="1"/>
  <c r="IT82" i="1" s="1"/>
  <c r="IU83" i="1" s="1"/>
  <c r="IV84" i="1" s="1"/>
  <c r="IW85" i="1" s="1"/>
  <c r="IX86" i="1" s="1"/>
  <c r="IY87" i="1" s="1"/>
  <c r="IZ88" i="1" s="1"/>
  <c r="JA89" i="1" s="1"/>
  <c r="JB90" i="1" s="1"/>
  <c r="JC91" i="1" s="1"/>
  <c r="JD92" i="1" s="1"/>
  <c r="JE93" i="1" s="1"/>
  <c r="JF94" i="1" s="1"/>
  <c r="JG95" i="1" s="1"/>
  <c r="JH96" i="1" s="1"/>
  <c r="JI97" i="1" s="1"/>
  <c r="JJ98" i="1" s="1"/>
  <c r="JK99" i="1" s="1"/>
  <c r="JL100" i="1" s="1"/>
  <c r="JM101" i="1" s="1"/>
  <c r="JN102" i="1" s="1"/>
  <c r="JO103" i="1" s="1"/>
  <c r="JP104" i="1" s="1"/>
  <c r="JQ105" i="1" s="1"/>
  <c r="JR106" i="1" s="1"/>
  <c r="JS107" i="1" s="1"/>
  <c r="JT108" i="1" s="1"/>
  <c r="JU109" i="1" s="1"/>
  <c r="JV110" i="1" s="1"/>
  <c r="JW111" i="1" s="1"/>
  <c r="JX112" i="1" s="1"/>
  <c r="JY113" i="1" s="1"/>
  <c r="JZ114" i="1" s="1"/>
  <c r="KA115" i="1" s="1"/>
  <c r="KB116" i="1" s="1"/>
  <c r="KC117" i="1" s="1"/>
  <c r="KD118" i="1" s="1"/>
  <c r="KE119" i="1" s="1"/>
  <c r="KF120" i="1" s="1"/>
  <c r="KG121" i="1" s="1"/>
  <c r="KH122" i="1" s="1"/>
  <c r="KI123" i="1" s="1"/>
  <c r="KJ124" i="1" s="1"/>
  <c r="KK125" i="1" s="1"/>
  <c r="KL126" i="1" s="1"/>
  <c r="KM127" i="1" s="1"/>
  <c r="KN128" i="1" s="1"/>
  <c r="KO129" i="1" s="1"/>
  <c r="KP130" i="1" s="1"/>
  <c r="KQ131" i="1" s="1"/>
  <c r="KR132" i="1" s="1"/>
  <c r="KS133" i="1" s="1"/>
  <c r="KT134" i="1" s="1"/>
  <c r="KU135" i="1" s="1"/>
  <c r="KV136" i="1" s="1"/>
  <c r="KW137" i="1" s="1"/>
  <c r="KX138" i="1" s="1"/>
  <c r="KY139" i="1" s="1"/>
  <c r="KZ140" i="1" s="1"/>
  <c r="LA141" i="1" s="1"/>
  <c r="LB142" i="1" s="1"/>
  <c r="LC143" i="1" s="1"/>
  <c r="LD144" i="1" s="1"/>
  <c r="LE145" i="1" s="1"/>
  <c r="LF146" i="1" s="1"/>
  <c r="LG147" i="1" s="1"/>
  <c r="LH148" i="1" s="1"/>
  <c r="LI149" i="1" s="1"/>
  <c r="LJ150" i="1" s="1"/>
  <c r="LK151" i="1" s="1"/>
  <c r="LL152" i="1" s="1"/>
  <c r="LM153" i="1" s="1"/>
  <c r="LN154" i="1" s="1"/>
  <c r="LO155" i="1" s="1"/>
  <c r="LP156" i="1" s="1"/>
  <c r="LQ157" i="1" s="1"/>
  <c r="LR158" i="1" s="1"/>
  <c r="LS159" i="1" s="1"/>
  <c r="LT160" i="1" s="1"/>
  <c r="LU161" i="1" s="1"/>
  <c r="LV162" i="1" s="1"/>
  <c r="LW163" i="1" s="1"/>
  <c r="LX164" i="1" s="1"/>
  <c r="LY165" i="1" s="1"/>
  <c r="LZ166" i="1" s="1"/>
  <c r="MA167" i="1" s="1"/>
  <c r="MB168" i="1" s="1"/>
  <c r="MC169" i="1" s="1"/>
  <c r="MD170" i="1" s="1"/>
  <c r="ME171" i="1" s="1"/>
  <c r="MF172" i="1" s="1"/>
  <c r="MG173" i="1" s="1"/>
  <c r="MH174" i="1" s="1"/>
  <c r="MI175" i="1" s="1"/>
  <c r="MJ176" i="1" s="1"/>
  <c r="MK177" i="1" s="1"/>
  <c r="ML178" i="1" s="1"/>
  <c r="MM179" i="1" s="1"/>
  <c r="MN180" i="1" s="1"/>
  <c r="MO181" i="1" s="1"/>
  <c r="MP182" i="1" s="1"/>
  <c r="MQ183" i="1" s="1"/>
  <c r="MR184" i="1" s="1"/>
  <c r="MS185" i="1" s="1"/>
  <c r="MT186" i="1" s="1"/>
  <c r="MU187" i="1" s="1"/>
  <c r="MV188" i="1" s="1"/>
  <c r="MW189" i="1" s="1"/>
  <c r="MX190" i="1" s="1"/>
  <c r="MY191" i="1" s="1"/>
  <c r="MZ192" i="1" s="1"/>
  <c r="NA193" i="1" s="1"/>
  <c r="NB194" i="1" s="1"/>
  <c r="NC195" i="1" s="1"/>
  <c r="HU179" i="1"/>
  <c r="ID179" i="1" s="1"/>
  <c r="IE180" i="1" s="1"/>
  <c r="IF181" i="1" s="1"/>
  <c r="IG182" i="1" s="1"/>
  <c r="IH183" i="1" s="1"/>
  <c r="II184" i="1" s="1"/>
  <c r="IJ185" i="1" s="1"/>
  <c r="IK186" i="1" s="1"/>
  <c r="IL187" i="1" s="1"/>
  <c r="IM188" i="1" s="1"/>
  <c r="IN189" i="1" s="1"/>
  <c r="IO190" i="1" s="1"/>
  <c r="IP191" i="1" s="1"/>
  <c r="IQ192" i="1" s="1"/>
  <c r="IR193" i="1" s="1"/>
  <c r="IS194" i="1" s="1"/>
  <c r="IT195" i="1" s="1"/>
  <c r="HU48" i="1"/>
  <c r="ID48" i="1" s="1"/>
  <c r="IE49" i="1" s="1"/>
  <c r="IF50" i="1" s="1"/>
  <c r="IG51" i="1" s="1"/>
  <c r="IH52" i="1" s="1"/>
  <c r="II53" i="1" s="1"/>
  <c r="IJ54" i="1" s="1"/>
  <c r="IK55" i="1" s="1"/>
  <c r="IL56" i="1" s="1"/>
  <c r="IM57" i="1" s="1"/>
  <c r="IN58" i="1" s="1"/>
  <c r="IO59" i="1" s="1"/>
  <c r="IP60" i="1" s="1"/>
  <c r="IQ61" i="1" s="1"/>
  <c r="IR62" i="1" s="1"/>
  <c r="IS63" i="1" s="1"/>
  <c r="IT64" i="1" s="1"/>
  <c r="IU65" i="1" s="1"/>
  <c r="IV66" i="1" s="1"/>
  <c r="IW67" i="1" s="1"/>
  <c r="IX68" i="1" s="1"/>
  <c r="IY69" i="1" s="1"/>
  <c r="IZ70" i="1" s="1"/>
  <c r="JA71" i="1" s="1"/>
  <c r="JB72" i="1" s="1"/>
  <c r="JC73" i="1" s="1"/>
  <c r="JD74" i="1" s="1"/>
  <c r="JE75" i="1" s="1"/>
  <c r="JF76" i="1" s="1"/>
  <c r="JG77" i="1" s="1"/>
  <c r="JH78" i="1" s="1"/>
  <c r="JI79" i="1" s="1"/>
  <c r="JJ80" i="1" s="1"/>
  <c r="JK81" i="1" s="1"/>
  <c r="JL82" i="1" s="1"/>
  <c r="JM83" i="1" s="1"/>
  <c r="JN84" i="1" s="1"/>
  <c r="JO85" i="1" s="1"/>
  <c r="JP86" i="1" s="1"/>
  <c r="JQ87" i="1" s="1"/>
  <c r="JR88" i="1" s="1"/>
  <c r="JS89" i="1" s="1"/>
  <c r="JT90" i="1" s="1"/>
  <c r="JU91" i="1" s="1"/>
  <c r="JV92" i="1" s="1"/>
  <c r="JW93" i="1" s="1"/>
  <c r="JX94" i="1" s="1"/>
  <c r="JY95" i="1" s="1"/>
  <c r="JZ96" i="1" s="1"/>
  <c r="KA97" i="1" s="1"/>
  <c r="KB98" i="1" s="1"/>
  <c r="KC99" i="1" s="1"/>
  <c r="KD100" i="1" s="1"/>
  <c r="KE101" i="1" s="1"/>
  <c r="KF102" i="1" s="1"/>
  <c r="KG103" i="1" s="1"/>
  <c r="KH104" i="1" s="1"/>
  <c r="KI105" i="1" s="1"/>
  <c r="KJ106" i="1" s="1"/>
  <c r="KK107" i="1" s="1"/>
  <c r="KL108" i="1" s="1"/>
  <c r="KM109" i="1" s="1"/>
  <c r="KN110" i="1" s="1"/>
  <c r="KO111" i="1" s="1"/>
  <c r="KP112" i="1" s="1"/>
  <c r="KQ113" i="1" s="1"/>
  <c r="KR114" i="1" s="1"/>
  <c r="KS115" i="1" s="1"/>
  <c r="KT116" i="1" s="1"/>
  <c r="KU117" i="1" s="1"/>
  <c r="KV118" i="1" s="1"/>
  <c r="KW119" i="1" s="1"/>
  <c r="KX120" i="1" s="1"/>
  <c r="KY121" i="1" s="1"/>
  <c r="KZ122" i="1" s="1"/>
  <c r="LA123" i="1" s="1"/>
  <c r="LB124" i="1" s="1"/>
  <c r="LC125" i="1" s="1"/>
  <c r="LD126" i="1" s="1"/>
  <c r="LE127" i="1" s="1"/>
  <c r="LF128" i="1" s="1"/>
  <c r="LG129" i="1" s="1"/>
  <c r="LH130" i="1" s="1"/>
  <c r="LI131" i="1" s="1"/>
  <c r="LJ132" i="1" s="1"/>
  <c r="LK133" i="1" s="1"/>
  <c r="LL134" i="1" s="1"/>
  <c r="LM135" i="1" s="1"/>
  <c r="LN136" i="1" s="1"/>
  <c r="LO137" i="1" s="1"/>
  <c r="LP138" i="1" s="1"/>
  <c r="LQ139" i="1" s="1"/>
  <c r="LR140" i="1" s="1"/>
  <c r="LS141" i="1" s="1"/>
  <c r="LT142" i="1" s="1"/>
  <c r="LU143" i="1" s="1"/>
  <c r="LV144" i="1" s="1"/>
  <c r="LW145" i="1" s="1"/>
  <c r="LX146" i="1" s="1"/>
  <c r="LY147" i="1" s="1"/>
  <c r="LZ148" i="1" s="1"/>
  <c r="MA149" i="1" s="1"/>
  <c r="MB150" i="1" s="1"/>
  <c r="MC151" i="1" s="1"/>
  <c r="MD152" i="1" s="1"/>
  <c r="ME153" i="1" s="1"/>
  <c r="MF154" i="1" s="1"/>
  <c r="MG155" i="1" s="1"/>
  <c r="MH156" i="1" s="1"/>
  <c r="MI157" i="1" s="1"/>
  <c r="MJ158" i="1" s="1"/>
  <c r="MK159" i="1" s="1"/>
  <c r="ML160" i="1" s="1"/>
  <c r="MM161" i="1" s="1"/>
  <c r="MN162" i="1" s="1"/>
  <c r="MO163" i="1" s="1"/>
  <c r="MP164" i="1" s="1"/>
  <c r="MQ165" i="1" s="1"/>
  <c r="MR166" i="1" s="1"/>
  <c r="MS167" i="1" s="1"/>
  <c r="MT168" i="1" s="1"/>
  <c r="MU169" i="1" s="1"/>
  <c r="MV170" i="1" s="1"/>
  <c r="MW171" i="1" s="1"/>
  <c r="MX172" i="1" s="1"/>
  <c r="MY173" i="1" s="1"/>
  <c r="MZ174" i="1" s="1"/>
  <c r="NA175" i="1" s="1"/>
  <c r="NB176" i="1" s="1"/>
  <c r="NC177" i="1" s="1"/>
  <c r="ND178" i="1" s="1"/>
  <c r="NE179" i="1" s="1"/>
  <c r="NF180" i="1" s="1"/>
  <c r="NG181" i="1" s="1"/>
  <c r="NH182" i="1" s="1"/>
  <c r="NI183" i="1" s="1"/>
  <c r="NJ184" i="1" s="1"/>
  <c r="NK185" i="1" s="1"/>
  <c r="NL186" i="1" s="1"/>
  <c r="NM187" i="1" s="1"/>
  <c r="NN188" i="1" s="1"/>
  <c r="NO189" i="1" s="1"/>
  <c r="NP190" i="1" s="1"/>
  <c r="NQ191" i="1" s="1"/>
  <c r="NR192" i="1" s="1"/>
  <c r="NS193" i="1" s="1"/>
  <c r="NT194" i="1" s="1"/>
  <c r="NU195" i="1" s="1"/>
  <c r="HU178" i="1"/>
  <c r="ID178" i="1" s="1"/>
  <c r="IE179" i="1" s="1"/>
  <c r="IF180" i="1" s="1"/>
  <c r="IG181" i="1" s="1"/>
  <c r="IH182" i="1" s="1"/>
  <c r="II183" i="1" s="1"/>
  <c r="IJ184" i="1" s="1"/>
  <c r="IK185" i="1" s="1"/>
  <c r="IL186" i="1" s="1"/>
  <c r="IM187" i="1" s="1"/>
  <c r="IN188" i="1" s="1"/>
  <c r="IO189" i="1" s="1"/>
  <c r="IP190" i="1" s="1"/>
  <c r="IQ191" i="1" s="1"/>
  <c r="IR192" i="1" s="1"/>
  <c r="IS193" i="1" s="1"/>
  <c r="IT194" i="1" s="1"/>
  <c r="IU195" i="1" s="1"/>
  <c r="HU99" i="1"/>
  <c r="ID99" i="1" s="1"/>
  <c r="IE100" i="1" s="1"/>
  <c r="IF101" i="1" s="1"/>
  <c r="IG102" i="1" s="1"/>
  <c r="IH103" i="1" s="1"/>
  <c r="II104" i="1" s="1"/>
  <c r="IJ105" i="1" s="1"/>
  <c r="IK106" i="1" s="1"/>
  <c r="IL107" i="1" s="1"/>
  <c r="IM108" i="1" s="1"/>
  <c r="IN109" i="1" s="1"/>
  <c r="IO110" i="1" s="1"/>
  <c r="IP111" i="1" s="1"/>
  <c r="IQ112" i="1" s="1"/>
  <c r="IR113" i="1" s="1"/>
  <c r="IS114" i="1" s="1"/>
  <c r="IT115" i="1" s="1"/>
  <c r="IU116" i="1" s="1"/>
  <c r="IV117" i="1" s="1"/>
  <c r="IW118" i="1" s="1"/>
  <c r="IX119" i="1" s="1"/>
  <c r="IY120" i="1" s="1"/>
  <c r="IZ121" i="1" s="1"/>
  <c r="JA122" i="1" s="1"/>
  <c r="JB123" i="1" s="1"/>
  <c r="JC124" i="1" s="1"/>
  <c r="JD125" i="1" s="1"/>
  <c r="JE126" i="1" s="1"/>
  <c r="JF127" i="1" s="1"/>
  <c r="JG128" i="1" s="1"/>
  <c r="JH129" i="1" s="1"/>
  <c r="JI130" i="1" s="1"/>
  <c r="JJ131" i="1" s="1"/>
  <c r="JK132" i="1" s="1"/>
  <c r="JL133" i="1" s="1"/>
  <c r="JM134" i="1" s="1"/>
  <c r="JN135" i="1" s="1"/>
  <c r="JO136" i="1" s="1"/>
  <c r="JP137" i="1" s="1"/>
  <c r="JQ138" i="1" s="1"/>
  <c r="JR139" i="1" s="1"/>
  <c r="JS140" i="1" s="1"/>
  <c r="JT141" i="1" s="1"/>
  <c r="JU142" i="1" s="1"/>
  <c r="JV143" i="1" s="1"/>
  <c r="JW144" i="1" s="1"/>
  <c r="JX145" i="1" s="1"/>
  <c r="JY146" i="1" s="1"/>
  <c r="JZ147" i="1" s="1"/>
  <c r="KA148" i="1" s="1"/>
  <c r="KB149" i="1" s="1"/>
  <c r="KC150" i="1" s="1"/>
  <c r="KD151" i="1" s="1"/>
  <c r="KE152" i="1" s="1"/>
  <c r="KF153" i="1" s="1"/>
  <c r="KG154" i="1" s="1"/>
  <c r="KH155" i="1" s="1"/>
  <c r="KI156" i="1" s="1"/>
  <c r="KJ157" i="1" s="1"/>
  <c r="KK158" i="1" s="1"/>
  <c r="KL159" i="1" s="1"/>
  <c r="KM160" i="1" s="1"/>
  <c r="KN161" i="1" s="1"/>
  <c r="KO162" i="1" s="1"/>
  <c r="KP163" i="1" s="1"/>
  <c r="KQ164" i="1" s="1"/>
  <c r="KR165" i="1" s="1"/>
  <c r="KS166" i="1" s="1"/>
  <c r="KT167" i="1" s="1"/>
  <c r="KU168" i="1" s="1"/>
  <c r="KV169" i="1" s="1"/>
  <c r="KW170" i="1" s="1"/>
  <c r="KX171" i="1" s="1"/>
  <c r="KY172" i="1" s="1"/>
  <c r="KZ173" i="1" s="1"/>
  <c r="LA174" i="1" s="1"/>
  <c r="LB175" i="1" s="1"/>
  <c r="LC176" i="1" s="1"/>
  <c r="LD177" i="1" s="1"/>
  <c r="LE178" i="1" s="1"/>
  <c r="LF179" i="1" s="1"/>
  <c r="LG180" i="1" s="1"/>
  <c r="LH181" i="1" s="1"/>
  <c r="LI182" i="1" s="1"/>
  <c r="LJ183" i="1" s="1"/>
  <c r="LK184" i="1" s="1"/>
  <c r="LL185" i="1" s="1"/>
  <c r="LM186" i="1" s="1"/>
  <c r="LN187" i="1" s="1"/>
  <c r="LO188" i="1" s="1"/>
  <c r="LP189" i="1" s="1"/>
  <c r="LQ190" i="1" s="1"/>
  <c r="LR191" i="1" s="1"/>
  <c r="LS192" i="1" s="1"/>
  <c r="LT193" i="1" s="1"/>
  <c r="LU194" i="1" s="1"/>
  <c r="LV195" i="1" s="1"/>
  <c r="HU193" i="1"/>
  <c r="ID193" i="1" s="1"/>
  <c r="IE194" i="1" s="1"/>
  <c r="IF195" i="1" s="1"/>
  <c r="HU72" i="1"/>
  <c r="ID72" i="1" s="1"/>
  <c r="IE73" i="1" s="1"/>
  <c r="IF74" i="1" s="1"/>
  <c r="IG75" i="1" s="1"/>
  <c r="IH76" i="1" s="1"/>
  <c r="II77" i="1" s="1"/>
  <c r="IJ78" i="1" s="1"/>
  <c r="IK79" i="1" s="1"/>
  <c r="IL80" i="1" s="1"/>
  <c r="IM81" i="1" s="1"/>
  <c r="IN82" i="1" s="1"/>
  <c r="IO83" i="1" s="1"/>
  <c r="IP84" i="1" s="1"/>
  <c r="IQ85" i="1" s="1"/>
  <c r="IR86" i="1" s="1"/>
  <c r="IS87" i="1" s="1"/>
  <c r="IT88" i="1" s="1"/>
  <c r="IU89" i="1" s="1"/>
  <c r="IV90" i="1" s="1"/>
  <c r="IW91" i="1" s="1"/>
  <c r="IX92" i="1" s="1"/>
  <c r="IY93" i="1" s="1"/>
  <c r="IZ94" i="1" s="1"/>
  <c r="JA95" i="1" s="1"/>
  <c r="JB96" i="1" s="1"/>
  <c r="JC97" i="1" s="1"/>
  <c r="JD98" i="1" s="1"/>
  <c r="JE99" i="1" s="1"/>
  <c r="JF100" i="1" s="1"/>
  <c r="JG101" i="1" s="1"/>
  <c r="JH102" i="1" s="1"/>
  <c r="JI103" i="1" s="1"/>
  <c r="JJ104" i="1" s="1"/>
  <c r="JK105" i="1" s="1"/>
  <c r="JL106" i="1" s="1"/>
  <c r="JM107" i="1" s="1"/>
  <c r="JN108" i="1" s="1"/>
  <c r="JO109" i="1" s="1"/>
  <c r="JP110" i="1" s="1"/>
  <c r="JQ111" i="1" s="1"/>
  <c r="JR112" i="1" s="1"/>
  <c r="JS113" i="1" s="1"/>
  <c r="JT114" i="1" s="1"/>
  <c r="JU115" i="1" s="1"/>
  <c r="JV116" i="1" s="1"/>
  <c r="JW117" i="1" s="1"/>
  <c r="JX118" i="1" s="1"/>
  <c r="JY119" i="1" s="1"/>
  <c r="JZ120" i="1" s="1"/>
  <c r="KA121" i="1" s="1"/>
  <c r="KB122" i="1" s="1"/>
  <c r="KC123" i="1" s="1"/>
  <c r="KD124" i="1" s="1"/>
  <c r="KE125" i="1" s="1"/>
  <c r="KF126" i="1" s="1"/>
  <c r="KG127" i="1" s="1"/>
  <c r="KH128" i="1" s="1"/>
  <c r="KI129" i="1" s="1"/>
  <c r="KJ130" i="1" s="1"/>
  <c r="KK131" i="1" s="1"/>
  <c r="KL132" i="1" s="1"/>
  <c r="KM133" i="1" s="1"/>
  <c r="KN134" i="1" s="1"/>
  <c r="KO135" i="1" s="1"/>
  <c r="KP136" i="1" s="1"/>
  <c r="KQ137" i="1" s="1"/>
  <c r="KR138" i="1" s="1"/>
  <c r="KS139" i="1" s="1"/>
  <c r="KT140" i="1" s="1"/>
  <c r="KU141" i="1" s="1"/>
  <c r="KV142" i="1" s="1"/>
  <c r="KW143" i="1" s="1"/>
  <c r="KX144" i="1" s="1"/>
  <c r="KY145" i="1" s="1"/>
  <c r="KZ146" i="1" s="1"/>
  <c r="LA147" i="1" s="1"/>
  <c r="LB148" i="1" s="1"/>
  <c r="LC149" i="1" s="1"/>
  <c r="LD150" i="1" s="1"/>
  <c r="LE151" i="1" s="1"/>
  <c r="LF152" i="1" s="1"/>
  <c r="LG153" i="1" s="1"/>
  <c r="LH154" i="1" s="1"/>
  <c r="LI155" i="1" s="1"/>
  <c r="LJ156" i="1" s="1"/>
  <c r="LK157" i="1" s="1"/>
  <c r="LL158" i="1" s="1"/>
  <c r="LM159" i="1" s="1"/>
  <c r="LN160" i="1" s="1"/>
  <c r="LO161" i="1" s="1"/>
  <c r="LP162" i="1" s="1"/>
  <c r="LQ163" i="1" s="1"/>
  <c r="LR164" i="1" s="1"/>
  <c r="LS165" i="1" s="1"/>
  <c r="LT166" i="1" s="1"/>
  <c r="LU167" i="1" s="1"/>
  <c r="LV168" i="1" s="1"/>
  <c r="LW169" i="1" s="1"/>
  <c r="LX170" i="1" s="1"/>
  <c r="LY171" i="1" s="1"/>
  <c r="LZ172" i="1" s="1"/>
  <c r="MA173" i="1" s="1"/>
  <c r="MB174" i="1" s="1"/>
  <c r="MC175" i="1" s="1"/>
  <c r="MD176" i="1" s="1"/>
  <c r="ME177" i="1" s="1"/>
  <c r="MF178" i="1" s="1"/>
  <c r="MG179" i="1" s="1"/>
  <c r="MH180" i="1" s="1"/>
  <c r="MI181" i="1" s="1"/>
  <c r="MJ182" i="1" s="1"/>
  <c r="MK183" i="1" s="1"/>
  <c r="ML184" i="1" s="1"/>
  <c r="MM185" i="1" s="1"/>
  <c r="MN186" i="1" s="1"/>
  <c r="MO187" i="1" s="1"/>
  <c r="MP188" i="1" s="1"/>
  <c r="MQ189" i="1" s="1"/>
  <c r="MR190" i="1" s="1"/>
  <c r="MS191" i="1" s="1"/>
  <c r="MT192" i="1" s="1"/>
  <c r="MU193" i="1" s="1"/>
  <c r="MV194" i="1" s="1"/>
  <c r="MW195" i="1" s="1"/>
  <c r="HU161" i="1"/>
  <c r="ID161" i="1" s="1"/>
  <c r="IE162" i="1" s="1"/>
  <c r="IF163" i="1" s="1"/>
  <c r="IG164" i="1" s="1"/>
  <c r="IH165" i="1" s="1"/>
  <c r="II166" i="1" s="1"/>
  <c r="IJ167" i="1" s="1"/>
  <c r="IK168" i="1" s="1"/>
  <c r="IL169" i="1" s="1"/>
  <c r="IM170" i="1" s="1"/>
  <c r="IN171" i="1" s="1"/>
  <c r="IO172" i="1" s="1"/>
  <c r="IP173" i="1" s="1"/>
  <c r="IQ174" i="1" s="1"/>
  <c r="IR175" i="1" s="1"/>
  <c r="IS176" i="1" s="1"/>
  <c r="IT177" i="1" s="1"/>
  <c r="IU178" i="1" s="1"/>
  <c r="IV179" i="1" s="1"/>
  <c r="IW180" i="1" s="1"/>
  <c r="IX181" i="1" s="1"/>
  <c r="IY182" i="1" s="1"/>
  <c r="IZ183" i="1" s="1"/>
  <c r="JA184" i="1" s="1"/>
  <c r="JB185" i="1" s="1"/>
  <c r="JC186" i="1" s="1"/>
  <c r="JD187" i="1" s="1"/>
  <c r="JE188" i="1" s="1"/>
  <c r="JF189" i="1" s="1"/>
  <c r="JG190" i="1" s="1"/>
  <c r="JH191" i="1" s="1"/>
  <c r="JI192" i="1" s="1"/>
  <c r="JJ193" i="1" s="1"/>
  <c r="JK194" i="1" s="1"/>
  <c r="JL195" i="1" s="1"/>
  <c r="HU35" i="1"/>
  <c r="ID35" i="1" s="1"/>
  <c r="IE36" i="1" s="1"/>
  <c r="IF37" i="1" s="1"/>
  <c r="IG38" i="1" s="1"/>
  <c r="IH39" i="1" s="1"/>
  <c r="II40" i="1" s="1"/>
  <c r="IJ41" i="1" s="1"/>
  <c r="IK42" i="1" s="1"/>
  <c r="IL43" i="1" s="1"/>
  <c r="IM44" i="1" s="1"/>
  <c r="IN45" i="1" s="1"/>
  <c r="IO46" i="1" s="1"/>
  <c r="IP47" i="1" s="1"/>
  <c r="IQ48" i="1" s="1"/>
  <c r="IR49" i="1" s="1"/>
  <c r="IS50" i="1" s="1"/>
  <c r="IT51" i="1" s="1"/>
  <c r="IU52" i="1" s="1"/>
  <c r="IV53" i="1" s="1"/>
  <c r="IW54" i="1" s="1"/>
  <c r="IX55" i="1" s="1"/>
  <c r="IY56" i="1" s="1"/>
  <c r="IZ57" i="1" s="1"/>
  <c r="JA58" i="1" s="1"/>
  <c r="JB59" i="1" s="1"/>
  <c r="JC60" i="1" s="1"/>
  <c r="JD61" i="1" s="1"/>
  <c r="JE62" i="1" s="1"/>
  <c r="JF63" i="1" s="1"/>
  <c r="JG64" i="1" s="1"/>
  <c r="JH65" i="1" s="1"/>
  <c r="JI66" i="1" s="1"/>
  <c r="JJ67" i="1" s="1"/>
  <c r="JK68" i="1" s="1"/>
  <c r="JL69" i="1" s="1"/>
  <c r="JM70" i="1" s="1"/>
  <c r="JN71" i="1" s="1"/>
  <c r="JO72" i="1" s="1"/>
  <c r="JP73" i="1" s="1"/>
  <c r="JQ74" i="1" s="1"/>
  <c r="JR75" i="1" s="1"/>
  <c r="JS76" i="1" s="1"/>
  <c r="JT77" i="1" s="1"/>
  <c r="JU78" i="1" s="1"/>
  <c r="JV79" i="1" s="1"/>
  <c r="JW80" i="1" s="1"/>
  <c r="JX81" i="1" s="1"/>
  <c r="JY82" i="1" s="1"/>
  <c r="JZ83" i="1" s="1"/>
  <c r="KA84" i="1" s="1"/>
  <c r="KB85" i="1" s="1"/>
  <c r="KC86" i="1" s="1"/>
  <c r="KD87" i="1" s="1"/>
  <c r="KE88" i="1" s="1"/>
  <c r="KF89" i="1" s="1"/>
  <c r="KG90" i="1" s="1"/>
  <c r="KH91" i="1" s="1"/>
  <c r="KI92" i="1" s="1"/>
  <c r="KJ93" i="1" s="1"/>
  <c r="KK94" i="1" s="1"/>
  <c r="KL95" i="1" s="1"/>
  <c r="KM96" i="1" s="1"/>
  <c r="KN97" i="1" s="1"/>
  <c r="KO98" i="1" s="1"/>
  <c r="KP99" i="1" s="1"/>
  <c r="KQ100" i="1" s="1"/>
  <c r="KR101" i="1" s="1"/>
  <c r="KS102" i="1" s="1"/>
  <c r="KT103" i="1" s="1"/>
  <c r="KU104" i="1" s="1"/>
  <c r="KV105" i="1" s="1"/>
  <c r="KW106" i="1" s="1"/>
  <c r="KX107" i="1" s="1"/>
  <c r="KY108" i="1" s="1"/>
  <c r="KZ109" i="1" s="1"/>
  <c r="LA110" i="1" s="1"/>
  <c r="LB111" i="1" s="1"/>
  <c r="LC112" i="1" s="1"/>
  <c r="LD113" i="1" s="1"/>
  <c r="LE114" i="1" s="1"/>
  <c r="LF115" i="1" s="1"/>
  <c r="LG116" i="1" s="1"/>
  <c r="LH117" i="1" s="1"/>
  <c r="LI118" i="1" s="1"/>
  <c r="LJ119" i="1" s="1"/>
  <c r="LK120" i="1" s="1"/>
  <c r="LL121" i="1" s="1"/>
  <c r="LM122" i="1" s="1"/>
  <c r="LN123" i="1" s="1"/>
  <c r="LO124" i="1" s="1"/>
  <c r="LP125" i="1" s="1"/>
  <c r="LQ126" i="1" s="1"/>
  <c r="LR127" i="1" s="1"/>
  <c r="LS128" i="1" s="1"/>
  <c r="LT129" i="1" s="1"/>
  <c r="LU130" i="1" s="1"/>
  <c r="LV131" i="1" s="1"/>
  <c r="LW132" i="1" s="1"/>
  <c r="LX133" i="1" s="1"/>
  <c r="LY134" i="1" s="1"/>
  <c r="LZ135" i="1" s="1"/>
  <c r="MA136" i="1" s="1"/>
  <c r="MB137" i="1" s="1"/>
  <c r="MC138" i="1" s="1"/>
  <c r="MD139" i="1" s="1"/>
  <c r="ME140" i="1" s="1"/>
  <c r="MF141" i="1" s="1"/>
  <c r="MG142" i="1" s="1"/>
  <c r="MH143" i="1" s="1"/>
  <c r="MI144" i="1" s="1"/>
  <c r="MJ145" i="1" s="1"/>
  <c r="MK146" i="1" s="1"/>
  <c r="ML147" i="1" s="1"/>
  <c r="MM148" i="1" s="1"/>
  <c r="MN149" i="1" s="1"/>
  <c r="MO150" i="1" s="1"/>
  <c r="MP151" i="1" s="1"/>
  <c r="MQ152" i="1" s="1"/>
  <c r="MR153" i="1" s="1"/>
  <c r="MS154" i="1" s="1"/>
  <c r="MT155" i="1" s="1"/>
  <c r="MU156" i="1" s="1"/>
  <c r="MV157" i="1" s="1"/>
  <c r="MW158" i="1" s="1"/>
  <c r="MX159" i="1" s="1"/>
  <c r="MY160" i="1" s="1"/>
  <c r="MZ161" i="1" s="1"/>
  <c r="NA162" i="1" s="1"/>
  <c r="NB163" i="1" s="1"/>
  <c r="NC164" i="1" s="1"/>
  <c r="ND165" i="1" s="1"/>
  <c r="NE166" i="1" s="1"/>
  <c r="NF167" i="1" s="1"/>
  <c r="NG168" i="1" s="1"/>
  <c r="NH169" i="1" s="1"/>
  <c r="NI170" i="1" s="1"/>
  <c r="NJ171" i="1" s="1"/>
  <c r="NK172" i="1" s="1"/>
  <c r="NL173" i="1" s="1"/>
  <c r="NM174" i="1" s="1"/>
  <c r="NN175" i="1" s="1"/>
  <c r="NO176" i="1" s="1"/>
  <c r="NP177" i="1" s="1"/>
  <c r="NQ178" i="1" s="1"/>
  <c r="NR179" i="1" s="1"/>
  <c r="NS180" i="1" s="1"/>
  <c r="NT181" i="1" s="1"/>
  <c r="NU182" i="1" s="1"/>
  <c r="NV183" i="1" s="1"/>
  <c r="NW184" i="1" s="1"/>
  <c r="NX185" i="1" s="1"/>
  <c r="NY186" i="1" s="1"/>
  <c r="NZ187" i="1" s="1"/>
  <c r="OA188" i="1" s="1"/>
  <c r="OB189" i="1" s="1"/>
  <c r="OC190" i="1" s="1"/>
  <c r="OD191" i="1" s="1"/>
  <c r="OE192" i="1" s="1"/>
  <c r="OF193" i="1" s="1"/>
  <c r="OG194" i="1" s="1"/>
  <c r="OH195" i="1" s="1"/>
  <c r="HU129" i="1"/>
  <c r="ID129" i="1" s="1"/>
  <c r="IE130" i="1" s="1"/>
  <c r="IF131" i="1" s="1"/>
  <c r="IG132" i="1" s="1"/>
  <c r="IH133" i="1" s="1"/>
  <c r="II134" i="1" s="1"/>
  <c r="IJ135" i="1" s="1"/>
  <c r="IK136" i="1" s="1"/>
  <c r="IL137" i="1" s="1"/>
  <c r="IM138" i="1" s="1"/>
  <c r="IN139" i="1" s="1"/>
  <c r="IO140" i="1" s="1"/>
  <c r="IP141" i="1" s="1"/>
  <c r="IQ142" i="1" s="1"/>
  <c r="IR143" i="1" s="1"/>
  <c r="IS144" i="1" s="1"/>
  <c r="IT145" i="1" s="1"/>
  <c r="IU146" i="1" s="1"/>
  <c r="IV147" i="1" s="1"/>
  <c r="IW148" i="1" s="1"/>
  <c r="IX149" i="1" s="1"/>
  <c r="IY150" i="1" s="1"/>
  <c r="IZ151" i="1" s="1"/>
  <c r="JA152" i="1" s="1"/>
  <c r="JB153" i="1" s="1"/>
  <c r="JC154" i="1" s="1"/>
  <c r="JD155" i="1" s="1"/>
  <c r="JE156" i="1" s="1"/>
  <c r="JF157" i="1" s="1"/>
  <c r="JG158" i="1" s="1"/>
  <c r="JH159" i="1" s="1"/>
  <c r="JI160" i="1" s="1"/>
  <c r="JJ161" i="1" s="1"/>
  <c r="JK162" i="1" s="1"/>
  <c r="JL163" i="1" s="1"/>
  <c r="JM164" i="1" s="1"/>
  <c r="JN165" i="1" s="1"/>
  <c r="JO166" i="1" s="1"/>
  <c r="JP167" i="1" s="1"/>
  <c r="JQ168" i="1" s="1"/>
  <c r="JR169" i="1" s="1"/>
  <c r="JS170" i="1" s="1"/>
  <c r="JT171" i="1" s="1"/>
  <c r="JU172" i="1" s="1"/>
  <c r="JV173" i="1" s="1"/>
  <c r="JW174" i="1" s="1"/>
  <c r="JX175" i="1" s="1"/>
  <c r="JY176" i="1" s="1"/>
  <c r="JZ177" i="1" s="1"/>
  <c r="KA178" i="1" s="1"/>
  <c r="KB179" i="1" s="1"/>
  <c r="KC180" i="1" s="1"/>
  <c r="KD181" i="1" s="1"/>
  <c r="KE182" i="1" s="1"/>
  <c r="KF183" i="1" s="1"/>
  <c r="KG184" i="1" s="1"/>
  <c r="KH185" i="1" s="1"/>
  <c r="KI186" i="1" s="1"/>
  <c r="KJ187" i="1" s="1"/>
  <c r="KK188" i="1" s="1"/>
  <c r="KL189" i="1" s="1"/>
  <c r="KM190" i="1" s="1"/>
  <c r="KN191" i="1" s="1"/>
  <c r="KO192" i="1" s="1"/>
  <c r="KP193" i="1" s="1"/>
  <c r="KQ194" i="1" s="1"/>
  <c r="KR195" i="1" s="1"/>
  <c r="HU166" i="1"/>
  <c r="ID166" i="1" s="1"/>
  <c r="IE167" i="1" s="1"/>
  <c r="IF168" i="1" s="1"/>
  <c r="IG169" i="1" s="1"/>
  <c r="IH170" i="1" s="1"/>
  <c r="II171" i="1" s="1"/>
  <c r="IJ172" i="1" s="1"/>
  <c r="IK173" i="1" s="1"/>
  <c r="IL174" i="1" s="1"/>
  <c r="IM175" i="1" s="1"/>
  <c r="IN176" i="1" s="1"/>
  <c r="IO177" i="1" s="1"/>
  <c r="IP178" i="1" s="1"/>
  <c r="IQ179" i="1" s="1"/>
  <c r="IR180" i="1" s="1"/>
  <c r="IS181" i="1" s="1"/>
  <c r="IT182" i="1" s="1"/>
  <c r="IU183" i="1" s="1"/>
  <c r="IV184" i="1" s="1"/>
  <c r="IW185" i="1" s="1"/>
  <c r="IX186" i="1" s="1"/>
  <c r="IY187" i="1" s="1"/>
  <c r="IZ188" i="1" s="1"/>
  <c r="JA189" i="1" s="1"/>
  <c r="JB190" i="1" s="1"/>
  <c r="JC191" i="1" s="1"/>
  <c r="JD192" i="1" s="1"/>
  <c r="JE193" i="1" s="1"/>
  <c r="JF194" i="1" s="1"/>
  <c r="JG195" i="1" s="1"/>
  <c r="HU19" i="1"/>
  <c r="ID19" i="1" s="1"/>
  <c r="IE20" i="1" s="1"/>
  <c r="IF21" i="1" s="1"/>
  <c r="IG22" i="1" s="1"/>
  <c r="IH23" i="1" s="1"/>
  <c r="II24" i="1" s="1"/>
  <c r="IJ25" i="1" s="1"/>
  <c r="IK26" i="1" s="1"/>
  <c r="IL27" i="1" s="1"/>
  <c r="IM28" i="1" s="1"/>
  <c r="IN29" i="1" s="1"/>
  <c r="IO30" i="1" s="1"/>
  <c r="IP31" i="1" s="1"/>
  <c r="IQ32" i="1" s="1"/>
  <c r="IR33" i="1" s="1"/>
  <c r="IS34" i="1" s="1"/>
  <c r="IT35" i="1" s="1"/>
  <c r="IU36" i="1" s="1"/>
  <c r="IV37" i="1" s="1"/>
  <c r="IW38" i="1" s="1"/>
  <c r="IX39" i="1" s="1"/>
  <c r="IY40" i="1" s="1"/>
  <c r="IZ41" i="1" s="1"/>
  <c r="JA42" i="1" s="1"/>
  <c r="JB43" i="1" s="1"/>
  <c r="JC44" i="1" s="1"/>
  <c r="JD45" i="1" s="1"/>
  <c r="JE46" i="1" s="1"/>
  <c r="JF47" i="1" s="1"/>
  <c r="JG48" i="1" s="1"/>
  <c r="JH49" i="1" s="1"/>
  <c r="JI50" i="1" s="1"/>
  <c r="JJ51" i="1" s="1"/>
  <c r="JK52" i="1" s="1"/>
  <c r="JL53" i="1" s="1"/>
  <c r="JM54" i="1" s="1"/>
  <c r="JN55" i="1" s="1"/>
  <c r="JO56" i="1" s="1"/>
  <c r="JP57" i="1" s="1"/>
  <c r="JQ58" i="1" s="1"/>
  <c r="JR59" i="1" s="1"/>
  <c r="JS60" i="1" s="1"/>
  <c r="JT61" i="1" s="1"/>
  <c r="JU62" i="1" s="1"/>
  <c r="JV63" i="1" s="1"/>
  <c r="JW64" i="1" s="1"/>
  <c r="JX65" i="1" s="1"/>
  <c r="JY66" i="1" s="1"/>
  <c r="JZ67" i="1" s="1"/>
  <c r="KA68" i="1" s="1"/>
  <c r="KB69" i="1" s="1"/>
  <c r="KC70" i="1" s="1"/>
  <c r="KD71" i="1" s="1"/>
  <c r="KE72" i="1" s="1"/>
  <c r="KF73" i="1" s="1"/>
  <c r="KG74" i="1" s="1"/>
  <c r="KH75" i="1" s="1"/>
  <c r="KI76" i="1" s="1"/>
  <c r="KJ77" i="1" s="1"/>
  <c r="KK78" i="1" s="1"/>
  <c r="KL79" i="1" s="1"/>
  <c r="KM80" i="1" s="1"/>
  <c r="KN81" i="1" s="1"/>
  <c r="KO82" i="1" s="1"/>
  <c r="KP83" i="1" s="1"/>
  <c r="KQ84" i="1" s="1"/>
  <c r="KR85" i="1" s="1"/>
  <c r="KS86" i="1" s="1"/>
  <c r="KT87" i="1" s="1"/>
  <c r="KU88" i="1" s="1"/>
  <c r="KV89" i="1" s="1"/>
  <c r="KW90" i="1" s="1"/>
  <c r="KX91" i="1" s="1"/>
  <c r="KY92" i="1" s="1"/>
  <c r="KZ93" i="1" s="1"/>
  <c r="LA94" i="1" s="1"/>
  <c r="LB95" i="1" s="1"/>
  <c r="LC96" i="1" s="1"/>
  <c r="LD97" i="1" s="1"/>
  <c r="LE98" i="1" s="1"/>
  <c r="LF99" i="1" s="1"/>
  <c r="LG100" i="1" s="1"/>
  <c r="LH101" i="1" s="1"/>
  <c r="LI102" i="1" s="1"/>
  <c r="LJ103" i="1" s="1"/>
  <c r="LK104" i="1" s="1"/>
  <c r="LL105" i="1" s="1"/>
  <c r="LM106" i="1" s="1"/>
  <c r="LN107" i="1" s="1"/>
  <c r="LO108" i="1" s="1"/>
  <c r="LP109" i="1" s="1"/>
  <c r="LQ110" i="1" s="1"/>
  <c r="LR111" i="1" s="1"/>
  <c r="LS112" i="1" s="1"/>
  <c r="LT113" i="1" s="1"/>
  <c r="LU114" i="1" s="1"/>
  <c r="LV115" i="1" s="1"/>
  <c r="LW116" i="1" s="1"/>
  <c r="LX117" i="1" s="1"/>
  <c r="LY118" i="1" s="1"/>
  <c r="LZ119" i="1" s="1"/>
  <c r="MA120" i="1" s="1"/>
  <c r="MB121" i="1" s="1"/>
  <c r="MC122" i="1" s="1"/>
  <c r="MD123" i="1" s="1"/>
  <c r="ME124" i="1" s="1"/>
  <c r="MF125" i="1" s="1"/>
  <c r="MG126" i="1" s="1"/>
  <c r="MH127" i="1" s="1"/>
  <c r="MI128" i="1" s="1"/>
  <c r="MJ129" i="1" s="1"/>
  <c r="MK130" i="1" s="1"/>
  <c r="ML131" i="1" s="1"/>
  <c r="MM132" i="1" s="1"/>
  <c r="MN133" i="1" s="1"/>
  <c r="MO134" i="1" s="1"/>
  <c r="MP135" i="1" s="1"/>
  <c r="MQ136" i="1" s="1"/>
  <c r="MR137" i="1" s="1"/>
  <c r="MS138" i="1" s="1"/>
  <c r="MT139" i="1" s="1"/>
  <c r="MU140" i="1" s="1"/>
  <c r="MV141" i="1" s="1"/>
  <c r="MW142" i="1" s="1"/>
  <c r="MX143" i="1" s="1"/>
  <c r="MY144" i="1" s="1"/>
  <c r="MZ145" i="1" s="1"/>
  <c r="NA146" i="1" s="1"/>
  <c r="NB147" i="1" s="1"/>
  <c r="NC148" i="1" s="1"/>
  <c r="ND149" i="1" s="1"/>
  <c r="NE150" i="1" s="1"/>
  <c r="NF151" i="1" s="1"/>
  <c r="NG152" i="1" s="1"/>
  <c r="NH153" i="1" s="1"/>
  <c r="NI154" i="1" s="1"/>
  <c r="NJ155" i="1" s="1"/>
  <c r="NK156" i="1" s="1"/>
  <c r="NL157" i="1" s="1"/>
  <c r="NM158" i="1" s="1"/>
  <c r="NN159" i="1" s="1"/>
  <c r="NO160" i="1" s="1"/>
  <c r="NP161" i="1" s="1"/>
  <c r="NQ162" i="1" s="1"/>
  <c r="NR163" i="1" s="1"/>
  <c r="NS164" i="1" s="1"/>
  <c r="NT165" i="1" s="1"/>
  <c r="NU166" i="1" s="1"/>
  <c r="NV167" i="1" s="1"/>
  <c r="NW168" i="1" s="1"/>
  <c r="NX169" i="1" s="1"/>
  <c r="NY170" i="1" s="1"/>
  <c r="NZ171" i="1" s="1"/>
  <c r="OA172" i="1" s="1"/>
  <c r="OB173" i="1" s="1"/>
  <c r="OC174" i="1" s="1"/>
  <c r="OD175" i="1" s="1"/>
  <c r="OE176" i="1" s="1"/>
  <c r="OF177" i="1" s="1"/>
  <c r="OG178" i="1" s="1"/>
  <c r="OH179" i="1" s="1"/>
  <c r="OI180" i="1" s="1"/>
  <c r="OJ181" i="1" s="1"/>
  <c r="OK182" i="1" s="1"/>
  <c r="OL183" i="1" s="1"/>
  <c r="OM184" i="1" s="1"/>
  <c r="ON185" i="1" s="1"/>
  <c r="OO186" i="1" s="1"/>
  <c r="OP187" i="1" s="1"/>
  <c r="OQ188" i="1" s="1"/>
  <c r="OR189" i="1" s="1"/>
  <c r="OS190" i="1" s="1"/>
  <c r="OT191" i="1" s="1"/>
  <c r="OU192" i="1" s="1"/>
  <c r="OV193" i="1" s="1"/>
  <c r="OW194" i="1" s="1"/>
  <c r="OX195" i="1" s="1"/>
  <c r="HU140" i="1"/>
  <c r="ID140" i="1" s="1"/>
  <c r="IE141" i="1" s="1"/>
  <c r="IF142" i="1" s="1"/>
  <c r="IG143" i="1" s="1"/>
  <c r="IH144" i="1" s="1"/>
  <c r="II145" i="1" s="1"/>
  <c r="IJ146" i="1" s="1"/>
  <c r="IK147" i="1" s="1"/>
  <c r="IL148" i="1" s="1"/>
  <c r="IM149" i="1" s="1"/>
  <c r="IN150" i="1" s="1"/>
  <c r="IO151" i="1" s="1"/>
  <c r="IP152" i="1" s="1"/>
  <c r="IQ153" i="1" s="1"/>
  <c r="IR154" i="1" s="1"/>
  <c r="IS155" i="1" s="1"/>
  <c r="IT156" i="1" s="1"/>
  <c r="IU157" i="1" s="1"/>
  <c r="IV158" i="1" s="1"/>
  <c r="IW159" i="1" s="1"/>
  <c r="IX160" i="1" s="1"/>
  <c r="IY161" i="1" s="1"/>
  <c r="IZ162" i="1" s="1"/>
  <c r="JA163" i="1" s="1"/>
  <c r="JB164" i="1" s="1"/>
  <c r="JC165" i="1" s="1"/>
  <c r="JD166" i="1" s="1"/>
  <c r="JE167" i="1" s="1"/>
  <c r="JF168" i="1" s="1"/>
  <c r="JG169" i="1" s="1"/>
  <c r="JH170" i="1" s="1"/>
  <c r="JI171" i="1" s="1"/>
  <c r="JJ172" i="1" s="1"/>
  <c r="JK173" i="1" s="1"/>
  <c r="JL174" i="1" s="1"/>
  <c r="JM175" i="1" s="1"/>
  <c r="JN176" i="1" s="1"/>
  <c r="JO177" i="1" s="1"/>
  <c r="JP178" i="1" s="1"/>
  <c r="JQ179" i="1" s="1"/>
  <c r="JR180" i="1" s="1"/>
  <c r="JS181" i="1" s="1"/>
  <c r="JT182" i="1" s="1"/>
  <c r="JU183" i="1" s="1"/>
  <c r="JV184" i="1" s="1"/>
  <c r="JW185" i="1" s="1"/>
  <c r="JX186" i="1" s="1"/>
  <c r="JY187" i="1" s="1"/>
  <c r="JZ188" i="1" s="1"/>
  <c r="KA189" i="1" s="1"/>
  <c r="KB190" i="1" s="1"/>
  <c r="KC191" i="1" s="1"/>
  <c r="KD192" i="1" s="1"/>
  <c r="KE193" i="1" s="1"/>
  <c r="KF194" i="1" s="1"/>
  <c r="KG195" i="1" s="1"/>
  <c r="HU82" i="1"/>
  <c r="ID82" i="1" s="1"/>
  <c r="IE83" i="1" s="1"/>
  <c r="IF84" i="1" s="1"/>
  <c r="IG85" i="1" s="1"/>
  <c r="IH86" i="1" s="1"/>
  <c r="II87" i="1" s="1"/>
  <c r="IJ88" i="1" s="1"/>
  <c r="IK89" i="1" s="1"/>
  <c r="IL90" i="1" s="1"/>
  <c r="IM91" i="1" s="1"/>
  <c r="IN92" i="1" s="1"/>
  <c r="IO93" i="1" s="1"/>
  <c r="IP94" i="1" s="1"/>
  <c r="IQ95" i="1" s="1"/>
  <c r="IR96" i="1" s="1"/>
  <c r="IS97" i="1" s="1"/>
  <c r="IT98" i="1" s="1"/>
  <c r="IU99" i="1" s="1"/>
  <c r="IV100" i="1" s="1"/>
  <c r="IW101" i="1" s="1"/>
  <c r="IX102" i="1" s="1"/>
  <c r="IY103" i="1" s="1"/>
  <c r="IZ104" i="1" s="1"/>
  <c r="JA105" i="1" s="1"/>
  <c r="JB106" i="1" s="1"/>
  <c r="JC107" i="1" s="1"/>
  <c r="JD108" i="1" s="1"/>
  <c r="JE109" i="1" s="1"/>
  <c r="JF110" i="1" s="1"/>
  <c r="JG111" i="1" s="1"/>
  <c r="JH112" i="1" s="1"/>
  <c r="JI113" i="1" s="1"/>
  <c r="JJ114" i="1" s="1"/>
  <c r="JK115" i="1" s="1"/>
  <c r="JL116" i="1" s="1"/>
  <c r="JM117" i="1" s="1"/>
  <c r="JN118" i="1" s="1"/>
  <c r="JO119" i="1" s="1"/>
  <c r="JP120" i="1" s="1"/>
  <c r="JQ121" i="1" s="1"/>
  <c r="JR122" i="1" s="1"/>
  <c r="JS123" i="1" s="1"/>
  <c r="JT124" i="1" s="1"/>
  <c r="JU125" i="1" s="1"/>
  <c r="JV126" i="1" s="1"/>
  <c r="JW127" i="1" s="1"/>
  <c r="JX128" i="1" s="1"/>
  <c r="JY129" i="1" s="1"/>
  <c r="JZ130" i="1" s="1"/>
  <c r="KA131" i="1" s="1"/>
  <c r="KB132" i="1" s="1"/>
  <c r="KC133" i="1" s="1"/>
  <c r="KD134" i="1" s="1"/>
  <c r="KE135" i="1" s="1"/>
  <c r="KF136" i="1" s="1"/>
  <c r="KG137" i="1" s="1"/>
  <c r="KH138" i="1" s="1"/>
  <c r="KI139" i="1" s="1"/>
  <c r="KJ140" i="1" s="1"/>
  <c r="KK141" i="1" s="1"/>
  <c r="KL142" i="1" s="1"/>
  <c r="KM143" i="1" s="1"/>
  <c r="KN144" i="1" s="1"/>
  <c r="KO145" i="1" s="1"/>
  <c r="KP146" i="1" s="1"/>
  <c r="KQ147" i="1" s="1"/>
  <c r="KR148" i="1" s="1"/>
  <c r="KS149" i="1" s="1"/>
  <c r="KT150" i="1" s="1"/>
  <c r="KU151" i="1" s="1"/>
  <c r="KV152" i="1" s="1"/>
  <c r="KW153" i="1" s="1"/>
  <c r="KX154" i="1" s="1"/>
  <c r="KY155" i="1" s="1"/>
  <c r="KZ156" i="1" s="1"/>
  <c r="LA157" i="1" s="1"/>
  <c r="LB158" i="1" s="1"/>
  <c r="LC159" i="1" s="1"/>
  <c r="LD160" i="1" s="1"/>
  <c r="LE161" i="1" s="1"/>
  <c r="LF162" i="1" s="1"/>
  <c r="LG163" i="1" s="1"/>
  <c r="LH164" i="1" s="1"/>
  <c r="LI165" i="1" s="1"/>
  <c r="LJ166" i="1" s="1"/>
  <c r="LK167" i="1" s="1"/>
  <c r="LL168" i="1" s="1"/>
  <c r="LM169" i="1" s="1"/>
  <c r="LN170" i="1" s="1"/>
  <c r="LO171" i="1" s="1"/>
  <c r="LP172" i="1" s="1"/>
  <c r="LQ173" i="1" s="1"/>
  <c r="LR174" i="1" s="1"/>
  <c r="LS175" i="1" s="1"/>
  <c r="LT176" i="1" s="1"/>
  <c r="LU177" i="1" s="1"/>
  <c r="LV178" i="1" s="1"/>
  <c r="LW179" i="1" s="1"/>
  <c r="LX180" i="1" s="1"/>
  <c r="LY181" i="1" s="1"/>
  <c r="LZ182" i="1" s="1"/>
  <c r="MA183" i="1" s="1"/>
  <c r="MB184" i="1" s="1"/>
  <c r="MC185" i="1" s="1"/>
  <c r="MD186" i="1" s="1"/>
  <c r="ME187" i="1" s="1"/>
  <c r="MF188" i="1" s="1"/>
  <c r="MG189" i="1" s="1"/>
  <c r="MH190" i="1" s="1"/>
  <c r="MI191" i="1" s="1"/>
  <c r="MJ192" i="1" s="1"/>
  <c r="MK193" i="1" s="1"/>
  <c r="ML194" i="1" s="1"/>
  <c r="MM195" i="1" s="1"/>
  <c r="HV24" i="1"/>
  <c r="H40" i="1"/>
  <c r="HU18" i="1"/>
  <c r="ID18" i="1" s="1"/>
  <c r="IE19" i="1" s="1"/>
  <c r="IF20" i="1" s="1"/>
  <c r="IG21" i="1" s="1"/>
  <c r="IH22" i="1" s="1"/>
  <c r="II23" i="1" s="1"/>
  <c r="IJ24" i="1" s="1"/>
  <c r="IK25" i="1" s="1"/>
  <c r="IL26" i="1" s="1"/>
  <c r="IM27" i="1" s="1"/>
  <c r="IN28" i="1" s="1"/>
  <c r="IO29" i="1" s="1"/>
  <c r="IP30" i="1" s="1"/>
  <c r="IQ31" i="1" s="1"/>
  <c r="IR32" i="1" s="1"/>
  <c r="IS33" i="1" s="1"/>
  <c r="IT34" i="1" s="1"/>
  <c r="IU35" i="1" s="1"/>
  <c r="IV36" i="1" s="1"/>
  <c r="IW37" i="1" s="1"/>
  <c r="IX38" i="1" s="1"/>
  <c r="IY39" i="1" s="1"/>
  <c r="IZ40" i="1" s="1"/>
  <c r="JA41" i="1" s="1"/>
  <c r="JB42" i="1" s="1"/>
  <c r="JC43" i="1" s="1"/>
  <c r="JD44" i="1" s="1"/>
  <c r="JE45" i="1" s="1"/>
  <c r="JF46" i="1" s="1"/>
  <c r="JG47" i="1" s="1"/>
  <c r="JH48" i="1" s="1"/>
  <c r="JI49" i="1" s="1"/>
  <c r="JJ50" i="1" s="1"/>
  <c r="JK51" i="1" s="1"/>
  <c r="JL52" i="1" s="1"/>
  <c r="JM53" i="1" s="1"/>
  <c r="JN54" i="1" s="1"/>
  <c r="JO55" i="1" s="1"/>
  <c r="JP56" i="1" s="1"/>
  <c r="JQ57" i="1" s="1"/>
  <c r="JR58" i="1" s="1"/>
  <c r="JS59" i="1" s="1"/>
  <c r="JT60" i="1" s="1"/>
  <c r="JU61" i="1" s="1"/>
  <c r="JV62" i="1" s="1"/>
  <c r="JW63" i="1" s="1"/>
  <c r="JX64" i="1" s="1"/>
  <c r="JY65" i="1" s="1"/>
  <c r="JZ66" i="1" s="1"/>
  <c r="KA67" i="1" s="1"/>
  <c r="KB68" i="1" s="1"/>
  <c r="KC69" i="1" s="1"/>
  <c r="KD70" i="1" s="1"/>
  <c r="KE71" i="1" s="1"/>
  <c r="KF72" i="1" s="1"/>
  <c r="KG73" i="1" s="1"/>
  <c r="KH74" i="1" s="1"/>
  <c r="KI75" i="1" s="1"/>
  <c r="KJ76" i="1" s="1"/>
  <c r="KK77" i="1" s="1"/>
  <c r="KL78" i="1" s="1"/>
  <c r="KM79" i="1" s="1"/>
  <c r="KN80" i="1" s="1"/>
  <c r="KO81" i="1" s="1"/>
  <c r="KP82" i="1" s="1"/>
  <c r="KQ83" i="1" s="1"/>
  <c r="KR84" i="1" s="1"/>
  <c r="KS85" i="1" s="1"/>
  <c r="KT86" i="1" s="1"/>
  <c r="KU87" i="1" s="1"/>
  <c r="KV88" i="1" s="1"/>
  <c r="KW89" i="1" s="1"/>
  <c r="KX90" i="1" s="1"/>
  <c r="KY91" i="1" s="1"/>
  <c r="KZ92" i="1" s="1"/>
  <c r="LA93" i="1" s="1"/>
  <c r="LB94" i="1" s="1"/>
  <c r="LC95" i="1" s="1"/>
  <c r="LD96" i="1" s="1"/>
  <c r="LE97" i="1" s="1"/>
  <c r="LF98" i="1" s="1"/>
  <c r="LG99" i="1" s="1"/>
  <c r="LH100" i="1" s="1"/>
  <c r="LI101" i="1" s="1"/>
  <c r="LJ102" i="1" s="1"/>
  <c r="LK103" i="1" s="1"/>
  <c r="LL104" i="1" s="1"/>
  <c r="LM105" i="1" s="1"/>
  <c r="LN106" i="1" s="1"/>
  <c r="LO107" i="1" s="1"/>
  <c r="LP108" i="1" s="1"/>
  <c r="LQ109" i="1" s="1"/>
  <c r="LR110" i="1" s="1"/>
  <c r="LS111" i="1" s="1"/>
  <c r="LT112" i="1" s="1"/>
  <c r="LU113" i="1" s="1"/>
  <c r="LV114" i="1" s="1"/>
  <c r="LW115" i="1" s="1"/>
  <c r="LX116" i="1" s="1"/>
  <c r="LY117" i="1" s="1"/>
  <c r="LZ118" i="1" s="1"/>
  <c r="MA119" i="1" s="1"/>
  <c r="MB120" i="1" s="1"/>
  <c r="MC121" i="1" s="1"/>
  <c r="MD122" i="1" s="1"/>
  <c r="ME123" i="1" s="1"/>
  <c r="MF124" i="1" s="1"/>
  <c r="MG125" i="1" s="1"/>
  <c r="MH126" i="1" s="1"/>
  <c r="MI127" i="1" s="1"/>
  <c r="MJ128" i="1" s="1"/>
  <c r="MK129" i="1" s="1"/>
  <c r="ML130" i="1" s="1"/>
  <c r="MM131" i="1" s="1"/>
  <c r="MN132" i="1" s="1"/>
  <c r="MO133" i="1" s="1"/>
  <c r="MP134" i="1" s="1"/>
  <c r="MQ135" i="1" s="1"/>
  <c r="MR136" i="1" s="1"/>
  <c r="MS137" i="1" s="1"/>
  <c r="MT138" i="1" s="1"/>
  <c r="MU139" i="1" s="1"/>
  <c r="MV140" i="1" s="1"/>
  <c r="MW141" i="1" s="1"/>
  <c r="MX142" i="1" s="1"/>
  <c r="MY143" i="1" s="1"/>
  <c r="MZ144" i="1" s="1"/>
  <c r="NA145" i="1" s="1"/>
  <c r="NB146" i="1" s="1"/>
  <c r="NC147" i="1" s="1"/>
  <c r="ND148" i="1" s="1"/>
  <c r="NE149" i="1" s="1"/>
  <c r="NF150" i="1" s="1"/>
  <c r="NG151" i="1" s="1"/>
  <c r="NH152" i="1" s="1"/>
  <c r="NI153" i="1" s="1"/>
  <c r="NJ154" i="1" s="1"/>
  <c r="NK155" i="1" s="1"/>
  <c r="NL156" i="1" s="1"/>
  <c r="NM157" i="1" s="1"/>
  <c r="NN158" i="1" s="1"/>
  <c r="NO159" i="1" s="1"/>
  <c r="NP160" i="1" s="1"/>
  <c r="NQ161" i="1" s="1"/>
  <c r="NR162" i="1" s="1"/>
  <c r="NS163" i="1" s="1"/>
  <c r="NT164" i="1" s="1"/>
  <c r="NU165" i="1" s="1"/>
  <c r="NV166" i="1" s="1"/>
  <c r="NW167" i="1" s="1"/>
  <c r="NX168" i="1" s="1"/>
  <c r="NY169" i="1" s="1"/>
  <c r="NZ170" i="1" s="1"/>
  <c r="OA171" i="1" s="1"/>
  <c r="OB172" i="1" s="1"/>
  <c r="OC173" i="1" s="1"/>
  <c r="OD174" i="1" s="1"/>
  <c r="OE175" i="1" s="1"/>
  <c r="OF176" i="1" s="1"/>
  <c r="OG177" i="1" s="1"/>
  <c r="OH178" i="1" s="1"/>
  <c r="OI179" i="1" s="1"/>
  <c r="OJ180" i="1" s="1"/>
  <c r="OK181" i="1" s="1"/>
  <c r="OL182" i="1" s="1"/>
  <c r="OM183" i="1" s="1"/>
  <c r="ON184" i="1" s="1"/>
  <c r="OO185" i="1" s="1"/>
  <c r="OP186" i="1" s="1"/>
  <c r="OQ187" i="1" s="1"/>
  <c r="OR188" i="1" s="1"/>
  <c r="OS189" i="1" s="1"/>
  <c r="OT190" i="1" s="1"/>
  <c r="OU191" i="1" s="1"/>
  <c r="OV192" i="1" s="1"/>
  <c r="OW193" i="1" s="1"/>
  <c r="OX194" i="1" s="1"/>
  <c r="OY195" i="1" s="1"/>
  <c r="HV37" i="1"/>
  <c r="H53" i="1"/>
  <c r="HV32" i="1"/>
  <c r="H48" i="1"/>
  <c r="HU194" i="1"/>
  <c r="ID194" i="1" s="1"/>
  <c r="IE195" i="1" s="1"/>
  <c r="HU65" i="1"/>
  <c r="ID65" i="1" s="1"/>
  <c r="IE66" i="1" s="1"/>
  <c r="IF67" i="1" s="1"/>
  <c r="IG68" i="1" s="1"/>
  <c r="IH69" i="1" s="1"/>
  <c r="II70" i="1" s="1"/>
  <c r="IJ71" i="1" s="1"/>
  <c r="IK72" i="1" s="1"/>
  <c r="IL73" i="1" s="1"/>
  <c r="IM74" i="1" s="1"/>
  <c r="IN75" i="1" s="1"/>
  <c r="IO76" i="1" s="1"/>
  <c r="IP77" i="1" s="1"/>
  <c r="IQ78" i="1" s="1"/>
  <c r="IR79" i="1" s="1"/>
  <c r="IS80" i="1" s="1"/>
  <c r="IT81" i="1" s="1"/>
  <c r="IU82" i="1" s="1"/>
  <c r="IV83" i="1" s="1"/>
  <c r="IW84" i="1" s="1"/>
  <c r="IX85" i="1" s="1"/>
  <c r="IY86" i="1" s="1"/>
  <c r="IZ87" i="1" s="1"/>
  <c r="JA88" i="1" s="1"/>
  <c r="JB89" i="1" s="1"/>
  <c r="JC90" i="1" s="1"/>
  <c r="JD91" i="1" s="1"/>
  <c r="JE92" i="1" s="1"/>
  <c r="JF93" i="1" s="1"/>
  <c r="JG94" i="1" s="1"/>
  <c r="JH95" i="1" s="1"/>
  <c r="JI96" i="1" s="1"/>
  <c r="JJ97" i="1" s="1"/>
  <c r="JK98" i="1" s="1"/>
  <c r="JL99" i="1" s="1"/>
  <c r="JM100" i="1" s="1"/>
  <c r="JN101" i="1" s="1"/>
  <c r="JO102" i="1" s="1"/>
  <c r="JP103" i="1" s="1"/>
  <c r="JQ104" i="1" s="1"/>
  <c r="JR105" i="1" s="1"/>
  <c r="JS106" i="1" s="1"/>
  <c r="JT107" i="1" s="1"/>
  <c r="JU108" i="1" s="1"/>
  <c r="JV109" i="1" s="1"/>
  <c r="JW110" i="1" s="1"/>
  <c r="JX111" i="1" s="1"/>
  <c r="JY112" i="1" s="1"/>
  <c r="JZ113" i="1" s="1"/>
  <c r="KA114" i="1" s="1"/>
  <c r="KB115" i="1" s="1"/>
  <c r="KC116" i="1" s="1"/>
  <c r="KD117" i="1" s="1"/>
  <c r="KE118" i="1" s="1"/>
  <c r="KF119" i="1" s="1"/>
  <c r="KG120" i="1" s="1"/>
  <c r="KH121" i="1" s="1"/>
  <c r="KI122" i="1" s="1"/>
  <c r="KJ123" i="1" s="1"/>
  <c r="KK124" i="1" s="1"/>
  <c r="KL125" i="1" s="1"/>
  <c r="KM126" i="1" s="1"/>
  <c r="KN127" i="1" s="1"/>
  <c r="KO128" i="1" s="1"/>
  <c r="KP129" i="1" s="1"/>
  <c r="KQ130" i="1" s="1"/>
  <c r="KR131" i="1" s="1"/>
  <c r="KS132" i="1" s="1"/>
  <c r="KT133" i="1" s="1"/>
  <c r="KU134" i="1" s="1"/>
  <c r="KV135" i="1" s="1"/>
  <c r="KW136" i="1" s="1"/>
  <c r="KX137" i="1" s="1"/>
  <c r="KY138" i="1" s="1"/>
  <c r="KZ139" i="1" s="1"/>
  <c r="LA140" i="1" s="1"/>
  <c r="LB141" i="1" s="1"/>
  <c r="LC142" i="1" s="1"/>
  <c r="LD143" i="1" s="1"/>
  <c r="LE144" i="1" s="1"/>
  <c r="LF145" i="1" s="1"/>
  <c r="LG146" i="1" s="1"/>
  <c r="LH147" i="1" s="1"/>
  <c r="LI148" i="1" s="1"/>
  <c r="LJ149" i="1" s="1"/>
  <c r="LK150" i="1" s="1"/>
  <c r="LL151" i="1" s="1"/>
  <c r="LM152" i="1" s="1"/>
  <c r="LN153" i="1" s="1"/>
  <c r="LO154" i="1" s="1"/>
  <c r="LP155" i="1" s="1"/>
  <c r="LQ156" i="1" s="1"/>
  <c r="LR157" i="1" s="1"/>
  <c r="LS158" i="1" s="1"/>
  <c r="LT159" i="1" s="1"/>
  <c r="LU160" i="1" s="1"/>
  <c r="LV161" i="1" s="1"/>
  <c r="LW162" i="1" s="1"/>
  <c r="LX163" i="1" s="1"/>
  <c r="LY164" i="1" s="1"/>
  <c r="LZ165" i="1" s="1"/>
  <c r="MA166" i="1" s="1"/>
  <c r="MB167" i="1" s="1"/>
  <c r="MC168" i="1" s="1"/>
  <c r="MD169" i="1" s="1"/>
  <c r="ME170" i="1" s="1"/>
  <c r="MF171" i="1" s="1"/>
  <c r="MG172" i="1" s="1"/>
  <c r="MH173" i="1" s="1"/>
  <c r="MI174" i="1" s="1"/>
  <c r="MJ175" i="1" s="1"/>
  <c r="MK176" i="1" s="1"/>
  <c r="ML177" i="1" s="1"/>
  <c r="MM178" i="1" s="1"/>
  <c r="MN179" i="1" s="1"/>
  <c r="MO180" i="1" s="1"/>
  <c r="MP181" i="1" s="1"/>
  <c r="MQ182" i="1" s="1"/>
  <c r="MR183" i="1" s="1"/>
  <c r="MS184" i="1" s="1"/>
  <c r="MT185" i="1" s="1"/>
  <c r="MU186" i="1" s="1"/>
  <c r="MV187" i="1" s="1"/>
  <c r="MW188" i="1" s="1"/>
  <c r="MX189" i="1" s="1"/>
  <c r="MY190" i="1" s="1"/>
  <c r="MZ191" i="1" s="1"/>
  <c r="NA192" i="1" s="1"/>
  <c r="NB193" i="1" s="1"/>
  <c r="NC194" i="1" s="1"/>
  <c r="ND195" i="1" s="1"/>
  <c r="HU101" i="1"/>
  <c r="ID101" i="1" s="1"/>
  <c r="IE102" i="1" s="1"/>
  <c r="IF103" i="1" s="1"/>
  <c r="IG104" i="1" s="1"/>
  <c r="IH105" i="1" s="1"/>
  <c r="II106" i="1" s="1"/>
  <c r="IJ107" i="1" s="1"/>
  <c r="IK108" i="1" s="1"/>
  <c r="IL109" i="1" s="1"/>
  <c r="IM110" i="1" s="1"/>
  <c r="IN111" i="1" s="1"/>
  <c r="IO112" i="1" s="1"/>
  <c r="IP113" i="1" s="1"/>
  <c r="IQ114" i="1" s="1"/>
  <c r="IR115" i="1" s="1"/>
  <c r="IS116" i="1" s="1"/>
  <c r="IT117" i="1" s="1"/>
  <c r="IU118" i="1" s="1"/>
  <c r="IV119" i="1" s="1"/>
  <c r="IW120" i="1" s="1"/>
  <c r="IX121" i="1" s="1"/>
  <c r="IY122" i="1" s="1"/>
  <c r="IZ123" i="1" s="1"/>
  <c r="JA124" i="1" s="1"/>
  <c r="JB125" i="1" s="1"/>
  <c r="JC126" i="1" s="1"/>
  <c r="JD127" i="1" s="1"/>
  <c r="JE128" i="1" s="1"/>
  <c r="JF129" i="1" s="1"/>
  <c r="JG130" i="1" s="1"/>
  <c r="JH131" i="1" s="1"/>
  <c r="JI132" i="1" s="1"/>
  <c r="JJ133" i="1" s="1"/>
  <c r="JK134" i="1" s="1"/>
  <c r="JL135" i="1" s="1"/>
  <c r="JM136" i="1" s="1"/>
  <c r="JN137" i="1" s="1"/>
  <c r="JO138" i="1" s="1"/>
  <c r="JP139" i="1" s="1"/>
  <c r="JQ140" i="1" s="1"/>
  <c r="JR141" i="1" s="1"/>
  <c r="JS142" i="1" s="1"/>
  <c r="JT143" i="1" s="1"/>
  <c r="JU144" i="1" s="1"/>
  <c r="JV145" i="1" s="1"/>
  <c r="JW146" i="1" s="1"/>
  <c r="JX147" i="1" s="1"/>
  <c r="JY148" i="1" s="1"/>
  <c r="JZ149" i="1" s="1"/>
  <c r="KA150" i="1" s="1"/>
  <c r="KB151" i="1" s="1"/>
  <c r="KC152" i="1" s="1"/>
  <c r="KD153" i="1" s="1"/>
  <c r="KE154" i="1" s="1"/>
  <c r="KF155" i="1" s="1"/>
  <c r="KG156" i="1" s="1"/>
  <c r="KH157" i="1" s="1"/>
  <c r="KI158" i="1" s="1"/>
  <c r="KJ159" i="1" s="1"/>
  <c r="KK160" i="1" s="1"/>
  <c r="KL161" i="1" s="1"/>
  <c r="KM162" i="1" s="1"/>
  <c r="KN163" i="1" s="1"/>
  <c r="KO164" i="1" s="1"/>
  <c r="KP165" i="1" s="1"/>
  <c r="KQ166" i="1" s="1"/>
  <c r="KR167" i="1" s="1"/>
  <c r="KS168" i="1" s="1"/>
  <c r="KT169" i="1" s="1"/>
  <c r="KU170" i="1" s="1"/>
  <c r="KV171" i="1" s="1"/>
  <c r="KW172" i="1" s="1"/>
  <c r="KX173" i="1" s="1"/>
  <c r="KY174" i="1" s="1"/>
  <c r="KZ175" i="1" s="1"/>
  <c r="LA176" i="1" s="1"/>
  <c r="LB177" i="1" s="1"/>
  <c r="LC178" i="1" s="1"/>
  <c r="LD179" i="1" s="1"/>
  <c r="LE180" i="1" s="1"/>
  <c r="LF181" i="1" s="1"/>
  <c r="LG182" i="1" s="1"/>
  <c r="LH183" i="1" s="1"/>
  <c r="LI184" i="1" s="1"/>
  <c r="LJ185" i="1" s="1"/>
  <c r="LK186" i="1" s="1"/>
  <c r="LL187" i="1" s="1"/>
  <c r="LM188" i="1" s="1"/>
  <c r="LN189" i="1" s="1"/>
  <c r="LO190" i="1" s="1"/>
  <c r="LP191" i="1" s="1"/>
  <c r="LQ192" i="1" s="1"/>
  <c r="LR193" i="1" s="1"/>
  <c r="LS194" i="1" s="1"/>
  <c r="LT195" i="1" s="1"/>
  <c r="HU108" i="1"/>
  <c r="ID108" i="1" s="1"/>
  <c r="IE109" i="1" s="1"/>
  <c r="IF110" i="1" s="1"/>
  <c r="IG111" i="1" s="1"/>
  <c r="IH112" i="1" s="1"/>
  <c r="II113" i="1" s="1"/>
  <c r="IJ114" i="1" s="1"/>
  <c r="IK115" i="1" s="1"/>
  <c r="IL116" i="1" s="1"/>
  <c r="IM117" i="1" s="1"/>
  <c r="IN118" i="1" s="1"/>
  <c r="IO119" i="1" s="1"/>
  <c r="IP120" i="1" s="1"/>
  <c r="IQ121" i="1" s="1"/>
  <c r="IR122" i="1" s="1"/>
  <c r="IS123" i="1" s="1"/>
  <c r="IT124" i="1" s="1"/>
  <c r="IU125" i="1" s="1"/>
  <c r="IV126" i="1" s="1"/>
  <c r="IW127" i="1" s="1"/>
  <c r="IX128" i="1" s="1"/>
  <c r="IY129" i="1" s="1"/>
  <c r="IZ130" i="1" s="1"/>
  <c r="JA131" i="1" s="1"/>
  <c r="JB132" i="1" s="1"/>
  <c r="JC133" i="1" s="1"/>
  <c r="JD134" i="1" s="1"/>
  <c r="JE135" i="1" s="1"/>
  <c r="JF136" i="1" s="1"/>
  <c r="JG137" i="1" s="1"/>
  <c r="JH138" i="1" s="1"/>
  <c r="JI139" i="1" s="1"/>
  <c r="JJ140" i="1" s="1"/>
  <c r="JK141" i="1" s="1"/>
  <c r="JL142" i="1" s="1"/>
  <c r="JM143" i="1" s="1"/>
  <c r="JN144" i="1" s="1"/>
  <c r="JO145" i="1" s="1"/>
  <c r="JP146" i="1" s="1"/>
  <c r="JQ147" i="1" s="1"/>
  <c r="JR148" i="1" s="1"/>
  <c r="JS149" i="1" s="1"/>
  <c r="JT150" i="1" s="1"/>
  <c r="JU151" i="1" s="1"/>
  <c r="JV152" i="1" s="1"/>
  <c r="JW153" i="1" s="1"/>
  <c r="JX154" i="1" s="1"/>
  <c r="JY155" i="1" s="1"/>
  <c r="JZ156" i="1" s="1"/>
  <c r="KA157" i="1" s="1"/>
  <c r="KB158" i="1" s="1"/>
  <c r="KC159" i="1" s="1"/>
  <c r="KD160" i="1" s="1"/>
  <c r="KE161" i="1" s="1"/>
  <c r="KF162" i="1" s="1"/>
  <c r="KG163" i="1" s="1"/>
  <c r="KH164" i="1" s="1"/>
  <c r="KI165" i="1" s="1"/>
  <c r="KJ166" i="1" s="1"/>
  <c r="KK167" i="1" s="1"/>
  <c r="KL168" i="1" s="1"/>
  <c r="KM169" i="1" s="1"/>
  <c r="KN170" i="1" s="1"/>
  <c r="KO171" i="1" s="1"/>
  <c r="KP172" i="1" s="1"/>
  <c r="KQ173" i="1" s="1"/>
  <c r="KR174" i="1" s="1"/>
  <c r="KS175" i="1" s="1"/>
  <c r="KT176" i="1" s="1"/>
  <c r="KU177" i="1" s="1"/>
  <c r="KV178" i="1" s="1"/>
  <c r="KW179" i="1" s="1"/>
  <c r="KX180" i="1" s="1"/>
  <c r="KY181" i="1" s="1"/>
  <c r="KZ182" i="1" s="1"/>
  <c r="LA183" i="1" s="1"/>
  <c r="LB184" i="1" s="1"/>
  <c r="LC185" i="1" s="1"/>
  <c r="LD186" i="1" s="1"/>
  <c r="LE187" i="1" s="1"/>
  <c r="LF188" i="1" s="1"/>
  <c r="LG189" i="1" s="1"/>
  <c r="LH190" i="1" s="1"/>
  <c r="LI191" i="1" s="1"/>
  <c r="LJ192" i="1" s="1"/>
  <c r="LK193" i="1" s="1"/>
  <c r="LL194" i="1" s="1"/>
  <c r="LM195" i="1" s="1"/>
  <c r="HU162" i="1"/>
  <c r="ID162" i="1" s="1"/>
  <c r="IE163" i="1" s="1"/>
  <c r="IF164" i="1" s="1"/>
  <c r="IG165" i="1" s="1"/>
  <c r="IH166" i="1" s="1"/>
  <c r="II167" i="1" s="1"/>
  <c r="IJ168" i="1" s="1"/>
  <c r="IK169" i="1" s="1"/>
  <c r="IL170" i="1" s="1"/>
  <c r="IM171" i="1" s="1"/>
  <c r="IN172" i="1" s="1"/>
  <c r="IO173" i="1" s="1"/>
  <c r="IP174" i="1" s="1"/>
  <c r="IQ175" i="1" s="1"/>
  <c r="IR176" i="1" s="1"/>
  <c r="IS177" i="1" s="1"/>
  <c r="IT178" i="1" s="1"/>
  <c r="IU179" i="1" s="1"/>
  <c r="IV180" i="1" s="1"/>
  <c r="IW181" i="1" s="1"/>
  <c r="IX182" i="1" s="1"/>
  <c r="IY183" i="1" s="1"/>
  <c r="IZ184" i="1" s="1"/>
  <c r="JA185" i="1" s="1"/>
  <c r="JB186" i="1" s="1"/>
  <c r="JC187" i="1" s="1"/>
  <c r="JD188" i="1" s="1"/>
  <c r="JE189" i="1" s="1"/>
  <c r="JF190" i="1" s="1"/>
  <c r="JG191" i="1" s="1"/>
  <c r="JH192" i="1" s="1"/>
  <c r="JI193" i="1" s="1"/>
  <c r="JJ194" i="1" s="1"/>
  <c r="JK195" i="1" s="1"/>
  <c r="HU33" i="1"/>
  <c r="ID33" i="1" s="1"/>
  <c r="IE34" i="1" s="1"/>
  <c r="IF35" i="1" s="1"/>
  <c r="IG36" i="1" s="1"/>
  <c r="IH37" i="1" s="1"/>
  <c r="II38" i="1" s="1"/>
  <c r="IJ39" i="1" s="1"/>
  <c r="IK40" i="1" s="1"/>
  <c r="IL41" i="1" s="1"/>
  <c r="IM42" i="1" s="1"/>
  <c r="IN43" i="1" s="1"/>
  <c r="IO44" i="1" s="1"/>
  <c r="IP45" i="1" s="1"/>
  <c r="IQ46" i="1" s="1"/>
  <c r="IR47" i="1" s="1"/>
  <c r="IS48" i="1" s="1"/>
  <c r="IT49" i="1" s="1"/>
  <c r="IU50" i="1" s="1"/>
  <c r="IV51" i="1" s="1"/>
  <c r="IW52" i="1" s="1"/>
  <c r="IX53" i="1" s="1"/>
  <c r="IY54" i="1" s="1"/>
  <c r="IZ55" i="1" s="1"/>
  <c r="JA56" i="1" s="1"/>
  <c r="JB57" i="1" s="1"/>
  <c r="JC58" i="1" s="1"/>
  <c r="JD59" i="1" s="1"/>
  <c r="JE60" i="1" s="1"/>
  <c r="JF61" i="1" s="1"/>
  <c r="JG62" i="1" s="1"/>
  <c r="JH63" i="1" s="1"/>
  <c r="JI64" i="1" s="1"/>
  <c r="JJ65" i="1" s="1"/>
  <c r="JK66" i="1" s="1"/>
  <c r="JL67" i="1" s="1"/>
  <c r="JM68" i="1" s="1"/>
  <c r="JN69" i="1" s="1"/>
  <c r="JO70" i="1" s="1"/>
  <c r="JP71" i="1" s="1"/>
  <c r="JQ72" i="1" s="1"/>
  <c r="JR73" i="1" s="1"/>
  <c r="JS74" i="1" s="1"/>
  <c r="JT75" i="1" s="1"/>
  <c r="JU76" i="1" s="1"/>
  <c r="JV77" i="1" s="1"/>
  <c r="JW78" i="1" s="1"/>
  <c r="JX79" i="1" s="1"/>
  <c r="JY80" i="1" s="1"/>
  <c r="JZ81" i="1" s="1"/>
  <c r="KA82" i="1" s="1"/>
  <c r="KB83" i="1" s="1"/>
  <c r="KC84" i="1" s="1"/>
  <c r="KD85" i="1" s="1"/>
  <c r="KE86" i="1" s="1"/>
  <c r="KF87" i="1" s="1"/>
  <c r="KG88" i="1" s="1"/>
  <c r="KH89" i="1" s="1"/>
  <c r="KI90" i="1" s="1"/>
  <c r="KJ91" i="1" s="1"/>
  <c r="KK92" i="1" s="1"/>
  <c r="KL93" i="1" s="1"/>
  <c r="KM94" i="1" s="1"/>
  <c r="KN95" i="1" s="1"/>
  <c r="KO96" i="1" s="1"/>
  <c r="KP97" i="1" s="1"/>
  <c r="KQ98" i="1" s="1"/>
  <c r="KR99" i="1" s="1"/>
  <c r="KS100" i="1" s="1"/>
  <c r="KT101" i="1" s="1"/>
  <c r="KU102" i="1" s="1"/>
  <c r="KV103" i="1" s="1"/>
  <c r="KW104" i="1" s="1"/>
  <c r="KX105" i="1" s="1"/>
  <c r="KY106" i="1" s="1"/>
  <c r="KZ107" i="1" s="1"/>
  <c r="LA108" i="1" s="1"/>
  <c r="LB109" i="1" s="1"/>
  <c r="LC110" i="1" s="1"/>
  <c r="LD111" i="1" s="1"/>
  <c r="LE112" i="1" s="1"/>
  <c r="LF113" i="1" s="1"/>
  <c r="LG114" i="1" s="1"/>
  <c r="LH115" i="1" s="1"/>
  <c r="LI116" i="1" s="1"/>
  <c r="LJ117" i="1" s="1"/>
  <c r="LK118" i="1" s="1"/>
  <c r="LL119" i="1" s="1"/>
  <c r="LM120" i="1" s="1"/>
  <c r="LN121" i="1" s="1"/>
  <c r="LO122" i="1" s="1"/>
  <c r="LP123" i="1" s="1"/>
  <c r="LQ124" i="1" s="1"/>
  <c r="LR125" i="1" s="1"/>
  <c r="LS126" i="1" s="1"/>
  <c r="LT127" i="1" s="1"/>
  <c r="LU128" i="1" s="1"/>
  <c r="LV129" i="1" s="1"/>
  <c r="LW130" i="1" s="1"/>
  <c r="LX131" i="1" s="1"/>
  <c r="LY132" i="1" s="1"/>
  <c r="LZ133" i="1" s="1"/>
  <c r="MA134" i="1" s="1"/>
  <c r="MB135" i="1" s="1"/>
  <c r="MC136" i="1" s="1"/>
  <c r="MD137" i="1" s="1"/>
  <c r="ME138" i="1" s="1"/>
  <c r="MF139" i="1" s="1"/>
  <c r="MG140" i="1" s="1"/>
  <c r="MH141" i="1" s="1"/>
  <c r="MI142" i="1" s="1"/>
  <c r="MJ143" i="1" s="1"/>
  <c r="MK144" i="1" s="1"/>
  <c r="ML145" i="1" s="1"/>
  <c r="MM146" i="1" s="1"/>
  <c r="MN147" i="1" s="1"/>
  <c r="MO148" i="1" s="1"/>
  <c r="MP149" i="1" s="1"/>
  <c r="MQ150" i="1" s="1"/>
  <c r="MR151" i="1" s="1"/>
  <c r="MS152" i="1" s="1"/>
  <c r="MT153" i="1" s="1"/>
  <c r="MU154" i="1" s="1"/>
  <c r="MV155" i="1" s="1"/>
  <c r="MW156" i="1" s="1"/>
  <c r="MX157" i="1" s="1"/>
  <c r="MY158" i="1" s="1"/>
  <c r="MZ159" i="1" s="1"/>
  <c r="NA160" i="1" s="1"/>
  <c r="NB161" i="1" s="1"/>
  <c r="NC162" i="1" s="1"/>
  <c r="ND163" i="1" s="1"/>
  <c r="NE164" i="1" s="1"/>
  <c r="NF165" i="1" s="1"/>
  <c r="NG166" i="1" s="1"/>
  <c r="NH167" i="1" s="1"/>
  <c r="NI168" i="1" s="1"/>
  <c r="NJ169" i="1" s="1"/>
  <c r="NK170" i="1" s="1"/>
  <c r="NL171" i="1" s="1"/>
  <c r="NM172" i="1" s="1"/>
  <c r="NN173" i="1" s="1"/>
  <c r="NO174" i="1" s="1"/>
  <c r="NP175" i="1" s="1"/>
  <c r="NQ176" i="1" s="1"/>
  <c r="NR177" i="1" s="1"/>
  <c r="NS178" i="1" s="1"/>
  <c r="NT179" i="1" s="1"/>
  <c r="NU180" i="1" s="1"/>
  <c r="NV181" i="1" s="1"/>
  <c r="NW182" i="1" s="1"/>
  <c r="NX183" i="1" s="1"/>
  <c r="NY184" i="1" s="1"/>
  <c r="NZ185" i="1" s="1"/>
  <c r="OA186" i="1" s="1"/>
  <c r="OB187" i="1" s="1"/>
  <c r="OC188" i="1" s="1"/>
  <c r="OD189" i="1" s="1"/>
  <c r="OE190" i="1" s="1"/>
  <c r="OF191" i="1" s="1"/>
  <c r="OG192" i="1" s="1"/>
  <c r="OH193" i="1" s="1"/>
  <c r="OI194" i="1" s="1"/>
  <c r="OJ195" i="1" s="1"/>
  <c r="HU90" i="1"/>
  <c r="ID90" i="1" s="1"/>
  <c r="IE91" i="1" s="1"/>
  <c r="IF92" i="1" s="1"/>
  <c r="IG93" i="1" s="1"/>
  <c r="IH94" i="1" s="1"/>
  <c r="II95" i="1" s="1"/>
  <c r="IJ96" i="1" s="1"/>
  <c r="IK97" i="1" s="1"/>
  <c r="IL98" i="1" s="1"/>
  <c r="IM99" i="1" s="1"/>
  <c r="IN100" i="1" s="1"/>
  <c r="IO101" i="1" s="1"/>
  <c r="IP102" i="1" s="1"/>
  <c r="IQ103" i="1" s="1"/>
  <c r="IR104" i="1" s="1"/>
  <c r="IS105" i="1" s="1"/>
  <c r="IT106" i="1" s="1"/>
  <c r="IU107" i="1" s="1"/>
  <c r="IV108" i="1" s="1"/>
  <c r="IW109" i="1" s="1"/>
  <c r="IX110" i="1" s="1"/>
  <c r="IY111" i="1" s="1"/>
  <c r="IZ112" i="1" s="1"/>
  <c r="JA113" i="1" s="1"/>
  <c r="JB114" i="1" s="1"/>
  <c r="JC115" i="1" s="1"/>
  <c r="JD116" i="1" s="1"/>
  <c r="JE117" i="1" s="1"/>
  <c r="JF118" i="1" s="1"/>
  <c r="JG119" i="1" s="1"/>
  <c r="JH120" i="1" s="1"/>
  <c r="JI121" i="1" s="1"/>
  <c r="JJ122" i="1" s="1"/>
  <c r="JK123" i="1" s="1"/>
  <c r="JL124" i="1" s="1"/>
  <c r="JM125" i="1" s="1"/>
  <c r="JN126" i="1" s="1"/>
  <c r="JO127" i="1" s="1"/>
  <c r="JP128" i="1" s="1"/>
  <c r="JQ129" i="1" s="1"/>
  <c r="JR130" i="1" s="1"/>
  <c r="JS131" i="1" s="1"/>
  <c r="JT132" i="1" s="1"/>
  <c r="JU133" i="1" s="1"/>
  <c r="JV134" i="1" s="1"/>
  <c r="JW135" i="1" s="1"/>
  <c r="JX136" i="1" s="1"/>
  <c r="JY137" i="1" s="1"/>
  <c r="JZ138" i="1" s="1"/>
  <c r="KA139" i="1" s="1"/>
  <c r="KB140" i="1" s="1"/>
  <c r="KC141" i="1" s="1"/>
  <c r="KD142" i="1" s="1"/>
  <c r="KE143" i="1" s="1"/>
  <c r="KF144" i="1" s="1"/>
  <c r="KG145" i="1" s="1"/>
  <c r="KH146" i="1" s="1"/>
  <c r="KI147" i="1" s="1"/>
  <c r="KJ148" i="1" s="1"/>
  <c r="KK149" i="1" s="1"/>
  <c r="KL150" i="1" s="1"/>
  <c r="KM151" i="1" s="1"/>
  <c r="KN152" i="1" s="1"/>
  <c r="KO153" i="1" s="1"/>
  <c r="KP154" i="1" s="1"/>
  <c r="KQ155" i="1" s="1"/>
  <c r="KR156" i="1" s="1"/>
  <c r="KS157" i="1" s="1"/>
  <c r="KT158" i="1" s="1"/>
  <c r="KU159" i="1" s="1"/>
  <c r="KV160" i="1" s="1"/>
  <c r="KW161" i="1" s="1"/>
  <c r="KX162" i="1" s="1"/>
  <c r="KY163" i="1" s="1"/>
  <c r="KZ164" i="1" s="1"/>
  <c r="LA165" i="1" s="1"/>
  <c r="LB166" i="1" s="1"/>
  <c r="LC167" i="1" s="1"/>
  <c r="LD168" i="1" s="1"/>
  <c r="LE169" i="1" s="1"/>
  <c r="LF170" i="1" s="1"/>
  <c r="LG171" i="1" s="1"/>
  <c r="LH172" i="1" s="1"/>
  <c r="LI173" i="1" s="1"/>
  <c r="LJ174" i="1" s="1"/>
  <c r="LK175" i="1" s="1"/>
  <c r="LL176" i="1" s="1"/>
  <c r="LM177" i="1" s="1"/>
  <c r="LN178" i="1" s="1"/>
  <c r="LO179" i="1" s="1"/>
  <c r="LP180" i="1" s="1"/>
  <c r="LQ181" i="1" s="1"/>
  <c r="LR182" i="1" s="1"/>
  <c r="LS183" i="1" s="1"/>
  <c r="LT184" i="1" s="1"/>
  <c r="LU185" i="1" s="1"/>
  <c r="LV186" i="1" s="1"/>
  <c r="LW187" i="1" s="1"/>
  <c r="LX188" i="1" s="1"/>
  <c r="LY189" i="1" s="1"/>
  <c r="LZ190" i="1" s="1"/>
  <c r="MA191" i="1" s="1"/>
  <c r="MB192" i="1" s="1"/>
  <c r="MC193" i="1" s="1"/>
  <c r="MD194" i="1" s="1"/>
  <c r="ME195" i="1" s="1"/>
  <c r="HU81" i="1"/>
  <c r="ID81" i="1" s="1"/>
  <c r="IE82" i="1" s="1"/>
  <c r="IF83" i="1" s="1"/>
  <c r="IG84" i="1" s="1"/>
  <c r="IH85" i="1" s="1"/>
  <c r="II86" i="1" s="1"/>
  <c r="IJ87" i="1" s="1"/>
  <c r="IK88" i="1" s="1"/>
  <c r="IL89" i="1" s="1"/>
  <c r="IM90" i="1" s="1"/>
  <c r="IN91" i="1" s="1"/>
  <c r="IO92" i="1" s="1"/>
  <c r="IP93" i="1" s="1"/>
  <c r="IQ94" i="1" s="1"/>
  <c r="IR95" i="1" s="1"/>
  <c r="IS96" i="1" s="1"/>
  <c r="IT97" i="1" s="1"/>
  <c r="IU98" i="1" s="1"/>
  <c r="IV99" i="1" s="1"/>
  <c r="IW100" i="1" s="1"/>
  <c r="IX101" i="1" s="1"/>
  <c r="IY102" i="1" s="1"/>
  <c r="IZ103" i="1" s="1"/>
  <c r="JA104" i="1" s="1"/>
  <c r="JB105" i="1" s="1"/>
  <c r="JC106" i="1" s="1"/>
  <c r="JD107" i="1" s="1"/>
  <c r="JE108" i="1" s="1"/>
  <c r="JF109" i="1" s="1"/>
  <c r="JG110" i="1" s="1"/>
  <c r="JH111" i="1" s="1"/>
  <c r="JI112" i="1" s="1"/>
  <c r="JJ113" i="1" s="1"/>
  <c r="JK114" i="1" s="1"/>
  <c r="JL115" i="1" s="1"/>
  <c r="JM116" i="1" s="1"/>
  <c r="JN117" i="1" s="1"/>
  <c r="JO118" i="1" s="1"/>
  <c r="JP119" i="1" s="1"/>
  <c r="JQ120" i="1" s="1"/>
  <c r="JR121" i="1" s="1"/>
  <c r="JS122" i="1" s="1"/>
  <c r="JT123" i="1" s="1"/>
  <c r="JU124" i="1" s="1"/>
  <c r="JV125" i="1" s="1"/>
  <c r="JW126" i="1" s="1"/>
  <c r="JX127" i="1" s="1"/>
  <c r="JY128" i="1" s="1"/>
  <c r="JZ129" i="1" s="1"/>
  <c r="KA130" i="1" s="1"/>
  <c r="KB131" i="1" s="1"/>
  <c r="KC132" i="1" s="1"/>
  <c r="KD133" i="1" s="1"/>
  <c r="KE134" i="1" s="1"/>
  <c r="KF135" i="1" s="1"/>
  <c r="KG136" i="1" s="1"/>
  <c r="KH137" i="1" s="1"/>
  <c r="KI138" i="1" s="1"/>
  <c r="KJ139" i="1" s="1"/>
  <c r="KK140" i="1" s="1"/>
  <c r="KL141" i="1" s="1"/>
  <c r="KM142" i="1" s="1"/>
  <c r="KN143" i="1" s="1"/>
  <c r="KO144" i="1" s="1"/>
  <c r="KP145" i="1" s="1"/>
  <c r="KQ146" i="1" s="1"/>
  <c r="KR147" i="1" s="1"/>
  <c r="KS148" i="1" s="1"/>
  <c r="KT149" i="1" s="1"/>
  <c r="KU150" i="1" s="1"/>
  <c r="KV151" i="1" s="1"/>
  <c r="KW152" i="1" s="1"/>
  <c r="KX153" i="1" s="1"/>
  <c r="KY154" i="1" s="1"/>
  <c r="KZ155" i="1" s="1"/>
  <c r="LA156" i="1" s="1"/>
  <c r="LB157" i="1" s="1"/>
  <c r="LC158" i="1" s="1"/>
  <c r="LD159" i="1" s="1"/>
  <c r="LE160" i="1" s="1"/>
  <c r="LF161" i="1" s="1"/>
  <c r="LG162" i="1" s="1"/>
  <c r="LH163" i="1" s="1"/>
  <c r="LI164" i="1" s="1"/>
  <c r="LJ165" i="1" s="1"/>
  <c r="LK166" i="1" s="1"/>
  <c r="LL167" i="1" s="1"/>
  <c r="LM168" i="1" s="1"/>
  <c r="LN169" i="1" s="1"/>
  <c r="LO170" i="1" s="1"/>
  <c r="LP171" i="1" s="1"/>
  <c r="LQ172" i="1" s="1"/>
  <c r="LR173" i="1" s="1"/>
  <c r="LS174" i="1" s="1"/>
  <c r="LT175" i="1" s="1"/>
  <c r="LU176" i="1" s="1"/>
  <c r="LV177" i="1" s="1"/>
  <c r="LW178" i="1" s="1"/>
  <c r="LX179" i="1" s="1"/>
  <c r="LY180" i="1" s="1"/>
  <c r="LZ181" i="1" s="1"/>
  <c r="MA182" i="1" s="1"/>
  <c r="MB183" i="1" s="1"/>
  <c r="MC184" i="1" s="1"/>
  <c r="MD185" i="1" s="1"/>
  <c r="ME186" i="1" s="1"/>
  <c r="MF187" i="1" s="1"/>
  <c r="MG188" i="1" s="1"/>
  <c r="MH189" i="1" s="1"/>
  <c r="MI190" i="1" s="1"/>
  <c r="MJ191" i="1" s="1"/>
  <c r="MK192" i="1" s="1"/>
  <c r="ML193" i="1" s="1"/>
  <c r="MM194" i="1" s="1"/>
  <c r="MN195" i="1" s="1"/>
  <c r="HU76" i="1"/>
  <c r="ID76" i="1" s="1"/>
  <c r="IE77" i="1" s="1"/>
  <c r="IF78" i="1" s="1"/>
  <c r="IG79" i="1" s="1"/>
  <c r="IH80" i="1" s="1"/>
  <c r="II81" i="1" s="1"/>
  <c r="IJ82" i="1" s="1"/>
  <c r="IK83" i="1" s="1"/>
  <c r="IL84" i="1" s="1"/>
  <c r="IM85" i="1" s="1"/>
  <c r="IN86" i="1" s="1"/>
  <c r="IO87" i="1" s="1"/>
  <c r="IP88" i="1" s="1"/>
  <c r="IQ89" i="1" s="1"/>
  <c r="IR90" i="1" s="1"/>
  <c r="IS91" i="1" s="1"/>
  <c r="IT92" i="1" s="1"/>
  <c r="IU93" i="1" s="1"/>
  <c r="IV94" i="1" s="1"/>
  <c r="IW95" i="1" s="1"/>
  <c r="IX96" i="1" s="1"/>
  <c r="IY97" i="1" s="1"/>
  <c r="IZ98" i="1" s="1"/>
  <c r="JA99" i="1" s="1"/>
  <c r="JB100" i="1" s="1"/>
  <c r="JC101" i="1" s="1"/>
  <c r="JD102" i="1" s="1"/>
  <c r="JE103" i="1" s="1"/>
  <c r="JF104" i="1" s="1"/>
  <c r="JG105" i="1" s="1"/>
  <c r="JH106" i="1" s="1"/>
  <c r="JI107" i="1" s="1"/>
  <c r="JJ108" i="1" s="1"/>
  <c r="JK109" i="1" s="1"/>
  <c r="JL110" i="1" s="1"/>
  <c r="JM111" i="1" s="1"/>
  <c r="JN112" i="1" s="1"/>
  <c r="JO113" i="1" s="1"/>
  <c r="JP114" i="1" s="1"/>
  <c r="JQ115" i="1" s="1"/>
  <c r="JR116" i="1" s="1"/>
  <c r="JS117" i="1" s="1"/>
  <c r="JT118" i="1" s="1"/>
  <c r="JU119" i="1" s="1"/>
  <c r="JV120" i="1" s="1"/>
  <c r="JW121" i="1" s="1"/>
  <c r="JX122" i="1" s="1"/>
  <c r="JY123" i="1" s="1"/>
  <c r="JZ124" i="1" s="1"/>
  <c r="KA125" i="1" s="1"/>
  <c r="KB126" i="1" s="1"/>
  <c r="KC127" i="1" s="1"/>
  <c r="KD128" i="1" s="1"/>
  <c r="KE129" i="1" s="1"/>
  <c r="KF130" i="1" s="1"/>
  <c r="KG131" i="1" s="1"/>
  <c r="KH132" i="1" s="1"/>
  <c r="KI133" i="1" s="1"/>
  <c r="KJ134" i="1" s="1"/>
  <c r="KK135" i="1" s="1"/>
  <c r="KL136" i="1" s="1"/>
  <c r="KM137" i="1" s="1"/>
  <c r="KN138" i="1" s="1"/>
  <c r="KO139" i="1" s="1"/>
  <c r="KP140" i="1" s="1"/>
  <c r="KQ141" i="1" s="1"/>
  <c r="KR142" i="1" s="1"/>
  <c r="KS143" i="1" s="1"/>
  <c r="KT144" i="1" s="1"/>
  <c r="KU145" i="1" s="1"/>
  <c r="KV146" i="1" s="1"/>
  <c r="KW147" i="1" s="1"/>
  <c r="KX148" i="1" s="1"/>
  <c r="KY149" i="1" s="1"/>
  <c r="KZ150" i="1" s="1"/>
  <c r="LA151" i="1" s="1"/>
  <c r="LB152" i="1" s="1"/>
  <c r="LC153" i="1" s="1"/>
  <c r="LD154" i="1" s="1"/>
  <c r="LE155" i="1" s="1"/>
  <c r="LF156" i="1" s="1"/>
  <c r="LG157" i="1" s="1"/>
  <c r="LH158" i="1" s="1"/>
  <c r="LI159" i="1" s="1"/>
  <c r="LJ160" i="1" s="1"/>
  <c r="LK161" i="1" s="1"/>
  <c r="LL162" i="1" s="1"/>
  <c r="LM163" i="1" s="1"/>
  <c r="LN164" i="1" s="1"/>
  <c r="LO165" i="1" s="1"/>
  <c r="LP166" i="1" s="1"/>
  <c r="LQ167" i="1" s="1"/>
  <c r="LR168" i="1" s="1"/>
  <c r="LS169" i="1" s="1"/>
  <c r="LT170" i="1" s="1"/>
  <c r="LU171" i="1" s="1"/>
  <c r="LV172" i="1" s="1"/>
  <c r="LW173" i="1" s="1"/>
  <c r="LX174" i="1" s="1"/>
  <c r="LY175" i="1" s="1"/>
  <c r="LZ176" i="1" s="1"/>
  <c r="MA177" i="1" s="1"/>
  <c r="MB178" i="1" s="1"/>
  <c r="MC179" i="1" s="1"/>
  <c r="MD180" i="1" s="1"/>
  <c r="ME181" i="1" s="1"/>
  <c r="MF182" i="1" s="1"/>
  <c r="MG183" i="1" s="1"/>
  <c r="MH184" i="1" s="1"/>
  <c r="MI185" i="1" s="1"/>
  <c r="MJ186" i="1" s="1"/>
  <c r="MK187" i="1" s="1"/>
  <c r="ML188" i="1" s="1"/>
  <c r="MM189" i="1" s="1"/>
  <c r="MN190" i="1" s="1"/>
  <c r="MO191" i="1" s="1"/>
  <c r="MP192" i="1" s="1"/>
  <c r="MQ193" i="1" s="1"/>
  <c r="MR194" i="1" s="1"/>
  <c r="MS195" i="1" s="1"/>
  <c r="HV31" i="1"/>
  <c r="H47" i="1"/>
  <c r="HV20" i="1"/>
  <c r="H36" i="1"/>
  <c r="H24" i="1"/>
  <c r="HV8" i="1"/>
  <c r="HV13" i="1"/>
  <c r="H29" i="1"/>
  <c r="H23" i="1"/>
  <c r="HV7" i="1"/>
  <c r="H22" i="1"/>
  <c r="HV6" i="1"/>
  <c r="H25" i="1"/>
  <c r="HV9" i="1"/>
  <c r="H27" i="1"/>
  <c r="HV11" i="1"/>
  <c r="HV18" i="1"/>
  <c r="H34" i="1"/>
  <c r="B64" i="1"/>
  <c r="C126" i="1"/>
  <c r="HV12" i="1"/>
  <c r="H28" i="1"/>
  <c r="HV14" i="1"/>
  <c r="H30" i="1"/>
  <c r="H32" i="1"/>
  <c r="HV16" i="1"/>
  <c r="HV17" i="1"/>
  <c r="H33" i="1"/>
  <c r="HV10" i="1"/>
  <c r="H26" i="1"/>
  <c r="H20" i="1"/>
  <c r="HV4" i="1"/>
  <c r="H31" i="1"/>
  <c r="HV15" i="1"/>
  <c r="H35" i="1"/>
  <c r="HV19" i="1"/>
  <c r="H21" i="1"/>
  <c r="HV5" i="1"/>
  <c r="C127" i="1"/>
  <c r="AC4" i="1"/>
  <c r="HX3" i="1" l="1" a="1"/>
  <c r="HX103" i="1" s="1"/>
  <c r="HZ103" i="1" s="1"/>
  <c r="AC5" i="1"/>
  <c r="AC6" i="1" s="1"/>
  <c r="AC7" i="1" s="1"/>
  <c r="AC8" i="1" s="1"/>
  <c r="AC9" i="1" s="1"/>
  <c r="AC10" i="1" s="1"/>
  <c r="AC11" i="1" s="1"/>
  <c r="AC12" i="1" s="1"/>
  <c r="AC13" i="1" s="1"/>
  <c r="AC14" i="1" s="1"/>
  <c r="AC15" i="1" s="1"/>
  <c r="AC16" i="1" s="1"/>
  <c r="AC17" i="1" s="1"/>
  <c r="AC18" i="1" s="1"/>
  <c r="AC19" i="1" s="1"/>
  <c r="AC20" i="1" s="1"/>
  <c r="AC21" i="1" s="1"/>
  <c r="AC22" i="1" s="1"/>
  <c r="AC23" i="1" s="1"/>
  <c r="AC24" i="1" s="1"/>
  <c r="AC25" i="1" s="1"/>
  <c r="AC26" i="1" s="1"/>
  <c r="AC27" i="1" s="1"/>
  <c r="AC28" i="1" s="1"/>
  <c r="AC29" i="1" s="1"/>
  <c r="AC30" i="1" s="1"/>
  <c r="AC31" i="1" s="1"/>
  <c r="AC32" i="1" s="1"/>
  <c r="AC33" i="1" s="1"/>
  <c r="AC34" i="1" s="1"/>
  <c r="AC35" i="1" s="1"/>
  <c r="AC36" i="1" s="1"/>
  <c r="AC37" i="1" s="1"/>
  <c r="AC38" i="1" s="1"/>
  <c r="AC39" i="1" s="1"/>
  <c r="AC40" i="1" s="1"/>
  <c r="AC41" i="1" s="1"/>
  <c r="AC42" i="1" s="1"/>
  <c r="AC43" i="1" s="1"/>
  <c r="AC44" i="1" s="1"/>
  <c r="AC45" i="1" s="1"/>
  <c r="AC46" i="1" s="1"/>
  <c r="AC47" i="1" s="1"/>
  <c r="AC48" i="1" s="1"/>
  <c r="AC49" i="1" s="1"/>
  <c r="AC50" i="1" s="1"/>
  <c r="AC51" i="1" s="1"/>
  <c r="AC52" i="1" s="1"/>
  <c r="AC53" i="1" s="1"/>
  <c r="AC54" i="1" s="1"/>
  <c r="AC55" i="1" s="1"/>
  <c r="AC56" i="1" s="1"/>
  <c r="AC57" i="1" s="1"/>
  <c r="AC58" i="1" s="1"/>
  <c r="AC59" i="1" s="1"/>
  <c r="AC60" i="1" s="1"/>
  <c r="AC61" i="1" s="1"/>
  <c r="AC62" i="1" s="1"/>
  <c r="AC63" i="1" s="1"/>
  <c r="AC64" i="1" s="1"/>
  <c r="AC65" i="1" s="1"/>
  <c r="AC66" i="1" s="1"/>
  <c r="AC67" i="1" s="1"/>
  <c r="AC68" i="1" s="1"/>
  <c r="AC69" i="1" s="1"/>
  <c r="AC70" i="1" s="1"/>
  <c r="AC71" i="1" s="1"/>
  <c r="AC72" i="1" s="1"/>
  <c r="AC73" i="1" s="1"/>
  <c r="AC74" i="1" s="1"/>
  <c r="AC75" i="1" s="1"/>
  <c r="AC76" i="1" s="1"/>
  <c r="AC77" i="1" s="1"/>
  <c r="AC78" i="1" s="1"/>
  <c r="AC79" i="1" s="1"/>
  <c r="AC80" i="1" s="1"/>
  <c r="AC81" i="1" s="1"/>
  <c r="AC82" i="1" s="1"/>
  <c r="AC83" i="1" s="1"/>
  <c r="AC84" i="1" s="1"/>
  <c r="AC85" i="1" s="1"/>
  <c r="AC86" i="1" s="1"/>
  <c r="AC87" i="1" s="1"/>
  <c r="AC88" i="1" s="1"/>
  <c r="AC89" i="1" s="1"/>
  <c r="AC90" i="1" s="1"/>
  <c r="AC91" i="1" s="1"/>
  <c r="AC92" i="1" s="1"/>
  <c r="AC93" i="1" s="1"/>
  <c r="AC94" i="1" s="1"/>
  <c r="AC95" i="1" s="1"/>
  <c r="AC96" i="1" s="1"/>
  <c r="AC97" i="1" s="1"/>
  <c r="AC98" i="1" s="1"/>
  <c r="AC99" i="1" s="1"/>
  <c r="AC100" i="1" s="1"/>
  <c r="AC101" i="1" s="1"/>
  <c r="AC102" i="1" s="1"/>
  <c r="AC103" i="1" s="1"/>
  <c r="AC104" i="1" s="1"/>
  <c r="AC105" i="1" s="1"/>
  <c r="AC106" i="1" s="1"/>
  <c r="AC107" i="1" s="1"/>
  <c r="AC108" i="1" s="1"/>
  <c r="AC109" i="1" s="1"/>
  <c r="AC110" i="1" s="1"/>
  <c r="AC111" i="1" s="1"/>
  <c r="AC112" i="1" s="1"/>
  <c r="AC113" i="1" s="1"/>
  <c r="AC114" i="1" s="1"/>
  <c r="AC115" i="1" s="1"/>
  <c r="AC116" i="1" s="1"/>
  <c r="AC117" i="1" s="1"/>
  <c r="AC118" i="1" s="1"/>
  <c r="AC119" i="1" s="1"/>
  <c r="AC120" i="1" s="1"/>
  <c r="AC121" i="1" s="1"/>
  <c r="AC122" i="1" s="1"/>
  <c r="AC123" i="1" s="1"/>
  <c r="AC124" i="1" s="1"/>
  <c r="AC125" i="1" s="1"/>
  <c r="AC126" i="1" s="1"/>
  <c r="AC127" i="1" s="1"/>
  <c r="AC128" i="1" s="1"/>
  <c r="AC129" i="1" s="1"/>
  <c r="AC130" i="1" s="1"/>
  <c r="AC131" i="1" s="1"/>
  <c r="AC132" i="1" s="1"/>
  <c r="AC133" i="1" s="1"/>
  <c r="AC134" i="1" s="1"/>
  <c r="AC135" i="1" s="1"/>
  <c r="AC136" i="1" s="1"/>
  <c r="AC137" i="1" s="1"/>
  <c r="AC138" i="1" s="1"/>
  <c r="AC139" i="1" s="1"/>
  <c r="AC140" i="1" s="1"/>
  <c r="AC141" i="1" s="1"/>
  <c r="AC142" i="1" s="1"/>
  <c r="AC143" i="1" s="1"/>
  <c r="AC144" i="1" s="1"/>
  <c r="AC145" i="1" s="1"/>
  <c r="AC146" i="1" s="1"/>
  <c r="AC147" i="1" s="1"/>
  <c r="AC148" i="1" s="1"/>
  <c r="AC149" i="1" s="1"/>
  <c r="AC150" i="1" s="1"/>
  <c r="AC151" i="1" s="1"/>
  <c r="AC152" i="1" s="1"/>
  <c r="AC153" i="1" s="1"/>
  <c r="AC154" i="1" s="1"/>
  <c r="AC155" i="1" s="1"/>
  <c r="AC156" i="1" s="1"/>
  <c r="AC157" i="1" s="1"/>
  <c r="AC158" i="1" s="1"/>
  <c r="AC159" i="1" s="1"/>
  <c r="AC160" i="1" s="1"/>
  <c r="AC161" i="1" s="1"/>
  <c r="AC162" i="1" s="1"/>
  <c r="AC163" i="1" s="1"/>
  <c r="AC164" i="1" s="1"/>
  <c r="AC165" i="1" s="1"/>
  <c r="AC166" i="1" s="1"/>
  <c r="AC167" i="1" s="1"/>
  <c r="AC168" i="1" s="1"/>
  <c r="AC169" i="1" s="1"/>
  <c r="AC170" i="1" s="1"/>
  <c r="AC171" i="1" s="1"/>
  <c r="AC172" i="1" s="1"/>
  <c r="AC173" i="1" s="1"/>
  <c r="AC174" i="1" s="1"/>
  <c r="AC175" i="1" s="1"/>
  <c r="AC176" i="1" s="1"/>
  <c r="AC177" i="1" s="1"/>
  <c r="AC178" i="1" s="1"/>
  <c r="AC179" i="1" s="1"/>
  <c r="AC180" i="1" s="1"/>
  <c r="AC181" i="1" s="1"/>
  <c r="AC182" i="1" s="1"/>
  <c r="AC183" i="1" s="1"/>
  <c r="AC184" i="1" s="1"/>
  <c r="AC185" i="1" s="1"/>
  <c r="AC186" i="1" s="1"/>
  <c r="AC187" i="1" s="1"/>
  <c r="AC188" i="1" s="1"/>
  <c r="AC189" i="1" s="1"/>
  <c r="AC190" i="1" s="1"/>
  <c r="AC191" i="1" s="1"/>
  <c r="AC192" i="1" s="1"/>
  <c r="AC193" i="1" s="1"/>
  <c r="AC194" i="1" s="1"/>
  <c r="AC195" i="1" s="1"/>
  <c r="E82" i="1"/>
  <c r="E115" i="1"/>
  <c r="HX178" i="1" l="1"/>
  <c r="HZ178" i="1" s="1"/>
  <c r="HX143" i="1"/>
  <c r="HZ143" i="1" s="1"/>
  <c r="HX17" i="1"/>
  <c r="HZ17" i="1" s="1"/>
  <c r="HX145" i="1"/>
  <c r="HZ145" i="1" s="1"/>
  <c r="HX108" i="1"/>
  <c r="HZ108" i="1" s="1"/>
  <c r="HX89" i="1"/>
  <c r="HZ89" i="1" s="1"/>
  <c r="HX53" i="1"/>
  <c r="HZ53" i="1" s="1"/>
  <c r="HX36" i="1"/>
  <c r="HZ36" i="1" s="1"/>
  <c r="HX78" i="1"/>
  <c r="HZ78" i="1" s="1"/>
  <c r="HX83" i="1"/>
  <c r="HZ83" i="1" s="1"/>
  <c r="HX120" i="1"/>
  <c r="HZ120" i="1" s="1"/>
  <c r="HX174" i="1"/>
  <c r="HZ174" i="1" s="1"/>
  <c r="HX59" i="1"/>
  <c r="HZ59" i="1" s="1"/>
  <c r="HX184" i="1"/>
  <c r="HZ184" i="1" s="1"/>
  <c r="HX45" i="1"/>
  <c r="HZ45" i="1" s="1"/>
  <c r="HX40" i="1"/>
  <c r="HZ40" i="1" s="1"/>
  <c r="HX119" i="1"/>
  <c r="HZ119" i="1" s="1"/>
  <c r="HX162" i="1"/>
  <c r="HZ162" i="1" s="1"/>
  <c r="HX104" i="1"/>
  <c r="HZ104" i="1" s="1"/>
  <c r="HX25" i="1"/>
  <c r="HZ25" i="1" s="1"/>
  <c r="HX106" i="1"/>
  <c r="HZ106" i="1" s="1"/>
  <c r="HX11" i="1"/>
  <c r="HZ11" i="1" s="1"/>
  <c r="HX109" i="1"/>
  <c r="HZ109" i="1" s="1"/>
  <c r="HX150" i="1"/>
  <c r="HZ150" i="1" s="1"/>
  <c r="HX140" i="1"/>
  <c r="HZ140" i="1" s="1"/>
  <c r="HX21" i="1"/>
  <c r="HZ21" i="1" s="1"/>
  <c r="HX49" i="1"/>
  <c r="HZ49" i="1" s="1"/>
  <c r="HX15" i="1"/>
  <c r="HZ15" i="1" s="1"/>
  <c r="HX111" i="1"/>
  <c r="HZ111" i="1" s="1"/>
  <c r="HX5" i="1"/>
  <c r="HZ5" i="1" s="1"/>
  <c r="HX68" i="1"/>
  <c r="HZ68" i="1" s="1"/>
  <c r="HX149" i="1"/>
  <c r="HZ149" i="1" s="1"/>
  <c r="HX116" i="1"/>
  <c r="HZ116" i="1" s="1"/>
  <c r="HX195" i="1"/>
  <c r="HZ195" i="1" s="1"/>
  <c r="HX134" i="1"/>
  <c r="HZ134" i="1" s="1"/>
  <c r="HX180" i="1"/>
  <c r="HZ180" i="1" s="1"/>
  <c r="HX80" i="1"/>
  <c r="HZ80" i="1" s="1"/>
  <c r="HX23" i="1"/>
  <c r="HZ23" i="1" s="1"/>
  <c r="HX188" i="1"/>
  <c r="HZ188" i="1" s="1"/>
  <c r="HX142" i="1"/>
  <c r="HZ142" i="1" s="1"/>
  <c r="HX191" i="1"/>
  <c r="HZ191" i="1" s="1"/>
  <c r="HX144" i="1"/>
  <c r="HZ144" i="1" s="1"/>
  <c r="HX29" i="1"/>
  <c r="HZ29" i="1" s="1"/>
  <c r="HX7" i="1"/>
  <c r="HZ7" i="1" s="1"/>
  <c r="HX34" i="1"/>
  <c r="HZ34" i="1" s="1"/>
  <c r="HX63" i="1"/>
  <c r="HZ63" i="1" s="1"/>
  <c r="HX51" i="1"/>
  <c r="HZ51" i="1" s="1"/>
  <c r="HX167" i="1"/>
  <c r="HZ167" i="1" s="1"/>
  <c r="HX99" i="1"/>
  <c r="HZ99" i="1" s="1"/>
  <c r="HX151" i="1"/>
  <c r="HZ151" i="1" s="1"/>
  <c r="HX160" i="1"/>
  <c r="HZ160" i="1" s="1"/>
  <c r="HX42" i="1"/>
  <c r="HZ42" i="1" s="1"/>
  <c r="HX60" i="1"/>
  <c r="HZ60" i="1" s="1"/>
  <c r="HX94" i="1"/>
  <c r="HZ94" i="1" s="1"/>
  <c r="HX10" i="1"/>
  <c r="HZ10" i="1" s="1"/>
  <c r="HX84" i="1"/>
  <c r="HZ84" i="1" s="1"/>
  <c r="HX170" i="1"/>
  <c r="HZ170" i="1" s="1"/>
  <c r="HX102" i="1"/>
  <c r="HZ102" i="1" s="1"/>
  <c r="HX176" i="1"/>
  <c r="HZ176" i="1" s="1"/>
  <c r="HX31" i="1"/>
  <c r="HZ31" i="1" s="1"/>
  <c r="HX12" i="1"/>
  <c r="HZ12" i="1" s="1"/>
  <c r="HX55" i="1"/>
  <c r="HZ55" i="1" s="1"/>
  <c r="HX35" i="1"/>
  <c r="HZ35" i="1" s="1"/>
  <c r="HX71" i="1"/>
  <c r="HZ71" i="1" s="1"/>
  <c r="HX73" i="1"/>
  <c r="HZ73" i="1" s="1"/>
  <c r="HX88" i="1"/>
  <c r="HZ88" i="1" s="1"/>
  <c r="HX110" i="1"/>
  <c r="HZ110" i="1" s="1"/>
  <c r="HX100" i="1"/>
  <c r="HZ100" i="1" s="1"/>
  <c r="HX77" i="1"/>
  <c r="HZ77" i="1" s="1"/>
  <c r="HX98" i="1"/>
  <c r="HZ98" i="1" s="1"/>
  <c r="HX105" i="1"/>
  <c r="HZ105" i="1" s="1"/>
  <c r="HX130" i="1"/>
  <c r="HZ130" i="1" s="1"/>
  <c r="HX70" i="1"/>
  <c r="HZ70" i="1" s="1"/>
  <c r="HX115" i="1"/>
  <c r="HZ115" i="1" s="1"/>
  <c r="HX185" i="1"/>
  <c r="HZ185" i="1" s="1"/>
  <c r="HX123" i="1"/>
  <c r="HZ123" i="1" s="1"/>
  <c r="HX164" i="1"/>
  <c r="HZ164" i="1" s="1"/>
  <c r="HX62" i="1"/>
  <c r="HZ62" i="1" s="1"/>
  <c r="HX146" i="1"/>
  <c r="HZ146" i="1" s="1"/>
  <c r="HX127" i="1"/>
  <c r="HZ127" i="1" s="1"/>
  <c r="HX166" i="1"/>
  <c r="HZ166" i="1" s="1"/>
  <c r="HX186" i="1"/>
  <c r="HZ186" i="1" s="1"/>
  <c r="HX87" i="1"/>
  <c r="HZ87" i="1" s="1"/>
  <c r="HX177" i="1"/>
  <c r="HZ177" i="1" s="1"/>
  <c r="HX82" i="1"/>
  <c r="HZ82" i="1" s="1"/>
  <c r="HX86" i="1"/>
  <c r="HZ86" i="1" s="1"/>
  <c r="HX43" i="1"/>
  <c r="HZ43" i="1" s="1"/>
  <c r="HX16" i="1"/>
  <c r="HZ16" i="1" s="1"/>
  <c r="HX169" i="1"/>
  <c r="HZ169" i="1" s="1"/>
  <c r="HX4" i="1"/>
  <c r="HZ4" i="1" s="1"/>
  <c r="IA4" i="1" s="1"/>
  <c r="HX131" i="1"/>
  <c r="HZ131" i="1" s="1"/>
  <c r="HX175" i="1"/>
  <c r="HZ175" i="1" s="1"/>
  <c r="HX72" i="1"/>
  <c r="HZ72" i="1" s="1"/>
  <c r="HX76" i="1"/>
  <c r="HZ76" i="1" s="1"/>
  <c r="HX24" i="1"/>
  <c r="HZ24" i="1" s="1"/>
  <c r="HX54" i="1"/>
  <c r="HZ54" i="1" s="1"/>
  <c r="HX122" i="1"/>
  <c r="HZ122" i="1" s="1"/>
  <c r="HX158" i="1"/>
  <c r="HZ158" i="1" s="1"/>
  <c r="HX107" i="1"/>
  <c r="HZ107" i="1" s="1"/>
  <c r="HX163" i="1"/>
  <c r="HZ163" i="1" s="1"/>
  <c r="HX129" i="1"/>
  <c r="HZ129" i="1" s="1"/>
  <c r="HX148" i="1"/>
  <c r="HZ148" i="1" s="1"/>
  <c r="HX44" i="1"/>
  <c r="HZ44" i="1" s="1"/>
  <c r="HX19" i="1"/>
  <c r="HZ19" i="1" s="1"/>
  <c r="HX50" i="1"/>
  <c r="HZ50" i="1" s="1"/>
  <c r="HX81" i="1"/>
  <c r="HZ81" i="1" s="1"/>
  <c r="HX181" i="1"/>
  <c r="HZ181" i="1" s="1"/>
  <c r="HX132" i="1"/>
  <c r="HZ132" i="1" s="1"/>
  <c r="HX118" i="1"/>
  <c r="HZ118" i="1" s="1"/>
  <c r="HX66" i="1"/>
  <c r="HZ66" i="1" s="1"/>
  <c r="HX67" i="1"/>
  <c r="HZ67" i="1" s="1"/>
  <c r="HX22" i="1"/>
  <c r="HZ22" i="1" s="1"/>
  <c r="HX117" i="1"/>
  <c r="HZ117" i="1" s="1"/>
  <c r="HX74" i="1"/>
  <c r="HZ74" i="1" s="1"/>
  <c r="HX46" i="1"/>
  <c r="HZ46" i="1" s="1"/>
  <c r="HX159" i="1"/>
  <c r="HZ159" i="1" s="1"/>
  <c r="HX6" i="1"/>
  <c r="HZ6" i="1" s="1"/>
  <c r="HX189" i="1"/>
  <c r="HZ189" i="1" s="1"/>
  <c r="HX168" i="1"/>
  <c r="HZ168" i="1" s="1"/>
  <c r="HX139" i="1"/>
  <c r="HZ139" i="1" s="1"/>
  <c r="HX137" i="1"/>
  <c r="HZ137" i="1" s="1"/>
  <c r="HX97" i="1"/>
  <c r="HZ97" i="1" s="1"/>
  <c r="HX179" i="1"/>
  <c r="HZ179" i="1" s="1"/>
  <c r="HX65" i="1"/>
  <c r="HZ65" i="1" s="1"/>
  <c r="HX20" i="1"/>
  <c r="HZ20" i="1" s="1"/>
  <c r="HX161" i="1"/>
  <c r="HZ161" i="1" s="1"/>
  <c r="HX95" i="1"/>
  <c r="HZ95" i="1" s="1"/>
  <c r="HX157" i="1"/>
  <c r="HZ157" i="1" s="1"/>
  <c r="HX85" i="1"/>
  <c r="HZ85" i="1" s="1"/>
  <c r="HX135" i="1"/>
  <c r="HZ135" i="1" s="1"/>
  <c r="HX121" i="1"/>
  <c r="HZ121" i="1" s="1"/>
  <c r="HX13" i="1"/>
  <c r="HZ13" i="1" s="1"/>
  <c r="HX58" i="1"/>
  <c r="HZ58" i="1" s="1"/>
  <c r="HX138" i="1"/>
  <c r="HZ138" i="1" s="1"/>
  <c r="HX64" i="1"/>
  <c r="HZ64" i="1" s="1"/>
  <c r="HX37" i="1"/>
  <c r="HZ37" i="1" s="1"/>
  <c r="HX48" i="1"/>
  <c r="HZ48" i="1" s="1"/>
  <c r="HX173" i="1"/>
  <c r="HZ173" i="1" s="1"/>
  <c r="HX26" i="1"/>
  <c r="HZ26" i="1" s="1"/>
  <c r="HX32" i="1"/>
  <c r="HZ32" i="1" s="1"/>
  <c r="HX57" i="1"/>
  <c r="HZ57" i="1" s="1"/>
  <c r="HX41" i="1"/>
  <c r="HZ41" i="1" s="1"/>
  <c r="HX75" i="1"/>
  <c r="HZ75" i="1" s="1"/>
  <c r="HX38" i="1"/>
  <c r="HZ38" i="1" s="1"/>
  <c r="HX18" i="1"/>
  <c r="HZ18" i="1" s="1"/>
  <c r="HX47" i="1"/>
  <c r="HZ47" i="1" s="1"/>
  <c r="HX187" i="1"/>
  <c r="HZ187" i="1" s="1"/>
  <c r="HX190" i="1"/>
  <c r="HZ190" i="1" s="1"/>
  <c r="HX193" i="1"/>
  <c r="HZ193" i="1" s="1"/>
  <c r="HX112" i="1"/>
  <c r="HZ112" i="1" s="1"/>
  <c r="HX152" i="1"/>
  <c r="HZ152" i="1" s="1"/>
  <c r="HX28" i="1"/>
  <c r="HZ28" i="1" s="1"/>
  <c r="HX126" i="1"/>
  <c r="HZ126" i="1" s="1"/>
  <c r="HX52" i="1"/>
  <c r="HZ52" i="1" s="1"/>
  <c r="HX14" i="1"/>
  <c r="HZ14" i="1" s="1"/>
  <c r="HX96" i="1"/>
  <c r="HZ96" i="1" s="1"/>
  <c r="HX92" i="1"/>
  <c r="HZ92" i="1" s="1"/>
  <c r="HX93" i="1"/>
  <c r="HZ93" i="1" s="1"/>
  <c r="HX154" i="1"/>
  <c r="HZ154" i="1" s="1"/>
  <c r="HX30" i="1"/>
  <c r="HZ30" i="1" s="1"/>
  <c r="HX8" i="1"/>
  <c r="HZ8" i="1" s="1"/>
  <c r="HX56" i="1"/>
  <c r="HZ56" i="1" s="1"/>
  <c r="HX9" i="1"/>
  <c r="HZ9" i="1" s="1"/>
  <c r="HX101" i="1"/>
  <c r="HZ101" i="1" s="1"/>
  <c r="HX90" i="1"/>
  <c r="HZ90" i="1" s="1"/>
  <c r="HX133" i="1"/>
  <c r="HZ133" i="1" s="1"/>
  <c r="HX153" i="1"/>
  <c r="HZ153" i="1" s="1"/>
  <c r="HX124" i="1"/>
  <c r="HZ124" i="1" s="1"/>
  <c r="HX61" i="1"/>
  <c r="HZ61" i="1" s="1"/>
  <c r="HX192" i="1"/>
  <c r="HZ192" i="1" s="1"/>
  <c r="HX182" i="1"/>
  <c r="HZ182" i="1" s="1"/>
  <c r="HX114" i="1"/>
  <c r="HZ114" i="1" s="1"/>
  <c r="HX33" i="1"/>
  <c r="HZ33" i="1" s="1"/>
  <c r="HX3" i="1"/>
  <c r="HZ3" i="1" s="1"/>
  <c r="HX194" i="1"/>
  <c r="HZ194" i="1" s="1"/>
  <c r="HX91" i="1"/>
  <c r="HZ91" i="1" s="1"/>
  <c r="HX155" i="1"/>
  <c r="HZ155" i="1" s="1"/>
  <c r="HX136" i="1"/>
  <c r="HZ136" i="1" s="1"/>
  <c r="HX128" i="1"/>
  <c r="HZ128" i="1" s="1"/>
  <c r="HX141" i="1"/>
  <c r="HZ141" i="1" s="1"/>
  <c r="HX171" i="1"/>
  <c r="HZ171" i="1" s="1"/>
  <c r="HX79" i="1"/>
  <c r="HZ79" i="1" s="1"/>
  <c r="HX165" i="1"/>
  <c r="HZ165" i="1" s="1"/>
  <c r="HX27" i="1"/>
  <c r="HZ27" i="1" s="1"/>
  <c r="HX172" i="1"/>
  <c r="HZ172" i="1" s="1"/>
  <c r="HX147" i="1"/>
  <c r="HZ147" i="1" s="1"/>
  <c r="HX39" i="1"/>
  <c r="HZ39" i="1" s="1"/>
  <c r="HX156" i="1"/>
  <c r="HZ156" i="1" s="1"/>
  <c r="HX113" i="1"/>
  <c r="HZ113" i="1" s="1"/>
  <c r="HX183" i="1"/>
  <c r="HZ183" i="1" s="1"/>
  <c r="HX125" i="1"/>
  <c r="HZ125" i="1" s="1"/>
  <c r="HX69" i="1"/>
  <c r="HZ69" i="1" s="1"/>
  <c r="E64" i="1"/>
  <c r="B226" i="1"/>
  <c r="D226" i="1" s="1"/>
  <c r="B314" i="1" l="1"/>
  <c r="D314" i="1" s="1"/>
  <c r="B190" i="1"/>
  <c r="D190" i="1" s="1"/>
  <c r="B176" i="1"/>
  <c r="D176" i="1" s="1"/>
  <c r="B285" i="1"/>
  <c r="D285" i="1" s="1"/>
  <c r="B242" i="1"/>
  <c r="D242" i="1" s="1"/>
  <c r="B189" i="1"/>
  <c r="D189" i="1" s="1"/>
  <c r="B241" i="1"/>
  <c r="D241" i="1" s="1"/>
  <c r="B159" i="1"/>
  <c r="D159" i="1" s="1"/>
  <c r="B212" i="1"/>
  <c r="D212" i="1" s="1"/>
  <c r="B231" i="1"/>
  <c r="D231" i="1" s="1"/>
  <c r="B204" i="1"/>
  <c r="D204" i="1" s="1"/>
  <c r="B245" i="1"/>
  <c r="D245" i="1" s="1"/>
  <c r="B206" i="1"/>
  <c r="D206" i="1" s="1"/>
  <c r="B290" i="1"/>
  <c r="D290" i="1" s="1"/>
  <c r="B287" i="1"/>
  <c r="D287" i="1" s="1"/>
  <c r="B156" i="1"/>
  <c r="D156" i="1" s="1"/>
  <c r="B131" i="1"/>
  <c r="D131" i="1" s="1"/>
  <c r="B201" i="1"/>
  <c r="D201" i="1" s="1"/>
  <c r="B152" i="1"/>
  <c r="D152" i="1" s="1"/>
  <c r="B140" i="1"/>
  <c r="D140" i="1" s="1"/>
  <c r="B266" i="1"/>
  <c r="D266" i="1" s="1"/>
  <c r="B301" i="1"/>
  <c r="D301" i="1" s="1"/>
  <c r="B200" i="1"/>
  <c r="D200" i="1" s="1"/>
  <c r="B186" i="1"/>
  <c r="D186" i="1" s="1"/>
  <c r="B168" i="1"/>
  <c r="D168" i="1" s="1"/>
  <c r="B307" i="1"/>
  <c r="D307" i="1" s="1"/>
  <c r="B173" i="1"/>
  <c r="D173" i="1" s="1"/>
  <c r="B309" i="1"/>
  <c r="D309" i="1" s="1"/>
  <c r="B312" i="1"/>
  <c r="D312" i="1" s="1"/>
  <c r="B207" i="1"/>
  <c r="D207" i="1" s="1"/>
  <c r="B250" i="1"/>
  <c r="D250" i="1" s="1"/>
  <c r="B182" i="1"/>
  <c r="D182" i="1" s="1"/>
  <c r="B304" i="1"/>
  <c r="D304" i="1" s="1"/>
  <c r="B246" i="1"/>
  <c r="D246" i="1" s="1"/>
  <c r="B267" i="1"/>
  <c r="D267" i="1" s="1"/>
  <c r="B193" i="1"/>
  <c r="D193" i="1" s="1"/>
  <c r="B229" i="1"/>
  <c r="D229" i="1" s="1"/>
  <c r="B188" i="1"/>
  <c r="D188" i="1" s="1"/>
  <c r="B243" i="1"/>
  <c r="D243" i="1" s="1"/>
  <c r="B139" i="1"/>
  <c r="D139" i="1" s="1"/>
  <c r="B135" i="1"/>
  <c r="D135" i="1" s="1"/>
  <c r="B138" i="1"/>
  <c r="D138" i="1" s="1"/>
  <c r="B133" i="1"/>
  <c r="D133" i="1" s="1"/>
  <c r="B164" i="1"/>
  <c r="D164" i="1" s="1"/>
  <c r="B302" i="1"/>
  <c r="D302" i="1" s="1"/>
  <c r="B220" i="1"/>
  <c r="D220" i="1" s="1"/>
  <c r="B130" i="1"/>
  <c r="D130" i="1" s="1"/>
  <c r="B260" i="1"/>
  <c r="D260" i="1" s="1"/>
  <c r="B149" i="1"/>
  <c r="D149" i="1" s="1"/>
  <c r="B262" i="1"/>
  <c r="D262" i="1" s="1"/>
  <c r="B291" i="1"/>
  <c r="D291" i="1" s="1"/>
  <c r="B144" i="1"/>
  <c r="D144" i="1" s="1"/>
  <c r="B225" i="1"/>
  <c r="D225" i="1" s="1"/>
  <c r="B134" i="1"/>
  <c r="D134" i="1" s="1"/>
  <c r="B222" i="1"/>
  <c r="D222" i="1" s="1"/>
  <c r="B297" i="1"/>
  <c r="D297" i="1" s="1"/>
  <c r="B157" i="1"/>
  <c r="D157" i="1" s="1"/>
  <c r="B185" i="1"/>
  <c r="D185" i="1" s="1"/>
  <c r="B127" i="1"/>
  <c r="D127" i="1" s="1"/>
  <c r="E127" i="1" s="1"/>
  <c r="HY4" i="1"/>
  <c r="HY5" i="1" s="1"/>
  <c r="HY6" i="1" s="1"/>
  <c r="HY7" i="1" s="1"/>
  <c r="HY8" i="1" s="1"/>
  <c r="HY9" i="1" s="1"/>
  <c r="HY10" i="1" s="1"/>
  <c r="HY11" i="1" s="1"/>
  <c r="HY12" i="1" s="1"/>
  <c r="HY13" i="1" s="1"/>
  <c r="HY14" i="1" s="1"/>
  <c r="HY15" i="1" s="1"/>
  <c r="HY16" i="1" s="1"/>
  <c r="HY17" i="1" s="1"/>
  <c r="HY18" i="1" s="1"/>
  <c r="HY19" i="1" s="1"/>
  <c r="HY20" i="1" s="1"/>
  <c r="HY21" i="1" s="1"/>
  <c r="HY22" i="1" s="1"/>
  <c r="HY23" i="1" s="1"/>
  <c r="HY24" i="1" s="1"/>
  <c r="HY25" i="1" s="1"/>
  <c r="HY26" i="1" s="1"/>
  <c r="HY27" i="1" s="1"/>
  <c r="HY28" i="1" s="1"/>
  <c r="HY29" i="1" s="1"/>
  <c r="HY30" i="1" s="1"/>
  <c r="HY31" i="1" s="1"/>
  <c r="HY32" i="1" s="1"/>
  <c r="HY33" i="1" s="1"/>
  <c r="HY34" i="1" s="1"/>
  <c r="HY35" i="1" s="1"/>
  <c r="HY36" i="1" s="1"/>
  <c r="HY37" i="1" s="1"/>
  <c r="HY38" i="1" s="1"/>
  <c r="HY39" i="1" s="1"/>
  <c r="HY40" i="1" s="1"/>
  <c r="HY41" i="1" s="1"/>
  <c r="HY42" i="1" s="1"/>
  <c r="HY43" i="1" s="1"/>
  <c r="HY44" i="1" s="1"/>
  <c r="HY45" i="1" s="1"/>
  <c r="HY46" i="1" s="1"/>
  <c r="HY47" i="1" s="1"/>
  <c r="HY48" i="1" s="1"/>
  <c r="HY49" i="1" s="1"/>
  <c r="HY50" i="1" s="1"/>
  <c r="HY51" i="1" s="1"/>
  <c r="HY52" i="1" s="1"/>
  <c r="HY53" i="1" s="1"/>
  <c r="HY54" i="1" s="1"/>
  <c r="HY55" i="1" s="1"/>
  <c r="HY56" i="1" s="1"/>
  <c r="HY57" i="1" s="1"/>
  <c r="HY58" i="1" s="1"/>
  <c r="HY59" i="1" s="1"/>
  <c r="HY60" i="1" s="1"/>
  <c r="HY61" i="1" s="1"/>
  <c r="HY62" i="1" s="1"/>
  <c r="HY63" i="1" s="1"/>
  <c r="HY64" i="1" s="1"/>
  <c r="HY65" i="1" s="1"/>
  <c r="HY66" i="1" s="1"/>
  <c r="HY67" i="1" s="1"/>
  <c r="HY68" i="1" s="1"/>
  <c r="HY69" i="1" s="1"/>
  <c r="HY70" i="1" s="1"/>
  <c r="HY71" i="1" s="1"/>
  <c r="HY72" i="1" s="1"/>
  <c r="HY73" i="1" s="1"/>
  <c r="HY74" i="1" s="1"/>
  <c r="HY75" i="1" s="1"/>
  <c r="HY76" i="1" s="1"/>
  <c r="HY77" i="1" s="1"/>
  <c r="HY78" i="1" s="1"/>
  <c r="HY79" i="1" s="1"/>
  <c r="HY80" i="1" s="1"/>
  <c r="HY81" i="1" s="1"/>
  <c r="HY82" i="1" s="1"/>
  <c r="HY83" i="1" s="1"/>
  <c r="HY84" i="1" s="1"/>
  <c r="HY85" i="1" s="1"/>
  <c r="HY86" i="1" s="1"/>
  <c r="HY87" i="1" s="1"/>
  <c r="HY88" i="1" s="1"/>
  <c r="HY89" i="1" s="1"/>
  <c r="HY90" i="1" s="1"/>
  <c r="HY91" i="1" s="1"/>
  <c r="HY92" i="1" s="1"/>
  <c r="HY93" i="1" s="1"/>
  <c r="HY94" i="1" s="1"/>
  <c r="HY95" i="1" s="1"/>
  <c r="HY96" i="1" s="1"/>
  <c r="HY97" i="1" s="1"/>
  <c r="HY98" i="1" s="1"/>
  <c r="HY99" i="1" s="1"/>
  <c r="HY100" i="1" s="1"/>
  <c r="HY101" i="1" s="1"/>
  <c r="HY102" i="1" s="1"/>
  <c r="HY103" i="1" s="1"/>
  <c r="HY104" i="1" s="1"/>
  <c r="HY105" i="1" s="1"/>
  <c r="HY106" i="1" s="1"/>
  <c r="HY107" i="1" s="1"/>
  <c r="HY108" i="1" s="1"/>
  <c r="HY109" i="1" s="1"/>
  <c r="HY110" i="1" s="1"/>
  <c r="HY111" i="1" s="1"/>
  <c r="HY112" i="1" s="1"/>
  <c r="HY113" i="1" s="1"/>
  <c r="HY114" i="1" s="1"/>
  <c r="HY115" i="1" s="1"/>
  <c r="HY116" i="1" s="1"/>
  <c r="HY117" i="1" s="1"/>
  <c r="HY118" i="1" s="1"/>
  <c r="HY119" i="1" s="1"/>
  <c r="HY120" i="1" s="1"/>
  <c r="HY121" i="1" s="1"/>
  <c r="HY122" i="1" s="1"/>
  <c r="HY123" i="1" s="1"/>
  <c r="HY124" i="1" s="1"/>
  <c r="HY125" i="1" s="1"/>
  <c r="HY126" i="1" s="1"/>
  <c r="HY127" i="1" s="1"/>
  <c r="HY128" i="1" s="1"/>
  <c r="HY129" i="1" s="1"/>
  <c r="HY130" i="1" s="1"/>
  <c r="HY131" i="1" s="1"/>
  <c r="HY132" i="1" s="1"/>
  <c r="HY133" i="1" s="1"/>
  <c r="HY134" i="1" s="1"/>
  <c r="HY135" i="1" s="1"/>
  <c r="HY136" i="1" s="1"/>
  <c r="HY137" i="1" s="1"/>
  <c r="HY138" i="1" s="1"/>
  <c r="HY139" i="1" s="1"/>
  <c r="HY140" i="1" s="1"/>
  <c r="HY141" i="1" s="1"/>
  <c r="HY142" i="1" s="1"/>
  <c r="HY143" i="1" s="1"/>
  <c r="HY144" i="1" s="1"/>
  <c r="HY145" i="1" s="1"/>
  <c r="HY146" i="1" s="1"/>
  <c r="HY147" i="1" s="1"/>
  <c r="HY148" i="1" s="1"/>
  <c r="HY149" i="1" s="1"/>
  <c r="HY150" i="1" s="1"/>
  <c r="HY151" i="1" s="1"/>
  <c r="HY152" i="1" s="1"/>
  <c r="HY153" i="1" s="1"/>
  <c r="HY154" i="1" s="1"/>
  <c r="HY155" i="1" s="1"/>
  <c r="HY156" i="1" s="1"/>
  <c r="HY157" i="1" s="1"/>
  <c r="HY158" i="1" s="1"/>
  <c r="HY159" i="1" s="1"/>
  <c r="HY160" i="1" s="1"/>
  <c r="HY161" i="1" s="1"/>
  <c r="HY162" i="1" s="1"/>
  <c r="HY163" i="1" s="1"/>
  <c r="HY164" i="1" s="1"/>
  <c r="HY165" i="1" s="1"/>
  <c r="HY166" i="1" s="1"/>
  <c r="HY167" i="1" s="1"/>
  <c r="HY168" i="1" s="1"/>
  <c r="HY169" i="1" s="1"/>
  <c r="HY170" i="1" s="1"/>
  <c r="HY171" i="1" s="1"/>
  <c r="HY172" i="1" s="1"/>
  <c r="HY173" i="1" s="1"/>
  <c r="HY174" i="1" s="1"/>
  <c r="HY175" i="1" s="1"/>
  <c r="HY176" i="1" s="1"/>
  <c r="HY177" i="1" s="1"/>
  <c r="HY178" i="1" s="1"/>
  <c r="HY179" i="1" s="1"/>
  <c r="HY180" i="1" s="1"/>
  <c r="HY181" i="1" s="1"/>
  <c r="HY182" i="1" s="1"/>
  <c r="HY183" i="1" s="1"/>
  <c r="HY184" i="1" s="1"/>
  <c r="HY185" i="1" s="1"/>
  <c r="HY186" i="1" s="1"/>
  <c r="HY187" i="1" s="1"/>
  <c r="HY188" i="1" s="1"/>
  <c r="HY189" i="1" s="1"/>
  <c r="HY190" i="1" s="1"/>
  <c r="HY191" i="1" s="1"/>
  <c r="HY192" i="1" s="1"/>
  <c r="HY193" i="1" s="1"/>
  <c r="HY194" i="1" s="1"/>
  <c r="HY195" i="1" s="1"/>
  <c r="B195" i="1"/>
  <c r="D195" i="1" s="1"/>
  <c r="B128" i="1"/>
  <c r="D128" i="1" s="1"/>
  <c r="B292" i="1"/>
  <c r="D292" i="1" s="1"/>
  <c r="B210" i="1"/>
  <c r="D210" i="1" s="1"/>
  <c r="B249" i="1"/>
  <c r="D249" i="1" s="1"/>
  <c r="B214" i="1"/>
  <c r="D214" i="1" s="1"/>
  <c r="B172" i="1"/>
  <c r="D172" i="1" s="1"/>
  <c r="B151" i="1"/>
  <c r="D151" i="1" s="1"/>
  <c r="B305" i="1"/>
  <c r="D305" i="1" s="1"/>
  <c r="B268" i="1"/>
  <c r="D268" i="1" s="1"/>
  <c r="B161" i="1"/>
  <c r="D161" i="1" s="1"/>
  <c r="B275" i="1"/>
  <c r="D275" i="1" s="1"/>
  <c r="B269" i="1"/>
  <c r="D269" i="1" s="1"/>
  <c r="B180" i="1"/>
  <c r="D180" i="1" s="1"/>
  <c r="B209" i="1"/>
  <c r="D209" i="1" s="1"/>
  <c r="B232" i="1"/>
  <c r="D232" i="1" s="1"/>
  <c r="B273" i="1"/>
  <c r="D273" i="1" s="1"/>
  <c r="B202" i="1"/>
  <c r="D202" i="1" s="1"/>
  <c r="B174" i="1"/>
  <c r="D174" i="1" s="1"/>
  <c r="B317" i="1"/>
  <c r="D317" i="1" s="1"/>
  <c r="B308" i="1"/>
  <c r="D308" i="1" s="1"/>
  <c r="B148" i="1"/>
  <c r="D148" i="1" s="1"/>
  <c r="B227" i="1"/>
  <c r="D227" i="1" s="1"/>
  <c r="B284" i="1"/>
  <c r="D284" i="1" s="1"/>
  <c r="B163" i="1"/>
  <c r="D163" i="1" s="1"/>
  <c r="B198" i="1"/>
  <c r="D198" i="1" s="1"/>
  <c r="B263" i="1"/>
  <c r="D263" i="1" s="1"/>
  <c r="B293" i="1"/>
  <c r="D293" i="1" s="1"/>
  <c r="B166" i="1"/>
  <c r="D166" i="1" s="1"/>
  <c r="B126" i="1"/>
  <c r="B150" i="1"/>
  <c r="D150" i="1" s="1"/>
  <c r="B288" i="1"/>
  <c r="D288" i="1" s="1"/>
  <c r="B298" i="1"/>
  <c r="D298" i="1" s="1"/>
  <c r="B217" i="1"/>
  <c r="D217" i="1" s="1"/>
  <c r="B143" i="1"/>
  <c r="D143" i="1" s="1"/>
  <c r="B167" i="1"/>
  <c r="D167" i="1" s="1"/>
  <c r="B252" i="1"/>
  <c r="D252" i="1" s="1"/>
  <c r="B205" i="1"/>
  <c r="D205" i="1" s="1"/>
  <c r="B169" i="1"/>
  <c r="D169" i="1" s="1"/>
  <c r="B158" i="1"/>
  <c r="D158" i="1" s="1"/>
  <c r="B283" i="1"/>
  <c r="D283" i="1" s="1"/>
  <c r="B274" i="1"/>
  <c r="D274" i="1" s="1"/>
  <c r="B146" i="1"/>
  <c r="D146" i="1" s="1"/>
  <c r="B192" i="1"/>
  <c r="D192" i="1" s="1"/>
  <c r="B165" i="1"/>
  <c r="D165" i="1" s="1"/>
  <c r="B216" i="1"/>
  <c r="D216" i="1" s="1"/>
  <c r="B248" i="1"/>
  <c r="D248" i="1" s="1"/>
  <c r="B230" i="1"/>
  <c r="D230" i="1" s="1"/>
  <c r="B196" i="1"/>
  <c r="D196" i="1" s="1"/>
  <c r="B228" i="1"/>
  <c r="D228" i="1" s="1"/>
  <c r="B183" i="1"/>
  <c r="D183" i="1" s="1"/>
  <c r="B282" i="1"/>
  <c r="D282" i="1" s="1"/>
  <c r="B194" i="1"/>
  <c r="D194" i="1" s="1"/>
  <c r="B177" i="1"/>
  <c r="D177" i="1" s="1"/>
  <c r="B203" i="1"/>
  <c r="D203" i="1" s="1"/>
  <c r="B141" i="1"/>
  <c r="D141" i="1" s="1"/>
  <c r="B306" i="1"/>
  <c r="D306" i="1" s="1"/>
  <c r="B311" i="1"/>
  <c r="D311" i="1" s="1"/>
  <c r="B154" i="1"/>
  <c r="D154" i="1" s="1"/>
  <c r="B318" i="1"/>
  <c r="D318" i="1" s="1"/>
  <c r="B224" i="1"/>
  <c r="D224" i="1" s="1"/>
  <c r="B199" i="1"/>
  <c r="D199" i="1" s="1"/>
  <c r="B257" i="1"/>
  <c r="D257" i="1" s="1"/>
  <c r="B303" i="1"/>
  <c r="D303" i="1" s="1"/>
  <c r="B162" i="1"/>
  <c r="D162" i="1" s="1"/>
  <c r="B270" i="1"/>
  <c r="D270" i="1" s="1"/>
  <c r="B191" i="1"/>
  <c r="D191" i="1" s="1"/>
  <c r="B281" i="1"/>
  <c r="D281" i="1" s="1"/>
  <c r="B234" i="1"/>
  <c r="D234" i="1" s="1"/>
  <c r="B295" i="1"/>
  <c r="D295" i="1" s="1"/>
  <c r="B255" i="1"/>
  <c r="D255" i="1" s="1"/>
  <c r="B253" i="1"/>
  <c r="D253" i="1" s="1"/>
  <c r="B289" i="1"/>
  <c r="D289" i="1" s="1"/>
  <c r="B247" i="1"/>
  <c r="D247" i="1" s="1"/>
  <c r="B221" i="1"/>
  <c r="D221" i="1" s="1"/>
  <c r="B277" i="1"/>
  <c r="D277" i="1" s="1"/>
  <c r="B147" i="1"/>
  <c r="D147" i="1" s="1"/>
  <c r="B178" i="1"/>
  <c r="D178" i="1" s="1"/>
  <c r="B251" i="1"/>
  <c r="D251" i="1" s="1"/>
  <c r="B278" i="1"/>
  <c r="D278" i="1" s="1"/>
  <c r="B254" i="1"/>
  <c r="D254" i="1" s="1"/>
  <c r="B299" i="1"/>
  <c r="D299" i="1" s="1"/>
  <c r="B239" i="1"/>
  <c r="D239" i="1" s="1"/>
  <c r="B235" i="1"/>
  <c r="D235" i="1" s="1"/>
  <c r="B276" i="1"/>
  <c r="D276" i="1" s="1"/>
  <c r="B310" i="1"/>
  <c r="D310" i="1" s="1"/>
  <c r="B238" i="1"/>
  <c r="D238" i="1" s="1"/>
  <c r="B300" i="1"/>
  <c r="D300" i="1" s="1"/>
  <c r="B170" i="1"/>
  <c r="D170" i="1" s="1"/>
  <c r="B265" i="1"/>
  <c r="D265" i="1" s="1"/>
  <c r="B223" i="1"/>
  <c r="D223" i="1" s="1"/>
  <c r="B142" i="1"/>
  <c r="D142" i="1" s="1"/>
  <c r="B233" i="1"/>
  <c r="D233" i="1" s="1"/>
  <c r="B271" i="1"/>
  <c r="D271" i="1" s="1"/>
  <c r="B211" i="1"/>
  <c r="D211" i="1" s="1"/>
  <c r="B272" i="1"/>
  <c r="D272" i="1" s="1"/>
  <c r="B129" i="1"/>
  <c r="D129" i="1" s="1"/>
  <c r="B286" i="1"/>
  <c r="D286" i="1" s="1"/>
  <c r="B264" i="1"/>
  <c r="D264" i="1" s="1"/>
  <c r="B197" i="1"/>
  <c r="D197" i="1" s="1"/>
  <c r="B315" i="1"/>
  <c r="D315" i="1" s="1"/>
  <c r="B240" i="1"/>
  <c r="D240" i="1" s="1"/>
  <c r="B184" i="1"/>
  <c r="D184" i="1" s="1"/>
  <c r="B145" i="1"/>
  <c r="D145" i="1" s="1"/>
  <c r="B237" i="1"/>
  <c r="D237" i="1" s="1"/>
  <c r="A64" i="1"/>
  <c r="C64" i="1" s="1"/>
  <c r="B213" i="1"/>
  <c r="D213" i="1" s="1"/>
  <c r="B215" i="1"/>
  <c r="D215" i="1" s="1"/>
  <c r="B132" i="1"/>
  <c r="D132" i="1" s="1"/>
  <c r="B316" i="1"/>
  <c r="D316" i="1" s="1"/>
  <c r="B179" i="1"/>
  <c r="D179" i="1" s="1"/>
  <c r="B153" i="1"/>
  <c r="D153" i="1" s="1"/>
  <c r="B175" i="1"/>
  <c r="D175" i="1" s="1"/>
  <c r="B256" i="1"/>
  <c r="D256" i="1" s="1"/>
  <c r="B171" i="1"/>
  <c r="D171" i="1" s="1"/>
  <c r="B160" i="1"/>
  <c r="D160" i="1" s="1"/>
  <c r="B313" i="1"/>
  <c r="D313" i="1" s="1"/>
  <c r="B187" i="1"/>
  <c r="D187" i="1" s="1"/>
  <c r="B261" i="1"/>
  <c r="D261" i="1" s="1"/>
  <c r="B155" i="1"/>
  <c r="D155" i="1" s="1"/>
  <c r="B296" i="1"/>
  <c r="D296" i="1" s="1"/>
  <c r="B181" i="1"/>
  <c r="D181" i="1" s="1"/>
  <c r="B136" i="1"/>
  <c r="D136" i="1" s="1"/>
  <c r="B244" i="1"/>
  <c r="D244" i="1" s="1"/>
  <c r="B236" i="1"/>
  <c r="D236" i="1" s="1"/>
  <c r="B258" i="1"/>
  <c r="D258" i="1" s="1"/>
  <c r="B279" i="1"/>
  <c r="D279" i="1" s="1"/>
  <c r="B208" i="1"/>
  <c r="D208" i="1" s="1"/>
  <c r="B294" i="1"/>
  <c r="D294" i="1" s="1"/>
  <c r="B280" i="1"/>
  <c r="D280" i="1" s="1"/>
  <c r="B219" i="1"/>
  <c r="D219" i="1" s="1"/>
  <c r="B259" i="1"/>
  <c r="D259" i="1" s="1"/>
  <c r="B218" i="1"/>
  <c r="D218" i="1" s="1"/>
  <c r="B137" i="1"/>
  <c r="D137" i="1" s="1"/>
  <c r="IA5" i="1"/>
  <c r="IA6" i="1" s="1"/>
  <c r="IA7" i="1" s="1"/>
  <c r="IA8" i="1" s="1"/>
  <c r="IA9" i="1" s="1"/>
  <c r="IA10" i="1" s="1"/>
  <c r="IA11" i="1" s="1"/>
  <c r="IA12" i="1" s="1"/>
  <c r="IA13" i="1" s="1"/>
  <c r="IA14" i="1" s="1"/>
  <c r="IA15" i="1" s="1"/>
  <c r="IA16" i="1" s="1"/>
  <c r="IA17" i="1" s="1"/>
  <c r="IA18" i="1" s="1"/>
  <c r="IA19" i="1" s="1"/>
  <c r="IA20" i="1" s="1"/>
  <c r="IA21" i="1" s="1"/>
  <c r="IA22" i="1" s="1"/>
  <c r="IA23" i="1" s="1"/>
  <c r="IA24" i="1" s="1"/>
  <c r="IA25" i="1" s="1"/>
  <c r="IA26" i="1" s="1"/>
  <c r="IA27" i="1" s="1"/>
  <c r="IA28" i="1" s="1"/>
  <c r="IA29" i="1" s="1"/>
  <c r="IA30" i="1" s="1"/>
  <c r="IA31" i="1" s="1"/>
  <c r="IA32" i="1" s="1"/>
  <c r="IA33" i="1" s="1"/>
  <c r="IA34" i="1" s="1"/>
  <c r="IA35" i="1" s="1"/>
  <c r="IA36" i="1" s="1"/>
  <c r="IA37" i="1" s="1"/>
  <c r="IA38" i="1" s="1"/>
  <c r="IA39" i="1" s="1"/>
  <c r="IA40" i="1" s="1"/>
  <c r="IA41" i="1" s="1"/>
  <c r="IA42" i="1" s="1"/>
  <c r="IA43" i="1" s="1"/>
  <c r="IA44" i="1" s="1"/>
  <c r="IA45" i="1" s="1"/>
  <c r="IA46" i="1" s="1"/>
  <c r="IA47" i="1" s="1"/>
  <c r="IA48" i="1" s="1"/>
  <c r="IA49" i="1" s="1"/>
  <c r="IA50" i="1" s="1"/>
  <c r="IA51" i="1" s="1"/>
  <c r="IA52" i="1" s="1"/>
  <c r="IA53" i="1" s="1"/>
  <c r="IA54" i="1" s="1"/>
  <c r="IA55" i="1" s="1"/>
  <c r="IA56" i="1" s="1"/>
  <c r="IA57" i="1" s="1"/>
  <c r="IA58" i="1" s="1"/>
  <c r="IA59" i="1" s="1"/>
  <c r="IA60" i="1" s="1"/>
  <c r="IA61" i="1" s="1"/>
  <c r="IA62" i="1" s="1"/>
  <c r="IA63" i="1" s="1"/>
  <c r="IA64" i="1" s="1"/>
  <c r="IA65" i="1" s="1"/>
  <c r="IA66" i="1" s="1"/>
  <c r="IA67" i="1" s="1"/>
  <c r="IA68" i="1" s="1"/>
  <c r="IA69" i="1" s="1"/>
  <c r="IA70" i="1" s="1"/>
  <c r="IA71" i="1" s="1"/>
  <c r="IA72" i="1" s="1"/>
  <c r="IA73" i="1" s="1"/>
  <c r="IA74" i="1" s="1"/>
  <c r="IA75" i="1" s="1"/>
  <c r="IA76" i="1" s="1"/>
  <c r="IA77" i="1" s="1"/>
  <c r="IA78" i="1" s="1"/>
  <c r="IA79" i="1" s="1"/>
  <c r="IA80" i="1" s="1"/>
  <c r="IA81" i="1" s="1"/>
  <c r="IA82" i="1" s="1"/>
  <c r="IA83" i="1" s="1"/>
  <c r="IA84" i="1" s="1"/>
  <c r="IA85" i="1" s="1"/>
  <c r="IA86" i="1" s="1"/>
  <c r="IA87" i="1" s="1"/>
  <c r="IA88" i="1" s="1"/>
  <c r="IA89" i="1" s="1"/>
  <c r="IA90" i="1" s="1"/>
  <c r="IA91" i="1" s="1"/>
  <c r="IA92" i="1" s="1"/>
  <c r="IA93" i="1" s="1"/>
  <c r="IA94" i="1" s="1"/>
  <c r="IA95" i="1" s="1"/>
  <c r="IA96" i="1" s="1"/>
  <c r="IA97" i="1" s="1"/>
  <c r="IA98" i="1" s="1"/>
  <c r="IA99" i="1" s="1"/>
  <c r="IA100" i="1" s="1"/>
  <c r="IA101" i="1" s="1"/>
  <c r="IA102" i="1" s="1"/>
  <c r="IA103" i="1" s="1"/>
  <c r="IA104" i="1" s="1"/>
  <c r="IA105" i="1" s="1"/>
  <c r="IA106" i="1" s="1"/>
  <c r="IA107" i="1" s="1"/>
  <c r="IA108" i="1" s="1"/>
  <c r="IA109" i="1" s="1"/>
  <c r="IA110" i="1" s="1"/>
  <c r="IA111" i="1" s="1"/>
  <c r="IA112" i="1" s="1"/>
  <c r="IA113" i="1" s="1"/>
  <c r="IA114" i="1" s="1"/>
  <c r="IA115" i="1" s="1"/>
  <c r="IA116" i="1" s="1"/>
  <c r="IA117" i="1" s="1"/>
  <c r="IA118" i="1" s="1"/>
  <c r="IA119" i="1" s="1"/>
  <c r="IA120" i="1" s="1"/>
  <c r="IA121" i="1" s="1"/>
  <c r="IA122" i="1" s="1"/>
  <c r="IA123" i="1" s="1"/>
  <c r="IA124" i="1" s="1"/>
  <c r="IA125" i="1" s="1"/>
  <c r="IA126" i="1" s="1"/>
  <c r="IA127" i="1" s="1"/>
  <c r="IA128" i="1" s="1"/>
  <c r="IA129" i="1" s="1"/>
  <c r="IA130" i="1" s="1"/>
  <c r="IA131" i="1" s="1"/>
  <c r="IA132" i="1" s="1"/>
  <c r="IA133" i="1" s="1"/>
  <c r="IA134" i="1" s="1"/>
  <c r="IA135" i="1" s="1"/>
  <c r="IA136" i="1" s="1"/>
  <c r="IA137" i="1" s="1"/>
  <c r="IA138" i="1" s="1"/>
  <c r="IA139" i="1" s="1"/>
  <c r="IA140" i="1" s="1"/>
  <c r="IA141" i="1" s="1"/>
  <c r="IA142" i="1" s="1"/>
  <c r="IA143" i="1" s="1"/>
  <c r="IA144" i="1" s="1"/>
  <c r="IA145" i="1" s="1"/>
  <c r="IA146" i="1" s="1"/>
  <c r="IA147" i="1" s="1"/>
  <c r="IA148" i="1" s="1"/>
  <c r="IA149" i="1" s="1"/>
  <c r="IA150" i="1" s="1"/>
  <c r="IA151" i="1" s="1"/>
  <c r="IA152" i="1" s="1"/>
  <c r="IA153" i="1" s="1"/>
  <c r="IA154" i="1" s="1"/>
  <c r="IA155" i="1" s="1"/>
  <c r="IA156" i="1" s="1"/>
  <c r="IA157" i="1" s="1"/>
  <c r="IA158" i="1" s="1"/>
  <c r="IA159" i="1" s="1"/>
  <c r="IA160" i="1" s="1"/>
  <c r="IA161" i="1" s="1"/>
  <c r="IA162" i="1" s="1"/>
  <c r="IA163" i="1" s="1"/>
  <c r="IA164" i="1" s="1"/>
  <c r="IA165" i="1" s="1"/>
  <c r="IA166" i="1" s="1"/>
  <c r="IA167" i="1" s="1"/>
  <c r="IA168" i="1" s="1"/>
  <c r="IA169" i="1" s="1"/>
  <c r="IA170" i="1" s="1"/>
  <c r="IA171" i="1" s="1"/>
  <c r="IA172" i="1" s="1"/>
  <c r="IA173" i="1" s="1"/>
  <c r="IA174" i="1" s="1"/>
  <c r="IA175" i="1" s="1"/>
  <c r="IA176" i="1" s="1"/>
  <c r="IA177" i="1" s="1"/>
  <c r="IA178" i="1" s="1"/>
  <c r="IA179" i="1" s="1"/>
  <c r="IA180" i="1" s="1"/>
  <c r="IA181" i="1" s="1"/>
  <c r="IA182" i="1" s="1"/>
  <c r="IA183" i="1" s="1"/>
  <c r="IA184" i="1" s="1"/>
  <c r="IA185" i="1" s="1"/>
  <c r="IA186" i="1" s="1"/>
  <c r="IA187" i="1" s="1"/>
  <c r="IA188" i="1" s="1"/>
  <c r="IA189" i="1" s="1"/>
  <c r="IA190" i="1" s="1"/>
  <c r="IA191" i="1" s="1"/>
  <c r="IA192" i="1" s="1"/>
  <c r="IA193" i="1" s="1"/>
  <c r="IA194" i="1" s="1"/>
  <c r="IA195" i="1" s="1"/>
  <c r="N127" i="1" l="1"/>
  <c r="O127" i="1" s="1" a="1"/>
  <c r="F64" i="1"/>
  <c r="F127" i="1" a="1"/>
  <c r="D64" i="1"/>
  <c r="K127" i="1" l="1"/>
  <c r="H127" i="1"/>
  <c r="I127" i="1"/>
  <c r="G127" i="1"/>
  <c r="Q127" i="1"/>
  <c r="R127" i="1" a="1"/>
  <c r="P127" i="1" a="1"/>
  <c r="N128" i="1" l="1"/>
  <c r="L127" i="1"/>
  <c r="J127" i="1"/>
  <c r="E128" i="1" l="1"/>
  <c r="O128" i="1" a="1"/>
  <c r="P128" i="1" l="1" a="1"/>
  <c r="Q128" i="1"/>
  <c r="R128" i="1" s="1" a="1"/>
  <c r="F128" i="1" a="1"/>
  <c r="G128" i="1" l="1"/>
  <c r="H128" i="1"/>
  <c r="K128" i="1"/>
  <c r="I128" i="1"/>
  <c r="N129" i="1"/>
  <c r="O129" i="1" l="1" a="1"/>
  <c r="J128" i="1"/>
  <c r="L128" i="1"/>
  <c r="E129" i="1" l="1"/>
  <c r="P129" i="1" a="1"/>
  <c r="Q129" i="1"/>
  <c r="R129" i="1" s="1" a="1"/>
  <c r="N130" i="1" l="1"/>
  <c r="F129" i="1" a="1"/>
  <c r="I129" i="1" l="1"/>
  <c r="H129" i="1"/>
  <c r="G129" i="1"/>
  <c r="K129" i="1"/>
  <c r="O130" i="1" a="1"/>
  <c r="P130" i="1" l="1" a="1"/>
  <c r="Q130" i="1"/>
  <c r="R130" i="1" a="1"/>
  <c r="L129" i="1"/>
  <c r="J129" i="1"/>
  <c r="E130" i="1" l="1"/>
  <c r="N131" i="1"/>
  <c r="O131" i="1" l="1" a="1"/>
  <c r="F130" i="1" a="1"/>
  <c r="K130" i="1" l="1"/>
  <c r="H130" i="1"/>
  <c r="I130" i="1"/>
  <c r="G130" i="1"/>
  <c r="P131" i="1" a="1"/>
  <c r="Q131" i="1"/>
  <c r="R131" i="1" s="1" a="1"/>
  <c r="N132" i="1" l="1"/>
  <c r="L130" i="1"/>
  <c r="J130" i="1"/>
  <c r="E131" i="1" l="1"/>
  <c r="O132" i="1" a="1"/>
  <c r="Q132" i="1" l="1"/>
  <c r="R132" i="1" s="1" a="1"/>
  <c r="N133" i="1" s="1"/>
  <c r="P132" i="1" a="1"/>
  <c r="F131" i="1" a="1"/>
  <c r="G131" i="1" l="1"/>
  <c r="K131" i="1"/>
  <c r="H131" i="1"/>
  <c r="I131" i="1"/>
  <c r="O133" i="1" a="1"/>
  <c r="Q133" i="1" l="1"/>
  <c r="R133" i="1" s="1" a="1"/>
  <c r="N134" i="1" s="1"/>
  <c r="P133" i="1" a="1"/>
  <c r="L131" i="1"/>
  <c r="J131" i="1"/>
  <c r="E132" i="1" l="1"/>
  <c r="O134" i="1" a="1"/>
  <c r="Q134" i="1" l="1"/>
  <c r="R134" i="1" s="1" a="1"/>
  <c r="N135" i="1" s="1"/>
  <c r="P134" i="1" a="1"/>
  <c r="F132" i="1" a="1"/>
  <c r="G132" i="1" l="1"/>
  <c r="H132" i="1"/>
  <c r="I132" i="1"/>
  <c r="K132" i="1"/>
  <c r="O135" i="1" a="1"/>
  <c r="P135" i="1" l="1" a="1"/>
  <c r="Q135" i="1"/>
  <c r="R135" i="1" a="1"/>
  <c r="N136" i="1" s="1"/>
  <c r="L132" i="1"/>
  <c r="E133" i="1" s="1"/>
  <c r="J132" i="1"/>
  <c r="F133" i="1" l="1" a="1"/>
  <c r="O136" i="1" a="1"/>
  <c r="P136" i="1" l="1" a="1"/>
  <c r="Q136" i="1"/>
  <c r="R136" i="1" s="1" a="1"/>
  <c r="N137" i="1" s="1"/>
  <c r="G133" i="1"/>
  <c r="K133" i="1"/>
  <c r="H133" i="1"/>
  <c r="I133" i="1"/>
  <c r="L133" i="1" l="1"/>
  <c r="E134" i="1" s="1"/>
  <c r="J133" i="1"/>
  <c r="O137" i="1" a="1"/>
  <c r="Q137" i="1" l="1"/>
  <c r="R137" i="1" a="1"/>
  <c r="N138" i="1" s="1"/>
  <c r="P137" i="1" a="1"/>
  <c r="F134" i="1" a="1"/>
  <c r="K134" i="1" l="1"/>
  <c r="H134" i="1"/>
  <c r="I134" i="1"/>
  <c r="G134" i="1"/>
  <c r="O138" i="1" a="1"/>
  <c r="P138" i="1" l="1" a="1"/>
  <c r="Q138" i="1"/>
  <c r="R138" i="1" s="1" a="1"/>
  <c r="N139" i="1" s="1"/>
  <c r="J134" i="1"/>
  <c r="L134" i="1"/>
  <c r="E135" i="1" s="1"/>
  <c r="F135" i="1" l="1" a="1"/>
  <c r="O139" i="1" a="1"/>
  <c r="Q139" i="1" l="1"/>
  <c r="R139" i="1" s="1" a="1"/>
  <c r="N140" i="1" s="1"/>
  <c r="P139" i="1" a="1"/>
  <c r="I135" i="1"/>
  <c r="H135" i="1"/>
  <c r="K135" i="1"/>
  <c r="G135" i="1"/>
  <c r="J135" i="1" l="1"/>
  <c r="L135" i="1"/>
  <c r="E136" i="1" s="1"/>
  <c r="O140" i="1" a="1"/>
  <c r="P140" i="1" l="1" a="1"/>
  <c r="Q140" i="1"/>
  <c r="R140" i="1" s="1" a="1"/>
  <c r="N141" i="1" s="1"/>
  <c r="F136" i="1" a="1"/>
  <c r="O141" i="1" l="1" a="1"/>
  <c r="G136" i="1"/>
  <c r="H136" i="1"/>
  <c r="K136" i="1"/>
  <c r="I136" i="1"/>
  <c r="L136" i="1" l="1"/>
  <c r="E137" i="1" s="1"/>
  <c r="J136" i="1"/>
  <c r="P141" i="1" a="1"/>
  <c r="Q141" i="1"/>
  <c r="R141" i="1" s="1" a="1"/>
  <c r="N142" i="1" s="1"/>
  <c r="O142" i="1" l="1" a="1"/>
  <c r="F137" i="1" a="1"/>
  <c r="G137" i="1" l="1"/>
  <c r="K137" i="1"/>
  <c r="I137" i="1"/>
  <c r="H137" i="1"/>
  <c r="P142" i="1" a="1"/>
  <c r="Q142" i="1"/>
  <c r="R142" i="1" a="1"/>
  <c r="N143" i="1" s="1"/>
  <c r="O143" i="1" l="1" a="1"/>
  <c r="L137" i="1"/>
  <c r="E138" i="1" s="1"/>
  <c r="J137" i="1"/>
  <c r="F138" i="1" l="1" a="1"/>
  <c r="Q143" i="1"/>
  <c r="R143" i="1" s="1" a="1"/>
  <c r="N144" i="1" s="1"/>
  <c r="P143" i="1" a="1"/>
  <c r="O144" i="1" l="1" a="1"/>
  <c r="H138" i="1"/>
  <c r="G138" i="1"/>
  <c r="K138" i="1"/>
  <c r="I138" i="1"/>
  <c r="L138" i="1" l="1"/>
  <c r="E139" i="1" s="1"/>
  <c r="J138" i="1"/>
  <c r="P144" i="1" a="1"/>
  <c r="Q144" i="1"/>
  <c r="R144" i="1" s="1" a="1"/>
  <c r="N145" i="1" s="1"/>
  <c r="O145" i="1" l="1" a="1"/>
  <c r="F139" i="1" a="1"/>
  <c r="G139" i="1" l="1"/>
  <c r="I139" i="1"/>
  <c r="K139" i="1"/>
  <c r="H139" i="1"/>
  <c r="P145" i="1" a="1"/>
  <c r="Q145" i="1"/>
  <c r="R145" i="1" s="1" a="1"/>
  <c r="N146" i="1" s="1"/>
  <c r="O146" i="1" l="1" a="1"/>
  <c r="L139" i="1"/>
  <c r="E140" i="1" s="1"/>
  <c r="J139" i="1"/>
  <c r="F140" i="1" l="1" a="1"/>
  <c r="P146" i="1" a="1"/>
  <c r="Q146" i="1"/>
  <c r="R146" i="1" s="1" a="1"/>
  <c r="N147" i="1" s="1"/>
  <c r="O147" i="1" l="1" a="1"/>
  <c r="G140" i="1"/>
  <c r="K140" i="1"/>
  <c r="H140" i="1"/>
  <c r="I140" i="1"/>
  <c r="J140" i="1" l="1"/>
  <c r="L140" i="1"/>
  <c r="E141" i="1" s="1"/>
  <c r="P147" i="1" a="1"/>
  <c r="Q147" i="1"/>
  <c r="R147" i="1" s="1" a="1"/>
  <c r="N148" i="1" s="1"/>
  <c r="O148" i="1" l="1" a="1"/>
  <c r="F141" i="1" a="1"/>
  <c r="G141" i="1" l="1"/>
  <c r="K141" i="1"/>
  <c r="H141" i="1"/>
  <c r="I141" i="1"/>
  <c r="P148" i="1" a="1"/>
  <c r="Q148" i="1"/>
  <c r="R148" i="1" s="1" a="1"/>
  <c r="N149" i="1" s="1"/>
  <c r="O149" i="1" l="1" a="1"/>
  <c r="J141" i="1"/>
  <c r="L141" i="1"/>
  <c r="E142" i="1" s="1"/>
  <c r="F142" i="1" l="1" a="1"/>
  <c r="Q149" i="1"/>
  <c r="R149" i="1" s="1" a="1"/>
  <c r="N150" i="1" s="1"/>
  <c r="P149" i="1" a="1"/>
  <c r="O150" i="1" l="1" a="1"/>
  <c r="G142" i="1"/>
  <c r="I142" i="1"/>
  <c r="K142" i="1"/>
  <c r="H142" i="1"/>
  <c r="J142" i="1" l="1"/>
  <c r="L142" i="1"/>
  <c r="E143" i="1" s="1"/>
  <c r="Q150" i="1"/>
  <c r="R150" i="1" s="1" a="1"/>
  <c r="N151" i="1" s="1"/>
  <c r="P150" i="1" a="1"/>
  <c r="O151" i="1" l="1" a="1"/>
  <c r="F143" i="1" a="1"/>
  <c r="G143" i="1" l="1"/>
  <c r="I143" i="1"/>
  <c r="K143" i="1"/>
  <c r="H143" i="1"/>
  <c r="Q151" i="1"/>
  <c r="R151" i="1" a="1"/>
  <c r="N152" i="1" s="1"/>
  <c r="P151" i="1" a="1"/>
  <c r="O152" i="1" l="1" a="1"/>
  <c r="J143" i="1"/>
  <c r="L143" i="1"/>
  <c r="E144" i="1" s="1"/>
  <c r="F144" i="1" l="1" a="1"/>
  <c r="Q152" i="1"/>
  <c r="R152" i="1" s="1" a="1"/>
  <c r="N153" i="1" s="1"/>
  <c r="P152" i="1" a="1"/>
  <c r="O153" i="1" l="1" a="1"/>
  <c r="K144" i="1"/>
  <c r="I144" i="1"/>
  <c r="G144" i="1"/>
  <c r="H144" i="1"/>
  <c r="L144" i="1" l="1"/>
  <c r="E145" i="1" s="1"/>
  <c r="J144" i="1"/>
  <c r="P153" i="1" a="1"/>
  <c r="Q153" i="1"/>
  <c r="R153" i="1" s="1" a="1"/>
  <c r="N154" i="1" s="1"/>
  <c r="O154" i="1" l="1" a="1"/>
  <c r="F145" i="1" a="1"/>
  <c r="G145" i="1" l="1"/>
  <c r="K145" i="1"/>
  <c r="I145" i="1"/>
  <c r="H145" i="1"/>
  <c r="Q154" i="1"/>
  <c r="R154" i="1" s="1" a="1"/>
  <c r="N155" i="1" s="1"/>
  <c r="P154" i="1" a="1"/>
  <c r="O155" i="1" l="1" a="1"/>
  <c r="L145" i="1"/>
  <c r="E146" i="1" s="1"/>
  <c r="J145" i="1"/>
  <c r="F146" i="1" l="1" a="1"/>
  <c r="Q155" i="1"/>
  <c r="R155" i="1" s="1" a="1"/>
  <c r="N156" i="1" s="1"/>
  <c r="P155" i="1" a="1"/>
  <c r="O156" i="1" l="1" a="1"/>
  <c r="H146" i="1"/>
  <c r="I146" i="1"/>
  <c r="K146" i="1"/>
  <c r="G146" i="1"/>
  <c r="J146" i="1" l="1"/>
  <c r="L146" i="1"/>
  <c r="E147" i="1" s="1"/>
  <c r="Q156" i="1"/>
  <c r="R156" i="1" s="1" a="1"/>
  <c r="N157" i="1" s="1"/>
  <c r="P156" i="1" a="1"/>
  <c r="O157" i="1" l="1" a="1"/>
  <c r="F147" i="1" a="1"/>
  <c r="H147" i="1" l="1"/>
  <c r="I147" i="1"/>
  <c r="K147" i="1"/>
  <c r="G147" i="1"/>
  <c r="Q157" i="1"/>
  <c r="R157" i="1" s="1" a="1"/>
  <c r="N158" i="1" s="1"/>
  <c r="P157" i="1" a="1"/>
  <c r="J147" i="1" l="1"/>
  <c r="L147" i="1"/>
  <c r="E148" i="1" s="1"/>
  <c r="O158" i="1" a="1"/>
  <c r="P158" i="1" l="1" a="1"/>
  <c r="Q158" i="1"/>
  <c r="R158" i="1" s="1" a="1"/>
  <c r="N159" i="1" s="1"/>
  <c r="F148" i="1" a="1"/>
  <c r="O159" i="1" l="1" a="1"/>
  <c r="G148" i="1"/>
  <c r="H148" i="1"/>
  <c r="K148" i="1"/>
  <c r="I148" i="1"/>
  <c r="L148" i="1" l="1"/>
  <c r="E149" i="1" s="1"/>
  <c r="J148" i="1"/>
  <c r="Q159" i="1"/>
  <c r="R159" i="1" s="1" a="1"/>
  <c r="N160" i="1" s="1"/>
  <c r="P159" i="1" a="1"/>
  <c r="O160" i="1" l="1" a="1"/>
  <c r="F149" i="1" a="1"/>
  <c r="G149" i="1" l="1"/>
  <c r="H149" i="1"/>
  <c r="I149" i="1"/>
  <c r="K149" i="1"/>
  <c r="P160" i="1" a="1"/>
  <c r="Q160" i="1"/>
  <c r="R160" i="1" s="1" a="1"/>
  <c r="N161" i="1" s="1"/>
  <c r="O161" i="1" l="1" a="1"/>
  <c r="L149" i="1"/>
  <c r="E150" i="1" s="1"/>
  <c r="J149" i="1"/>
  <c r="F150" i="1" l="1" a="1"/>
  <c r="P161" i="1" a="1"/>
  <c r="Q161" i="1"/>
  <c r="R161" i="1" s="1" a="1"/>
  <c r="N162" i="1" s="1"/>
  <c r="O162" i="1" l="1" a="1"/>
  <c r="H150" i="1"/>
  <c r="K150" i="1"/>
  <c r="I150" i="1"/>
  <c r="G150" i="1"/>
  <c r="J150" i="1" l="1"/>
  <c r="L150" i="1"/>
  <c r="E151" i="1" s="1"/>
  <c r="Q162" i="1"/>
  <c r="R162" i="1" s="1" a="1"/>
  <c r="N163" i="1" s="1"/>
  <c r="P162" i="1" a="1"/>
  <c r="O163" i="1" l="1" a="1"/>
  <c r="F151" i="1" a="1"/>
  <c r="G151" i="1" l="1"/>
  <c r="I151" i="1"/>
  <c r="H151" i="1"/>
  <c r="K151" i="1"/>
  <c r="P163" i="1" a="1"/>
  <c r="Q163" i="1"/>
  <c r="R163" i="1" a="1"/>
  <c r="N164" i="1" s="1"/>
  <c r="O164" i="1" l="1" a="1"/>
  <c r="L151" i="1"/>
  <c r="E152" i="1" s="1"/>
  <c r="J151" i="1"/>
  <c r="F152" i="1" l="1" a="1"/>
  <c r="P164" i="1" a="1"/>
  <c r="Q164" i="1"/>
  <c r="R164" i="1" s="1" a="1"/>
  <c r="N165" i="1" s="1"/>
  <c r="O165" i="1" l="1" a="1"/>
  <c r="G152" i="1"/>
  <c r="I152" i="1"/>
  <c r="H152" i="1"/>
  <c r="K152" i="1"/>
  <c r="J152" i="1" l="1"/>
  <c r="L152" i="1"/>
  <c r="E153" i="1" s="1"/>
  <c r="Q165" i="1"/>
  <c r="R165" i="1" s="1" a="1"/>
  <c r="N166" i="1" s="1"/>
  <c r="P165" i="1" a="1"/>
  <c r="O166" i="1" l="1" a="1"/>
  <c r="F153" i="1" a="1"/>
  <c r="K153" i="1" l="1"/>
  <c r="I153" i="1"/>
  <c r="H153" i="1"/>
  <c r="G153" i="1"/>
  <c r="Q166" i="1"/>
  <c r="R166" i="1" s="1" a="1"/>
  <c r="N167" i="1" s="1"/>
  <c r="P166" i="1" a="1"/>
  <c r="O167" i="1" l="1" a="1"/>
  <c r="L153" i="1"/>
  <c r="E154" i="1" s="1"/>
  <c r="J153" i="1"/>
  <c r="F154" i="1" l="1" a="1"/>
  <c r="Q167" i="1"/>
  <c r="R167" i="1" s="1" a="1"/>
  <c r="N168" i="1" s="1"/>
  <c r="P167" i="1" a="1"/>
  <c r="O168" i="1" l="1" a="1"/>
  <c r="I154" i="1"/>
  <c r="K154" i="1"/>
  <c r="G154" i="1"/>
  <c r="H154" i="1"/>
  <c r="L154" i="1" l="1"/>
  <c r="E155" i="1" s="1"/>
  <c r="J154" i="1"/>
  <c r="Q168" i="1"/>
  <c r="R168" i="1" s="1" a="1"/>
  <c r="N169" i="1" s="1"/>
  <c r="P168" i="1" a="1"/>
  <c r="O169" i="1" l="1" a="1"/>
  <c r="F155" i="1" a="1"/>
  <c r="G155" i="1" l="1"/>
  <c r="I155" i="1"/>
  <c r="K155" i="1"/>
  <c r="H155" i="1"/>
  <c r="P169" i="1" a="1"/>
  <c r="Q169" i="1"/>
  <c r="R169" i="1" s="1" a="1"/>
  <c r="N170" i="1" s="1"/>
  <c r="O170" i="1" l="1" a="1"/>
  <c r="L155" i="1"/>
  <c r="E156" i="1" s="1"/>
  <c r="J155" i="1"/>
  <c r="F156" i="1" l="1" a="1"/>
  <c r="P170" i="1" a="1"/>
  <c r="Q170" i="1"/>
  <c r="R170" i="1" s="1" a="1"/>
  <c r="N171" i="1" s="1"/>
  <c r="O171" i="1" l="1" a="1"/>
  <c r="G156" i="1"/>
  <c r="K156" i="1"/>
  <c r="I156" i="1"/>
  <c r="H156" i="1"/>
  <c r="J156" i="1" l="1"/>
  <c r="L156" i="1"/>
  <c r="E157" i="1" s="1"/>
  <c r="P171" i="1" a="1"/>
  <c r="Q171" i="1"/>
  <c r="R171" i="1" s="1" a="1"/>
  <c r="N172" i="1" s="1"/>
  <c r="O172" i="1" l="1" a="1"/>
  <c r="F157" i="1" a="1"/>
  <c r="I157" i="1" l="1"/>
  <c r="K157" i="1"/>
  <c r="H157" i="1"/>
  <c r="G157" i="1"/>
  <c r="P172" i="1" a="1"/>
  <c r="Q172" i="1"/>
  <c r="R172" i="1" s="1" a="1"/>
  <c r="N173" i="1" s="1"/>
  <c r="O173" i="1" l="1" a="1"/>
  <c r="L157" i="1"/>
  <c r="E158" i="1" s="1"/>
  <c r="J157" i="1"/>
  <c r="F158" i="1" l="1" a="1"/>
  <c r="P173" i="1" a="1"/>
  <c r="Q173" i="1"/>
  <c r="R173" i="1" s="1" a="1"/>
  <c r="N174" i="1" s="1"/>
  <c r="O174" i="1" l="1" a="1"/>
  <c r="I158" i="1"/>
  <c r="H158" i="1"/>
  <c r="K158" i="1"/>
  <c r="G158" i="1"/>
  <c r="L158" i="1" l="1"/>
  <c r="E159" i="1" s="1"/>
  <c r="J158" i="1"/>
  <c r="P174" i="1" a="1"/>
  <c r="Q174" i="1"/>
  <c r="R174" i="1" s="1" a="1"/>
  <c r="N175" i="1" s="1"/>
  <c r="O175" i="1" l="1" a="1"/>
  <c r="F159" i="1" a="1"/>
  <c r="G159" i="1" l="1"/>
  <c r="I159" i="1"/>
  <c r="H159" i="1"/>
  <c r="K159" i="1"/>
  <c r="P175" i="1" a="1"/>
  <c r="Q175" i="1"/>
  <c r="R175" i="1" s="1" a="1"/>
  <c r="N176" i="1" s="1"/>
  <c r="O176" i="1" l="1" a="1"/>
  <c r="J159" i="1"/>
  <c r="L159" i="1"/>
  <c r="E160" i="1" s="1"/>
  <c r="F160" i="1" l="1" a="1"/>
  <c r="P176" i="1" a="1"/>
  <c r="Q176" i="1"/>
  <c r="R176" i="1" s="1" a="1"/>
  <c r="N177" i="1" s="1"/>
  <c r="O177" i="1" l="1" a="1"/>
  <c r="G160" i="1"/>
  <c r="I160" i="1"/>
  <c r="H160" i="1"/>
  <c r="K160" i="1"/>
  <c r="L160" i="1" l="1"/>
  <c r="E161" i="1" s="1"/>
  <c r="J160" i="1"/>
  <c r="P177" i="1" a="1"/>
  <c r="Q177" i="1"/>
  <c r="R177" i="1" a="1"/>
  <c r="N178" i="1" s="1"/>
  <c r="O178" i="1" l="1" a="1"/>
  <c r="F161" i="1" a="1"/>
  <c r="I161" i="1" l="1"/>
  <c r="K161" i="1"/>
  <c r="H161" i="1"/>
  <c r="G161" i="1"/>
  <c r="P178" i="1" a="1"/>
  <c r="Q178" i="1"/>
  <c r="R178" i="1" s="1" a="1"/>
  <c r="N179" i="1" s="1"/>
  <c r="O179" i="1" l="1" a="1"/>
  <c r="L161" i="1"/>
  <c r="E162" i="1" s="1"/>
  <c r="J161" i="1"/>
  <c r="F162" i="1" l="1" a="1"/>
  <c r="Q179" i="1"/>
  <c r="R179" i="1" s="1" a="1"/>
  <c r="N180" i="1" s="1"/>
  <c r="P179" i="1" a="1"/>
  <c r="O180" i="1" l="1" a="1"/>
  <c r="G162" i="1"/>
  <c r="H162" i="1"/>
  <c r="I162" i="1"/>
  <c r="K162" i="1"/>
  <c r="J162" i="1" l="1"/>
  <c r="L162" i="1"/>
  <c r="E163" i="1" s="1"/>
  <c r="Q180" i="1"/>
  <c r="R180" i="1" s="1" a="1"/>
  <c r="N181" i="1" s="1"/>
  <c r="P180" i="1" a="1"/>
  <c r="O181" i="1" l="1" a="1"/>
  <c r="F163" i="1" a="1"/>
  <c r="K163" i="1" l="1"/>
  <c r="H163" i="1"/>
  <c r="I163" i="1"/>
  <c r="G163" i="1"/>
  <c r="Q181" i="1"/>
  <c r="R181" i="1" a="1"/>
  <c r="N182" i="1" s="1"/>
  <c r="P181" i="1" a="1"/>
  <c r="O182" i="1" l="1" a="1"/>
  <c r="J163" i="1"/>
  <c r="L163" i="1"/>
  <c r="E164" i="1" s="1"/>
  <c r="F164" i="1" l="1" a="1"/>
  <c r="Q182" i="1"/>
  <c r="R182" i="1" s="1" a="1"/>
  <c r="N183" i="1" s="1"/>
  <c r="P182" i="1" a="1"/>
  <c r="O183" i="1" l="1" a="1"/>
  <c r="G164" i="1"/>
  <c r="I164" i="1"/>
  <c r="H164" i="1"/>
  <c r="K164" i="1"/>
  <c r="J164" i="1" l="1"/>
  <c r="L164" i="1"/>
  <c r="E165" i="1" s="1"/>
  <c r="Q183" i="1"/>
  <c r="R183" i="1" s="1" a="1"/>
  <c r="N184" i="1" s="1"/>
  <c r="P183" i="1" a="1"/>
  <c r="O184" i="1" l="1" a="1"/>
  <c r="F165" i="1" a="1"/>
  <c r="G165" i="1" l="1"/>
  <c r="I165" i="1"/>
  <c r="K165" i="1"/>
  <c r="H165" i="1"/>
  <c r="P184" i="1" a="1"/>
  <c r="Q184" i="1"/>
  <c r="R184" i="1" a="1"/>
  <c r="N185" i="1" s="1"/>
  <c r="O185" i="1" l="1" a="1"/>
  <c r="J165" i="1"/>
  <c r="L165" i="1"/>
  <c r="E166" i="1" s="1"/>
  <c r="F166" i="1" l="1" a="1"/>
  <c r="Q185" i="1"/>
  <c r="R185" i="1" s="1" a="1"/>
  <c r="N186" i="1" s="1"/>
  <c r="P185" i="1" a="1"/>
  <c r="O186" i="1" l="1" a="1"/>
  <c r="H166" i="1"/>
  <c r="I166" i="1"/>
  <c r="K166" i="1"/>
  <c r="G166" i="1"/>
  <c r="J166" i="1" l="1"/>
  <c r="L166" i="1"/>
  <c r="E167" i="1" s="1"/>
  <c r="Q186" i="1"/>
  <c r="R186" i="1" s="1" a="1"/>
  <c r="N187" i="1" s="1"/>
  <c r="P186" i="1" a="1"/>
  <c r="O187" i="1" l="1" a="1"/>
  <c r="F167" i="1" a="1"/>
  <c r="H167" i="1" l="1"/>
  <c r="G167" i="1"/>
  <c r="I167" i="1"/>
  <c r="K167" i="1"/>
  <c r="P187" i="1" a="1"/>
  <c r="Q187" i="1"/>
  <c r="R187" i="1" s="1" a="1"/>
  <c r="N188" i="1" s="1"/>
  <c r="O188" i="1" l="1" a="1"/>
  <c r="L167" i="1"/>
  <c r="E168" i="1" s="1"/>
  <c r="J167" i="1"/>
  <c r="F168" i="1" l="1" a="1"/>
  <c r="P188" i="1" a="1"/>
  <c r="Q188" i="1"/>
  <c r="R188" i="1" s="1" a="1"/>
  <c r="N189" i="1" s="1"/>
  <c r="O189" i="1" l="1" a="1"/>
  <c r="G168" i="1"/>
  <c r="K168" i="1"/>
  <c r="H168" i="1"/>
  <c r="I168" i="1"/>
  <c r="L168" i="1" l="1"/>
  <c r="E169" i="1" s="1"/>
  <c r="J168" i="1"/>
  <c r="Q189" i="1"/>
  <c r="R189" i="1" s="1" a="1"/>
  <c r="N190" i="1" s="1"/>
  <c r="P189" i="1" a="1"/>
  <c r="O190" i="1" l="1" a="1"/>
  <c r="F169" i="1" a="1"/>
  <c r="I169" i="1" l="1"/>
  <c r="G169" i="1"/>
  <c r="K169" i="1"/>
  <c r="H169" i="1"/>
  <c r="P190" i="1" a="1"/>
  <c r="Q190" i="1"/>
  <c r="R190" i="1" s="1" a="1"/>
  <c r="N191" i="1" s="1"/>
  <c r="O191" i="1" l="1" a="1"/>
  <c r="L169" i="1"/>
  <c r="E170" i="1" s="1"/>
  <c r="J169" i="1"/>
  <c r="F170" i="1" l="1" a="1"/>
  <c r="P191" i="1" a="1"/>
  <c r="Q191" i="1"/>
  <c r="R191" i="1" s="1" a="1"/>
  <c r="N192" i="1" s="1"/>
  <c r="O192" i="1" l="1" a="1"/>
  <c r="G170" i="1"/>
  <c r="K170" i="1"/>
  <c r="I170" i="1"/>
  <c r="H170" i="1"/>
  <c r="J170" i="1" l="1"/>
  <c r="L170" i="1"/>
  <c r="E171" i="1" s="1"/>
  <c r="Q192" i="1"/>
  <c r="R192" i="1" s="1" a="1"/>
  <c r="N193" i="1" s="1"/>
  <c r="P192" i="1" a="1"/>
  <c r="O193" i="1" l="1" a="1"/>
  <c r="F171" i="1" a="1"/>
  <c r="G171" i="1" l="1"/>
  <c r="I171" i="1"/>
  <c r="K171" i="1"/>
  <c r="H171" i="1"/>
  <c r="P193" i="1" a="1"/>
  <c r="Q193" i="1"/>
  <c r="R193" i="1" s="1" a="1"/>
  <c r="N194" i="1" s="1"/>
  <c r="O194" i="1" l="1" a="1"/>
  <c r="L171" i="1"/>
  <c r="E172" i="1" s="1"/>
  <c r="J171" i="1"/>
  <c r="F172" i="1" l="1" a="1"/>
  <c r="P194" i="1" a="1"/>
  <c r="Q194" i="1"/>
  <c r="R194" i="1" s="1" a="1"/>
  <c r="N195" i="1" s="1"/>
  <c r="O195" i="1" l="1" a="1"/>
  <c r="G172" i="1"/>
  <c r="H172" i="1"/>
  <c r="I172" i="1"/>
  <c r="K172" i="1"/>
  <c r="L172" i="1" l="1"/>
  <c r="E173" i="1" s="1"/>
  <c r="J172" i="1"/>
  <c r="P195" i="1" a="1"/>
  <c r="Q195" i="1"/>
  <c r="R195" i="1" s="1" a="1"/>
  <c r="N196" i="1" s="1"/>
  <c r="O196" i="1" l="1" a="1"/>
  <c r="F173" i="1" a="1"/>
  <c r="I173" i="1" l="1"/>
  <c r="H173" i="1"/>
  <c r="K173" i="1"/>
  <c r="G173" i="1"/>
  <c r="P196" i="1" a="1"/>
  <c r="Q196" i="1"/>
  <c r="R196" i="1" a="1"/>
  <c r="N197" i="1" s="1"/>
  <c r="O197" i="1" l="1" a="1"/>
  <c r="L173" i="1"/>
  <c r="E174" i="1" s="1"/>
  <c r="J173" i="1"/>
  <c r="F174" i="1" l="1" a="1"/>
  <c r="Q197" i="1"/>
  <c r="R197" i="1" s="1" a="1"/>
  <c r="N198" i="1" s="1"/>
  <c r="P197" i="1" a="1"/>
  <c r="O198" i="1" l="1" a="1"/>
  <c r="K174" i="1"/>
  <c r="I174" i="1"/>
  <c r="H174" i="1"/>
  <c r="G174" i="1"/>
  <c r="J174" i="1" l="1"/>
  <c r="L174" i="1"/>
  <c r="E175" i="1" s="1"/>
  <c r="P198" i="1" a="1"/>
  <c r="Q198" i="1"/>
  <c r="R198" i="1" s="1" a="1"/>
  <c r="N199" i="1" s="1"/>
  <c r="O199" i="1" l="1" a="1"/>
  <c r="F175" i="1" a="1"/>
  <c r="K175" i="1" l="1"/>
  <c r="I175" i="1"/>
  <c r="H175" i="1"/>
  <c r="G175" i="1"/>
  <c r="P199" i="1" a="1"/>
  <c r="Q199" i="1"/>
  <c r="R199" i="1" s="1" a="1"/>
  <c r="N200" i="1" s="1"/>
  <c r="O200" i="1" l="1" a="1"/>
  <c r="L175" i="1"/>
  <c r="E176" i="1" s="1"/>
  <c r="J175" i="1"/>
  <c r="F176" i="1" l="1" a="1"/>
  <c r="P200" i="1" a="1"/>
  <c r="Q200" i="1"/>
  <c r="R200" i="1" s="1" a="1"/>
  <c r="N201" i="1" s="1"/>
  <c r="O201" i="1" l="1" a="1"/>
  <c r="G176" i="1"/>
  <c r="K176" i="1"/>
  <c r="I176" i="1"/>
  <c r="H176" i="1"/>
  <c r="J176" i="1" l="1"/>
  <c r="L176" i="1"/>
  <c r="E177" i="1" s="1"/>
  <c r="Q201" i="1"/>
  <c r="R201" i="1" s="1" a="1"/>
  <c r="N202" i="1" s="1"/>
  <c r="P201" i="1" a="1"/>
  <c r="O202" i="1" l="1" a="1"/>
  <c r="F177" i="1" a="1"/>
  <c r="H177" i="1" l="1"/>
  <c r="K177" i="1"/>
  <c r="G177" i="1"/>
  <c r="I177" i="1"/>
  <c r="Q202" i="1"/>
  <c r="R202" i="1" s="1" a="1"/>
  <c r="N203" i="1" s="1"/>
  <c r="P202" i="1" a="1"/>
  <c r="J177" i="1" l="1"/>
  <c r="L177" i="1"/>
  <c r="E178" i="1" s="1"/>
  <c r="O203" i="1" a="1"/>
  <c r="P203" i="1" l="1" a="1"/>
  <c r="R203" i="1" a="1"/>
  <c r="N204" i="1" s="1"/>
  <c r="Q203" i="1"/>
  <c r="F178" i="1" a="1"/>
  <c r="G178" i="1" l="1"/>
  <c r="H178" i="1"/>
  <c r="I178" i="1"/>
  <c r="K178" i="1"/>
  <c r="O204" i="1" a="1"/>
  <c r="Q204" i="1" l="1"/>
  <c r="R204" i="1" s="1" a="1"/>
  <c r="N205" i="1" s="1"/>
  <c r="P204" i="1" a="1"/>
  <c r="L178" i="1"/>
  <c r="E179" i="1" s="1"/>
  <c r="J178" i="1"/>
  <c r="F179" i="1" l="1" a="1"/>
  <c r="O205" i="1" a="1"/>
  <c r="P205" i="1" l="1" a="1"/>
  <c r="Q205" i="1"/>
  <c r="R205" i="1" s="1" a="1"/>
  <c r="N206" i="1" s="1"/>
  <c r="G179" i="1"/>
  <c r="K179" i="1"/>
  <c r="I179" i="1"/>
  <c r="H179" i="1"/>
  <c r="L179" i="1" l="1"/>
  <c r="E180" i="1" s="1"/>
  <c r="J179" i="1"/>
  <c r="O206" i="1" a="1"/>
  <c r="Q206" i="1" l="1"/>
  <c r="R206" i="1" s="1" a="1"/>
  <c r="N207" i="1" s="1"/>
  <c r="P206" i="1" a="1"/>
  <c r="F180" i="1" a="1"/>
  <c r="G180" i="1" l="1"/>
  <c r="K180" i="1"/>
  <c r="I180" i="1"/>
  <c r="H180" i="1"/>
  <c r="O207" i="1" a="1"/>
  <c r="P207" i="1" l="1" a="1"/>
  <c r="Q207" i="1"/>
  <c r="R207" i="1" s="1" a="1"/>
  <c r="N208" i="1" s="1"/>
  <c r="J180" i="1"/>
  <c r="L180" i="1"/>
  <c r="E181" i="1" s="1"/>
  <c r="F181" i="1" l="1" a="1"/>
  <c r="O208" i="1" a="1"/>
  <c r="P208" i="1" l="1" a="1"/>
  <c r="Q208" i="1"/>
  <c r="R208" i="1" s="1" a="1"/>
  <c r="N209" i="1" s="1"/>
  <c r="H181" i="1"/>
  <c r="K181" i="1"/>
  <c r="I181" i="1"/>
  <c r="G181" i="1"/>
  <c r="J181" i="1" l="1"/>
  <c r="L181" i="1"/>
  <c r="E182" i="1" s="1"/>
  <c r="O209" i="1" a="1"/>
  <c r="Q209" i="1" l="1"/>
  <c r="R209" i="1" s="1" a="1"/>
  <c r="N210" i="1" s="1"/>
  <c r="P209" i="1" a="1"/>
  <c r="F182" i="1" a="1"/>
  <c r="G182" i="1" l="1"/>
  <c r="I182" i="1"/>
  <c r="K182" i="1"/>
  <c r="H182" i="1"/>
  <c r="O210" i="1" a="1"/>
  <c r="P210" i="1" l="1" a="1"/>
  <c r="Q210" i="1"/>
  <c r="R210" i="1" s="1" a="1"/>
  <c r="N211" i="1" s="1"/>
  <c r="L182" i="1"/>
  <c r="E183" i="1" s="1"/>
  <c r="J182" i="1"/>
  <c r="F183" i="1" l="1" a="1"/>
  <c r="O211" i="1" a="1"/>
  <c r="P211" i="1" l="1" a="1"/>
  <c r="Q211" i="1"/>
  <c r="R211" i="1" s="1" a="1"/>
  <c r="N212" i="1" s="1"/>
  <c r="K183" i="1"/>
  <c r="H183" i="1"/>
  <c r="I183" i="1"/>
  <c r="G183" i="1"/>
  <c r="J183" i="1" l="1"/>
  <c r="L183" i="1"/>
  <c r="E184" i="1" s="1"/>
  <c r="O212" i="1" a="1"/>
  <c r="Q212" i="1" l="1"/>
  <c r="R212" i="1" s="1" a="1"/>
  <c r="N213" i="1" s="1"/>
  <c r="P212" i="1" a="1"/>
  <c r="F184" i="1" a="1"/>
  <c r="K184" i="1" l="1"/>
  <c r="I184" i="1"/>
  <c r="H184" i="1"/>
  <c r="G184" i="1"/>
  <c r="O213" i="1" a="1"/>
  <c r="Q213" i="1" l="1"/>
  <c r="R213" i="1" s="1" a="1"/>
  <c r="N214" i="1" s="1"/>
  <c r="P213" i="1" a="1"/>
  <c r="L184" i="1"/>
  <c r="E185" i="1" s="1"/>
  <c r="J184" i="1"/>
  <c r="F185" i="1" l="1" a="1"/>
  <c r="O214" i="1" a="1"/>
  <c r="P214" i="1" l="1" a="1"/>
  <c r="Q214" i="1"/>
  <c r="R214" i="1" s="1" a="1"/>
  <c r="N215" i="1" s="1"/>
  <c r="G185" i="1"/>
  <c r="K185" i="1"/>
  <c r="I185" i="1"/>
  <c r="H185" i="1"/>
  <c r="O215" i="1" l="1" a="1"/>
  <c r="J185" i="1"/>
  <c r="L185" i="1"/>
  <c r="E186" i="1" s="1"/>
  <c r="F186" i="1" l="1" a="1"/>
  <c r="P215" i="1" a="1"/>
  <c r="Q215" i="1"/>
  <c r="R215" i="1" a="1"/>
  <c r="N216" i="1" s="1"/>
  <c r="O216" i="1" l="1" a="1"/>
  <c r="G186" i="1"/>
  <c r="K186" i="1"/>
  <c r="H186" i="1"/>
  <c r="I186" i="1"/>
  <c r="J186" i="1" l="1"/>
  <c r="L186" i="1"/>
  <c r="E187" i="1" s="1"/>
  <c r="P216" i="1" a="1"/>
  <c r="Q216" i="1"/>
  <c r="R216" i="1" s="1" a="1"/>
  <c r="N217" i="1" s="1"/>
  <c r="O217" i="1" l="1" a="1"/>
  <c r="F187" i="1" a="1"/>
  <c r="I187" i="1" l="1"/>
  <c r="K187" i="1"/>
  <c r="H187" i="1"/>
  <c r="G187" i="1"/>
  <c r="Q217" i="1"/>
  <c r="R217" i="1" s="1" a="1"/>
  <c r="N218" i="1" s="1"/>
  <c r="P217" i="1" a="1"/>
  <c r="O218" i="1" l="1" a="1"/>
  <c r="L187" i="1"/>
  <c r="E188" i="1" s="1"/>
  <c r="J187" i="1"/>
  <c r="F188" i="1" l="1" a="1"/>
  <c r="P218" i="1" a="1"/>
  <c r="Q218" i="1"/>
  <c r="R218" i="1" s="1" a="1"/>
  <c r="N219" i="1" s="1"/>
  <c r="O219" i="1" l="1" a="1"/>
  <c r="I188" i="1"/>
  <c r="H188" i="1"/>
  <c r="K188" i="1"/>
  <c r="G188" i="1"/>
  <c r="J188" i="1" l="1"/>
  <c r="L188" i="1"/>
  <c r="E189" i="1" s="1"/>
  <c r="P219" i="1" a="1"/>
  <c r="Q219" i="1"/>
  <c r="R219" i="1" a="1"/>
  <c r="N220" i="1" s="1"/>
  <c r="O220" i="1" l="1" a="1"/>
  <c r="F189" i="1" a="1"/>
  <c r="K189" i="1" l="1"/>
  <c r="H189" i="1"/>
  <c r="G189" i="1"/>
  <c r="I189" i="1"/>
  <c r="P220" i="1" a="1"/>
  <c r="Q220" i="1"/>
  <c r="R220" i="1" s="1" a="1"/>
  <c r="N221" i="1" s="1"/>
  <c r="O221" i="1" l="1" a="1"/>
  <c r="L189" i="1"/>
  <c r="E190" i="1" s="1"/>
  <c r="J189" i="1"/>
  <c r="F190" i="1" l="1" a="1"/>
  <c r="P221" i="1" a="1"/>
  <c r="Q221" i="1"/>
  <c r="R221" i="1" s="1" a="1"/>
  <c r="N222" i="1" s="1"/>
  <c r="O222" i="1" l="1" a="1"/>
  <c r="G190" i="1"/>
  <c r="K190" i="1"/>
  <c r="H190" i="1"/>
  <c r="I190" i="1"/>
  <c r="L190" i="1" l="1"/>
  <c r="E191" i="1" s="1"/>
  <c r="J190" i="1"/>
  <c r="Q222" i="1"/>
  <c r="R222" i="1" s="1" a="1"/>
  <c r="N223" i="1" s="1"/>
  <c r="P222" i="1" a="1"/>
  <c r="O223" i="1" l="1" a="1"/>
  <c r="F191" i="1" a="1"/>
  <c r="G191" i="1" l="1"/>
  <c r="I191" i="1"/>
  <c r="H191" i="1"/>
  <c r="K191" i="1"/>
  <c r="Q223" i="1"/>
  <c r="P223" i="1" a="1"/>
  <c r="R223" i="1" a="1"/>
  <c r="N224" i="1" s="1"/>
  <c r="O224" i="1" l="1" a="1"/>
  <c r="J191" i="1"/>
  <c r="L191" i="1"/>
  <c r="E192" i="1" s="1"/>
  <c r="F192" i="1" l="1" a="1"/>
  <c r="Q224" i="1"/>
  <c r="R224" i="1" s="1" a="1"/>
  <c r="N225" i="1" s="1"/>
  <c r="P224" i="1" a="1"/>
  <c r="O225" i="1" l="1" a="1"/>
  <c r="G192" i="1"/>
  <c r="H192" i="1"/>
  <c r="I192" i="1"/>
  <c r="K192" i="1"/>
  <c r="J192" i="1" l="1"/>
  <c r="L192" i="1"/>
  <c r="E193" i="1" s="1"/>
  <c r="P225" i="1" a="1"/>
  <c r="Q225" i="1"/>
  <c r="R225" i="1" s="1" a="1"/>
  <c r="N226" i="1" s="1"/>
  <c r="O226" i="1" l="1" a="1"/>
  <c r="F193" i="1" a="1"/>
  <c r="P226" i="1" l="1" a="1"/>
  <c r="Q226" i="1"/>
  <c r="R226" i="1" s="1" a="1"/>
  <c r="N227" i="1" s="1"/>
  <c r="K193" i="1"/>
  <c r="H193" i="1"/>
  <c r="I193" i="1"/>
  <c r="G193" i="1"/>
  <c r="J193" i="1" l="1"/>
  <c r="L193" i="1"/>
  <c r="E194" i="1" s="1"/>
  <c r="O227" i="1" a="1"/>
  <c r="P227" i="1" l="1" a="1"/>
  <c r="Q227" i="1"/>
  <c r="R227" i="1" s="1" a="1"/>
  <c r="N228" i="1" s="1"/>
  <c r="F194" i="1" a="1"/>
  <c r="H194" i="1" l="1"/>
  <c r="K194" i="1"/>
  <c r="I194" i="1"/>
  <c r="G194" i="1"/>
  <c r="O228" i="1" a="1"/>
  <c r="Q228" i="1" l="1"/>
  <c r="P228" i="1" a="1"/>
  <c r="R228" i="1" a="1"/>
  <c r="N229" i="1" s="1"/>
  <c r="L194" i="1"/>
  <c r="E195" i="1" s="1"/>
  <c r="J194" i="1"/>
  <c r="F195" i="1" l="1" a="1"/>
  <c r="O229" i="1" a="1"/>
  <c r="P229" i="1" l="1" a="1"/>
  <c r="Q229" i="1"/>
  <c r="R229" i="1" s="1" a="1"/>
  <c r="N230" i="1" s="1"/>
  <c r="I195" i="1"/>
  <c r="G195" i="1"/>
  <c r="K195" i="1"/>
  <c r="H195" i="1"/>
  <c r="L195" i="1" l="1"/>
  <c r="E196" i="1" s="1"/>
  <c r="J195" i="1"/>
  <c r="O230" i="1" a="1"/>
  <c r="Q230" i="1" l="1"/>
  <c r="P230" i="1" a="1"/>
  <c r="R230" i="1" a="1"/>
  <c r="N231" i="1" s="1"/>
  <c r="F196" i="1" a="1"/>
  <c r="G196" i="1" l="1"/>
  <c r="I196" i="1"/>
  <c r="K196" i="1"/>
  <c r="H196" i="1"/>
  <c r="O231" i="1" a="1"/>
  <c r="Q231" i="1" l="1"/>
  <c r="R231" i="1" s="1" a="1"/>
  <c r="N232" i="1" s="1"/>
  <c r="P231" i="1" a="1"/>
  <c r="L196" i="1"/>
  <c r="E197" i="1" s="1"/>
  <c r="J196" i="1"/>
  <c r="F197" i="1" l="1" a="1"/>
  <c r="O232" i="1" a="1"/>
  <c r="Q232" i="1" l="1"/>
  <c r="R232" i="1" s="1" a="1"/>
  <c r="N233" i="1" s="1"/>
  <c r="P232" i="1" a="1"/>
  <c r="G197" i="1"/>
  <c r="I197" i="1"/>
  <c r="H197" i="1"/>
  <c r="K197" i="1"/>
  <c r="L197" i="1" l="1"/>
  <c r="E198" i="1" s="1"/>
  <c r="J197" i="1"/>
  <c r="O233" i="1" a="1"/>
  <c r="Q233" i="1" l="1"/>
  <c r="P233" i="1" a="1"/>
  <c r="R233" i="1" a="1"/>
  <c r="N234" i="1" s="1"/>
  <c r="F198" i="1" a="1"/>
  <c r="H198" i="1" l="1"/>
  <c r="K198" i="1"/>
  <c r="I198" i="1"/>
  <c r="G198" i="1"/>
  <c r="O234" i="1" a="1"/>
  <c r="L198" i="1" l="1"/>
  <c r="E199" i="1" s="1"/>
  <c r="J198" i="1"/>
  <c r="Q234" i="1"/>
  <c r="P234" i="1" a="1"/>
  <c r="R234" i="1" a="1"/>
  <c r="N235" i="1" s="1"/>
  <c r="O235" i="1" l="1" a="1"/>
  <c r="F199" i="1" a="1"/>
  <c r="I199" i="1" l="1"/>
  <c r="H199" i="1"/>
  <c r="K199" i="1"/>
  <c r="G199" i="1"/>
  <c r="P235" i="1" a="1"/>
  <c r="Q235" i="1"/>
  <c r="R235" i="1" s="1" a="1"/>
  <c r="N236" i="1" s="1"/>
  <c r="O236" i="1" l="1" a="1"/>
  <c r="J199" i="1"/>
  <c r="L199" i="1"/>
  <c r="E200" i="1" s="1"/>
  <c r="F200" i="1" l="1" a="1"/>
  <c r="P236" i="1" a="1"/>
  <c r="Q236" i="1"/>
  <c r="R236" i="1" s="1" a="1"/>
  <c r="N237" i="1" s="1"/>
  <c r="O237" i="1" l="1" a="1"/>
  <c r="G200" i="1"/>
  <c r="K200" i="1"/>
  <c r="I200" i="1"/>
  <c r="H200" i="1"/>
  <c r="L200" i="1" l="1"/>
  <c r="E201" i="1" s="1"/>
  <c r="J200" i="1"/>
  <c r="P237" i="1" a="1"/>
  <c r="Q237" i="1"/>
  <c r="R237" i="1" s="1" a="1"/>
  <c r="N238" i="1" s="1"/>
  <c r="O238" i="1" l="1" a="1"/>
  <c r="F201" i="1" a="1"/>
  <c r="I201" i="1" l="1"/>
  <c r="H201" i="1"/>
  <c r="G201" i="1"/>
  <c r="K201" i="1"/>
  <c r="P238" i="1" a="1"/>
  <c r="Q238" i="1"/>
  <c r="R238" i="1" s="1" a="1"/>
  <c r="N239" i="1" s="1"/>
  <c r="O239" i="1" l="1" a="1"/>
  <c r="L201" i="1"/>
  <c r="E202" i="1" s="1"/>
  <c r="J201" i="1"/>
  <c r="F202" i="1" l="1" a="1"/>
  <c r="Q239" i="1"/>
  <c r="R239" i="1" s="1" a="1"/>
  <c r="N240" i="1" s="1"/>
  <c r="P239" i="1" a="1"/>
  <c r="O240" i="1" l="1" a="1"/>
  <c r="I202" i="1"/>
  <c r="K202" i="1"/>
  <c r="H202" i="1"/>
  <c r="G202" i="1"/>
  <c r="J202" i="1" l="1"/>
  <c r="L202" i="1"/>
  <c r="E203" i="1" s="1"/>
  <c r="P240" i="1" a="1"/>
  <c r="Q240" i="1"/>
  <c r="R240" i="1" s="1" a="1"/>
  <c r="N241" i="1" s="1"/>
  <c r="O241" i="1" l="1" a="1"/>
  <c r="F203" i="1" a="1"/>
  <c r="G203" i="1" l="1"/>
  <c r="I203" i="1"/>
  <c r="H203" i="1"/>
  <c r="K203" i="1"/>
  <c r="P241" i="1" a="1"/>
  <c r="Q241" i="1"/>
  <c r="R241" i="1" s="1" a="1"/>
  <c r="N242" i="1" s="1"/>
  <c r="O242" i="1" l="1" a="1"/>
  <c r="L203" i="1"/>
  <c r="E204" i="1" s="1"/>
  <c r="J203" i="1"/>
  <c r="F204" i="1" l="1" a="1"/>
  <c r="P242" i="1" a="1"/>
  <c r="Q242" i="1"/>
  <c r="R242" i="1" s="1" a="1"/>
  <c r="N243" i="1" s="1"/>
  <c r="O243" i="1" l="1" a="1"/>
  <c r="K204" i="1"/>
  <c r="I204" i="1"/>
  <c r="H204" i="1"/>
  <c r="G204" i="1"/>
  <c r="L204" i="1" l="1"/>
  <c r="E205" i="1" s="1"/>
  <c r="J204" i="1"/>
  <c r="P243" i="1" a="1"/>
  <c r="Q243" i="1"/>
  <c r="R243" i="1" s="1" a="1"/>
  <c r="N244" i="1" s="1"/>
  <c r="O244" i="1" l="1" a="1"/>
  <c r="F205" i="1" a="1"/>
  <c r="K205" i="1" l="1"/>
  <c r="G205" i="1"/>
  <c r="I205" i="1"/>
  <c r="H205" i="1"/>
  <c r="P244" i="1" a="1"/>
  <c r="R244" i="1" a="1"/>
  <c r="N245" i="1" s="1"/>
  <c r="Q244" i="1"/>
  <c r="O245" i="1" l="1" a="1"/>
  <c r="J205" i="1"/>
  <c r="L205" i="1"/>
  <c r="E206" i="1" s="1"/>
  <c r="F206" i="1" l="1" a="1"/>
  <c r="P245" i="1" a="1"/>
  <c r="Q245" i="1"/>
  <c r="R245" i="1" s="1" a="1"/>
  <c r="N246" i="1" s="1"/>
  <c r="O246" i="1" l="1" a="1"/>
  <c r="H206" i="1"/>
  <c r="K206" i="1"/>
  <c r="I206" i="1"/>
  <c r="G206" i="1"/>
  <c r="J206" i="1" l="1"/>
  <c r="L206" i="1"/>
  <c r="E207" i="1" s="1"/>
  <c r="Q246" i="1"/>
  <c r="R246" i="1" s="1" a="1"/>
  <c r="N247" i="1" s="1"/>
  <c r="P246" i="1" a="1"/>
  <c r="O247" i="1" l="1" a="1"/>
  <c r="F207" i="1" a="1"/>
  <c r="G207" i="1" l="1"/>
  <c r="H207" i="1"/>
  <c r="K207" i="1"/>
  <c r="I207" i="1"/>
  <c r="Q247" i="1"/>
  <c r="R247" i="1" s="1" a="1"/>
  <c r="N248" i="1" s="1"/>
  <c r="P247" i="1" a="1"/>
  <c r="O248" i="1" l="1" a="1"/>
  <c r="L207" i="1"/>
  <c r="E208" i="1" s="1"/>
  <c r="J207" i="1"/>
  <c r="F208" i="1" l="1" a="1"/>
  <c r="P248" i="1" a="1"/>
  <c r="Q248" i="1"/>
  <c r="R248" i="1" s="1" a="1"/>
  <c r="N249" i="1" s="1"/>
  <c r="O249" i="1" l="1" a="1"/>
  <c r="K208" i="1"/>
  <c r="H208" i="1"/>
  <c r="I208" i="1"/>
  <c r="G208" i="1"/>
  <c r="L208" i="1" l="1"/>
  <c r="E209" i="1" s="1"/>
  <c r="J208" i="1"/>
  <c r="P249" i="1" a="1"/>
  <c r="Q249" i="1"/>
  <c r="R249" i="1" s="1" a="1"/>
  <c r="N250" i="1" s="1"/>
  <c r="O250" i="1" l="1" a="1"/>
  <c r="F209" i="1" a="1"/>
  <c r="G209" i="1" l="1"/>
  <c r="I209" i="1"/>
  <c r="H209" i="1"/>
  <c r="K209" i="1"/>
  <c r="Q250" i="1"/>
  <c r="R250" i="1" s="1" a="1"/>
  <c r="N251" i="1" s="1"/>
  <c r="P250" i="1" a="1"/>
  <c r="O251" i="1" l="1" a="1"/>
  <c r="J209" i="1"/>
  <c r="L209" i="1"/>
  <c r="E210" i="1" s="1"/>
  <c r="F210" i="1" l="1" a="1"/>
  <c r="Q251" i="1"/>
  <c r="R251" i="1" a="1"/>
  <c r="N252" i="1" s="1"/>
  <c r="P251" i="1" a="1"/>
  <c r="O252" i="1" l="1" a="1"/>
  <c r="G210" i="1"/>
  <c r="H210" i="1"/>
  <c r="K210" i="1"/>
  <c r="I210" i="1"/>
  <c r="J210" i="1" l="1"/>
  <c r="L210" i="1"/>
  <c r="E211" i="1" s="1"/>
  <c r="P252" i="1" a="1"/>
  <c r="Q252" i="1"/>
  <c r="R252" i="1" s="1" a="1"/>
  <c r="N253" i="1" s="1"/>
  <c r="O253" i="1" l="1" a="1"/>
  <c r="F211" i="1" a="1"/>
  <c r="G211" i="1" l="1"/>
  <c r="K211" i="1"/>
  <c r="I211" i="1"/>
  <c r="H211" i="1"/>
  <c r="P253" i="1" a="1"/>
  <c r="Q253" i="1"/>
  <c r="R253" i="1" s="1" a="1"/>
  <c r="N254" i="1" s="1"/>
  <c r="O254" i="1" l="1" a="1"/>
  <c r="J211" i="1"/>
  <c r="L211" i="1"/>
  <c r="E212" i="1" s="1"/>
  <c r="F212" i="1" l="1" a="1"/>
  <c r="P254" i="1" a="1"/>
  <c r="Q254" i="1"/>
  <c r="R254" i="1" s="1" a="1"/>
  <c r="N255" i="1" s="1"/>
  <c r="O255" i="1" l="1" a="1"/>
  <c r="G212" i="1"/>
  <c r="H212" i="1"/>
  <c r="I212" i="1"/>
  <c r="K212" i="1"/>
  <c r="J212" i="1" l="1"/>
  <c r="L212" i="1"/>
  <c r="E213" i="1" s="1"/>
  <c r="P255" i="1" a="1"/>
  <c r="Q255" i="1"/>
  <c r="R255" i="1" s="1" a="1"/>
  <c r="N256" i="1" s="1"/>
  <c r="O256" i="1" l="1" a="1"/>
  <c r="F213" i="1" a="1"/>
  <c r="G213" i="1" l="1"/>
  <c r="H213" i="1"/>
  <c r="I213" i="1"/>
  <c r="K213" i="1"/>
  <c r="P256" i="1" a="1"/>
  <c r="Q256" i="1"/>
  <c r="R256" i="1" a="1"/>
  <c r="N257" i="1" s="1"/>
  <c r="O257" i="1" l="1" a="1"/>
  <c r="L213" i="1"/>
  <c r="E214" i="1" s="1"/>
  <c r="J213" i="1"/>
  <c r="F214" i="1" l="1" a="1"/>
  <c r="P257" i="1" a="1"/>
  <c r="Q257" i="1"/>
  <c r="R257" i="1" a="1"/>
  <c r="N258" i="1" s="1"/>
  <c r="O258" i="1" l="1" a="1"/>
  <c r="G214" i="1"/>
  <c r="I214" i="1"/>
  <c r="K214" i="1"/>
  <c r="H214" i="1"/>
  <c r="J214" i="1" l="1"/>
  <c r="L214" i="1"/>
  <c r="E215" i="1" s="1"/>
  <c r="P258" i="1" a="1"/>
  <c r="Q258" i="1"/>
  <c r="R258" i="1" s="1" a="1"/>
  <c r="N259" i="1" s="1"/>
  <c r="O259" i="1" l="1" a="1"/>
  <c r="F215" i="1" a="1"/>
  <c r="G215" i="1" l="1"/>
  <c r="K215" i="1"/>
  <c r="I215" i="1"/>
  <c r="H215" i="1"/>
  <c r="Q259" i="1"/>
  <c r="R259" i="1" s="1" a="1"/>
  <c r="N260" i="1" s="1"/>
  <c r="P259" i="1" a="1"/>
  <c r="O260" i="1" l="1" a="1"/>
  <c r="J215" i="1"/>
  <c r="L215" i="1"/>
  <c r="E216" i="1" s="1"/>
  <c r="F216" i="1" l="1" a="1"/>
  <c r="Q260" i="1"/>
  <c r="R260" i="1" s="1" a="1"/>
  <c r="N261" i="1" s="1"/>
  <c r="P260" i="1" a="1"/>
  <c r="O261" i="1" l="1" a="1"/>
  <c r="G216" i="1"/>
  <c r="I216" i="1"/>
  <c r="K216" i="1"/>
  <c r="H216" i="1"/>
  <c r="L216" i="1" l="1"/>
  <c r="E217" i="1" s="1"/>
  <c r="J216" i="1"/>
  <c r="P261" i="1" a="1"/>
  <c r="Q261" i="1"/>
  <c r="R261" i="1" s="1" a="1"/>
  <c r="N262" i="1" s="1"/>
  <c r="O262" i="1" l="1" a="1"/>
  <c r="F217" i="1" a="1"/>
  <c r="H217" i="1" l="1"/>
  <c r="I217" i="1"/>
  <c r="K217" i="1"/>
  <c r="G217" i="1"/>
  <c r="P262" i="1" a="1"/>
  <c r="Q262" i="1"/>
  <c r="R262" i="1" s="1" a="1"/>
  <c r="N263" i="1" s="1"/>
  <c r="O263" i="1" l="1" a="1"/>
  <c r="J217" i="1"/>
  <c r="L217" i="1"/>
  <c r="E218" i="1" s="1"/>
  <c r="F218" i="1" l="1" a="1"/>
  <c r="Q263" i="1"/>
  <c r="R263" i="1" s="1" a="1"/>
  <c r="N264" i="1" s="1"/>
  <c r="P263" i="1" a="1"/>
  <c r="O264" i="1" l="1" a="1"/>
  <c r="K218" i="1"/>
  <c r="H218" i="1"/>
  <c r="I218" i="1"/>
  <c r="G218" i="1"/>
  <c r="J218" i="1" l="1"/>
  <c r="L218" i="1"/>
  <c r="E219" i="1" s="1"/>
  <c r="Q264" i="1"/>
  <c r="R264" i="1" s="1" a="1"/>
  <c r="N265" i="1" s="1"/>
  <c r="P264" i="1" a="1"/>
  <c r="O265" i="1" l="1" a="1"/>
  <c r="F219" i="1" a="1"/>
  <c r="K219" i="1" l="1"/>
  <c r="I219" i="1"/>
  <c r="H219" i="1"/>
  <c r="G219" i="1"/>
  <c r="Q265" i="1"/>
  <c r="R265" i="1" s="1" a="1"/>
  <c r="N266" i="1" s="1"/>
  <c r="P265" i="1" a="1"/>
  <c r="O266" i="1" l="1" a="1"/>
  <c r="L219" i="1"/>
  <c r="E220" i="1" s="1"/>
  <c r="J219" i="1"/>
  <c r="F220" i="1" l="1" a="1"/>
  <c r="Q266" i="1"/>
  <c r="R266" i="1" s="1" a="1"/>
  <c r="N267" i="1" s="1"/>
  <c r="P266" i="1" a="1"/>
  <c r="O267" i="1" l="1" a="1"/>
  <c r="G220" i="1"/>
  <c r="I220" i="1"/>
  <c r="K220" i="1"/>
  <c r="H220" i="1"/>
  <c r="L220" i="1" l="1"/>
  <c r="E221" i="1" s="1"/>
  <c r="J220" i="1"/>
  <c r="Q267" i="1"/>
  <c r="R267" i="1" s="1" a="1"/>
  <c r="N268" i="1" s="1"/>
  <c r="P267" i="1" a="1"/>
  <c r="O268" i="1" l="1" a="1"/>
  <c r="F221" i="1" a="1"/>
  <c r="K221" i="1" l="1"/>
  <c r="H221" i="1"/>
  <c r="I221" i="1"/>
  <c r="G221" i="1"/>
  <c r="P268" i="1" a="1"/>
  <c r="Q268" i="1"/>
  <c r="R268" i="1" s="1" a="1"/>
  <c r="N269" i="1" s="1"/>
  <c r="O269" i="1" l="1" a="1"/>
  <c r="L221" i="1"/>
  <c r="E222" i="1" s="1"/>
  <c r="J221" i="1"/>
  <c r="F222" i="1" l="1" a="1"/>
  <c r="Q269" i="1"/>
  <c r="R269" i="1" s="1" a="1"/>
  <c r="N270" i="1" s="1"/>
  <c r="P269" i="1" a="1"/>
  <c r="O270" i="1" l="1" a="1"/>
  <c r="K222" i="1"/>
  <c r="I222" i="1"/>
  <c r="H222" i="1"/>
  <c r="G222" i="1"/>
  <c r="L222" i="1" l="1"/>
  <c r="E223" i="1" s="1"/>
  <c r="J222" i="1"/>
  <c r="Q270" i="1"/>
  <c r="P270" i="1" a="1"/>
  <c r="R270" i="1" a="1"/>
  <c r="N271" i="1" s="1"/>
  <c r="O271" i="1" l="1" a="1"/>
  <c r="F223" i="1" a="1"/>
  <c r="I223" i="1" l="1"/>
  <c r="K223" i="1"/>
  <c r="H223" i="1"/>
  <c r="G223" i="1"/>
  <c r="Q271" i="1"/>
  <c r="R271" i="1" s="1" a="1"/>
  <c r="N272" i="1" s="1"/>
  <c r="P271" i="1" a="1"/>
  <c r="O272" i="1" l="1" a="1"/>
  <c r="J223" i="1"/>
  <c r="L223" i="1"/>
  <c r="E224" i="1" s="1"/>
  <c r="F224" i="1" l="1" a="1"/>
  <c r="P272" i="1" a="1"/>
  <c r="Q272" i="1"/>
  <c r="R272" i="1" s="1" a="1"/>
  <c r="N273" i="1" s="1"/>
  <c r="O273" i="1" l="1" a="1"/>
  <c r="G224" i="1"/>
  <c r="I224" i="1"/>
  <c r="H224" i="1"/>
  <c r="K224" i="1"/>
  <c r="L224" i="1" l="1"/>
  <c r="E225" i="1" s="1"/>
  <c r="J224" i="1"/>
  <c r="Q273" i="1"/>
  <c r="R273" i="1" s="1" a="1"/>
  <c r="N274" i="1" s="1"/>
  <c r="P273" i="1" a="1"/>
  <c r="O274" i="1" l="1" a="1"/>
  <c r="F225" i="1" a="1"/>
  <c r="I225" i="1" l="1"/>
  <c r="K225" i="1"/>
  <c r="H225" i="1"/>
  <c r="G225" i="1"/>
  <c r="Q274" i="1"/>
  <c r="R274" i="1" s="1" a="1"/>
  <c r="N275" i="1" s="1"/>
  <c r="P274" i="1" a="1"/>
  <c r="O275" i="1" l="1" a="1"/>
  <c r="J225" i="1"/>
  <c r="L225" i="1"/>
  <c r="E226" i="1" s="1"/>
  <c r="F226" i="1" l="1" a="1"/>
  <c r="P275" i="1" a="1"/>
  <c r="Q275" i="1"/>
  <c r="R275" i="1" s="1" a="1"/>
  <c r="N276" i="1" s="1"/>
  <c r="O276" i="1" l="1" a="1"/>
  <c r="G226" i="1"/>
  <c r="I226" i="1"/>
  <c r="K226" i="1"/>
  <c r="H226" i="1"/>
  <c r="L226" i="1" l="1"/>
  <c r="E227" i="1" s="1"/>
  <c r="J226" i="1"/>
  <c r="Q276" i="1"/>
  <c r="R276" i="1" s="1" a="1"/>
  <c r="N277" i="1" s="1"/>
  <c r="P276" i="1" a="1"/>
  <c r="O277" i="1" l="1" a="1"/>
  <c r="F227" i="1" a="1"/>
  <c r="H227" i="1" l="1"/>
  <c r="K227" i="1"/>
  <c r="I227" i="1"/>
  <c r="G227" i="1"/>
  <c r="Q277" i="1"/>
  <c r="R277" i="1" a="1"/>
  <c r="N278" i="1" s="1"/>
  <c r="P277" i="1" a="1"/>
  <c r="O278" i="1" l="1" a="1"/>
  <c r="J227" i="1"/>
  <c r="L227" i="1"/>
  <c r="E228" i="1" s="1"/>
  <c r="F228" i="1" l="1" a="1"/>
  <c r="Q278" i="1"/>
  <c r="R278" i="1" s="1" a="1"/>
  <c r="N279" i="1" s="1"/>
  <c r="P278" i="1" a="1"/>
  <c r="O279" i="1" l="1" a="1"/>
  <c r="G228" i="1"/>
  <c r="I228" i="1"/>
  <c r="H228" i="1"/>
  <c r="K228" i="1"/>
  <c r="J228" i="1" l="1"/>
  <c r="L228" i="1"/>
  <c r="E229" i="1" s="1"/>
  <c r="P279" i="1" a="1"/>
  <c r="Q279" i="1"/>
  <c r="R279" i="1" s="1" a="1"/>
  <c r="N280" i="1" s="1"/>
  <c r="O280" i="1" l="1" a="1"/>
  <c r="F229" i="1" a="1"/>
  <c r="G229" i="1" l="1"/>
  <c r="I229" i="1"/>
  <c r="K229" i="1"/>
  <c r="H229" i="1"/>
  <c r="P280" i="1" a="1"/>
  <c r="Q280" i="1"/>
  <c r="R280" i="1" s="1" a="1"/>
  <c r="N281" i="1" s="1"/>
  <c r="O281" i="1" l="1" a="1"/>
  <c r="L229" i="1"/>
  <c r="E230" i="1" s="1"/>
  <c r="J229" i="1"/>
  <c r="F230" i="1" l="1" a="1"/>
  <c r="P281" i="1" a="1"/>
  <c r="Q281" i="1"/>
  <c r="R281" i="1" s="1" a="1"/>
  <c r="N282" i="1" s="1"/>
  <c r="O282" i="1" l="1" a="1"/>
  <c r="K230" i="1"/>
  <c r="G230" i="1"/>
  <c r="I230" i="1"/>
  <c r="H230" i="1"/>
  <c r="L230" i="1" l="1"/>
  <c r="E231" i="1" s="1"/>
  <c r="J230" i="1"/>
  <c r="P282" i="1" a="1"/>
  <c r="Q282" i="1"/>
  <c r="R282" i="1" s="1" a="1"/>
  <c r="N283" i="1" s="1"/>
  <c r="O283" i="1" l="1" a="1"/>
  <c r="F231" i="1" a="1"/>
  <c r="G231" i="1" l="1"/>
  <c r="K231" i="1"/>
  <c r="H231" i="1"/>
  <c r="I231" i="1"/>
  <c r="P283" i="1" a="1"/>
  <c r="Q283" i="1"/>
  <c r="R283" i="1" s="1" a="1"/>
  <c r="N284" i="1" s="1"/>
  <c r="O284" i="1" l="1" a="1"/>
  <c r="J231" i="1"/>
  <c r="L231" i="1"/>
  <c r="E232" i="1" s="1"/>
  <c r="F232" i="1" l="1" a="1"/>
  <c r="P284" i="1" a="1"/>
  <c r="Q284" i="1"/>
  <c r="R284" i="1" s="1" a="1"/>
  <c r="N285" i="1" s="1"/>
  <c r="O285" i="1" l="1" a="1"/>
  <c r="H232" i="1"/>
  <c r="I232" i="1"/>
  <c r="K232" i="1"/>
  <c r="G232" i="1"/>
  <c r="J232" i="1" l="1"/>
  <c r="L232" i="1"/>
  <c r="E233" i="1" s="1"/>
  <c r="P285" i="1" a="1"/>
  <c r="Q285" i="1"/>
  <c r="R285" i="1" a="1"/>
  <c r="N286" i="1" s="1"/>
  <c r="O286" i="1" l="1" a="1"/>
  <c r="F233" i="1" a="1"/>
  <c r="H233" i="1" l="1"/>
  <c r="K233" i="1"/>
  <c r="G233" i="1"/>
  <c r="I233" i="1"/>
  <c r="Q286" i="1"/>
  <c r="R286" i="1" s="1" a="1"/>
  <c r="N287" i="1" s="1"/>
  <c r="P286" i="1" a="1"/>
  <c r="O287" i="1" l="1" a="1"/>
  <c r="L233" i="1"/>
  <c r="E234" i="1" s="1"/>
  <c r="J233" i="1"/>
  <c r="F234" i="1" l="1" a="1"/>
  <c r="Q287" i="1"/>
  <c r="R287" i="1" s="1" a="1"/>
  <c r="N288" i="1" s="1"/>
  <c r="P287" i="1" a="1"/>
  <c r="O288" i="1" l="1" a="1"/>
  <c r="K234" i="1"/>
  <c r="H234" i="1"/>
  <c r="I234" i="1"/>
  <c r="G234" i="1"/>
  <c r="J234" i="1" l="1"/>
  <c r="L234" i="1"/>
  <c r="E235" i="1" s="1"/>
  <c r="Q288" i="1"/>
  <c r="R288" i="1" s="1" a="1"/>
  <c r="N289" i="1" s="1"/>
  <c r="P288" i="1" a="1"/>
  <c r="O289" i="1" l="1" a="1"/>
  <c r="F235" i="1" a="1"/>
  <c r="G235" i="1" l="1"/>
  <c r="H235" i="1"/>
  <c r="I235" i="1"/>
  <c r="K235" i="1"/>
  <c r="Q289" i="1"/>
  <c r="R289" i="1" s="1" a="1"/>
  <c r="N290" i="1" s="1"/>
  <c r="P289" i="1" a="1"/>
  <c r="O290" i="1" l="1" a="1"/>
  <c r="J235" i="1"/>
  <c r="L235" i="1"/>
  <c r="E236" i="1" s="1"/>
  <c r="F236" i="1" l="1" a="1"/>
  <c r="Q290" i="1"/>
  <c r="R290" i="1" s="1" a="1"/>
  <c r="N291" i="1" s="1"/>
  <c r="P290" i="1" a="1"/>
  <c r="O291" i="1" l="1" a="1"/>
  <c r="G236" i="1"/>
  <c r="H236" i="1"/>
  <c r="K236" i="1"/>
  <c r="I236" i="1"/>
  <c r="J236" i="1" l="1"/>
  <c r="L236" i="1"/>
  <c r="E237" i="1" s="1"/>
  <c r="Q291" i="1"/>
  <c r="R291" i="1" s="1" a="1"/>
  <c r="N292" i="1" s="1"/>
  <c r="P291" i="1" a="1"/>
  <c r="F237" i="1" l="1" a="1"/>
  <c r="O292" i="1" a="1"/>
  <c r="Q292" i="1" l="1"/>
  <c r="R292" i="1" s="1" a="1"/>
  <c r="N293" i="1" s="1"/>
  <c r="P292" i="1" a="1"/>
  <c r="I237" i="1"/>
  <c r="K237" i="1"/>
  <c r="H237" i="1"/>
  <c r="G237" i="1"/>
  <c r="J237" i="1" l="1"/>
  <c r="L237" i="1"/>
  <c r="E238" i="1" s="1"/>
  <c r="O293" i="1" a="1"/>
  <c r="Q293" i="1" l="1"/>
  <c r="R293" i="1" s="1" a="1"/>
  <c r="N294" i="1" s="1"/>
  <c r="P293" i="1" a="1"/>
  <c r="F238" i="1" a="1"/>
  <c r="H238" i="1" l="1"/>
  <c r="I238" i="1"/>
  <c r="G238" i="1"/>
  <c r="K238" i="1"/>
  <c r="O294" i="1" a="1"/>
  <c r="Q294" i="1" l="1"/>
  <c r="R294" i="1" s="1" a="1"/>
  <c r="N295" i="1" s="1"/>
  <c r="P294" i="1" a="1"/>
  <c r="L238" i="1"/>
  <c r="E239" i="1" s="1"/>
  <c r="J238" i="1"/>
  <c r="F239" i="1" l="1" a="1"/>
  <c r="O295" i="1" a="1"/>
  <c r="Q295" i="1" l="1"/>
  <c r="R295" i="1" a="1"/>
  <c r="N296" i="1" s="1"/>
  <c r="P295" i="1" a="1"/>
  <c r="K239" i="1"/>
  <c r="H239" i="1"/>
  <c r="I239" i="1"/>
  <c r="G239" i="1"/>
  <c r="J239" i="1" l="1"/>
  <c r="L239" i="1"/>
  <c r="E240" i="1" s="1"/>
  <c r="O296" i="1" a="1"/>
  <c r="Q296" i="1" l="1"/>
  <c r="R296" i="1" s="1" a="1"/>
  <c r="N297" i="1" s="1"/>
  <c r="P296" i="1" a="1"/>
  <c r="F240" i="1" a="1"/>
  <c r="G240" i="1" l="1"/>
  <c r="K240" i="1"/>
  <c r="H240" i="1"/>
  <c r="I240" i="1"/>
  <c r="O297" i="1" a="1"/>
  <c r="P297" i="1" l="1" a="1"/>
  <c r="Q297" i="1"/>
  <c r="R297" i="1" s="1" a="1"/>
  <c r="N298" i="1" s="1"/>
  <c r="L240" i="1"/>
  <c r="E241" i="1" s="1"/>
  <c r="J240" i="1"/>
  <c r="O298" i="1" l="1" a="1"/>
  <c r="F241" i="1" a="1"/>
  <c r="G241" i="1" l="1"/>
  <c r="I241" i="1"/>
  <c r="K241" i="1"/>
  <c r="H241" i="1"/>
  <c r="P298" i="1" a="1"/>
  <c r="Q298" i="1"/>
  <c r="R298" i="1" s="1" a="1"/>
  <c r="N299" i="1" s="1"/>
  <c r="O299" i="1" l="1" a="1"/>
  <c r="J241" i="1"/>
  <c r="L241" i="1"/>
  <c r="E242" i="1" s="1"/>
  <c r="F242" i="1" l="1" a="1"/>
  <c r="Q299" i="1"/>
  <c r="R299" i="1" s="1" a="1"/>
  <c r="N300" i="1" s="1"/>
  <c r="P299" i="1" a="1"/>
  <c r="O300" i="1" l="1" a="1"/>
  <c r="K242" i="1"/>
  <c r="H242" i="1"/>
  <c r="I242" i="1"/>
  <c r="G242" i="1"/>
  <c r="L242" i="1" l="1"/>
  <c r="E243" i="1" s="1"/>
  <c r="J242" i="1"/>
  <c r="Q300" i="1"/>
  <c r="P300" i="1" a="1"/>
  <c r="R300" i="1" a="1"/>
  <c r="N301" i="1" s="1"/>
  <c r="O301" i="1" l="1" a="1"/>
  <c r="F243" i="1" a="1"/>
  <c r="K243" i="1" l="1"/>
  <c r="I243" i="1"/>
  <c r="H243" i="1"/>
  <c r="G243" i="1"/>
  <c r="P301" i="1" a="1"/>
  <c r="Q301" i="1"/>
  <c r="R301" i="1" s="1" a="1"/>
  <c r="N302" i="1" s="1"/>
  <c r="O302" i="1" l="1" a="1"/>
  <c r="J243" i="1"/>
  <c r="L243" i="1"/>
  <c r="E244" i="1" s="1"/>
  <c r="F244" i="1" l="1" a="1"/>
  <c r="P302" i="1" a="1"/>
  <c r="Q302" i="1"/>
  <c r="R302" i="1" s="1" a="1"/>
  <c r="N303" i="1" s="1"/>
  <c r="O303" i="1" l="1" a="1"/>
  <c r="G244" i="1"/>
  <c r="K244" i="1"/>
  <c r="I244" i="1"/>
  <c r="H244" i="1"/>
  <c r="L244" i="1" l="1"/>
  <c r="E245" i="1" s="1"/>
  <c r="J244" i="1"/>
  <c r="P303" i="1" a="1"/>
  <c r="Q303" i="1"/>
  <c r="R303" i="1" s="1" a="1"/>
  <c r="N304" i="1" s="1"/>
  <c r="O304" i="1" l="1" a="1"/>
  <c r="F245" i="1" a="1"/>
  <c r="I245" i="1" l="1"/>
  <c r="H245" i="1"/>
  <c r="K245" i="1"/>
  <c r="G245" i="1"/>
  <c r="P304" i="1" a="1"/>
  <c r="Q304" i="1"/>
  <c r="R304" i="1" s="1" a="1"/>
  <c r="N305" i="1" s="1"/>
  <c r="O305" i="1" l="1" a="1"/>
  <c r="L245" i="1"/>
  <c r="E246" i="1" s="1"/>
  <c r="J245" i="1"/>
  <c r="F246" i="1" l="1" a="1"/>
  <c r="P305" i="1" a="1"/>
  <c r="Q305" i="1"/>
  <c r="R305" i="1" s="1" a="1"/>
  <c r="N306" i="1" s="1"/>
  <c r="O306" i="1" l="1" a="1"/>
  <c r="I246" i="1"/>
  <c r="H246" i="1"/>
  <c r="K246" i="1"/>
  <c r="G246" i="1"/>
  <c r="J246" i="1" l="1"/>
  <c r="L246" i="1"/>
  <c r="E247" i="1" s="1"/>
  <c r="P306" i="1" a="1"/>
  <c r="Q306" i="1"/>
  <c r="R306" i="1" s="1" a="1"/>
  <c r="N307" i="1" s="1"/>
  <c r="O307" i="1" l="1" a="1"/>
  <c r="F247" i="1" a="1"/>
  <c r="K247" i="1" l="1"/>
  <c r="I247" i="1"/>
  <c r="G247" i="1"/>
  <c r="H247" i="1"/>
  <c r="P307" i="1" a="1"/>
  <c r="Q307" i="1"/>
  <c r="R307" i="1" s="1" a="1"/>
  <c r="N308" i="1" s="1"/>
  <c r="O308" i="1" l="1" a="1"/>
  <c r="L247" i="1"/>
  <c r="E248" i="1" s="1"/>
  <c r="J247" i="1"/>
  <c r="F248" i="1" l="1" a="1"/>
  <c r="Q308" i="1"/>
  <c r="R308" i="1" a="1"/>
  <c r="N309" i="1" s="1"/>
  <c r="P308" i="1" a="1"/>
  <c r="O309" i="1" l="1" a="1"/>
  <c r="G248" i="1"/>
  <c r="I248" i="1"/>
  <c r="K248" i="1"/>
  <c r="H248" i="1"/>
  <c r="J248" i="1" l="1"/>
  <c r="L248" i="1"/>
  <c r="E249" i="1" s="1"/>
  <c r="P309" i="1" a="1"/>
  <c r="Q309" i="1"/>
  <c r="R309" i="1" s="1" a="1"/>
  <c r="N310" i="1" s="1"/>
  <c r="O310" i="1" l="1" a="1"/>
  <c r="F249" i="1" a="1"/>
  <c r="G249" i="1" l="1"/>
  <c r="H249" i="1"/>
  <c r="K249" i="1"/>
  <c r="I249" i="1"/>
  <c r="P310" i="1" a="1"/>
  <c r="Q310" i="1"/>
  <c r="R310" i="1" s="1" a="1"/>
  <c r="N311" i="1" s="1"/>
  <c r="O311" i="1" l="1" a="1"/>
  <c r="J249" i="1"/>
  <c r="L249" i="1"/>
  <c r="E250" i="1" s="1"/>
  <c r="F250" i="1" l="1" a="1"/>
  <c r="Q311" i="1"/>
  <c r="R311" i="1" s="1" a="1"/>
  <c r="N312" i="1" s="1"/>
  <c r="P311" i="1" a="1"/>
  <c r="O312" i="1" l="1" a="1"/>
  <c r="G250" i="1"/>
  <c r="I250" i="1"/>
  <c r="K250" i="1"/>
  <c r="H250" i="1"/>
  <c r="J250" i="1" l="1"/>
  <c r="L250" i="1"/>
  <c r="E251" i="1" s="1"/>
  <c r="Q312" i="1"/>
  <c r="R312" i="1" s="1" a="1"/>
  <c r="N313" i="1" s="1"/>
  <c r="P312" i="1" a="1"/>
  <c r="O313" i="1" l="1" a="1"/>
  <c r="F251" i="1" a="1"/>
  <c r="G251" i="1" l="1"/>
  <c r="I251" i="1"/>
  <c r="H251" i="1"/>
  <c r="K251" i="1"/>
  <c r="Q313" i="1"/>
  <c r="R313" i="1" s="1" a="1"/>
  <c r="N314" i="1" s="1"/>
  <c r="P313" i="1" a="1"/>
  <c r="O314" i="1" l="1" a="1"/>
  <c r="L251" i="1"/>
  <c r="E252" i="1" s="1"/>
  <c r="J251" i="1"/>
  <c r="F252" i="1" l="1" a="1"/>
  <c r="P314" i="1" a="1"/>
  <c r="Q314" i="1"/>
  <c r="R314" i="1" s="1" a="1"/>
  <c r="N315" i="1" s="1"/>
  <c r="O315" i="1" l="1" a="1"/>
  <c r="G252" i="1"/>
  <c r="I252" i="1"/>
  <c r="H252" i="1"/>
  <c r="K252" i="1"/>
  <c r="L252" i="1" l="1"/>
  <c r="E253" i="1" s="1"/>
  <c r="J252" i="1"/>
  <c r="Q315" i="1"/>
  <c r="R315" i="1" a="1"/>
  <c r="N316" i="1" s="1"/>
  <c r="P315" i="1" a="1"/>
  <c r="O316" i="1" l="1" a="1"/>
  <c r="F253" i="1" a="1"/>
  <c r="H253" i="1" l="1"/>
  <c r="K253" i="1"/>
  <c r="I253" i="1"/>
  <c r="G253" i="1"/>
  <c r="Q316" i="1"/>
  <c r="R316" i="1" s="1" a="1"/>
  <c r="N317" i="1" s="1"/>
  <c r="P316" i="1" a="1"/>
  <c r="O317" i="1" l="1" a="1"/>
  <c r="J253" i="1"/>
  <c r="L253" i="1"/>
  <c r="E254" i="1" s="1"/>
  <c r="F254" i="1" l="1" a="1"/>
  <c r="P317" i="1" a="1"/>
  <c r="Q317" i="1"/>
  <c r="R317" i="1" s="1" a="1"/>
  <c r="N318" i="1" s="1"/>
  <c r="O318" i="1" l="1" a="1"/>
  <c r="E118" i="1"/>
  <c r="K254" i="1"/>
  <c r="G254" i="1"/>
  <c r="I254" i="1"/>
  <c r="H254" i="1"/>
  <c r="J254" i="1" l="1"/>
  <c r="L254" i="1"/>
  <c r="E255" i="1" s="1"/>
  <c r="P318" i="1" a="1"/>
  <c r="Q318" i="1"/>
  <c r="R318" i="1" s="1" a="1"/>
  <c r="E117" i="1" l="1"/>
  <c r="N319" i="1"/>
  <c r="F255" i="1" a="1"/>
  <c r="I255" i="1" l="1"/>
  <c r="H255" i="1"/>
  <c r="K255" i="1"/>
  <c r="G255" i="1"/>
  <c r="O319" i="1" a="1"/>
  <c r="S126" i="1"/>
  <c r="S209" i="1"/>
  <c r="S195" i="1"/>
  <c r="S157" i="1"/>
  <c r="S226" i="1"/>
  <c r="S236" i="1"/>
  <c r="S281" i="1"/>
  <c r="S165" i="1"/>
  <c r="S205" i="1"/>
  <c r="S310" i="1"/>
  <c r="S180" i="1"/>
  <c r="S234" i="1"/>
  <c r="S269" i="1"/>
  <c r="S250" i="1"/>
  <c r="S261" i="1"/>
  <c r="S202" i="1"/>
  <c r="S285" i="1"/>
  <c r="S189" i="1"/>
  <c r="S266" i="1"/>
  <c r="S141" i="1"/>
  <c r="S225" i="1"/>
  <c r="S166" i="1"/>
  <c r="S304" i="1"/>
  <c r="S149" i="1"/>
  <c r="S207" i="1"/>
  <c r="S239" i="1"/>
  <c r="S276" i="1"/>
  <c r="S217" i="1"/>
  <c r="S280" i="1"/>
  <c r="S218" i="1"/>
  <c r="S292" i="1"/>
  <c r="S299" i="1"/>
  <c r="S295" i="1"/>
  <c r="S256" i="1"/>
  <c r="S273" i="1"/>
  <c r="S282" i="1"/>
  <c r="S297" i="1"/>
  <c r="S247" i="1"/>
  <c r="S303" i="1"/>
  <c r="S183" i="1"/>
  <c r="S140" i="1"/>
  <c r="S279" i="1"/>
  <c r="S252" i="1"/>
  <c r="S296" i="1"/>
  <c r="S260" i="1"/>
  <c r="S191" i="1"/>
  <c r="S131" i="1"/>
  <c r="S311" i="1"/>
  <c r="S196" i="1"/>
  <c r="S129" i="1"/>
  <c r="S229" i="1"/>
  <c r="S268" i="1"/>
  <c r="G117" i="1"/>
  <c r="S264" i="1"/>
  <c r="S198" i="1"/>
  <c r="S146" i="1"/>
  <c r="S222" i="1"/>
  <c r="S316" i="1"/>
  <c r="S169" i="1"/>
  <c r="S148" i="1"/>
  <c r="S177" i="1"/>
  <c r="S277" i="1"/>
  <c r="S137" i="1"/>
  <c r="S317" i="1"/>
  <c r="S313" i="1"/>
  <c r="S294" i="1"/>
  <c r="S318" i="1"/>
  <c r="S300" i="1"/>
  <c r="S163" i="1"/>
  <c r="S249" i="1"/>
  <c r="S245" i="1"/>
  <c r="S290" i="1"/>
  <c r="S241" i="1"/>
  <c r="S130" i="1"/>
  <c r="S192" i="1"/>
  <c r="S133" i="1"/>
  <c r="S212" i="1"/>
  <c r="S145" i="1"/>
  <c r="S155" i="1"/>
  <c r="S308" i="1"/>
  <c r="S312" i="1"/>
  <c r="S302" i="1"/>
  <c r="S287" i="1"/>
  <c r="S147" i="1"/>
  <c r="S204" i="1"/>
  <c r="S271" i="1"/>
  <c r="S211" i="1"/>
  <c r="S190" i="1"/>
  <c r="S253" i="1"/>
  <c r="S244" i="1"/>
  <c r="S240" i="1"/>
  <c r="S233" i="1"/>
  <c r="S305" i="1"/>
  <c r="S224" i="1"/>
  <c r="S306" i="1"/>
  <c r="S138" i="1"/>
  <c r="S228" i="1"/>
  <c r="S235" i="1"/>
  <c r="S307" i="1"/>
  <c r="S248" i="1"/>
  <c r="S265" i="1"/>
  <c r="S210" i="1"/>
  <c r="S162" i="1"/>
  <c r="S288" i="1"/>
  <c r="S142" i="1"/>
  <c r="S251" i="1"/>
  <c r="S185" i="1"/>
  <c r="S197" i="1"/>
  <c r="S127" i="1"/>
  <c r="S259" i="1"/>
  <c r="S227" i="1"/>
  <c r="S208" i="1"/>
  <c r="S301" i="1"/>
  <c r="S201" i="1"/>
  <c r="S193" i="1"/>
  <c r="S176" i="1"/>
  <c r="S156" i="1"/>
  <c r="S203" i="1"/>
  <c r="S134" i="1"/>
  <c r="S158" i="1"/>
  <c r="S206" i="1"/>
  <c r="S254" i="1"/>
  <c r="S267" i="1"/>
  <c r="S170" i="1"/>
  <c r="S139" i="1"/>
  <c r="S314" i="1"/>
  <c r="S263" i="1"/>
  <c r="S186" i="1"/>
  <c r="S213" i="1"/>
  <c r="S283" i="1"/>
  <c r="S174" i="1"/>
  <c r="S220" i="1"/>
  <c r="S255" i="1"/>
  <c r="S274" i="1"/>
  <c r="S243" i="1"/>
  <c r="S151" i="1"/>
  <c r="S160" i="1"/>
  <c r="S164" i="1"/>
  <c r="S293" i="1"/>
  <c r="S178" i="1"/>
  <c r="S284" i="1"/>
  <c r="S298" i="1"/>
  <c r="S150" i="1"/>
  <c r="S128" i="1"/>
  <c r="S232" i="1"/>
  <c r="S242" i="1"/>
  <c r="S309" i="1"/>
  <c r="S214" i="1"/>
  <c r="S219" i="1"/>
  <c r="S187" i="1"/>
  <c r="S175" i="1"/>
  <c r="S315" i="1"/>
  <c r="S272" i="1"/>
  <c r="S182" i="1"/>
  <c r="S159" i="1"/>
  <c r="S144" i="1"/>
  <c r="S286" i="1"/>
  <c r="S291" i="1"/>
  <c r="S270" i="1"/>
  <c r="S179" i="1"/>
  <c r="S262" i="1"/>
  <c r="S167" i="1"/>
  <c r="S173" i="1"/>
  <c r="S230" i="1"/>
  <c r="S152" i="1"/>
  <c r="S278" i="1"/>
  <c r="S161" i="1"/>
  <c r="S237" i="1"/>
  <c r="S143" i="1"/>
  <c r="S188" i="1"/>
  <c r="S171" i="1"/>
  <c r="S258" i="1"/>
  <c r="S200" i="1"/>
  <c r="S223" i="1"/>
  <c r="S172" i="1"/>
  <c r="S184" i="1"/>
  <c r="S168" i="1"/>
  <c r="S216" i="1"/>
  <c r="S289" i="1"/>
  <c r="S246" i="1"/>
  <c r="S238" i="1"/>
  <c r="S275" i="1"/>
  <c r="S136" i="1"/>
  <c r="S221" i="1"/>
  <c r="S153" i="1"/>
  <c r="S231" i="1"/>
  <c r="S132" i="1"/>
  <c r="S194" i="1"/>
  <c r="S181" i="1"/>
  <c r="S154" i="1"/>
  <c r="S257" i="1"/>
  <c r="S199" i="1"/>
  <c r="S135" i="1"/>
  <c r="S215" i="1"/>
  <c r="P319" i="1" l="1" a="1"/>
  <c r="Q319" i="1"/>
  <c r="R319" i="1" s="1" a="1"/>
  <c r="J255" i="1"/>
  <c r="L255" i="1"/>
  <c r="E256" i="1" s="1"/>
  <c r="N320" i="1" l="1"/>
  <c r="S319" i="1"/>
  <c r="F256" i="1" a="1"/>
  <c r="H256" i="1" l="1"/>
  <c r="K256" i="1"/>
  <c r="I256" i="1"/>
  <c r="G256" i="1"/>
  <c r="O320" i="1" a="1"/>
  <c r="Q320" i="1" l="1"/>
  <c r="R320" i="1" s="1" a="1"/>
  <c r="P320" i="1" a="1"/>
  <c r="J256" i="1"/>
  <c r="L256" i="1"/>
  <c r="E257" i="1" s="1"/>
  <c r="F257" i="1" l="1" a="1"/>
  <c r="S320" i="1"/>
  <c r="N321" i="1"/>
  <c r="O321" i="1" l="1" a="1"/>
  <c r="G257" i="1"/>
  <c r="K257" i="1"/>
  <c r="H257" i="1"/>
  <c r="I257" i="1"/>
  <c r="L257" i="1" l="1"/>
  <c r="E258" i="1" s="1"/>
  <c r="J257" i="1"/>
  <c r="P321" i="1" a="1"/>
  <c r="Q321" i="1"/>
  <c r="R321" i="1" s="1" a="1"/>
  <c r="S321" i="1" l="1"/>
  <c r="N322" i="1"/>
  <c r="F258" i="1" a="1"/>
  <c r="K258" i="1" l="1"/>
  <c r="I258" i="1"/>
  <c r="H258" i="1"/>
  <c r="G258" i="1"/>
  <c r="O322" i="1" a="1"/>
  <c r="Q322" i="1" l="1"/>
  <c r="R322" i="1" s="1" a="1"/>
  <c r="P322" i="1" a="1"/>
  <c r="J258" i="1"/>
  <c r="L258" i="1"/>
  <c r="E259" i="1" s="1"/>
  <c r="F259" i="1" l="1" a="1"/>
  <c r="S322" i="1"/>
  <c r="N323" i="1"/>
  <c r="O323" i="1" l="1" a="1"/>
  <c r="G259" i="1"/>
  <c r="I259" i="1"/>
  <c r="H259" i="1"/>
  <c r="K259" i="1"/>
  <c r="L259" i="1" l="1"/>
  <c r="E260" i="1" s="1"/>
  <c r="J259" i="1"/>
  <c r="P323" i="1" a="1"/>
  <c r="Q323" i="1"/>
  <c r="R323" i="1" s="1" a="1"/>
  <c r="S323" i="1" l="1"/>
  <c r="N324" i="1"/>
  <c r="F260" i="1" a="1"/>
  <c r="K260" i="1" l="1"/>
  <c r="I260" i="1"/>
  <c r="G260" i="1"/>
  <c r="H260" i="1"/>
  <c r="O324" i="1" a="1"/>
  <c r="P324" i="1" l="1" a="1"/>
  <c r="Q324" i="1"/>
  <c r="R324" i="1" s="1" a="1"/>
  <c r="J260" i="1"/>
  <c r="L260" i="1"/>
  <c r="E261" i="1" s="1"/>
  <c r="F261" i="1" l="1" a="1"/>
  <c r="S324" i="1"/>
  <c r="N325" i="1"/>
  <c r="O325" i="1" l="1" a="1"/>
  <c r="K261" i="1"/>
  <c r="I261" i="1"/>
  <c r="H261" i="1"/>
  <c r="G261" i="1"/>
  <c r="L261" i="1" l="1"/>
  <c r="E262" i="1" s="1"/>
  <c r="J261" i="1"/>
  <c r="Q325" i="1"/>
  <c r="R325" i="1" s="1" a="1"/>
  <c r="P325" i="1" a="1"/>
  <c r="S325" i="1" l="1"/>
  <c r="N326" i="1"/>
  <c r="F262" i="1" a="1"/>
  <c r="H262" i="1" l="1"/>
  <c r="G262" i="1"/>
  <c r="K262" i="1"/>
  <c r="I262" i="1"/>
  <c r="O326" i="1" a="1"/>
  <c r="Q326" i="1" l="1"/>
  <c r="R326" i="1" s="1" a="1"/>
  <c r="P326" i="1" a="1"/>
  <c r="J262" i="1"/>
  <c r="L262" i="1"/>
  <c r="E263" i="1" s="1"/>
  <c r="F263" i="1" l="1" a="1"/>
  <c r="S326" i="1"/>
  <c r="N327" i="1"/>
  <c r="O327" i="1" l="1" a="1"/>
  <c r="G263" i="1"/>
  <c r="I263" i="1"/>
  <c r="H263" i="1"/>
  <c r="K263" i="1"/>
  <c r="J263" i="1" l="1"/>
  <c r="L263" i="1"/>
  <c r="E264" i="1" s="1"/>
  <c r="Q327" i="1"/>
  <c r="R327" i="1" s="1" a="1"/>
  <c r="P327" i="1" a="1"/>
  <c r="S327" i="1" l="1"/>
  <c r="N328" i="1"/>
  <c r="F264" i="1" a="1"/>
  <c r="G264" i="1" l="1"/>
  <c r="H264" i="1"/>
  <c r="I264" i="1"/>
  <c r="K264" i="1"/>
  <c r="O328" i="1" a="1"/>
  <c r="Q328" i="1" l="1"/>
  <c r="R328" i="1" s="1" a="1"/>
  <c r="P328" i="1" a="1"/>
  <c r="L264" i="1"/>
  <c r="E265" i="1" s="1"/>
  <c r="J264" i="1"/>
  <c r="F265" i="1" l="1" a="1"/>
  <c r="S328" i="1"/>
  <c r="N329" i="1"/>
  <c r="O329" i="1" l="1" a="1"/>
  <c r="H265" i="1"/>
  <c r="I265" i="1"/>
  <c r="K265" i="1"/>
  <c r="G265" i="1"/>
  <c r="J265" i="1" l="1"/>
  <c r="L265" i="1"/>
  <c r="E266" i="1" s="1"/>
  <c r="Q329" i="1"/>
  <c r="R329" i="1" s="1" a="1"/>
  <c r="P329" i="1" a="1"/>
  <c r="S329" i="1" l="1"/>
  <c r="N330" i="1"/>
  <c r="F266" i="1" a="1"/>
  <c r="G266" i="1" l="1"/>
  <c r="K266" i="1"/>
  <c r="H266" i="1"/>
  <c r="I266" i="1"/>
  <c r="O330" i="1" a="1"/>
  <c r="Q330" i="1" l="1"/>
  <c r="R330" i="1" s="1" a="1"/>
  <c r="P330" i="1" a="1"/>
  <c r="L266" i="1"/>
  <c r="E267" i="1" s="1"/>
  <c r="J266" i="1"/>
  <c r="F267" i="1" l="1" a="1"/>
  <c r="S330" i="1"/>
  <c r="N331" i="1"/>
  <c r="O331" i="1" l="1" a="1"/>
  <c r="K267" i="1"/>
  <c r="I267" i="1"/>
  <c r="H267" i="1"/>
  <c r="G267" i="1"/>
  <c r="J267" i="1" l="1"/>
  <c r="L267" i="1"/>
  <c r="E268" i="1" s="1"/>
  <c r="Q331" i="1"/>
  <c r="P331" i="1" a="1"/>
  <c r="R331" i="1" a="1"/>
  <c r="S331" i="1" l="1"/>
  <c r="N332" i="1"/>
  <c r="F268" i="1" a="1"/>
  <c r="K268" i="1" l="1"/>
  <c r="H268" i="1"/>
  <c r="I268" i="1"/>
  <c r="G268" i="1"/>
  <c r="O332" i="1" a="1"/>
  <c r="J268" i="1" l="1"/>
  <c r="L268" i="1"/>
  <c r="E269" i="1" s="1"/>
  <c r="Q332" i="1"/>
  <c r="P332" i="1" a="1"/>
  <c r="R332" i="1" a="1"/>
  <c r="S332" i="1" l="1"/>
  <c r="N333" i="1"/>
  <c r="F269" i="1" a="1"/>
  <c r="I269" i="1" l="1"/>
  <c r="G269" i="1"/>
  <c r="H269" i="1"/>
  <c r="K269" i="1"/>
  <c r="O333" i="1" a="1"/>
  <c r="L269" i="1" l="1"/>
  <c r="E270" i="1" s="1"/>
  <c r="J269" i="1"/>
  <c r="P333" i="1" a="1"/>
  <c r="Q333" i="1"/>
  <c r="R333" i="1" s="1" a="1"/>
  <c r="S333" i="1" l="1"/>
  <c r="N334" i="1"/>
  <c r="F270" i="1" a="1"/>
  <c r="G270" i="1" l="1"/>
  <c r="I270" i="1"/>
  <c r="H270" i="1"/>
  <c r="K270" i="1"/>
  <c r="O334" i="1" a="1"/>
  <c r="P334" i="1" l="1" a="1"/>
  <c r="Q334" i="1"/>
  <c r="R334" i="1" s="1" a="1"/>
  <c r="J270" i="1"/>
  <c r="L270" i="1"/>
  <c r="E271" i="1" s="1"/>
  <c r="F271" i="1" l="1" a="1"/>
  <c r="S334" i="1"/>
  <c r="N335" i="1"/>
  <c r="O335" i="1" l="1" a="1"/>
  <c r="G271" i="1"/>
  <c r="H271" i="1"/>
  <c r="I271" i="1"/>
  <c r="K271" i="1"/>
  <c r="L271" i="1" l="1"/>
  <c r="E272" i="1" s="1"/>
  <c r="J271" i="1"/>
  <c r="Q335" i="1"/>
  <c r="R335" i="1" s="1" a="1"/>
  <c r="P335" i="1" a="1"/>
  <c r="S335" i="1" l="1"/>
  <c r="N336" i="1"/>
  <c r="F272" i="1" a="1"/>
  <c r="G272" i="1" l="1"/>
  <c r="H272" i="1"/>
  <c r="I272" i="1"/>
  <c r="K272" i="1"/>
  <c r="O336" i="1" a="1"/>
  <c r="P336" i="1" l="1" a="1"/>
  <c r="Q336" i="1"/>
  <c r="R336" i="1" s="1" a="1"/>
  <c r="J272" i="1"/>
  <c r="L272" i="1"/>
  <c r="E273" i="1" s="1"/>
  <c r="F273" i="1" l="1" a="1"/>
  <c r="S336" i="1"/>
  <c r="N337" i="1"/>
  <c r="O337" i="1" l="1" a="1"/>
  <c r="H273" i="1"/>
  <c r="I273" i="1"/>
  <c r="K273" i="1"/>
  <c r="G273" i="1"/>
  <c r="L273" i="1" l="1"/>
  <c r="E274" i="1" s="1"/>
  <c r="J273" i="1"/>
  <c r="P337" i="1" a="1"/>
  <c r="Q337" i="1"/>
  <c r="R337" i="1" s="1" a="1"/>
  <c r="S337" i="1" l="1"/>
  <c r="N338" i="1"/>
  <c r="F274" i="1" a="1"/>
  <c r="I274" i="1" l="1"/>
  <c r="G274" i="1"/>
  <c r="H274" i="1"/>
  <c r="K274" i="1"/>
  <c r="O338" i="1" a="1"/>
  <c r="J274" i="1" l="1"/>
  <c r="L274" i="1"/>
  <c r="E275" i="1" s="1"/>
  <c r="Q338" i="1"/>
  <c r="R338" i="1" s="1" a="1"/>
  <c r="P338" i="1" a="1"/>
  <c r="S338" i="1" l="1"/>
  <c r="N339" i="1"/>
  <c r="F275" i="1" a="1"/>
  <c r="G275" i="1" l="1"/>
  <c r="H275" i="1"/>
  <c r="K275" i="1"/>
  <c r="I275" i="1"/>
  <c r="O339" i="1" a="1"/>
  <c r="P339" i="1" l="1" a="1"/>
  <c r="Q339" i="1"/>
  <c r="R339" i="1" s="1" a="1"/>
  <c r="L275" i="1"/>
  <c r="E276" i="1" s="1"/>
  <c r="J275" i="1"/>
  <c r="F276" i="1" l="1" a="1"/>
  <c r="S339" i="1"/>
  <c r="N340" i="1"/>
  <c r="O340" i="1" l="1" a="1"/>
  <c r="I276" i="1"/>
  <c r="H276" i="1"/>
  <c r="K276" i="1"/>
  <c r="G276" i="1"/>
  <c r="J276" i="1" l="1"/>
  <c r="L276" i="1"/>
  <c r="E277" i="1" s="1"/>
  <c r="P340" i="1" a="1"/>
  <c r="Q340" i="1"/>
  <c r="R340" i="1" s="1" a="1"/>
  <c r="S340" i="1" l="1"/>
  <c r="N341" i="1"/>
  <c r="F277" i="1" a="1"/>
  <c r="I277" i="1" l="1"/>
  <c r="G277" i="1"/>
  <c r="K277" i="1"/>
  <c r="H277" i="1"/>
  <c r="O341" i="1" a="1"/>
  <c r="P341" i="1" l="1" a="1"/>
  <c r="Q341" i="1"/>
  <c r="R341" i="1" s="1" a="1"/>
  <c r="J277" i="1"/>
  <c r="L277" i="1"/>
  <c r="E278" i="1" s="1"/>
  <c r="F278" i="1" l="1" a="1"/>
  <c r="S341" i="1"/>
  <c r="N342" i="1"/>
  <c r="O342" i="1" l="1" a="1"/>
  <c r="G278" i="1"/>
  <c r="K278" i="1"/>
  <c r="I278" i="1"/>
  <c r="H278" i="1"/>
  <c r="L278" i="1" l="1"/>
  <c r="E279" i="1" s="1"/>
  <c r="J278" i="1"/>
  <c r="Q342" i="1"/>
  <c r="P342" i="1" a="1"/>
  <c r="R342" i="1" a="1"/>
  <c r="S342" i="1" l="1"/>
  <c r="N343" i="1"/>
  <c r="F279" i="1" a="1"/>
  <c r="K279" i="1" l="1"/>
  <c r="H279" i="1"/>
  <c r="I279" i="1"/>
  <c r="G279" i="1"/>
  <c r="O343" i="1" a="1"/>
  <c r="P343" i="1" l="1" a="1"/>
  <c r="Q343" i="1"/>
  <c r="R343" i="1" s="1" a="1"/>
  <c r="L279" i="1"/>
  <c r="E280" i="1" s="1"/>
  <c r="J279" i="1"/>
  <c r="F280" i="1" l="1" a="1"/>
  <c r="S343" i="1"/>
  <c r="N344" i="1"/>
  <c r="O344" i="1" l="1" a="1"/>
  <c r="G280" i="1"/>
  <c r="K280" i="1"/>
  <c r="H280" i="1"/>
  <c r="I280" i="1"/>
  <c r="L280" i="1" l="1"/>
  <c r="E281" i="1" s="1"/>
  <c r="J280" i="1"/>
  <c r="Q344" i="1"/>
  <c r="R344" i="1" a="1"/>
  <c r="P344" i="1" a="1"/>
  <c r="S344" i="1" l="1"/>
  <c r="N345" i="1"/>
  <c r="F281" i="1" a="1"/>
  <c r="I281" i="1" l="1"/>
  <c r="G281" i="1"/>
  <c r="K281" i="1"/>
  <c r="H281" i="1"/>
  <c r="O345" i="1" a="1"/>
  <c r="Q345" i="1" l="1"/>
  <c r="R345" i="1" s="1" a="1"/>
  <c r="P345" i="1" a="1"/>
  <c r="L281" i="1"/>
  <c r="E282" i="1" s="1"/>
  <c r="J281" i="1"/>
  <c r="F282" i="1" l="1" a="1"/>
  <c r="S345" i="1"/>
  <c r="N346" i="1"/>
  <c r="O346" i="1" l="1" a="1"/>
  <c r="K282" i="1"/>
  <c r="G282" i="1"/>
  <c r="I282" i="1"/>
  <c r="H282" i="1"/>
  <c r="L282" i="1" l="1"/>
  <c r="E283" i="1" s="1"/>
  <c r="J282" i="1"/>
  <c r="Q346" i="1"/>
  <c r="R346" i="1" s="1" a="1"/>
  <c r="P346" i="1" a="1"/>
  <c r="S346" i="1" l="1"/>
  <c r="N347" i="1"/>
  <c r="F283" i="1" a="1"/>
  <c r="I283" i="1" l="1"/>
  <c r="H283" i="1"/>
  <c r="G283" i="1"/>
  <c r="K283" i="1"/>
  <c r="O347" i="1" a="1"/>
  <c r="L283" i="1" l="1"/>
  <c r="E284" i="1" s="1"/>
  <c r="J283" i="1"/>
  <c r="Q347" i="1"/>
  <c r="R347" i="1" s="1" a="1"/>
  <c r="P347" i="1" a="1"/>
  <c r="S347" i="1" l="1"/>
  <c r="N348" i="1"/>
  <c r="F284" i="1" a="1"/>
  <c r="K284" i="1" l="1"/>
  <c r="H284" i="1"/>
  <c r="I284" i="1"/>
  <c r="G284" i="1"/>
  <c r="O348" i="1" a="1"/>
  <c r="P348" i="1" l="1" a="1"/>
  <c r="Q348" i="1"/>
  <c r="R348" i="1" s="1" a="1"/>
  <c r="J284" i="1"/>
  <c r="L284" i="1"/>
  <c r="E285" i="1" s="1"/>
  <c r="F285" i="1" l="1" a="1"/>
  <c r="S348" i="1"/>
  <c r="N349" i="1"/>
  <c r="O349" i="1" l="1" a="1"/>
  <c r="G285" i="1"/>
  <c r="K285" i="1"/>
  <c r="I285" i="1"/>
  <c r="H285" i="1"/>
  <c r="J285" i="1" l="1"/>
  <c r="L285" i="1"/>
  <c r="E286" i="1" s="1"/>
  <c r="P349" i="1" a="1"/>
  <c r="Q349" i="1"/>
  <c r="R349" i="1" s="1" a="1"/>
  <c r="S349" i="1" l="1"/>
  <c r="N350" i="1"/>
  <c r="F286" i="1" a="1"/>
  <c r="I286" i="1" l="1"/>
  <c r="H286" i="1"/>
  <c r="G286" i="1"/>
  <c r="K286" i="1"/>
  <c r="O350" i="1" a="1"/>
  <c r="J286" i="1" l="1"/>
  <c r="L286" i="1"/>
  <c r="E287" i="1" s="1"/>
  <c r="P350" i="1" a="1"/>
  <c r="Q350" i="1"/>
  <c r="R350" i="1" s="1" a="1"/>
  <c r="S350" i="1" l="1"/>
  <c r="N351" i="1"/>
  <c r="F287" i="1" a="1"/>
  <c r="I287" i="1" l="1"/>
  <c r="H287" i="1"/>
  <c r="G287" i="1"/>
  <c r="K287" i="1"/>
  <c r="O351" i="1" a="1"/>
  <c r="L287" i="1" l="1"/>
  <c r="E288" i="1" s="1"/>
  <c r="J287" i="1"/>
  <c r="P351" i="1" a="1"/>
  <c r="Q351" i="1"/>
  <c r="R351" i="1" s="1" a="1"/>
  <c r="S351" i="1" l="1"/>
  <c r="N352" i="1"/>
  <c r="F288" i="1" a="1"/>
  <c r="K288" i="1" l="1"/>
  <c r="H288" i="1"/>
  <c r="I288" i="1"/>
  <c r="G288" i="1"/>
  <c r="O352" i="1" a="1"/>
  <c r="Q352" i="1" l="1"/>
  <c r="R352" i="1" s="1" a="1"/>
  <c r="P352" i="1" a="1"/>
  <c r="J288" i="1"/>
  <c r="L288" i="1"/>
  <c r="E289" i="1" s="1"/>
  <c r="F289" i="1" l="1" a="1"/>
  <c r="S352" i="1"/>
  <c r="N353" i="1"/>
  <c r="O353" i="1" l="1" a="1"/>
  <c r="G289" i="1"/>
  <c r="K289" i="1"/>
  <c r="H289" i="1"/>
  <c r="I289" i="1"/>
  <c r="L289" i="1" l="1"/>
  <c r="E290" i="1" s="1"/>
  <c r="J289" i="1"/>
  <c r="Q353" i="1"/>
  <c r="R353" i="1" s="1" a="1"/>
  <c r="P353" i="1" a="1"/>
  <c r="S353" i="1" l="1"/>
  <c r="N354" i="1"/>
  <c r="F290" i="1" a="1"/>
  <c r="I290" i="1" l="1"/>
  <c r="K290" i="1"/>
  <c r="H290" i="1"/>
  <c r="G290" i="1"/>
  <c r="O354" i="1" a="1"/>
  <c r="J290" i="1" l="1"/>
  <c r="L290" i="1"/>
  <c r="E291" i="1" s="1"/>
  <c r="P354" i="1" a="1"/>
  <c r="Q354" i="1"/>
  <c r="R354" i="1" a="1"/>
  <c r="S354" i="1" l="1"/>
  <c r="N355" i="1"/>
  <c r="F291" i="1" a="1"/>
  <c r="G291" i="1" l="1"/>
  <c r="K291" i="1"/>
  <c r="I291" i="1"/>
  <c r="H291" i="1"/>
  <c r="O355" i="1" a="1"/>
  <c r="Q355" i="1" l="1"/>
  <c r="R355" i="1" s="1" a="1"/>
  <c r="P355" i="1" a="1"/>
  <c r="L291" i="1"/>
  <c r="E292" i="1" s="1"/>
  <c r="J291" i="1"/>
  <c r="F292" i="1" l="1" a="1"/>
  <c r="S355" i="1"/>
  <c r="N356" i="1"/>
  <c r="O356" i="1" l="1" a="1"/>
  <c r="G292" i="1"/>
  <c r="K292" i="1"/>
  <c r="H292" i="1"/>
  <c r="I292" i="1"/>
  <c r="L292" i="1" l="1"/>
  <c r="E293" i="1" s="1"/>
  <c r="J292" i="1"/>
  <c r="Q356" i="1"/>
  <c r="R356" i="1" s="1" a="1"/>
  <c r="P356" i="1" a="1"/>
  <c r="S356" i="1" l="1"/>
  <c r="N357" i="1"/>
  <c r="F293" i="1" a="1"/>
  <c r="I293" i="1" l="1"/>
  <c r="H293" i="1"/>
  <c r="K293" i="1"/>
  <c r="G293" i="1"/>
  <c r="O357" i="1" a="1"/>
  <c r="P357" i="1" l="1" a="1"/>
  <c r="Q357" i="1"/>
  <c r="R357" i="1" s="1" a="1"/>
  <c r="J293" i="1"/>
  <c r="L293" i="1"/>
  <c r="E294" i="1" s="1"/>
  <c r="F294" i="1" l="1" a="1"/>
  <c r="S357" i="1"/>
  <c r="N358" i="1"/>
  <c r="O358" i="1" l="1" a="1"/>
  <c r="G294" i="1"/>
  <c r="I294" i="1"/>
  <c r="K294" i="1"/>
  <c r="H294" i="1"/>
  <c r="L294" i="1" l="1"/>
  <c r="E295" i="1" s="1"/>
  <c r="J294" i="1"/>
  <c r="Q358" i="1"/>
  <c r="R358" i="1" s="1" a="1"/>
  <c r="P358" i="1" a="1"/>
  <c r="S358" i="1" l="1"/>
  <c r="N359" i="1"/>
  <c r="F295" i="1" a="1"/>
  <c r="G295" i="1" l="1"/>
  <c r="H295" i="1"/>
  <c r="I295" i="1"/>
  <c r="K295" i="1"/>
  <c r="O359" i="1" a="1"/>
  <c r="Q359" i="1" l="1"/>
  <c r="R359" i="1" s="1" a="1"/>
  <c r="P359" i="1" a="1"/>
  <c r="J295" i="1"/>
  <c r="L295" i="1"/>
  <c r="E296" i="1" s="1"/>
  <c r="F296" i="1" l="1" a="1"/>
  <c r="S359" i="1"/>
  <c r="N360" i="1"/>
  <c r="O360" i="1" l="1" a="1"/>
  <c r="G296" i="1"/>
  <c r="K296" i="1"/>
  <c r="H296" i="1"/>
  <c r="I296" i="1"/>
  <c r="J296" i="1" l="1"/>
  <c r="L296" i="1"/>
  <c r="E297" i="1" s="1"/>
  <c r="Q360" i="1"/>
  <c r="R360" i="1" a="1"/>
  <c r="P360" i="1" a="1"/>
  <c r="S360" i="1" l="1"/>
  <c r="N361" i="1"/>
  <c r="F297" i="1" a="1"/>
  <c r="K297" i="1" l="1"/>
  <c r="I297" i="1"/>
  <c r="H297" i="1"/>
  <c r="G297" i="1"/>
  <c r="O361" i="1" a="1"/>
  <c r="L297" i="1" l="1"/>
  <c r="E298" i="1" s="1"/>
  <c r="J297" i="1"/>
  <c r="P361" i="1" a="1"/>
  <c r="Q361" i="1"/>
  <c r="R361" i="1" s="1" a="1"/>
  <c r="S361" i="1" l="1"/>
  <c r="N362" i="1"/>
  <c r="F298" i="1" a="1"/>
  <c r="G298" i="1" l="1"/>
  <c r="H298" i="1"/>
  <c r="I298" i="1"/>
  <c r="K298" i="1"/>
  <c r="O362" i="1" a="1"/>
  <c r="Q362" i="1" l="1"/>
  <c r="R362" i="1" s="1" a="1"/>
  <c r="P362" i="1" a="1"/>
  <c r="J298" i="1"/>
  <c r="L298" i="1"/>
  <c r="E299" i="1" s="1"/>
  <c r="F299" i="1" l="1" a="1"/>
  <c r="S362" i="1"/>
  <c r="N363" i="1"/>
  <c r="O363" i="1" l="1" a="1"/>
  <c r="G299" i="1"/>
  <c r="K299" i="1"/>
  <c r="I299" i="1"/>
  <c r="H299" i="1"/>
  <c r="L299" i="1" l="1"/>
  <c r="E300" i="1" s="1"/>
  <c r="J299" i="1"/>
  <c r="P363" i="1" a="1"/>
  <c r="Q363" i="1"/>
  <c r="R363" i="1" s="1" a="1"/>
  <c r="S363" i="1" l="1"/>
  <c r="N364" i="1"/>
  <c r="F300" i="1" a="1"/>
  <c r="G300" i="1" l="1"/>
  <c r="K300" i="1"/>
  <c r="I300" i="1"/>
  <c r="H300" i="1"/>
  <c r="O364" i="1" a="1"/>
  <c r="P364" i="1" l="1" a="1"/>
  <c r="Q364" i="1"/>
  <c r="R364" i="1" s="1" a="1"/>
  <c r="L300" i="1"/>
  <c r="E301" i="1" s="1"/>
  <c r="J300" i="1"/>
  <c r="F301" i="1" l="1" a="1"/>
  <c r="S364" i="1"/>
  <c r="N365" i="1"/>
  <c r="O365" i="1" l="1" a="1"/>
  <c r="G301" i="1"/>
  <c r="K301" i="1"/>
  <c r="I301" i="1"/>
  <c r="H301" i="1"/>
  <c r="L301" i="1" l="1"/>
  <c r="E302" i="1" s="1"/>
  <c r="J301" i="1"/>
  <c r="R365" i="1" a="1"/>
  <c r="Q365" i="1"/>
  <c r="P365" i="1" a="1"/>
  <c r="S365" i="1" l="1"/>
  <c r="N366" i="1"/>
  <c r="F302" i="1" a="1"/>
  <c r="G302" i="1" l="1"/>
  <c r="H302" i="1"/>
  <c r="K302" i="1"/>
  <c r="I302" i="1"/>
  <c r="O366" i="1" a="1"/>
  <c r="Q366" i="1" l="1"/>
  <c r="R366" i="1" s="1" a="1"/>
  <c r="P366" i="1" a="1"/>
  <c r="J302" i="1"/>
  <c r="L302" i="1"/>
  <c r="E303" i="1" s="1"/>
  <c r="F303" i="1" l="1" a="1"/>
  <c r="S366" i="1"/>
  <c r="N367" i="1"/>
  <c r="O367" i="1" l="1" a="1"/>
  <c r="I303" i="1"/>
  <c r="H303" i="1"/>
  <c r="G303" i="1"/>
  <c r="K303" i="1"/>
  <c r="L303" i="1" l="1"/>
  <c r="E304" i="1" s="1"/>
  <c r="J303" i="1"/>
  <c r="Q367" i="1"/>
  <c r="R367" i="1" s="1" a="1"/>
  <c r="P367" i="1" a="1"/>
  <c r="F304" i="1" l="1" a="1"/>
  <c r="S367" i="1"/>
  <c r="N368" i="1"/>
  <c r="O368" i="1" l="1" a="1"/>
  <c r="K304" i="1"/>
  <c r="I304" i="1"/>
  <c r="H304" i="1"/>
  <c r="G304" i="1"/>
  <c r="J304" i="1" l="1"/>
  <c r="L304" i="1"/>
  <c r="E305" i="1" s="1"/>
  <c r="Q368" i="1"/>
  <c r="P368" i="1" a="1"/>
  <c r="R368" i="1" a="1"/>
  <c r="S368" i="1" l="1"/>
  <c r="N369" i="1"/>
  <c r="F305" i="1" a="1"/>
  <c r="G305" i="1" l="1"/>
  <c r="H305" i="1"/>
  <c r="K305" i="1"/>
  <c r="I305" i="1"/>
  <c r="O369" i="1" a="1"/>
  <c r="P369" i="1" l="1" a="1"/>
  <c r="Q369" i="1"/>
  <c r="R369" i="1" s="1" a="1"/>
  <c r="L305" i="1"/>
  <c r="E306" i="1" s="1"/>
  <c r="J305" i="1"/>
  <c r="F306" i="1" l="1" a="1"/>
  <c r="S369" i="1"/>
  <c r="N370" i="1"/>
  <c r="O370" i="1" l="1" a="1"/>
  <c r="I306" i="1"/>
  <c r="H306" i="1"/>
  <c r="K306" i="1"/>
  <c r="G306" i="1"/>
  <c r="L306" i="1" l="1"/>
  <c r="E307" i="1" s="1"/>
  <c r="J306" i="1"/>
  <c r="P370" i="1" a="1"/>
  <c r="Q370" i="1"/>
  <c r="R370" i="1" a="1"/>
  <c r="S370" i="1" l="1"/>
  <c r="N371" i="1"/>
  <c r="F307" i="1" a="1"/>
  <c r="G307" i="1" l="1"/>
  <c r="K307" i="1"/>
  <c r="I307" i="1"/>
  <c r="H307" i="1"/>
  <c r="O371" i="1" a="1"/>
  <c r="Q371" i="1" l="1"/>
  <c r="R371" i="1" s="1" a="1"/>
  <c r="P371" i="1" a="1"/>
  <c r="L307" i="1"/>
  <c r="E308" i="1" s="1"/>
  <c r="J307" i="1"/>
  <c r="F308" i="1" l="1" a="1"/>
  <c r="S371" i="1"/>
  <c r="N372" i="1"/>
  <c r="O372" i="1" l="1" a="1"/>
  <c r="G308" i="1"/>
  <c r="I308" i="1"/>
  <c r="H308" i="1"/>
  <c r="K308" i="1"/>
  <c r="L308" i="1" l="1"/>
  <c r="E309" i="1" s="1"/>
  <c r="J308" i="1"/>
  <c r="Q372" i="1"/>
  <c r="R372" i="1" s="1" a="1"/>
  <c r="P372" i="1" a="1"/>
  <c r="S372" i="1" l="1"/>
  <c r="N373" i="1"/>
  <c r="F309" i="1" a="1"/>
  <c r="I309" i="1" l="1"/>
  <c r="K309" i="1"/>
  <c r="H309" i="1"/>
  <c r="G309" i="1"/>
  <c r="O373" i="1" a="1"/>
  <c r="Q373" i="1" l="1"/>
  <c r="R373" i="1" s="1" a="1"/>
  <c r="P373" i="1" a="1"/>
  <c r="J309" i="1"/>
  <c r="L309" i="1"/>
  <c r="E310" i="1" s="1"/>
  <c r="F310" i="1" l="1" a="1"/>
  <c r="S373" i="1"/>
  <c r="N374" i="1"/>
  <c r="O374" i="1" l="1" a="1"/>
  <c r="G310" i="1"/>
  <c r="H310" i="1"/>
  <c r="K310" i="1"/>
  <c r="I310" i="1"/>
  <c r="L310" i="1" l="1"/>
  <c r="E311" i="1" s="1"/>
  <c r="J310" i="1"/>
  <c r="Q374" i="1"/>
  <c r="R374" i="1" a="1"/>
  <c r="P374" i="1" a="1"/>
  <c r="S374" i="1" l="1"/>
  <c r="N375" i="1"/>
  <c r="F311" i="1" a="1"/>
  <c r="G311" i="1" l="1"/>
  <c r="H311" i="1"/>
  <c r="K311" i="1"/>
  <c r="I311" i="1"/>
  <c r="O375" i="1" a="1"/>
  <c r="Q375" i="1" l="1"/>
  <c r="R375" i="1" s="1" a="1"/>
  <c r="P375" i="1" a="1"/>
  <c r="L311" i="1"/>
  <c r="E312" i="1" s="1"/>
  <c r="J311" i="1"/>
  <c r="F312" i="1" l="1" a="1"/>
  <c r="S375" i="1"/>
  <c r="N376" i="1"/>
  <c r="O376" i="1" l="1" a="1"/>
  <c r="K312" i="1"/>
  <c r="H312" i="1"/>
  <c r="I312" i="1"/>
  <c r="G312" i="1"/>
  <c r="J312" i="1" l="1"/>
  <c r="L312" i="1"/>
  <c r="E313" i="1" s="1"/>
  <c r="P376" i="1" a="1"/>
  <c r="Q376" i="1"/>
  <c r="R376" i="1" s="1" a="1"/>
  <c r="S376" i="1" l="1"/>
  <c r="N377" i="1"/>
  <c r="F313" i="1" a="1"/>
  <c r="G313" i="1" l="1"/>
  <c r="I313" i="1"/>
  <c r="H313" i="1"/>
  <c r="K313" i="1"/>
  <c r="O377" i="1" a="1"/>
  <c r="P377" i="1" l="1" a="1"/>
  <c r="Q377" i="1"/>
  <c r="R377" i="1" s="1" a="1"/>
  <c r="J313" i="1"/>
  <c r="L313" i="1"/>
  <c r="E314" i="1" s="1"/>
  <c r="S377" i="1" l="1"/>
  <c r="N378" i="1"/>
  <c r="F314" i="1" a="1"/>
  <c r="I314" i="1" l="1"/>
  <c r="K314" i="1"/>
  <c r="H314" i="1"/>
  <c r="G314" i="1"/>
  <c r="O378" i="1" a="1"/>
  <c r="P378" i="1" l="1" a="1"/>
  <c r="Q378" i="1"/>
  <c r="R378" i="1" s="1" a="1"/>
  <c r="J314" i="1"/>
  <c r="L314" i="1"/>
  <c r="E315" i="1" s="1"/>
  <c r="F315" i="1" l="1" a="1"/>
  <c r="S378" i="1"/>
  <c r="N379" i="1"/>
  <c r="O379" i="1" l="1" a="1"/>
  <c r="I315" i="1"/>
  <c r="K315" i="1"/>
  <c r="H315" i="1"/>
  <c r="G315" i="1"/>
  <c r="J315" i="1" l="1"/>
  <c r="L315" i="1"/>
  <c r="E316" i="1" s="1"/>
  <c r="Q379" i="1"/>
  <c r="R379" i="1" s="1" a="1"/>
  <c r="P379" i="1" a="1"/>
  <c r="S379" i="1" l="1"/>
  <c r="N380" i="1"/>
  <c r="F316" i="1" a="1"/>
  <c r="H316" i="1" l="1"/>
  <c r="K316" i="1"/>
  <c r="I316" i="1"/>
  <c r="G316" i="1"/>
  <c r="O380" i="1" a="1"/>
  <c r="Q380" i="1" l="1"/>
  <c r="R380" i="1" s="1" a="1"/>
  <c r="P380" i="1" a="1"/>
  <c r="J316" i="1"/>
  <c r="L316" i="1"/>
  <c r="E317" i="1" s="1"/>
  <c r="F317" i="1" l="1" a="1"/>
  <c r="S380" i="1"/>
  <c r="N381" i="1"/>
  <c r="O381" i="1" l="1" a="1"/>
  <c r="K317" i="1"/>
  <c r="H317" i="1"/>
  <c r="I317" i="1"/>
  <c r="G317" i="1"/>
  <c r="L317" i="1" l="1"/>
  <c r="E318" i="1" s="1"/>
  <c r="J317" i="1"/>
  <c r="P381" i="1" a="1"/>
  <c r="Q381" i="1"/>
  <c r="R381" i="1" s="1" a="1"/>
  <c r="S381" i="1" l="1"/>
  <c r="N382" i="1"/>
  <c r="F318" i="1" a="1"/>
  <c r="E85" i="1"/>
  <c r="O382" i="1" l="1" a="1"/>
  <c r="I318" i="1"/>
  <c r="H318" i="1"/>
  <c r="K318" i="1"/>
  <c r="G318" i="1"/>
  <c r="E83" i="1"/>
  <c r="L318" i="1" l="1"/>
  <c r="J318" i="1"/>
  <c r="P382" i="1" a="1"/>
  <c r="Q382" i="1"/>
  <c r="R382" i="1" s="1" a="1"/>
  <c r="S382" i="1" l="1"/>
  <c r="N383" i="1"/>
  <c r="E84" i="1"/>
  <c r="E319" i="1"/>
  <c r="F319" i="1" l="1" a="1"/>
  <c r="M126" i="1"/>
  <c r="M199" i="1"/>
  <c r="M249" i="1"/>
  <c r="M157" i="1"/>
  <c r="M141" i="1"/>
  <c r="M161" i="1"/>
  <c r="M180" i="1"/>
  <c r="M195" i="1"/>
  <c r="M146" i="1"/>
  <c r="M263" i="1"/>
  <c r="M191" i="1"/>
  <c r="M155" i="1"/>
  <c r="M133" i="1"/>
  <c r="M132" i="1"/>
  <c r="M233" i="1"/>
  <c r="M297" i="1"/>
  <c r="M274" i="1"/>
  <c r="M185" i="1"/>
  <c r="M251" i="1"/>
  <c r="M184" i="1"/>
  <c r="M205" i="1"/>
  <c r="M187" i="1"/>
  <c r="M248" i="1"/>
  <c r="M311" i="1"/>
  <c r="M183" i="1"/>
  <c r="M269" i="1"/>
  <c r="M247" i="1"/>
  <c r="M302" i="1"/>
  <c r="M216" i="1"/>
  <c r="M200" i="1"/>
  <c r="M237" i="1"/>
  <c r="M277" i="1"/>
  <c r="M210" i="1"/>
  <c r="M270" i="1"/>
  <c r="M211" i="1"/>
  <c r="M312" i="1"/>
  <c r="M255" i="1"/>
  <c r="M197" i="1"/>
  <c r="M303" i="1"/>
  <c r="M154" i="1"/>
  <c r="M179" i="1"/>
  <c r="M194" i="1"/>
  <c r="M212" i="1"/>
  <c r="M259" i="1"/>
  <c r="M137" i="1"/>
  <c r="M182" i="1"/>
  <c r="M172" i="1"/>
  <c r="M163" i="1"/>
  <c r="M176" i="1"/>
  <c r="M240" i="1"/>
  <c r="M257" i="1"/>
  <c r="M260" i="1"/>
  <c r="M245" i="1"/>
  <c r="M169" i="1"/>
  <c r="M134" i="1"/>
  <c r="M272" i="1"/>
  <c r="M298" i="1"/>
  <c r="M227" i="1"/>
  <c r="M307" i="1"/>
  <c r="M160" i="1"/>
  <c r="M265" i="1"/>
  <c r="M150" i="1"/>
  <c r="M153" i="1"/>
  <c r="M225" i="1"/>
  <c r="M309" i="1"/>
  <c r="M174" i="1"/>
  <c r="M230" i="1"/>
  <c r="M301" i="1"/>
  <c r="M281" i="1"/>
  <c r="M204" i="1"/>
  <c r="M294" i="1"/>
  <c r="M282" i="1"/>
  <c r="M232" i="1"/>
  <c r="M289" i="1"/>
  <c r="M222" i="1"/>
  <c r="M317" i="1"/>
  <c r="M209" i="1"/>
  <c r="M292" i="1"/>
  <c r="M170" i="1"/>
  <c r="M266" i="1"/>
  <c r="M243" i="1"/>
  <c r="M226" i="1"/>
  <c r="M152" i="1"/>
  <c r="M208" i="1"/>
  <c r="M275" i="1"/>
  <c r="M206" i="1"/>
  <c r="M279" i="1"/>
  <c r="M291" i="1"/>
  <c r="M136" i="1"/>
  <c r="M273" i="1"/>
  <c r="M318" i="1"/>
  <c r="M138" i="1"/>
  <c r="M284" i="1"/>
  <c r="M229" i="1"/>
  <c r="G84" i="1"/>
  <c r="M148" i="1"/>
  <c r="M313" i="1"/>
  <c r="M173" i="1"/>
  <c r="M295" i="1"/>
  <c r="M220" i="1"/>
  <c r="M149" i="1"/>
  <c r="M218" i="1"/>
  <c r="M252" i="1"/>
  <c r="M207" i="1"/>
  <c r="M213" i="1"/>
  <c r="M253" i="1"/>
  <c r="M177" i="1"/>
  <c r="M316" i="1"/>
  <c r="M288" i="1"/>
  <c r="M262" i="1"/>
  <c r="M217" i="1"/>
  <c r="M276" i="1"/>
  <c r="M278" i="1"/>
  <c r="M261" i="1"/>
  <c r="M239" i="1"/>
  <c r="M287" i="1"/>
  <c r="M228" i="1"/>
  <c r="M246" i="1"/>
  <c r="M310" i="1"/>
  <c r="M135" i="1"/>
  <c r="M129" i="1"/>
  <c r="M231" i="1"/>
  <c r="M215" i="1"/>
  <c r="M271" i="1"/>
  <c r="M145" i="1"/>
  <c r="M162" i="1"/>
  <c r="M139" i="1"/>
  <c r="M283" i="1"/>
  <c r="M286" i="1"/>
  <c r="M293" i="1"/>
  <c r="M140" i="1"/>
  <c r="M256" i="1"/>
  <c r="M250" i="1"/>
  <c r="M267" i="1"/>
  <c r="M127" i="1"/>
  <c r="M268" i="1"/>
  <c r="M315" i="1"/>
  <c r="M241" i="1"/>
  <c r="M221" i="1"/>
  <c r="M181" i="1"/>
  <c r="M219" i="1"/>
  <c r="M203" i="1"/>
  <c r="M190" i="1"/>
  <c r="M168" i="1"/>
  <c r="M130" i="1"/>
  <c r="M142" i="1"/>
  <c r="M242" i="1"/>
  <c r="M304" i="1"/>
  <c r="M308" i="1"/>
  <c r="M143" i="1"/>
  <c r="M192" i="1"/>
  <c r="M280" i="1"/>
  <c r="M171" i="1"/>
  <c r="M244" i="1"/>
  <c r="M188" i="1"/>
  <c r="M131" i="1"/>
  <c r="M224" i="1"/>
  <c r="M147" i="1"/>
  <c r="M223" i="1"/>
  <c r="M167" i="1"/>
  <c r="M296" i="1"/>
  <c r="M151" i="1"/>
  <c r="M234" i="1"/>
  <c r="M198" i="1"/>
  <c r="M186" i="1"/>
  <c r="M159" i="1"/>
  <c r="M193" i="1"/>
  <c r="M158" i="1"/>
  <c r="M314" i="1"/>
  <c r="M254" i="1"/>
  <c r="M178" i="1"/>
  <c r="M238" i="1"/>
  <c r="M235" i="1"/>
  <c r="M305" i="1"/>
  <c r="M166" i="1"/>
  <c r="M264" i="1"/>
  <c r="M175" i="1"/>
  <c r="M290" i="1"/>
  <c r="M128" i="1"/>
  <c r="M164" i="1"/>
  <c r="M202" i="1"/>
  <c r="M306" i="1"/>
  <c r="M299" i="1"/>
  <c r="M258" i="1"/>
  <c r="M156" i="1"/>
  <c r="M236" i="1"/>
  <c r="M214" i="1"/>
  <c r="M285" i="1"/>
  <c r="M300" i="1"/>
  <c r="M165" i="1"/>
  <c r="M201" i="1"/>
  <c r="M144" i="1"/>
  <c r="M189" i="1"/>
  <c r="M196" i="1"/>
  <c r="O383" i="1" a="1"/>
  <c r="Q383" i="1" l="1"/>
  <c r="R383" i="1" s="1" a="1"/>
  <c r="P383" i="1" a="1"/>
  <c r="G319" i="1"/>
  <c r="H319" i="1"/>
  <c r="I319" i="1"/>
  <c r="K319" i="1"/>
  <c r="L319" i="1" l="1"/>
  <c r="J319" i="1"/>
  <c r="S383" i="1"/>
  <c r="N384" i="1"/>
  <c r="O384" i="1" l="1" a="1"/>
  <c r="E320" i="1"/>
  <c r="M319" i="1"/>
  <c r="F320" i="1" l="1" a="1"/>
  <c r="Q384" i="1"/>
  <c r="R384" i="1" s="1" a="1"/>
  <c r="P384" i="1" a="1"/>
  <c r="S384" i="1" l="1"/>
  <c r="N385" i="1"/>
  <c r="G320" i="1"/>
  <c r="H320" i="1"/>
  <c r="K320" i="1"/>
  <c r="I320" i="1"/>
  <c r="L320" i="1" l="1"/>
  <c r="J320" i="1"/>
  <c r="O385" i="1" a="1"/>
  <c r="P385" i="1" l="1" a="1"/>
  <c r="Q385" i="1"/>
  <c r="R385" i="1" s="1" a="1"/>
  <c r="M320" i="1"/>
  <c r="E321" i="1"/>
  <c r="F321" i="1" l="1" a="1"/>
  <c r="S385" i="1"/>
  <c r="N386" i="1"/>
  <c r="O386" i="1" l="1" a="1"/>
  <c r="K321" i="1"/>
  <c r="H321" i="1"/>
  <c r="G321" i="1"/>
  <c r="I321" i="1"/>
  <c r="Q386" i="1" l="1"/>
  <c r="R386" i="1" s="1" a="1"/>
  <c r="P386" i="1" a="1"/>
  <c r="L321" i="1"/>
  <c r="J321" i="1"/>
  <c r="M321" i="1" l="1"/>
  <c r="E322" i="1"/>
  <c r="S386" i="1"/>
  <c r="N387" i="1"/>
  <c r="O387" i="1" l="1" a="1"/>
  <c r="F322" i="1" a="1"/>
  <c r="G322" i="1" l="1"/>
  <c r="K322" i="1"/>
  <c r="I322" i="1"/>
  <c r="H322" i="1"/>
  <c r="Q387" i="1"/>
  <c r="R387" i="1" a="1"/>
  <c r="P387" i="1" a="1"/>
  <c r="S387" i="1" l="1"/>
  <c r="N388" i="1"/>
  <c r="J322" i="1"/>
  <c r="L322" i="1"/>
  <c r="M322" i="1" l="1"/>
  <c r="E323" i="1"/>
  <c r="O388" i="1" a="1"/>
  <c r="F323" i="1" l="1" a="1"/>
  <c r="Q388" i="1"/>
  <c r="R388" i="1" s="1" a="1"/>
  <c r="P388" i="1" a="1"/>
  <c r="S388" i="1" l="1"/>
  <c r="N389" i="1"/>
  <c r="K323" i="1"/>
  <c r="H323" i="1"/>
  <c r="I323" i="1"/>
  <c r="G323" i="1"/>
  <c r="O389" i="1" l="1" a="1"/>
  <c r="J323" i="1"/>
  <c r="L323" i="1"/>
  <c r="M323" i="1" l="1"/>
  <c r="E324" i="1"/>
  <c r="Q389" i="1"/>
  <c r="R389" i="1" s="1" a="1"/>
  <c r="P389" i="1" a="1"/>
  <c r="F324" i="1" l="1" a="1"/>
  <c r="S389" i="1"/>
  <c r="N390" i="1"/>
  <c r="O390" i="1" l="1" a="1"/>
  <c r="K324" i="1"/>
  <c r="H324" i="1"/>
  <c r="G324" i="1"/>
  <c r="I324" i="1"/>
  <c r="J324" i="1" l="1"/>
  <c r="L324" i="1"/>
  <c r="Q390" i="1"/>
  <c r="R390" i="1" s="1" a="1"/>
  <c r="P390" i="1" a="1"/>
  <c r="S390" i="1" l="1"/>
  <c r="N391" i="1"/>
  <c r="M324" i="1"/>
  <c r="E325" i="1"/>
  <c r="F325" i="1" l="1" a="1"/>
  <c r="O391" i="1" a="1"/>
  <c r="P391" i="1" l="1" a="1"/>
  <c r="Q391" i="1"/>
  <c r="R391" i="1" s="1" a="1"/>
  <c r="H325" i="1"/>
  <c r="I325" i="1"/>
  <c r="K325" i="1"/>
  <c r="G325" i="1"/>
  <c r="J325" i="1" l="1"/>
  <c r="L325" i="1"/>
  <c r="S391" i="1"/>
  <c r="N392" i="1"/>
  <c r="O392" i="1" l="1" a="1"/>
  <c r="M325" i="1"/>
  <c r="E326" i="1"/>
  <c r="F326" i="1" l="1" a="1"/>
  <c r="Q392" i="1"/>
  <c r="R392" i="1" s="1" a="1"/>
  <c r="P392" i="1" a="1"/>
  <c r="S392" i="1" l="1"/>
  <c r="N393" i="1"/>
  <c r="I326" i="1"/>
  <c r="H326" i="1"/>
  <c r="K326" i="1"/>
  <c r="G326" i="1"/>
  <c r="J326" i="1" l="1"/>
  <c r="L326" i="1"/>
  <c r="O393" i="1" a="1"/>
  <c r="Q393" i="1" l="1"/>
  <c r="R393" i="1" s="1" a="1"/>
  <c r="P393" i="1" a="1"/>
  <c r="M326" i="1"/>
  <c r="E327" i="1"/>
  <c r="F327" i="1" l="1" a="1"/>
  <c r="S393" i="1"/>
  <c r="N394" i="1"/>
  <c r="O394" i="1" l="1" a="1"/>
  <c r="G327" i="1"/>
  <c r="I327" i="1"/>
  <c r="H327" i="1"/>
  <c r="K327" i="1"/>
  <c r="L327" i="1" l="1"/>
  <c r="J327" i="1"/>
  <c r="P394" i="1" a="1"/>
  <c r="Q394" i="1"/>
  <c r="R394" i="1" s="1" a="1"/>
  <c r="S394" i="1" l="1"/>
  <c r="N395" i="1"/>
  <c r="M327" i="1"/>
  <c r="E328" i="1"/>
  <c r="F328" i="1" l="1" a="1"/>
  <c r="O395" i="1" a="1"/>
  <c r="P395" i="1" l="1" a="1"/>
  <c r="Q395" i="1"/>
  <c r="R395" i="1" s="1" a="1"/>
  <c r="G328" i="1"/>
  <c r="K328" i="1"/>
  <c r="H328" i="1"/>
  <c r="I328" i="1"/>
  <c r="S395" i="1" l="1"/>
  <c r="N396" i="1"/>
  <c r="L328" i="1"/>
  <c r="J328" i="1"/>
  <c r="M328" i="1" l="1"/>
  <c r="E329" i="1"/>
  <c r="O396" i="1" a="1"/>
  <c r="F329" i="1" l="1" a="1"/>
  <c r="Q396" i="1"/>
  <c r="R396" i="1" a="1"/>
  <c r="P396" i="1" a="1"/>
  <c r="S396" i="1" l="1"/>
  <c r="N397" i="1"/>
  <c r="K329" i="1"/>
  <c r="H329" i="1"/>
  <c r="I329" i="1"/>
  <c r="G329" i="1"/>
  <c r="L329" i="1" l="1"/>
  <c r="J329" i="1"/>
  <c r="O397" i="1" a="1"/>
  <c r="Q397" i="1" l="1"/>
  <c r="R397" i="1" s="1" a="1"/>
  <c r="P397" i="1" a="1"/>
  <c r="M329" i="1"/>
  <c r="E330" i="1"/>
  <c r="F330" i="1" l="1" a="1"/>
  <c r="S397" i="1"/>
  <c r="N398" i="1"/>
  <c r="O398" i="1" l="1" a="1"/>
  <c r="K330" i="1"/>
  <c r="I330" i="1"/>
  <c r="G330" i="1"/>
  <c r="H330" i="1"/>
  <c r="J330" i="1" l="1"/>
  <c r="L330" i="1"/>
  <c r="P398" i="1" a="1"/>
  <c r="Q398" i="1"/>
  <c r="R398" i="1" a="1"/>
  <c r="S398" i="1" l="1"/>
  <c r="N399" i="1"/>
  <c r="M330" i="1"/>
  <c r="E331" i="1"/>
  <c r="F331" i="1" l="1" a="1"/>
  <c r="O399" i="1" a="1"/>
  <c r="P399" i="1" l="1" a="1"/>
  <c r="Q399" i="1"/>
  <c r="R399" i="1" a="1"/>
  <c r="I331" i="1"/>
  <c r="K331" i="1"/>
  <c r="G331" i="1"/>
  <c r="H331" i="1"/>
  <c r="J331" i="1" l="1"/>
  <c r="L331" i="1"/>
  <c r="S399" i="1"/>
  <c r="N400" i="1"/>
  <c r="O400" i="1" l="1" a="1"/>
  <c r="M331" i="1"/>
  <c r="E332" i="1"/>
  <c r="F332" i="1" l="1" a="1"/>
  <c r="Q400" i="1"/>
  <c r="P400" i="1" a="1"/>
  <c r="R400" i="1" a="1"/>
  <c r="G332" i="1" l="1"/>
  <c r="K332" i="1"/>
  <c r="H332" i="1"/>
  <c r="I332" i="1"/>
  <c r="S400" i="1"/>
  <c r="N401" i="1"/>
  <c r="O401" i="1" l="1" a="1"/>
  <c r="L332" i="1"/>
  <c r="J332" i="1"/>
  <c r="M332" i="1" l="1"/>
  <c r="E333" i="1"/>
  <c r="P401" i="1" a="1"/>
  <c r="Q401" i="1"/>
  <c r="R401" i="1" s="1" a="1"/>
  <c r="S401" i="1" l="1"/>
  <c r="N402" i="1"/>
  <c r="F333" i="1" a="1"/>
  <c r="H333" i="1" l="1"/>
  <c r="I333" i="1"/>
  <c r="K333" i="1"/>
  <c r="G333" i="1"/>
  <c r="O402" i="1" a="1"/>
  <c r="Q402" i="1" l="1"/>
  <c r="R402" i="1" s="1" a="1"/>
  <c r="P402" i="1" a="1"/>
  <c r="J333" i="1"/>
  <c r="L333" i="1"/>
  <c r="M333" i="1" l="1"/>
  <c r="E334" i="1"/>
  <c r="S402" i="1"/>
  <c r="N403" i="1"/>
  <c r="F334" i="1" l="1" a="1"/>
  <c r="O403" i="1" a="1"/>
  <c r="Q403" i="1" l="1"/>
  <c r="P403" i="1" a="1"/>
  <c r="R403" i="1" a="1"/>
  <c r="G334" i="1"/>
  <c r="H334" i="1"/>
  <c r="I334" i="1"/>
  <c r="K334" i="1"/>
  <c r="L334" i="1" l="1"/>
  <c r="J334" i="1"/>
  <c r="S403" i="1"/>
  <c r="N404" i="1"/>
  <c r="O404" i="1" l="1" a="1"/>
  <c r="M334" i="1"/>
  <c r="E335" i="1"/>
  <c r="F335" i="1" l="1" a="1"/>
  <c r="P404" i="1" a="1"/>
  <c r="Q404" i="1"/>
  <c r="R404" i="1" s="1" a="1"/>
  <c r="S404" i="1" l="1"/>
  <c r="N405" i="1"/>
  <c r="H335" i="1"/>
  <c r="I335" i="1"/>
  <c r="K335" i="1"/>
  <c r="G335" i="1"/>
  <c r="J335" i="1" l="1"/>
  <c r="L335" i="1"/>
  <c r="O405" i="1" a="1"/>
  <c r="Q405" i="1" l="1"/>
  <c r="R405" i="1" s="1" a="1"/>
  <c r="P405" i="1" a="1"/>
  <c r="M335" i="1"/>
  <c r="E336" i="1"/>
  <c r="F336" i="1" l="1" a="1"/>
  <c r="S405" i="1"/>
  <c r="N406" i="1"/>
  <c r="O406" i="1" l="1" a="1"/>
  <c r="H336" i="1"/>
  <c r="K336" i="1"/>
  <c r="I336" i="1"/>
  <c r="G336" i="1"/>
  <c r="J336" i="1" l="1"/>
  <c r="L336" i="1"/>
  <c r="P406" i="1" a="1"/>
  <c r="Q406" i="1"/>
  <c r="R406" i="1" s="1" a="1"/>
  <c r="S406" i="1" l="1"/>
  <c r="N407" i="1"/>
  <c r="M336" i="1"/>
  <c r="E337" i="1"/>
  <c r="O407" i="1" l="1" a="1"/>
  <c r="F337" i="1" a="1"/>
  <c r="G337" i="1" l="1"/>
  <c r="I337" i="1"/>
  <c r="H337" i="1"/>
  <c r="K337" i="1"/>
  <c r="P407" i="1" a="1"/>
  <c r="Q407" i="1"/>
  <c r="R407" i="1" s="1" a="1"/>
  <c r="S407" i="1" l="1"/>
  <c r="N408" i="1"/>
  <c r="L337" i="1"/>
  <c r="J337" i="1"/>
  <c r="M337" i="1" l="1"/>
  <c r="E338" i="1"/>
  <c r="O408" i="1" a="1"/>
  <c r="F338" i="1" l="1" a="1"/>
  <c r="Q408" i="1"/>
  <c r="P408" i="1" a="1"/>
  <c r="R408" i="1" a="1"/>
  <c r="S408" i="1" l="1"/>
  <c r="N409" i="1"/>
  <c r="G338" i="1"/>
  <c r="K338" i="1"/>
  <c r="H338" i="1"/>
  <c r="I338" i="1"/>
  <c r="L338" i="1" l="1"/>
  <c r="J338" i="1"/>
  <c r="O409" i="1" a="1"/>
  <c r="P409" i="1" l="1" a="1"/>
  <c r="Q409" i="1"/>
  <c r="R409" i="1" s="1" a="1"/>
  <c r="M338" i="1"/>
  <c r="E339" i="1"/>
  <c r="S409" i="1" l="1"/>
  <c r="N410" i="1"/>
  <c r="F339" i="1" a="1"/>
  <c r="K339" i="1" l="1"/>
  <c r="G339" i="1"/>
  <c r="H339" i="1"/>
  <c r="I339" i="1"/>
  <c r="O410" i="1" a="1"/>
  <c r="P410" i="1" l="1" a="1"/>
  <c r="Q410" i="1"/>
  <c r="R410" i="1" s="1" a="1"/>
  <c r="J339" i="1"/>
  <c r="L339" i="1"/>
  <c r="M339" i="1" l="1"/>
  <c r="E340" i="1"/>
  <c r="S410" i="1"/>
  <c r="N411" i="1"/>
  <c r="O411" i="1" l="1" a="1"/>
  <c r="F340" i="1" a="1"/>
  <c r="K340" i="1" l="1"/>
  <c r="G340" i="1"/>
  <c r="I340" i="1"/>
  <c r="H340" i="1"/>
  <c r="Q411" i="1"/>
  <c r="P411" i="1" a="1"/>
  <c r="R411" i="1" a="1"/>
  <c r="S411" i="1" l="1"/>
  <c r="N412" i="1"/>
  <c r="L340" i="1"/>
  <c r="J340" i="1"/>
  <c r="M340" i="1" l="1"/>
  <c r="E341" i="1"/>
  <c r="O412" i="1" a="1"/>
  <c r="P412" i="1" l="1" a="1"/>
  <c r="Q412" i="1"/>
  <c r="R412" i="1" s="1" a="1"/>
  <c r="F341" i="1" a="1"/>
  <c r="H341" i="1" l="1"/>
  <c r="G341" i="1"/>
  <c r="I341" i="1"/>
  <c r="K341" i="1"/>
  <c r="S412" i="1"/>
  <c r="N413" i="1"/>
  <c r="O413" i="1" l="1" a="1"/>
  <c r="L341" i="1"/>
  <c r="J341" i="1"/>
  <c r="M341" i="1" l="1"/>
  <c r="E342" i="1"/>
  <c r="Q413" i="1"/>
  <c r="R413" i="1" s="1" a="1"/>
  <c r="P413" i="1" a="1"/>
  <c r="S413" i="1" l="1"/>
  <c r="N414" i="1"/>
  <c r="F342" i="1" a="1"/>
  <c r="H342" i="1" l="1"/>
  <c r="I342" i="1"/>
  <c r="K342" i="1"/>
  <c r="G342" i="1"/>
  <c r="O414" i="1" a="1"/>
  <c r="P414" i="1" l="1" a="1"/>
  <c r="Q414" i="1"/>
  <c r="R414" i="1" s="1" a="1"/>
  <c r="L342" i="1"/>
  <c r="J342" i="1"/>
  <c r="M342" i="1" l="1"/>
  <c r="E343" i="1"/>
  <c r="S414" i="1"/>
  <c r="N415" i="1"/>
  <c r="O415" i="1" l="1" a="1"/>
  <c r="F343" i="1" a="1"/>
  <c r="G343" i="1" l="1"/>
  <c r="I343" i="1"/>
  <c r="K343" i="1"/>
  <c r="H343" i="1"/>
  <c r="P415" i="1" a="1"/>
  <c r="Q415" i="1"/>
  <c r="R415" i="1" s="1" a="1"/>
  <c r="S415" i="1" l="1"/>
  <c r="N416" i="1"/>
  <c r="J343" i="1"/>
  <c r="L343" i="1"/>
  <c r="M343" i="1" l="1"/>
  <c r="E344" i="1"/>
  <c r="O416" i="1" a="1"/>
  <c r="Q416" i="1" l="1"/>
  <c r="R416" i="1" s="1" a="1"/>
  <c r="P416" i="1" a="1"/>
  <c r="F344" i="1" a="1"/>
  <c r="H344" i="1" l="1"/>
  <c r="K344" i="1"/>
  <c r="G344" i="1"/>
  <c r="I344" i="1"/>
  <c r="S416" i="1"/>
  <c r="N417" i="1"/>
  <c r="O417" i="1" l="1" a="1"/>
  <c r="L344" i="1"/>
  <c r="J344" i="1"/>
  <c r="M344" i="1" l="1"/>
  <c r="E345" i="1"/>
  <c r="P417" i="1" a="1"/>
  <c r="Q417" i="1"/>
  <c r="R417" i="1" s="1" a="1"/>
  <c r="S417" i="1" l="1"/>
  <c r="N418" i="1"/>
  <c r="F345" i="1" a="1"/>
  <c r="G345" i="1" l="1"/>
  <c r="I345" i="1"/>
  <c r="K345" i="1"/>
  <c r="H345" i="1"/>
  <c r="O418" i="1" a="1"/>
  <c r="P418" i="1" l="1" a="1"/>
  <c r="Q418" i="1"/>
  <c r="R418" i="1" a="1"/>
  <c r="J345" i="1"/>
  <c r="L345" i="1"/>
  <c r="M345" i="1" l="1"/>
  <c r="E346" i="1"/>
  <c r="S418" i="1"/>
  <c r="N419" i="1"/>
  <c r="O419" i="1" l="1" a="1"/>
  <c r="F346" i="1" a="1"/>
  <c r="H346" i="1" l="1"/>
  <c r="K346" i="1"/>
  <c r="I346" i="1"/>
  <c r="G346" i="1"/>
  <c r="Q419" i="1"/>
  <c r="R419" i="1" s="1" a="1"/>
  <c r="P419" i="1" a="1"/>
  <c r="S419" i="1" l="1"/>
  <c r="N420" i="1"/>
  <c r="J346" i="1"/>
  <c r="L346" i="1"/>
  <c r="M346" i="1" l="1"/>
  <c r="E347" i="1"/>
  <c r="O420" i="1" a="1"/>
  <c r="F347" i="1" l="1" a="1"/>
  <c r="Q420" i="1"/>
  <c r="R420" i="1" s="1" a="1"/>
  <c r="P420" i="1" a="1"/>
  <c r="S420" i="1" l="1"/>
  <c r="N421" i="1"/>
  <c r="H347" i="1"/>
  <c r="K347" i="1"/>
  <c r="I347" i="1"/>
  <c r="G347" i="1"/>
  <c r="O421" i="1" l="1" a="1"/>
  <c r="J347" i="1"/>
  <c r="L347" i="1"/>
  <c r="M347" i="1" l="1"/>
  <c r="E348" i="1"/>
  <c r="P421" i="1" a="1"/>
  <c r="Q421" i="1"/>
  <c r="R421" i="1" s="1" a="1"/>
  <c r="S421" i="1" l="1"/>
  <c r="N422" i="1"/>
  <c r="F348" i="1" a="1"/>
  <c r="K348" i="1" l="1"/>
  <c r="H348" i="1"/>
  <c r="I348" i="1"/>
  <c r="G348" i="1"/>
  <c r="O422" i="1" a="1"/>
  <c r="P422" i="1" l="1" a="1"/>
  <c r="Q422" i="1"/>
  <c r="R422" i="1" s="1" a="1"/>
  <c r="J348" i="1"/>
  <c r="L348" i="1"/>
  <c r="M348" i="1" l="1"/>
  <c r="E349" i="1"/>
  <c r="S422" i="1"/>
  <c r="N423" i="1"/>
  <c r="O423" i="1" l="1" a="1"/>
  <c r="F349" i="1" a="1"/>
  <c r="G349" i="1" l="1"/>
  <c r="K349" i="1"/>
  <c r="I349" i="1"/>
  <c r="H349" i="1"/>
  <c r="P423" i="1" a="1"/>
  <c r="Q423" i="1"/>
  <c r="R423" i="1" s="1" a="1"/>
  <c r="S423" i="1" l="1"/>
  <c r="N424" i="1"/>
  <c r="L349" i="1"/>
  <c r="J349" i="1"/>
  <c r="M349" i="1" l="1"/>
  <c r="E350" i="1"/>
  <c r="O424" i="1" a="1"/>
  <c r="Q424" i="1" l="1"/>
  <c r="R424" i="1" s="1" a="1"/>
  <c r="P424" i="1" a="1"/>
  <c r="F350" i="1" a="1"/>
  <c r="G350" i="1" l="1"/>
  <c r="K350" i="1"/>
  <c r="H350" i="1"/>
  <c r="I350" i="1"/>
  <c r="S424" i="1"/>
  <c r="N425" i="1"/>
  <c r="O425" i="1" l="1" a="1"/>
  <c r="L350" i="1"/>
  <c r="J350" i="1"/>
  <c r="M350" i="1" l="1"/>
  <c r="E351" i="1"/>
  <c r="P425" i="1" a="1"/>
  <c r="Q425" i="1"/>
  <c r="R425" i="1" s="1" a="1"/>
  <c r="S425" i="1" l="1"/>
  <c r="N426" i="1"/>
  <c r="F351" i="1" a="1"/>
  <c r="G351" i="1" l="1"/>
  <c r="H351" i="1"/>
  <c r="K351" i="1"/>
  <c r="I351" i="1"/>
  <c r="O426" i="1" a="1"/>
  <c r="Q426" i="1" l="1"/>
  <c r="P426" i="1" a="1"/>
  <c r="R426" i="1" a="1"/>
  <c r="L351" i="1"/>
  <c r="J351" i="1"/>
  <c r="S426" i="1" l="1"/>
  <c r="N427" i="1"/>
  <c r="M351" i="1"/>
  <c r="E352" i="1"/>
  <c r="F352" i="1" l="1" a="1"/>
  <c r="O427" i="1" a="1"/>
  <c r="Q427" i="1" l="1"/>
  <c r="R427" i="1" s="1" a="1"/>
  <c r="P427" i="1" a="1"/>
  <c r="G352" i="1"/>
  <c r="K352" i="1"/>
  <c r="H352" i="1"/>
  <c r="I352" i="1"/>
  <c r="S427" i="1" l="1"/>
  <c r="N428" i="1"/>
  <c r="L352" i="1"/>
  <c r="J352" i="1"/>
  <c r="M352" i="1" l="1"/>
  <c r="E353" i="1"/>
  <c r="O428" i="1" a="1"/>
  <c r="P428" i="1" l="1" a="1"/>
  <c r="Q428" i="1"/>
  <c r="R428" i="1" s="1" a="1"/>
  <c r="F353" i="1" a="1"/>
  <c r="I353" i="1" l="1"/>
  <c r="H353" i="1"/>
  <c r="K353" i="1"/>
  <c r="G353" i="1"/>
  <c r="S428" i="1"/>
  <c r="N429" i="1"/>
  <c r="O429" i="1" l="1" a="1"/>
  <c r="J353" i="1"/>
  <c r="L353" i="1"/>
  <c r="M353" i="1" l="1"/>
  <c r="E354" i="1"/>
  <c r="P429" i="1" a="1"/>
  <c r="Q429" i="1"/>
  <c r="R429" i="1" s="1" a="1"/>
  <c r="S429" i="1" l="1"/>
  <c r="N430" i="1"/>
  <c r="F354" i="1" a="1"/>
  <c r="H354" i="1" l="1"/>
  <c r="K354" i="1"/>
  <c r="G354" i="1"/>
  <c r="I354" i="1"/>
  <c r="O430" i="1" a="1"/>
  <c r="L354" i="1" l="1"/>
  <c r="J354" i="1"/>
  <c r="Q430" i="1"/>
  <c r="P430" i="1" a="1"/>
  <c r="R430" i="1" a="1"/>
  <c r="S430" i="1" l="1"/>
  <c r="N431" i="1"/>
  <c r="M354" i="1"/>
  <c r="E355" i="1"/>
  <c r="F355" i="1" l="1" a="1"/>
  <c r="O431" i="1" a="1"/>
  <c r="P431" i="1" l="1" a="1"/>
  <c r="Q431" i="1"/>
  <c r="R431" i="1" s="1" a="1"/>
  <c r="G355" i="1"/>
  <c r="I355" i="1"/>
  <c r="K355" i="1"/>
  <c r="H355" i="1"/>
  <c r="S431" i="1" l="1"/>
  <c r="N432" i="1"/>
  <c r="J355" i="1"/>
  <c r="L355" i="1"/>
  <c r="M355" i="1" l="1"/>
  <c r="E356" i="1"/>
  <c r="O432" i="1" a="1"/>
  <c r="P432" i="1" l="1" a="1"/>
  <c r="Q432" i="1"/>
  <c r="R432" i="1" s="1" a="1"/>
  <c r="F356" i="1" a="1"/>
  <c r="S432" i="1" l="1"/>
  <c r="N433" i="1"/>
  <c r="G356" i="1"/>
  <c r="K356" i="1"/>
  <c r="H356" i="1"/>
  <c r="I356" i="1"/>
  <c r="L356" i="1" l="1"/>
  <c r="J356" i="1"/>
  <c r="O433" i="1" a="1"/>
  <c r="P433" i="1" l="1" a="1"/>
  <c r="Q433" i="1"/>
  <c r="R433" i="1" s="1" a="1"/>
  <c r="M356" i="1"/>
  <c r="E357" i="1"/>
  <c r="S433" i="1" l="1"/>
  <c r="N434" i="1"/>
  <c r="F357" i="1" a="1"/>
  <c r="K357" i="1" l="1"/>
  <c r="H357" i="1"/>
  <c r="I357" i="1"/>
  <c r="G357" i="1"/>
  <c r="O434" i="1" a="1"/>
  <c r="Q434" i="1" l="1"/>
  <c r="R434" i="1" s="1" a="1"/>
  <c r="P434" i="1" a="1"/>
  <c r="J357" i="1"/>
  <c r="L357" i="1"/>
  <c r="M357" i="1" l="1"/>
  <c r="E358" i="1"/>
  <c r="S434" i="1"/>
  <c r="N435" i="1"/>
  <c r="O435" i="1" l="1" a="1"/>
  <c r="F358" i="1" a="1"/>
  <c r="K358" i="1" l="1"/>
  <c r="H358" i="1"/>
  <c r="I358" i="1"/>
  <c r="G358" i="1"/>
  <c r="P435" i="1" a="1"/>
  <c r="Q435" i="1"/>
  <c r="R435" i="1" s="1" a="1"/>
  <c r="S435" i="1" l="1"/>
  <c r="N436" i="1"/>
  <c r="L358" i="1"/>
  <c r="J358" i="1"/>
  <c r="M358" i="1" l="1"/>
  <c r="E359" i="1"/>
  <c r="O436" i="1" a="1"/>
  <c r="F359" i="1" l="1" a="1"/>
  <c r="Q436" i="1"/>
  <c r="R436" i="1" s="1" a="1"/>
  <c r="P436" i="1" a="1"/>
  <c r="S436" i="1" l="1"/>
  <c r="N437" i="1"/>
  <c r="K359" i="1"/>
  <c r="G359" i="1"/>
  <c r="I359" i="1"/>
  <c r="H359" i="1"/>
  <c r="J359" i="1" l="1"/>
  <c r="L359" i="1"/>
  <c r="O437" i="1" a="1"/>
  <c r="Q437" i="1" l="1"/>
  <c r="R437" i="1" s="1" a="1"/>
  <c r="P437" i="1" a="1"/>
  <c r="M359" i="1"/>
  <c r="E360" i="1"/>
  <c r="F360" i="1" l="1" a="1"/>
  <c r="S437" i="1"/>
  <c r="N438" i="1"/>
  <c r="O438" i="1" l="1" a="1"/>
  <c r="G360" i="1"/>
  <c r="I360" i="1"/>
  <c r="K360" i="1"/>
  <c r="H360" i="1"/>
  <c r="L360" i="1" l="1"/>
  <c r="J360" i="1"/>
  <c r="P438" i="1" a="1"/>
  <c r="Q438" i="1"/>
  <c r="R438" i="1" s="1" a="1"/>
  <c r="S438" i="1" l="1"/>
  <c r="N439" i="1"/>
  <c r="M360" i="1"/>
  <c r="E361" i="1"/>
  <c r="F361" i="1" l="1" a="1"/>
  <c r="O439" i="1" a="1"/>
  <c r="P439" i="1" l="1" a="1"/>
  <c r="Q439" i="1"/>
  <c r="R439" i="1" s="1" a="1"/>
  <c r="H361" i="1"/>
  <c r="K361" i="1"/>
  <c r="I361" i="1"/>
  <c r="G361" i="1"/>
  <c r="J361" i="1" l="1"/>
  <c r="L361" i="1"/>
  <c r="S439" i="1"/>
  <c r="N440" i="1"/>
  <c r="O440" i="1" l="1" a="1"/>
  <c r="M361" i="1"/>
  <c r="E362" i="1"/>
  <c r="F362" i="1" l="1" a="1"/>
  <c r="P440" i="1" a="1"/>
  <c r="Q440" i="1"/>
  <c r="R440" i="1" s="1" a="1"/>
  <c r="S440" i="1" l="1"/>
  <c r="N441" i="1"/>
  <c r="I362" i="1"/>
  <c r="K362" i="1"/>
  <c r="H362" i="1"/>
  <c r="G362" i="1"/>
  <c r="L362" i="1" l="1"/>
  <c r="J362" i="1"/>
  <c r="O441" i="1" a="1"/>
  <c r="Q441" i="1" l="1"/>
  <c r="R441" i="1" s="1" a="1"/>
  <c r="P441" i="1" a="1"/>
  <c r="M362" i="1"/>
  <c r="E363" i="1"/>
  <c r="F363" i="1" l="1" a="1"/>
  <c r="S441" i="1"/>
  <c r="N442" i="1"/>
  <c r="O442" i="1" l="1" a="1"/>
  <c r="K363" i="1"/>
  <c r="I363" i="1"/>
  <c r="H363" i="1"/>
  <c r="G363" i="1"/>
  <c r="J363" i="1" l="1"/>
  <c r="L363" i="1"/>
  <c r="Q442" i="1"/>
  <c r="P442" i="1" a="1"/>
  <c r="R442" i="1" a="1"/>
  <c r="S442" i="1" l="1"/>
  <c r="N443" i="1"/>
  <c r="M363" i="1"/>
  <c r="E364" i="1"/>
  <c r="F364" i="1" l="1" a="1"/>
  <c r="O443" i="1" a="1"/>
  <c r="Q443" i="1" l="1"/>
  <c r="R443" i="1" s="1" a="1"/>
  <c r="P443" i="1" a="1"/>
  <c r="G364" i="1"/>
  <c r="H364" i="1"/>
  <c r="K364" i="1"/>
  <c r="I364" i="1"/>
  <c r="L364" i="1" l="1"/>
  <c r="J364" i="1"/>
  <c r="S443" i="1"/>
  <c r="N444" i="1"/>
  <c r="O444" i="1" l="1" a="1"/>
  <c r="M364" i="1"/>
  <c r="E365" i="1"/>
  <c r="F365" i="1" l="1" a="1"/>
  <c r="P444" i="1" a="1"/>
  <c r="Q444" i="1"/>
  <c r="R444" i="1" s="1" a="1"/>
  <c r="S444" i="1" l="1"/>
  <c r="N445" i="1"/>
  <c r="I365" i="1"/>
  <c r="G365" i="1"/>
  <c r="K365" i="1"/>
  <c r="H365" i="1"/>
  <c r="J365" i="1" l="1"/>
  <c r="L365" i="1"/>
  <c r="O445" i="1" a="1"/>
  <c r="P445" i="1" l="1" a="1"/>
  <c r="Q445" i="1"/>
  <c r="R445" i="1" s="1" a="1"/>
  <c r="M365" i="1"/>
  <c r="E366" i="1"/>
  <c r="F366" i="1" l="1" a="1"/>
  <c r="S445" i="1"/>
  <c r="N446" i="1"/>
  <c r="O446" i="1" l="1" a="1"/>
  <c r="I366" i="1"/>
  <c r="G366" i="1"/>
  <c r="H366" i="1"/>
  <c r="K366" i="1"/>
  <c r="J366" i="1" l="1"/>
  <c r="L366" i="1"/>
  <c r="Q446" i="1"/>
  <c r="P446" i="1" a="1"/>
  <c r="R446" i="1" a="1"/>
  <c r="S446" i="1" l="1"/>
  <c r="N447" i="1"/>
  <c r="M366" i="1"/>
  <c r="E367" i="1"/>
  <c r="F367" i="1" l="1" a="1"/>
  <c r="O447" i="1" a="1"/>
  <c r="Q447" i="1" l="1"/>
  <c r="R447" i="1" s="1" a="1"/>
  <c r="P447" i="1" a="1"/>
  <c r="K367" i="1"/>
  <c r="I367" i="1"/>
  <c r="H367" i="1"/>
  <c r="G367" i="1"/>
  <c r="L367" i="1" l="1"/>
  <c r="J367" i="1"/>
  <c r="S447" i="1"/>
  <c r="N448" i="1"/>
  <c r="O448" i="1" l="1" a="1"/>
  <c r="M367" i="1"/>
  <c r="E368" i="1"/>
  <c r="F368" i="1" l="1" a="1"/>
  <c r="P448" i="1" a="1"/>
  <c r="Q448" i="1"/>
  <c r="R448" i="1" a="1"/>
  <c r="S448" i="1" l="1"/>
  <c r="N449" i="1"/>
  <c r="G368" i="1"/>
  <c r="K368" i="1"/>
  <c r="H368" i="1"/>
  <c r="I368" i="1"/>
  <c r="J368" i="1" l="1"/>
  <c r="L368" i="1"/>
  <c r="O449" i="1" a="1"/>
  <c r="Q449" i="1" l="1"/>
  <c r="R449" i="1" s="1" a="1"/>
  <c r="P449" i="1" a="1"/>
  <c r="M368" i="1"/>
  <c r="E369" i="1"/>
  <c r="F369" i="1" l="1" a="1"/>
  <c r="S449" i="1"/>
  <c r="N450" i="1"/>
  <c r="O450" i="1" l="1" a="1"/>
  <c r="K369" i="1"/>
  <c r="I369" i="1"/>
  <c r="H369" i="1"/>
  <c r="G369" i="1"/>
  <c r="J369" i="1" l="1"/>
  <c r="L369" i="1"/>
  <c r="P450" i="1" a="1"/>
  <c r="Q450" i="1"/>
  <c r="R450" i="1" s="1" a="1"/>
  <c r="S450" i="1" l="1"/>
  <c r="N451" i="1"/>
  <c r="M369" i="1"/>
  <c r="E370" i="1"/>
  <c r="F370" i="1" l="1" a="1"/>
  <c r="O451" i="1" a="1"/>
  <c r="Q451" i="1" l="1"/>
  <c r="R451" i="1" s="1" a="1"/>
  <c r="P451" i="1" a="1"/>
  <c r="G370" i="1"/>
  <c r="I370" i="1"/>
  <c r="K370" i="1"/>
  <c r="H370" i="1"/>
  <c r="J370" i="1" l="1"/>
  <c r="L370" i="1"/>
  <c r="S451" i="1"/>
  <c r="N452" i="1"/>
  <c r="O452" i="1" l="1" a="1"/>
  <c r="M370" i="1"/>
  <c r="E371" i="1"/>
  <c r="F371" i="1" l="1" a="1"/>
  <c r="Q452" i="1"/>
  <c r="R452" i="1" s="1" a="1"/>
  <c r="P452" i="1" a="1"/>
  <c r="S452" i="1" l="1"/>
  <c r="N453" i="1"/>
  <c r="G371" i="1"/>
  <c r="K371" i="1"/>
  <c r="H371" i="1"/>
  <c r="I371" i="1"/>
  <c r="J371" i="1" l="1"/>
  <c r="L371" i="1"/>
  <c r="O453" i="1" a="1"/>
  <c r="Q453" i="1" l="1"/>
  <c r="R453" i="1" s="1" a="1"/>
  <c r="P453" i="1" a="1"/>
  <c r="M371" i="1"/>
  <c r="E372" i="1"/>
  <c r="F372" i="1" l="1" a="1"/>
  <c r="S453" i="1"/>
  <c r="N454" i="1"/>
  <c r="O454" i="1" l="1" a="1"/>
  <c r="H372" i="1"/>
  <c r="G372" i="1"/>
  <c r="K372" i="1"/>
  <c r="I372" i="1"/>
  <c r="J372" i="1" l="1"/>
  <c r="L372" i="1"/>
  <c r="P454" i="1" a="1"/>
  <c r="Q454" i="1"/>
  <c r="R454" i="1" a="1"/>
  <c r="S454" i="1" l="1"/>
  <c r="N455" i="1"/>
  <c r="M372" i="1"/>
  <c r="E373" i="1"/>
  <c r="F373" i="1" l="1" a="1"/>
  <c r="O455" i="1" a="1"/>
  <c r="Q455" i="1" l="1"/>
  <c r="R455" i="1" s="1" a="1"/>
  <c r="P455" i="1" a="1"/>
  <c r="G373" i="1"/>
  <c r="H373" i="1"/>
  <c r="K373" i="1"/>
  <c r="I373" i="1"/>
  <c r="L373" i="1" l="1"/>
  <c r="J373" i="1"/>
  <c r="S455" i="1"/>
  <c r="N456" i="1"/>
  <c r="O456" i="1" l="1" a="1"/>
  <c r="M373" i="1"/>
  <c r="E374" i="1"/>
  <c r="F374" i="1" l="1" a="1"/>
  <c r="Q456" i="1"/>
  <c r="P456" i="1" a="1"/>
  <c r="R456" i="1" a="1"/>
  <c r="S456" i="1" l="1"/>
  <c r="N457" i="1"/>
  <c r="H374" i="1"/>
  <c r="I374" i="1"/>
  <c r="K374" i="1"/>
  <c r="G374" i="1"/>
  <c r="J374" i="1" l="1"/>
  <c r="L374" i="1"/>
  <c r="O457" i="1" a="1"/>
  <c r="P457" i="1" l="1" a="1"/>
  <c r="Q457" i="1"/>
  <c r="R457" i="1" s="1" a="1"/>
  <c r="M374" i="1"/>
  <c r="E375" i="1"/>
  <c r="S457" i="1" l="1"/>
  <c r="N458" i="1"/>
  <c r="F375" i="1" a="1"/>
  <c r="G375" i="1" l="1"/>
  <c r="I375" i="1"/>
  <c r="K375" i="1"/>
  <c r="H375" i="1"/>
  <c r="O458" i="1" a="1"/>
  <c r="Q458" i="1" l="1"/>
  <c r="R458" i="1" s="1" a="1"/>
  <c r="P458" i="1" a="1"/>
  <c r="L375" i="1"/>
  <c r="J375" i="1"/>
  <c r="M375" i="1" l="1"/>
  <c r="E376" i="1"/>
  <c r="S458" i="1"/>
  <c r="N459" i="1"/>
  <c r="O459" i="1" l="1" a="1"/>
  <c r="F376" i="1" a="1"/>
  <c r="K376" i="1" l="1"/>
  <c r="I376" i="1"/>
  <c r="H376" i="1"/>
  <c r="G376" i="1"/>
  <c r="P459" i="1" a="1"/>
  <c r="Q459" i="1"/>
  <c r="R459" i="1" s="1" a="1"/>
  <c r="S459" i="1" l="1"/>
  <c r="N460" i="1"/>
  <c r="L376" i="1"/>
  <c r="J376" i="1"/>
  <c r="M376" i="1" l="1"/>
  <c r="E377" i="1"/>
  <c r="O460" i="1" a="1"/>
  <c r="Q460" i="1" l="1"/>
  <c r="R460" i="1" s="1" a="1"/>
  <c r="P460" i="1" a="1"/>
  <c r="F377" i="1" a="1"/>
  <c r="H377" i="1" l="1"/>
  <c r="K377" i="1"/>
  <c r="I377" i="1"/>
  <c r="G377" i="1"/>
  <c r="S460" i="1"/>
  <c r="N461" i="1"/>
  <c r="O461" i="1" l="1" a="1"/>
  <c r="J377" i="1"/>
  <c r="L377" i="1"/>
  <c r="M377" i="1" l="1"/>
  <c r="E378" i="1"/>
  <c r="P461" i="1" a="1"/>
  <c r="Q461" i="1"/>
  <c r="R461" i="1" s="1" a="1"/>
  <c r="S461" i="1" l="1"/>
  <c r="N462" i="1"/>
  <c r="F378" i="1" a="1"/>
  <c r="G378" i="1" l="1"/>
  <c r="H378" i="1"/>
  <c r="I378" i="1"/>
  <c r="K378" i="1"/>
  <c r="O462" i="1" a="1"/>
  <c r="Q462" i="1" l="1"/>
  <c r="R462" i="1" s="1" a="1"/>
  <c r="P462" i="1" a="1"/>
  <c r="L378" i="1"/>
  <c r="J378" i="1"/>
  <c r="M378" i="1" l="1"/>
  <c r="E379" i="1"/>
  <c r="S462" i="1"/>
  <c r="N463" i="1"/>
  <c r="O463" i="1" l="1" a="1"/>
  <c r="F379" i="1" a="1"/>
  <c r="G379" i="1" l="1"/>
  <c r="I379" i="1"/>
  <c r="H379" i="1"/>
  <c r="K379" i="1"/>
  <c r="P463" i="1" a="1"/>
  <c r="Q463" i="1"/>
  <c r="R463" i="1" s="1" a="1"/>
  <c r="S463" i="1" l="1"/>
  <c r="N464" i="1"/>
  <c r="L379" i="1"/>
  <c r="J379" i="1"/>
  <c r="M379" i="1" l="1"/>
  <c r="E380" i="1"/>
  <c r="O464" i="1" a="1"/>
  <c r="P464" i="1" l="1" a="1"/>
  <c r="Q464" i="1"/>
  <c r="R464" i="1" s="1" a="1"/>
  <c r="F380" i="1" a="1"/>
  <c r="K380" i="1" l="1"/>
  <c r="H380" i="1"/>
  <c r="I380" i="1"/>
  <c r="G380" i="1"/>
  <c r="S464" i="1"/>
  <c r="N465" i="1"/>
  <c r="O465" i="1" l="1" a="1"/>
  <c r="J380" i="1"/>
  <c r="L380" i="1"/>
  <c r="M380" i="1" l="1"/>
  <c r="E381" i="1"/>
  <c r="P465" i="1" a="1"/>
  <c r="Q465" i="1"/>
  <c r="R465" i="1" s="1" a="1"/>
  <c r="S465" i="1" l="1"/>
  <c r="N466" i="1"/>
  <c r="F381" i="1" a="1"/>
  <c r="G381" i="1" l="1"/>
  <c r="I381" i="1"/>
  <c r="H381" i="1"/>
  <c r="K381" i="1"/>
  <c r="O466" i="1" a="1"/>
  <c r="Q466" i="1" l="1"/>
  <c r="R466" i="1" s="1" a="1"/>
  <c r="P466" i="1" a="1"/>
  <c r="J381" i="1"/>
  <c r="L381" i="1"/>
  <c r="M381" i="1" l="1"/>
  <c r="E382" i="1"/>
  <c r="S466" i="1"/>
  <c r="N467" i="1"/>
  <c r="O467" i="1" l="1" a="1"/>
  <c r="F382" i="1" a="1"/>
  <c r="G382" i="1" l="1"/>
  <c r="H382" i="1"/>
  <c r="I382" i="1"/>
  <c r="K382" i="1"/>
  <c r="P467" i="1" a="1"/>
  <c r="Q467" i="1"/>
  <c r="R467" i="1" s="1" a="1"/>
  <c r="S467" i="1" l="1"/>
  <c r="N468" i="1"/>
  <c r="J382" i="1"/>
  <c r="L382" i="1"/>
  <c r="M382" i="1" l="1"/>
  <c r="E383" i="1"/>
  <c r="O468" i="1" a="1"/>
  <c r="P468" i="1" l="1" a="1"/>
  <c r="Q468" i="1"/>
  <c r="R468" i="1" s="1" a="1"/>
  <c r="F383" i="1" a="1"/>
  <c r="I383" i="1" l="1"/>
  <c r="H383" i="1"/>
  <c r="G383" i="1"/>
  <c r="K383" i="1"/>
  <c r="S468" i="1"/>
  <c r="N469" i="1"/>
  <c r="O469" i="1" l="1" a="1"/>
  <c r="L383" i="1"/>
  <c r="J383" i="1"/>
  <c r="M383" i="1" l="1"/>
  <c r="E384" i="1"/>
  <c r="P469" i="1" a="1"/>
  <c r="Q469" i="1"/>
  <c r="R469" i="1" s="1" a="1"/>
  <c r="S469" i="1" l="1"/>
  <c r="N470" i="1"/>
  <c r="F384" i="1" a="1"/>
  <c r="G384" i="1" l="1"/>
  <c r="I384" i="1"/>
  <c r="H384" i="1"/>
  <c r="K384" i="1"/>
  <c r="O470" i="1" a="1"/>
  <c r="Q470" i="1" l="1"/>
  <c r="R470" i="1" s="1" a="1"/>
  <c r="P470" i="1" a="1"/>
  <c r="J384" i="1"/>
  <c r="L384" i="1"/>
  <c r="M384" i="1" l="1"/>
  <c r="E385" i="1"/>
  <c r="S470" i="1"/>
  <c r="N471" i="1"/>
  <c r="O471" i="1" l="1" a="1"/>
  <c r="F385" i="1" a="1"/>
  <c r="G385" i="1" l="1"/>
  <c r="K385" i="1"/>
  <c r="I385" i="1"/>
  <c r="H385" i="1"/>
  <c r="P471" i="1" a="1"/>
  <c r="Q471" i="1"/>
  <c r="R471" i="1" s="1" a="1"/>
  <c r="S471" i="1" l="1"/>
  <c r="N472" i="1"/>
  <c r="L385" i="1"/>
  <c r="J385" i="1"/>
  <c r="M385" i="1" l="1"/>
  <c r="E386" i="1"/>
  <c r="O472" i="1" a="1"/>
  <c r="Q472" i="1" l="1"/>
  <c r="R472" i="1" s="1" a="1"/>
  <c r="P472" i="1" a="1"/>
  <c r="F386" i="1" a="1"/>
  <c r="I386" i="1" l="1"/>
  <c r="G386" i="1"/>
  <c r="K386" i="1"/>
  <c r="H386" i="1"/>
  <c r="S472" i="1"/>
  <c r="N473" i="1"/>
  <c r="O473" i="1" l="1" a="1"/>
  <c r="L386" i="1"/>
  <c r="J386" i="1"/>
  <c r="M386" i="1" l="1"/>
  <c r="E387" i="1"/>
  <c r="Q473" i="1"/>
  <c r="R473" i="1" s="1" a="1"/>
  <c r="P473" i="1" a="1"/>
  <c r="S473" i="1" l="1"/>
  <c r="N474" i="1"/>
  <c r="F387" i="1" a="1"/>
  <c r="H387" i="1" l="1"/>
  <c r="I387" i="1"/>
  <c r="K387" i="1"/>
  <c r="G387" i="1"/>
  <c r="O474" i="1" a="1"/>
  <c r="Q474" i="1" l="1"/>
  <c r="R474" i="1" s="1" a="1"/>
  <c r="P474" i="1" a="1"/>
  <c r="L387" i="1"/>
  <c r="J387" i="1"/>
  <c r="M387" i="1" l="1"/>
  <c r="E388" i="1"/>
  <c r="S474" i="1"/>
  <c r="N475" i="1"/>
  <c r="O475" i="1" l="1" a="1"/>
  <c r="F388" i="1" a="1"/>
  <c r="I388" i="1" l="1"/>
  <c r="G388" i="1"/>
  <c r="K388" i="1"/>
  <c r="H388" i="1"/>
  <c r="Q475" i="1"/>
  <c r="R475" i="1" s="1" a="1"/>
  <c r="P475" i="1" a="1"/>
  <c r="S475" i="1" l="1"/>
  <c r="N476" i="1"/>
  <c r="J388" i="1"/>
  <c r="L388" i="1"/>
  <c r="M388" i="1" l="1"/>
  <c r="E389" i="1"/>
  <c r="O476" i="1" a="1"/>
  <c r="Q476" i="1" l="1"/>
  <c r="R476" i="1" s="1" a="1"/>
  <c r="P476" i="1" a="1"/>
  <c r="F389" i="1" a="1"/>
  <c r="G389" i="1" l="1"/>
  <c r="I389" i="1"/>
  <c r="K389" i="1"/>
  <c r="H389" i="1"/>
  <c r="S476" i="1"/>
  <c r="N477" i="1"/>
  <c r="O477" i="1" l="1" a="1"/>
  <c r="L389" i="1"/>
  <c r="J389" i="1"/>
  <c r="M389" i="1" l="1"/>
  <c r="E390" i="1"/>
  <c r="Q477" i="1"/>
  <c r="R477" i="1" s="1" a="1"/>
  <c r="P477" i="1" a="1"/>
  <c r="S477" i="1" l="1"/>
  <c r="N478" i="1"/>
  <c r="F390" i="1" a="1"/>
  <c r="G390" i="1" l="1"/>
  <c r="I390" i="1"/>
  <c r="H390" i="1"/>
  <c r="K390" i="1"/>
  <c r="O478" i="1" a="1"/>
  <c r="Q478" i="1" l="1"/>
  <c r="R478" i="1" s="1" a="1"/>
  <c r="P478" i="1" a="1"/>
  <c r="L390" i="1"/>
  <c r="J390" i="1"/>
  <c r="M390" i="1" l="1"/>
  <c r="E391" i="1"/>
  <c r="S478" i="1"/>
  <c r="N479" i="1"/>
  <c r="F391" i="1" l="1" a="1"/>
  <c r="O479" i="1" a="1"/>
  <c r="P479" i="1" l="1" a="1"/>
  <c r="Q479" i="1"/>
  <c r="R479" i="1" s="1" a="1"/>
  <c r="H391" i="1"/>
  <c r="G391" i="1"/>
  <c r="K391" i="1"/>
  <c r="I391" i="1"/>
  <c r="L391" i="1" l="1"/>
  <c r="J391" i="1"/>
  <c r="S479" i="1"/>
  <c r="N480" i="1"/>
  <c r="O480" i="1" l="1" a="1"/>
  <c r="M391" i="1"/>
  <c r="E392" i="1"/>
  <c r="F392" i="1" l="1" a="1"/>
  <c r="Q480" i="1"/>
  <c r="R480" i="1" s="1" a="1"/>
  <c r="P480" i="1" a="1"/>
  <c r="S480" i="1" l="1"/>
  <c r="N481" i="1"/>
  <c r="K392" i="1"/>
  <c r="G392" i="1"/>
  <c r="I392" i="1"/>
  <c r="H392" i="1"/>
  <c r="L392" i="1" l="1"/>
  <c r="J392" i="1"/>
  <c r="O481" i="1" a="1"/>
  <c r="P481" i="1" l="1" a="1"/>
  <c r="Q481" i="1"/>
  <c r="R481" i="1" s="1" a="1"/>
  <c r="M392" i="1"/>
  <c r="E393" i="1"/>
  <c r="F393" i="1" l="1" a="1"/>
  <c r="S481" i="1"/>
  <c r="N482" i="1"/>
  <c r="O482" i="1" l="1" a="1"/>
  <c r="G393" i="1"/>
  <c r="I393" i="1"/>
  <c r="H393" i="1"/>
  <c r="K393" i="1"/>
  <c r="L393" i="1" l="1"/>
  <c r="J393" i="1"/>
  <c r="R482" i="1" a="1"/>
  <c r="Q482" i="1"/>
  <c r="P482" i="1" a="1"/>
  <c r="S482" i="1" l="1"/>
  <c r="N483" i="1"/>
  <c r="M393" i="1"/>
  <c r="E394" i="1"/>
  <c r="F394" i="1" l="1" a="1"/>
  <c r="O483" i="1" a="1"/>
  <c r="Q483" i="1" l="1"/>
  <c r="R483" i="1" s="1" a="1"/>
  <c r="P483" i="1" a="1"/>
  <c r="G394" i="1"/>
  <c r="H394" i="1"/>
  <c r="K394" i="1"/>
  <c r="I394" i="1"/>
  <c r="J394" i="1" l="1"/>
  <c r="L394" i="1"/>
  <c r="S483" i="1"/>
  <c r="N484" i="1"/>
  <c r="O484" i="1" l="1" a="1"/>
  <c r="M394" i="1"/>
  <c r="E395" i="1"/>
  <c r="F395" i="1" l="1" a="1"/>
  <c r="Q484" i="1"/>
  <c r="R484" i="1" s="1" a="1"/>
  <c r="P484" i="1" a="1"/>
  <c r="S484" i="1" l="1"/>
  <c r="N485" i="1"/>
  <c r="G395" i="1"/>
  <c r="H395" i="1"/>
  <c r="K395" i="1"/>
  <c r="I395" i="1"/>
  <c r="J395" i="1" l="1"/>
  <c r="L395" i="1"/>
  <c r="O485" i="1" a="1"/>
  <c r="Q485" i="1" l="1"/>
  <c r="R485" i="1" s="1" a="1"/>
  <c r="P485" i="1" a="1"/>
  <c r="M395" i="1"/>
  <c r="E396" i="1"/>
  <c r="F396" i="1" l="1" a="1"/>
  <c r="S485" i="1"/>
  <c r="N486" i="1"/>
  <c r="O486" i="1" l="1" a="1"/>
  <c r="G396" i="1"/>
  <c r="H396" i="1"/>
  <c r="I396" i="1"/>
  <c r="K396" i="1"/>
  <c r="L396" i="1" l="1"/>
  <c r="J396" i="1"/>
  <c r="P486" i="1" a="1"/>
  <c r="R486" i="1" a="1"/>
  <c r="Q486" i="1"/>
  <c r="S486" i="1" l="1"/>
  <c r="N487" i="1"/>
  <c r="M396" i="1"/>
  <c r="E397" i="1"/>
  <c r="F397" i="1" l="1" a="1"/>
  <c r="O487" i="1" a="1"/>
  <c r="P487" i="1" l="1" a="1"/>
  <c r="Q487" i="1"/>
  <c r="R487" i="1" s="1" a="1"/>
  <c r="H397" i="1"/>
  <c r="I397" i="1"/>
  <c r="K397" i="1"/>
  <c r="G397" i="1"/>
  <c r="J397" i="1" l="1"/>
  <c r="L397" i="1"/>
  <c r="S487" i="1"/>
  <c r="N488" i="1"/>
  <c r="O488" i="1" l="1" a="1"/>
  <c r="M397" i="1"/>
  <c r="E398" i="1"/>
  <c r="Q488" i="1" l="1"/>
  <c r="R488" i="1" s="1" a="1"/>
  <c r="P488" i="1" a="1"/>
  <c r="F398" i="1" a="1"/>
  <c r="S488" i="1" l="1"/>
  <c r="N489" i="1"/>
  <c r="K398" i="1"/>
  <c r="I398" i="1"/>
  <c r="H398" i="1"/>
  <c r="G398" i="1"/>
  <c r="O489" i="1" l="1" a="1"/>
  <c r="J398" i="1"/>
  <c r="L398" i="1"/>
  <c r="M398" i="1" l="1"/>
  <c r="E399" i="1"/>
  <c r="P489" i="1" a="1"/>
  <c r="Q489" i="1"/>
  <c r="R489" i="1" s="1" a="1"/>
  <c r="S489" i="1" l="1"/>
  <c r="N490" i="1"/>
  <c r="F399" i="1" a="1"/>
  <c r="H399" i="1" l="1"/>
  <c r="K399" i="1"/>
  <c r="I399" i="1"/>
  <c r="G399" i="1"/>
  <c r="O490" i="1" a="1"/>
  <c r="Q490" i="1" l="1"/>
  <c r="R490" i="1" s="1" a="1"/>
  <c r="P490" i="1" a="1"/>
  <c r="L399" i="1"/>
  <c r="J399" i="1"/>
  <c r="M399" i="1" l="1"/>
  <c r="E400" i="1"/>
  <c r="S490" i="1"/>
  <c r="N491" i="1"/>
  <c r="O491" i="1" l="1" a="1"/>
  <c r="F400" i="1" a="1"/>
  <c r="P491" i="1" l="1" a="1"/>
  <c r="Q491" i="1"/>
  <c r="R491" i="1" s="1" a="1"/>
  <c r="I400" i="1"/>
  <c r="K400" i="1"/>
  <c r="H400" i="1"/>
  <c r="G400" i="1"/>
  <c r="S491" i="1" l="1"/>
  <c r="N492" i="1"/>
  <c r="J400" i="1"/>
  <c r="L400" i="1"/>
  <c r="M400" i="1" l="1"/>
  <c r="E401" i="1"/>
  <c r="O492" i="1" a="1"/>
  <c r="Q492" i="1" l="1"/>
  <c r="R492" i="1" s="1" a="1"/>
  <c r="P492" i="1" a="1"/>
  <c r="F401" i="1" a="1"/>
  <c r="G401" i="1" l="1"/>
  <c r="H401" i="1"/>
  <c r="K401" i="1"/>
  <c r="I401" i="1"/>
  <c r="S492" i="1"/>
  <c r="N493" i="1"/>
  <c r="O493" i="1" l="1" a="1"/>
  <c r="J401" i="1"/>
  <c r="L401" i="1"/>
  <c r="M401" i="1" l="1"/>
  <c r="E402" i="1"/>
  <c r="P493" i="1" a="1"/>
  <c r="Q493" i="1"/>
  <c r="R493" i="1" s="1" a="1"/>
  <c r="S493" i="1" l="1"/>
  <c r="N494" i="1"/>
  <c r="F402" i="1" a="1"/>
  <c r="K402" i="1" l="1"/>
  <c r="G402" i="1"/>
  <c r="I402" i="1"/>
  <c r="H402" i="1"/>
  <c r="O494" i="1" a="1"/>
  <c r="Q494" i="1" l="1"/>
  <c r="R494" i="1" s="1" a="1"/>
  <c r="P494" i="1" a="1"/>
  <c r="L402" i="1"/>
  <c r="J402" i="1"/>
  <c r="M402" i="1" l="1"/>
  <c r="E403" i="1"/>
  <c r="S494" i="1"/>
  <c r="N495" i="1"/>
  <c r="O495" i="1" l="1" a="1"/>
  <c r="F403" i="1" a="1"/>
  <c r="G403" i="1" l="1"/>
  <c r="K403" i="1"/>
  <c r="H403" i="1"/>
  <c r="I403" i="1"/>
  <c r="Q495" i="1"/>
  <c r="R495" i="1" s="1" a="1"/>
  <c r="P495" i="1" a="1"/>
  <c r="S495" i="1" l="1"/>
  <c r="N496" i="1"/>
  <c r="L403" i="1"/>
  <c r="J403" i="1"/>
  <c r="M403" i="1" l="1"/>
  <c r="E404" i="1"/>
  <c r="O496" i="1" a="1"/>
  <c r="Q496" i="1" l="1"/>
  <c r="R496" i="1" s="1" a="1"/>
  <c r="P496" i="1" a="1"/>
  <c r="F404" i="1" a="1"/>
  <c r="K404" i="1" l="1"/>
  <c r="I404" i="1"/>
  <c r="H404" i="1"/>
  <c r="G404" i="1"/>
  <c r="S496" i="1"/>
  <c r="N497" i="1"/>
  <c r="O497" i="1" l="1" a="1"/>
  <c r="L404" i="1"/>
  <c r="J404" i="1"/>
  <c r="M404" i="1" l="1"/>
  <c r="E405" i="1"/>
  <c r="Q497" i="1"/>
  <c r="R497" i="1" s="1" a="1"/>
  <c r="P497" i="1" a="1"/>
  <c r="S497" i="1" l="1"/>
  <c r="N498" i="1"/>
  <c r="F405" i="1" a="1"/>
  <c r="K405" i="1" l="1"/>
  <c r="I405" i="1"/>
  <c r="H405" i="1"/>
  <c r="G405" i="1"/>
  <c r="O498" i="1" a="1"/>
  <c r="Q498" i="1" l="1"/>
  <c r="R498" i="1" s="1" a="1"/>
  <c r="P498" i="1" a="1"/>
  <c r="L405" i="1"/>
  <c r="J405" i="1"/>
  <c r="M405" i="1" l="1"/>
  <c r="E406" i="1"/>
  <c r="S498" i="1"/>
  <c r="N499" i="1"/>
  <c r="O499" i="1" l="1" a="1"/>
  <c r="F406" i="1" a="1"/>
  <c r="G406" i="1" l="1"/>
  <c r="I406" i="1"/>
  <c r="K406" i="1"/>
  <c r="H406" i="1"/>
  <c r="Q499" i="1"/>
  <c r="R499" i="1" s="1" a="1"/>
  <c r="P499" i="1" a="1"/>
  <c r="S499" i="1" l="1"/>
  <c r="N500" i="1"/>
  <c r="J406" i="1"/>
  <c r="L406" i="1"/>
  <c r="M406" i="1" l="1"/>
  <c r="E407" i="1"/>
  <c r="O500" i="1" a="1"/>
  <c r="Q500" i="1" l="1"/>
  <c r="R500" i="1" s="1" a="1"/>
  <c r="P500" i="1" a="1"/>
  <c r="F407" i="1" a="1"/>
  <c r="G407" i="1" l="1"/>
  <c r="H407" i="1"/>
  <c r="K407" i="1"/>
  <c r="I407" i="1"/>
  <c r="S500" i="1"/>
  <c r="N501" i="1"/>
  <c r="O501" i="1" l="1" a="1"/>
  <c r="J407" i="1"/>
  <c r="L407" i="1"/>
  <c r="M407" i="1" l="1"/>
  <c r="E408" i="1"/>
  <c r="Q501" i="1"/>
  <c r="R501" i="1" s="1" a="1"/>
  <c r="P501" i="1" a="1"/>
  <c r="S501" i="1" l="1"/>
  <c r="N502" i="1"/>
  <c r="F408" i="1" a="1"/>
  <c r="G408" i="1" l="1"/>
  <c r="K408" i="1"/>
  <c r="H408" i="1"/>
  <c r="I408" i="1"/>
  <c r="O502" i="1" a="1"/>
  <c r="Q502" i="1" l="1"/>
  <c r="R502" i="1" s="1" a="1"/>
  <c r="P502" i="1" a="1"/>
  <c r="L408" i="1"/>
  <c r="J408" i="1"/>
  <c r="M408" i="1" l="1"/>
  <c r="E409" i="1"/>
  <c r="S502" i="1"/>
  <c r="N503" i="1"/>
  <c r="F409" i="1" l="1" a="1"/>
  <c r="O503" i="1" a="1"/>
  <c r="P503" i="1" l="1" a="1"/>
  <c r="Q503" i="1"/>
  <c r="R503" i="1" s="1" a="1"/>
  <c r="H409" i="1"/>
  <c r="K409" i="1"/>
  <c r="I409" i="1"/>
  <c r="G409" i="1"/>
  <c r="S503" i="1" l="1"/>
  <c r="N504" i="1"/>
  <c r="J409" i="1"/>
  <c r="L409" i="1"/>
  <c r="M409" i="1" l="1"/>
  <c r="E410" i="1"/>
  <c r="O504" i="1" a="1"/>
  <c r="P504" i="1" l="1" a="1"/>
  <c r="Q504" i="1"/>
  <c r="R504" i="1" s="1" a="1"/>
  <c r="F410" i="1" a="1"/>
  <c r="I410" i="1" l="1"/>
  <c r="H410" i="1"/>
  <c r="K410" i="1"/>
  <c r="G410" i="1"/>
  <c r="S504" i="1"/>
  <c r="N505" i="1"/>
  <c r="O505" i="1" l="1" a="1"/>
  <c r="L410" i="1"/>
  <c r="J410" i="1"/>
  <c r="M410" i="1" l="1"/>
  <c r="E411" i="1"/>
  <c r="P505" i="1" a="1"/>
  <c r="Q505" i="1"/>
  <c r="R505" i="1" s="1" a="1"/>
  <c r="F411" i="1" l="1" a="1"/>
  <c r="S505" i="1"/>
  <c r="N506" i="1"/>
  <c r="O506" i="1" l="1" a="1"/>
  <c r="K411" i="1"/>
  <c r="I411" i="1"/>
  <c r="H411" i="1"/>
  <c r="G411" i="1"/>
  <c r="J411" i="1" l="1"/>
  <c r="L411" i="1"/>
  <c r="Q506" i="1"/>
  <c r="R506" i="1" a="1"/>
  <c r="P506" i="1" a="1"/>
  <c r="S506" i="1" l="1"/>
  <c r="N507" i="1"/>
  <c r="M411" i="1"/>
  <c r="E412" i="1"/>
  <c r="F412" i="1" l="1" a="1"/>
  <c r="O507" i="1" a="1"/>
  <c r="Q507" i="1" l="1"/>
  <c r="R507" i="1" s="1" a="1"/>
  <c r="P507" i="1" a="1"/>
  <c r="G412" i="1"/>
  <c r="I412" i="1"/>
  <c r="K412" i="1"/>
  <c r="H412" i="1"/>
  <c r="L412" i="1" l="1"/>
  <c r="J412" i="1"/>
  <c r="S507" i="1"/>
  <c r="N508" i="1"/>
  <c r="O508" i="1" l="1" a="1"/>
  <c r="M412" i="1"/>
  <c r="E413" i="1"/>
  <c r="F413" i="1" l="1" a="1"/>
  <c r="Q508" i="1"/>
  <c r="P508" i="1" a="1"/>
  <c r="R508" i="1" a="1"/>
  <c r="S508" i="1" l="1"/>
  <c r="N509" i="1"/>
  <c r="G413" i="1"/>
  <c r="K413" i="1"/>
  <c r="H413" i="1"/>
  <c r="I413" i="1"/>
  <c r="L413" i="1" l="1"/>
  <c r="J413" i="1"/>
  <c r="O509" i="1" a="1"/>
  <c r="P509" i="1" l="1" a="1"/>
  <c r="Q509" i="1"/>
  <c r="R509" i="1" s="1" a="1"/>
  <c r="M413" i="1"/>
  <c r="E414" i="1"/>
  <c r="F414" i="1" l="1" a="1"/>
  <c r="S509" i="1"/>
  <c r="N510" i="1"/>
  <c r="O510" i="1" l="1" a="1"/>
  <c r="K414" i="1"/>
  <c r="G414" i="1"/>
  <c r="H414" i="1"/>
  <c r="I414" i="1"/>
  <c r="J414" i="1" l="1"/>
  <c r="L414" i="1"/>
  <c r="Q510" i="1"/>
  <c r="R510" i="1" s="1" a="1"/>
  <c r="P510" i="1" a="1"/>
  <c r="S510" i="1" l="1"/>
  <c r="N511" i="1"/>
  <c r="M414" i="1"/>
  <c r="E415" i="1"/>
  <c r="F415" i="1" l="1" a="1"/>
  <c r="O511" i="1" a="1"/>
  <c r="P511" i="1" l="1" a="1"/>
  <c r="Q511" i="1"/>
  <c r="R511" i="1" s="1" a="1"/>
  <c r="G415" i="1"/>
  <c r="K415" i="1"/>
  <c r="H415" i="1"/>
  <c r="I415" i="1"/>
  <c r="L415" i="1" l="1"/>
  <c r="J415" i="1"/>
  <c r="S511" i="1"/>
  <c r="N512" i="1"/>
  <c r="O512" i="1" l="1" a="1"/>
  <c r="M415" i="1"/>
  <c r="E416" i="1"/>
  <c r="F416" i="1" l="1" a="1"/>
  <c r="Q512" i="1"/>
  <c r="R512" i="1" s="1" a="1"/>
  <c r="P512" i="1" a="1"/>
  <c r="S512" i="1" l="1"/>
  <c r="N513" i="1"/>
  <c r="H416" i="1"/>
  <c r="I416" i="1"/>
  <c r="G416" i="1"/>
  <c r="K416" i="1"/>
  <c r="L416" i="1" l="1"/>
  <c r="J416" i="1"/>
  <c r="O513" i="1" a="1"/>
  <c r="P513" i="1" l="1" a="1"/>
  <c r="Q513" i="1"/>
  <c r="R513" i="1" a="1"/>
  <c r="M416" i="1"/>
  <c r="E417" i="1"/>
  <c r="F417" i="1" l="1" a="1"/>
  <c r="S513" i="1"/>
  <c r="N514" i="1"/>
  <c r="O514" i="1" l="1" a="1"/>
  <c r="G417" i="1"/>
  <c r="H417" i="1"/>
  <c r="I417" i="1"/>
  <c r="K417" i="1"/>
  <c r="L417" i="1" l="1"/>
  <c r="J417" i="1"/>
  <c r="Q514" i="1"/>
  <c r="R514" i="1" s="1" a="1"/>
  <c r="P514" i="1" a="1"/>
  <c r="S514" i="1" l="1"/>
  <c r="N515" i="1"/>
  <c r="M417" i="1"/>
  <c r="E418" i="1"/>
  <c r="F418" i="1" l="1" a="1"/>
  <c r="O515" i="1" a="1"/>
  <c r="P515" i="1" l="1" a="1"/>
  <c r="Q515" i="1"/>
  <c r="R515" i="1" s="1" a="1"/>
  <c r="G418" i="1"/>
  <c r="I418" i="1"/>
  <c r="K418" i="1"/>
  <c r="H418" i="1"/>
  <c r="S515" i="1" l="1"/>
  <c r="N516" i="1"/>
  <c r="L418" i="1"/>
  <c r="J418" i="1"/>
  <c r="M418" i="1" l="1"/>
  <c r="E419" i="1"/>
  <c r="O516" i="1" a="1"/>
  <c r="P516" i="1" l="1" a="1"/>
  <c r="Q516" i="1"/>
  <c r="R516" i="1" s="1" a="1"/>
  <c r="F419" i="1" a="1"/>
  <c r="G419" i="1" l="1"/>
  <c r="H419" i="1"/>
  <c r="I419" i="1"/>
  <c r="K419" i="1"/>
  <c r="S516" i="1"/>
  <c r="N517" i="1"/>
  <c r="O517" i="1" l="1" a="1"/>
  <c r="L419" i="1"/>
  <c r="J419" i="1"/>
  <c r="M419" i="1" l="1"/>
  <c r="E420" i="1"/>
  <c r="Q517" i="1"/>
  <c r="R517" i="1" a="1"/>
  <c r="P517" i="1" a="1"/>
  <c r="F420" i="1" l="1" a="1"/>
  <c r="S517" i="1"/>
  <c r="N518" i="1"/>
  <c r="O518" i="1" l="1" a="1"/>
  <c r="I420" i="1"/>
  <c r="H420" i="1"/>
  <c r="G420" i="1"/>
  <c r="K420" i="1"/>
  <c r="L420" i="1" l="1"/>
  <c r="J420" i="1"/>
  <c r="Q518" i="1"/>
  <c r="R518" i="1" s="1" a="1"/>
  <c r="P518" i="1" a="1"/>
  <c r="S518" i="1" l="1"/>
  <c r="N519" i="1"/>
  <c r="M420" i="1"/>
  <c r="E421" i="1"/>
  <c r="F421" i="1" l="1" a="1"/>
  <c r="O519" i="1" a="1"/>
  <c r="Q519" i="1" l="1"/>
  <c r="R519" i="1" s="1" a="1"/>
  <c r="P519" i="1" a="1"/>
  <c r="G421" i="1"/>
  <c r="K421" i="1"/>
  <c r="I421" i="1"/>
  <c r="H421" i="1"/>
  <c r="L421" i="1" l="1"/>
  <c r="J421" i="1"/>
  <c r="S519" i="1"/>
  <c r="N520" i="1"/>
  <c r="O520" i="1" l="1" a="1"/>
  <c r="M421" i="1"/>
  <c r="E422" i="1"/>
  <c r="F422" i="1" l="1" a="1"/>
  <c r="P520" i="1" a="1"/>
  <c r="Q520" i="1"/>
  <c r="R520" i="1" s="1" a="1"/>
  <c r="S520" i="1" l="1"/>
  <c r="N521" i="1"/>
  <c r="G422" i="1"/>
  <c r="K422" i="1"/>
  <c r="H422" i="1"/>
  <c r="I422" i="1"/>
  <c r="J422" i="1" l="1"/>
  <c r="L422" i="1"/>
  <c r="O521" i="1" a="1"/>
  <c r="Q521" i="1" l="1"/>
  <c r="R521" i="1" s="1" a="1"/>
  <c r="P521" i="1" a="1"/>
  <c r="M422" i="1"/>
  <c r="E423" i="1"/>
  <c r="F423" i="1" l="1" a="1"/>
  <c r="S521" i="1"/>
  <c r="N522" i="1"/>
  <c r="O522" i="1" l="1" a="1"/>
  <c r="G423" i="1"/>
  <c r="H423" i="1"/>
  <c r="K423" i="1"/>
  <c r="I423" i="1"/>
  <c r="J423" i="1" l="1"/>
  <c r="L423" i="1"/>
  <c r="P522" i="1" a="1"/>
  <c r="Q522" i="1"/>
  <c r="R522" i="1" s="1" a="1"/>
  <c r="S522" i="1" l="1"/>
  <c r="N523" i="1"/>
  <c r="M423" i="1"/>
  <c r="E424" i="1"/>
  <c r="F424" i="1" l="1" a="1"/>
  <c r="O523" i="1" a="1"/>
  <c r="Q523" i="1" l="1"/>
  <c r="R523" i="1" s="1" a="1"/>
  <c r="P523" i="1" a="1"/>
  <c r="G424" i="1"/>
  <c r="I424" i="1"/>
  <c r="H424" i="1"/>
  <c r="K424" i="1"/>
  <c r="J424" i="1" l="1"/>
  <c r="L424" i="1"/>
  <c r="S523" i="1"/>
  <c r="N524" i="1"/>
  <c r="O524" i="1" l="1" a="1"/>
  <c r="M424" i="1"/>
  <c r="E425" i="1"/>
  <c r="F425" i="1" l="1" a="1"/>
  <c r="P524" i="1" a="1"/>
  <c r="Q524" i="1"/>
  <c r="R524" i="1" a="1"/>
  <c r="S524" i="1" l="1"/>
  <c r="N525" i="1"/>
  <c r="G425" i="1"/>
  <c r="H425" i="1"/>
  <c r="K425" i="1"/>
  <c r="I425" i="1"/>
  <c r="L425" i="1" l="1"/>
  <c r="J425" i="1"/>
  <c r="O525" i="1" a="1"/>
  <c r="Q525" i="1" l="1"/>
  <c r="R525" i="1" s="1" a="1"/>
  <c r="P525" i="1" a="1"/>
  <c r="M425" i="1"/>
  <c r="E426" i="1"/>
  <c r="F426" i="1" l="1" a="1"/>
  <c r="S525" i="1"/>
  <c r="N526" i="1"/>
  <c r="O526" i="1" l="1" a="1"/>
  <c r="K426" i="1"/>
  <c r="I426" i="1"/>
  <c r="H426" i="1"/>
  <c r="G426" i="1"/>
  <c r="J426" i="1" l="1"/>
  <c r="L426" i="1"/>
  <c r="P526" i="1" a="1"/>
  <c r="Q526" i="1"/>
  <c r="R526" i="1" s="1" a="1"/>
  <c r="S526" i="1" l="1"/>
  <c r="N527" i="1"/>
  <c r="M426" i="1"/>
  <c r="E427" i="1"/>
  <c r="F427" i="1" l="1" a="1"/>
  <c r="O527" i="1" a="1"/>
  <c r="Q527" i="1" l="1"/>
  <c r="R527" i="1" s="1" a="1"/>
  <c r="P527" i="1" a="1"/>
  <c r="H427" i="1"/>
  <c r="I427" i="1"/>
  <c r="K427" i="1"/>
  <c r="G427" i="1"/>
  <c r="J427" i="1" l="1"/>
  <c r="L427" i="1"/>
  <c r="S527" i="1"/>
  <c r="N528" i="1"/>
  <c r="O528" i="1" l="1" a="1"/>
  <c r="M427" i="1"/>
  <c r="E428" i="1"/>
  <c r="F428" i="1" l="1" a="1"/>
  <c r="P528" i="1" a="1"/>
  <c r="Q528" i="1"/>
  <c r="R528" i="1" s="1" a="1"/>
  <c r="S528" i="1" l="1"/>
  <c r="N529" i="1"/>
  <c r="G428" i="1"/>
  <c r="H428" i="1"/>
  <c r="K428" i="1"/>
  <c r="I428" i="1"/>
  <c r="L428" i="1" l="1"/>
  <c r="J428" i="1"/>
  <c r="O529" i="1" a="1"/>
  <c r="Q529" i="1" l="1"/>
  <c r="R529" i="1" s="1" a="1"/>
  <c r="P529" i="1" a="1"/>
  <c r="M428" i="1"/>
  <c r="E429" i="1"/>
  <c r="F429" i="1" l="1" a="1"/>
  <c r="S529" i="1"/>
  <c r="N530" i="1"/>
  <c r="O530" i="1" l="1" a="1"/>
  <c r="G429" i="1"/>
  <c r="K429" i="1"/>
  <c r="I429" i="1"/>
  <c r="H429" i="1"/>
  <c r="J429" i="1" l="1"/>
  <c r="L429" i="1"/>
  <c r="P530" i="1" a="1"/>
  <c r="Q530" i="1"/>
  <c r="R530" i="1" s="1" a="1"/>
  <c r="S530" i="1" l="1"/>
  <c r="N531" i="1"/>
  <c r="M429" i="1"/>
  <c r="E430" i="1"/>
  <c r="F430" i="1" l="1" a="1"/>
  <c r="O531" i="1" a="1"/>
  <c r="Q531" i="1" l="1"/>
  <c r="R531" i="1" s="1" a="1"/>
  <c r="P531" i="1" a="1"/>
  <c r="I430" i="1"/>
  <c r="K430" i="1"/>
  <c r="H430" i="1"/>
  <c r="G430" i="1"/>
  <c r="J430" i="1" l="1"/>
  <c r="L430" i="1"/>
  <c r="S531" i="1"/>
  <c r="N532" i="1"/>
  <c r="O532" i="1" l="1" a="1"/>
  <c r="M430" i="1"/>
  <c r="E431" i="1"/>
  <c r="F431" i="1" l="1" a="1"/>
  <c r="Q532" i="1"/>
  <c r="R532" i="1" s="1" a="1"/>
  <c r="P532" i="1" a="1"/>
  <c r="S532" i="1" l="1"/>
  <c r="N533" i="1"/>
  <c r="G431" i="1"/>
  <c r="I431" i="1"/>
  <c r="H431" i="1"/>
  <c r="K431" i="1"/>
  <c r="J431" i="1" l="1"/>
  <c r="L431" i="1"/>
  <c r="O533" i="1" a="1"/>
  <c r="P533" i="1" l="1" a="1"/>
  <c r="Q533" i="1"/>
  <c r="R533" i="1" a="1"/>
  <c r="M431" i="1"/>
  <c r="E432" i="1"/>
  <c r="S533" i="1" l="1"/>
  <c r="N534" i="1"/>
  <c r="F432" i="1" a="1"/>
  <c r="G432" i="1" l="1"/>
  <c r="K432" i="1"/>
  <c r="I432" i="1"/>
  <c r="H432" i="1"/>
  <c r="O534" i="1" a="1"/>
  <c r="Q534" i="1" l="1"/>
  <c r="R534" i="1" s="1" a="1"/>
  <c r="P534" i="1" a="1"/>
  <c r="J432" i="1"/>
  <c r="L432" i="1"/>
  <c r="M432" i="1" l="1"/>
  <c r="E433" i="1"/>
  <c r="S534" i="1"/>
  <c r="N535" i="1"/>
  <c r="F433" i="1" l="1" a="1"/>
  <c r="O535" i="1" a="1"/>
  <c r="P535" i="1" l="1" a="1"/>
  <c r="Q535" i="1"/>
  <c r="R535" i="1" s="1" a="1"/>
  <c r="G433" i="1"/>
  <c r="H433" i="1"/>
  <c r="K433" i="1"/>
  <c r="I433" i="1"/>
  <c r="L433" i="1" l="1"/>
  <c r="J433" i="1"/>
  <c r="S535" i="1"/>
  <c r="N536" i="1"/>
  <c r="O536" i="1" l="1" a="1"/>
  <c r="M433" i="1"/>
  <c r="E434" i="1"/>
  <c r="F434" i="1" l="1" a="1"/>
  <c r="P536" i="1" a="1"/>
  <c r="Q536" i="1"/>
  <c r="R536" i="1" s="1" a="1"/>
  <c r="S536" i="1" l="1"/>
  <c r="N537" i="1"/>
  <c r="G434" i="1"/>
  <c r="K434" i="1"/>
  <c r="I434" i="1"/>
  <c r="H434" i="1"/>
  <c r="L434" i="1" l="1"/>
  <c r="J434" i="1"/>
  <c r="O537" i="1" a="1"/>
  <c r="Q537" i="1" l="1"/>
  <c r="R537" i="1" s="1" a="1"/>
  <c r="P537" i="1" a="1"/>
  <c r="M434" i="1"/>
  <c r="E435" i="1"/>
  <c r="F435" i="1" l="1" a="1"/>
  <c r="S537" i="1"/>
  <c r="N538" i="1"/>
  <c r="O538" i="1" l="1" a="1"/>
  <c r="G435" i="1"/>
  <c r="H435" i="1"/>
  <c r="I435" i="1"/>
  <c r="K435" i="1"/>
  <c r="J435" i="1" l="1"/>
  <c r="L435" i="1"/>
  <c r="Q538" i="1"/>
  <c r="P538" i="1" a="1"/>
  <c r="R538" i="1" a="1"/>
  <c r="S538" i="1" l="1"/>
  <c r="N539" i="1"/>
  <c r="M435" i="1"/>
  <c r="E436" i="1"/>
  <c r="F436" i="1" l="1" a="1"/>
  <c r="O539" i="1" a="1"/>
  <c r="G436" i="1" l="1"/>
  <c r="I436" i="1"/>
  <c r="H436" i="1"/>
  <c r="K436" i="1"/>
  <c r="P539" i="1" a="1"/>
  <c r="Q539" i="1"/>
  <c r="R539" i="1" s="1" a="1"/>
  <c r="S539" i="1" l="1"/>
  <c r="N540" i="1"/>
  <c r="L436" i="1"/>
  <c r="J436" i="1"/>
  <c r="M436" i="1" l="1"/>
  <c r="E437" i="1"/>
  <c r="O540" i="1" a="1"/>
  <c r="P540" i="1" l="1" a="1"/>
  <c r="Q540" i="1"/>
  <c r="R540" i="1" a="1"/>
  <c r="F437" i="1" a="1"/>
  <c r="G437" i="1" l="1"/>
  <c r="K437" i="1"/>
  <c r="I437" i="1"/>
  <c r="H437" i="1"/>
  <c r="S540" i="1"/>
  <c r="N541" i="1"/>
  <c r="O541" i="1" l="1" a="1"/>
  <c r="L437" i="1"/>
  <c r="J437" i="1"/>
  <c r="M437" i="1" l="1"/>
  <c r="E438" i="1"/>
  <c r="P541" i="1" a="1"/>
  <c r="Q541" i="1"/>
  <c r="R541" i="1" s="1" a="1"/>
  <c r="S541" i="1" l="1"/>
  <c r="N542" i="1"/>
  <c r="F438" i="1" a="1"/>
  <c r="O542" i="1" l="1" a="1"/>
  <c r="I438" i="1"/>
  <c r="K438" i="1"/>
  <c r="G438" i="1"/>
  <c r="H438" i="1"/>
  <c r="L438" i="1" l="1"/>
  <c r="J438" i="1"/>
  <c r="Q542" i="1"/>
  <c r="R542" i="1" s="1" a="1"/>
  <c r="P542" i="1" a="1"/>
  <c r="S542" i="1" l="1"/>
  <c r="N543" i="1"/>
  <c r="M438" i="1"/>
  <c r="E439" i="1"/>
  <c r="F439" i="1" l="1" a="1"/>
  <c r="O543" i="1" a="1"/>
  <c r="Q543" i="1" l="1"/>
  <c r="R543" i="1" s="1" a="1"/>
  <c r="P543" i="1" a="1"/>
  <c r="I439" i="1"/>
  <c r="K439" i="1"/>
  <c r="H439" i="1"/>
  <c r="G439" i="1"/>
  <c r="L439" i="1" l="1"/>
  <c r="J439" i="1"/>
  <c r="S543" i="1"/>
  <c r="N544" i="1"/>
  <c r="O544" i="1" l="1" a="1"/>
  <c r="M439" i="1"/>
  <c r="E440" i="1"/>
  <c r="F440" i="1" l="1" a="1"/>
  <c r="Q544" i="1"/>
  <c r="R544" i="1" s="1" a="1"/>
  <c r="P544" i="1" a="1"/>
  <c r="K440" i="1" l="1"/>
  <c r="H440" i="1"/>
  <c r="I440" i="1"/>
  <c r="G440" i="1"/>
  <c r="S544" i="1"/>
  <c r="N545" i="1"/>
  <c r="O545" i="1" l="1" a="1"/>
  <c r="J440" i="1"/>
  <c r="L440" i="1"/>
  <c r="M440" i="1" l="1"/>
  <c r="E441" i="1"/>
  <c r="P545" i="1" a="1"/>
  <c r="Q545" i="1"/>
  <c r="R545" i="1" s="1" a="1"/>
  <c r="S545" i="1" l="1"/>
  <c r="N546" i="1"/>
  <c r="F441" i="1" a="1"/>
  <c r="G441" i="1" l="1"/>
  <c r="K441" i="1"/>
  <c r="H441" i="1"/>
  <c r="I441" i="1"/>
  <c r="O546" i="1" a="1"/>
  <c r="P546" i="1" l="1" a="1"/>
  <c r="Q546" i="1"/>
  <c r="R546" i="1" s="1" a="1"/>
  <c r="J441" i="1"/>
  <c r="L441" i="1"/>
  <c r="M441" i="1" l="1"/>
  <c r="E442" i="1"/>
  <c r="S546" i="1"/>
  <c r="N547" i="1"/>
  <c r="F442" i="1" l="1" a="1"/>
  <c r="O547" i="1" a="1"/>
  <c r="P547" i="1" l="1" a="1"/>
  <c r="Q547" i="1"/>
  <c r="R547" i="1" a="1"/>
  <c r="K442" i="1"/>
  <c r="H442" i="1"/>
  <c r="I442" i="1"/>
  <c r="G442" i="1"/>
  <c r="S547" i="1" l="1"/>
  <c r="N548" i="1"/>
  <c r="L442" i="1"/>
  <c r="J442" i="1"/>
  <c r="M442" i="1" l="1"/>
  <c r="E443" i="1"/>
  <c r="O548" i="1" a="1"/>
  <c r="P548" i="1" l="1" a="1"/>
  <c r="Q548" i="1"/>
  <c r="R548" i="1" s="1" a="1"/>
  <c r="F443" i="1" a="1"/>
  <c r="G443" i="1" l="1"/>
  <c r="I443" i="1"/>
  <c r="K443" i="1"/>
  <c r="H443" i="1"/>
  <c r="S548" i="1"/>
  <c r="N549" i="1"/>
  <c r="O549" i="1" l="1" a="1"/>
  <c r="J443" i="1"/>
  <c r="L443" i="1"/>
  <c r="M443" i="1" l="1"/>
  <c r="E444" i="1"/>
  <c r="Q549" i="1"/>
  <c r="R549" i="1" s="1" a="1"/>
  <c r="P549" i="1" a="1"/>
  <c r="S549" i="1" l="1"/>
  <c r="N550" i="1"/>
  <c r="F444" i="1" a="1"/>
  <c r="H444" i="1" l="1"/>
  <c r="G444" i="1"/>
  <c r="K444" i="1"/>
  <c r="I444" i="1"/>
  <c r="O550" i="1" a="1"/>
  <c r="P550" i="1" l="1" a="1"/>
  <c r="Q550" i="1"/>
  <c r="R550" i="1" s="1" a="1"/>
  <c r="L444" i="1"/>
  <c r="J444" i="1"/>
  <c r="S550" i="1" l="1"/>
  <c r="N551" i="1"/>
  <c r="M444" i="1"/>
  <c r="E445" i="1"/>
  <c r="F445" i="1" l="1" a="1"/>
  <c r="O551" i="1" a="1"/>
  <c r="P551" i="1" l="1" a="1"/>
  <c r="Q551" i="1"/>
  <c r="R551" i="1" s="1" a="1"/>
  <c r="G445" i="1"/>
  <c r="K445" i="1"/>
  <c r="H445" i="1"/>
  <c r="I445" i="1"/>
  <c r="S551" i="1" l="1"/>
  <c r="N552" i="1"/>
  <c r="L445" i="1"/>
  <c r="J445" i="1"/>
  <c r="M445" i="1" l="1"/>
  <c r="E446" i="1"/>
  <c r="O552" i="1" a="1"/>
  <c r="F446" i="1" l="1" a="1"/>
  <c r="P552" i="1" a="1"/>
  <c r="Q552" i="1"/>
  <c r="R552" i="1" s="1" a="1"/>
  <c r="S552" i="1" l="1"/>
  <c r="N553" i="1"/>
  <c r="I446" i="1"/>
  <c r="K446" i="1"/>
  <c r="H446" i="1"/>
  <c r="G446" i="1"/>
  <c r="L446" i="1" l="1"/>
  <c r="J446" i="1"/>
  <c r="O553" i="1" a="1"/>
  <c r="Q553" i="1" l="1"/>
  <c r="R553" i="1" s="1" a="1"/>
  <c r="P553" i="1" a="1"/>
  <c r="M446" i="1"/>
  <c r="E447" i="1"/>
  <c r="F447" i="1" l="1" a="1"/>
  <c r="S553" i="1"/>
  <c r="N554" i="1"/>
  <c r="O554" i="1" l="1" a="1"/>
  <c r="G447" i="1"/>
  <c r="I447" i="1"/>
  <c r="H447" i="1"/>
  <c r="K447" i="1"/>
  <c r="L447" i="1" l="1"/>
  <c r="J447" i="1"/>
  <c r="P554" i="1" a="1"/>
  <c r="Q554" i="1"/>
  <c r="R554" i="1" a="1"/>
  <c r="S554" i="1" l="1"/>
  <c r="N555" i="1"/>
  <c r="M447" i="1"/>
  <c r="E448" i="1"/>
  <c r="F448" i="1" l="1" a="1"/>
  <c r="O555" i="1" a="1"/>
  <c r="P555" i="1" l="1" a="1"/>
  <c r="Q555" i="1"/>
  <c r="R555" i="1" s="1" a="1"/>
  <c r="G448" i="1"/>
  <c r="H448" i="1"/>
  <c r="K448" i="1"/>
  <c r="I448" i="1"/>
  <c r="L448" i="1" l="1"/>
  <c r="J448" i="1"/>
  <c r="S555" i="1"/>
  <c r="N556" i="1"/>
  <c r="O556" i="1" l="1" a="1"/>
  <c r="M448" i="1"/>
  <c r="E449" i="1"/>
  <c r="F449" i="1" l="1" a="1"/>
  <c r="P556" i="1" a="1"/>
  <c r="Q556" i="1"/>
  <c r="R556" i="1" s="1" a="1"/>
  <c r="S556" i="1" l="1"/>
  <c r="N557" i="1"/>
  <c r="I449" i="1"/>
  <c r="G449" i="1"/>
  <c r="K449" i="1"/>
  <c r="H449" i="1"/>
  <c r="L449" i="1" l="1"/>
  <c r="J449" i="1"/>
  <c r="O557" i="1" a="1"/>
  <c r="P557" i="1" l="1" a="1"/>
  <c r="Q557" i="1"/>
  <c r="R557" i="1" s="1" a="1"/>
  <c r="M449" i="1"/>
  <c r="E450" i="1"/>
  <c r="S557" i="1" l="1"/>
  <c r="N558" i="1"/>
  <c r="F450" i="1" a="1"/>
  <c r="G450" i="1" l="1"/>
  <c r="H450" i="1"/>
  <c r="I450" i="1"/>
  <c r="K450" i="1"/>
  <c r="O558" i="1" a="1"/>
  <c r="Q558" i="1" l="1"/>
  <c r="R558" i="1" s="1" a="1"/>
  <c r="P558" i="1" a="1"/>
  <c r="L450" i="1"/>
  <c r="J450" i="1"/>
  <c r="M450" i="1" l="1"/>
  <c r="E451" i="1"/>
  <c r="S558" i="1"/>
  <c r="N559" i="1"/>
  <c r="O559" i="1" l="1" a="1"/>
  <c r="F451" i="1" a="1"/>
  <c r="H451" i="1" l="1"/>
  <c r="K451" i="1"/>
  <c r="I451" i="1"/>
  <c r="G451" i="1"/>
  <c r="Q559" i="1"/>
  <c r="R559" i="1" s="1" a="1"/>
  <c r="P559" i="1" a="1"/>
  <c r="S559" i="1" l="1"/>
  <c r="N560" i="1"/>
  <c r="J451" i="1"/>
  <c r="L451" i="1"/>
  <c r="M451" i="1" l="1"/>
  <c r="E452" i="1"/>
  <c r="O560" i="1" a="1"/>
  <c r="Q560" i="1" l="1"/>
  <c r="P560" i="1" a="1"/>
  <c r="R560" i="1" a="1"/>
  <c r="F452" i="1" a="1"/>
  <c r="I452" i="1" l="1"/>
  <c r="H452" i="1"/>
  <c r="K452" i="1"/>
  <c r="G452" i="1"/>
  <c r="S560" i="1"/>
  <c r="N561" i="1"/>
  <c r="O561" i="1" l="1" a="1"/>
  <c r="J452" i="1"/>
  <c r="L452" i="1"/>
  <c r="M452" i="1" l="1"/>
  <c r="E453" i="1"/>
  <c r="Q561" i="1"/>
  <c r="R561" i="1" s="1" a="1"/>
  <c r="P561" i="1" a="1"/>
  <c r="S561" i="1" l="1"/>
  <c r="N562" i="1"/>
  <c r="F453" i="1" a="1"/>
  <c r="G453" i="1" l="1"/>
  <c r="H453" i="1"/>
  <c r="I453" i="1"/>
  <c r="K453" i="1"/>
  <c r="O562" i="1" a="1"/>
  <c r="P562" i="1" l="1" a="1"/>
  <c r="Q562" i="1"/>
  <c r="R562" i="1" s="1" a="1"/>
  <c r="J453" i="1"/>
  <c r="L453" i="1"/>
  <c r="S562" i="1" l="1"/>
  <c r="N563" i="1"/>
  <c r="M453" i="1"/>
  <c r="E454" i="1"/>
  <c r="F454" i="1" l="1" a="1"/>
  <c r="O563" i="1" a="1"/>
  <c r="P563" i="1" l="1" a="1"/>
  <c r="Q563" i="1"/>
  <c r="R563" i="1" s="1" a="1"/>
  <c r="I454" i="1"/>
  <c r="G454" i="1"/>
  <c r="H454" i="1"/>
  <c r="K454" i="1"/>
  <c r="S563" i="1" l="1"/>
  <c r="N564" i="1"/>
  <c r="L454" i="1"/>
  <c r="J454" i="1"/>
  <c r="M454" i="1" l="1"/>
  <c r="E455" i="1"/>
  <c r="O564" i="1" a="1"/>
  <c r="P564" i="1" l="1" a="1"/>
  <c r="Q564" i="1"/>
  <c r="R564" i="1" s="1" a="1"/>
  <c r="F455" i="1" a="1"/>
  <c r="S564" i="1" l="1"/>
  <c r="N565" i="1"/>
  <c r="G455" i="1"/>
  <c r="I455" i="1"/>
  <c r="H455" i="1"/>
  <c r="K455" i="1"/>
  <c r="L455" i="1" l="1"/>
  <c r="J455" i="1"/>
  <c r="O565" i="1" a="1"/>
  <c r="P565" i="1" l="1" a="1"/>
  <c r="Q565" i="1"/>
  <c r="R565" i="1" s="1" a="1"/>
  <c r="M455" i="1"/>
  <c r="E456" i="1"/>
  <c r="F456" i="1" l="1" a="1"/>
  <c r="S565" i="1"/>
  <c r="N566" i="1"/>
  <c r="O566" i="1" l="1" a="1"/>
  <c r="K456" i="1"/>
  <c r="H456" i="1"/>
  <c r="I456" i="1"/>
  <c r="G456" i="1"/>
  <c r="L456" i="1" l="1"/>
  <c r="J456" i="1"/>
  <c r="Q566" i="1"/>
  <c r="P566" i="1" a="1"/>
  <c r="R566" i="1" a="1"/>
  <c r="S566" i="1" l="1"/>
  <c r="N567" i="1"/>
  <c r="M456" i="1"/>
  <c r="E457" i="1"/>
  <c r="F457" i="1" l="1" a="1"/>
  <c r="O567" i="1" a="1"/>
  <c r="P567" i="1" l="1" a="1"/>
  <c r="Q567" i="1"/>
  <c r="R567" i="1" s="1" a="1"/>
  <c r="G457" i="1"/>
  <c r="H457" i="1"/>
  <c r="I457" i="1"/>
  <c r="K457" i="1"/>
  <c r="L457" i="1" l="1"/>
  <c r="J457" i="1"/>
  <c r="S567" i="1"/>
  <c r="N568" i="1"/>
  <c r="O568" i="1" l="1" a="1"/>
  <c r="M457" i="1"/>
  <c r="E458" i="1"/>
  <c r="F458" i="1" l="1" a="1"/>
  <c r="P568" i="1" a="1"/>
  <c r="Q568" i="1"/>
  <c r="R568" i="1" s="1" a="1"/>
  <c r="S568" i="1" l="1"/>
  <c r="N569" i="1"/>
  <c r="G458" i="1"/>
  <c r="K458" i="1"/>
  <c r="I458" i="1"/>
  <c r="H458" i="1"/>
  <c r="J458" i="1" l="1"/>
  <c r="L458" i="1"/>
  <c r="O569" i="1" a="1"/>
  <c r="Q569" i="1" l="1"/>
  <c r="R569" i="1" s="1" a="1"/>
  <c r="P569" i="1" a="1"/>
  <c r="M458" i="1"/>
  <c r="E459" i="1"/>
  <c r="F459" i="1" l="1" a="1"/>
  <c r="S569" i="1"/>
  <c r="N570" i="1"/>
  <c r="O570" i="1" l="1" a="1"/>
  <c r="G459" i="1"/>
  <c r="I459" i="1"/>
  <c r="K459" i="1"/>
  <c r="H459" i="1"/>
  <c r="L459" i="1" l="1"/>
  <c r="J459" i="1"/>
  <c r="P570" i="1" a="1"/>
  <c r="Q570" i="1"/>
  <c r="R570" i="1" a="1"/>
  <c r="S570" i="1" l="1"/>
  <c r="N571" i="1"/>
  <c r="M459" i="1"/>
  <c r="E460" i="1"/>
  <c r="F460" i="1" l="1" a="1"/>
  <c r="O571" i="1" a="1"/>
  <c r="Q571" i="1" l="1"/>
  <c r="P571" i="1" a="1"/>
  <c r="R571" i="1" a="1"/>
  <c r="K460" i="1"/>
  <c r="I460" i="1"/>
  <c r="H460" i="1"/>
  <c r="G460" i="1"/>
  <c r="J460" i="1" l="1"/>
  <c r="L460" i="1"/>
  <c r="S571" i="1"/>
  <c r="N572" i="1"/>
  <c r="O572" i="1" l="1" a="1"/>
  <c r="M460" i="1"/>
  <c r="E461" i="1"/>
  <c r="F461" i="1" l="1" a="1"/>
  <c r="Q572" i="1"/>
  <c r="P572" i="1" a="1"/>
  <c r="R572" i="1" a="1"/>
  <c r="S572" i="1" l="1"/>
  <c r="N573" i="1"/>
  <c r="I461" i="1"/>
  <c r="H461" i="1"/>
  <c r="G461" i="1"/>
  <c r="K461" i="1"/>
  <c r="J461" i="1" l="1"/>
  <c r="L461" i="1"/>
  <c r="O573" i="1" a="1"/>
  <c r="P573" i="1" l="1" a="1"/>
  <c r="Q573" i="1"/>
  <c r="R573" i="1" s="1" a="1"/>
  <c r="M461" i="1"/>
  <c r="E462" i="1"/>
  <c r="F462" i="1" l="1" a="1"/>
  <c r="S573" i="1"/>
  <c r="N574" i="1"/>
  <c r="O574" i="1" l="1" a="1"/>
  <c r="G462" i="1"/>
  <c r="H462" i="1"/>
  <c r="K462" i="1"/>
  <c r="I462" i="1"/>
  <c r="J462" i="1" l="1"/>
  <c r="L462" i="1"/>
  <c r="P574" i="1" a="1"/>
  <c r="Q574" i="1"/>
  <c r="R574" i="1" s="1" a="1"/>
  <c r="S574" i="1" l="1"/>
  <c r="N575" i="1"/>
  <c r="M462" i="1"/>
  <c r="E463" i="1"/>
  <c r="F463" i="1" l="1" a="1"/>
  <c r="O575" i="1" a="1"/>
  <c r="Q575" i="1" l="1"/>
  <c r="R575" i="1" s="1" a="1"/>
  <c r="P575" i="1" a="1"/>
  <c r="H463" i="1"/>
  <c r="K463" i="1"/>
  <c r="I463" i="1"/>
  <c r="G463" i="1"/>
  <c r="J463" i="1" l="1"/>
  <c r="L463" i="1"/>
  <c r="S575" i="1"/>
  <c r="N576" i="1"/>
  <c r="O576" i="1" l="1" a="1"/>
  <c r="M463" i="1"/>
  <c r="E464" i="1"/>
  <c r="F464" i="1" l="1" a="1"/>
  <c r="P576" i="1" a="1"/>
  <c r="Q576" i="1"/>
  <c r="R576" i="1" s="1" a="1"/>
  <c r="S576" i="1" l="1"/>
  <c r="N577" i="1"/>
  <c r="G464" i="1"/>
  <c r="I464" i="1"/>
  <c r="K464" i="1"/>
  <c r="H464" i="1"/>
  <c r="J464" i="1" l="1"/>
  <c r="L464" i="1"/>
  <c r="O577" i="1" a="1"/>
  <c r="Q577" i="1" l="1"/>
  <c r="R577" i="1" s="1" a="1"/>
  <c r="P577" i="1" a="1"/>
  <c r="M464" i="1"/>
  <c r="E465" i="1"/>
  <c r="F465" i="1" l="1" a="1"/>
  <c r="S577" i="1"/>
  <c r="N578" i="1"/>
  <c r="O578" i="1" l="1" a="1"/>
  <c r="G465" i="1"/>
  <c r="I465" i="1"/>
  <c r="H465" i="1"/>
  <c r="K465" i="1"/>
  <c r="J465" i="1" l="1"/>
  <c r="L465" i="1"/>
  <c r="Q578" i="1"/>
  <c r="R578" i="1" s="1" a="1"/>
  <c r="P578" i="1" a="1"/>
  <c r="S578" i="1" l="1"/>
  <c r="N579" i="1"/>
  <c r="M465" i="1"/>
  <c r="E466" i="1"/>
  <c r="F466" i="1" l="1" a="1"/>
  <c r="O579" i="1" a="1"/>
  <c r="P579" i="1" l="1" a="1"/>
  <c r="Q579" i="1"/>
  <c r="R579" i="1" s="1" a="1"/>
  <c r="K466" i="1"/>
  <c r="H466" i="1"/>
  <c r="I466" i="1"/>
  <c r="G466" i="1"/>
  <c r="J466" i="1" l="1"/>
  <c r="L466" i="1"/>
  <c r="S579" i="1"/>
  <c r="N580" i="1"/>
  <c r="O580" i="1" l="1" a="1"/>
  <c r="M466" i="1"/>
  <c r="E467" i="1"/>
  <c r="F467" i="1" l="1" a="1"/>
  <c r="P580" i="1" a="1"/>
  <c r="Q580" i="1"/>
  <c r="R580" i="1" s="1" a="1"/>
  <c r="S580" i="1" l="1"/>
  <c r="N581" i="1"/>
  <c r="G467" i="1"/>
  <c r="K467" i="1"/>
  <c r="H467" i="1"/>
  <c r="I467" i="1"/>
  <c r="L467" i="1" l="1"/>
  <c r="J467" i="1"/>
  <c r="O581" i="1" a="1"/>
  <c r="P581" i="1" l="1" a="1"/>
  <c r="Q581" i="1"/>
  <c r="R581" i="1" a="1"/>
  <c r="M467" i="1"/>
  <c r="E468" i="1"/>
  <c r="S581" i="1" l="1"/>
  <c r="N582" i="1"/>
  <c r="F468" i="1" a="1"/>
  <c r="K468" i="1" l="1"/>
  <c r="H468" i="1"/>
  <c r="I468" i="1"/>
  <c r="G468" i="1"/>
  <c r="O582" i="1" a="1"/>
  <c r="P582" i="1" l="1" a="1"/>
  <c r="Q582" i="1"/>
  <c r="R582" i="1" s="1" a="1"/>
  <c r="J468" i="1"/>
  <c r="L468" i="1"/>
  <c r="M468" i="1" l="1"/>
  <c r="E469" i="1"/>
  <c r="S582" i="1"/>
  <c r="N583" i="1"/>
  <c r="O583" i="1" l="1" a="1"/>
  <c r="F469" i="1" a="1"/>
  <c r="G469" i="1" l="1"/>
  <c r="I469" i="1"/>
  <c r="K469" i="1"/>
  <c r="H469" i="1"/>
  <c r="Q583" i="1"/>
  <c r="R583" i="1" s="1" a="1"/>
  <c r="P583" i="1" a="1"/>
  <c r="S583" i="1" l="1"/>
  <c r="N584" i="1"/>
  <c r="L469" i="1"/>
  <c r="J469" i="1"/>
  <c r="M469" i="1" l="1"/>
  <c r="E470" i="1"/>
  <c r="O584" i="1" a="1"/>
  <c r="P584" i="1" l="1" a="1"/>
  <c r="Q584" i="1"/>
  <c r="R584" i="1" s="1" a="1"/>
  <c r="F470" i="1" a="1"/>
  <c r="I470" i="1" l="1"/>
  <c r="H470" i="1"/>
  <c r="K470" i="1"/>
  <c r="G470" i="1"/>
  <c r="S584" i="1"/>
  <c r="N585" i="1"/>
  <c r="O585" i="1" s="1" a="1"/>
  <c r="Q585" i="1" l="1"/>
  <c r="R585" i="1" s="1" a="1"/>
  <c r="S585" i="1" s="1"/>
  <c r="E119" i="1" s="1"/>
  <c r="P585" i="1" a="1"/>
  <c r="E116" i="1"/>
  <c r="L470" i="1"/>
  <c r="J470" i="1"/>
  <c r="M470" i="1" l="1"/>
  <c r="E471" i="1"/>
  <c r="F471" i="1" l="1" a="1"/>
  <c r="H471" i="1" l="1"/>
  <c r="K471" i="1"/>
  <c r="I471" i="1"/>
  <c r="G471" i="1"/>
  <c r="L471" i="1" l="1"/>
  <c r="J471" i="1"/>
  <c r="M471" i="1" l="1"/>
  <c r="E472" i="1"/>
  <c r="F472" i="1" l="1" a="1"/>
  <c r="K472" i="1" l="1"/>
  <c r="H472" i="1"/>
  <c r="I472" i="1"/>
  <c r="G472" i="1"/>
  <c r="J472" i="1" l="1"/>
  <c r="L472" i="1"/>
  <c r="M472" i="1" l="1"/>
  <c r="E473" i="1"/>
  <c r="F473" i="1" l="1" a="1"/>
  <c r="G473" i="1" l="1"/>
  <c r="H473" i="1"/>
  <c r="K473" i="1"/>
  <c r="I473" i="1"/>
  <c r="J473" i="1" l="1"/>
  <c r="L473" i="1"/>
  <c r="M473" i="1" l="1"/>
  <c r="E474" i="1"/>
  <c r="F474" i="1" l="1" a="1"/>
  <c r="G474" i="1" l="1"/>
  <c r="K474" i="1"/>
  <c r="H474" i="1"/>
  <c r="I474" i="1"/>
  <c r="J474" i="1" l="1"/>
  <c r="L474" i="1"/>
  <c r="M474" i="1" l="1"/>
  <c r="E475" i="1"/>
  <c r="F475" i="1" l="1" a="1"/>
  <c r="K475" i="1" l="1"/>
  <c r="I475" i="1"/>
  <c r="H475" i="1"/>
  <c r="G475" i="1"/>
  <c r="L475" i="1" l="1"/>
  <c r="J475" i="1"/>
  <c r="M475" i="1" l="1"/>
  <c r="E476" i="1"/>
  <c r="F476" i="1" l="1" a="1"/>
  <c r="H476" i="1" l="1"/>
  <c r="I476" i="1"/>
  <c r="K476" i="1"/>
  <c r="G476" i="1"/>
  <c r="J476" i="1" l="1"/>
  <c r="L476" i="1"/>
  <c r="M476" i="1" l="1"/>
  <c r="E477" i="1"/>
  <c r="F477" i="1" l="1" a="1"/>
  <c r="I477" i="1" l="1"/>
  <c r="H477" i="1"/>
  <c r="K477" i="1"/>
  <c r="G477" i="1"/>
  <c r="J477" i="1" l="1"/>
  <c r="L477" i="1"/>
  <c r="M477" i="1" l="1"/>
  <c r="E478" i="1"/>
  <c r="F478" i="1" l="1" a="1"/>
  <c r="G478" i="1" l="1"/>
  <c r="K478" i="1"/>
  <c r="H478" i="1"/>
  <c r="I478" i="1"/>
  <c r="L478" i="1" l="1"/>
  <c r="J478" i="1"/>
  <c r="M478" i="1" l="1"/>
  <c r="E479" i="1"/>
  <c r="F479" i="1" l="1" a="1"/>
  <c r="G479" i="1" l="1"/>
  <c r="H479" i="1"/>
  <c r="K479" i="1"/>
  <c r="I479" i="1"/>
  <c r="L479" i="1" l="1"/>
  <c r="J479" i="1"/>
  <c r="M479" i="1" l="1"/>
  <c r="E480" i="1"/>
  <c r="F480" i="1" l="1" a="1"/>
  <c r="K480" i="1" l="1"/>
  <c r="I480" i="1"/>
  <c r="G480" i="1"/>
  <c r="H480" i="1"/>
  <c r="L480" i="1" l="1"/>
  <c r="J480" i="1"/>
  <c r="M480" i="1" l="1"/>
  <c r="E481" i="1"/>
  <c r="F481" i="1" l="1" a="1"/>
  <c r="K481" i="1" l="1"/>
  <c r="I481" i="1"/>
  <c r="H481" i="1"/>
  <c r="G481" i="1"/>
  <c r="J481" i="1" l="1"/>
  <c r="L481" i="1"/>
  <c r="M481" i="1" l="1"/>
  <c r="E482" i="1"/>
  <c r="F482" i="1" l="1" a="1"/>
  <c r="G482" i="1" l="1"/>
  <c r="H482" i="1"/>
  <c r="K482" i="1"/>
  <c r="I482" i="1"/>
  <c r="L482" i="1" l="1"/>
  <c r="J482" i="1"/>
  <c r="M482" i="1" l="1"/>
  <c r="E483" i="1"/>
  <c r="F483" i="1" l="1" a="1"/>
  <c r="G483" i="1" l="1"/>
  <c r="I483" i="1"/>
  <c r="K483" i="1"/>
  <c r="H483" i="1"/>
  <c r="L483" i="1" l="1"/>
  <c r="J483" i="1"/>
  <c r="M483" i="1" l="1"/>
  <c r="E484" i="1"/>
  <c r="F484" i="1" l="1" a="1"/>
  <c r="G484" i="1" l="1"/>
  <c r="K484" i="1"/>
  <c r="H484" i="1"/>
  <c r="I484" i="1"/>
  <c r="L484" i="1" l="1"/>
  <c r="J484" i="1"/>
  <c r="M484" i="1" l="1"/>
  <c r="E485" i="1"/>
  <c r="F485" i="1" l="1" a="1"/>
  <c r="G485" i="1" l="1"/>
  <c r="K485" i="1"/>
  <c r="I485" i="1"/>
  <c r="H485" i="1"/>
  <c r="J485" i="1" l="1"/>
  <c r="L485" i="1"/>
  <c r="M485" i="1" l="1"/>
  <c r="E486" i="1"/>
  <c r="F486" i="1" l="1" a="1"/>
  <c r="H486" i="1" l="1"/>
  <c r="I486" i="1"/>
  <c r="K486" i="1"/>
  <c r="G486" i="1"/>
  <c r="J486" i="1" l="1"/>
  <c r="L486" i="1"/>
  <c r="M486" i="1" l="1"/>
  <c r="E487" i="1"/>
  <c r="F487" i="1" l="1" a="1"/>
  <c r="I487" i="1" l="1"/>
  <c r="K487" i="1"/>
  <c r="H487" i="1"/>
  <c r="G487" i="1"/>
  <c r="J487" i="1" l="1"/>
  <c r="L487" i="1"/>
  <c r="M487" i="1" l="1"/>
  <c r="E488" i="1"/>
  <c r="F488" i="1" l="1" a="1"/>
  <c r="H488" i="1" l="1"/>
  <c r="I488" i="1"/>
  <c r="K488" i="1"/>
  <c r="G488" i="1"/>
  <c r="J488" i="1" l="1"/>
  <c r="L488" i="1"/>
  <c r="M488" i="1" l="1"/>
  <c r="E489" i="1"/>
  <c r="F489" i="1" l="1" a="1"/>
  <c r="K489" i="1" l="1"/>
  <c r="I489" i="1"/>
  <c r="H489" i="1"/>
  <c r="G489" i="1"/>
  <c r="J489" i="1" l="1"/>
  <c r="L489" i="1"/>
  <c r="M489" i="1" l="1"/>
  <c r="E490" i="1"/>
  <c r="F490" i="1" l="1" a="1"/>
  <c r="G490" i="1" l="1"/>
  <c r="H490" i="1"/>
  <c r="K490" i="1"/>
  <c r="I490" i="1"/>
  <c r="L490" i="1" l="1"/>
  <c r="J490" i="1"/>
  <c r="M490" i="1" l="1"/>
  <c r="E491" i="1"/>
  <c r="F491" i="1" l="1" a="1"/>
  <c r="I491" i="1" l="1"/>
  <c r="G491" i="1"/>
  <c r="K491" i="1"/>
  <c r="H491" i="1"/>
  <c r="J491" i="1" l="1"/>
  <c r="L491" i="1"/>
  <c r="M491" i="1" l="1"/>
  <c r="E492" i="1"/>
  <c r="F492" i="1" l="1" a="1"/>
  <c r="G492" i="1" l="1"/>
  <c r="K492" i="1"/>
  <c r="H492" i="1"/>
  <c r="I492" i="1"/>
  <c r="J492" i="1" l="1"/>
  <c r="L492" i="1"/>
  <c r="M492" i="1" l="1"/>
  <c r="E493" i="1"/>
  <c r="F493" i="1" l="1" a="1"/>
  <c r="I493" i="1" l="1"/>
  <c r="K493" i="1"/>
  <c r="H493" i="1"/>
  <c r="G493" i="1"/>
  <c r="L493" i="1" l="1"/>
  <c r="J493" i="1"/>
  <c r="M493" i="1" l="1"/>
  <c r="E494" i="1"/>
  <c r="F494" i="1" l="1" a="1"/>
  <c r="K494" i="1" l="1"/>
  <c r="I494" i="1"/>
  <c r="H494" i="1"/>
  <c r="G494" i="1"/>
  <c r="L494" i="1" l="1"/>
  <c r="J494" i="1"/>
  <c r="M494" i="1" l="1"/>
  <c r="E495" i="1"/>
  <c r="F495" i="1" l="1" a="1"/>
  <c r="G495" i="1" l="1"/>
  <c r="H495" i="1"/>
  <c r="K495" i="1"/>
  <c r="I495" i="1"/>
  <c r="J495" i="1" l="1"/>
  <c r="L495" i="1"/>
  <c r="M495" i="1" l="1"/>
  <c r="E496" i="1"/>
  <c r="F496" i="1" l="1" a="1"/>
  <c r="I496" i="1" l="1"/>
  <c r="K496" i="1"/>
  <c r="H496" i="1"/>
  <c r="G496" i="1"/>
  <c r="J496" i="1" l="1"/>
  <c r="L496" i="1"/>
  <c r="M496" i="1" l="1"/>
  <c r="E497" i="1"/>
  <c r="F497" i="1" l="1" a="1"/>
  <c r="K497" i="1" l="1"/>
  <c r="H497" i="1"/>
  <c r="I497" i="1"/>
  <c r="G497" i="1"/>
  <c r="L497" i="1" l="1"/>
  <c r="J497" i="1"/>
  <c r="M497" i="1" l="1"/>
  <c r="E498" i="1"/>
  <c r="F498" i="1" l="1" a="1"/>
  <c r="K498" i="1" l="1"/>
  <c r="I498" i="1"/>
  <c r="H498" i="1"/>
  <c r="G498" i="1"/>
  <c r="L498" i="1" l="1"/>
  <c r="J498" i="1"/>
  <c r="M498" i="1" l="1"/>
  <c r="E499" i="1"/>
  <c r="F499" i="1" l="1" a="1"/>
  <c r="G499" i="1" l="1"/>
  <c r="H499" i="1"/>
  <c r="K499" i="1"/>
  <c r="I499" i="1"/>
  <c r="L499" i="1" l="1"/>
  <c r="J499" i="1"/>
  <c r="M499" i="1" l="1"/>
  <c r="E500" i="1"/>
  <c r="F500" i="1" l="1" a="1"/>
  <c r="G500" i="1" l="1"/>
  <c r="H500" i="1"/>
  <c r="I500" i="1"/>
  <c r="K500" i="1"/>
  <c r="L500" i="1" l="1"/>
  <c r="J500" i="1"/>
  <c r="M500" i="1" l="1"/>
  <c r="E501" i="1"/>
  <c r="F501" i="1" l="1" a="1"/>
  <c r="K501" i="1" l="1"/>
  <c r="I501" i="1"/>
  <c r="H501" i="1"/>
  <c r="G501" i="1"/>
  <c r="J501" i="1" l="1"/>
  <c r="L501" i="1"/>
  <c r="M501" i="1" l="1"/>
  <c r="E502" i="1"/>
  <c r="F502" i="1" l="1" a="1"/>
  <c r="G502" i="1" l="1"/>
  <c r="K502" i="1"/>
  <c r="I502" i="1"/>
  <c r="H502" i="1"/>
  <c r="J502" i="1" l="1"/>
  <c r="L502" i="1"/>
  <c r="M502" i="1" l="1"/>
  <c r="E503" i="1"/>
  <c r="F503" i="1" l="1" a="1"/>
  <c r="H503" i="1" l="1"/>
  <c r="G503" i="1"/>
  <c r="I503" i="1"/>
  <c r="K503" i="1"/>
  <c r="L503" i="1" l="1"/>
  <c r="J503" i="1"/>
  <c r="M503" i="1" l="1"/>
  <c r="E504" i="1"/>
  <c r="F504" i="1" l="1" a="1"/>
  <c r="G504" i="1" l="1"/>
  <c r="I504" i="1"/>
  <c r="H504" i="1"/>
  <c r="K504" i="1"/>
  <c r="L504" i="1" l="1"/>
  <c r="J504" i="1"/>
  <c r="M504" i="1" l="1"/>
  <c r="E505" i="1"/>
  <c r="F505" i="1" l="1" a="1"/>
  <c r="I505" i="1" l="1"/>
  <c r="G505" i="1"/>
  <c r="K505" i="1"/>
  <c r="H505" i="1"/>
  <c r="J505" i="1" l="1"/>
  <c r="L505" i="1"/>
  <c r="M505" i="1" l="1"/>
  <c r="E506" i="1"/>
  <c r="F506" i="1" l="1" a="1"/>
  <c r="K506" i="1" l="1"/>
  <c r="I506" i="1"/>
  <c r="G506" i="1"/>
  <c r="H506" i="1"/>
  <c r="J506" i="1" l="1"/>
  <c r="L506" i="1"/>
  <c r="M506" i="1" l="1"/>
  <c r="E507" i="1"/>
  <c r="F507" i="1" l="1" a="1"/>
  <c r="I507" i="1" l="1"/>
  <c r="K507" i="1"/>
  <c r="H507" i="1"/>
  <c r="G507" i="1"/>
  <c r="L507" i="1" l="1"/>
  <c r="J507" i="1"/>
  <c r="M507" i="1" l="1"/>
  <c r="E508" i="1"/>
  <c r="F508" i="1" l="1" a="1"/>
  <c r="G508" i="1" l="1"/>
  <c r="I508" i="1"/>
  <c r="K508" i="1"/>
  <c r="H508" i="1"/>
  <c r="J508" i="1" l="1"/>
  <c r="L508" i="1"/>
  <c r="M508" i="1" l="1"/>
  <c r="E509" i="1"/>
  <c r="F509" i="1" l="1" a="1"/>
  <c r="I509" i="1" l="1"/>
  <c r="K509" i="1"/>
  <c r="G509" i="1"/>
  <c r="H509" i="1"/>
  <c r="J509" i="1" l="1"/>
  <c r="L509" i="1"/>
  <c r="M509" i="1" l="1"/>
  <c r="E510" i="1"/>
  <c r="F510" i="1" l="1" a="1"/>
  <c r="G510" i="1" l="1"/>
  <c r="K510" i="1"/>
  <c r="I510" i="1"/>
  <c r="H510" i="1"/>
  <c r="L510" i="1" l="1"/>
  <c r="J510" i="1"/>
  <c r="M510" i="1" l="1"/>
  <c r="E511" i="1"/>
  <c r="F511" i="1" l="1" a="1"/>
  <c r="H511" i="1" l="1"/>
  <c r="I511" i="1"/>
  <c r="K511" i="1"/>
  <c r="G511" i="1"/>
  <c r="L511" i="1" l="1"/>
  <c r="J511" i="1"/>
  <c r="M511" i="1" l="1"/>
  <c r="E512" i="1"/>
  <c r="F512" i="1" l="1" a="1"/>
  <c r="G512" i="1" l="1"/>
  <c r="K512" i="1"/>
  <c r="I512" i="1"/>
  <c r="H512" i="1"/>
  <c r="J512" i="1" l="1"/>
  <c r="L512" i="1"/>
  <c r="M512" i="1" l="1"/>
  <c r="E513" i="1"/>
  <c r="F513" i="1" l="1" a="1"/>
  <c r="K513" i="1" l="1"/>
  <c r="I513" i="1"/>
  <c r="H513" i="1"/>
  <c r="G513" i="1"/>
  <c r="L513" i="1" l="1"/>
  <c r="J513" i="1"/>
  <c r="M513" i="1" l="1"/>
  <c r="E514" i="1"/>
  <c r="F514" i="1" l="1" a="1"/>
  <c r="I514" i="1" l="1"/>
  <c r="H514" i="1"/>
  <c r="K514" i="1"/>
  <c r="G514" i="1"/>
  <c r="J514" i="1" l="1"/>
  <c r="L514" i="1"/>
  <c r="M514" i="1" l="1"/>
  <c r="E515" i="1"/>
  <c r="F515" i="1" l="1" a="1"/>
  <c r="G515" i="1" l="1"/>
  <c r="H515" i="1"/>
  <c r="K515" i="1"/>
  <c r="I515" i="1"/>
  <c r="L515" i="1" l="1"/>
  <c r="J515" i="1"/>
  <c r="M515" i="1" l="1"/>
  <c r="E516" i="1"/>
  <c r="F516" i="1" l="1" a="1"/>
  <c r="I516" i="1" l="1"/>
  <c r="K516" i="1"/>
  <c r="G516" i="1"/>
  <c r="H516" i="1"/>
  <c r="J516" i="1" l="1"/>
  <c r="L516" i="1"/>
  <c r="M516" i="1" l="1"/>
  <c r="E517" i="1"/>
  <c r="F517" i="1" l="1" a="1"/>
  <c r="G517" i="1" l="1"/>
  <c r="K517" i="1"/>
  <c r="I517" i="1"/>
  <c r="H517" i="1"/>
  <c r="L517" i="1" l="1"/>
  <c r="J517" i="1"/>
  <c r="M517" i="1" l="1"/>
  <c r="E518" i="1"/>
  <c r="F518" i="1" l="1" a="1"/>
  <c r="I518" i="1" l="1"/>
  <c r="H518" i="1"/>
  <c r="K518" i="1"/>
  <c r="G518" i="1"/>
  <c r="J518" i="1" l="1"/>
  <c r="L518" i="1"/>
  <c r="M518" i="1" l="1"/>
  <c r="E519" i="1"/>
  <c r="F519" i="1" l="1" a="1"/>
  <c r="K519" i="1" l="1"/>
  <c r="H519" i="1"/>
  <c r="I519" i="1"/>
  <c r="G519" i="1"/>
  <c r="L519" i="1" l="1"/>
  <c r="J519" i="1"/>
  <c r="M519" i="1" l="1"/>
  <c r="E520" i="1"/>
  <c r="F520" i="1" l="1" a="1"/>
  <c r="G520" i="1" l="1"/>
  <c r="K520" i="1"/>
  <c r="I520" i="1"/>
  <c r="H520" i="1"/>
  <c r="J520" i="1" l="1"/>
  <c r="L520" i="1"/>
  <c r="M520" i="1" l="1"/>
  <c r="E521" i="1"/>
  <c r="F521" i="1" l="1" a="1"/>
  <c r="K521" i="1" l="1"/>
  <c r="H521" i="1"/>
  <c r="I521" i="1"/>
  <c r="G521" i="1"/>
  <c r="J521" i="1" l="1"/>
  <c r="L521" i="1"/>
  <c r="M521" i="1" l="1"/>
  <c r="E522" i="1"/>
  <c r="F522" i="1" l="1" a="1"/>
  <c r="K522" i="1" l="1"/>
  <c r="G522" i="1"/>
  <c r="I522" i="1"/>
  <c r="H522" i="1"/>
  <c r="J522" i="1" l="1"/>
  <c r="L522" i="1"/>
  <c r="M522" i="1" l="1"/>
  <c r="E523" i="1"/>
  <c r="F523" i="1" l="1" a="1"/>
  <c r="G523" i="1" l="1"/>
  <c r="H523" i="1"/>
  <c r="K523" i="1"/>
  <c r="I523" i="1"/>
  <c r="L523" i="1" l="1"/>
  <c r="J523" i="1"/>
  <c r="M523" i="1" l="1"/>
  <c r="E524" i="1"/>
  <c r="F524" i="1" l="1" a="1"/>
  <c r="I524" i="1" l="1"/>
  <c r="K524" i="1"/>
  <c r="H524" i="1"/>
  <c r="G524" i="1"/>
  <c r="L524" i="1" l="1"/>
  <c r="J524" i="1"/>
  <c r="M524" i="1" l="1"/>
  <c r="E525" i="1"/>
  <c r="F525" i="1" l="1" a="1"/>
  <c r="K525" i="1" l="1"/>
  <c r="G525" i="1"/>
  <c r="I525" i="1"/>
  <c r="H525" i="1"/>
  <c r="J525" i="1" l="1"/>
  <c r="L525" i="1"/>
  <c r="M525" i="1" l="1"/>
  <c r="E526" i="1"/>
  <c r="F526" i="1" l="1" a="1"/>
  <c r="I526" i="1" l="1"/>
  <c r="H526" i="1"/>
  <c r="K526" i="1"/>
  <c r="G526" i="1"/>
  <c r="J526" i="1" l="1"/>
  <c r="L526" i="1"/>
  <c r="M526" i="1" l="1"/>
  <c r="E527" i="1"/>
  <c r="F527" i="1" l="1" a="1"/>
  <c r="I527" i="1" l="1"/>
  <c r="K527" i="1"/>
  <c r="G527" i="1"/>
  <c r="H527" i="1"/>
  <c r="L527" i="1" l="1"/>
  <c r="J527" i="1"/>
  <c r="M527" i="1" l="1"/>
  <c r="E528" i="1"/>
  <c r="F528" i="1" l="1" a="1"/>
  <c r="G528" i="1" l="1"/>
  <c r="K528" i="1"/>
  <c r="I528" i="1"/>
  <c r="H528" i="1"/>
  <c r="J528" i="1" l="1"/>
  <c r="L528" i="1"/>
  <c r="M528" i="1" l="1"/>
  <c r="E529" i="1"/>
  <c r="F529" i="1" l="1" a="1"/>
  <c r="G529" i="1" l="1"/>
  <c r="H529" i="1"/>
  <c r="K529" i="1"/>
  <c r="I529" i="1"/>
  <c r="J529" i="1" l="1"/>
  <c r="L529" i="1"/>
  <c r="M529" i="1" l="1"/>
  <c r="E530" i="1"/>
  <c r="F530" i="1" l="1" a="1"/>
  <c r="G530" i="1" l="1"/>
  <c r="I530" i="1"/>
  <c r="K530" i="1"/>
  <c r="H530" i="1"/>
  <c r="J530" i="1" l="1"/>
  <c r="L530" i="1"/>
  <c r="M530" i="1" l="1"/>
  <c r="E531" i="1"/>
  <c r="F531" i="1" l="1" a="1"/>
  <c r="G531" i="1" l="1"/>
  <c r="K531" i="1"/>
  <c r="I531" i="1"/>
  <c r="H531" i="1"/>
  <c r="L531" i="1" l="1"/>
  <c r="J531" i="1"/>
  <c r="M531" i="1" l="1"/>
  <c r="E532" i="1"/>
  <c r="F532" i="1" l="1" a="1"/>
  <c r="H532" i="1" l="1"/>
  <c r="G532" i="1"/>
  <c r="I532" i="1"/>
  <c r="K532" i="1"/>
  <c r="L532" i="1" l="1"/>
  <c r="J532" i="1"/>
  <c r="M532" i="1" l="1"/>
  <c r="E533" i="1"/>
  <c r="F533" i="1" l="1" a="1"/>
  <c r="G533" i="1" l="1"/>
  <c r="H533" i="1"/>
  <c r="K533" i="1"/>
  <c r="I533" i="1"/>
  <c r="L533" i="1" l="1"/>
  <c r="J533" i="1"/>
  <c r="M533" i="1" l="1"/>
  <c r="E534" i="1"/>
  <c r="F534" i="1" l="1" a="1"/>
  <c r="K534" i="1" l="1"/>
  <c r="I534" i="1"/>
  <c r="H534" i="1"/>
  <c r="G534" i="1"/>
  <c r="L534" i="1" l="1"/>
  <c r="J534" i="1"/>
  <c r="M534" i="1" l="1"/>
  <c r="E535" i="1"/>
  <c r="F535" i="1" l="1" a="1"/>
  <c r="G535" i="1" l="1"/>
  <c r="K535" i="1"/>
  <c r="I535" i="1"/>
  <c r="H535" i="1"/>
  <c r="J535" i="1" l="1"/>
  <c r="L535" i="1"/>
  <c r="M535" i="1" l="1"/>
  <c r="E536" i="1"/>
  <c r="F536" i="1" l="1" a="1"/>
  <c r="G536" i="1" l="1"/>
  <c r="I536" i="1"/>
  <c r="H536" i="1"/>
  <c r="K536" i="1"/>
  <c r="J536" i="1" l="1"/>
  <c r="L536" i="1"/>
  <c r="M536" i="1" l="1"/>
  <c r="E537" i="1"/>
  <c r="F537" i="1" l="1" a="1"/>
  <c r="H537" i="1" l="1"/>
  <c r="K537" i="1"/>
  <c r="I537" i="1"/>
  <c r="G537" i="1"/>
  <c r="J537" i="1" l="1"/>
  <c r="L537" i="1"/>
  <c r="M537" i="1" l="1"/>
  <c r="E538" i="1"/>
  <c r="F538" i="1" l="1" a="1"/>
  <c r="H538" i="1" l="1"/>
  <c r="K538" i="1"/>
  <c r="G538" i="1"/>
  <c r="I538" i="1"/>
  <c r="L538" i="1" l="1"/>
  <c r="J538" i="1"/>
  <c r="M538" i="1" l="1"/>
  <c r="E539" i="1"/>
  <c r="F539" i="1" l="1" a="1"/>
  <c r="I539" i="1" l="1"/>
  <c r="H539" i="1"/>
  <c r="K539" i="1"/>
  <c r="G539" i="1"/>
  <c r="J539" i="1" l="1"/>
  <c r="L539" i="1"/>
  <c r="M539" i="1" l="1"/>
  <c r="E540" i="1"/>
  <c r="F540" i="1" l="1" a="1"/>
  <c r="G540" i="1" l="1"/>
  <c r="I540" i="1"/>
  <c r="K540" i="1"/>
  <c r="H540" i="1"/>
  <c r="L540" i="1" l="1"/>
  <c r="J540" i="1"/>
  <c r="M540" i="1" l="1"/>
  <c r="E541" i="1"/>
  <c r="F541" i="1" l="1" a="1"/>
  <c r="H541" i="1" l="1"/>
  <c r="K541" i="1"/>
  <c r="I541" i="1"/>
  <c r="G541" i="1"/>
  <c r="J541" i="1" l="1"/>
  <c r="L541" i="1"/>
  <c r="M541" i="1" l="1"/>
  <c r="E542" i="1"/>
  <c r="F542" i="1" l="1" a="1"/>
  <c r="K542" i="1" l="1"/>
  <c r="I542" i="1"/>
  <c r="G542" i="1"/>
  <c r="H542" i="1"/>
  <c r="J542" i="1" l="1"/>
  <c r="L542" i="1"/>
  <c r="M542" i="1" l="1"/>
  <c r="E543" i="1"/>
  <c r="F543" i="1" l="1" a="1"/>
  <c r="G543" i="1" l="1"/>
  <c r="H543" i="1"/>
  <c r="I543" i="1"/>
  <c r="K543" i="1"/>
  <c r="J543" i="1" l="1"/>
  <c r="L543" i="1"/>
  <c r="M543" i="1" l="1"/>
  <c r="E544" i="1"/>
  <c r="F544" i="1" l="1" a="1"/>
  <c r="G544" i="1" l="1"/>
  <c r="H544" i="1"/>
  <c r="I544" i="1"/>
  <c r="K544" i="1"/>
  <c r="L544" i="1" l="1"/>
  <c r="J544" i="1"/>
  <c r="M544" i="1" l="1"/>
  <c r="E545" i="1"/>
  <c r="F545" i="1" l="1" a="1"/>
  <c r="H545" i="1" l="1"/>
  <c r="K545" i="1"/>
  <c r="I545" i="1"/>
  <c r="G545" i="1"/>
  <c r="J545" i="1" l="1"/>
  <c r="L545" i="1"/>
  <c r="M545" i="1" l="1"/>
  <c r="E546" i="1"/>
  <c r="F546" i="1" l="1" a="1"/>
  <c r="H546" i="1" l="1"/>
  <c r="K546" i="1"/>
  <c r="I546" i="1"/>
  <c r="G546" i="1"/>
  <c r="L546" i="1" l="1"/>
  <c r="J546" i="1"/>
  <c r="M546" i="1" l="1"/>
  <c r="E547" i="1"/>
  <c r="F547" i="1" l="1" a="1"/>
  <c r="K547" i="1" l="1"/>
  <c r="G547" i="1"/>
  <c r="I547" i="1"/>
  <c r="H547" i="1"/>
  <c r="J547" i="1" l="1"/>
  <c r="L547" i="1"/>
  <c r="M547" i="1" l="1"/>
  <c r="E548" i="1"/>
  <c r="F548" i="1" l="1" a="1"/>
  <c r="K548" i="1" l="1"/>
  <c r="I548" i="1"/>
  <c r="H548" i="1"/>
  <c r="G548" i="1"/>
  <c r="J548" i="1" l="1"/>
  <c r="L548" i="1"/>
  <c r="M548" i="1" l="1"/>
  <c r="E549" i="1"/>
  <c r="F549" i="1" l="1" a="1"/>
  <c r="G549" i="1" l="1"/>
  <c r="K549" i="1"/>
  <c r="H549" i="1"/>
  <c r="I549" i="1"/>
  <c r="J549" i="1" l="1"/>
  <c r="L549" i="1"/>
  <c r="M549" i="1" l="1"/>
  <c r="E550" i="1"/>
  <c r="F550" i="1" l="1" a="1"/>
  <c r="G550" i="1" l="1"/>
  <c r="H550" i="1"/>
  <c r="K550" i="1"/>
  <c r="I550" i="1"/>
  <c r="L550" i="1" l="1"/>
  <c r="J550" i="1"/>
  <c r="M550" i="1" l="1"/>
  <c r="E551" i="1"/>
  <c r="F551" i="1" l="1" a="1"/>
  <c r="I551" i="1" l="1"/>
  <c r="K551" i="1"/>
  <c r="H551" i="1"/>
  <c r="G551" i="1"/>
  <c r="J551" i="1" l="1"/>
  <c r="L551" i="1"/>
  <c r="M551" i="1" l="1"/>
  <c r="E552" i="1"/>
  <c r="F552" i="1" l="1" a="1"/>
  <c r="I552" i="1" l="1"/>
  <c r="K552" i="1"/>
  <c r="H552" i="1"/>
  <c r="G552" i="1"/>
  <c r="L552" i="1" l="1"/>
  <c r="J552" i="1"/>
  <c r="M552" i="1" l="1"/>
  <c r="E553" i="1"/>
  <c r="F553" i="1" l="1" a="1"/>
  <c r="K553" i="1" l="1"/>
  <c r="H553" i="1"/>
  <c r="I553" i="1"/>
  <c r="G553" i="1"/>
  <c r="J553" i="1" l="1"/>
  <c r="L553" i="1"/>
  <c r="M553" i="1" l="1"/>
  <c r="E554" i="1"/>
  <c r="F554" i="1" l="1" a="1"/>
  <c r="G554" i="1" l="1"/>
  <c r="K554" i="1"/>
  <c r="I554" i="1"/>
  <c r="H554" i="1"/>
  <c r="J554" i="1" l="1"/>
  <c r="L554" i="1"/>
  <c r="M554" i="1" l="1"/>
  <c r="E555" i="1"/>
  <c r="F555" i="1" l="1" a="1"/>
  <c r="I555" i="1" l="1"/>
  <c r="K555" i="1"/>
  <c r="H555" i="1"/>
  <c r="G555" i="1"/>
  <c r="L555" i="1" l="1"/>
  <c r="J555" i="1"/>
  <c r="M555" i="1" l="1"/>
  <c r="E556" i="1"/>
  <c r="F556" i="1" l="1" a="1"/>
  <c r="H556" i="1" l="1"/>
  <c r="K556" i="1"/>
  <c r="I556" i="1"/>
  <c r="G556" i="1"/>
  <c r="L556" i="1" l="1"/>
  <c r="J556" i="1"/>
  <c r="M556" i="1" l="1"/>
  <c r="E557" i="1"/>
  <c r="F557" i="1" l="1" a="1"/>
  <c r="H557" i="1" l="1"/>
  <c r="K557" i="1"/>
  <c r="I557" i="1"/>
  <c r="G557" i="1"/>
  <c r="L557" i="1" l="1"/>
  <c r="J557" i="1"/>
  <c r="M557" i="1" l="1"/>
  <c r="E558" i="1"/>
  <c r="F558" i="1" l="1" a="1"/>
  <c r="H558" i="1" l="1"/>
  <c r="K558" i="1"/>
  <c r="I558" i="1"/>
  <c r="G558" i="1"/>
  <c r="J558" i="1" l="1"/>
  <c r="L558" i="1"/>
  <c r="M558" i="1" l="1"/>
  <c r="E559" i="1"/>
  <c r="F559" i="1" l="1" a="1"/>
  <c r="G559" i="1" l="1"/>
  <c r="H559" i="1"/>
  <c r="I559" i="1"/>
  <c r="K559" i="1"/>
  <c r="J559" i="1" l="1"/>
  <c r="L559" i="1"/>
  <c r="M559" i="1" l="1"/>
  <c r="E560" i="1"/>
  <c r="F560" i="1" l="1" a="1"/>
  <c r="K560" i="1" l="1"/>
  <c r="H560" i="1"/>
  <c r="I560" i="1"/>
  <c r="G560" i="1"/>
  <c r="J560" i="1" l="1"/>
  <c r="L560" i="1"/>
  <c r="M560" i="1" l="1"/>
  <c r="E561" i="1"/>
  <c r="F561" i="1" l="1" a="1"/>
  <c r="G561" i="1" l="1"/>
  <c r="I561" i="1"/>
  <c r="K561" i="1"/>
  <c r="H561" i="1"/>
  <c r="J561" i="1" l="1"/>
  <c r="L561" i="1"/>
  <c r="M561" i="1" l="1"/>
  <c r="E562" i="1"/>
  <c r="F562" i="1" l="1" a="1"/>
  <c r="G562" i="1" l="1"/>
  <c r="H562" i="1"/>
  <c r="K562" i="1"/>
  <c r="I562" i="1"/>
  <c r="J562" i="1" l="1"/>
  <c r="L562" i="1"/>
  <c r="M562" i="1" l="1"/>
  <c r="E563" i="1"/>
  <c r="F563" i="1" l="1" a="1"/>
  <c r="I563" i="1" l="1"/>
  <c r="H563" i="1"/>
  <c r="K563" i="1"/>
  <c r="G563" i="1"/>
  <c r="L563" i="1" l="1"/>
  <c r="J563" i="1"/>
  <c r="M563" i="1" l="1"/>
  <c r="E564" i="1"/>
  <c r="F564" i="1" l="1" a="1"/>
  <c r="H564" i="1" l="1"/>
  <c r="I564" i="1"/>
  <c r="K564" i="1"/>
  <c r="G564" i="1"/>
  <c r="J564" i="1" l="1"/>
  <c r="L564" i="1"/>
  <c r="M564" i="1" l="1"/>
  <c r="E565" i="1"/>
  <c r="F565" i="1" l="1" a="1"/>
  <c r="I565" i="1" l="1"/>
  <c r="H565" i="1"/>
  <c r="K565" i="1"/>
  <c r="G565" i="1"/>
  <c r="L565" i="1" l="1"/>
  <c r="J565" i="1"/>
  <c r="M565" i="1" l="1"/>
  <c r="E566" i="1"/>
  <c r="F566" i="1" l="1" a="1"/>
  <c r="K566" i="1" l="1"/>
  <c r="H566" i="1"/>
  <c r="I566" i="1"/>
  <c r="G566" i="1"/>
  <c r="J566" i="1" l="1"/>
  <c r="L566" i="1"/>
  <c r="M566" i="1" l="1"/>
  <c r="E567" i="1"/>
  <c r="F567" i="1" l="1" a="1"/>
  <c r="G567" i="1" l="1"/>
  <c r="H567" i="1"/>
  <c r="K567" i="1"/>
  <c r="I567" i="1"/>
  <c r="J567" i="1" l="1"/>
  <c r="L567" i="1"/>
  <c r="M567" i="1" l="1"/>
  <c r="E568" i="1"/>
  <c r="F568" i="1" l="1" a="1"/>
  <c r="H568" i="1" l="1"/>
  <c r="G568" i="1"/>
  <c r="K568" i="1"/>
  <c r="I568" i="1"/>
  <c r="J568" i="1" l="1"/>
  <c r="L568" i="1"/>
  <c r="M568" i="1" l="1"/>
  <c r="E569" i="1"/>
  <c r="F569" i="1" l="1" a="1"/>
  <c r="K569" i="1" l="1"/>
  <c r="H569" i="1"/>
  <c r="G569" i="1"/>
  <c r="I569" i="1"/>
  <c r="J569" i="1" l="1"/>
  <c r="L569" i="1"/>
  <c r="M569" i="1" l="1"/>
  <c r="E570" i="1"/>
  <c r="F570" i="1" l="1" a="1"/>
  <c r="G570" i="1" l="1"/>
  <c r="I570" i="1"/>
  <c r="H570" i="1"/>
  <c r="K570" i="1"/>
  <c r="L570" i="1" l="1"/>
  <c r="J570" i="1"/>
  <c r="M570" i="1" l="1"/>
  <c r="E571" i="1"/>
  <c r="F571" i="1" l="1" a="1"/>
  <c r="K571" i="1" l="1"/>
  <c r="H571" i="1"/>
  <c r="I571" i="1"/>
  <c r="G571" i="1"/>
  <c r="J571" i="1" l="1"/>
  <c r="L571" i="1"/>
  <c r="M571" i="1" l="1"/>
  <c r="E572" i="1"/>
  <c r="F572" i="1" l="1" a="1"/>
  <c r="G572" i="1" l="1"/>
  <c r="H572" i="1"/>
  <c r="K572" i="1"/>
  <c r="I572" i="1"/>
  <c r="L572" i="1" l="1"/>
  <c r="J572" i="1"/>
  <c r="M572" i="1" l="1"/>
  <c r="E573" i="1"/>
  <c r="F573" i="1" l="1" a="1"/>
  <c r="G573" i="1" l="1"/>
  <c r="H573" i="1"/>
  <c r="I573" i="1"/>
  <c r="K573" i="1"/>
  <c r="J573" i="1" l="1"/>
  <c r="L573" i="1"/>
  <c r="M573" i="1" l="1"/>
  <c r="E574" i="1"/>
  <c r="F574" i="1" l="1" a="1"/>
  <c r="G574" i="1" l="1"/>
  <c r="K574" i="1"/>
  <c r="I574" i="1"/>
  <c r="H574" i="1"/>
  <c r="J574" i="1" l="1"/>
  <c r="L574" i="1"/>
  <c r="M574" i="1" l="1"/>
  <c r="E575" i="1"/>
  <c r="F575" i="1" l="1" a="1"/>
  <c r="G575" i="1" l="1"/>
  <c r="K575" i="1"/>
  <c r="H575" i="1"/>
  <c r="I575" i="1"/>
  <c r="J575" i="1" l="1"/>
  <c r="L575" i="1"/>
  <c r="M575" i="1" l="1"/>
  <c r="E576" i="1"/>
  <c r="F576" i="1" l="1" a="1"/>
  <c r="G576" i="1" l="1"/>
  <c r="I576" i="1"/>
  <c r="H576" i="1"/>
  <c r="K576" i="1"/>
  <c r="J576" i="1" l="1"/>
  <c r="L576" i="1"/>
  <c r="M576" i="1" l="1"/>
  <c r="E577" i="1"/>
  <c r="F577" i="1" l="1" a="1"/>
  <c r="G577" i="1" l="1"/>
  <c r="I577" i="1"/>
  <c r="K577" i="1"/>
  <c r="H577" i="1"/>
  <c r="J577" i="1" l="1"/>
  <c r="L577" i="1"/>
  <c r="M577" i="1" l="1"/>
  <c r="E578" i="1"/>
  <c r="F578" i="1" l="1" a="1"/>
  <c r="K578" i="1" l="1"/>
  <c r="G578" i="1"/>
  <c r="H578" i="1"/>
  <c r="I578" i="1"/>
  <c r="L578" i="1" l="1"/>
  <c r="J578" i="1"/>
  <c r="M578" i="1" l="1"/>
  <c r="E579" i="1"/>
  <c r="F579" i="1" l="1" a="1"/>
  <c r="G579" i="1" l="1"/>
  <c r="K579" i="1"/>
  <c r="I579" i="1"/>
  <c r="H579" i="1"/>
  <c r="L579" i="1" l="1"/>
  <c r="J579" i="1"/>
  <c r="M579" i="1" l="1"/>
  <c r="E580" i="1"/>
  <c r="F580" i="1" l="1" a="1"/>
  <c r="K580" i="1" l="1"/>
  <c r="H580" i="1"/>
  <c r="I580" i="1"/>
  <c r="G580" i="1"/>
  <c r="J580" i="1" l="1"/>
  <c r="L580" i="1"/>
  <c r="M580" i="1" l="1"/>
  <c r="E581" i="1"/>
  <c r="F581" i="1" l="1" a="1"/>
  <c r="K581" i="1" l="1"/>
  <c r="I581" i="1"/>
  <c r="H581" i="1"/>
  <c r="G581" i="1"/>
  <c r="J581" i="1" l="1"/>
  <c r="L581" i="1"/>
  <c r="M581" i="1" l="1"/>
  <c r="E582" i="1"/>
  <c r="F582" i="1" l="1" a="1"/>
  <c r="K582" i="1" l="1"/>
  <c r="I582" i="1"/>
  <c r="H582" i="1"/>
  <c r="G582" i="1"/>
  <c r="L582" i="1" l="1"/>
  <c r="J582" i="1"/>
  <c r="M582" i="1" l="1"/>
  <c r="E583" i="1"/>
  <c r="F583" i="1" l="1" a="1"/>
  <c r="G583" i="1" l="1"/>
  <c r="H583" i="1"/>
  <c r="K583" i="1"/>
  <c r="I583" i="1"/>
  <c r="J583" i="1" l="1"/>
  <c r="L583" i="1"/>
  <c r="M583" i="1" l="1"/>
  <c r="E584" i="1"/>
  <c r="F584" i="1" l="1" a="1"/>
  <c r="G584" i="1" l="1"/>
  <c r="K584" i="1"/>
  <c r="H584" i="1"/>
  <c r="I584" i="1"/>
  <c r="J584" i="1" l="1"/>
  <c r="L584" i="1"/>
  <c r="M584" i="1" l="1"/>
  <c r="E585" i="1"/>
  <c r="F585" i="1" s="1" a="1"/>
  <c r="G585" i="1" l="1"/>
  <c r="K585" i="1"/>
  <c r="H585" i="1"/>
  <c r="I585" i="1"/>
  <c r="E87" i="1" l="1"/>
  <c r="E120" i="1"/>
  <c r="J585" i="1"/>
  <c r="L585" i="1"/>
  <c r="M585" i="1" s="1"/>
  <c r="E86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<sst xmlns="http://schemas.openxmlformats.org/spreadsheetml/2006/main" count="251" uniqueCount="181">
  <si>
    <t>Área (ha)</t>
  </si>
  <si>
    <t>Área (%)</t>
  </si>
  <si>
    <t>CN-II</t>
  </si>
  <si>
    <t>CN-III</t>
  </si>
  <si>
    <t>Total</t>
  </si>
  <si>
    <t>Medellin</t>
  </si>
  <si>
    <t>k</t>
  </si>
  <si>
    <t>n</t>
  </si>
  <si>
    <t>c</t>
  </si>
  <si>
    <t>Duración (min):</t>
  </si>
  <si>
    <t>Q1</t>
  </si>
  <si>
    <t>No.</t>
  </si>
  <si>
    <t>Tiempo (%)</t>
  </si>
  <si>
    <t>P acum (%)</t>
  </si>
  <si>
    <t>Tiempo (min)</t>
  </si>
  <si>
    <t>P acum (mm)</t>
  </si>
  <si>
    <t>P (mm)</t>
  </si>
  <si>
    <t>Pe (mm)</t>
  </si>
  <si>
    <t>Infil (mm)</t>
  </si>
  <si>
    <t>Parámetros de las curvas IDF 2024 con datos hasta 2023</t>
  </si>
  <si>
    <t>Estación</t>
  </si>
  <si>
    <t>Parámetro</t>
  </si>
  <si>
    <t xml:space="preserve">Parámetros IDF EPM (2025) - i=K/(c+d)^n (i: mm/h, d: horas) </t>
  </si>
  <si>
    <t>Palmas</t>
  </si>
  <si>
    <t>Ayura</t>
  </si>
  <si>
    <t>Caldas</t>
  </si>
  <si>
    <t>Q2</t>
  </si>
  <si>
    <t>Chorrillos</t>
  </si>
  <si>
    <t>Q3</t>
  </si>
  <si>
    <t>Vasconia</t>
  </si>
  <si>
    <t>Fabricato</t>
  </si>
  <si>
    <t>Q4</t>
  </si>
  <si>
    <t>La Fe</t>
  </si>
  <si>
    <t>Mazo</t>
  </si>
  <si>
    <t>San Andres</t>
  </si>
  <si>
    <t>San Antonio Prado</t>
  </si>
  <si>
    <t>San Cristobal</t>
  </si>
  <si>
    <t>Villa Hermosa</t>
  </si>
  <si>
    <t>T/Tp</t>
  </si>
  <si>
    <t>Q/Qp</t>
  </si>
  <si>
    <t>Qurb-Qnat</t>
  </si>
  <si>
    <t>Vol Alm</t>
  </si>
  <si>
    <t>Lamina de agua (m)</t>
  </si>
  <si>
    <r>
      <t>Volumen (m</t>
    </r>
    <r>
      <rPr>
        <b/>
        <vertAlign val="superscript"/>
        <sz val="11"/>
        <color theme="1"/>
        <rFont val="Aptos Narrow"/>
        <family val="2"/>
        <scheme val="minor"/>
      </rPr>
      <t>3</t>
    </r>
    <r>
      <rPr>
        <b/>
        <sz val="11"/>
        <color theme="1"/>
        <rFont val="Aptos Narrow"/>
        <family val="2"/>
        <scheme val="minor"/>
      </rPr>
      <t>)</t>
    </r>
  </si>
  <si>
    <r>
      <t>Volumen acumulado (m</t>
    </r>
    <r>
      <rPr>
        <b/>
        <vertAlign val="superscript"/>
        <sz val="11"/>
        <color theme="1"/>
        <rFont val="Aptos Narrow"/>
        <family val="2"/>
        <scheme val="minor"/>
      </rPr>
      <t>3</t>
    </r>
    <r>
      <rPr>
        <b/>
        <sz val="11"/>
        <color theme="1"/>
        <rFont val="Aptos Narrow"/>
        <family val="2"/>
        <scheme val="minor"/>
      </rPr>
      <t>)</t>
    </r>
  </si>
  <si>
    <t>Altura de lamina de agua (m)</t>
  </si>
  <si>
    <t>Caudal Urbanizado (L/s)</t>
  </si>
  <si>
    <t>Caudal Natural (L/s)</t>
  </si>
  <si>
    <t>Diámetro tubería de salida1 (mm)</t>
  </si>
  <si>
    <t>Diámetro tubería de salida2 (mm)</t>
  </si>
  <si>
    <t>Diámetro tubería de salida3 (mm)</t>
  </si>
  <si>
    <t>Caudal que realmente descarga a la red (L/s)</t>
  </si>
  <si>
    <t>Altura (m)</t>
  </si>
  <si>
    <t>Caudal (L/s)</t>
  </si>
  <si>
    <t>Altura lamina de agua H (m)</t>
  </si>
  <si>
    <t>Lado (m)</t>
  </si>
  <si>
    <t>2. Control de la salida con tuberías</t>
  </si>
  <si>
    <t>Altura desde el fondo de la salida 1 (m)</t>
  </si>
  <si>
    <t>Altura desde el fondo de la salida 2 (m)</t>
  </si>
  <si>
    <t>Altura desde el fondo de la salida 3 (m)</t>
  </si>
  <si>
    <t>Caudal máximo a descargar en la red de EPM (L/s)</t>
  </si>
  <si>
    <t>Caudal orificio 1 (L/s)</t>
  </si>
  <si>
    <t>Caudal orificio 2 (L/s)</t>
  </si>
  <si>
    <t>Caudal orificio 3 (L/s)</t>
  </si>
  <si>
    <t>1. Curva del almacenamiento o pondaje</t>
  </si>
  <si>
    <t>4. Cálculos</t>
  </si>
  <si>
    <t>3. Control de la salida definida por el usuario</t>
  </si>
  <si>
    <t>Curva de altura vs Caudal</t>
  </si>
  <si>
    <t>Resultados</t>
  </si>
  <si>
    <t>Caudal salida definida por el usuario (L/s)</t>
  </si>
  <si>
    <t>Cálculos para salida con  tuberías</t>
  </si>
  <si>
    <t>Cálculos para salida definida por el usuario</t>
  </si>
  <si>
    <t>Tiempo de vaciado (min)</t>
  </si>
  <si>
    <t>Tiempo de vaciado (horas)</t>
  </si>
  <si>
    <t>Cd (Coeficiente adimensional de la ecuación de orificio)</t>
  </si>
  <si>
    <t>Ancho del vertedero (m)</t>
  </si>
  <si>
    <t>Caudal salida total (L/s)</t>
  </si>
  <si>
    <t>Caudal vertedero de excesos (L/s)</t>
  </si>
  <si>
    <t>Caudal salida de tuberías (L/s)</t>
  </si>
  <si>
    <t>Vertedero de excesos</t>
  </si>
  <si>
    <t>Caudal máximo del vertedero de excesos (L/s)</t>
  </si>
  <si>
    <t>Altura del vertedero Hv (m)</t>
  </si>
  <si>
    <t>Paso de tiempo (min)</t>
  </si>
  <si>
    <t>Cálculo del hidrograma de una creciente con el método SCS</t>
  </si>
  <si>
    <t>Condición urbana</t>
  </si>
  <si>
    <t>Condición natural</t>
  </si>
  <si>
    <t>Intensidad lluvia (mm/h)</t>
  </si>
  <si>
    <r>
      <t>Volumen (m</t>
    </r>
    <r>
      <rPr>
        <b/>
        <vertAlign val="superscript"/>
        <sz val="11"/>
        <color theme="0"/>
        <rFont val="Aptos Narrow"/>
        <family val="2"/>
        <scheme val="minor"/>
      </rPr>
      <t>3</t>
    </r>
    <r>
      <rPr>
        <b/>
        <sz val="11"/>
        <color theme="0"/>
        <rFont val="Aptos Narrow"/>
        <family val="2"/>
        <scheme val="minor"/>
      </rPr>
      <t>)</t>
    </r>
  </si>
  <si>
    <r>
      <t>Área (m</t>
    </r>
    <r>
      <rPr>
        <b/>
        <vertAlign val="superscript"/>
        <sz val="11"/>
        <color theme="0"/>
        <rFont val="Aptos Narrow"/>
        <family val="2"/>
        <scheme val="minor"/>
      </rPr>
      <t>2</t>
    </r>
    <r>
      <rPr>
        <b/>
        <sz val="11"/>
        <color theme="0"/>
        <rFont val="Aptos Narrow"/>
        <family val="2"/>
        <scheme val="minor"/>
      </rPr>
      <t>)</t>
    </r>
  </si>
  <si>
    <t>Precipitación total (mm)</t>
  </si>
  <si>
    <t>2. Condición natural (Pre urbano )</t>
  </si>
  <si>
    <t>Estaciones</t>
  </si>
  <si>
    <t>Periodos</t>
  </si>
  <si>
    <t>Cuartiles</t>
  </si>
  <si>
    <t>Palmask</t>
  </si>
  <si>
    <t>Palmasn</t>
  </si>
  <si>
    <t>Palmasc</t>
  </si>
  <si>
    <t>Vasconiak</t>
  </si>
  <si>
    <t>Vasconian</t>
  </si>
  <si>
    <t>Vasconiac</t>
  </si>
  <si>
    <t>Mazok</t>
  </si>
  <si>
    <t>Mazon</t>
  </si>
  <si>
    <t>Mazoc</t>
  </si>
  <si>
    <t>Caldask</t>
  </si>
  <si>
    <t>Caldasn</t>
  </si>
  <si>
    <t>Caldasc</t>
  </si>
  <si>
    <t>Fabricatok</t>
  </si>
  <si>
    <t>Fabricaton</t>
  </si>
  <si>
    <t>Fabricatoc</t>
  </si>
  <si>
    <t>San Antonio Pradok</t>
  </si>
  <si>
    <t>San Antonio Pradon</t>
  </si>
  <si>
    <t>San Antonio Pradoc</t>
  </si>
  <si>
    <t>Villa Hermosak</t>
  </si>
  <si>
    <t>Villa Hermosan</t>
  </si>
  <si>
    <t>Villa Hermosac</t>
  </si>
  <si>
    <t>San Cristobalk</t>
  </si>
  <si>
    <t>San Cristobaln</t>
  </si>
  <si>
    <t>San Cristobalc</t>
  </si>
  <si>
    <t>San Andresk</t>
  </si>
  <si>
    <t>San Andresn</t>
  </si>
  <si>
    <t>San Andresc</t>
  </si>
  <si>
    <t>Ayurak</t>
  </si>
  <si>
    <t>Ayuran</t>
  </si>
  <si>
    <t>Ayurac</t>
  </si>
  <si>
    <t>Medellink</t>
  </si>
  <si>
    <t>Medellinn</t>
  </si>
  <si>
    <t>Medellinc</t>
  </si>
  <si>
    <t>Macarenak</t>
  </si>
  <si>
    <t>Macarenan</t>
  </si>
  <si>
    <t>Macarenac</t>
  </si>
  <si>
    <t>La Fek</t>
  </si>
  <si>
    <t>La Fen</t>
  </si>
  <si>
    <t>La Fec</t>
  </si>
  <si>
    <t>Chorrillosk</t>
  </si>
  <si>
    <t>Chorrillosn</t>
  </si>
  <si>
    <t>Chorrillosc</t>
  </si>
  <si>
    <t>Nombre del área</t>
  </si>
  <si>
    <t>Reducción caudal pico (%):</t>
  </si>
  <si>
    <r>
      <t>Volumen almacenamiento (m</t>
    </r>
    <r>
      <rPr>
        <vertAlign val="superscript"/>
        <sz val="10"/>
        <color theme="0"/>
        <rFont val="Aptos Narrow"/>
        <family val="2"/>
        <scheme val="minor"/>
      </rPr>
      <t>3</t>
    </r>
    <r>
      <rPr>
        <sz val="10"/>
        <color theme="0"/>
        <rFont val="Aptos Narrow"/>
        <family val="2"/>
        <scheme val="minor"/>
      </rPr>
      <t>):</t>
    </r>
  </si>
  <si>
    <r>
      <t>Volumen acumulado natural (m</t>
    </r>
    <r>
      <rPr>
        <vertAlign val="superscript"/>
        <sz val="10"/>
        <color theme="0"/>
        <rFont val="Aptos Narrow"/>
        <family val="2"/>
        <scheme val="minor"/>
      </rPr>
      <t>3</t>
    </r>
    <r>
      <rPr>
        <sz val="10"/>
        <color theme="0"/>
        <rFont val="Aptos Narrow"/>
        <family val="2"/>
        <scheme val="minor"/>
      </rPr>
      <t>):</t>
    </r>
  </si>
  <si>
    <r>
      <t>Volumen acumulado urbano (m</t>
    </r>
    <r>
      <rPr>
        <vertAlign val="superscript"/>
        <sz val="10"/>
        <color theme="0"/>
        <rFont val="Aptos Narrow"/>
        <family val="2"/>
        <scheme val="minor"/>
      </rPr>
      <t>3</t>
    </r>
    <r>
      <rPr>
        <sz val="10"/>
        <color theme="0"/>
        <rFont val="Aptos Narrow"/>
        <family val="2"/>
        <scheme val="minor"/>
      </rPr>
      <t>):</t>
    </r>
  </si>
  <si>
    <t>Caudal pico urbano (L/s):</t>
  </si>
  <si>
    <t>Caudal pico natural (L/s):</t>
  </si>
  <si>
    <t>Caudal pico x 1 mm (L/s/mm):</t>
  </si>
  <si>
    <r>
      <t>Caudal pico x 1 mm (m</t>
    </r>
    <r>
      <rPr>
        <vertAlign val="superscript"/>
        <sz val="10"/>
        <color theme="0"/>
        <rFont val="Aptos Narrow"/>
        <family val="2"/>
        <scheme val="minor"/>
      </rPr>
      <t>3</t>
    </r>
    <r>
      <rPr>
        <sz val="10"/>
        <color theme="0"/>
        <rFont val="Aptos Narrow"/>
        <family val="2"/>
        <scheme val="minor"/>
      </rPr>
      <t>/s/mm):</t>
    </r>
  </si>
  <si>
    <t>Q (L/s)</t>
  </si>
  <si>
    <r>
      <t>Vol (m</t>
    </r>
    <r>
      <rPr>
        <vertAlign val="superscript"/>
        <sz val="10"/>
        <color theme="0"/>
        <rFont val="Aptos Narrow"/>
        <family val="2"/>
        <scheme val="minor"/>
      </rPr>
      <t>3</t>
    </r>
    <r>
      <rPr>
        <sz val="10"/>
        <color theme="0"/>
        <rFont val="Aptos Narrow"/>
        <family val="2"/>
        <scheme val="minor"/>
      </rPr>
      <t>)</t>
    </r>
  </si>
  <si>
    <r>
      <t>Volumen mínimo del tanque (m</t>
    </r>
    <r>
      <rPr>
        <vertAlign val="superscript"/>
        <sz val="11"/>
        <color theme="0"/>
        <rFont val="Aptos Narrow"/>
        <family val="2"/>
        <scheme val="minor"/>
      </rPr>
      <t>3</t>
    </r>
    <r>
      <rPr>
        <sz val="11"/>
        <color theme="0"/>
        <rFont val="Aptos Narrow"/>
        <family val="2"/>
        <scheme val="minor"/>
      </rPr>
      <t>)</t>
    </r>
  </si>
  <si>
    <t>Tiempo rezago - Lag (min):</t>
  </si>
  <si>
    <t>Tiempo al pico (min):</t>
  </si>
  <si>
    <t>Tiempo base (min):</t>
  </si>
  <si>
    <t>El usuario debe de validar los criterios contenidos en este aplicativo y revisar los resultados. EPM no asume responsabilidad alguna por su uso.</t>
  </si>
  <si>
    <r>
      <t>Volumen mínimo del pondaje (m</t>
    </r>
    <r>
      <rPr>
        <vertAlign val="superscript"/>
        <sz val="11"/>
        <color theme="0"/>
        <rFont val="Aptos Narrow"/>
        <family val="2"/>
        <scheme val="minor"/>
      </rPr>
      <t>3</t>
    </r>
    <r>
      <rPr>
        <sz val="11"/>
        <color theme="0"/>
        <rFont val="Aptos Narrow"/>
        <family val="2"/>
        <scheme val="minor"/>
      </rPr>
      <t>)</t>
    </r>
  </si>
  <si>
    <t>Periodo Retorno (año)</t>
  </si>
  <si>
    <t>Número de curva CN-II</t>
  </si>
  <si>
    <t>Número de curva CN-III</t>
  </si>
  <si>
    <t>H:MM</t>
  </si>
  <si>
    <t>1. Áreas tributarias de la condición urbanizada</t>
  </si>
  <si>
    <t>Dimensionamiento del sistema de almacenamiento</t>
  </si>
  <si>
    <t>t/tp</t>
  </si>
  <si>
    <t>ER (%)</t>
  </si>
  <si>
    <t>Hidrograma unitario SCS</t>
  </si>
  <si>
    <t>Macarena</t>
  </si>
  <si>
    <t>Convolución condición natural</t>
  </si>
  <si>
    <t>Convolución condición urbanizado</t>
  </si>
  <si>
    <t>Impermeable</t>
  </si>
  <si>
    <t>Permeable</t>
  </si>
  <si>
    <t>3. Tiempo de concentración</t>
  </si>
  <si>
    <t>4. Definición de la lluvia</t>
  </si>
  <si>
    <t>5. Cálculo de los hietogramas</t>
  </si>
  <si>
    <t>6. Convolución hidrograma</t>
  </si>
  <si>
    <t>7. Resultados</t>
  </si>
  <si>
    <t>Condición</t>
  </si>
  <si>
    <t>Natural</t>
  </si>
  <si>
    <t>Urbana</t>
  </si>
  <si>
    <t>S (m/m)</t>
  </si>
  <si>
    <t>L (m)</t>
  </si>
  <si>
    <t>C (adim)</t>
  </si>
  <si>
    <t>Te (min)</t>
  </si>
  <si>
    <t>Tt (min)</t>
  </si>
  <si>
    <t>Tc (min)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</si>
</sst>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"/>
    <numFmt numFmtId="165" formatCode="0.00000"/>
    <numFmt numFmtId="166" formatCode="0.0000"/>
    <numFmt numFmtId="167" formatCode="0.000"/>
    <numFmt numFmtId="168" formatCode="0.00_)"/>
    <numFmt numFmtId="169" formatCode="0.0_)"/>
    <numFmt numFmtId="170" formatCode="0_)"/>
    <numFmt numFmtId="171" formatCode="0.000000"/>
  </numFmts>
  <fonts count="2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9"/>
      <name val="Aptos Narrow"/>
      <family val="2"/>
      <scheme val="minor"/>
    </font>
    <font>
      <sz val="11"/>
      <color rgb="FF007BB8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vertAlign val="superscript"/>
      <sz val="11"/>
      <color theme="1"/>
      <name val="Aptos Narrow"/>
      <family val="2"/>
      <scheme val="minor"/>
    </font>
    <font>
      <sz val="14"/>
      <color rgb="FF0070C0"/>
      <name val="Aptos Narrow"/>
      <family val="2"/>
      <scheme val="minor"/>
    </font>
    <font>
      <sz val="8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0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0"/>
      <name val="Courier"/>
      <family val="3"/>
    </font>
    <font>
      <sz val="10"/>
      <color theme="0"/>
      <name val="Aptos Narrow"/>
      <family val="2"/>
      <scheme val="minor"/>
    </font>
    <font>
      <b/>
      <vertAlign val="superscript"/>
      <sz val="11"/>
      <color theme="0"/>
      <name val="Aptos Narrow"/>
      <family val="2"/>
      <scheme val="minor"/>
    </font>
    <font>
      <vertAlign val="superscript"/>
      <sz val="10"/>
      <color theme="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vertAlign val="superscript"/>
      <sz val="11"/>
      <color theme="0"/>
      <name val="Aptos Narrow"/>
      <family val="2"/>
      <scheme val="minor"/>
    </font>
    <font>
      <b/>
      <sz val="1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AAE571"/>
        <bgColor indexed="64"/>
      </patternFill>
    </fill>
    <fill>
      <patternFill patternType="solid">
        <fgColor rgb="FF7CEB99"/>
        <bgColor indexed="64"/>
      </patternFill>
    </fill>
    <fill>
      <patternFill patternType="solid">
        <fgColor rgb="FFE1FFC5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8" fontId="13" fillId="0" borderId="0"/>
    <xf numFmtId="9" fontId="17" fillId="0" borderId="0" applyFont="0" applyFill="0" applyBorder="0" applyAlignment="0" applyProtection="0"/>
  </cellStyleXfs>
  <cellXfs count="101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2" fontId="0" fillId="0" borderId="0" xfId="0" applyNumberFormat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1" fontId="0" fillId="0" borderId="0" xfId="0" applyNumberFormat="1"/>
    <xf numFmtId="0" fontId="0" fillId="0" borderId="0" xfId="0" applyAlignment="1">
      <alignment horizontal="center"/>
    </xf>
    <xf numFmtId="164" fontId="1" fillId="0" borderId="1" xfId="0" applyNumberFormat="1" applyFont="1" applyBorder="1" applyAlignment="1">
      <alignment horizontal="center"/>
    </xf>
    <xf numFmtId="167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2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2" fontId="0" fillId="0" borderId="0" xfId="0" applyNumberFormat="1" applyAlignment="1">
      <alignment vertical="center"/>
    </xf>
    <xf numFmtId="2" fontId="2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 vertical="center" wrapText="1"/>
    </xf>
    <xf numFmtId="20" fontId="0" fillId="0" borderId="0" xfId="0" applyNumberFormat="1"/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2" fontId="10" fillId="4" borderId="1" xfId="0" applyNumberFormat="1" applyFont="1" applyFill="1" applyBorder="1" applyAlignment="1">
      <alignment horizontal="center" vertical="center" wrapText="1" shrinkToFit="1"/>
    </xf>
    <xf numFmtId="2" fontId="10" fillId="4" borderId="2" xfId="0" applyNumberFormat="1" applyFont="1" applyFill="1" applyBorder="1" applyAlignment="1">
      <alignment horizontal="center" vertical="center" wrapText="1" shrinkToFit="1"/>
    </xf>
    <xf numFmtId="1" fontId="10" fillId="4" borderId="1" xfId="0" applyNumberFormat="1" applyFont="1" applyFill="1" applyBorder="1" applyAlignment="1">
      <alignment horizontal="center" vertical="center" wrapText="1" shrinkToFit="1"/>
    </xf>
    <xf numFmtId="2" fontId="2" fillId="0" borderId="1" xfId="0" applyNumberFormat="1" applyFont="1" applyBorder="1" applyAlignment="1">
      <alignment horizontal="center"/>
    </xf>
    <xf numFmtId="169" fontId="14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169" fontId="14" fillId="5" borderId="2" xfId="1" applyNumberFormat="1" applyFont="1" applyFill="1" applyBorder="1" applyAlignment="1" applyProtection="1">
      <alignment horizontal="center" vertical="center" wrapText="1"/>
      <protection locked="0"/>
    </xf>
    <xf numFmtId="164" fontId="11" fillId="0" borderId="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6" borderId="0" xfId="0" applyFill="1"/>
    <xf numFmtId="167" fontId="0" fillId="6" borderId="0" xfId="0" applyNumberFormat="1" applyFill="1"/>
    <xf numFmtId="0" fontId="0" fillId="6" borderId="1" xfId="0" applyFill="1" applyBorder="1" applyAlignment="1">
      <alignment horizontal="center"/>
    </xf>
    <xf numFmtId="0" fontId="0" fillId="6" borderId="1" xfId="0" applyFill="1" applyBorder="1"/>
    <xf numFmtId="166" fontId="0" fillId="6" borderId="1" xfId="0" applyNumberFormat="1" applyFill="1" applyBorder="1"/>
    <xf numFmtId="1" fontId="0" fillId="6" borderId="1" xfId="0" applyNumberFormat="1" applyFill="1" applyBorder="1" applyAlignment="1">
      <alignment horizontal="center"/>
    </xf>
    <xf numFmtId="2" fontId="0" fillId="6" borderId="1" xfId="0" applyNumberFormat="1" applyFill="1" applyBorder="1" applyAlignment="1">
      <alignment horizontal="center"/>
    </xf>
    <xf numFmtId="166" fontId="0" fillId="6" borderId="1" xfId="0" applyNumberFormat="1" applyFill="1" applyBorder="1" applyAlignment="1">
      <alignment horizontal="center"/>
    </xf>
    <xf numFmtId="167" fontId="0" fillId="6" borderId="1" xfId="0" applyNumberFormat="1" applyFill="1" applyBorder="1" applyAlignment="1">
      <alignment horizontal="center"/>
    </xf>
    <xf numFmtId="0" fontId="0" fillId="6" borderId="0" xfId="0" applyFill="1" applyAlignment="1">
      <alignment horizontal="center"/>
    </xf>
    <xf numFmtId="167" fontId="0" fillId="6" borderId="0" xfId="0" applyNumberFormat="1" applyFill="1" applyAlignment="1">
      <alignment horizontal="center"/>
    </xf>
    <xf numFmtId="168" fontId="14" fillId="5" borderId="1" xfId="1" applyFont="1" applyFill="1" applyBorder="1" applyAlignment="1" applyProtection="1">
      <alignment horizontal="center" vertical="center" wrapText="1"/>
      <protection locked="0"/>
    </xf>
    <xf numFmtId="170" fontId="14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Font="1"/>
    <xf numFmtId="0" fontId="1" fillId="0" borderId="1" xfId="0" applyFont="1" applyBorder="1" applyAlignment="1">
      <alignment horizontal="center" vertical="center" wrapText="1"/>
    </xf>
    <xf numFmtId="166" fontId="0" fillId="0" borderId="1" xfId="0" applyNumberFormat="1" applyBorder="1" applyAlignment="1">
      <alignment horizontal="center" vertical="center"/>
    </xf>
    <xf numFmtId="1" fontId="11" fillId="0" borderId="1" xfId="0" applyNumberFormat="1" applyFont="1" applyBorder="1" applyAlignment="1">
      <alignment horizontal="center"/>
    </xf>
    <xf numFmtId="9" fontId="11" fillId="0" borderId="1" xfId="2" applyFont="1" applyBorder="1" applyAlignment="1">
      <alignment horizontal="center"/>
    </xf>
    <xf numFmtId="164" fontId="0" fillId="6" borderId="1" xfId="0" applyNumberFormat="1" applyFill="1" applyBorder="1" applyAlignment="1">
      <alignment horizontal="center"/>
    </xf>
    <xf numFmtId="171" fontId="0" fillId="6" borderId="1" xfId="0" applyNumberForma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49" fontId="10" fillId="4" borderId="1" xfId="0" applyNumberFormat="1" applyFont="1" applyFill="1" applyBorder="1" applyAlignment="1">
      <alignment horizontal="center" vertical="center" wrapText="1" shrinkToFit="1"/>
    </xf>
    <xf numFmtId="0" fontId="20" fillId="0" borderId="0" xfId="0" applyFont="1" applyAlignment="1">
      <alignment vertical="center" wrapText="1"/>
    </xf>
    <xf numFmtId="1" fontId="0" fillId="0" borderId="1" xfId="0" applyNumberFormat="1" applyBorder="1" applyAlignment="1">
      <alignment horizontal="center" vertical="center"/>
    </xf>
    <xf numFmtId="0" fontId="17" fillId="0" borderId="0" xfId="0" applyFont="1"/>
    <xf numFmtId="169" fontId="18" fillId="5" borderId="1" xfId="1" applyNumberFormat="1" applyFont="1" applyFill="1" applyBorder="1" applyAlignment="1" applyProtection="1">
      <alignment horizontal="center" vertical="center" wrapText="1"/>
      <protection locked="0"/>
    </xf>
    <xf numFmtId="164" fontId="17" fillId="0" borderId="1" xfId="0" applyNumberFormat="1" applyFont="1" applyBorder="1" applyAlignment="1">
      <alignment horizontal="center"/>
    </xf>
    <xf numFmtId="166" fontId="17" fillId="0" borderId="1" xfId="0" applyNumberFormat="1" applyFont="1" applyBorder="1" applyAlignment="1">
      <alignment horizontal="center"/>
    </xf>
    <xf numFmtId="167" fontId="17" fillId="0" borderId="1" xfId="0" applyNumberFormat="1" applyFont="1" applyBorder="1" applyAlignment="1">
      <alignment horizontal="center"/>
    </xf>
    <xf numFmtId="2" fontId="17" fillId="0" borderId="1" xfId="0" applyNumberFormat="1" applyFont="1" applyBorder="1" applyAlignment="1">
      <alignment horizontal="center"/>
    </xf>
    <xf numFmtId="0" fontId="1" fillId="6" borderId="0" xfId="0" applyFont="1" applyFill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 wrapText="1" shrinkToFit="1"/>
    </xf>
    <xf numFmtId="167" fontId="0" fillId="0" borderId="1" xfId="0" applyNumberFormat="1" applyBorder="1" applyAlignment="1">
      <alignment horizontal="center"/>
    </xf>
    <xf numFmtId="169" fontId="0" fillId="0" borderId="0" xfId="0" applyNumberFormat="1" applyAlignment="1">
      <alignment horizontal="center"/>
    </xf>
    <xf numFmtId="169" fontId="14" fillId="5" borderId="2" xfId="1" applyNumberFormat="1" applyFont="1" applyFill="1" applyBorder="1" applyAlignment="1" applyProtection="1">
      <alignment horizontal="center" vertical="center" wrapText="1"/>
      <protection locked="0"/>
    </xf>
    <xf numFmtId="169" fontId="14" fillId="5" borderId="3" xfId="1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169" fontId="14" fillId="5" borderId="8" xfId="1" applyNumberFormat="1" applyFont="1" applyFill="1" applyBorder="1" applyAlignment="1" applyProtection="1">
      <alignment horizontal="left" vertical="center" wrapText="1"/>
      <protection locked="0"/>
    </xf>
    <xf numFmtId="169" fontId="14" fillId="5" borderId="5" xfId="1" applyNumberFormat="1" applyFont="1" applyFill="1" applyBorder="1" applyAlignment="1" applyProtection="1">
      <alignment horizontal="left" vertical="center" wrapText="1"/>
      <protection locked="0"/>
    </xf>
    <xf numFmtId="169" fontId="14" fillId="5" borderId="9" xfId="1" applyNumberFormat="1" applyFont="1" applyFill="1" applyBorder="1" applyAlignment="1" applyProtection="1">
      <alignment horizontal="left" vertical="center" wrapText="1"/>
      <protection locked="0"/>
    </xf>
    <xf numFmtId="169" fontId="14" fillId="5" borderId="4" xfId="1" applyNumberFormat="1" applyFont="1" applyFill="1" applyBorder="1" applyAlignment="1" applyProtection="1">
      <alignment horizontal="center" vertical="center" wrapText="1"/>
      <protection locked="0"/>
    </xf>
    <xf numFmtId="169" fontId="14" fillId="5" borderId="2" xfId="1" applyNumberFormat="1" applyFont="1" applyFill="1" applyBorder="1" applyAlignment="1" applyProtection="1">
      <alignment horizontal="left" vertical="center" wrapText="1"/>
      <protection locked="0"/>
    </xf>
    <xf numFmtId="169" fontId="14" fillId="5" borderId="4" xfId="1" applyNumberFormat="1" applyFont="1" applyFill="1" applyBorder="1" applyAlignment="1" applyProtection="1">
      <alignment horizontal="left" vertical="center" wrapText="1"/>
      <protection locked="0"/>
    </xf>
    <xf numFmtId="169" fontId="14" fillId="5" borderId="3" xfId="1" applyNumberFormat="1" applyFont="1" applyFill="1" applyBorder="1" applyAlignment="1" applyProtection="1">
      <alignment horizontal="left" vertical="center" wrapText="1"/>
      <protection locked="0"/>
    </xf>
    <xf numFmtId="2" fontId="2" fillId="0" borderId="1" xfId="0" applyNumberFormat="1" applyFont="1" applyBorder="1" applyAlignment="1">
      <alignment horizontal="center" vertical="center"/>
    </xf>
    <xf numFmtId="169" fontId="14" fillId="5" borderId="6" xfId="1" applyNumberFormat="1" applyFont="1" applyFill="1" applyBorder="1" applyAlignment="1" applyProtection="1">
      <alignment horizontal="center" vertical="center" wrapText="1"/>
      <protection locked="0"/>
    </xf>
    <xf numFmtId="169" fontId="14" fillId="5" borderId="7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169" fontId="18" fillId="5" borderId="2" xfId="1" applyNumberFormat="1" applyFont="1" applyFill="1" applyBorder="1" applyAlignment="1" applyProtection="1">
      <alignment horizontal="center" vertical="center" wrapText="1"/>
      <protection locked="0"/>
    </xf>
    <xf numFmtId="169" fontId="18" fillId="5" borderId="4" xfId="1" applyNumberFormat="1" applyFont="1" applyFill="1" applyBorder="1" applyAlignment="1" applyProtection="1">
      <alignment horizontal="center" vertical="center" wrapText="1"/>
      <protection locked="0"/>
    </xf>
    <xf numFmtId="169" fontId="18" fillId="5" borderId="3" xfId="1" applyNumberFormat="1" applyFont="1" applyFill="1" applyBorder="1" applyAlignment="1" applyProtection="1">
      <alignment horizontal="center" vertical="center" wrapText="1"/>
      <protection locked="0"/>
    </xf>
    <xf numFmtId="164" fontId="10" fillId="4" borderId="1" xfId="0" applyNumberFormat="1" applyFont="1" applyFill="1" applyBorder="1" applyAlignment="1">
      <alignment horizontal="center" vertical="center" wrapText="1" shrinkToFit="1"/>
    </xf>
    <xf numFmtId="2" fontId="10" fillId="0" borderId="1" xfId="0" applyNumberFormat="1" applyFont="1" applyFill="1" applyBorder="1" applyAlignment="1">
      <alignment horizontal="center" vertical="center" wrapText="1" shrinkToFit="1"/>
    </xf>
  </cellXfs>
  <cellStyles count="3">
    <cellStyle name="Normal" xfId="0" builtinId="0"/>
    <cellStyle name="Normal_Design ALAN 001221" xfId="1" xr:uid="{25860BF3-47A9-48FF-8C2E-13A8E09CAF0C}"/>
    <cellStyle name="Porcentaje" xfId="2" builtinId="5"/>
  </cellStyles>
  <dxfs count="10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E1FFC5"/>
      </font>
    </dxf>
    <dxf>
      <font>
        <color rgb="FFE1FFC5"/>
      </font>
    </dxf>
    <dxf>
      <font>
        <color rgb="FFE1FFC5"/>
      </font>
    </dxf>
    <dxf>
      <font>
        <sz val="10"/>
        <color auto="1"/>
      </font>
      <numFmt numFmtId="2" formatCode="0.00"/>
      <fill>
        <patternFill patternType="solid">
          <fgColor indexed="64"/>
          <bgColor rgb="FFE1FFC5"/>
        </patternFill>
      </fill>
      <alignment horizontal="center" vertical="center" textRotation="0" wrapText="1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z val="10"/>
        <color auto="1"/>
      </font>
      <numFmt numFmtId="2" formatCode="0.00"/>
      <fill>
        <patternFill patternType="solid">
          <fgColor indexed="64"/>
          <bgColor rgb="FFE1FFC5"/>
        </patternFill>
      </fill>
      <alignment horizontal="center" vertical="center" textRotation="0" wrapText="1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z val="10"/>
        <color auto="1"/>
      </font>
      <fill>
        <patternFill patternType="solid">
          <fgColor indexed="64"/>
          <bgColor rgb="FFE1FFC5"/>
        </patternFill>
      </fill>
      <alignment horizontal="center" vertical="center" textRotation="0" wrapText="1" indent="0" justifyLastLine="0" shrinkToFit="1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 sz="1800"/>
              <a:t>Hidrogramas de escorrentía y volúmenes</a:t>
            </a:r>
            <a:r>
              <a:rPr lang="es-CO" sz="1800" baseline="0"/>
              <a:t> acumulados</a:t>
            </a:r>
            <a:endParaRPr lang="es-CO" sz="1800"/>
          </a:p>
        </c:rich>
      </c:tx>
      <c:layout>
        <c:manualLayout>
          <c:xMode val="edge"/>
          <c:yMode val="edge"/>
          <c:x val="0.1775374197172834"/>
          <c:y val="2.583266531312552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8.8019302687526918E-2"/>
          <c:y val="0.12543832882618169"/>
          <c:w val="0.80712782330305999"/>
          <c:h val="0.61404781094132421"/>
        </c:manualLayout>
      </c:layout>
      <c:scatterChart>
        <c:scatterStyle val="smoothMarker"/>
        <c:varyColors val="0"/>
        <c:ser>
          <c:idx val="0"/>
          <c:order val="0"/>
          <c:tx>
            <c:v>Cond. Urbana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Escenario1!$HS$3:$HS$195</c:f>
              <c:numCache>
                <c:formatCode>0</c:formatCode>
                <c:ptCount val="193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60</c:v>
                </c:pt>
                <c:pt idx="13">
                  <c:v>65</c:v>
                </c:pt>
                <c:pt idx="14">
                  <c:v>70</c:v>
                </c:pt>
                <c:pt idx="15">
                  <c:v>75</c:v>
                </c:pt>
                <c:pt idx="16">
                  <c:v>80</c:v>
                </c:pt>
                <c:pt idx="17">
                  <c:v>85</c:v>
                </c:pt>
                <c:pt idx="18">
                  <c:v>90</c:v>
                </c:pt>
                <c:pt idx="19">
                  <c:v>95</c:v>
                </c:pt>
                <c:pt idx="20">
                  <c:v>100</c:v>
                </c:pt>
                <c:pt idx="21">
                  <c:v>105</c:v>
                </c:pt>
                <c:pt idx="22">
                  <c:v>110</c:v>
                </c:pt>
                <c:pt idx="23">
                  <c:v>115</c:v>
                </c:pt>
                <c:pt idx="24">
                  <c:v>120</c:v>
                </c:pt>
                <c:pt idx="25">
                  <c:v>125</c:v>
                </c:pt>
                <c:pt idx="26">
                  <c:v>130</c:v>
                </c:pt>
                <c:pt idx="27">
                  <c:v>135</c:v>
                </c:pt>
                <c:pt idx="28">
                  <c:v>140</c:v>
                </c:pt>
                <c:pt idx="29">
                  <c:v>145</c:v>
                </c:pt>
                <c:pt idx="30">
                  <c:v>150</c:v>
                </c:pt>
                <c:pt idx="31">
                  <c:v>155</c:v>
                </c:pt>
                <c:pt idx="32">
                  <c:v>160</c:v>
                </c:pt>
                <c:pt idx="33">
                  <c:v>165</c:v>
                </c:pt>
                <c:pt idx="34">
                  <c:v>170</c:v>
                </c:pt>
                <c:pt idx="35">
                  <c:v>175</c:v>
                </c:pt>
                <c:pt idx="36">
                  <c:v>180</c:v>
                </c:pt>
                <c:pt idx="37">
                  <c:v>185</c:v>
                </c:pt>
                <c:pt idx="38">
                  <c:v>190</c:v>
                </c:pt>
                <c:pt idx="39">
                  <c:v>195</c:v>
                </c:pt>
                <c:pt idx="40">
                  <c:v>200</c:v>
                </c:pt>
                <c:pt idx="41">
                  <c:v>205</c:v>
                </c:pt>
                <c:pt idx="42">
                  <c:v>210</c:v>
                </c:pt>
                <c:pt idx="43">
                  <c:v>215</c:v>
                </c:pt>
                <c:pt idx="44">
                  <c:v>220</c:v>
                </c:pt>
                <c:pt idx="45">
                  <c:v>225</c:v>
                </c:pt>
                <c:pt idx="46">
                  <c:v>230</c:v>
                </c:pt>
                <c:pt idx="47">
                  <c:v>235</c:v>
                </c:pt>
                <c:pt idx="48">
                  <c:v>240</c:v>
                </c:pt>
                <c:pt idx="49">
                  <c:v>245</c:v>
                </c:pt>
                <c:pt idx="50">
                  <c:v>250</c:v>
                </c:pt>
                <c:pt idx="51">
                  <c:v>255</c:v>
                </c:pt>
                <c:pt idx="52">
                  <c:v>260</c:v>
                </c:pt>
                <c:pt idx="53">
                  <c:v>265</c:v>
                </c:pt>
                <c:pt idx="54">
                  <c:v>270</c:v>
                </c:pt>
                <c:pt idx="55">
                  <c:v>275</c:v>
                </c:pt>
                <c:pt idx="56">
                  <c:v>280</c:v>
                </c:pt>
                <c:pt idx="57">
                  <c:v>285</c:v>
                </c:pt>
                <c:pt idx="58">
                  <c:v>290</c:v>
                </c:pt>
                <c:pt idx="59">
                  <c:v>295</c:v>
                </c:pt>
                <c:pt idx="60">
                  <c:v>300</c:v>
                </c:pt>
                <c:pt idx="61">
                  <c:v>305</c:v>
                </c:pt>
                <c:pt idx="62">
                  <c:v>310</c:v>
                </c:pt>
                <c:pt idx="63">
                  <c:v>315</c:v>
                </c:pt>
                <c:pt idx="64">
                  <c:v>320</c:v>
                </c:pt>
                <c:pt idx="65">
                  <c:v>325</c:v>
                </c:pt>
                <c:pt idx="66">
                  <c:v>330</c:v>
                </c:pt>
                <c:pt idx="67">
                  <c:v>335</c:v>
                </c:pt>
                <c:pt idx="68">
                  <c:v>340</c:v>
                </c:pt>
                <c:pt idx="69">
                  <c:v>345</c:v>
                </c:pt>
                <c:pt idx="70">
                  <c:v>350</c:v>
                </c:pt>
                <c:pt idx="71">
                  <c:v>355</c:v>
                </c:pt>
                <c:pt idx="72">
                  <c:v>360</c:v>
                </c:pt>
                <c:pt idx="73">
                  <c:v>365</c:v>
                </c:pt>
                <c:pt idx="74">
                  <c:v>370</c:v>
                </c:pt>
                <c:pt idx="75">
                  <c:v>375</c:v>
                </c:pt>
                <c:pt idx="76">
                  <c:v>380</c:v>
                </c:pt>
                <c:pt idx="77">
                  <c:v>385</c:v>
                </c:pt>
                <c:pt idx="78">
                  <c:v>390</c:v>
                </c:pt>
                <c:pt idx="79">
                  <c:v>395</c:v>
                </c:pt>
                <c:pt idx="80">
                  <c:v>400</c:v>
                </c:pt>
                <c:pt idx="81">
                  <c:v>405</c:v>
                </c:pt>
                <c:pt idx="82">
                  <c:v>410</c:v>
                </c:pt>
                <c:pt idx="83">
                  <c:v>415</c:v>
                </c:pt>
                <c:pt idx="84">
                  <c:v>420</c:v>
                </c:pt>
                <c:pt idx="85">
                  <c:v>425</c:v>
                </c:pt>
                <c:pt idx="86">
                  <c:v>430</c:v>
                </c:pt>
                <c:pt idx="87">
                  <c:v>435</c:v>
                </c:pt>
                <c:pt idx="88">
                  <c:v>440</c:v>
                </c:pt>
                <c:pt idx="89">
                  <c:v>445</c:v>
                </c:pt>
                <c:pt idx="90">
                  <c:v>450</c:v>
                </c:pt>
                <c:pt idx="91">
                  <c:v>455</c:v>
                </c:pt>
                <c:pt idx="92">
                  <c:v>460</c:v>
                </c:pt>
                <c:pt idx="93">
                  <c:v>465</c:v>
                </c:pt>
                <c:pt idx="94">
                  <c:v>470</c:v>
                </c:pt>
                <c:pt idx="95">
                  <c:v>475</c:v>
                </c:pt>
                <c:pt idx="96">
                  <c:v>480</c:v>
                </c:pt>
                <c:pt idx="97">
                  <c:v>485</c:v>
                </c:pt>
                <c:pt idx="98">
                  <c:v>490</c:v>
                </c:pt>
                <c:pt idx="99">
                  <c:v>495</c:v>
                </c:pt>
                <c:pt idx="100">
                  <c:v>500</c:v>
                </c:pt>
                <c:pt idx="101">
                  <c:v>505</c:v>
                </c:pt>
                <c:pt idx="102">
                  <c:v>510</c:v>
                </c:pt>
                <c:pt idx="103">
                  <c:v>515</c:v>
                </c:pt>
                <c:pt idx="104">
                  <c:v>520</c:v>
                </c:pt>
                <c:pt idx="105">
                  <c:v>525</c:v>
                </c:pt>
                <c:pt idx="106">
                  <c:v>530</c:v>
                </c:pt>
                <c:pt idx="107">
                  <c:v>535</c:v>
                </c:pt>
                <c:pt idx="108">
                  <c:v>540</c:v>
                </c:pt>
                <c:pt idx="109">
                  <c:v>545</c:v>
                </c:pt>
                <c:pt idx="110">
                  <c:v>550</c:v>
                </c:pt>
                <c:pt idx="111">
                  <c:v>555</c:v>
                </c:pt>
                <c:pt idx="112">
                  <c:v>560</c:v>
                </c:pt>
                <c:pt idx="113">
                  <c:v>565</c:v>
                </c:pt>
                <c:pt idx="114">
                  <c:v>570</c:v>
                </c:pt>
                <c:pt idx="115">
                  <c:v>575</c:v>
                </c:pt>
                <c:pt idx="116">
                  <c:v>580</c:v>
                </c:pt>
                <c:pt idx="117">
                  <c:v>585</c:v>
                </c:pt>
                <c:pt idx="118">
                  <c:v>590</c:v>
                </c:pt>
                <c:pt idx="119">
                  <c:v>595</c:v>
                </c:pt>
                <c:pt idx="120">
                  <c:v>600</c:v>
                </c:pt>
                <c:pt idx="121">
                  <c:v>605</c:v>
                </c:pt>
                <c:pt idx="122">
                  <c:v>610</c:v>
                </c:pt>
                <c:pt idx="123">
                  <c:v>615</c:v>
                </c:pt>
                <c:pt idx="124">
                  <c:v>620</c:v>
                </c:pt>
                <c:pt idx="125">
                  <c:v>625</c:v>
                </c:pt>
                <c:pt idx="126">
                  <c:v>630</c:v>
                </c:pt>
                <c:pt idx="127">
                  <c:v>635</c:v>
                </c:pt>
                <c:pt idx="128">
                  <c:v>640</c:v>
                </c:pt>
                <c:pt idx="129">
                  <c:v>645</c:v>
                </c:pt>
                <c:pt idx="130">
                  <c:v>650</c:v>
                </c:pt>
                <c:pt idx="131">
                  <c:v>655</c:v>
                </c:pt>
                <c:pt idx="132">
                  <c:v>660</c:v>
                </c:pt>
                <c:pt idx="133">
                  <c:v>665</c:v>
                </c:pt>
                <c:pt idx="134">
                  <c:v>670</c:v>
                </c:pt>
                <c:pt idx="135">
                  <c:v>675</c:v>
                </c:pt>
                <c:pt idx="136">
                  <c:v>680</c:v>
                </c:pt>
                <c:pt idx="137">
                  <c:v>685</c:v>
                </c:pt>
                <c:pt idx="138">
                  <c:v>690</c:v>
                </c:pt>
                <c:pt idx="139">
                  <c:v>695</c:v>
                </c:pt>
                <c:pt idx="140">
                  <c:v>700</c:v>
                </c:pt>
                <c:pt idx="141">
                  <c:v>705</c:v>
                </c:pt>
                <c:pt idx="142">
                  <c:v>710</c:v>
                </c:pt>
                <c:pt idx="143">
                  <c:v>715</c:v>
                </c:pt>
                <c:pt idx="144">
                  <c:v>720</c:v>
                </c:pt>
                <c:pt idx="145">
                  <c:v>725</c:v>
                </c:pt>
                <c:pt idx="146">
                  <c:v>730</c:v>
                </c:pt>
                <c:pt idx="147">
                  <c:v>735</c:v>
                </c:pt>
                <c:pt idx="148">
                  <c:v>740</c:v>
                </c:pt>
                <c:pt idx="149">
                  <c:v>745</c:v>
                </c:pt>
                <c:pt idx="150">
                  <c:v>750</c:v>
                </c:pt>
                <c:pt idx="151">
                  <c:v>755</c:v>
                </c:pt>
                <c:pt idx="152">
                  <c:v>760</c:v>
                </c:pt>
                <c:pt idx="153">
                  <c:v>765</c:v>
                </c:pt>
                <c:pt idx="154">
                  <c:v>770</c:v>
                </c:pt>
                <c:pt idx="155">
                  <c:v>775</c:v>
                </c:pt>
                <c:pt idx="156">
                  <c:v>780</c:v>
                </c:pt>
                <c:pt idx="157">
                  <c:v>785</c:v>
                </c:pt>
                <c:pt idx="158">
                  <c:v>790</c:v>
                </c:pt>
                <c:pt idx="159">
                  <c:v>795</c:v>
                </c:pt>
                <c:pt idx="160">
                  <c:v>800</c:v>
                </c:pt>
                <c:pt idx="161">
                  <c:v>805</c:v>
                </c:pt>
                <c:pt idx="162">
                  <c:v>810</c:v>
                </c:pt>
                <c:pt idx="163">
                  <c:v>815</c:v>
                </c:pt>
                <c:pt idx="164">
                  <c:v>820</c:v>
                </c:pt>
                <c:pt idx="165">
                  <c:v>825</c:v>
                </c:pt>
                <c:pt idx="166">
                  <c:v>830</c:v>
                </c:pt>
                <c:pt idx="167">
                  <c:v>835</c:v>
                </c:pt>
                <c:pt idx="168">
                  <c:v>840</c:v>
                </c:pt>
                <c:pt idx="169">
                  <c:v>845</c:v>
                </c:pt>
                <c:pt idx="170">
                  <c:v>850</c:v>
                </c:pt>
                <c:pt idx="171">
                  <c:v>855</c:v>
                </c:pt>
                <c:pt idx="172">
                  <c:v>860</c:v>
                </c:pt>
                <c:pt idx="173">
                  <c:v>865</c:v>
                </c:pt>
                <c:pt idx="174">
                  <c:v>870</c:v>
                </c:pt>
                <c:pt idx="175">
                  <c:v>875</c:v>
                </c:pt>
                <c:pt idx="176">
                  <c:v>880</c:v>
                </c:pt>
                <c:pt idx="177">
                  <c:v>885</c:v>
                </c:pt>
                <c:pt idx="178">
                  <c:v>890</c:v>
                </c:pt>
                <c:pt idx="179">
                  <c:v>895</c:v>
                </c:pt>
                <c:pt idx="180">
                  <c:v>900</c:v>
                </c:pt>
                <c:pt idx="181">
                  <c:v>905</c:v>
                </c:pt>
                <c:pt idx="182">
                  <c:v>910</c:v>
                </c:pt>
                <c:pt idx="183">
                  <c:v>915</c:v>
                </c:pt>
                <c:pt idx="184">
                  <c:v>920</c:v>
                </c:pt>
                <c:pt idx="185">
                  <c:v>925</c:v>
                </c:pt>
                <c:pt idx="186">
                  <c:v>930</c:v>
                </c:pt>
                <c:pt idx="187">
                  <c:v>935</c:v>
                </c:pt>
                <c:pt idx="188">
                  <c:v>940</c:v>
                </c:pt>
                <c:pt idx="189">
                  <c:v>945</c:v>
                </c:pt>
                <c:pt idx="190">
                  <c:v>950</c:v>
                </c:pt>
                <c:pt idx="191">
                  <c:v>955</c:v>
                </c:pt>
                <c:pt idx="192">
                  <c:v>960</c:v>
                </c:pt>
              </c:numCache>
            </c:numRef>
          </c:xVal>
          <c:yVal>
            <c:numRef>
              <c:f>Escenario1!$HX$3:$HX$195</c:f>
              <c:numCache>
                <c:formatCode>0.00</c:formatCode>
                <c:ptCount val="193"/>
                <c:pt idx="0">
                  <c:v>0</c:v>
                </c:pt>
                <c:pt idx="1">
                  <c:v>0</c:v>
                </c:pt>
                <c:pt idx="2">
                  <c:v>31.508602372052344</c:v>
                </c:pt>
                <c:pt idx="3">
                  <c:v>88.373131632334648</c:v>
                </c:pt>
                <c:pt idx="4">
                  <c:v>113.94366970061334</c:v>
                </c:pt>
                <c:pt idx="5">
                  <c:v>114.54573416322847</c:v>
                </c:pt>
                <c:pt idx="6">
                  <c:v>106.55485262804562</c:v>
                </c:pt>
                <c:pt idx="7">
                  <c:v>96.111752094683624</c:v>
                </c:pt>
                <c:pt idx="8">
                  <c:v>85.678913459356366</c:v>
                </c:pt>
                <c:pt idx="9">
                  <c:v>76.150386514887998</c:v>
                </c:pt>
                <c:pt idx="10">
                  <c:v>67.78488431694619</c:v>
                </c:pt>
                <c:pt idx="11">
                  <c:v>60.533612358739283</c:v>
                </c:pt>
                <c:pt idx="12">
                  <c:v>54.449010709614058</c:v>
                </c:pt>
                <c:pt idx="13">
                  <c:v>49.356928885567925</c:v>
                </c:pt>
                <c:pt idx="14">
                  <c:v>45.097475755454163</c:v>
                </c:pt>
                <c:pt idx="15">
                  <c:v>41.525134580788738</c:v>
                </c:pt>
                <c:pt idx="16">
                  <c:v>38.508834969238549</c:v>
                </c:pt>
                <c:pt idx="17">
                  <c:v>35.931972661408729</c:v>
                </c:pt>
                <c:pt idx="18">
                  <c:v>33.692380547842063</c:v>
                </c:pt>
                <c:pt idx="19">
                  <c:v>31.702263300318055</c:v>
                </c:pt>
                <c:pt idx="20">
                  <c:v>29.888110979628699</c:v>
                </c:pt>
                <c:pt idx="21">
                  <c:v>28.190604083562455</c:v>
                </c:pt>
                <c:pt idx="22">
                  <c:v>26.564515552172089</c:v>
                </c:pt>
                <c:pt idx="23">
                  <c:v>24.978606380054945</c:v>
                </c:pt>
                <c:pt idx="24">
                  <c:v>23.41550224488681</c:v>
                </c:pt>
                <c:pt idx="25">
                  <c:v>21.871529978535914</c:v>
                </c:pt>
                <c:pt idx="26">
                  <c:v>20.35648634588258</c:v>
                </c:pt>
                <c:pt idx="27">
                  <c:v>18.893311570166151</c:v>
                </c:pt>
                <c:pt idx="28">
                  <c:v>17.517655758631765</c:v>
                </c:pt>
                <c:pt idx="29">
                  <c:v>16.277374299964677</c:v>
                </c:pt>
                <c:pt idx="30">
                  <c:v>15.232086853565436</c:v>
                </c:pt>
                <c:pt idx="31">
                  <c:v>14.453080737054847</c:v>
                </c:pt>
                <c:pt idx="32">
                  <c:v>14.023961423716841</c:v>
                </c:pt>
                <c:pt idx="33">
                  <c:v>14.042376375496435</c:v>
                </c:pt>
                <c:pt idx="34">
                  <c:v>14.622680789907749</c:v>
                </c:pt>
                <c:pt idx="35">
                  <c:v>15.89866737211381</c:v>
                </c:pt>
                <c:pt idx="36">
                  <c:v>18.025008632453559</c:v>
                </c:pt>
                <c:pt idx="37">
                  <c:v>21.176486247845556</c:v>
                </c:pt>
                <c:pt idx="38">
                  <c:v>18.761785941828453</c:v>
                </c:pt>
                <c:pt idx="39">
                  <c:v>9.7954956748029414</c:v>
                </c:pt>
                <c:pt idx="40">
                  <c:v>4.0592678791277859</c:v>
                </c:pt>
                <c:pt idx="41">
                  <c:v>1.7265757954251786</c:v>
                </c:pt>
                <c:pt idx="42">
                  <c:v>0.73481125781204348</c:v>
                </c:pt>
                <c:pt idx="43">
                  <c:v>0.30899197307221721</c:v>
                </c:pt>
                <c:pt idx="44">
                  <c:v>0.12109446630479295</c:v>
                </c:pt>
                <c:pt idx="45">
                  <c:v>3.6565059725054465E-2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3135-4CBB-95EE-0FCC3DE25984}"/>
            </c:ext>
          </c:extLst>
        </c:ser>
        <c:ser>
          <c:idx val="1"/>
          <c:order val="1"/>
          <c:tx>
            <c:v>Cond. Natural</c:v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Ref>
              <c:f>Escenario1!$X$3:$X$195</c:f>
              <c:numCache>
                <c:formatCode>0</c:formatCode>
                <c:ptCount val="193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60</c:v>
                </c:pt>
                <c:pt idx="13">
                  <c:v>65</c:v>
                </c:pt>
                <c:pt idx="14">
                  <c:v>70</c:v>
                </c:pt>
                <c:pt idx="15">
                  <c:v>75</c:v>
                </c:pt>
                <c:pt idx="16">
                  <c:v>80</c:v>
                </c:pt>
                <c:pt idx="17">
                  <c:v>85</c:v>
                </c:pt>
                <c:pt idx="18">
                  <c:v>90</c:v>
                </c:pt>
                <c:pt idx="19">
                  <c:v>95</c:v>
                </c:pt>
                <c:pt idx="20">
                  <c:v>100</c:v>
                </c:pt>
                <c:pt idx="21">
                  <c:v>105</c:v>
                </c:pt>
                <c:pt idx="22">
                  <c:v>110</c:v>
                </c:pt>
                <c:pt idx="23">
                  <c:v>115</c:v>
                </c:pt>
                <c:pt idx="24">
                  <c:v>120</c:v>
                </c:pt>
                <c:pt idx="25">
                  <c:v>125</c:v>
                </c:pt>
                <c:pt idx="26">
                  <c:v>130</c:v>
                </c:pt>
                <c:pt idx="27">
                  <c:v>135</c:v>
                </c:pt>
                <c:pt idx="28">
                  <c:v>140</c:v>
                </c:pt>
                <c:pt idx="29">
                  <c:v>145</c:v>
                </c:pt>
                <c:pt idx="30">
                  <c:v>150</c:v>
                </c:pt>
                <c:pt idx="31">
                  <c:v>155</c:v>
                </c:pt>
                <c:pt idx="32">
                  <c:v>160</c:v>
                </c:pt>
                <c:pt idx="33">
                  <c:v>165</c:v>
                </c:pt>
                <c:pt idx="34">
                  <c:v>170</c:v>
                </c:pt>
                <c:pt idx="35">
                  <c:v>175</c:v>
                </c:pt>
                <c:pt idx="36">
                  <c:v>180</c:v>
                </c:pt>
                <c:pt idx="37">
                  <c:v>185</c:v>
                </c:pt>
                <c:pt idx="38">
                  <c:v>190</c:v>
                </c:pt>
                <c:pt idx="39">
                  <c:v>195</c:v>
                </c:pt>
                <c:pt idx="40">
                  <c:v>200</c:v>
                </c:pt>
                <c:pt idx="41">
                  <c:v>205</c:v>
                </c:pt>
                <c:pt idx="42">
                  <c:v>210</c:v>
                </c:pt>
                <c:pt idx="43">
                  <c:v>215</c:v>
                </c:pt>
                <c:pt idx="44">
                  <c:v>220</c:v>
                </c:pt>
                <c:pt idx="45">
                  <c:v>225</c:v>
                </c:pt>
                <c:pt idx="46">
                  <c:v>230</c:v>
                </c:pt>
                <c:pt idx="47">
                  <c:v>235</c:v>
                </c:pt>
                <c:pt idx="48">
                  <c:v>240</c:v>
                </c:pt>
                <c:pt idx="49">
                  <c:v>245</c:v>
                </c:pt>
                <c:pt idx="50">
                  <c:v>250</c:v>
                </c:pt>
                <c:pt idx="51">
                  <c:v>255</c:v>
                </c:pt>
                <c:pt idx="52">
                  <c:v>260</c:v>
                </c:pt>
                <c:pt idx="53">
                  <c:v>265</c:v>
                </c:pt>
                <c:pt idx="54">
                  <c:v>270</c:v>
                </c:pt>
                <c:pt idx="55">
                  <c:v>275</c:v>
                </c:pt>
                <c:pt idx="56">
                  <c:v>280</c:v>
                </c:pt>
                <c:pt idx="57">
                  <c:v>285</c:v>
                </c:pt>
                <c:pt idx="58">
                  <c:v>290</c:v>
                </c:pt>
                <c:pt idx="59">
                  <c:v>295</c:v>
                </c:pt>
                <c:pt idx="60">
                  <c:v>300</c:v>
                </c:pt>
                <c:pt idx="61">
                  <c:v>305</c:v>
                </c:pt>
                <c:pt idx="62">
                  <c:v>310</c:v>
                </c:pt>
                <c:pt idx="63">
                  <c:v>315</c:v>
                </c:pt>
                <c:pt idx="64">
                  <c:v>320</c:v>
                </c:pt>
                <c:pt idx="65">
                  <c:v>325</c:v>
                </c:pt>
                <c:pt idx="66">
                  <c:v>330</c:v>
                </c:pt>
                <c:pt idx="67">
                  <c:v>335</c:v>
                </c:pt>
                <c:pt idx="68">
                  <c:v>340</c:v>
                </c:pt>
                <c:pt idx="69">
                  <c:v>345</c:v>
                </c:pt>
                <c:pt idx="70">
                  <c:v>350</c:v>
                </c:pt>
                <c:pt idx="71">
                  <c:v>355</c:v>
                </c:pt>
                <c:pt idx="72">
                  <c:v>360</c:v>
                </c:pt>
                <c:pt idx="73">
                  <c:v>365</c:v>
                </c:pt>
                <c:pt idx="74">
                  <c:v>370</c:v>
                </c:pt>
                <c:pt idx="75">
                  <c:v>375</c:v>
                </c:pt>
                <c:pt idx="76">
                  <c:v>380</c:v>
                </c:pt>
                <c:pt idx="77">
                  <c:v>385</c:v>
                </c:pt>
                <c:pt idx="78">
                  <c:v>390</c:v>
                </c:pt>
                <c:pt idx="79">
                  <c:v>395</c:v>
                </c:pt>
                <c:pt idx="80">
                  <c:v>400</c:v>
                </c:pt>
                <c:pt idx="81">
                  <c:v>405</c:v>
                </c:pt>
                <c:pt idx="82">
                  <c:v>410</c:v>
                </c:pt>
                <c:pt idx="83">
                  <c:v>415</c:v>
                </c:pt>
                <c:pt idx="84">
                  <c:v>420</c:v>
                </c:pt>
                <c:pt idx="85">
                  <c:v>425</c:v>
                </c:pt>
                <c:pt idx="86">
                  <c:v>430</c:v>
                </c:pt>
                <c:pt idx="87">
                  <c:v>435</c:v>
                </c:pt>
                <c:pt idx="88">
                  <c:v>440</c:v>
                </c:pt>
                <c:pt idx="89">
                  <c:v>445</c:v>
                </c:pt>
                <c:pt idx="90">
                  <c:v>450</c:v>
                </c:pt>
                <c:pt idx="91">
                  <c:v>455</c:v>
                </c:pt>
                <c:pt idx="92">
                  <c:v>460</c:v>
                </c:pt>
                <c:pt idx="93">
                  <c:v>465</c:v>
                </c:pt>
                <c:pt idx="94">
                  <c:v>470</c:v>
                </c:pt>
                <c:pt idx="95">
                  <c:v>475</c:v>
                </c:pt>
                <c:pt idx="96">
                  <c:v>480</c:v>
                </c:pt>
                <c:pt idx="97">
                  <c:v>485</c:v>
                </c:pt>
                <c:pt idx="98">
                  <c:v>490</c:v>
                </c:pt>
                <c:pt idx="99">
                  <c:v>495</c:v>
                </c:pt>
                <c:pt idx="100">
                  <c:v>500</c:v>
                </c:pt>
                <c:pt idx="101">
                  <c:v>505</c:v>
                </c:pt>
                <c:pt idx="102">
                  <c:v>510</c:v>
                </c:pt>
                <c:pt idx="103">
                  <c:v>515</c:v>
                </c:pt>
                <c:pt idx="104">
                  <c:v>520</c:v>
                </c:pt>
                <c:pt idx="105">
                  <c:v>525</c:v>
                </c:pt>
                <c:pt idx="106">
                  <c:v>530</c:v>
                </c:pt>
                <c:pt idx="107">
                  <c:v>535</c:v>
                </c:pt>
                <c:pt idx="108">
                  <c:v>540</c:v>
                </c:pt>
                <c:pt idx="109">
                  <c:v>545</c:v>
                </c:pt>
                <c:pt idx="110">
                  <c:v>550</c:v>
                </c:pt>
                <c:pt idx="111">
                  <c:v>555</c:v>
                </c:pt>
                <c:pt idx="112">
                  <c:v>560</c:v>
                </c:pt>
                <c:pt idx="113">
                  <c:v>565</c:v>
                </c:pt>
                <c:pt idx="114">
                  <c:v>570</c:v>
                </c:pt>
                <c:pt idx="115">
                  <c:v>575</c:v>
                </c:pt>
                <c:pt idx="116">
                  <c:v>580</c:v>
                </c:pt>
                <c:pt idx="117">
                  <c:v>585</c:v>
                </c:pt>
                <c:pt idx="118">
                  <c:v>590</c:v>
                </c:pt>
                <c:pt idx="119">
                  <c:v>595</c:v>
                </c:pt>
                <c:pt idx="120">
                  <c:v>600</c:v>
                </c:pt>
                <c:pt idx="121">
                  <c:v>605</c:v>
                </c:pt>
                <c:pt idx="122">
                  <c:v>610</c:v>
                </c:pt>
                <c:pt idx="123">
                  <c:v>615</c:v>
                </c:pt>
                <c:pt idx="124">
                  <c:v>620</c:v>
                </c:pt>
                <c:pt idx="125">
                  <c:v>625</c:v>
                </c:pt>
                <c:pt idx="126">
                  <c:v>630</c:v>
                </c:pt>
                <c:pt idx="127">
                  <c:v>635</c:v>
                </c:pt>
                <c:pt idx="128">
                  <c:v>640</c:v>
                </c:pt>
                <c:pt idx="129">
                  <c:v>645</c:v>
                </c:pt>
                <c:pt idx="130">
                  <c:v>650</c:v>
                </c:pt>
                <c:pt idx="131">
                  <c:v>655</c:v>
                </c:pt>
                <c:pt idx="132">
                  <c:v>660</c:v>
                </c:pt>
                <c:pt idx="133">
                  <c:v>665</c:v>
                </c:pt>
                <c:pt idx="134">
                  <c:v>670</c:v>
                </c:pt>
                <c:pt idx="135">
                  <c:v>675</c:v>
                </c:pt>
                <c:pt idx="136">
                  <c:v>680</c:v>
                </c:pt>
                <c:pt idx="137">
                  <c:v>685</c:v>
                </c:pt>
                <c:pt idx="138">
                  <c:v>690</c:v>
                </c:pt>
                <c:pt idx="139">
                  <c:v>695</c:v>
                </c:pt>
                <c:pt idx="140">
                  <c:v>700</c:v>
                </c:pt>
                <c:pt idx="141">
                  <c:v>705</c:v>
                </c:pt>
                <c:pt idx="142">
                  <c:v>710</c:v>
                </c:pt>
                <c:pt idx="143">
                  <c:v>715</c:v>
                </c:pt>
                <c:pt idx="144">
                  <c:v>720</c:v>
                </c:pt>
                <c:pt idx="145">
                  <c:v>725</c:v>
                </c:pt>
                <c:pt idx="146">
                  <c:v>730</c:v>
                </c:pt>
                <c:pt idx="147">
                  <c:v>735</c:v>
                </c:pt>
                <c:pt idx="148">
                  <c:v>740</c:v>
                </c:pt>
                <c:pt idx="149">
                  <c:v>745</c:v>
                </c:pt>
                <c:pt idx="150">
                  <c:v>750</c:v>
                </c:pt>
                <c:pt idx="151">
                  <c:v>755</c:v>
                </c:pt>
                <c:pt idx="152">
                  <c:v>760</c:v>
                </c:pt>
                <c:pt idx="153">
                  <c:v>765</c:v>
                </c:pt>
                <c:pt idx="154">
                  <c:v>770</c:v>
                </c:pt>
                <c:pt idx="155">
                  <c:v>775</c:v>
                </c:pt>
                <c:pt idx="156">
                  <c:v>780</c:v>
                </c:pt>
                <c:pt idx="157">
                  <c:v>785</c:v>
                </c:pt>
                <c:pt idx="158">
                  <c:v>790</c:v>
                </c:pt>
                <c:pt idx="159">
                  <c:v>795</c:v>
                </c:pt>
                <c:pt idx="160">
                  <c:v>800</c:v>
                </c:pt>
                <c:pt idx="161">
                  <c:v>805</c:v>
                </c:pt>
                <c:pt idx="162">
                  <c:v>810</c:v>
                </c:pt>
                <c:pt idx="163">
                  <c:v>815</c:v>
                </c:pt>
                <c:pt idx="164">
                  <c:v>820</c:v>
                </c:pt>
                <c:pt idx="165">
                  <c:v>825</c:v>
                </c:pt>
                <c:pt idx="166">
                  <c:v>830</c:v>
                </c:pt>
                <c:pt idx="167">
                  <c:v>835</c:v>
                </c:pt>
                <c:pt idx="168">
                  <c:v>840</c:v>
                </c:pt>
                <c:pt idx="169">
                  <c:v>845</c:v>
                </c:pt>
                <c:pt idx="170">
                  <c:v>850</c:v>
                </c:pt>
                <c:pt idx="171">
                  <c:v>855</c:v>
                </c:pt>
                <c:pt idx="172">
                  <c:v>860</c:v>
                </c:pt>
                <c:pt idx="173">
                  <c:v>865</c:v>
                </c:pt>
                <c:pt idx="174">
                  <c:v>870</c:v>
                </c:pt>
                <c:pt idx="175">
                  <c:v>875</c:v>
                </c:pt>
                <c:pt idx="176">
                  <c:v>880</c:v>
                </c:pt>
                <c:pt idx="177">
                  <c:v>885</c:v>
                </c:pt>
                <c:pt idx="178">
                  <c:v>890</c:v>
                </c:pt>
                <c:pt idx="179">
                  <c:v>895</c:v>
                </c:pt>
                <c:pt idx="180">
                  <c:v>900</c:v>
                </c:pt>
                <c:pt idx="181">
                  <c:v>905</c:v>
                </c:pt>
                <c:pt idx="182">
                  <c:v>910</c:v>
                </c:pt>
                <c:pt idx="183">
                  <c:v>915</c:v>
                </c:pt>
                <c:pt idx="184">
                  <c:v>920</c:v>
                </c:pt>
                <c:pt idx="185">
                  <c:v>925</c:v>
                </c:pt>
                <c:pt idx="186">
                  <c:v>930</c:v>
                </c:pt>
                <c:pt idx="187">
                  <c:v>935</c:v>
                </c:pt>
                <c:pt idx="188">
                  <c:v>940</c:v>
                </c:pt>
                <c:pt idx="189">
                  <c:v>945</c:v>
                </c:pt>
                <c:pt idx="190">
                  <c:v>950</c:v>
                </c:pt>
                <c:pt idx="191">
                  <c:v>955</c:v>
                </c:pt>
                <c:pt idx="192">
                  <c:v>960</c:v>
                </c:pt>
              </c:numCache>
            </c:numRef>
          </c:xVal>
          <c:yVal>
            <c:numRef>
              <c:f>Escenario1!$AB$3:$AB$195</c:f>
              <c:numCache>
                <c:formatCode>0.00</c:formatCode>
                <c:ptCount val="193"/>
                <c:pt idx="0">
                  <c:v>0</c:v>
                </c:pt>
                <c:pt idx="1">
                  <c:v>0</c:v>
                </c:pt>
                <c:pt idx="2">
                  <c:v>2.5258042241646366</c:v>
                </c:pt>
                <c:pt idx="3">
                  <c:v>10.902945661298496</c:v>
                </c:pt>
                <c:pt idx="4">
                  <c:v>25.805893311171474</c:v>
                </c:pt>
                <c:pt idx="5">
                  <c:v>41.450259844792384</c:v>
                </c:pt>
                <c:pt idx="6">
                  <c:v>53.11566548541559</c:v>
                </c:pt>
                <c:pt idx="7">
                  <c:v>58.693405835076483</c:v>
                </c:pt>
                <c:pt idx="8">
                  <c:v>58.587502147022285</c:v>
                </c:pt>
                <c:pt idx="9">
                  <c:v>55.058361675972201</c:v>
                </c:pt>
                <c:pt idx="10">
                  <c:v>50.065866913901225</c:v>
                </c:pt>
                <c:pt idx="11">
                  <c:v>44.531084846499631</c:v>
                </c:pt>
                <c:pt idx="12">
                  <c:v>39.032405944823971</c:v>
                </c:pt>
                <c:pt idx="13">
                  <c:v>33.901655321781853</c:v>
                </c:pt>
                <c:pt idx="14">
                  <c:v>29.300771603870704</c:v>
                </c:pt>
                <c:pt idx="15">
                  <c:v>25.281348082181253</c:v>
                </c:pt>
                <c:pt idx="16">
                  <c:v>21.829113491425197</c:v>
                </c:pt>
                <c:pt idx="17">
                  <c:v>18.895276399251198</c:v>
                </c:pt>
                <c:pt idx="18">
                  <c:v>16.416536404378054</c:v>
                </c:pt>
                <c:pt idx="19">
                  <c:v>14.325445386919737</c:v>
                </c:pt>
                <c:pt idx="20">
                  <c:v>12.552661279556768</c:v>
                </c:pt>
                <c:pt idx="21">
                  <c:v>11.02246840025445</c:v>
                </c:pt>
                <c:pt idx="22">
                  <c:v>9.6717699128012455</c:v>
                </c:pt>
                <c:pt idx="23">
                  <c:v>8.5017597196390806</c:v>
                </c:pt>
                <c:pt idx="24">
                  <c:v>7.4697314701310287</c:v>
                </c:pt>
                <c:pt idx="25">
                  <c:v>6.5445631614150734</c:v>
                </c:pt>
                <c:pt idx="26">
                  <c:v>5.7052772287839568</c:v>
                </c:pt>
                <c:pt idx="27">
                  <c:v>4.9395369003883145</c:v>
                </c:pt>
                <c:pt idx="28">
                  <c:v>4.2420357242348592</c:v>
                </c:pt>
                <c:pt idx="29">
                  <c:v>3.6127891944318824</c:v>
                </c:pt>
                <c:pt idx="30">
                  <c:v>3.055436190812395</c:v>
                </c:pt>
                <c:pt idx="31">
                  <c:v>2.5758069995623498</c:v>
                </c:pt>
                <c:pt idx="32">
                  <c:v>2.181199680125486</c:v>
                </c:pt>
                <c:pt idx="33">
                  <c:v>1.8809785361765372</c:v>
                </c:pt>
                <c:pt idx="34">
                  <c:v>1.6891726883570306</c:v>
                </c:pt>
                <c:pt idx="35">
                  <c:v>1.6295833782419091</c:v>
                </c:pt>
                <c:pt idx="36">
                  <c:v>1.7434092052575842</c:v>
                </c:pt>
                <c:pt idx="37">
                  <c:v>2.0986005525818148</c:v>
                </c:pt>
                <c:pt idx="38">
                  <c:v>2.5716436236888796</c:v>
                </c:pt>
                <c:pt idx="39">
                  <c:v>2.8590319925831666</c:v>
                </c:pt>
                <c:pt idx="40">
                  <c:v>2.6808062761098275</c:v>
                </c:pt>
                <c:pt idx="41">
                  <c:v>2.1824023096819953</c:v>
                </c:pt>
                <c:pt idx="42">
                  <c:v>1.5828095470707595</c:v>
                </c:pt>
                <c:pt idx="43">
                  <c:v>1.0609124962563343</c:v>
                </c:pt>
                <c:pt idx="44">
                  <c:v>0.70361354814428789</c:v>
                </c:pt>
                <c:pt idx="45">
                  <c:v>0.47592270870094572</c:v>
                </c:pt>
                <c:pt idx="46">
                  <c:v>0.32063732872295503</c:v>
                </c:pt>
                <c:pt idx="47">
                  <c:v>0.21595923793163144</c:v>
                </c:pt>
                <c:pt idx="48">
                  <c:v>0.14580858824513962</c:v>
                </c:pt>
                <c:pt idx="49">
                  <c:v>9.8737503448769193E-2</c:v>
                </c:pt>
                <c:pt idx="50">
                  <c:v>6.6917450717758065E-2</c:v>
                </c:pt>
                <c:pt idx="51">
                  <c:v>4.5203989653110663E-2</c:v>
                </c:pt>
                <c:pt idx="52">
                  <c:v>3.0293797602221548E-2</c:v>
                </c:pt>
                <c:pt idx="53">
                  <c:v>2.000625378686267E-2</c:v>
                </c:pt>
                <c:pt idx="54">
                  <c:v>1.2748618981847861E-2</c:v>
                </c:pt>
                <c:pt idx="55">
                  <c:v>7.2631413858484503E-3</c:v>
                </c:pt>
                <c:pt idx="56">
                  <c:v>2.8086750519067611E-3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3135-4CBB-95EE-0FCC3DE25984}"/>
            </c:ext>
          </c:extLst>
        </c:ser>
        <c:ser>
          <c:idx val="2"/>
          <c:order val="2"/>
          <c:tx>
            <c:v>Excedente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Escenario1!$HS$3:$HS$195</c:f>
              <c:numCache>
                <c:formatCode>0</c:formatCode>
                <c:ptCount val="193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60</c:v>
                </c:pt>
                <c:pt idx="13">
                  <c:v>65</c:v>
                </c:pt>
                <c:pt idx="14">
                  <c:v>70</c:v>
                </c:pt>
                <c:pt idx="15">
                  <c:v>75</c:v>
                </c:pt>
                <c:pt idx="16">
                  <c:v>80</c:v>
                </c:pt>
                <c:pt idx="17">
                  <c:v>85</c:v>
                </c:pt>
                <c:pt idx="18">
                  <c:v>90</c:v>
                </c:pt>
                <c:pt idx="19">
                  <c:v>95</c:v>
                </c:pt>
                <c:pt idx="20">
                  <c:v>100</c:v>
                </c:pt>
                <c:pt idx="21">
                  <c:v>105</c:v>
                </c:pt>
                <c:pt idx="22">
                  <c:v>110</c:v>
                </c:pt>
                <c:pt idx="23">
                  <c:v>115</c:v>
                </c:pt>
                <c:pt idx="24">
                  <c:v>120</c:v>
                </c:pt>
                <c:pt idx="25">
                  <c:v>125</c:v>
                </c:pt>
                <c:pt idx="26">
                  <c:v>130</c:v>
                </c:pt>
                <c:pt idx="27">
                  <c:v>135</c:v>
                </c:pt>
                <c:pt idx="28">
                  <c:v>140</c:v>
                </c:pt>
                <c:pt idx="29">
                  <c:v>145</c:v>
                </c:pt>
                <c:pt idx="30">
                  <c:v>150</c:v>
                </c:pt>
                <c:pt idx="31">
                  <c:v>155</c:v>
                </c:pt>
                <c:pt idx="32">
                  <c:v>160</c:v>
                </c:pt>
                <c:pt idx="33">
                  <c:v>165</c:v>
                </c:pt>
                <c:pt idx="34">
                  <c:v>170</c:v>
                </c:pt>
                <c:pt idx="35">
                  <c:v>175</c:v>
                </c:pt>
                <c:pt idx="36">
                  <c:v>180</c:v>
                </c:pt>
                <c:pt idx="37">
                  <c:v>185</c:v>
                </c:pt>
                <c:pt idx="38">
                  <c:v>190</c:v>
                </c:pt>
                <c:pt idx="39">
                  <c:v>195</c:v>
                </c:pt>
                <c:pt idx="40">
                  <c:v>200</c:v>
                </c:pt>
                <c:pt idx="41">
                  <c:v>205</c:v>
                </c:pt>
                <c:pt idx="42">
                  <c:v>210</c:v>
                </c:pt>
                <c:pt idx="43">
                  <c:v>215</c:v>
                </c:pt>
                <c:pt idx="44">
                  <c:v>220</c:v>
                </c:pt>
                <c:pt idx="45">
                  <c:v>225</c:v>
                </c:pt>
                <c:pt idx="46">
                  <c:v>230</c:v>
                </c:pt>
                <c:pt idx="47">
                  <c:v>235</c:v>
                </c:pt>
                <c:pt idx="48">
                  <c:v>240</c:v>
                </c:pt>
                <c:pt idx="49">
                  <c:v>245</c:v>
                </c:pt>
                <c:pt idx="50">
                  <c:v>250</c:v>
                </c:pt>
                <c:pt idx="51">
                  <c:v>255</c:v>
                </c:pt>
                <c:pt idx="52">
                  <c:v>260</c:v>
                </c:pt>
                <c:pt idx="53">
                  <c:v>265</c:v>
                </c:pt>
                <c:pt idx="54">
                  <c:v>270</c:v>
                </c:pt>
                <c:pt idx="55">
                  <c:v>275</c:v>
                </c:pt>
                <c:pt idx="56">
                  <c:v>280</c:v>
                </c:pt>
                <c:pt idx="57">
                  <c:v>285</c:v>
                </c:pt>
                <c:pt idx="58">
                  <c:v>290</c:v>
                </c:pt>
                <c:pt idx="59">
                  <c:v>295</c:v>
                </c:pt>
                <c:pt idx="60">
                  <c:v>300</c:v>
                </c:pt>
                <c:pt idx="61">
                  <c:v>305</c:v>
                </c:pt>
                <c:pt idx="62">
                  <c:v>310</c:v>
                </c:pt>
                <c:pt idx="63">
                  <c:v>315</c:v>
                </c:pt>
                <c:pt idx="64">
                  <c:v>320</c:v>
                </c:pt>
                <c:pt idx="65">
                  <c:v>325</c:v>
                </c:pt>
                <c:pt idx="66">
                  <c:v>330</c:v>
                </c:pt>
                <c:pt idx="67">
                  <c:v>335</c:v>
                </c:pt>
                <c:pt idx="68">
                  <c:v>340</c:v>
                </c:pt>
                <c:pt idx="69">
                  <c:v>345</c:v>
                </c:pt>
                <c:pt idx="70">
                  <c:v>350</c:v>
                </c:pt>
                <c:pt idx="71">
                  <c:v>355</c:v>
                </c:pt>
                <c:pt idx="72">
                  <c:v>360</c:v>
                </c:pt>
                <c:pt idx="73">
                  <c:v>365</c:v>
                </c:pt>
                <c:pt idx="74">
                  <c:v>370</c:v>
                </c:pt>
                <c:pt idx="75">
                  <c:v>375</c:v>
                </c:pt>
                <c:pt idx="76">
                  <c:v>380</c:v>
                </c:pt>
                <c:pt idx="77">
                  <c:v>385</c:v>
                </c:pt>
                <c:pt idx="78">
                  <c:v>390</c:v>
                </c:pt>
                <c:pt idx="79">
                  <c:v>395</c:v>
                </c:pt>
                <c:pt idx="80">
                  <c:v>400</c:v>
                </c:pt>
                <c:pt idx="81">
                  <c:v>405</c:v>
                </c:pt>
                <c:pt idx="82">
                  <c:v>410</c:v>
                </c:pt>
                <c:pt idx="83">
                  <c:v>415</c:v>
                </c:pt>
                <c:pt idx="84">
                  <c:v>420</c:v>
                </c:pt>
                <c:pt idx="85">
                  <c:v>425</c:v>
                </c:pt>
                <c:pt idx="86">
                  <c:v>430</c:v>
                </c:pt>
                <c:pt idx="87">
                  <c:v>435</c:v>
                </c:pt>
                <c:pt idx="88">
                  <c:v>440</c:v>
                </c:pt>
                <c:pt idx="89">
                  <c:v>445</c:v>
                </c:pt>
                <c:pt idx="90">
                  <c:v>450</c:v>
                </c:pt>
                <c:pt idx="91">
                  <c:v>455</c:v>
                </c:pt>
                <c:pt idx="92">
                  <c:v>460</c:v>
                </c:pt>
                <c:pt idx="93">
                  <c:v>465</c:v>
                </c:pt>
                <c:pt idx="94">
                  <c:v>470</c:v>
                </c:pt>
                <c:pt idx="95">
                  <c:v>475</c:v>
                </c:pt>
                <c:pt idx="96">
                  <c:v>480</c:v>
                </c:pt>
                <c:pt idx="97">
                  <c:v>485</c:v>
                </c:pt>
                <c:pt idx="98">
                  <c:v>490</c:v>
                </c:pt>
                <c:pt idx="99">
                  <c:v>495</c:v>
                </c:pt>
                <c:pt idx="100">
                  <c:v>500</c:v>
                </c:pt>
                <c:pt idx="101">
                  <c:v>505</c:v>
                </c:pt>
                <c:pt idx="102">
                  <c:v>510</c:v>
                </c:pt>
                <c:pt idx="103">
                  <c:v>515</c:v>
                </c:pt>
                <c:pt idx="104">
                  <c:v>520</c:v>
                </c:pt>
                <c:pt idx="105">
                  <c:v>525</c:v>
                </c:pt>
                <c:pt idx="106">
                  <c:v>530</c:v>
                </c:pt>
                <c:pt idx="107">
                  <c:v>535</c:v>
                </c:pt>
                <c:pt idx="108">
                  <c:v>540</c:v>
                </c:pt>
                <c:pt idx="109">
                  <c:v>545</c:v>
                </c:pt>
                <c:pt idx="110">
                  <c:v>550</c:v>
                </c:pt>
                <c:pt idx="111">
                  <c:v>555</c:v>
                </c:pt>
                <c:pt idx="112">
                  <c:v>560</c:v>
                </c:pt>
                <c:pt idx="113">
                  <c:v>565</c:v>
                </c:pt>
                <c:pt idx="114">
                  <c:v>570</c:v>
                </c:pt>
                <c:pt idx="115">
                  <c:v>575</c:v>
                </c:pt>
                <c:pt idx="116">
                  <c:v>580</c:v>
                </c:pt>
                <c:pt idx="117">
                  <c:v>585</c:v>
                </c:pt>
                <c:pt idx="118">
                  <c:v>590</c:v>
                </c:pt>
                <c:pt idx="119">
                  <c:v>595</c:v>
                </c:pt>
                <c:pt idx="120">
                  <c:v>600</c:v>
                </c:pt>
                <c:pt idx="121">
                  <c:v>605</c:v>
                </c:pt>
                <c:pt idx="122">
                  <c:v>610</c:v>
                </c:pt>
                <c:pt idx="123">
                  <c:v>615</c:v>
                </c:pt>
                <c:pt idx="124">
                  <c:v>620</c:v>
                </c:pt>
                <c:pt idx="125">
                  <c:v>625</c:v>
                </c:pt>
                <c:pt idx="126">
                  <c:v>630</c:v>
                </c:pt>
                <c:pt idx="127">
                  <c:v>635</c:v>
                </c:pt>
                <c:pt idx="128">
                  <c:v>640</c:v>
                </c:pt>
                <c:pt idx="129">
                  <c:v>645</c:v>
                </c:pt>
                <c:pt idx="130">
                  <c:v>650</c:v>
                </c:pt>
                <c:pt idx="131">
                  <c:v>655</c:v>
                </c:pt>
                <c:pt idx="132">
                  <c:v>660</c:v>
                </c:pt>
                <c:pt idx="133">
                  <c:v>665</c:v>
                </c:pt>
                <c:pt idx="134">
                  <c:v>670</c:v>
                </c:pt>
                <c:pt idx="135">
                  <c:v>675</c:v>
                </c:pt>
                <c:pt idx="136">
                  <c:v>680</c:v>
                </c:pt>
                <c:pt idx="137">
                  <c:v>685</c:v>
                </c:pt>
                <c:pt idx="138">
                  <c:v>690</c:v>
                </c:pt>
                <c:pt idx="139">
                  <c:v>695</c:v>
                </c:pt>
                <c:pt idx="140">
                  <c:v>700</c:v>
                </c:pt>
                <c:pt idx="141">
                  <c:v>705</c:v>
                </c:pt>
                <c:pt idx="142">
                  <c:v>710</c:v>
                </c:pt>
                <c:pt idx="143">
                  <c:v>715</c:v>
                </c:pt>
                <c:pt idx="144">
                  <c:v>720</c:v>
                </c:pt>
                <c:pt idx="145">
                  <c:v>725</c:v>
                </c:pt>
                <c:pt idx="146">
                  <c:v>730</c:v>
                </c:pt>
                <c:pt idx="147">
                  <c:v>735</c:v>
                </c:pt>
                <c:pt idx="148">
                  <c:v>740</c:v>
                </c:pt>
                <c:pt idx="149">
                  <c:v>745</c:v>
                </c:pt>
                <c:pt idx="150">
                  <c:v>750</c:v>
                </c:pt>
                <c:pt idx="151">
                  <c:v>755</c:v>
                </c:pt>
                <c:pt idx="152">
                  <c:v>760</c:v>
                </c:pt>
                <c:pt idx="153">
                  <c:v>765</c:v>
                </c:pt>
                <c:pt idx="154">
                  <c:v>770</c:v>
                </c:pt>
                <c:pt idx="155">
                  <c:v>775</c:v>
                </c:pt>
                <c:pt idx="156">
                  <c:v>780</c:v>
                </c:pt>
                <c:pt idx="157">
                  <c:v>785</c:v>
                </c:pt>
                <c:pt idx="158">
                  <c:v>790</c:v>
                </c:pt>
                <c:pt idx="159">
                  <c:v>795</c:v>
                </c:pt>
                <c:pt idx="160">
                  <c:v>800</c:v>
                </c:pt>
                <c:pt idx="161">
                  <c:v>805</c:v>
                </c:pt>
                <c:pt idx="162">
                  <c:v>810</c:v>
                </c:pt>
                <c:pt idx="163">
                  <c:v>815</c:v>
                </c:pt>
                <c:pt idx="164">
                  <c:v>820</c:v>
                </c:pt>
                <c:pt idx="165">
                  <c:v>825</c:v>
                </c:pt>
                <c:pt idx="166">
                  <c:v>830</c:v>
                </c:pt>
                <c:pt idx="167">
                  <c:v>835</c:v>
                </c:pt>
                <c:pt idx="168">
                  <c:v>840</c:v>
                </c:pt>
                <c:pt idx="169">
                  <c:v>845</c:v>
                </c:pt>
                <c:pt idx="170">
                  <c:v>850</c:v>
                </c:pt>
                <c:pt idx="171">
                  <c:v>855</c:v>
                </c:pt>
                <c:pt idx="172">
                  <c:v>860</c:v>
                </c:pt>
                <c:pt idx="173">
                  <c:v>865</c:v>
                </c:pt>
                <c:pt idx="174">
                  <c:v>870</c:v>
                </c:pt>
                <c:pt idx="175">
                  <c:v>875</c:v>
                </c:pt>
                <c:pt idx="176">
                  <c:v>880</c:v>
                </c:pt>
                <c:pt idx="177">
                  <c:v>885</c:v>
                </c:pt>
                <c:pt idx="178">
                  <c:v>890</c:v>
                </c:pt>
                <c:pt idx="179">
                  <c:v>895</c:v>
                </c:pt>
                <c:pt idx="180">
                  <c:v>900</c:v>
                </c:pt>
                <c:pt idx="181">
                  <c:v>905</c:v>
                </c:pt>
                <c:pt idx="182">
                  <c:v>910</c:v>
                </c:pt>
                <c:pt idx="183">
                  <c:v>915</c:v>
                </c:pt>
                <c:pt idx="184">
                  <c:v>920</c:v>
                </c:pt>
                <c:pt idx="185">
                  <c:v>925</c:v>
                </c:pt>
                <c:pt idx="186">
                  <c:v>930</c:v>
                </c:pt>
                <c:pt idx="187">
                  <c:v>935</c:v>
                </c:pt>
                <c:pt idx="188">
                  <c:v>940</c:v>
                </c:pt>
                <c:pt idx="189">
                  <c:v>945</c:v>
                </c:pt>
                <c:pt idx="190">
                  <c:v>950</c:v>
                </c:pt>
                <c:pt idx="191">
                  <c:v>955</c:v>
                </c:pt>
                <c:pt idx="192">
                  <c:v>960</c:v>
                </c:pt>
              </c:numCache>
            </c:numRef>
          </c:xVal>
          <c:yVal>
            <c:numRef>
              <c:f>Escenario1!$HZ$3:$HZ$195</c:f>
              <c:numCache>
                <c:formatCode>0.00</c:formatCode>
                <c:ptCount val="193"/>
                <c:pt idx="0">
                  <c:v>0</c:v>
                </c:pt>
                <c:pt idx="1">
                  <c:v>0</c:v>
                </c:pt>
                <c:pt idx="2">
                  <c:v>28.982798147887706</c:v>
                </c:pt>
                <c:pt idx="3">
                  <c:v>77.470185971036159</c:v>
                </c:pt>
                <c:pt idx="4">
                  <c:v>88.137776389441868</c:v>
                </c:pt>
                <c:pt idx="5">
                  <c:v>73.095474318436089</c:v>
                </c:pt>
                <c:pt idx="6">
                  <c:v>53.439187142630033</c:v>
                </c:pt>
                <c:pt idx="7">
                  <c:v>37.418346259607141</c:v>
                </c:pt>
                <c:pt idx="8">
                  <c:v>27.091411312334081</c:v>
                </c:pt>
                <c:pt idx="9">
                  <c:v>21.092024838915798</c:v>
                </c:pt>
                <c:pt idx="10">
                  <c:v>17.719017403044965</c:v>
                </c:pt>
                <c:pt idx="11">
                  <c:v>16.002527512239652</c:v>
                </c:pt>
                <c:pt idx="12">
                  <c:v>15.416604764790087</c:v>
                </c:pt>
                <c:pt idx="13">
                  <c:v>15.455273563786072</c:v>
                </c:pt>
                <c:pt idx="14">
                  <c:v>15.796704151583459</c:v>
                </c:pt>
                <c:pt idx="15">
                  <c:v>16.243786498607484</c:v>
                </c:pt>
                <c:pt idx="16">
                  <c:v>16.679721477813352</c:v>
                </c:pt>
                <c:pt idx="17">
                  <c:v>17.03669626215753</c:v>
                </c:pt>
                <c:pt idx="18">
                  <c:v>17.27584414346401</c:v>
                </c:pt>
                <c:pt idx="19">
                  <c:v>17.37681791339832</c:v>
                </c:pt>
                <c:pt idx="20">
                  <c:v>17.335449700071933</c:v>
                </c:pt>
                <c:pt idx="21">
                  <c:v>17.168135683308005</c:v>
                </c:pt>
                <c:pt idx="22">
                  <c:v>16.892745639370844</c:v>
                </c:pt>
                <c:pt idx="23">
                  <c:v>16.476846660415866</c:v>
                </c:pt>
                <c:pt idx="24">
                  <c:v>15.945770774755781</c:v>
                </c:pt>
                <c:pt idx="25">
                  <c:v>15.326966817120841</c:v>
                </c:pt>
                <c:pt idx="26">
                  <c:v>14.651209117098624</c:v>
                </c:pt>
                <c:pt idx="27">
                  <c:v>13.953774669777836</c:v>
                </c:pt>
                <c:pt idx="28">
                  <c:v>13.275620034396905</c:v>
                </c:pt>
                <c:pt idx="29">
                  <c:v>12.664585105532794</c:v>
                </c:pt>
                <c:pt idx="30">
                  <c:v>12.17665066275304</c:v>
                </c:pt>
                <c:pt idx="31">
                  <c:v>11.877273737492498</c:v>
                </c:pt>
                <c:pt idx="32">
                  <c:v>11.842761743591355</c:v>
                </c:pt>
                <c:pt idx="33">
                  <c:v>12.161397839319898</c:v>
                </c:pt>
                <c:pt idx="34">
                  <c:v>12.933508101550718</c:v>
                </c:pt>
                <c:pt idx="35">
                  <c:v>14.269083993871901</c:v>
                </c:pt>
                <c:pt idx="36">
                  <c:v>16.281599427195975</c:v>
                </c:pt>
                <c:pt idx="37">
                  <c:v>19.077885695263742</c:v>
                </c:pt>
                <c:pt idx="38">
                  <c:v>16.190142318139575</c:v>
                </c:pt>
                <c:pt idx="39">
                  <c:v>6.9364636822197747</c:v>
                </c:pt>
                <c:pt idx="40">
                  <c:v>1.3784616030179584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3135-4CBB-95EE-0FCC3DE259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7616399"/>
        <c:axId val="607613519"/>
      </c:scatterChart>
      <c:scatterChart>
        <c:scatterStyle val="smoothMarker"/>
        <c:varyColors val="0"/>
        <c:ser>
          <c:idx val="3"/>
          <c:order val="3"/>
          <c:tx>
            <c:v>Vol - Cond Urb</c:v>
          </c:tx>
          <c:spPr>
            <a:ln w="19050" cap="rnd">
              <a:solidFill>
                <a:schemeClr val="accent4"/>
              </a:solidFill>
              <a:prstDash val="lgDash"/>
              <a:round/>
            </a:ln>
            <a:effectLst/>
          </c:spPr>
          <c:marker>
            <c:symbol val="none"/>
          </c:marker>
          <c:xVal>
            <c:numRef>
              <c:f>Escenario1!$HS$3:$HS$195</c:f>
              <c:numCache>
                <c:formatCode>0</c:formatCode>
                <c:ptCount val="193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60</c:v>
                </c:pt>
                <c:pt idx="13">
                  <c:v>65</c:v>
                </c:pt>
                <c:pt idx="14">
                  <c:v>70</c:v>
                </c:pt>
                <c:pt idx="15">
                  <c:v>75</c:v>
                </c:pt>
                <c:pt idx="16">
                  <c:v>80</c:v>
                </c:pt>
                <c:pt idx="17">
                  <c:v>85</c:v>
                </c:pt>
                <c:pt idx="18">
                  <c:v>90</c:v>
                </c:pt>
                <c:pt idx="19">
                  <c:v>95</c:v>
                </c:pt>
                <c:pt idx="20">
                  <c:v>100</c:v>
                </c:pt>
                <c:pt idx="21">
                  <c:v>105</c:v>
                </c:pt>
                <c:pt idx="22">
                  <c:v>110</c:v>
                </c:pt>
                <c:pt idx="23">
                  <c:v>115</c:v>
                </c:pt>
                <c:pt idx="24">
                  <c:v>120</c:v>
                </c:pt>
                <c:pt idx="25">
                  <c:v>125</c:v>
                </c:pt>
                <c:pt idx="26">
                  <c:v>130</c:v>
                </c:pt>
                <c:pt idx="27">
                  <c:v>135</c:v>
                </c:pt>
                <c:pt idx="28">
                  <c:v>140</c:v>
                </c:pt>
                <c:pt idx="29">
                  <c:v>145</c:v>
                </c:pt>
                <c:pt idx="30">
                  <c:v>150</c:v>
                </c:pt>
                <c:pt idx="31">
                  <c:v>155</c:v>
                </c:pt>
                <c:pt idx="32">
                  <c:v>160</c:v>
                </c:pt>
                <c:pt idx="33">
                  <c:v>165</c:v>
                </c:pt>
                <c:pt idx="34">
                  <c:v>170</c:v>
                </c:pt>
                <c:pt idx="35">
                  <c:v>175</c:v>
                </c:pt>
                <c:pt idx="36">
                  <c:v>180</c:v>
                </c:pt>
                <c:pt idx="37">
                  <c:v>185</c:v>
                </c:pt>
                <c:pt idx="38">
                  <c:v>190</c:v>
                </c:pt>
                <c:pt idx="39">
                  <c:v>195</c:v>
                </c:pt>
                <c:pt idx="40">
                  <c:v>200</c:v>
                </c:pt>
                <c:pt idx="41">
                  <c:v>205</c:v>
                </c:pt>
                <c:pt idx="42">
                  <c:v>210</c:v>
                </c:pt>
                <c:pt idx="43">
                  <c:v>215</c:v>
                </c:pt>
                <c:pt idx="44">
                  <c:v>220</c:v>
                </c:pt>
                <c:pt idx="45">
                  <c:v>225</c:v>
                </c:pt>
                <c:pt idx="46">
                  <c:v>230</c:v>
                </c:pt>
                <c:pt idx="47">
                  <c:v>235</c:v>
                </c:pt>
                <c:pt idx="48">
                  <c:v>240</c:v>
                </c:pt>
                <c:pt idx="49">
                  <c:v>245</c:v>
                </c:pt>
                <c:pt idx="50">
                  <c:v>250</c:v>
                </c:pt>
                <c:pt idx="51">
                  <c:v>255</c:v>
                </c:pt>
                <c:pt idx="52">
                  <c:v>260</c:v>
                </c:pt>
                <c:pt idx="53">
                  <c:v>265</c:v>
                </c:pt>
                <c:pt idx="54">
                  <c:v>270</c:v>
                </c:pt>
                <c:pt idx="55">
                  <c:v>275</c:v>
                </c:pt>
                <c:pt idx="56">
                  <c:v>280</c:v>
                </c:pt>
                <c:pt idx="57">
                  <c:v>285</c:v>
                </c:pt>
                <c:pt idx="58">
                  <c:v>290</c:v>
                </c:pt>
                <c:pt idx="59">
                  <c:v>295</c:v>
                </c:pt>
                <c:pt idx="60">
                  <c:v>300</c:v>
                </c:pt>
                <c:pt idx="61">
                  <c:v>305</c:v>
                </c:pt>
                <c:pt idx="62">
                  <c:v>310</c:v>
                </c:pt>
                <c:pt idx="63">
                  <c:v>315</c:v>
                </c:pt>
                <c:pt idx="64">
                  <c:v>320</c:v>
                </c:pt>
                <c:pt idx="65">
                  <c:v>325</c:v>
                </c:pt>
                <c:pt idx="66">
                  <c:v>330</c:v>
                </c:pt>
                <c:pt idx="67">
                  <c:v>335</c:v>
                </c:pt>
                <c:pt idx="68">
                  <c:v>340</c:v>
                </c:pt>
                <c:pt idx="69">
                  <c:v>345</c:v>
                </c:pt>
                <c:pt idx="70">
                  <c:v>350</c:v>
                </c:pt>
                <c:pt idx="71">
                  <c:v>355</c:v>
                </c:pt>
                <c:pt idx="72">
                  <c:v>360</c:v>
                </c:pt>
                <c:pt idx="73">
                  <c:v>365</c:v>
                </c:pt>
                <c:pt idx="74">
                  <c:v>370</c:v>
                </c:pt>
                <c:pt idx="75">
                  <c:v>375</c:v>
                </c:pt>
                <c:pt idx="76">
                  <c:v>380</c:v>
                </c:pt>
                <c:pt idx="77">
                  <c:v>385</c:v>
                </c:pt>
                <c:pt idx="78">
                  <c:v>390</c:v>
                </c:pt>
                <c:pt idx="79">
                  <c:v>395</c:v>
                </c:pt>
                <c:pt idx="80">
                  <c:v>400</c:v>
                </c:pt>
                <c:pt idx="81">
                  <c:v>405</c:v>
                </c:pt>
                <c:pt idx="82">
                  <c:v>410</c:v>
                </c:pt>
                <c:pt idx="83">
                  <c:v>415</c:v>
                </c:pt>
                <c:pt idx="84">
                  <c:v>420</c:v>
                </c:pt>
                <c:pt idx="85">
                  <c:v>425</c:v>
                </c:pt>
                <c:pt idx="86">
                  <c:v>430</c:v>
                </c:pt>
                <c:pt idx="87">
                  <c:v>435</c:v>
                </c:pt>
                <c:pt idx="88">
                  <c:v>440</c:v>
                </c:pt>
                <c:pt idx="89">
                  <c:v>445</c:v>
                </c:pt>
                <c:pt idx="90">
                  <c:v>450</c:v>
                </c:pt>
                <c:pt idx="91">
                  <c:v>455</c:v>
                </c:pt>
                <c:pt idx="92">
                  <c:v>460</c:v>
                </c:pt>
                <c:pt idx="93">
                  <c:v>465</c:v>
                </c:pt>
                <c:pt idx="94">
                  <c:v>470</c:v>
                </c:pt>
                <c:pt idx="95">
                  <c:v>475</c:v>
                </c:pt>
                <c:pt idx="96">
                  <c:v>480</c:v>
                </c:pt>
                <c:pt idx="97">
                  <c:v>485</c:v>
                </c:pt>
                <c:pt idx="98">
                  <c:v>490</c:v>
                </c:pt>
                <c:pt idx="99">
                  <c:v>495</c:v>
                </c:pt>
                <c:pt idx="100">
                  <c:v>500</c:v>
                </c:pt>
                <c:pt idx="101">
                  <c:v>505</c:v>
                </c:pt>
                <c:pt idx="102">
                  <c:v>510</c:v>
                </c:pt>
                <c:pt idx="103">
                  <c:v>515</c:v>
                </c:pt>
                <c:pt idx="104">
                  <c:v>520</c:v>
                </c:pt>
                <c:pt idx="105">
                  <c:v>525</c:v>
                </c:pt>
                <c:pt idx="106">
                  <c:v>530</c:v>
                </c:pt>
                <c:pt idx="107">
                  <c:v>535</c:v>
                </c:pt>
                <c:pt idx="108">
                  <c:v>540</c:v>
                </c:pt>
                <c:pt idx="109">
                  <c:v>545</c:v>
                </c:pt>
                <c:pt idx="110">
                  <c:v>550</c:v>
                </c:pt>
                <c:pt idx="111">
                  <c:v>555</c:v>
                </c:pt>
                <c:pt idx="112">
                  <c:v>560</c:v>
                </c:pt>
                <c:pt idx="113">
                  <c:v>565</c:v>
                </c:pt>
                <c:pt idx="114">
                  <c:v>570</c:v>
                </c:pt>
                <c:pt idx="115">
                  <c:v>575</c:v>
                </c:pt>
                <c:pt idx="116">
                  <c:v>580</c:v>
                </c:pt>
                <c:pt idx="117">
                  <c:v>585</c:v>
                </c:pt>
                <c:pt idx="118">
                  <c:v>590</c:v>
                </c:pt>
                <c:pt idx="119">
                  <c:v>595</c:v>
                </c:pt>
                <c:pt idx="120">
                  <c:v>600</c:v>
                </c:pt>
                <c:pt idx="121">
                  <c:v>605</c:v>
                </c:pt>
                <c:pt idx="122">
                  <c:v>610</c:v>
                </c:pt>
                <c:pt idx="123">
                  <c:v>615</c:v>
                </c:pt>
                <c:pt idx="124">
                  <c:v>620</c:v>
                </c:pt>
                <c:pt idx="125">
                  <c:v>625</c:v>
                </c:pt>
                <c:pt idx="126">
                  <c:v>630</c:v>
                </c:pt>
                <c:pt idx="127">
                  <c:v>635</c:v>
                </c:pt>
                <c:pt idx="128">
                  <c:v>640</c:v>
                </c:pt>
                <c:pt idx="129">
                  <c:v>645</c:v>
                </c:pt>
                <c:pt idx="130">
                  <c:v>650</c:v>
                </c:pt>
                <c:pt idx="131">
                  <c:v>655</c:v>
                </c:pt>
                <c:pt idx="132">
                  <c:v>660</c:v>
                </c:pt>
                <c:pt idx="133">
                  <c:v>665</c:v>
                </c:pt>
                <c:pt idx="134">
                  <c:v>670</c:v>
                </c:pt>
                <c:pt idx="135">
                  <c:v>675</c:v>
                </c:pt>
                <c:pt idx="136">
                  <c:v>680</c:v>
                </c:pt>
                <c:pt idx="137">
                  <c:v>685</c:v>
                </c:pt>
                <c:pt idx="138">
                  <c:v>690</c:v>
                </c:pt>
                <c:pt idx="139">
                  <c:v>695</c:v>
                </c:pt>
                <c:pt idx="140">
                  <c:v>700</c:v>
                </c:pt>
                <c:pt idx="141">
                  <c:v>705</c:v>
                </c:pt>
                <c:pt idx="142">
                  <c:v>710</c:v>
                </c:pt>
                <c:pt idx="143">
                  <c:v>715</c:v>
                </c:pt>
                <c:pt idx="144">
                  <c:v>720</c:v>
                </c:pt>
                <c:pt idx="145">
                  <c:v>725</c:v>
                </c:pt>
                <c:pt idx="146">
                  <c:v>730</c:v>
                </c:pt>
                <c:pt idx="147">
                  <c:v>735</c:v>
                </c:pt>
                <c:pt idx="148">
                  <c:v>740</c:v>
                </c:pt>
                <c:pt idx="149">
                  <c:v>745</c:v>
                </c:pt>
                <c:pt idx="150">
                  <c:v>750</c:v>
                </c:pt>
                <c:pt idx="151">
                  <c:v>755</c:v>
                </c:pt>
                <c:pt idx="152">
                  <c:v>760</c:v>
                </c:pt>
                <c:pt idx="153">
                  <c:v>765</c:v>
                </c:pt>
                <c:pt idx="154">
                  <c:v>770</c:v>
                </c:pt>
                <c:pt idx="155">
                  <c:v>775</c:v>
                </c:pt>
                <c:pt idx="156">
                  <c:v>780</c:v>
                </c:pt>
                <c:pt idx="157">
                  <c:v>785</c:v>
                </c:pt>
                <c:pt idx="158">
                  <c:v>790</c:v>
                </c:pt>
                <c:pt idx="159">
                  <c:v>795</c:v>
                </c:pt>
                <c:pt idx="160">
                  <c:v>800</c:v>
                </c:pt>
                <c:pt idx="161">
                  <c:v>805</c:v>
                </c:pt>
                <c:pt idx="162">
                  <c:v>810</c:v>
                </c:pt>
                <c:pt idx="163">
                  <c:v>815</c:v>
                </c:pt>
                <c:pt idx="164">
                  <c:v>820</c:v>
                </c:pt>
                <c:pt idx="165">
                  <c:v>825</c:v>
                </c:pt>
                <c:pt idx="166">
                  <c:v>830</c:v>
                </c:pt>
                <c:pt idx="167">
                  <c:v>835</c:v>
                </c:pt>
                <c:pt idx="168">
                  <c:v>840</c:v>
                </c:pt>
                <c:pt idx="169">
                  <c:v>845</c:v>
                </c:pt>
                <c:pt idx="170">
                  <c:v>850</c:v>
                </c:pt>
                <c:pt idx="171">
                  <c:v>855</c:v>
                </c:pt>
                <c:pt idx="172">
                  <c:v>860</c:v>
                </c:pt>
                <c:pt idx="173">
                  <c:v>865</c:v>
                </c:pt>
                <c:pt idx="174">
                  <c:v>870</c:v>
                </c:pt>
                <c:pt idx="175">
                  <c:v>875</c:v>
                </c:pt>
                <c:pt idx="176">
                  <c:v>880</c:v>
                </c:pt>
                <c:pt idx="177">
                  <c:v>885</c:v>
                </c:pt>
                <c:pt idx="178">
                  <c:v>890</c:v>
                </c:pt>
                <c:pt idx="179">
                  <c:v>895</c:v>
                </c:pt>
                <c:pt idx="180">
                  <c:v>900</c:v>
                </c:pt>
                <c:pt idx="181">
                  <c:v>905</c:v>
                </c:pt>
                <c:pt idx="182">
                  <c:v>910</c:v>
                </c:pt>
                <c:pt idx="183">
                  <c:v>915</c:v>
                </c:pt>
                <c:pt idx="184">
                  <c:v>920</c:v>
                </c:pt>
                <c:pt idx="185">
                  <c:v>925</c:v>
                </c:pt>
                <c:pt idx="186">
                  <c:v>930</c:v>
                </c:pt>
                <c:pt idx="187">
                  <c:v>935</c:v>
                </c:pt>
                <c:pt idx="188">
                  <c:v>940</c:v>
                </c:pt>
                <c:pt idx="189">
                  <c:v>945</c:v>
                </c:pt>
                <c:pt idx="190">
                  <c:v>950</c:v>
                </c:pt>
                <c:pt idx="191">
                  <c:v>955</c:v>
                </c:pt>
                <c:pt idx="192">
                  <c:v>960</c:v>
                </c:pt>
              </c:numCache>
            </c:numRef>
          </c:xVal>
          <c:yVal>
            <c:numRef>
              <c:f>Escenario1!$HY$3:$HY$195</c:f>
              <c:numCache>
                <c:formatCode>0.0</c:formatCode>
                <c:ptCount val="193"/>
                <c:pt idx="0">
                  <c:v>0</c:v>
                </c:pt>
                <c:pt idx="1">
                  <c:v>0</c:v>
                </c:pt>
                <c:pt idx="2">
                  <c:v>9.4525807116157026</c:v>
                </c:pt>
                <c:pt idx="3">
                  <c:v>35.964520201316098</c:v>
                </c:pt>
                <c:pt idx="4">
                  <c:v>70.147621111500101</c:v>
                </c:pt>
                <c:pt idx="5">
                  <c:v>104.51134136046863</c:v>
                </c:pt>
                <c:pt idx="6">
                  <c:v>136.4777971488823</c:v>
                </c:pt>
                <c:pt idx="7">
                  <c:v>165.31132277728739</c:v>
                </c:pt>
                <c:pt idx="8">
                  <c:v>191.01499681509429</c:v>
                </c:pt>
                <c:pt idx="9">
                  <c:v>213.86011276956069</c:v>
                </c:pt>
                <c:pt idx="10">
                  <c:v>234.19557806464454</c:v>
                </c:pt>
                <c:pt idx="11">
                  <c:v>252.35566177226633</c:v>
                </c:pt>
                <c:pt idx="12">
                  <c:v>268.69036498515055</c:v>
                </c:pt>
                <c:pt idx="13">
                  <c:v>283.49744365082091</c:v>
                </c:pt>
                <c:pt idx="14">
                  <c:v>297.02668637745717</c:v>
                </c:pt>
                <c:pt idx="15">
                  <c:v>309.48422675169377</c:v>
                </c:pt>
                <c:pt idx="16">
                  <c:v>321.03687724246532</c:v>
                </c:pt>
                <c:pt idx="17">
                  <c:v>331.81646904088797</c:v>
                </c:pt>
                <c:pt idx="18">
                  <c:v>341.92418320524058</c:v>
                </c:pt>
                <c:pt idx="19">
                  <c:v>351.434862195336</c:v>
                </c:pt>
                <c:pt idx="20">
                  <c:v>360.40129548922459</c:v>
                </c:pt>
                <c:pt idx="21">
                  <c:v>368.85847671429332</c:v>
                </c:pt>
                <c:pt idx="22">
                  <c:v>376.82783137994494</c:v>
                </c:pt>
                <c:pt idx="23">
                  <c:v>384.32141329396143</c:v>
                </c:pt>
                <c:pt idx="24">
                  <c:v>391.34606396742748</c:v>
                </c:pt>
                <c:pt idx="25">
                  <c:v>397.90752296098827</c:v>
                </c:pt>
                <c:pt idx="26">
                  <c:v>404.01446886475304</c:v>
                </c:pt>
                <c:pt idx="27">
                  <c:v>409.68246233580288</c:v>
                </c:pt>
                <c:pt idx="28">
                  <c:v>414.93775906339243</c:v>
                </c:pt>
                <c:pt idx="29">
                  <c:v>419.82097135338182</c:v>
                </c:pt>
                <c:pt idx="30">
                  <c:v>424.39059740945146</c:v>
                </c:pt>
                <c:pt idx="31">
                  <c:v>428.7265216305679</c:v>
                </c:pt>
                <c:pt idx="32">
                  <c:v>432.93371005768296</c:v>
                </c:pt>
                <c:pt idx="33">
                  <c:v>437.14642297033191</c:v>
                </c:pt>
                <c:pt idx="34">
                  <c:v>441.53322720730426</c:v>
                </c:pt>
                <c:pt idx="35">
                  <c:v>446.30282741893842</c:v>
                </c:pt>
                <c:pt idx="36">
                  <c:v>451.71033000867448</c:v>
                </c:pt>
                <c:pt idx="37">
                  <c:v>458.06327588302815</c:v>
                </c:pt>
                <c:pt idx="38">
                  <c:v>463.69181166557667</c:v>
                </c:pt>
                <c:pt idx="39">
                  <c:v>466.63046036801757</c:v>
                </c:pt>
                <c:pt idx="40">
                  <c:v>467.84824073175588</c:v>
                </c:pt>
                <c:pt idx="41">
                  <c:v>468.36621347038346</c:v>
                </c:pt>
                <c:pt idx="42">
                  <c:v>468.58665684772706</c:v>
                </c:pt>
                <c:pt idx="43">
                  <c:v>468.67935443964871</c:v>
                </c:pt>
                <c:pt idx="44">
                  <c:v>468.71568277954015</c:v>
                </c:pt>
                <c:pt idx="45">
                  <c:v>468.72665229745769</c:v>
                </c:pt>
                <c:pt idx="46">
                  <c:v>468.72665229745769</c:v>
                </c:pt>
                <c:pt idx="47">
                  <c:v>468.72665229745769</c:v>
                </c:pt>
                <c:pt idx="48">
                  <c:v>468.72665229745769</c:v>
                </c:pt>
                <c:pt idx="49">
                  <c:v>468.72665229745769</c:v>
                </c:pt>
                <c:pt idx="50">
                  <c:v>468.72665229745769</c:v>
                </c:pt>
                <c:pt idx="51">
                  <c:v>468.72665229745769</c:v>
                </c:pt>
                <c:pt idx="52">
                  <c:v>468.72665229745769</c:v>
                </c:pt>
                <c:pt idx="53">
                  <c:v>468.72665229745769</c:v>
                </c:pt>
                <c:pt idx="54">
                  <c:v>468.72665229745769</c:v>
                </c:pt>
                <c:pt idx="55">
                  <c:v>468.72665229745769</c:v>
                </c:pt>
                <c:pt idx="56">
                  <c:v>468.72665229745769</c:v>
                </c:pt>
                <c:pt idx="57">
                  <c:v>468.72665229745769</c:v>
                </c:pt>
                <c:pt idx="58">
                  <c:v>468.72665229745769</c:v>
                </c:pt>
                <c:pt idx="59">
                  <c:v>468.72665229745769</c:v>
                </c:pt>
                <c:pt idx="60">
                  <c:v>468.72665229745769</c:v>
                </c:pt>
                <c:pt idx="61">
                  <c:v>468.72665229745769</c:v>
                </c:pt>
                <c:pt idx="62">
                  <c:v>468.72665229745769</c:v>
                </c:pt>
                <c:pt idx="63">
                  <c:v>468.72665229745769</c:v>
                </c:pt>
                <c:pt idx="64">
                  <c:v>468.72665229745769</c:v>
                </c:pt>
                <c:pt idx="65">
                  <c:v>468.72665229745769</c:v>
                </c:pt>
                <c:pt idx="66">
                  <c:v>468.72665229745769</c:v>
                </c:pt>
                <c:pt idx="67">
                  <c:v>468.72665229745769</c:v>
                </c:pt>
                <c:pt idx="68">
                  <c:v>468.72665229745769</c:v>
                </c:pt>
                <c:pt idx="69">
                  <c:v>468.72665229745769</c:v>
                </c:pt>
                <c:pt idx="70">
                  <c:v>468.72665229745769</c:v>
                </c:pt>
                <c:pt idx="71">
                  <c:v>468.72665229745769</c:v>
                </c:pt>
                <c:pt idx="72">
                  <c:v>468.72665229745769</c:v>
                </c:pt>
                <c:pt idx="73">
                  <c:v>468.72665229745769</c:v>
                </c:pt>
                <c:pt idx="74">
                  <c:v>468.72665229745769</c:v>
                </c:pt>
                <c:pt idx="75">
                  <c:v>468.72665229745769</c:v>
                </c:pt>
                <c:pt idx="76">
                  <c:v>468.72665229745769</c:v>
                </c:pt>
                <c:pt idx="77">
                  <c:v>468.72665229745769</c:v>
                </c:pt>
                <c:pt idx="78">
                  <c:v>468.72665229745769</c:v>
                </c:pt>
                <c:pt idx="79">
                  <c:v>468.72665229745769</c:v>
                </c:pt>
                <c:pt idx="80">
                  <c:v>468.72665229745769</c:v>
                </c:pt>
                <c:pt idx="81">
                  <c:v>468.72665229745769</c:v>
                </c:pt>
                <c:pt idx="82">
                  <c:v>468.72665229745769</c:v>
                </c:pt>
                <c:pt idx="83">
                  <c:v>468.72665229745769</c:v>
                </c:pt>
                <c:pt idx="84">
                  <c:v>468.72665229745769</c:v>
                </c:pt>
                <c:pt idx="85">
                  <c:v>468.72665229745769</c:v>
                </c:pt>
                <c:pt idx="86">
                  <c:v>468.72665229745769</c:v>
                </c:pt>
                <c:pt idx="87">
                  <c:v>468.72665229745769</c:v>
                </c:pt>
                <c:pt idx="88">
                  <c:v>468.72665229745769</c:v>
                </c:pt>
                <c:pt idx="89">
                  <c:v>468.72665229745769</c:v>
                </c:pt>
                <c:pt idx="90">
                  <c:v>468.72665229745769</c:v>
                </c:pt>
                <c:pt idx="91">
                  <c:v>468.72665229745769</c:v>
                </c:pt>
                <c:pt idx="92">
                  <c:v>468.72665229745769</c:v>
                </c:pt>
                <c:pt idx="93">
                  <c:v>468.72665229745769</c:v>
                </c:pt>
                <c:pt idx="94">
                  <c:v>468.72665229745769</c:v>
                </c:pt>
                <c:pt idx="95">
                  <c:v>468.72665229745769</c:v>
                </c:pt>
                <c:pt idx="96">
                  <c:v>468.72665229745769</c:v>
                </c:pt>
                <c:pt idx="97">
                  <c:v>468.72665229745769</c:v>
                </c:pt>
                <c:pt idx="98">
                  <c:v>468.72665229745769</c:v>
                </c:pt>
                <c:pt idx="99">
                  <c:v>468.72665229745769</c:v>
                </c:pt>
                <c:pt idx="100">
                  <c:v>468.72665229745769</c:v>
                </c:pt>
                <c:pt idx="101">
                  <c:v>468.72665229745769</c:v>
                </c:pt>
                <c:pt idx="102">
                  <c:v>468.72665229745769</c:v>
                </c:pt>
                <c:pt idx="103">
                  <c:v>468.72665229745769</c:v>
                </c:pt>
                <c:pt idx="104">
                  <c:v>468.72665229745769</c:v>
                </c:pt>
                <c:pt idx="105">
                  <c:v>468.72665229745769</c:v>
                </c:pt>
                <c:pt idx="106">
                  <c:v>468.72665229745769</c:v>
                </c:pt>
                <c:pt idx="107">
                  <c:v>468.72665229745769</c:v>
                </c:pt>
                <c:pt idx="108">
                  <c:v>468.72665229745769</c:v>
                </c:pt>
                <c:pt idx="109">
                  <c:v>468.72665229745769</c:v>
                </c:pt>
                <c:pt idx="110">
                  <c:v>468.72665229745769</c:v>
                </c:pt>
                <c:pt idx="111">
                  <c:v>468.72665229745769</c:v>
                </c:pt>
                <c:pt idx="112">
                  <c:v>468.72665229745769</c:v>
                </c:pt>
                <c:pt idx="113">
                  <c:v>468.72665229745769</c:v>
                </c:pt>
                <c:pt idx="114">
                  <c:v>468.72665229745769</c:v>
                </c:pt>
                <c:pt idx="115">
                  <c:v>468.72665229745769</c:v>
                </c:pt>
                <c:pt idx="116">
                  <c:v>468.72665229745769</c:v>
                </c:pt>
                <c:pt idx="117">
                  <c:v>468.72665229745769</c:v>
                </c:pt>
                <c:pt idx="118">
                  <c:v>468.72665229745769</c:v>
                </c:pt>
                <c:pt idx="119">
                  <c:v>468.72665229745769</c:v>
                </c:pt>
                <c:pt idx="120">
                  <c:v>468.72665229745769</c:v>
                </c:pt>
                <c:pt idx="121">
                  <c:v>468.72665229745769</c:v>
                </c:pt>
                <c:pt idx="122">
                  <c:v>468.72665229745769</c:v>
                </c:pt>
                <c:pt idx="123">
                  <c:v>468.72665229745769</c:v>
                </c:pt>
                <c:pt idx="124">
                  <c:v>468.72665229745769</c:v>
                </c:pt>
                <c:pt idx="125">
                  <c:v>468.72665229745769</c:v>
                </c:pt>
                <c:pt idx="126">
                  <c:v>468.72665229745769</c:v>
                </c:pt>
                <c:pt idx="127">
                  <c:v>468.72665229745769</c:v>
                </c:pt>
                <c:pt idx="128">
                  <c:v>468.72665229745769</c:v>
                </c:pt>
                <c:pt idx="129">
                  <c:v>468.72665229745769</c:v>
                </c:pt>
                <c:pt idx="130">
                  <c:v>468.72665229745769</c:v>
                </c:pt>
                <c:pt idx="131">
                  <c:v>468.72665229745769</c:v>
                </c:pt>
                <c:pt idx="132">
                  <c:v>468.72665229745769</c:v>
                </c:pt>
                <c:pt idx="133">
                  <c:v>468.72665229745769</c:v>
                </c:pt>
                <c:pt idx="134">
                  <c:v>468.72665229745769</c:v>
                </c:pt>
                <c:pt idx="135">
                  <c:v>468.72665229745769</c:v>
                </c:pt>
                <c:pt idx="136">
                  <c:v>468.72665229745769</c:v>
                </c:pt>
                <c:pt idx="137">
                  <c:v>468.72665229745769</c:v>
                </c:pt>
                <c:pt idx="138">
                  <c:v>468.72665229745769</c:v>
                </c:pt>
                <c:pt idx="139">
                  <c:v>468.72665229745769</c:v>
                </c:pt>
                <c:pt idx="140">
                  <c:v>468.72665229745769</c:v>
                </c:pt>
                <c:pt idx="141">
                  <c:v>468.72665229745769</c:v>
                </c:pt>
                <c:pt idx="142">
                  <c:v>468.72665229745769</c:v>
                </c:pt>
                <c:pt idx="143">
                  <c:v>468.72665229745769</c:v>
                </c:pt>
                <c:pt idx="144">
                  <c:v>468.72665229745769</c:v>
                </c:pt>
                <c:pt idx="145">
                  <c:v>468.72665229745769</c:v>
                </c:pt>
                <c:pt idx="146">
                  <c:v>468.72665229745769</c:v>
                </c:pt>
                <c:pt idx="147">
                  <c:v>468.72665229745769</c:v>
                </c:pt>
                <c:pt idx="148">
                  <c:v>468.72665229745769</c:v>
                </c:pt>
                <c:pt idx="149">
                  <c:v>468.72665229745769</c:v>
                </c:pt>
                <c:pt idx="150">
                  <c:v>468.72665229745769</c:v>
                </c:pt>
                <c:pt idx="151">
                  <c:v>468.72665229745769</c:v>
                </c:pt>
                <c:pt idx="152">
                  <c:v>468.72665229745769</c:v>
                </c:pt>
                <c:pt idx="153">
                  <c:v>468.72665229745769</c:v>
                </c:pt>
                <c:pt idx="154">
                  <c:v>468.72665229745769</c:v>
                </c:pt>
                <c:pt idx="155">
                  <c:v>468.72665229745769</c:v>
                </c:pt>
                <c:pt idx="156">
                  <c:v>468.72665229745769</c:v>
                </c:pt>
                <c:pt idx="157">
                  <c:v>468.72665229745769</c:v>
                </c:pt>
                <c:pt idx="158">
                  <c:v>468.72665229745769</c:v>
                </c:pt>
                <c:pt idx="159">
                  <c:v>468.72665229745769</c:v>
                </c:pt>
                <c:pt idx="160">
                  <c:v>468.72665229745769</c:v>
                </c:pt>
                <c:pt idx="161">
                  <c:v>468.72665229745769</c:v>
                </c:pt>
                <c:pt idx="162">
                  <c:v>468.72665229745769</c:v>
                </c:pt>
                <c:pt idx="163">
                  <c:v>468.72665229745769</c:v>
                </c:pt>
                <c:pt idx="164">
                  <c:v>468.72665229745769</c:v>
                </c:pt>
                <c:pt idx="165">
                  <c:v>468.72665229745769</c:v>
                </c:pt>
                <c:pt idx="166">
                  <c:v>468.72665229745769</c:v>
                </c:pt>
                <c:pt idx="167">
                  <c:v>468.72665229745769</c:v>
                </c:pt>
                <c:pt idx="168">
                  <c:v>468.72665229745769</c:v>
                </c:pt>
                <c:pt idx="169">
                  <c:v>468.72665229745769</c:v>
                </c:pt>
                <c:pt idx="170">
                  <c:v>468.72665229745769</c:v>
                </c:pt>
                <c:pt idx="171">
                  <c:v>468.72665229745769</c:v>
                </c:pt>
                <c:pt idx="172">
                  <c:v>468.72665229745769</c:v>
                </c:pt>
                <c:pt idx="173">
                  <c:v>468.72665229745769</c:v>
                </c:pt>
                <c:pt idx="174">
                  <c:v>468.72665229745769</c:v>
                </c:pt>
                <c:pt idx="175">
                  <c:v>468.72665229745769</c:v>
                </c:pt>
                <c:pt idx="176">
                  <c:v>468.72665229745769</c:v>
                </c:pt>
                <c:pt idx="177">
                  <c:v>468.72665229745769</c:v>
                </c:pt>
                <c:pt idx="178">
                  <c:v>468.72665229745769</c:v>
                </c:pt>
                <c:pt idx="179">
                  <c:v>468.72665229745769</c:v>
                </c:pt>
                <c:pt idx="180">
                  <c:v>468.72665229745769</c:v>
                </c:pt>
                <c:pt idx="181">
                  <c:v>468.72665229745769</c:v>
                </c:pt>
                <c:pt idx="182">
                  <c:v>468.72665229745769</c:v>
                </c:pt>
                <c:pt idx="183">
                  <c:v>468.72665229745769</c:v>
                </c:pt>
                <c:pt idx="184">
                  <c:v>468.72665229745769</c:v>
                </c:pt>
                <c:pt idx="185">
                  <c:v>468.72665229745769</c:v>
                </c:pt>
                <c:pt idx="186">
                  <c:v>468.72665229745769</c:v>
                </c:pt>
                <c:pt idx="187">
                  <c:v>468.72665229745769</c:v>
                </c:pt>
                <c:pt idx="188">
                  <c:v>468.72665229745769</c:v>
                </c:pt>
                <c:pt idx="189">
                  <c:v>468.72665229745769</c:v>
                </c:pt>
                <c:pt idx="190">
                  <c:v>468.72665229745769</c:v>
                </c:pt>
                <c:pt idx="191">
                  <c:v>468.72665229745769</c:v>
                </c:pt>
                <c:pt idx="192">
                  <c:v>468.72665229745769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3135-4CBB-95EE-0FCC3DE25984}"/>
            </c:ext>
          </c:extLst>
        </c:ser>
        <c:ser>
          <c:idx val="4"/>
          <c:order val="4"/>
          <c:tx>
            <c:v>Vol - Cond. Nat</c:v>
          </c:tx>
          <c:spPr>
            <a:ln w="19050" cap="rnd">
              <a:solidFill>
                <a:schemeClr val="accent6"/>
              </a:solidFill>
              <a:prstDash val="lgDash"/>
              <a:round/>
            </a:ln>
            <a:effectLst/>
          </c:spPr>
          <c:marker>
            <c:symbol val="none"/>
          </c:marker>
          <c:xVal>
            <c:numRef>
              <c:f>Escenario1!$X$3:$X$195</c:f>
              <c:numCache>
                <c:formatCode>0</c:formatCode>
                <c:ptCount val="193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60</c:v>
                </c:pt>
                <c:pt idx="13">
                  <c:v>65</c:v>
                </c:pt>
                <c:pt idx="14">
                  <c:v>70</c:v>
                </c:pt>
                <c:pt idx="15">
                  <c:v>75</c:v>
                </c:pt>
                <c:pt idx="16">
                  <c:v>80</c:v>
                </c:pt>
                <c:pt idx="17">
                  <c:v>85</c:v>
                </c:pt>
                <c:pt idx="18">
                  <c:v>90</c:v>
                </c:pt>
                <c:pt idx="19">
                  <c:v>95</c:v>
                </c:pt>
                <c:pt idx="20">
                  <c:v>100</c:v>
                </c:pt>
                <c:pt idx="21">
                  <c:v>105</c:v>
                </c:pt>
                <c:pt idx="22">
                  <c:v>110</c:v>
                </c:pt>
                <c:pt idx="23">
                  <c:v>115</c:v>
                </c:pt>
                <c:pt idx="24">
                  <c:v>120</c:v>
                </c:pt>
                <c:pt idx="25">
                  <c:v>125</c:v>
                </c:pt>
                <c:pt idx="26">
                  <c:v>130</c:v>
                </c:pt>
                <c:pt idx="27">
                  <c:v>135</c:v>
                </c:pt>
                <c:pt idx="28">
                  <c:v>140</c:v>
                </c:pt>
                <c:pt idx="29">
                  <c:v>145</c:v>
                </c:pt>
                <c:pt idx="30">
                  <c:v>150</c:v>
                </c:pt>
                <c:pt idx="31">
                  <c:v>155</c:v>
                </c:pt>
                <c:pt idx="32">
                  <c:v>160</c:v>
                </c:pt>
                <c:pt idx="33">
                  <c:v>165</c:v>
                </c:pt>
                <c:pt idx="34">
                  <c:v>170</c:v>
                </c:pt>
                <c:pt idx="35">
                  <c:v>175</c:v>
                </c:pt>
                <c:pt idx="36">
                  <c:v>180</c:v>
                </c:pt>
                <c:pt idx="37">
                  <c:v>185</c:v>
                </c:pt>
                <c:pt idx="38">
                  <c:v>190</c:v>
                </c:pt>
                <c:pt idx="39">
                  <c:v>195</c:v>
                </c:pt>
                <c:pt idx="40">
                  <c:v>200</c:v>
                </c:pt>
                <c:pt idx="41">
                  <c:v>205</c:v>
                </c:pt>
                <c:pt idx="42">
                  <c:v>210</c:v>
                </c:pt>
                <c:pt idx="43">
                  <c:v>215</c:v>
                </c:pt>
                <c:pt idx="44">
                  <c:v>220</c:v>
                </c:pt>
                <c:pt idx="45">
                  <c:v>225</c:v>
                </c:pt>
                <c:pt idx="46">
                  <c:v>230</c:v>
                </c:pt>
                <c:pt idx="47">
                  <c:v>235</c:v>
                </c:pt>
                <c:pt idx="48">
                  <c:v>240</c:v>
                </c:pt>
                <c:pt idx="49">
                  <c:v>245</c:v>
                </c:pt>
                <c:pt idx="50">
                  <c:v>250</c:v>
                </c:pt>
                <c:pt idx="51">
                  <c:v>255</c:v>
                </c:pt>
                <c:pt idx="52">
                  <c:v>260</c:v>
                </c:pt>
                <c:pt idx="53">
                  <c:v>265</c:v>
                </c:pt>
                <c:pt idx="54">
                  <c:v>270</c:v>
                </c:pt>
                <c:pt idx="55">
                  <c:v>275</c:v>
                </c:pt>
                <c:pt idx="56">
                  <c:v>280</c:v>
                </c:pt>
                <c:pt idx="57">
                  <c:v>285</c:v>
                </c:pt>
                <c:pt idx="58">
                  <c:v>290</c:v>
                </c:pt>
                <c:pt idx="59">
                  <c:v>295</c:v>
                </c:pt>
                <c:pt idx="60">
                  <c:v>300</c:v>
                </c:pt>
                <c:pt idx="61">
                  <c:v>305</c:v>
                </c:pt>
                <c:pt idx="62">
                  <c:v>310</c:v>
                </c:pt>
                <c:pt idx="63">
                  <c:v>315</c:v>
                </c:pt>
                <c:pt idx="64">
                  <c:v>320</c:v>
                </c:pt>
                <c:pt idx="65">
                  <c:v>325</c:v>
                </c:pt>
                <c:pt idx="66">
                  <c:v>330</c:v>
                </c:pt>
                <c:pt idx="67">
                  <c:v>335</c:v>
                </c:pt>
                <c:pt idx="68">
                  <c:v>340</c:v>
                </c:pt>
                <c:pt idx="69">
                  <c:v>345</c:v>
                </c:pt>
                <c:pt idx="70">
                  <c:v>350</c:v>
                </c:pt>
                <c:pt idx="71">
                  <c:v>355</c:v>
                </c:pt>
                <c:pt idx="72">
                  <c:v>360</c:v>
                </c:pt>
                <c:pt idx="73">
                  <c:v>365</c:v>
                </c:pt>
                <c:pt idx="74">
                  <c:v>370</c:v>
                </c:pt>
                <c:pt idx="75">
                  <c:v>375</c:v>
                </c:pt>
                <c:pt idx="76">
                  <c:v>380</c:v>
                </c:pt>
                <c:pt idx="77">
                  <c:v>385</c:v>
                </c:pt>
                <c:pt idx="78">
                  <c:v>390</c:v>
                </c:pt>
                <c:pt idx="79">
                  <c:v>395</c:v>
                </c:pt>
                <c:pt idx="80">
                  <c:v>400</c:v>
                </c:pt>
                <c:pt idx="81">
                  <c:v>405</c:v>
                </c:pt>
                <c:pt idx="82">
                  <c:v>410</c:v>
                </c:pt>
                <c:pt idx="83">
                  <c:v>415</c:v>
                </c:pt>
                <c:pt idx="84">
                  <c:v>420</c:v>
                </c:pt>
                <c:pt idx="85">
                  <c:v>425</c:v>
                </c:pt>
                <c:pt idx="86">
                  <c:v>430</c:v>
                </c:pt>
                <c:pt idx="87">
                  <c:v>435</c:v>
                </c:pt>
                <c:pt idx="88">
                  <c:v>440</c:v>
                </c:pt>
                <c:pt idx="89">
                  <c:v>445</c:v>
                </c:pt>
                <c:pt idx="90">
                  <c:v>450</c:v>
                </c:pt>
                <c:pt idx="91">
                  <c:v>455</c:v>
                </c:pt>
                <c:pt idx="92">
                  <c:v>460</c:v>
                </c:pt>
                <c:pt idx="93">
                  <c:v>465</c:v>
                </c:pt>
                <c:pt idx="94">
                  <c:v>470</c:v>
                </c:pt>
                <c:pt idx="95">
                  <c:v>475</c:v>
                </c:pt>
                <c:pt idx="96">
                  <c:v>480</c:v>
                </c:pt>
                <c:pt idx="97">
                  <c:v>485</c:v>
                </c:pt>
                <c:pt idx="98">
                  <c:v>490</c:v>
                </c:pt>
                <c:pt idx="99">
                  <c:v>495</c:v>
                </c:pt>
                <c:pt idx="100">
                  <c:v>500</c:v>
                </c:pt>
                <c:pt idx="101">
                  <c:v>505</c:v>
                </c:pt>
                <c:pt idx="102">
                  <c:v>510</c:v>
                </c:pt>
                <c:pt idx="103">
                  <c:v>515</c:v>
                </c:pt>
                <c:pt idx="104">
                  <c:v>520</c:v>
                </c:pt>
                <c:pt idx="105">
                  <c:v>525</c:v>
                </c:pt>
                <c:pt idx="106">
                  <c:v>530</c:v>
                </c:pt>
                <c:pt idx="107">
                  <c:v>535</c:v>
                </c:pt>
                <c:pt idx="108">
                  <c:v>540</c:v>
                </c:pt>
                <c:pt idx="109">
                  <c:v>545</c:v>
                </c:pt>
                <c:pt idx="110">
                  <c:v>550</c:v>
                </c:pt>
                <c:pt idx="111">
                  <c:v>555</c:v>
                </c:pt>
                <c:pt idx="112">
                  <c:v>560</c:v>
                </c:pt>
                <c:pt idx="113">
                  <c:v>565</c:v>
                </c:pt>
                <c:pt idx="114">
                  <c:v>570</c:v>
                </c:pt>
                <c:pt idx="115">
                  <c:v>575</c:v>
                </c:pt>
                <c:pt idx="116">
                  <c:v>580</c:v>
                </c:pt>
                <c:pt idx="117">
                  <c:v>585</c:v>
                </c:pt>
                <c:pt idx="118">
                  <c:v>590</c:v>
                </c:pt>
                <c:pt idx="119">
                  <c:v>595</c:v>
                </c:pt>
                <c:pt idx="120">
                  <c:v>600</c:v>
                </c:pt>
                <c:pt idx="121">
                  <c:v>605</c:v>
                </c:pt>
                <c:pt idx="122">
                  <c:v>610</c:v>
                </c:pt>
                <c:pt idx="123">
                  <c:v>615</c:v>
                </c:pt>
                <c:pt idx="124">
                  <c:v>620</c:v>
                </c:pt>
                <c:pt idx="125">
                  <c:v>625</c:v>
                </c:pt>
                <c:pt idx="126">
                  <c:v>630</c:v>
                </c:pt>
                <c:pt idx="127">
                  <c:v>635</c:v>
                </c:pt>
                <c:pt idx="128">
                  <c:v>640</c:v>
                </c:pt>
                <c:pt idx="129">
                  <c:v>645</c:v>
                </c:pt>
                <c:pt idx="130">
                  <c:v>650</c:v>
                </c:pt>
                <c:pt idx="131">
                  <c:v>655</c:v>
                </c:pt>
                <c:pt idx="132">
                  <c:v>660</c:v>
                </c:pt>
                <c:pt idx="133">
                  <c:v>665</c:v>
                </c:pt>
                <c:pt idx="134">
                  <c:v>670</c:v>
                </c:pt>
                <c:pt idx="135">
                  <c:v>675</c:v>
                </c:pt>
                <c:pt idx="136">
                  <c:v>680</c:v>
                </c:pt>
                <c:pt idx="137">
                  <c:v>685</c:v>
                </c:pt>
                <c:pt idx="138">
                  <c:v>690</c:v>
                </c:pt>
                <c:pt idx="139">
                  <c:v>695</c:v>
                </c:pt>
                <c:pt idx="140">
                  <c:v>700</c:v>
                </c:pt>
                <c:pt idx="141">
                  <c:v>705</c:v>
                </c:pt>
                <c:pt idx="142">
                  <c:v>710</c:v>
                </c:pt>
                <c:pt idx="143">
                  <c:v>715</c:v>
                </c:pt>
                <c:pt idx="144">
                  <c:v>720</c:v>
                </c:pt>
                <c:pt idx="145">
                  <c:v>725</c:v>
                </c:pt>
                <c:pt idx="146">
                  <c:v>730</c:v>
                </c:pt>
                <c:pt idx="147">
                  <c:v>735</c:v>
                </c:pt>
                <c:pt idx="148">
                  <c:v>740</c:v>
                </c:pt>
                <c:pt idx="149">
                  <c:v>745</c:v>
                </c:pt>
                <c:pt idx="150">
                  <c:v>750</c:v>
                </c:pt>
                <c:pt idx="151">
                  <c:v>755</c:v>
                </c:pt>
                <c:pt idx="152">
                  <c:v>760</c:v>
                </c:pt>
                <c:pt idx="153">
                  <c:v>765</c:v>
                </c:pt>
                <c:pt idx="154">
                  <c:v>770</c:v>
                </c:pt>
                <c:pt idx="155">
                  <c:v>775</c:v>
                </c:pt>
                <c:pt idx="156">
                  <c:v>780</c:v>
                </c:pt>
                <c:pt idx="157">
                  <c:v>785</c:v>
                </c:pt>
                <c:pt idx="158">
                  <c:v>790</c:v>
                </c:pt>
                <c:pt idx="159">
                  <c:v>795</c:v>
                </c:pt>
                <c:pt idx="160">
                  <c:v>800</c:v>
                </c:pt>
                <c:pt idx="161">
                  <c:v>805</c:v>
                </c:pt>
                <c:pt idx="162">
                  <c:v>810</c:v>
                </c:pt>
                <c:pt idx="163">
                  <c:v>815</c:v>
                </c:pt>
                <c:pt idx="164">
                  <c:v>820</c:v>
                </c:pt>
                <c:pt idx="165">
                  <c:v>825</c:v>
                </c:pt>
                <c:pt idx="166">
                  <c:v>830</c:v>
                </c:pt>
                <c:pt idx="167">
                  <c:v>835</c:v>
                </c:pt>
                <c:pt idx="168">
                  <c:v>840</c:v>
                </c:pt>
                <c:pt idx="169">
                  <c:v>845</c:v>
                </c:pt>
                <c:pt idx="170">
                  <c:v>850</c:v>
                </c:pt>
                <c:pt idx="171">
                  <c:v>855</c:v>
                </c:pt>
                <c:pt idx="172">
                  <c:v>860</c:v>
                </c:pt>
                <c:pt idx="173">
                  <c:v>865</c:v>
                </c:pt>
                <c:pt idx="174">
                  <c:v>870</c:v>
                </c:pt>
                <c:pt idx="175">
                  <c:v>875</c:v>
                </c:pt>
                <c:pt idx="176">
                  <c:v>880</c:v>
                </c:pt>
                <c:pt idx="177">
                  <c:v>885</c:v>
                </c:pt>
                <c:pt idx="178">
                  <c:v>890</c:v>
                </c:pt>
                <c:pt idx="179">
                  <c:v>895</c:v>
                </c:pt>
                <c:pt idx="180">
                  <c:v>900</c:v>
                </c:pt>
                <c:pt idx="181">
                  <c:v>905</c:v>
                </c:pt>
                <c:pt idx="182">
                  <c:v>910</c:v>
                </c:pt>
                <c:pt idx="183">
                  <c:v>915</c:v>
                </c:pt>
                <c:pt idx="184">
                  <c:v>920</c:v>
                </c:pt>
                <c:pt idx="185">
                  <c:v>925</c:v>
                </c:pt>
                <c:pt idx="186">
                  <c:v>930</c:v>
                </c:pt>
                <c:pt idx="187">
                  <c:v>935</c:v>
                </c:pt>
                <c:pt idx="188">
                  <c:v>940</c:v>
                </c:pt>
                <c:pt idx="189">
                  <c:v>945</c:v>
                </c:pt>
                <c:pt idx="190">
                  <c:v>950</c:v>
                </c:pt>
                <c:pt idx="191">
                  <c:v>955</c:v>
                </c:pt>
                <c:pt idx="192">
                  <c:v>960</c:v>
                </c:pt>
              </c:numCache>
            </c:numRef>
          </c:xVal>
          <c:yVal>
            <c:numRef>
              <c:f>Escenario1!$AC$3:$AC$195</c:f>
              <c:numCache>
                <c:formatCode>0.0</c:formatCode>
                <c:ptCount val="193"/>
                <c:pt idx="0">
                  <c:v>0</c:v>
                </c:pt>
                <c:pt idx="1">
                  <c:v>0</c:v>
                </c:pt>
                <c:pt idx="2">
                  <c:v>0.75774126724939095</c:v>
                </c:pt>
                <c:pt idx="3">
                  <c:v>4.0286249656389401</c:v>
                </c:pt>
                <c:pt idx="4">
                  <c:v>11.770392958990382</c:v>
                </c:pt>
                <c:pt idx="5">
                  <c:v>24.205470912428098</c:v>
                </c:pt>
                <c:pt idx="6">
                  <c:v>40.140170558052773</c:v>
                </c:pt>
                <c:pt idx="7">
                  <c:v>57.748192308575717</c:v>
                </c:pt>
                <c:pt idx="8">
                  <c:v>75.324442952682404</c:v>
                </c:pt>
                <c:pt idx="9">
                  <c:v>91.84195145547406</c:v>
                </c:pt>
                <c:pt idx="10">
                  <c:v>106.86171152964442</c:v>
                </c:pt>
                <c:pt idx="11">
                  <c:v>120.22103698359432</c:v>
                </c:pt>
                <c:pt idx="12">
                  <c:v>131.93075876704151</c:v>
                </c:pt>
                <c:pt idx="13">
                  <c:v>142.10125536357606</c:v>
                </c:pt>
                <c:pt idx="14">
                  <c:v>150.89148684473727</c:v>
                </c:pt>
                <c:pt idx="15">
                  <c:v>158.47589126939164</c:v>
                </c:pt>
                <c:pt idx="16">
                  <c:v>165.0246253168192</c:v>
                </c:pt>
                <c:pt idx="17">
                  <c:v>170.69320823659456</c:v>
                </c:pt>
                <c:pt idx="18">
                  <c:v>175.61816915790797</c:v>
                </c:pt>
                <c:pt idx="19">
                  <c:v>179.9158027739839</c:v>
                </c:pt>
                <c:pt idx="20">
                  <c:v>183.68160115785093</c:v>
                </c:pt>
                <c:pt idx="21">
                  <c:v>186.98834167792728</c:v>
                </c:pt>
                <c:pt idx="22">
                  <c:v>189.88987265176766</c:v>
                </c:pt>
                <c:pt idx="23">
                  <c:v>192.4404005676594</c:v>
                </c:pt>
                <c:pt idx="24">
                  <c:v>194.68132000869869</c:v>
                </c:pt>
                <c:pt idx="25">
                  <c:v>196.64468895712321</c:v>
                </c:pt>
                <c:pt idx="26">
                  <c:v>198.35627212575841</c:v>
                </c:pt>
                <c:pt idx="27">
                  <c:v>199.83813319587489</c:v>
                </c:pt>
                <c:pt idx="28">
                  <c:v>201.11074391314534</c:v>
                </c:pt>
                <c:pt idx="29">
                  <c:v>202.19458067147491</c:v>
                </c:pt>
                <c:pt idx="30">
                  <c:v>203.11121152871863</c:v>
                </c:pt>
                <c:pt idx="31">
                  <c:v>203.88395362858734</c:v>
                </c:pt>
                <c:pt idx="32">
                  <c:v>204.53831353262498</c:v>
                </c:pt>
                <c:pt idx="33">
                  <c:v>205.10260709347796</c:v>
                </c:pt>
                <c:pt idx="34">
                  <c:v>205.60935889998507</c:v>
                </c:pt>
                <c:pt idx="35">
                  <c:v>206.09823391345765</c:v>
                </c:pt>
                <c:pt idx="36">
                  <c:v>206.62125667503491</c:v>
                </c:pt>
                <c:pt idx="37">
                  <c:v>207.25083684080946</c:v>
                </c:pt>
                <c:pt idx="38">
                  <c:v>208.02232992791613</c:v>
                </c:pt>
                <c:pt idx="39">
                  <c:v>208.88003952569107</c:v>
                </c:pt>
                <c:pt idx="40">
                  <c:v>209.68428140852401</c:v>
                </c:pt>
                <c:pt idx="41">
                  <c:v>210.3390021014286</c:v>
                </c:pt>
                <c:pt idx="42">
                  <c:v>210.81384496554983</c:v>
                </c:pt>
                <c:pt idx="43">
                  <c:v>211.13211871442672</c:v>
                </c:pt>
                <c:pt idx="44">
                  <c:v>211.34320277887002</c:v>
                </c:pt>
                <c:pt idx="45">
                  <c:v>211.48597959148032</c:v>
                </c:pt>
                <c:pt idx="46">
                  <c:v>211.58217079009719</c:v>
                </c:pt>
                <c:pt idx="47">
                  <c:v>211.64695856147668</c:v>
                </c:pt>
                <c:pt idx="48">
                  <c:v>211.69070113795021</c:v>
                </c:pt>
                <c:pt idx="49">
                  <c:v>211.72032238898484</c:v>
                </c:pt>
                <c:pt idx="50">
                  <c:v>211.74039762420017</c:v>
                </c:pt>
                <c:pt idx="51">
                  <c:v>211.75395882109609</c:v>
                </c:pt>
                <c:pt idx="52">
                  <c:v>211.76304696037676</c:v>
                </c:pt>
                <c:pt idx="53">
                  <c:v>211.76904883651281</c:v>
                </c:pt>
                <c:pt idx="54">
                  <c:v>211.77287342220737</c:v>
                </c:pt>
                <c:pt idx="55">
                  <c:v>211.77505236462312</c:v>
                </c:pt>
                <c:pt idx="56">
                  <c:v>211.7758949671387</c:v>
                </c:pt>
                <c:pt idx="57">
                  <c:v>211.7758949671387</c:v>
                </c:pt>
                <c:pt idx="58">
                  <c:v>211.7758949671387</c:v>
                </c:pt>
                <c:pt idx="59">
                  <c:v>211.7758949671387</c:v>
                </c:pt>
                <c:pt idx="60">
                  <c:v>211.7758949671387</c:v>
                </c:pt>
                <c:pt idx="61">
                  <c:v>211.7758949671387</c:v>
                </c:pt>
                <c:pt idx="62">
                  <c:v>211.7758949671387</c:v>
                </c:pt>
                <c:pt idx="63">
                  <c:v>211.7758949671387</c:v>
                </c:pt>
                <c:pt idx="64">
                  <c:v>211.7758949671387</c:v>
                </c:pt>
                <c:pt idx="65">
                  <c:v>211.7758949671387</c:v>
                </c:pt>
                <c:pt idx="66">
                  <c:v>211.7758949671387</c:v>
                </c:pt>
                <c:pt idx="67">
                  <c:v>211.7758949671387</c:v>
                </c:pt>
                <c:pt idx="68">
                  <c:v>211.7758949671387</c:v>
                </c:pt>
                <c:pt idx="69">
                  <c:v>211.7758949671387</c:v>
                </c:pt>
                <c:pt idx="70">
                  <c:v>211.7758949671387</c:v>
                </c:pt>
                <c:pt idx="71">
                  <c:v>211.7758949671387</c:v>
                </c:pt>
                <c:pt idx="72">
                  <c:v>211.7758949671387</c:v>
                </c:pt>
                <c:pt idx="73">
                  <c:v>211.7758949671387</c:v>
                </c:pt>
                <c:pt idx="74">
                  <c:v>211.7758949671387</c:v>
                </c:pt>
                <c:pt idx="75">
                  <c:v>211.7758949671387</c:v>
                </c:pt>
                <c:pt idx="76">
                  <c:v>211.7758949671387</c:v>
                </c:pt>
                <c:pt idx="77">
                  <c:v>211.7758949671387</c:v>
                </c:pt>
                <c:pt idx="78">
                  <c:v>211.7758949671387</c:v>
                </c:pt>
                <c:pt idx="79">
                  <c:v>211.7758949671387</c:v>
                </c:pt>
                <c:pt idx="80">
                  <c:v>211.7758949671387</c:v>
                </c:pt>
                <c:pt idx="81">
                  <c:v>211.7758949671387</c:v>
                </c:pt>
                <c:pt idx="82">
                  <c:v>211.7758949671387</c:v>
                </c:pt>
                <c:pt idx="83">
                  <c:v>211.7758949671387</c:v>
                </c:pt>
                <c:pt idx="84">
                  <c:v>211.7758949671387</c:v>
                </c:pt>
                <c:pt idx="85">
                  <c:v>211.7758949671387</c:v>
                </c:pt>
                <c:pt idx="86">
                  <c:v>211.7758949671387</c:v>
                </c:pt>
                <c:pt idx="87">
                  <c:v>211.7758949671387</c:v>
                </c:pt>
                <c:pt idx="88">
                  <c:v>211.7758949671387</c:v>
                </c:pt>
                <c:pt idx="89">
                  <c:v>211.7758949671387</c:v>
                </c:pt>
                <c:pt idx="90">
                  <c:v>211.7758949671387</c:v>
                </c:pt>
                <c:pt idx="91">
                  <c:v>211.7758949671387</c:v>
                </c:pt>
                <c:pt idx="92">
                  <c:v>211.7758949671387</c:v>
                </c:pt>
                <c:pt idx="93">
                  <c:v>211.7758949671387</c:v>
                </c:pt>
                <c:pt idx="94">
                  <c:v>211.7758949671387</c:v>
                </c:pt>
                <c:pt idx="95">
                  <c:v>211.7758949671387</c:v>
                </c:pt>
                <c:pt idx="96">
                  <c:v>211.7758949671387</c:v>
                </c:pt>
                <c:pt idx="97">
                  <c:v>211.7758949671387</c:v>
                </c:pt>
                <c:pt idx="98">
                  <c:v>211.7758949671387</c:v>
                </c:pt>
                <c:pt idx="99">
                  <c:v>211.7758949671387</c:v>
                </c:pt>
                <c:pt idx="100">
                  <c:v>211.7758949671387</c:v>
                </c:pt>
                <c:pt idx="101">
                  <c:v>211.7758949671387</c:v>
                </c:pt>
                <c:pt idx="102">
                  <c:v>211.7758949671387</c:v>
                </c:pt>
                <c:pt idx="103">
                  <c:v>211.7758949671387</c:v>
                </c:pt>
                <c:pt idx="104">
                  <c:v>211.7758949671387</c:v>
                </c:pt>
                <c:pt idx="105">
                  <c:v>211.7758949671387</c:v>
                </c:pt>
                <c:pt idx="106">
                  <c:v>211.7758949671387</c:v>
                </c:pt>
                <c:pt idx="107">
                  <c:v>211.7758949671387</c:v>
                </c:pt>
                <c:pt idx="108">
                  <c:v>211.7758949671387</c:v>
                </c:pt>
                <c:pt idx="109">
                  <c:v>211.7758949671387</c:v>
                </c:pt>
                <c:pt idx="110">
                  <c:v>211.7758949671387</c:v>
                </c:pt>
                <c:pt idx="111">
                  <c:v>211.7758949671387</c:v>
                </c:pt>
                <c:pt idx="112">
                  <c:v>211.7758949671387</c:v>
                </c:pt>
                <c:pt idx="113">
                  <c:v>211.7758949671387</c:v>
                </c:pt>
                <c:pt idx="114">
                  <c:v>211.7758949671387</c:v>
                </c:pt>
                <c:pt idx="115">
                  <c:v>211.7758949671387</c:v>
                </c:pt>
                <c:pt idx="116">
                  <c:v>211.7758949671387</c:v>
                </c:pt>
                <c:pt idx="117">
                  <c:v>211.7758949671387</c:v>
                </c:pt>
                <c:pt idx="118">
                  <c:v>211.7758949671387</c:v>
                </c:pt>
                <c:pt idx="119">
                  <c:v>211.7758949671387</c:v>
                </c:pt>
                <c:pt idx="120">
                  <c:v>211.7758949671387</c:v>
                </c:pt>
                <c:pt idx="121">
                  <c:v>211.7758949671387</c:v>
                </c:pt>
                <c:pt idx="122">
                  <c:v>211.7758949671387</c:v>
                </c:pt>
                <c:pt idx="123">
                  <c:v>211.7758949671387</c:v>
                </c:pt>
                <c:pt idx="124">
                  <c:v>211.7758949671387</c:v>
                </c:pt>
                <c:pt idx="125">
                  <c:v>211.7758949671387</c:v>
                </c:pt>
                <c:pt idx="126">
                  <c:v>211.7758949671387</c:v>
                </c:pt>
                <c:pt idx="127">
                  <c:v>211.7758949671387</c:v>
                </c:pt>
                <c:pt idx="128">
                  <c:v>211.7758949671387</c:v>
                </c:pt>
                <c:pt idx="129">
                  <c:v>211.7758949671387</c:v>
                </c:pt>
                <c:pt idx="130">
                  <c:v>211.7758949671387</c:v>
                </c:pt>
                <c:pt idx="131">
                  <c:v>211.7758949671387</c:v>
                </c:pt>
                <c:pt idx="132">
                  <c:v>211.7758949671387</c:v>
                </c:pt>
                <c:pt idx="133">
                  <c:v>211.7758949671387</c:v>
                </c:pt>
                <c:pt idx="134">
                  <c:v>211.7758949671387</c:v>
                </c:pt>
                <c:pt idx="135">
                  <c:v>211.7758949671387</c:v>
                </c:pt>
                <c:pt idx="136">
                  <c:v>211.7758949671387</c:v>
                </c:pt>
                <c:pt idx="137">
                  <c:v>211.7758949671387</c:v>
                </c:pt>
                <c:pt idx="138">
                  <c:v>211.7758949671387</c:v>
                </c:pt>
                <c:pt idx="139">
                  <c:v>211.7758949671387</c:v>
                </c:pt>
                <c:pt idx="140">
                  <c:v>211.7758949671387</c:v>
                </c:pt>
                <c:pt idx="141">
                  <c:v>211.7758949671387</c:v>
                </c:pt>
                <c:pt idx="142">
                  <c:v>211.7758949671387</c:v>
                </c:pt>
                <c:pt idx="143">
                  <c:v>211.7758949671387</c:v>
                </c:pt>
                <c:pt idx="144">
                  <c:v>211.7758949671387</c:v>
                </c:pt>
                <c:pt idx="145">
                  <c:v>211.7758949671387</c:v>
                </c:pt>
                <c:pt idx="146">
                  <c:v>211.7758949671387</c:v>
                </c:pt>
                <c:pt idx="147">
                  <c:v>211.7758949671387</c:v>
                </c:pt>
                <c:pt idx="148">
                  <c:v>211.7758949671387</c:v>
                </c:pt>
                <c:pt idx="149">
                  <c:v>211.7758949671387</c:v>
                </c:pt>
                <c:pt idx="150">
                  <c:v>211.7758949671387</c:v>
                </c:pt>
                <c:pt idx="151">
                  <c:v>211.7758949671387</c:v>
                </c:pt>
                <c:pt idx="152">
                  <c:v>211.7758949671387</c:v>
                </c:pt>
                <c:pt idx="153">
                  <c:v>211.7758949671387</c:v>
                </c:pt>
                <c:pt idx="154">
                  <c:v>211.7758949671387</c:v>
                </c:pt>
                <c:pt idx="155">
                  <c:v>211.7758949671387</c:v>
                </c:pt>
                <c:pt idx="156">
                  <c:v>211.7758949671387</c:v>
                </c:pt>
                <c:pt idx="157">
                  <c:v>211.7758949671387</c:v>
                </c:pt>
                <c:pt idx="158">
                  <c:v>211.7758949671387</c:v>
                </c:pt>
                <c:pt idx="159">
                  <c:v>211.7758949671387</c:v>
                </c:pt>
                <c:pt idx="160">
                  <c:v>211.7758949671387</c:v>
                </c:pt>
                <c:pt idx="161">
                  <c:v>211.7758949671387</c:v>
                </c:pt>
                <c:pt idx="162">
                  <c:v>211.7758949671387</c:v>
                </c:pt>
                <c:pt idx="163">
                  <c:v>211.7758949671387</c:v>
                </c:pt>
                <c:pt idx="164">
                  <c:v>211.7758949671387</c:v>
                </c:pt>
                <c:pt idx="165">
                  <c:v>211.7758949671387</c:v>
                </c:pt>
                <c:pt idx="166">
                  <c:v>211.7758949671387</c:v>
                </c:pt>
                <c:pt idx="167">
                  <c:v>211.7758949671387</c:v>
                </c:pt>
                <c:pt idx="168">
                  <c:v>211.7758949671387</c:v>
                </c:pt>
                <c:pt idx="169">
                  <c:v>211.7758949671387</c:v>
                </c:pt>
                <c:pt idx="170">
                  <c:v>211.7758949671387</c:v>
                </c:pt>
                <c:pt idx="171">
                  <c:v>211.7758949671387</c:v>
                </c:pt>
                <c:pt idx="172">
                  <c:v>211.7758949671387</c:v>
                </c:pt>
                <c:pt idx="173">
                  <c:v>211.7758949671387</c:v>
                </c:pt>
                <c:pt idx="174">
                  <c:v>211.7758949671387</c:v>
                </c:pt>
                <c:pt idx="175">
                  <c:v>211.7758949671387</c:v>
                </c:pt>
                <c:pt idx="176">
                  <c:v>211.7758949671387</c:v>
                </c:pt>
                <c:pt idx="177">
                  <c:v>211.7758949671387</c:v>
                </c:pt>
                <c:pt idx="178">
                  <c:v>211.7758949671387</c:v>
                </c:pt>
                <c:pt idx="179">
                  <c:v>211.7758949671387</c:v>
                </c:pt>
                <c:pt idx="180">
                  <c:v>211.7758949671387</c:v>
                </c:pt>
                <c:pt idx="181">
                  <c:v>211.7758949671387</c:v>
                </c:pt>
                <c:pt idx="182">
                  <c:v>211.7758949671387</c:v>
                </c:pt>
                <c:pt idx="183">
                  <c:v>211.7758949671387</c:v>
                </c:pt>
                <c:pt idx="184">
                  <c:v>211.7758949671387</c:v>
                </c:pt>
                <c:pt idx="185">
                  <c:v>211.7758949671387</c:v>
                </c:pt>
                <c:pt idx="186">
                  <c:v>211.7758949671387</c:v>
                </c:pt>
                <c:pt idx="187">
                  <c:v>211.7758949671387</c:v>
                </c:pt>
                <c:pt idx="188">
                  <c:v>211.7758949671387</c:v>
                </c:pt>
                <c:pt idx="189">
                  <c:v>211.7758949671387</c:v>
                </c:pt>
                <c:pt idx="190">
                  <c:v>211.7758949671387</c:v>
                </c:pt>
                <c:pt idx="191">
                  <c:v>211.7758949671387</c:v>
                </c:pt>
                <c:pt idx="192">
                  <c:v>211.7758949671387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7-3135-4CBB-95EE-0FCC3DE25984}"/>
            </c:ext>
          </c:extLst>
        </c:ser>
        <c:ser>
          <c:idx val="5"/>
          <c:order val="5"/>
          <c:tx>
            <c:v>Vol - Exceden</c:v>
          </c:tx>
          <c:spPr>
            <a:ln w="19050" cap="rnd">
              <a:solidFill>
                <a:schemeClr val="accent2"/>
              </a:solidFill>
              <a:prstDash val="lgDash"/>
              <a:round/>
            </a:ln>
            <a:effectLst/>
          </c:spPr>
          <c:marker>
            <c:symbol val="none"/>
          </c:marker>
          <c:xVal>
            <c:numRef>
              <c:f>Escenario1!$HS$3:$HS$195</c:f>
              <c:numCache>
                <c:formatCode>0</c:formatCode>
                <c:ptCount val="193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60</c:v>
                </c:pt>
                <c:pt idx="13">
                  <c:v>65</c:v>
                </c:pt>
                <c:pt idx="14">
                  <c:v>70</c:v>
                </c:pt>
                <c:pt idx="15">
                  <c:v>75</c:v>
                </c:pt>
                <c:pt idx="16">
                  <c:v>80</c:v>
                </c:pt>
                <c:pt idx="17">
                  <c:v>85</c:v>
                </c:pt>
                <c:pt idx="18">
                  <c:v>90</c:v>
                </c:pt>
                <c:pt idx="19">
                  <c:v>95</c:v>
                </c:pt>
                <c:pt idx="20">
                  <c:v>100</c:v>
                </c:pt>
                <c:pt idx="21">
                  <c:v>105</c:v>
                </c:pt>
                <c:pt idx="22">
                  <c:v>110</c:v>
                </c:pt>
                <c:pt idx="23">
                  <c:v>115</c:v>
                </c:pt>
                <c:pt idx="24">
                  <c:v>120</c:v>
                </c:pt>
                <c:pt idx="25">
                  <c:v>125</c:v>
                </c:pt>
                <c:pt idx="26">
                  <c:v>130</c:v>
                </c:pt>
                <c:pt idx="27">
                  <c:v>135</c:v>
                </c:pt>
                <c:pt idx="28">
                  <c:v>140</c:v>
                </c:pt>
                <c:pt idx="29">
                  <c:v>145</c:v>
                </c:pt>
                <c:pt idx="30">
                  <c:v>150</c:v>
                </c:pt>
                <c:pt idx="31">
                  <c:v>155</c:v>
                </c:pt>
                <c:pt idx="32">
                  <c:v>160</c:v>
                </c:pt>
                <c:pt idx="33">
                  <c:v>165</c:v>
                </c:pt>
                <c:pt idx="34">
                  <c:v>170</c:v>
                </c:pt>
                <c:pt idx="35">
                  <c:v>175</c:v>
                </c:pt>
                <c:pt idx="36">
                  <c:v>180</c:v>
                </c:pt>
                <c:pt idx="37">
                  <c:v>185</c:v>
                </c:pt>
                <c:pt idx="38">
                  <c:v>190</c:v>
                </c:pt>
                <c:pt idx="39">
                  <c:v>195</c:v>
                </c:pt>
                <c:pt idx="40">
                  <c:v>200</c:v>
                </c:pt>
                <c:pt idx="41">
                  <c:v>205</c:v>
                </c:pt>
                <c:pt idx="42">
                  <c:v>210</c:v>
                </c:pt>
                <c:pt idx="43">
                  <c:v>215</c:v>
                </c:pt>
                <c:pt idx="44">
                  <c:v>220</c:v>
                </c:pt>
                <c:pt idx="45">
                  <c:v>225</c:v>
                </c:pt>
                <c:pt idx="46">
                  <c:v>230</c:v>
                </c:pt>
                <c:pt idx="47">
                  <c:v>235</c:v>
                </c:pt>
                <c:pt idx="48">
                  <c:v>240</c:v>
                </c:pt>
                <c:pt idx="49">
                  <c:v>245</c:v>
                </c:pt>
                <c:pt idx="50">
                  <c:v>250</c:v>
                </c:pt>
                <c:pt idx="51">
                  <c:v>255</c:v>
                </c:pt>
                <c:pt idx="52">
                  <c:v>260</c:v>
                </c:pt>
                <c:pt idx="53">
                  <c:v>265</c:v>
                </c:pt>
                <c:pt idx="54">
                  <c:v>270</c:v>
                </c:pt>
                <c:pt idx="55">
                  <c:v>275</c:v>
                </c:pt>
                <c:pt idx="56">
                  <c:v>280</c:v>
                </c:pt>
                <c:pt idx="57">
                  <c:v>285</c:v>
                </c:pt>
                <c:pt idx="58">
                  <c:v>290</c:v>
                </c:pt>
                <c:pt idx="59">
                  <c:v>295</c:v>
                </c:pt>
                <c:pt idx="60">
                  <c:v>300</c:v>
                </c:pt>
                <c:pt idx="61">
                  <c:v>305</c:v>
                </c:pt>
                <c:pt idx="62">
                  <c:v>310</c:v>
                </c:pt>
                <c:pt idx="63">
                  <c:v>315</c:v>
                </c:pt>
                <c:pt idx="64">
                  <c:v>320</c:v>
                </c:pt>
                <c:pt idx="65">
                  <c:v>325</c:v>
                </c:pt>
                <c:pt idx="66">
                  <c:v>330</c:v>
                </c:pt>
                <c:pt idx="67">
                  <c:v>335</c:v>
                </c:pt>
                <c:pt idx="68">
                  <c:v>340</c:v>
                </c:pt>
                <c:pt idx="69">
                  <c:v>345</c:v>
                </c:pt>
                <c:pt idx="70">
                  <c:v>350</c:v>
                </c:pt>
                <c:pt idx="71">
                  <c:v>355</c:v>
                </c:pt>
                <c:pt idx="72">
                  <c:v>360</c:v>
                </c:pt>
                <c:pt idx="73">
                  <c:v>365</c:v>
                </c:pt>
                <c:pt idx="74">
                  <c:v>370</c:v>
                </c:pt>
                <c:pt idx="75">
                  <c:v>375</c:v>
                </c:pt>
                <c:pt idx="76">
                  <c:v>380</c:v>
                </c:pt>
                <c:pt idx="77">
                  <c:v>385</c:v>
                </c:pt>
                <c:pt idx="78">
                  <c:v>390</c:v>
                </c:pt>
                <c:pt idx="79">
                  <c:v>395</c:v>
                </c:pt>
                <c:pt idx="80">
                  <c:v>400</c:v>
                </c:pt>
                <c:pt idx="81">
                  <c:v>405</c:v>
                </c:pt>
                <c:pt idx="82">
                  <c:v>410</c:v>
                </c:pt>
                <c:pt idx="83">
                  <c:v>415</c:v>
                </c:pt>
                <c:pt idx="84">
                  <c:v>420</c:v>
                </c:pt>
                <c:pt idx="85">
                  <c:v>425</c:v>
                </c:pt>
                <c:pt idx="86">
                  <c:v>430</c:v>
                </c:pt>
                <c:pt idx="87">
                  <c:v>435</c:v>
                </c:pt>
                <c:pt idx="88">
                  <c:v>440</c:v>
                </c:pt>
                <c:pt idx="89">
                  <c:v>445</c:v>
                </c:pt>
                <c:pt idx="90">
                  <c:v>450</c:v>
                </c:pt>
                <c:pt idx="91">
                  <c:v>455</c:v>
                </c:pt>
                <c:pt idx="92">
                  <c:v>460</c:v>
                </c:pt>
                <c:pt idx="93">
                  <c:v>465</c:v>
                </c:pt>
                <c:pt idx="94">
                  <c:v>470</c:v>
                </c:pt>
                <c:pt idx="95">
                  <c:v>475</c:v>
                </c:pt>
                <c:pt idx="96">
                  <c:v>480</c:v>
                </c:pt>
                <c:pt idx="97">
                  <c:v>485</c:v>
                </c:pt>
                <c:pt idx="98">
                  <c:v>490</c:v>
                </c:pt>
                <c:pt idx="99">
                  <c:v>495</c:v>
                </c:pt>
                <c:pt idx="100">
                  <c:v>500</c:v>
                </c:pt>
                <c:pt idx="101">
                  <c:v>505</c:v>
                </c:pt>
                <c:pt idx="102">
                  <c:v>510</c:v>
                </c:pt>
                <c:pt idx="103">
                  <c:v>515</c:v>
                </c:pt>
                <c:pt idx="104">
                  <c:v>520</c:v>
                </c:pt>
                <c:pt idx="105">
                  <c:v>525</c:v>
                </c:pt>
                <c:pt idx="106">
                  <c:v>530</c:v>
                </c:pt>
                <c:pt idx="107">
                  <c:v>535</c:v>
                </c:pt>
                <c:pt idx="108">
                  <c:v>540</c:v>
                </c:pt>
                <c:pt idx="109">
                  <c:v>545</c:v>
                </c:pt>
                <c:pt idx="110">
                  <c:v>550</c:v>
                </c:pt>
                <c:pt idx="111">
                  <c:v>555</c:v>
                </c:pt>
                <c:pt idx="112">
                  <c:v>560</c:v>
                </c:pt>
                <c:pt idx="113">
                  <c:v>565</c:v>
                </c:pt>
                <c:pt idx="114">
                  <c:v>570</c:v>
                </c:pt>
                <c:pt idx="115">
                  <c:v>575</c:v>
                </c:pt>
                <c:pt idx="116">
                  <c:v>580</c:v>
                </c:pt>
                <c:pt idx="117">
                  <c:v>585</c:v>
                </c:pt>
                <c:pt idx="118">
                  <c:v>590</c:v>
                </c:pt>
                <c:pt idx="119">
                  <c:v>595</c:v>
                </c:pt>
                <c:pt idx="120">
                  <c:v>600</c:v>
                </c:pt>
                <c:pt idx="121">
                  <c:v>605</c:v>
                </c:pt>
                <c:pt idx="122">
                  <c:v>610</c:v>
                </c:pt>
                <c:pt idx="123">
                  <c:v>615</c:v>
                </c:pt>
                <c:pt idx="124">
                  <c:v>620</c:v>
                </c:pt>
                <c:pt idx="125">
                  <c:v>625</c:v>
                </c:pt>
                <c:pt idx="126">
                  <c:v>630</c:v>
                </c:pt>
                <c:pt idx="127">
                  <c:v>635</c:v>
                </c:pt>
                <c:pt idx="128">
                  <c:v>640</c:v>
                </c:pt>
                <c:pt idx="129">
                  <c:v>645</c:v>
                </c:pt>
                <c:pt idx="130">
                  <c:v>650</c:v>
                </c:pt>
                <c:pt idx="131">
                  <c:v>655</c:v>
                </c:pt>
                <c:pt idx="132">
                  <c:v>660</c:v>
                </c:pt>
                <c:pt idx="133">
                  <c:v>665</c:v>
                </c:pt>
                <c:pt idx="134">
                  <c:v>670</c:v>
                </c:pt>
                <c:pt idx="135">
                  <c:v>675</c:v>
                </c:pt>
                <c:pt idx="136">
                  <c:v>680</c:v>
                </c:pt>
                <c:pt idx="137">
                  <c:v>685</c:v>
                </c:pt>
                <c:pt idx="138">
                  <c:v>690</c:v>
                </c:pt>
                <c:pt idx="139">
                  <c:v>695</c:v>
                </c:pt>
                <c:pt idx="140">
                  <c:v>700</c:v>
                </c:pt>
                <c:pt idx="141">
                  <c:v>705</c:v>
                </c:pt>
                <c:pt idx="142">
                  <c:v>710</c:v>
                </c:pt>
                <c:pt idx="143">
                  <c:v>715</c:v>
                </c:pt>
                <c:pt idx="144">
                  <c:v>720</c:v>
                </c:pt>
                <c:pt idx="145">
                  <c:v>725</c:v>
                </c:pt>
                <c:pt idx="146">
                  <c:v>730</c:v>
                </c:pt>
                <c:pt idx="147">
                  <c:v>735</c:v>
                </c:pt>
                <c:pt idx="148">
                  <c:v>740</c:v>
                </c:pt>
                <c:pt idx="149">
                  <c:v>745</c:v>
                </c:pt>
                <c:pt idx="150">
                  <c:v>750</c:v>
                </c:pt>
                <c:pt idx="151">
                  <c:v>755</c:v>
                </c:pt>
                <c:pt idx="152">
                  <c:v>760</c:v>
                </c:pt>
                <c:pt idx="153">
                  <c:v>765</c:v>
                </c:pt>
                <c:pt idx="154">
                  <c:v>770</c:v>
                </c:pt>
                <c:pt idx="155">
                  <c:v>775</c:v>
                </c:pt>
                <c:pt idx="156">
                  <c:v>780</c:v>
                </c:pt>
                <c:pt idx="157">
                  <c:v>785</c:v>
                </c:pt>
                <c:pt idx="158">
                  <c:v>790</c:v>
                </c:pt>
                <c:pt idx="159">
                  <c:v>795</c:v>
                </c:pt>
                <c:pt idx="160">
                  <c:v>800</c:v>
                </c:pt>
                <c:pt idx="161">
                  <c:v>805</c:v>
                </c:pt>
                <c:pt idx="162">
                  <c:v>810</c:v>
                </c:pt>
                <c:pt idx="163">
                  <c:v>815</c:v>
                </c:pt>
                <c:pt idx="164">
                  <c:v>820</c:v>
                </c:pt>
                <c:pt idx="165">
                  <c:v>825</c:v>
                </c:pt>
                <c:pt idx="166">
                  <c:v>830</c:v>
                </c:pt>
                <c:pt idx="167">
                  <c:v>835</c:v>
                </c:pt>
                <c:pt idx="168">
                  <c:v>840</c:v>
                </c:pt>
                <c:pt idx="169">
                  <c:v>845</c:v>
                </c:pt>
                <c:pt idx="170">
                  <c:v>850</c:v>
                </c:pt>
                <c:pt idx="171">
                  <c:v>855</c:v>
                </c:pt>
                <c:pt idx="172">
                  <c:v>860</c:v>
                </c:pt>
                <c:pt idx="173">
                  <c:v>865</c:v>
                </c:pt>
                <c:pt idx="174">
                  <c:v>870</c:v>
                </c:pt>
                <c:pt idx="175">
                  <c:v>875</c:v>
                </c:pt>
                <c:pt idx="176">
                  <c:v>880</c:v>
                </c:pt>
                <c:pt idx="177">
                  <c:v>885</c:v>
                </c:pt>
                <c:pt idx="178">
                  <c:v>890</c:v>
                </c:pt>
                <c:pt idx="179">
                  <c:v>895</c:v>
                </c:pt>
                <c:pt idx="180">
                  <c:v>900</c:v>
                </c:pt>
                <c:pt idx="181">
                  <c:v>905</c:v>
                </c:pt>
                <c:pt idx="182">
                  <c:v>910</c:v>
                </c:pt>
                <c:pt idx="183">
                  <c:v>915</c:v>
                </c:pt>
                <c:pt idx="184">
                  <c:v>920</c:v>
                </c:pt>
                <c:pt idx="185">
                  <c:v>925</c:v>
                </c:pt>
                <c:pt idx="186">
                  <c:v>930</c:v>
                </c:pt>
                <c:pt idx="187">
                  <c:v>935</c:v>
                </c:pt>
                <c:pt idx="188">
                  <c:v>940</c:v>
                </c:pt>
                <c:pt idx="189">
                  <c:v>945</c:v>
                </c:pt>
                <c:pt idx="190">
                  <c:v>950</c:v>
                </c:pt>
                <c:pt idx="191">
                  <c:v>955</c:v>
                </c:pt>
                <c:pt idx="192">
                  <c:v>960</c:v>
                </c:pt>
              </c:numCache>
            </c:numRef>
          </c:xVal>
          <c:yVal>
            <c:numRef>
              <c:f>Escenario1!$IA$3:$IA$195</c:f>
              <c:numCache>
                <c:formatCode>0.0</c:formatCode>
                <c:ptCount val="193"/>
                <c:pt idx="0">
                  <c:v>0</c:v>
                </c:pt>
                <c:pt idx="1">
                  <c:v>0</c:v>
                </c:pt>
                <c:pt idx="2">
                  <c:v>8.6948394443663108</c:v>
                </c:pt>
                <c:pt idx="3">
                  <c:v>31.935895235677158</c:v>
                </c:pt>
                <c:pt idx="4">
                  <c:v>58.377228152509716</c:v>
                </c:pt>
                <c:pt idx="5">
                  <c:v>80.305870448040537</c:v>
                </c:pt>
                <c:pt idx="6">
                  <c:v>96.337626590829544</c:v>
                </c:pt>
                <c:pt idx="7">
                  <c:v>107.56313046871169</c:v>
                </c:pt>
                <c:pt idx="8">
                  <c:v>115.69055386241192</c:v>
                </c:pt>
                <c:pt idx="9">
                  <c:v>122.01816131408665</c:v>
                </c:pt>
                <c:pt idx="10">
                  <c:v>127.33386653500014</c:v>
                </c:pt>
                <c:pt idx="11">
                  <c:v>132.13462478867203</c:v>
                </c:pt>
                <c:pt idx="12">
                  <c:v>136.75960621810904</c:v>
                </c:pt>
                <c:pt idx="13">
                  <c:v>141.39618828724485</c:v>
                </c:pt>
                <c:pt idx="14">
                  <c:v>146.13519953271989</c:v>
                </c:pt>
                <c:pt idx="15">
                  <c:v>151.00833548230213</c:v>
                </c:pt>
                <c:pt idx="16">
                  <c:v>156.01225192564613</c:v>
                </c:pt>
                <c:pt idx="17">
                  <c:v>161.12326080429338</c:v>
                </c:pt>
                <c:pt idx="18">
                  <c:v>166.30601404733258</c:v>
                </c:pt>
                <c:pt idx="19">
                  <c:v>171.51905942135207</c:v>
                </c:pt>
                <c:pt idx="20">
                  <c:v>176.71969433137366</c:v>
                </c:pt>
                <c:pt idx="21">
                  <c:v>181.87013503636607</c:v>
                </c:pt>
                <c:pt idx="22">
                  <c:v>186.93795872817731</c:v>
                </c:pt>
                <c:pt idx="23">
                  <c:v>191.88101272630206</c:v>
                </c:pt>
                <c:pt idx="24">
                  <c:v>196.66474395872879</c:v>
                </c:pt>
                <c:pt idx="25">
                  <c:v>201.26283400386504</c:v>
                </c:pt>
                <c:pt idx="26">
                  <c:v>205.65819673899463</c:v>
                </c:pt>
                <c:pt idx="27">
                  <c:v>209.84432913992799</c:v>
                </c:pt>
                <c:pt idx="28">
                  <c:v>213.82701515024706</c:v>
                </c:pt>
                <c:pt idx="29">
                  <c:v>217.62639068190691</c:v>
                </c:pt>
                <c:pt idx="30">
                  <c:v>221.27938588073283</c:v>
                </c:pt>
                <c:pt idx="31">
                  <c:v>224.8425680019806</c:v>
                </c:pt>
                <c:pt idx="32">
                  <c:v>228.395396525058</c:v>
                </c:pt>
                <c:pt idx="33">
                  <c:v>232.04381587685398</c:v>
                </c:pt>
                <c:pt idx="34">
                  <c:v>235.9238683073192</c:v>
                </c:pt>
                <c:pt idx="35">
                  <c:v>240.20459350548077</c:v>
                </c:pt>
                <c:pt idx="36">
                  <c:v>245.08907333363956</c:v>
                </c:pt>
                <c:pt idx="37">
                  <c:v>250.81243904221867</c:v>
                </c:pt>
                <c:pt idx="38">
                  <c:v>255.66948173766053</c:v>
                </c:pt>
                <c:pt idx="39">
                  <c:v>257.75042084232649</c:v>
                </c:pt>
                <c:pt idx="40">
                  <c:v>258.16395932323189</c:v>
                </c:pt>
                <c:pt idx="41">
                  <c:v>258.16395932323189</c:v>
                </c:pt>
                <c:pt idx="42">
                  <c:v>258.16395932323189</c:v>
                </c:pt>
                <c:pt idx="43">
                  <c:v>258.16395932323189</c:v>
                </c:pt>
                <c:pt idx="44">
                  <c:v>258.16395932323189</c:v>
                </c:pt>
                <c:pt idx="45">
                  <c:v>258.16395932323189</c:v>
                </c:pt>
                <c:pt idx="46">
                  <c:v>258.16395932323189</c:v>
                </c:pt>
                <c:pt idx="47">
                  <c:v>258.16395932323189</c:v>
                </c:pt>
                <c:pt idx="48">
                  <c:v>258.16395932323189</c:v>
                </c:pt>
                <c:pt idx="49">
                  <c:v>258.16395932323189</c:v>
                </c:pt>
                <c:pt idx="50">
                  <c:v>258.16395932323189</c:v>
                </c:pt>
                <c:pt idx="51">
                  <c:v>258.16395932323189</c:v>
                </c:pt>
                <c:pt idx="52">
                  <c:v>258.16395932323189</c:v>
                </c:pt>
                <c:pt idx="53">
                  <c:v>258.16395932323189</c:v>
                </c:pt>
                <c:pt idx="54">
                  <c:v>258.16395932323189</c:v>
                </c:pt>
                <c:pt idx="55">
                  <c:v>258.16395932323189</c:v>
                </c:pt>
                <c:pt idx="56">
                  <c:v>258.16395932323189</c:v>
                </c:pt>
                <c:pt idx="57">
                  <c:v>258.16395932323189</c:v>
                </c:pt>
                <c:pt idx="58">
                  <c:v>258.16395932323189</c:v>
                </c:pt>
                <c:pt idx="59">
                  <c:v>258.16395932323189</c:v>
                </c:pt>
                <c:pt idx="60">
                  <c:v>258.16395932323189</c:v>
                </c:pt>
                <c:pt idx="61">
                  <c:v>258.16395932323189</c:v>
                </c:pt>
                <c:pt idx="62">
                  <c:v>258.16395932323189</c:v>
                </c:pt>
                <c:pt idx="63">
                  <c:v>258.16395932323189</c:v>
                </c:pt>
                <c:pt idx="64">
                  <c:v>258.16395932323189</c:v>
                </c:pt>
                <c:pt idx="65">
                  <c:v>258.16395932323189</c:v>
                </c:pt>
                <c:pt idx="66">
                  <c:v>258.16395932323189</c:v>
                </c:pt>
                <c:pt idx="67">
                  <c:v>258.16395932323189</c:v>
                </c:pt>
                <c:pt idx="68">
                  <c:v>258.16395932323189</c:v>
                </c:pt>
                <c:pt idx="69">
                  <c:v>258.16395932323189</c:v>
                </c:pt>
                <c:pt idx="70">
                  <c:v>258.16395932323189</c:v>
                </c:pt>
                <c:pt idx="71">
                  <c:v>258.16395932323189</c:v>
                </c:pt>
                <c:pt idx="72">
                  <c:v>258.16395932323189</c:v>
                </c:pt>
                <c:pt idx="73">
                  <c:v>258.16395932323189</c:v>
                </c:pt>
                <c:pt idx="74">
                  <c:v>258.16395932323189</c:v>
                </c:pt>
                <c:pt idx="75">
                  <c:v>258.16395932323189</c:v>
                </c:pt>
                <c:pt idx="76">
                  <c:v>258.16395932323189</c:v>
                </c:pt>
                <c:pt idx="77">
                  <c:v>258.16395932323189</c:v>
                </c:pt>
                <c:pt idx="78">
                  <c:v>258.16395932323189</c:v>
                </c:pt>
                <c:pt idx="79">
                  <c:v>258.16395932323189</c:v>
                </c:pt>
                <c:pt idx="80">
                  <c:v>258.16395932323189</c:v>
                </c:pt>
                <c:pt idx="81">
                  <c:v>258.16395932323189</c:v>
                </c:pt>
                <c:pt idx="82">
                  <c:v>258.16395932323189</c:v>
                </c:pt>
                <c:pt idx="83">
                  <c:v>258.16395932323189</c:v>
                </c:pt>
                <c:pt idx="84">
                  <c:v>258.16395932323189</c:v>
                </c:pt>
                <c:pt idx="85">
                  <c:v>258.16395932323189</c:v>
                </c:pt>
                <c:pt idx="86">
                  <c:v>258.16395932323189</c:v>
                </c:pt>
                <c:pt idx="87">
                  <c:v>258.16395932323189</c:v>
                </c:pt>
                <c:pt idx="88">
                  <c:v>258.16395932323189</c:v>
                </c:pt>
                <c:pt idx="89">
                  <c:v>258.16395932323189</c:v>
                </c:pt>
                <c:pt idx="90">
                  <c:v>258.16395932323189</c:v>
                </c:pt>
                <c:pt idx="91">
                  <c:v>258.16395932323189</c:v>
                </c:pt>
                <c:pt idx="92">
                  <c:v>258.16395932323189</c:v>
                </c:pt>
                <c:pt idx="93">
                  <c:v>258.16395932323189</c:v>
                </c:pt>
                <c:pt idx="94">
                  <c:v>258.16395932323189</c:v>
                </c:pt>
                <c:pt idx="95">
                  <c:v>258.16395932323189</c:v>
                </c:pt>
                <c:pt idx="96">
                  <c:v>258.16395932323189</c:v>
                </c:pt>
                <c:pt idx="97">
                  <c:v>258.16395932323189</c:v>
                </c:pt>
                <c:pt idx="98">
                  <c:v>258.16395932323189</c:v>
                </c:pt>
                <c:pt idx="99">
                  <c:v>258.16395932323189</c:v>
                </c:pt>
                <c:pt idx="100">
                  <c:v>258.16395932323189</c:v>
                </c:pt>
                <c:pt idx="101">
                  <c:v>258.16395932323189</c:v>
                </c:pt>
                <c:pt idx="102">
                  <c:v>258.16395932323189</c:v>
                </c:pt>
                <c:pt idx="103">
                  <c:v>258.16395932323189</c:v>
                </c:pt>
                <c:pt idx="104">
                  <c:v>258.16395932323189</c:v>
                </c:pt>
                <c:pt idx="105">
                  <c:v>258.16395932323189</c:v>
                </c:pt>
                <c:pt idx="106">
                  <c:v>258.16395932323189</c:v>
                </c:pt>
                <c:pt idx="107">
                  <c:v>258.16395932323189</c:v>
                </c:pt>
                <c:pt idx="108">
                  <c:v>258.16395932323189</c:v>
                </c:pt>
                <c:pt idx="109">
                  <c:v>258.16395932323189</c:v>
                </c:pt>
                <c:pt idx="110">
                  <c:v>258.16395932323189</c:v>
                </c:pt>
                <c:pt idx="111">
                  <c:v>258.16395932323189</c:v>
                </c:pt>
                <c:pt idx="112">
                  <c:v>258.16395932323189</c:v>
                </c:pt>
                <c:pt idx="113">
                  <c:v>258.16395932323189</c:v>
                </c:pt>
                <c:pt idx="114">
                  <c:v>258.16395932323189</c:v>
                </c:pt>
                <c:pt idx="115">
                  <c:v>258.16395932323189</c:v>
                </c:pt>
                <c:pt idx="116">
                  <c:v>258.16395932323189</c:v>
                </c:pt>
                <c:pt idx="117">
                  <c:v>258.16395932323189</c:v>
                </c:pt>
                <c:pt idx="118">
                  <c:v>258.16395932323189</c:v>
                </c:pt>
                <c:pt idx="119">
                  <c:v>258.16395932323189</c:v>
                </c:pt>
                <c:pt idx="120">
                  <c:v>258.16395932323189</c:v>
                </c:pt>
                <c:pt idx="121">
                  <c:v>258.16395932323189</c:v>
                </c:pt>
                <c:pt idx="122">
                  <c:v>258.16395932323189</c:v>
                </c:pt>
                <c:pt idx="123">
                  <c:v>258.16395932323189</c:v>
                </c:pt>
                <c:pt idx="124">
                  <c:v>258.16395932323189</c:v>
                </c:pt>
                <c:pt idx="125">
                  <c:v>258.16395932323189</c:v>
                </c:pt>
                <c:pt idx="126">
                  <c:v>258.16395932323189</c:v>
                </c:pt>
                <c:pt idx="127">
                  <c:v>258.16395932323189</c:v>
                </c:pt>
                <c:pt idx="128">
                  <c:v>258.16395932323189</c:v>
                </c:pt>
                <c:pt idx="129">
                  <c:v>258.16395932323189</c:v>
                </c:pt>
                <c:pt idx="130">
                  <c:v>258.16395932323189</c:v>
                </c:pt>
                <c:pt idx="131">
                  <c:v>258.16395932323189</c:v>
                </c:pt>
                <c:pt idx="132">
                  <c:v>258.16395932323189</c:v>
                </c:pt>
                <c:pt idx="133">
                  <c:v>258.16395932323189</c:v>
                </c:pt>
                <c:pt idx="134">
                  <c:v>258.16395932323189</c:v>
                </c:pt>
                <c:pt idx="135">
                  <c:v>258.16395932323189</c:v>
                </c:pt>
                <c:pt idx="136">
                  <c:v>258.16395932323189</c:v>
                </c:pt>
                <c:pt idx="137">
                  <c:v>258.16395932323189</c:v>
                </c:pt>
                <c:pt idx="138">
                  <c:v>258.16395932323189</c:v>
                </c:pt>
                <c:pt idx="139">
                  <c:v>258.16395932323189</c:v>
                </c:pt>
                <c:pt idx="140">
                  <c:v>258.16395932323189</c:v>
                </c:pt>
                <c:pt idx="141">
                  <c:v>258.16395932323189</c:v>
                </c:pt>
                <c:pt idx="142">
                  <c:v>258.16395932323189</c:v>
                </c:pt>
                <c:pt idx="143">
                  <c:v>258.16395932323189</c:v>
                </c:pt>
                <c:pt idx="144">
                  <c:v>258.16395932323189</c:v>
                </c:pt>
                <c:pt idx="145">
                  <c:v>258.16395932323189</c:v>
                </c:pt>
                <c:pt idx="146">
                  <c:v>258.16395932323189</c:v>
                </c:pt>
                <c:pt idx="147">
                  <c:v>258.16395932323189</c:v>
                </c:pt>
                <c:pt idx="148">
                  <c:v>258.16395932323189</c:v>
                </c:pt>
                <c:pt idx="149">
                  <c:v>258.16395932323189</c:v>
                </c:pt>
                <c:pt idx="150">
                  <c:v>258.16395932323189</c:v>
                </c:pt>
                <c:pt idx="151">
                  <c:v>258.16395932323189</c:v>
                </c:pt>
                <c:pt idx="152">
                  <c:v>258.16395932323189</c:v>
                </c:pt>
                <c:pt idx="153">
                  <c:v>258.16395932323189</c:v>
                </c:pt>
                <c:pt idx="154">
                  <c:v>258.16395932323189</c:v>
                </c:pt>
                <c:pt idx="155">
                  <c:v>258.16395932323189</c:v>
                </c:pt>
                <c:pt idx="156">
                  <c:v>258.16395932323189</c:v>
                </c:pt>
                <c:pt idx="157">
                  <c:v>258.16395932323189</c:v>
                </c:pt>
                <c:pt idx="158">
                  <c:v>258.16395932323189</c:v>
                </c:pt>
                <c:pt idx="159">
                  <c:v>258.16395932323189</c:v>
                </c:pt>
                <c:pt idx="160">
                  <c:v>258.16395932323189</c:v>
                </c:pt>
                <c:pt idx="161">
                  <c:v>258.16395932323189</c:v>
                </c:pt>
                <c:pt idx="162">
                  <c:v>258.16395932323189</c:v>
                </c:pt>
                <c:pt idx="163">
                  <c:v>258.16395932323189</c:v>
                </c:pt>
                <c:pt idx="164">
                  <c:v>258.16395932323189</c:v>
                </c:pt>
                <c:pt idx="165">
                  <c:v>258.16395932323189</c:v>
                </c:pt>
                <c:pt idx="166">
                  <c:v>258.16395932323189</c:v>
                </c:pt>
                <c:pt idx="167">
                  <c:v>258.16395932323189</c:v>
                </c:pt>
                <c:pt idx="168">
                  <c:v>258.16395932323189</c:v>
                </c:pt>
                <c:pt idx="169">
                  <c:v>258.16395932323189</c:v>
                </c:pt>
                <c:pt idx="170">
                  <c:v>258.16395932323189</c:v>
                </c:pt>
                <c:pt idx="171">
                  <c:v>258.16395932323189</c:v>
                </c:pt>
                <c:pt idx="172">
                  <c:v>258.16395932323189</c:v>
                </c:pt>
                <c:pt idx="173">
                  <c:v>258.16395932323189</c:v>
                </c:pt>
                <c:pt idx="174">
                  <c:v>258.16395932323189</c:v>
                </c:pt>
                <c:pt idx="175">
                  <c:v>258.16395932323189</c:v>
                </c:pt>
                <c:pt idx="176">
                  <c:v>258.16395932323189</c:v>
                </c:pt>
                <c:pt idx="177">
                  <c:v>258.16395932323189</c:v>
                </c:pt>
                <c:pt idx="178">
                  <c:v>258.16395932323189</c:v>
                </c:pt>
                <c:pt idx="179">
                  <c:v>258.16395932323189</c:v>
                </c:pt>
                <c:pt idx="180">
                  <c:v>258.16395932323189</c:v>
                </c:pt>
                <c:pt idx="181">
                  <c:v>258.16395932323189</c:v>
                </c:pt>
                <c:pt idx="182">
                  <c:v>258.16395932323189</c:v>
                </c:pt>
                <c:pt idx="183">
                  <c:v>258.16395932323189</c:v>
                </c:pt>
                <c:pt idx="184">
                  <c:v>258.16395932323189</c:v>
                </c:pt>
                <c:pt idx="185">
                  <c:v>258.16395932323189</c:v>
                </c:pt>
                <c:pt idx="186">
                  <c:v>258.16395932323189</c:v>
                </c:pt>
                <c:pt idx="187">
                  <c:v>258.16395932323189</c:v>
                </c:pt>
                <c:pt idx="188">
                  <c:v>258.16395932323189</c:v>
                </c:pt>
                <c:pt idx="189">
                  <c:v>258.16395932323189</c:v>
                </c:pt>
                <c:pt idx="190">
                  <c:v>258.16395932323189</c:v>
                </c:pt>
                <c:pt idx="191">
                  <c:v>258.16395932323189</c:v>
                </c:pt>
                <c:pt idx="192">
                  <c:v>258.16395932323189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8-3135-4CBB-95EE-0FCC3DE259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3510143"/>
        <c:axId val="403861695"/>
      </c:scatterChart>
      <c:valAx>
        <c:axId val="607616399"/>
        <c:scaling>
          <c:orientation val="minMax"/>
          <c:max val="24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/>
                  <a:t>Tiempo (min)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0" sourceLinked="1"/>
        <c:majorTickMark val="cross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07613519"/>
        <c:crosses val="autoZero"/>
        <c:crossBetween val="midCat"/>
        <c:majorUnit val="30"/>
      </c:valAx>
      <c:valAx>
        <c:axId val="607613519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/>
                  <a:t>Caudal (L/s)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0.0" sourceLinked="0"/>
        <c:majorTickMark val="cross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07616399"/>
        <c:crosses val="autoZero"/>
        <c:crossBetween val="midCat"/>
      </c:valAx>
      <c:valAx>
        <c:axId val="403861695"/>
        <c:scaling>
          <c:orientation val="minMax"/>
          <c:min val="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/>
                  <a:t>Volumen (m</a:t>
                </a:r>
                <a:r>
                  <a:rPr lang="es-CO" baseline="30000"/>
                  <a:t>3</a:t>
                </a:r>
                <a:r>
                  <a:rPr lang="es-CO"/>
                  <a:t>)</a:t>
                </a:r>
              </a:p>
            </c:rich>
          </c:tx>
          <c:layout>
            <c:manualLayout>
              <c:xMode val="edge"/>
              <c:yMode val="edge"/>
              <c:x val="0.95068017366136037"/>
              <c:y val="0.405956144896881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13510143"/>
        <c:crosses val="max"/>
        <c:crossBetween val="midCat"/>
      </c:valAx>
      <c:valAx>
        <c:axId val="413510143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403861695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4.6308542788644366E-2"/>
          <c:y val="0.86682243679854687"/>
          <c:w val="0.92923698707331814"/>
          <c:h val="0.1034962338908417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 b="1" baseline="0"/>
              <a:t>Control de la salida con tuberías</a:t>
            </a:r>
            <a:endParaRPr lang="es-CO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9.0249682214873714E-2"/>
          <c:y val="0.12514494313553259"/>
          <c:w val="0.58585944275054225"/>
          <c:h val="0.7382533427052812"/>
        </c:manualLayout>
      </c:layout>
      <c:scatterChart>
        <c:scatterStyle val="smoothMarker"/>
        <c:varyColors val="0"/>
        <c:ser>
          <c:idx val="1"/>
          <c:order val="0"/>
          <c:tx>
            <c:strRef>
              <c:f>Escenario1!$C$125</c:f>
              <c:strCache>
                <c:ptCount val="1"/>
                <c:pt idx="0">
                  <c:v>Caudal Natural (L/s)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Escenario1!$A$126:$A$585</c:f>
              <c:numCache>
                <c:formatCode>0</c:formatCode>
                <c:ptCount val="460"/>
                <c:pt idx="0" formatCode="General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60</c:v>
                </c:pt>
                <c:pt idx="13">
                  <c:v>65</c:v>
                </c:pt>
                <c:pt idx="14">
                  <c:v>70</c:v>
                </c:pt>
                <c:pt idx="15">
                  <c:v>75</c:v>
                </c:pt>
                <c:pt idx="16">
                  <c:v>80</c:v>
                </c:pt>
                <c:pt idx="17">
                  <c:v>85</c:v>
                </c:pt>
                <c:pt idx="18">
                  <c:v>90</c:v>
                </c:pt>
                <c:pt idx="19">
                  <c:v>95</c:v>
                </c:pt>
                <c:pt idx="20">
                  <c:v>100</c:v>
                </c:pt>
                <c:pt idx="21">
                  <c:v>105</c:v>
                </c:pt>
                <c:pt idx="22">
                  <c:v>110</c:v>
                </c:pt>
                <c:pt idx="23">
                  <c:v>115</c:v>
                </c:pt>
                <c:pt idx="24">
                  <c:v>120</c:v>
                </c:pt>
                <c:pt idx="25">
                  <c:v>125</c:v>
                </c:pt>
                <c:pt idx="26">
                  <c:v>130</c:v>
                </c:pt>
                <c:pt idx="27">
                  <c:v>135</c:v>
                </c:pt>
                <c:pt idx="28">
                  <c:v>140</c:v>
                </c:pt>
                <c:pt idx="29">
                  <c:v>145</c:v>
                </c:pt>
                <c:pt idx="30">
                  <c:v>150</c:v>
                </c:pt>
                <c:pt idx="31">
                  <c:v>155</c:v>
                </c:pt>
                <c:pt idx="32">
                  <c:v>160</c:v>
                </c:pt>
                <c:pt idx="33">
                  <c:v>165</c:v>
                </c:pt>
                <c:pt idx="34">
                  <c:v>170</c:v>
                </c:pt>
                <c:pt idx="35">
                  <c:v>175</c:v>
                </c:pt>
                <c:pt idx="36">
                  <c:v>180</c:v>
                </c:pt>
                <c:pt idx="37">
                  <c:v>185</c:v>
                </c:pt>
                <c:pt idx="38">
                  <c:v>190</c:v>
                </c:pt>
                <c:pt idx="39">
                  <c:v>195</c:v>
                </c:pt>
                <c:pt idx="40">
                  <c:v>200</c:v>
                </c:pt>
                <c:pt idx="41">
                  <c:v>205</c:v>
                </c:pt>
                <c:pt idx="42">
                  <c:v>210</c:v>
                </c:pt>
                <c:pt idx="43">
                  <c:v>215</c:v>
                </c:pt>
                <c:pt idx="44">
                  <c:v>220</c:v>
                </c:pt>
                <c:pt idx="45">
                  <c:v>225</c:v>
                </c:pt>
                <c:pt idx="46">
                  <c:v>230</c:v>
                </c:pt>
                <c:pt idx="47">
                  <c:v>235</c:v>
                </c:pt>
                <c:pt idx="48">
                  <c:v>240</c:v>
                </c:pt>
                <c:pt idx="49">
                  <c:v>245</c:v>
                </c:pt>
                <c:pt idx="50">
                  <c:v>250</c:v>
                </c:pt>
                <c:pt idx="51">
                  <c:v>255</c:v>
                </c:pt>
                <c:pt idx="52">
                  <c:v>260</c:v>
                </c:pt>
                <c:pt idx="53">
                  <c:v>265</c:v>
                </c:pt>
                <c:pt idx="54">
                  <c:v>270</c:v>
                </c:pt>
                <c:pt idx="55">
                  <c:v>275</c:v>
                </c:pt>
                <c:pt idx="56">
                  <c:v>280</c:v>
                </c:pt>
                <c:pt idx="57">
                  <c:v>285</c:v>
                </c:pt>
                <c:pt idx="58">
                  <c:v>290</c:v>
                </c:pt>
                <c:pt idx="59">
                  <c:v>295</c:v>
                </c:pt>
                <c:pt idx="60">
                  <c:v>300</c:v>
                </c:pt>
                <c:pt idx="61">
                  <c:v>305</c:v>
                </c:pt>
                <c:pt idx="62">
                  <c:v>310</c:v>
                </c:pt>
                <c:pt idx="63">
                  <c:v>315</c:v>
                </c:pt>
                <c:pt idx="64">
                  <c:v>320</c:v>
                </c:pt>
                <c:pt idx="65">
                  <c:v>325</c:v>
                </c:pt>
                <c:pt idx="66">
                  <c:v>330</c:v>
                </c:pt>
                <c:pt idx="67">
                  <c:v>335</c:v>
                </c:pt>
                <c:pt idx="68">
                  <c:v>340</c:v>
                </c:pt>
                <c:pt idx="69">
                  <c:v>345</c:v>
                </c:pt>
                <c:pt idx="70">
                  <c:v>350</c:v>
                </c:pt>
                <c:pt idx="71">
                  <c:v>355</c:v>
                </c:pt>
                <c:pt idx="72">
                  <c:v>360</c:v>
                </c:pt>
                <c:pt idx="73">
                  <c:v>365</c:v>
                </c:pt>
                <c:pt idx="74">
                  <c:v>370</c:v>
                </c:pt>
                <c:pt idx="75">
                  <c:v>375</c:v>
                </c:pt>
                <c:pt idx="76">
                  <c:v>380</c:v>
                </c:pt>
                <c:pt idx="77">
                  <c:v>385</c:v>
                </c:pt>
                <c:pt idx="78">
                  <c:v>390</c:v>
                </c:pt>
                <c:pt idx="79">
                  <c:v>395</c:v>
                </c:pt>
                <c:pt idx="80">
                  <c:v>400</c:v>
                </c:pt>
                <c:pt idx="81">
                  <c:v>405</c:v>
                </c:pt>
                <c:pt idx="82">
                  <c:v>410</c:v>
                </c:pt>
                <c:pt idx="83">
                  <c:v>415</c:v>
                </c:pt>
                <c:pt idx="84">
                  <c:v>420</c:v>
                </c:pt>
                <c:pt idx="85">
                  <c:v>425</c:v>
                </c:pt>
                <c:pt idx="86">
                  <c:v>430</c:v>
                </c:pt>
                <c:pt idx="87">
                  <c:v>435</c:v>
                </c:pt>
                <c:pt idx="88">
                  <c:v>440</c:v>
                </c:pt>
                <c:pt idx="89">
                  <c:v>445</c:v>
                </c:pt>
                <c:pt idx="90">
                  <c:v>450</c:v>
                </c:pt>
                <c:pt idx="91">
                  <c:v>455</c:v>
                </c:pt>
                <c:pt idx="92">
                  <c:v>460</c:v>
                </c:pt>
                <c:pt idx="93">
                  <c:v>465</c:v>
                </c:pt>
                <c:pt idx="94">
                  <c:v>470</c:v>
                </c:pt>
                <c:pt idx="95">
                  <c:v>475</c:v>
                </c:pt>
                <c:pt idx="96">
                  <c:v>480</c:v>
                </c:pt>
                <c:pt idx="97">
                  <c:v>485</c:v>
                </c:pt>
                <c:pt idx="98">
                  <c:v>490</c:v>
                </c:pt>
                <c:pt idx="99">
                  <c:v>495</c:v>
                </c:pt>
                <c:pt idx="100">
                  <c:v>500</c:v>
                </c:pt>
                <c:pt idx="101">
                  <c:v>505</c:v>
                </c:pt>
                <c:pt idx="102">
                  <c:v>510</c:v>
                </c:pt>
                <c:pt idx="103">
                  <c:v>515</c:v>
                </c:pt>
                <c:pt idx="104">
                  <c:v>520</c:v>
                </c:pt>
                <c:pt idx="105">
                  <c:v>525</c:v>
                </c:pt>
                <c:pt idx="106">
                  <c:v>530</c:v>
                </c:pt>
                <c:pt idx="107">
                  <c:v>535</c:v>
                </c:pt>
                <c:pt idx="108">
                  <c:v>540</c:v>
                </c:pt>
                <c:pt idx="109">
                  <c:v>545</c:v>
                </c:pt>
                <c:pt idx="110">
                  <c:v>550</c:v>
                </c:pt>
                <c:pt idx="111">
                  <c:v>555</c:v>
                </c:pt>
                <c:pt idx="112">
                  <c:v>560</c:v>
                </c:pt>
                <c:pt idx="113">
                  <c:v>565</c:v>
                </c:pt>
                <c:pt idx="114">
                  <c:v>570</c:v>
                </c:pt>
                <c:pt idx="115">
                  <c:v>575</c:v>
                </c:pt>
                <c:pt idx="116">
                  <c:v>580</c:v>
                </c:pt>
                <c:pt idx="117">
                  <c:v>585</c:v>
                </c:pt>
                <c:pt idx="118">
                  <c:v>590</c:v>
                </c:pt>
                <c:pt idx="119">
                  <c:v>595</c:v>
                </c:pt>
                <c:pt idx="120">
                  <c:v>600</c:v>
                </c:pt>
                <c:pt idx="121">
                  <c:v>605</c:v>
                </c:pt>
                <c:pt idx="122">
                  <c:v>610</c:v>
                </c:pt>
                <c:pt idx="123">
                  <c:v>615</c:v>
                </c:pt>
                <c:pt idx="124">
                  <c:v>620</c:v>
                </c:pt>
                <c:pt idx="125">
                  <c:v>625</c:v>
                </c:pt>
                <c:pt idx="126">
                  <c:v>630</c:v>
                </c:pt>
                <c:pt idx="127">
                  <c:v>635</c:v>
                </c:pt>
                <c:pt idx="128">
                  <c:v>640</c:v>
                </c:pt>
                <c:pt idx="129">
                  <c:v>645</c:v>
                </c:pt>
                <c:pt idx="130">
                  <c:v>650</c:v>
                </c:pt>
                <c:pt idx="131">
                  <c:v>655</c:v>
                </c:pt>
                <c:pt idx="132">
                  <c:v>660</c:v>
                </c:pt>
                <c:pt idx="133">
                  <c:v>665</c:v>
                </c:pt>
                <c:pt idx="134">
                  <c:v>670</c:v>
                </c:pt>
                <c:pt idx="135">
                  <c:v>675</c:v>
                </c:pt>
                <c:pt idx="136">
                  <c:v>680</c:v>
                </c:pt>
                <c:pt idx="137">
                  <c:v>685</c:v>
                </c:pt>
                <c:pt idx="138">
                  <c:v>690</c:v>
                </c:pt>
                <c:pt idx="139">
                  <c:v>695</c:v>
                </c:pt>
                <c:pt idx="140">
                  <c:v>700</c:v>
                </c:pt>
                <c:pt idx="141">
                  <c:v>705</c:v>
                </c:pt>
                <c:pt idx="142">
                  <c:v>710</c:v>
                </c:pt>
                <c:pt idx="143">
                  <c:v>715</c:v>
                </c:pt>
                <c:pt idx="144">
                  <c:v>720</c:v>
                </c:pt>
                <c:pt idx="145">
                  <c:v>725</c:v>
                </c:pt>
                <c:pt idx="146">
                  <c:v>730</c:v>
                </c:pt>
                <c:pt idx="147">
                  <c:v>735</c:v>
                </c:pt>
                <c:pt idx="148">
                  <c:v>740</c:v>
                </c:pt>
                <c:pt idx="149">
                  <c:v>745</c:v>
                </c:pt>
                <c:pt idx="150">
                  <c:v>750</c:v>
                </c:pt>
                <c:pt idx="151">
                  <c:v>755</c:v>
                </c:pt>
                <c:pt idx="152">
                  <c:v>760</c:v>
                </c:pt>
                <c:pt idx="153">
                  <c:v>765</c:v>
                </c:pt>
                <c:pt idx="154">
                  <c:v>770</c:v>
                </c:pt>
                <c:pt idx="155">
                  <c:v>775</c:v>
                </c:pt>
                <c:pt idx="156">
                  <c:v>780</c:v>
                </c:pt>
                <c:pt idx="157">
                  <c:v>785</c:v>
                </c:pt>
                <c:pt idx="158">
                  <c:v>790</c:v>
                </c:pt>
                <c:pt idx="159">
                  <c:v>795</c:v>
                </c:pt>
                <c:pt idx="160">
                  <c:v>800</c:v>
                </c:pt>
                <c:pt idx="161">
                  <c:v>805</c:v>
                </c:pt>
                <c:pt idx="162">
                  <c:v>810</c:v>
                </c:pt>
                <c:pt idx="163">
                  <c:v>815</c:v>
                </c:pt>
                <c:pt idx="164">
                  <c:v>820</c:v>
                </c:pt>
                <c:pt idx="165">
                  <c:v>825</c:v>
                </c:pt>
                <c:pt idx="166">
                  <c:v>830</c:v>
                </c:pt>
                <c:pt idx="167">
                  <c:v>835</c:v>
                </c:pt>
                <c:pt idx="168">
                  <c:v>840</c:v>
                </c:pt>
                <c:pt idx="169">
                  <c:v>845</c:v>
                </c:pt>
                <c:pt idx="170">
                  <c:v>850</c:v>
                </c:pt>
                <c:pt idx="171">
                  <c:v>855</c:v>
                </c:pt>
                <c:pt idx="172">
                  <c:v>860</c:v>
                </c:pt>
                <c:pt idx="173">
                  <c:v>865</c:v>
                </c:pt>
                <c:pt idx="174">
                  <c:v>870</c:v>
                </c:pt>
                <c:pt idx="175">
                  <c:v>875</c:v>
                </c:pt>
                <c:pt idx="176">
                  <c:v>880</c:v>
                </c:pt>
                <c:pt idx="177">
                  <c:v>885</c:v>
                </c:pt>
                <c:pt idx="178">
                  <c:v>890</c:v>
                </c:pt>
                <c:pt idx="179">
                  <c:v>895</c:v>
                </c:pt>
                <c:pt idx="180">
                  <c:v>900</c:v>
                </c:pt>
                <c:pt idx="181">
                  <c:v>905</c:v>
                </c:pt>
                <c:pt idx="182">
                  <c:v>910</c:v>
                </c:pt>
                <c:pt idx="183">
                  <c:v>915</c:v>
                </c:pt>
                <c:pt idx="184">
                  <c:v>920</c:v>
                </c:pt>
                <c:pt idx="185">
                  <c:v>925</c:v>
                </c:pt>
                <c:pt idx="186">
                  <c:v>930</c:v>
                </c:pt>
                <c:pt idx="187">
                  <c:v>935</c:v>
                </c:pt>
                <c:pt idx="188">
                  <c:v>940</c:v>
                </c:pt>
                <c:pt idx="189">
                  <c:v>945</c:v>
                </c:pt>
                <c:pt idx="190">
                  <c:v>950</c:v>
                </c:pt>
                <c:pt idx="191">
                  <c:v>955</c:v>
                </c:pt>
                <c:pt idx="192">
                  <c:v>960</c:v>
                </c:pt>
                <c:pt idx="193">
                  <c:v>965</c:v>
                </c:pt>
                <c:pt idx="194">
                  <c:v>970</c:v>
                </c:pt>
                <c:pt idx="195">
                  <c:v>975</c:v>
                </c:pt>
                <c:pt idx="196">
                  <c:v>980</c:v>
                </c:pt>
                <c:pt idx="197">
                  <c:v>985</c:v>
                </c:pt>
                <c:pt idx="198">
                  <c:v>990</c:v>
                </c:pt>
                <c:pt idx="199">
                  <c:v>995</c:v>
                </c:pt>
                <c:pt idx="200">
                  <c:v>1000</c:v>
                </c:pt>
                <c:pt idx="201">
                  <c:v>1005</c:v>
                </c:pt>
                <c:pt idx="202">
                  <c:v>1010</c:v>
                </c:pt>
                <c:pt idx="203">
                  <c:v>1015</c:v>
                </c:pt>
                <c:pt idx="204">
                  <c:v>1020</c:v>
                </c:pt>
                <c:pt idx="205">
                  <c:v>1025</c:v>
                </c:pt>
                <c:pt idx="206">
                  <c:v>1030</c:v>
                </c:pt>
                <c:pt idx="207">
                  <c:v>1035</c:v>
                </c:pt>
                <c:pt idx="208">
                  <c:v>1040</c:v>
                </c:pt>
                <c:pt idx="209">
                  <c:v>1045</c:v>
                </c:pt>
                <c:pt idx="210">
                  <c:v>1050</c:v>
                </c:pt>
                <c:pt idx="211">
                  <c:v>1055</c:v>
                </c:pt>
                <c:pt idx="212">
                  <c:v>1060</c:v>
                </c:pt>
                <c:pt idx="213">
                  <c:v>1065</c:v>
                </c:pt>
                <c:pt idx="214">
                  <c:v>1070</c:v>
                </c:pt>
                <c:pt idx="215">
                  <c:v>1075</c:v>
                </c:pt>
                <c:pt idx="216">
                  <c:v>1080</c:v>
                </c:pt>
                <c:pt idx="217">
                  <c:v>1085</c:v>
                </c:pt>
                <c:pt idx="218">
                  <c:v>1090</c:v>
                </c:pt>
                <c:pt idx="219">
                  <c:v>1095</c:v>
                </c:pt>
                <c:pt idx="220">
                  <c:v>1100</c:v>
                </c:pt>
                <c:pt idx="221">
                  <c:v>1105</c:v>
                </c:pt>
                <c:pt idx="222">
                  <c:v>1110</c:v>
                </c:pt>
                <c:pt idx="223">
                  <c:v>1115</c:v>
                </c:pt>
                <c:pt idx="224">
                  <c:v>1120</c:v>
                </c:pt>
                <c:pt idx="225">
                  <c:v>1125</c:v>
                </c:pt>
                <c:pt idx="226">
                  <c:v>1130</c:v>
                </c:pt>
                <c:pt idx="227">
                  <c:v>1135</c:v>
                </c:pt>
                <c:pt idx="228">
                  <c:v>1140</c:v>
                </c:pt>
                <c:pt idx="229">
                  <c:v>1145</c:v>
                </c:pt>
                <c:pt idx="230">
                  <c:v>1150</c:v>
                </c:pt>
                <c:pt idx="231">
                  <c:v>1155</c:v>
                </c:pt>
                <c:pt idx="232">
                  <c:v>1160</c:v>
                </c:pt>
                <c:pt idx="233">
                  <c:v>1165</c:v>
                </c:pt>
                <c:pt idx="234">
                  <c:v>1170</c:v>
                </c:pt>
                <c:pt idx="235">
                  <c:v>1175</c:v>
                </c:pt>
                <c:pt idx="236">
                  <c:v>1180</c:v>
                </c:pt>
                <c:pt idx="237">
                  <c:v>1185</c:v>
                </c:pt>
                <c:pt idx="238">
                  <c:v>1190</c:v>
                </c:pt>
                <c:pt idx="239">
                  <c:v>1195</c:v>
                </c:pt>
                <c:pt idx="240">
                  <c:v>1200</c:v>
                </c:pt>
                <c:pt idx="241">
                  <c:v>1205</c:v>
                </c:pt>
                <c:pt idx="242">
                  <c:v>1210</c:v>
                </c:pt>
                <c:pt idx="243">
                  <c:v>1215</c:v>
                </c:pt>
                <c:pt idx="244">
                  <c:v>1220</c:v>
                </c:pt>
                <c:pt idx="245">
                  <c:v>1225</c:v>
                </c:pt>
                <c:pt idx="246">
                  <c:v>1230</c:v>
                </c:pt>
                <c:pt idx="247">
                  <c:v>1235</c:v>
                </c:pt>
                <c:pt idx="248">
                  <c:v>1240</c:v>
                </c:pt>
                <c:pt idx="249">
                  <c:v>1245</c:v>
                </c:pt>
                <c:pt idx="250">
                  <c:v>1250</c:v>
                </c:pt>
                <c:pt idx="251">
                  <c:v>1255</c:v>
                </c:pt>
                <c:pt idx="252">
                  <c:v>1260</c:v>
                </c:pt>
                <c:pt idx="253">
                  <c:v>1265</c:v>
                </c:pt>
                <c:pt idx="254">
                  <c:v>1270</c:v>
                </c:pt>
                <c:pt idx="255">
                  <c:v>1275</c:v>
                </c:pt>
                <c:pt idx="256">
                  <c:v>1280</c:v>
                </c:pt>
                <c:pt idx="257">
                  <c:v>1285</c:v>
                </c:pt>
                <c:pt idx="258">
                  <c:v>1290</c:v>
                </c:pt>
                <c:pt idx="259">
                  <c:v>1295</c:v>
                </c:pt>
                <c:pt idx="260">
                  <c:v>1300</c:v>
                </c:pt>
                <c:pt idx="261">
                  <c:v>1305</c:v>
                </c:pt>
                <c:pt idx="262">
                  <c:v>1310</c:v>
                </c:pt>
                <c:pt idx="263">
                  <c:v>1315</c:v>
                </c:pt>
                <c:pt idx="264">
                  <c:v>1320</c:v>
                </c:pt>
                <c:pt idx="265">
                  <c:v>1325</c:v>
                </c:pt>
                <c:pt idx="266">
                  <c:v>1330</c:v>
                </c:pt>
                <c:pt idx="267">
                  <c:v>1335</c:v>
                </c:pt>
                <c:pt idx="268">
                  <c:v>1340</c:v>
                </c:pt>
                <c:pt idx="269">
                  <c:v>1345</c:v>
                </c:pt>
                <c:pt idx="270">
                  <c:v>1350</c:v>
                </c:pt>
                <c:pt idx="271">
                  <c:v>1355</c:v>
                </c:pt>
                <c:pt idx="272">
                  <c:v>1360</c:v>
                </c:pt>
                <c:pt idx="273">
                  <c:v>1365</c:v>
                </c:pt>
                <c:pt idx="274">
                  <c:v>1370</c:v>
                </c:pt>
                <c:pt idx="275">
                  <c:v>1375</c:v>
                </c:pt>
                <c:pt idx="276">
                  <c:v>1380</c:v>
                </c:pt>
                <c:pt idx="277">
                  <c:v>1385</c:v>
                </c:pt>
                <c:pt idx="278">
                  <c:v>1390</c:v>
                </c:pt>
                <c:pt idx="279">
                  <c:v>1395</c:v>
                </c:pt>
                <c:pt idx="280">
                  <c:v>1400</c:v>
                </c:pt>
                <c:pt idx="281">
                  <c:v>1405</c:v>
                </c:pt>
                <c:pt idx="282">
                  <c:v>1410</c:v>
                </c:pt>
                <c:pt idx="283">
                  <c:v>1415</c:v>
                </c:pt>
                <c:pt idx="284">
                  <c:v>1420</c:v>
                </c:pt>
                <c:pt idx="285">
                  <c:v>1425</c:v>
                </c:pt>
                <c:pt idx="286">
                  <c:v>1430</c:v>
                </c:pt>
                <c:pt idx="287">
                  <c:v>1435</c:v>
                </c:pt>
                <c:pt idx="288">
                  <c:v>1440</c:v>
                </c:pt>
                <c:pt idx="289">
                  <c:v>1445</c:v>
                </c:pt>
                <c:pt idx="290">
                  <c:v>1450</c:v>
                </c:pt>
                <c:pt idx="291">
                  <c:v>1455</c:v>
                </c:pt>
                <c:pt idx="292">
                  <c:v>1460</c:v>
                </c:pt>
                <c:pt idx="293">
                  <c:v>1465</c:v>
                </c:pt>
                <c:pt idx="294">
                  <c:v>1470</c:v>
                </c:pt>
                <c:pt idx="295">
                  <c:v>1475</c:v>
                </c:pt>
                <c:pt idx="296">
                  <c:v>1480</c:v>
                </c:pt>
                <c:pt idx="297">
                  <c:v>1485</c:v>
                </c:pt>
                <c:pt idx="298">
                  <c:v>1490</c:v>
                </c:pt>
                <c:pt idx="299">
                  <c:v>1495</c:v>
                </c:pt>
                <c:pt idx="300">
                  <c:v>1500</c:v>
                </c:pt>
                <c:pt idx="301">
                  <c:v>1505</c:v>
                </c:pt>
                <c:pt idx="302">
                  <c:v>1510</c:v>
                </c:pt>
                <c:pt idx="303">
                  <c:v>1515</c:v>
                </c:pt>
                <c:pt idx="304">
                  <c:v>1520</c:v>
                </c:pt>
                <c:pt idx="305">
                  <c:v>1525</c:v>
                </c:pt>
                <c:pt idx="306">
                  <c:v>1530</c:v>
                </c:pt>
                <c:pt idx="307">
                  <c:v>1535</c:v>
                </c:pt>
                <c:pt idx="308">
                  <c:v>1540</c:v>
                </c:pt>
                <c:pt idx="309">
                  <c:v>1545</c:v>
                </c:pt>
                <c:pt idx="310">
                  <c:v>1550</c:v>
                </c:pt>
                <c:pt idx="311">
                  <c:v>1555</c:v>
                </c:pt>
                <c:pt idx="312">
                  <c:v>1560</c:v>
                </c:pt>
                <c:pt idx="313">
                  <c:v>1565</c:v>
                </c:pt>
                <c:pt idx="314">
                  <c:v>1570</c:v>
                </c:pt>
                <c:pt idx="315">
                  <c:v>1575</c:v>
                </c:pt>
                <c:pt idx="316">
                  <c:v>1580</c:v>
                </c:pt>
                <c:pt idx="317">
                  <c:v>1585</c:v>
                </c:pt>
                <c:pt idx="318">
                  <c:v>1590</c:v>
                </c:pt>
                <c:pt idx="319">
                  <c:v>1595</c:v>
                </c:pt>
                <c:pt idx="320">
                  <c:v>1600</c:v>
                </c:pt>
                <c:pt idx="321">
                  <c:v>1605</c:v>
                </c:pt>
                <c:pt idx="322">
                  <c:v>1610</c:v>
                </c:pt>
                <c:pt idx="323">
                  <c:v>1615</c:v>
                </c:pt>
                <c:pt idx="324">
                  <c:v>1620</c:v>
                </c:pt>
                <c:pt idx="325">
                  <c:v>1625</c:v>
                </c:pt>
                <c:pt idx="326">
                  <c:v>1630</c:v>
                </c:pt>
                <c:pt idx="327">
                  <c:v>1635</c:v>
                </c:pt>
                <c:pt idx="328">
                  <c:v>1640</c:v>
                </c:pt>
                <c:pt idx="329">
                  <c:v>1645</c:v>
                </c:pt>
                <c:pt idx="330">
                  <c:v>1650</c:v>
                </c:pt>
                <c:pt idx="331">
                  <c:v>1655</c:v>
                </c:pt>
                <c:pt idx="332">
                  <c:v>1660</c:v>
                </c:pt>
                <c:pt idx="333">
                  <c:v>1665</c:v>
                </c:pt>
                <c:pt idx="334">
                  <c:v>1670</c:v>
                </c:pt>
                <c:pt idx="335">
                  <c:v>1675</c:v>
                </c:pt>
                <c:pt idx="336">
                  <c:v>1680</c:v>
                </c:pt>
                <c:pt idx="337">
                  <c:v>1685</c:v>
                </c:pt>
                <c:pt idx="338">
                  <c:v>1690</c:v>
                </c:pt>
                <c:pt idx="339">
                  <c:v>1695</c:v>
                </c:pt>
                <c:pt idx="340">
                  <c:v>1700</c:v>
                </c:pt>
                <c:pt idx="341">
                  <c:v>1705</c:v>
                </c:pt>
                <c:pt idx="342">
                  <c:v>1710</c:v>
                </c:pt>
                <c:pt idx="343">
                  <c:v>1715</c:v>
                </c:pt>
                <c:pt idx="344">
                  <c:v>1720</c:v>
                </c:pt>
                <c:pt idx="345">
                  <c:v>1725</c:v>
                </c:pt>
                <c:pt idx="346">
                  <c:v>1730</c:v>
                </c:pt>
                <c:pt idx="347">
                  <c:v>1735</c:v>
                </c:pt>
                <c:pt idx="348">
                  <c:v>1740</c:v>
                </c:pt>
                <c:pt idx="349">
                  <c:v>1745</c:v>
                </c:pt>
                <c:pt idx="350">
                  <c:v>1750</c:v>
                </c:pt>
                <c:pt idx="351">
                  <c:v>1755</c:v>
                </c:pt>
                <c:pt idx="352">
                  <c:v>1760</c:v>
                </c:pt>
                <c:pt idx="353">
                  <c:v>1765</c:v>
                </c:pt>
                <c:pt idx="354">
                  <c:v>1770</c:v>
                </c:pt>
                <c:pt idx="355">
                  <c:v>1775</c:v>
                </c:pt>
                <c:pt idx="356">
                  <c:v>1780</c:v>
                </c:pt>
                <c:pt idx="357">
                  <c:v>1785</c:v>
                </c:pt>
                <c:pt idx="358">
                  <c:v>1790</c:v>
                </c:pt>
                <c:pt idx="359">
                  <c:v>1795</c:v>
                </c:pt>
                <c:pt idx="360">
                  <c:v>1800</c:v>
                </c:pt>
                <c:pt idx="361">
                  <c:v>1805</c:v>
                </c:pt>
                <c:pt idx="362">
                  <c:v>1810</c:v>
                </c:pt>
                <c:pt idx="363">
                  <c:v>1815</c:v>
                </c:pt>
                <c:pt idx="364">
                  <c:v>1820</c:v>
                </c:pt>
                <c:pt idx="365">
                  <c:v>1825</c:v>
                </c:pt>
                <c:pt idx="366">
                  <c:v>1830</c:v>
                </c:pt>
                <c:pt idx="367">
                  <c:v>1835</c:v>
                </c:pt>
                <c:pt idx="368">
                  <c:v>1840</c:v>
                </c:pt>
                <c:pt idx="369">
                  <c:v>1845</c:v>
                </c:pt>
                <c:pt idx="370">
                  <c:v>1850</c:v>
                </c:pt>
                <c:pt idx="371">
                  <c:v>1855</c:v>
                </c:pt>
                <c:pt idx="372">
                  <c:v>1860</c:v>
                </c:pt>
                <c:pt idx="373">
                  <c:v>1865</c:v>
                </c:pt>
                <c:pt idx="374">
                  <c:v>1870</c:v>
                </c:pt>
                <c:pt idx="375">
                  <c:v>1875</c:v>
                </c:pt>
                <c:pt idx="376">
                  <c:v>1880</c:v>
                </c:pt>
                <c:pt idx="377">
                  <c:v>1885</c:v>
                </c:pt>
                <c:pt idx="378">
                  <c:v>1890</c:v>
                </c:pt>
                <c:pt idx="379">
                  <c:v>1895</c:v>
                </c:pt>
                <c:pt idx="380">
                  <c:v>1900</c:v>
                </c:pt>
                <c:pt idx="381">
                  <c:v>1905</c:v>
                </c:pt>
                <c:pt idx="382">
                  <c:v>1910</c:v>
                </c:pt>
                <c:pt idx="383">
                  <c:v>1915</c:v>
                </c:pt>
                <c:pt idx="384">
                  <c:v>1920</c:v>
                </c:pt>
                <c:pt idx="385">
                  <c:v>1925</c:v>
                </c:pt>
                <c:pt idx="386">
                  <c:v>1930</c:v>
                </c:pt>
                <c:pt idx="387">
                  <c:v>1935</c:v>
                </c:pt>
                <c:pt idx="388">
                  <c:v>1940</c:v>
                </c:pt>
                <c:pt idx="389">
                  <c:v>1945</c:v>
                </c:pt>
                <c:pt idx="390">
                  <c:v>1950</c:v>
                </c:pt>
                <c:pt idx="391">
                  <c:v>1955</c:v>
                </c:pt>
                <c:pt idx="392">
                  <c:v>1960</c:v>
                </c:pt>
                <c:pt idx="393">
                  <c:v>1965</c:v>
                </c:pt>
                <c:pt idx="394">
                  <c:v>1970</c:v>
                </c:pt>
                <c:pt idx="395">
                  <c:v>1975</c:v>
                </c:pt>
                <c:pt idx="396">
                  <c:v>1980</c:v>
                </c:pt>
                <c:pt idx="397">
                  <c:v>1985</c:v>
                </c:pt>
                <c:pt idx="398">
                  <c:v>1990</c:v>
                </c:pt>
                <c:pt idx="399">
                  <c:v>1995</c:v>
                </c:pt>
                <c:pt idx="400">
                  <c:v>2000</c:v>
                </c:pt>
                <c:pt idx="401">
                  <c:v>2005</c:v>
                </c:pt>
                <c:pt idx="402">
                  <c:v>2010</c:v>
                </c:pt>
                <c:pt idx="403">
                  <c:v>2015</c:v>
                </c:pt>
                <c:pt idx="404">
                  <c:v>2020</c:v>
                </c:pt>
                <c:pt idx="405">
                  <c:v>2025</c:v>
                </c:pt>
                <c:pt idx="406">
                  <c:v>2030</c:v>
                </c:pt>
                <c:pt idx="407">
                  <c:v>2035</c:v>
                </c:pt>
                <c:pt idx="408">
                  <c:v>2040</c:v>
                </c:pt>
                <c:pt idx="409">
                  <c:v>2045</c:v>
                </c:pt>
                <c:pt idx="410">
                  <c:v>2050</c:v>
                </c:pt>
                <c:pt idx="411">
                  <c:v>2055</c:v>
                </c:pt>
                <c:pt idx="412">
                  <c:v>2060</c:v>
                </c:pt>
                <c:pt idx="413">
                  <c:v>2065</c:v>
                </c:pt>
                <c:pt idx="414">
                  <c:v>2070</c:v>
                </c:pt>
                <c:pt idx="415">
                  <c:v>2075</c:v>
                </c:pt>
                <c:pt idx="416">
                  <c:v>2080</c:v>
                </c:pt>
                <c:pt idx="417">
                  <c:v>2085</c:v>
                </c:pt>
                <c:pt idx="418">
                  <c:v>2090</c:v>
                </c:pt>
                <c:pt idx="419">
                  <c:v>2095</c:v>
                </c:pt>
                <c:pt idx="420">
                  <c:v>2100</c:v>
                </c:pt>
                <c:pt idx="421">
                  <c:v>2105</c:v>
                </c:pt>
                <c:pt idx="422">
                  <c:v>2110</c:v>
                </c:pt>
                <c:pt idx="423">
                  <c:v>2115</c:v>
                </c:pt>
                <c:pt idx="424">
                  <c:v>2120</c:v>
                </c:pt>
                <c:pt idx="425">
                  <c:v>2125</c:v>
                </c:pt>
                <c:pt idx="426">
                  <c:v>2130</c:v>
                </c:pt>
                <c:pt idx="427">
                  <c:v>2135</c:v>
                </c:pt>
                <c:pt idx="428">
                  <c:v>2140</c:v>
                </c:pt>
                <c:pt idx="429">
                  <c:v>2145</c:v>
                </c:pt>
                <c:pt idx="430">
                  <c:v>2150</c:v>
                </c:pt>
                <c:pt idx="431">
                  <c:v>2155</c:v>
                </c:pt>
                <c:pt idx="432">
                  <c:v>2160</c:v>
                </c:pt>
                <c:pt idx="433">
                  <c:v>2165</c:v>
                </c:pt>
                <c:pt idx="434">
                  <c:v>2170</c:v>
                </c:pt>
                <c:pt idx="435">
                  <c:v>2175</c:v>
                </c:pt>
                <c:pt idx="436">
                  <c:v>2180</c:v>
                </c:pt>
                <c:pt idx="437">
                  <c:v>2185</c:v>
                </c:pt>
                <c:pt idx="438">
                  <c:v>2190</c:v>
                </c:pt>
                <c:pt idx="439">
                  <c:v>2195</c:v>
                </c:pt>
                <c:pt idx="440">
                  <c:v>2200</c:v>
                </c:pt>
                <c:pt idx="441">
                  <c:v>2205</c:v>
                </c:pt>
                <c:pt idx="442">
                  <c:v>2210</c:v>
                </c:pt>
                <c:pt idx="443">
                  <c:v>2215</c:v>
                </c:pt>
                <c:pt idx="444">
                  <c:v>2220</c:v>
                </c:pt>
                <c:pt idx="445">
                  <c:v>2225</c:v>
                </c:pt>
                <c:pt idx="446">
                  <c:v>2230</c:v>
                </c:pt>
                <c:pt idx="447">
                  <c:v>2235</c:v>
                </c:pt>
                <c:pt idx="448">
                  <c:v>2240</c:v>
                </c:pt>
                <c:pt idx="449">
                  <c:v>2245</c:v>
                </c:pt>
                <c:pt idx="450">
                  <c:v>2250</c:v>
                </c:pt>
                <c:pt idx="451">
                  <c:v>2255</c:v>
                </c:pt>
                <c:pt idx="452">
                  <c:v>2260</c:v>
                </c:pt>
                <c:pt idx="453">
                  <c:v>2265</c:v>
                </c:pt>
                <c:pt idx="454">
                  <c:v>2270</c:v>
                </c:pt>
                <c:pt idx="455">
                  <c:v>2275</c:v>
                </c:pt>
                <c:pt idx="456">
                  <c:v>2280</c:v>
                </c:pt>
                <c:pt idx="457">
                  <c:v>2285</c:v>
                </c:pt>
                <c:pt idx="458">
                  <c:v>2290</c:v>
                </c:pt>
                <c:pt idx="459">
                  <c:v>2295</c:v>
                </c:pt>
              </c:numCache>
            </c:numRef>
          </c:xVal>
          <c:yVal>
            <c:numRef>
              <c:f>Escenario1!$C$126:$C$585</c:f>
              <c:numCache>
                <c:formatCode>0.00</c:formatCode>
                <c:ptCount val="460"/>
                <c:pt idx="0">
                  <c:v>0</c:v>
                </c:pt>
                <c:pt idx="1">
                  <c:v>0</c:v>
                </c:pt>
                <c:pt idx="2">
                  <c:v>2.5258042241646366</c:v>
                </c:pt>
                <c:pt idx="3">
                  <c:v>10.902945661298496</c:v>
                </c:pt>
                <c:pt idx="4">
                  <c:v>25.805893311171474</c:v>
                </c:pt>
                <c:pt idx="5">
                  <c:v>41.450259844792384</c:v>
                </c:pt>
                <c:pt idx="6">
                  <c:v>53.11566548541559</c:v>
                </c:pt>
                <c:pt idx="7">
                  <c:v>58.693405835076483</c:v>
                </c:pt>
                <c:pt idx="8">
                  <c:v>58.587502147022285</c:v>
                </c:pt>
                <c:pt idx="9">
                  <c:v>55.058361675972201</c:v>
                </c:pt>
                <c:pt idx="10">
                  <c:v>50.065866913901225</c:v>
                </c:pt>
                <c:pt idx="11">
                  <c:v>44.531084846499631</c:v>
                </c:pt>
                <c:pt idx="12">
                  <c:v>39.032405944823971</c:v>
                </c:pt>
                <c:pt idx="13">
                  <c:v>33.901655321781853</c:v>
                </c:pt>
                <c:pt idx="14">
                  <c:v>29.300771603870704</c:v>
                </c:pt>
                <c:pt idx="15">
                  <c:v>25.281348082181253</c:v>
                </c:pt>
                <c:pt idx="16">
                  <c:v>21.829113491425197</c:v>
                </c:pt>
                <c:pt idx="17">
                  <c:v>18.895276399251198</c:v>
                </c:pt>
                <c:pt idx="18">
                  <c:v>16.416536404378054</c:v>
                </c:pt>
                <c:pt idx="19">
                  <c:v>14.325445386919737</c:v>
                </c:pt>
                <c:pt idx="20">
                  <c:v>12.552661279556768</c:v>
                </c:pt>
                <c:pt idx="21">
                  <c:v>11.02246840025445</c:v>
                </c:pt>
                <c:pt idx="22">
                  <c:v>9.6717699128012455</c:v>
                </c:pt>
                <c:pt idx="23">
                  <c:v>8.5017597196390806</c:v>
                </c:pt>
                <c:pt idx="24">
                  <c:v>7.4697314701310287</c:v>
                </c:pt>
                <c:pt idx="25">
                  <c:v>6.5445631614150734</c:v>
                </c:pt>
                <c:pt idx="26">
                  <c:v>5.7052772287839568</c:v>
                </c:pt>
                <c:pt idx="27">
                  <c:v>4.9395369003883145</c:v>
                </c:pt>
                <c:pt idx="28">
                  <c:v>4.2420357242348592</c:v>
                </c:pt>
                <c:pt idx="29">
                  <c:v>3.6127891944318824</c:v>
                </c:pt>
                <c:pt idx="30">
                  <c:v>3.055436190812395</c:v>
                </c:pt>
                <c:pt idx="31">
                  <c:v>2.5758069995623498</c:v>
                </c:pt>
                <c:pt idx="32">
                  <c:v>2.181199680125486</c:v>
                </c:pt>
                <c:pt idx="33">
                  <c:v>1.8809785361765372</c:v>
                </c:pt>
                <c:pt idx="34">
                  <c:v>1.6891726883570306</c:v>
                </c:pt>
                <c:pt idx="35">
                  <c:v>1.6295833782419091</c:v>
                </c:pt>
                <c:pt idx="36">
                  <c:v>1.7434092052575842</c:v>
                </c:pt>
                <c:pt idx="37">
                  <c:v>2.0986005525818148</c:v>
                </c:pt>
                <c:pt idx="38">
                  <c:v>2.5716436236888796</c:v>
                </c:pt>
                <c:pt idx="39">
                  <c:v>2.8590319925831666</c:v>
                </c:pt>
                <c:pt idx="40">
                  <c:v>2.6808062761098275</c:v>
                </c:pt>
                <c:pt idx="41">
                  <c:v>2.1824023096819953</c:v>
                </c:pt>
                <c:pt idx="42">
                  <c:v>1.5828095470707595</c:v>
                </c:pt>
                <c:pt idx="43">
                  <c:v>1.0609124962563343</c:v>
                </c:pt>
                <c:pt idx="44">
                  <c:v>0.70361354814428789</c:v>
                </c:pt>
                <c:pt idx="45">
                  <c:v>0.47592270870094572</c:v>
                </c:pt>
                <c:pt idx="46">
                  <c:v>0.32063732872295503</c:v>
                </c:pt>
                <c:pt idx="47">
                  <c:v>0.21595923793163144</c:v>
                </c:pt>
                <c:pt idx="48">
                  <c:v>0.14580858824513962</c:v>
                </c:pt>
                <c:pt idx="49">
                  <c:v>9.8737503448769193E-2</c:v>
                </c:pt>
                <c:pt idx="50">
                  <c:v>6.6917450717758065E-2</c:v>
                </c:pt>
                <c:pt idx="51">
                  <c:v>4.5203989653110663E-2</c:v>
                </c:pt>
                <c:pt idx="52">
                  <c:v>3.0293797602221548E-2</c:v>
                </c:pt>
                <c:pt idx="53">
                  <c:v>2.000625378686267E-2</c:v>
                </c:pt>
                <c:pt idx="54">
                  <c:v>1.2748618981847861E-2</c:v>
                </c:pt>
                <c:pt idx="55">
                  <c:v>7.2631413858484503E-3</c:v>
                </c:pt>
                <c:pt idx="56">
                  <c:v>2.8086750519067611E-3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EDC9-4034-A593-ADD408BC02DB}"/>
            </c:ext>
          </c:extLst>
        </c:ser>
        <c:ser>
          <c:idx val="0"/>
          <c:order val="1"/>
          <c:tx>
            <c:strRef>
              <c:f>Escenario1!$B$125</c:f>
              <c:strCache>
                <c:ptCount val="1"/>
                <c:pt idx="0">
                  <c:v>Caudal Urbanizado (L/s)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Escenario1!$A$126:$A$585</c:f>
              <c:numCache>
                <c:formatCode>0</c:formatCode>
                <c:ptCount val="460"/>
                <c:pt idx="0" formatCode="General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60</c:v>
                </c:pt>
                <c:pt idx="13">
                  <c:v>65</c:v>
                </c:pt>
                <c:pt idx="14">
                  <c:v>70</c:v>
                </c:pt>
                <c:pt idx="15">
                  <c:v>75</c:v>
                </c:pt>
                <c:pt idx="16">
                  <c:v>80</c:v>
                </c:pt>
                <c:pt idx="17">
                  <c:v>85</c:v>
                </c:pt>
                <c:pt idx="18">
                  <c:v>90</c:v>
                </c:pt>
                <c:pt idx="19">
                  <c:v>95</c:v>
                </c:pt>
                <c:pt idx="20">
                  <c:v>100</c:v>
                </c:pt>
                <c:pt idx="21">
                  <c:v>105</c:v>
                </c:pt>
                <c:pt idx="22">
                  <c:v>110</c:v>
                </c:pt>
                <c:pt idx="23">
                  <c:v>115</c:v>
                </c:pt>
                <c:pt idx="24">
                  <c:v>120</c:v>
                </c:pt>
                <c:pt idx="25">
                  <c:v>125</c:v>
                </c:pt>
                <c:pt idx="26">
                  <c:v>130</c:v>
                </c:pt>
                <c:pt idx="27">
                  <c:v>135</c:v>
                </c:pt>
                <c:pt idx="28">
                  <c:v>140</c:v>
                </c:pt>
                <c:pt idx="29">
                  <c:v>145</c:v>
                </c:pt>
                <c:pt idx="30">
                  <c:v>150</c:v>
                </c:pt>
                <c:pt idx="31">
                  <c:v>155</c:v>
                </c:pt>
                <c:pt idx="32">
                  <c:v>160</c:v>
                </c:pt>
                <c:pt idx="33">
                  <c:v>165</c:v>
                </c:pt>
                <c:pt idx="34">
                  <c:v>170</c:v>
                </c:pt>
                <c:pt idx="35">
                  <c:v>175</c:v>
                </c:pt>
                <c:pt idx="36">
                  <c:v>180</c:v>
                </c:pt>
                <c:pt idx="37">
                  <c:v>185</c:v>
                </c:pt>
                <c:pt idx="38">
                  <c:v>190</c:v>
                </c:pt>
                <c:pt idx="39">
                  <c:v>195</c:v>
                </c:pt>
                <c:pt idx="40">
                  <c:v>200</c:v>
                </c:pt>
                <c:pt idx="41">
                  <c:v>205</c:v>
                </c:pt>
                <c:pt idx="42">
                  <c:v>210</c:v>
                </c:pt>
                <c:pt idx="43">
                  <c:v>215</c:v>
                </c:pt>
                <c:pt idx="44">
                  <c:v>220</c:v>
                </c:pt>
                <c:pt idx="45">
                  <c:v>225</c:v>
                </c:pt>
                <c:pt idx="46">
                  <c:v>230</c:v>
                </c:pt>
                <c:pt idx="47">
                  <c:v>235</c:v>
                </c:pt>
                <c:pt idx="48">
                  <c:v>240</c:v>
                </c:pt>
                <c:pt idx="49">
                  <c:v>245</c:v>
                </c:pt>
                <c:pt idx="50">
                  <c:v>250</c:v>
                </c:pt>
                <c:pt idx="51">
                  <c:v>255</c:v>
                </c:pt>
                <c:pt idx="52">
                  <c:v>260</c:v>
                </c:pt>
                <c:pt idx="53">
                  <c:v>265</c:v>
                </c:pt>
                <c:pt idx="54">
                  <c:v>270</c:v>
                </c:pt>
                <c:pt idx="55">
                  <c:v>275</c:v>
                </c:pt>
                <c:pt idx="56">
                  <c:v>280</c:v>
                </c:pt>
                <c:pt idx="57">
                  <c:v>285</c:v>
                </c:pt>
                <c:pt idx="58">
                  <c:v>290</c:v>
                </c:pt>
                <c:pt idx="59">
                  <c:v>295</c:v>
                </c:pt>
                <c:pt idx="60">
                  <c:v>300</c:v>
                </c:pt>
                <c:pt idx="61">
                  <c:v>305</c:v>
                </c:pt>
                <c:pt idx="62">
                  <c:v>310</c:v>
                </c:pt>
                <c:pt idx="63">
                  <c:v>315</c:v>
                </c:pt>
                <c:pt idx="64">
                  <c:v>320</c:v>
                </c:pt>
                <c:pt idx="65">
                  <c:v>325</c:v>
                </c:pt>
                <c:pt idx="66">
                  <c:v>330</c:v>
                </c:pt>
                <c:pt idx="67">
                  <c:v>335</c:v>
                </c:pt>
                <c:pt idx="68">
                  <c:v>340</c:v>
                </c:pt>
                <c:pt idx="69">
                  <c:v>345</c:v>
                </c:pt>
                <c:pt idx="70">
                  <c:v>350</c:v>
                </c:pt>
                <c:pt idx="71">
                  <c:v>355</c:v>
                </c:pt>
                <c:pt idx="72">
                  <c:v>360</c:v>
                </c:pt>
                <c:pt idx="73">
                  <c:v>365</c:v>
                </c:pt>
                <c:pt idx="74">
                  <c:v>370</c:v>
                </c:pt>
                <c:pt idx="75">
                  <c:v>375</c:v>
                </c:pt>
                <c:pt idx="76">
                  <c:v>380</c:v>
                </c:pt>
                <c:pt idx="77">
                  <c:v>385</c:v>
                </c:pt>
                <c:pt idx="78">
                  <c:v>390</c:v>
                </c:pt>
                <c:pt idx="79">
                  <c:v>395</c:v>
                </c:pt>
                <c:pt idx="80">
                  <c:v>400</c:v>
                </c:pt>
                <c:pt idx="81">
                  <c:v>405</c:v>
                </c:pt>
                <c:pt idx="82">
                  <c:v>410</c:v>
                </c:pt>
                <c:pt idx="83">
                  <c:v>415</c:v>
                </c:pt>
                <c:pt idx="84">
                  <c:v>420</c:v>
                </c:pt>
                <c:pt idx="85">
                  <c:v>425</c:v>
                </c:pt>
                <c:pt idx="86">
                  <c:v>430</c:v>
                </c:pt>
                <c:pt idx="87">
                  <c:v>435</c:v>
                </c:pt>
                <c:pt idx="88">
                  <c:v>440</c:v>
                </c:pt>
                <c:pt idx="89">
                  <c:v>445</c:v>
                </c:pt>
                <c:pt idx="90">
                  <c:v>450</c:v>
                </c:pt>
                <c:pt idx="91">
                  <c:v>455</c:v>
                </c:pt>
                <c:pt idx="92">
                  <c:v>460</c:v>
                </c:pt>
                <c:pt idx="93">
                  <c:v>465</c:v>
                </c:pt>
                <c:pt idx="94">
                  <c:v>470</c:v>
                </c:pt>
                <c:pt idx="95">
                  <c:v>475</c:v>
                </c:pt>
                <c:pt idx="96">
                  <c:v>480</c:v>
                </c:pt>
                <c:pt idx="97">
                  <c:v>485</c:v>
                </c:pt>
                <c:pt idx="98">
                  <c:v>490</c:v>
                </c:pt>
                <c:pt idx="99">
                  <c:v>495</c:v>
                </c:pt>
                <c:pt idx="100">
                  <c:v>500</c:v>
                </c:pt>
                <c:pt idx="101">
                  <c:v>505</c:v>
                </c:pt>
                <c:pt idx="102">
                  <c:v>510</c:v>
                </c:pt>
                <c:pt idx="103">
                  <c:v>515</c:v>
                </c:pt>
                <c:pt idx="104">
                  <c:v>520</c:v>
                </c:pt>
                <c:pt idx="105">
                  <c:v>525</c:v>
                </c:pt>
                <c:pt idx="106">
                  <c:v>530</c:v>
                </c:pt>
                <c:pt idx="107">
                  <c:v>535</c:v>
                </c:pt>
                <c:pt idx="108">
                  <c:v>540</c:v>
                </c:pt>
                <c:pt idx="109">
                  <c:v>545</c:v>
                </c:pt>
                <c:pt idx="110">
                  <c:v>550</c:v>
                </c:pt>
                <c:pt idx="111">
                  <c:v>555</c:v>
                </c:pt>
                <c:pt idx="112">
                  <c:v>560</c:v>
                </c:pt>
                <c:pt idx="113">
                  <c:v>565</c:v>
                </c:pt>
                <c:pt idx="114">
                  <c:v>570</c:v>
                </c:pt>
                <c:pt idx="115">
                  <c:v>575</c:v>
                </c:pt>
                <c:pt idx="116">
                  <c:v>580</c:v>
                </c:pt>
                <c:pt idx="117">
                  <c:v>585</c:v>
                </c:pt>
                <c:pt idx="118">
                  <c:v>590</c:v>
                </c:pt>
                <c:pt idx="119">
                  <c:v>595</c:v>
                </c:pt>
                <c:pt idx="120">
                  <c:v>600</c:v>
                </c:pt>
                <c:pt idx="121">
                  <c:v>605</c:v>
                </c:pt>
                <c:pt idx="122">
                  <c:v>610</c:v>
                </c:pt>
                <c:pt idx="123">
                  <c:v>615</c:v>
                </c:pt>
                <c:pt idx="124">
                  <c:v>620</c:v>
                </c:pt>
                <c:pt idx="125">
                  <c:v>625</c:v>
                </c:pt>
                <c:pt idx="126">
                  <c:v>630</c:v>
                </c:pt>
                <c:pt idx="127">
                  <c:v>635</c:v>
                </c:pt>
                <c:pt idx="128">
                  <c:v>640</c:v>
                </c:pt>
                <c:pt idx="129">
                  <c:v>645</c:v>
                </c:pt>
                <c:pt idx="130">
                  <c:v>650</c:v>
                </c:pt>
                <c:pt idx="131">
                  <c:v>655</c:v>
                </c:pt>
                <c:pt idx="132">
                  <c:v>660</c:v>
                </c:pt>
                <c:pt idx="133">
                  <c:v>665</c:v>
                </c:pt>
                <c:pt idx="134">
                  <c:v>670</c:v>
                </c:pt>
                <c:pt idx="135">
                  <c:v>675</c:v>
                </c:pt>
                <c:pt idx="136">
                  <c:v>680</c:v>
                </c:pt>
                <c:pt idx="137">
                  <c:v>685</c:v>
                </c:pt>
                <c:pt idx="138">
                  <c:v>690</c:v>
                </c:pt>
                <c:pt idx="139">
                  <c:v>695</c:v>
                </c:pt>
                <c:pt idx="140">
                  <c:v>700</c:v>
                </c:pt>
                <c:pt idx="141">
                  <c:v>705</c:v>
                </c:pt>
                <c:pt idx="142">
                  <c:v>710</c:v>
                </c:pt>
                <c:pt idx="143">
                  <c:v>715</c:v>
                </c:pt>
                <c:pt idx="144">
                  <c:v>720</c:v>
                </c:pt>
                <c:pt idx="145">
                  <c:v>725</c:v>
                </c:pt>
                <c:pt idx="146">
                  <c:v>730</c:v>
                </c:pt>
                <c:pt idx="147">
                  <c:v>735</c:v>
                </c:pt>
                <c:pt idx="148">
                  <c:v>740</c:v>
                </c:pt>
                <c:pt idx="149">
                  <c:v>745</c:v>
                </c:pt>
                <c:pt idx="150">
                  <c:v>750</c:v>
                </c:pt>
                <c:pt idx="151">
                  <c:v>755</c:v>
                </c:pt>
                <c:pt idx="152">
                  <c:v>760</c:v>
                </c:pt>
                <c:pt idx="153">
                  <c:v>765</c:v>
                </c:pt>
                <c:pt idx="154">
                  <c:v>770</c:v>
                </c:pt>
                <c:pt idx="155">
                  <c:v>775</c:v>
                </c:pt>
                <c:pt idx="156">
                  <c:v>780</c:v>
                </c:pt>
                <c:pt idx="157">
                  <c:v>785</c:v>
                </c:pt>
                <c:pt idx="158">
                  <c:v>790</c:v>
                </c:pt>
                <c:pt idx="159">
                  <c:v>795</c:v>
                </c:pt>
                <c:pt idx="160">
                  <c:v>800</c:v>
                </c:pt>
                <c:pt idx="161">
                  <c:v>805</c:v>
                </c:pt>
                <c:pt idx="162">
                  <c:v>810</c:v>
                </c:pt>
                <c:pt idx="163">
                  <c:v>815</c:v>
                </c:pt>
                <c:pt idx="164">
                  <c:v>820</c:v>
                </c:pt>
                <c:pt idx="165">
                  <c:v>825</c:v>
                </c:pt>
                <c:pt idx="166">
                  <c:v>830</c:v>
                </c:pt>
                <c:pt idx="167">
                  <c:v>835</c:v>
                </c:pt>
                <c:pt idx="168">
                  <c:v>840</c:v>
                </c:pt>
                <c:pt idx="169">
                  <c:v>845</c:v>
                </c:pt>
                <c:pt idx="170">
                  <c:v>850</c:v>
                </c:pt>
                <c:pt idx="171">
                  <c:v>855</c:v>
                </c:pt>
                <c:pt idx="172">
                  <c:v>860</c:v>
                </c:pt>
                <c:pt idx="173">
                  <c:v>865</c:v>
                </c:pt>
                <c:pt idx="174">
                  <c:v>870</c:v>
                </c:pt>
                <c:pt idx="175">
                  <c:v>875</c:v>
                </c:pt>
                <c:pt idx="176">
                  <c:v>880</c:v>
                </c:pt>
                <c:pt idx="177">
                  <c:v>885</c:v>
                </c:pt>
                <c:pt idx="178">
                  <c:v>890</c:v>
                </c:pt>
                <c:pt idx="179">
                  <c:v>895</c:v>
                </c:pt>
                <c:pt idx="180">
                  <c:v>900</c:v>
                </c:pt>
                <c:pt idx="181">
                  <c:v>905</c:v>
                </c:pt>
                <c:pt idx="182">
                  <c:v>910</c:v>
                </c:pt>
                <c:pt idx="183">
                  <c:v>915</c:v>
                </c:pt>
                <c:pt idx="184">
                  <c:v>920</c:v>
                </c:pt>
                <c:pt idx="185">
                  <c:v>925</c:v>
                </c:pt>
                <c:pt idx="186">
                  <c:v>930</c:v>
                </c:pt>
                <c:pt idx="187">
                  <c:v>935</c:v>
                </c:pt>
                <c:pt idx="188">
                  <c:v>940</c:v>
                </c:pt>
                <c:pt idx="189">
                  <c:v>945</c:v>
                </c:pt>
                <c:pt idx="190">
                  <c:v>950</c:v>
                </c:pt>
                <c:pt idx="191">
                  <c:v>955</c:v>
                </c:pt>
                <c:pt idx="192">
                  <c:v>960</c:v>
                </c:pt>
                <c:pt idx="193">
                  <c:v>965</c:v>
                </c:pt>
                <c:pt idx="194">
                  <c:v>970</c:v>
                </c:pt>
                <c:pt idx="195">
                  <c:v>975</c:v>
                </c:pt>
                <c:pt idx="196">
                  <c:v>980</c:v>
                </c:pt>
                <c:pt idx="197">
                  <c:v>985</c:v>
                </c:pt>
                <c:pt idx="198">
                  <c:v>990</c:v>
                </c:pt>
                <c:pt idx="199">
                  <c:v>995</c:v>
                </c:pt>
                <c:pt idx="200">
                  <c:v>1000</c:v>
                </c:pt>
                <c:pt idx="201">
                  <c:v>1005</c:v>
                </c:pt>
                <c:pt idx="202">
                  <c:v>1010</c:v>
                </c:pt>
                <c:pt idx="203">
                  <c:v>1015</c:v>
                </c:pt>
                <c:pt idx="204">
                  <c:v>1020</c:v>
                </c:pt>
                <c:pt idx="205">
                  <c:v>1025</c:v>
                </c:pt>
                <c:pt idx="206">
                  <c:v>1030</c:v>
                </c:pt>
                <c:pt idx="207">
                  <c:v>1035</c:v>
                </c:pt>
                <c:pt idx="208">
                  <c:v>1040</c:v>
                </c:pt>
                <c:pt idx="209">
                  <c:v>1045</c:v>
                </c:pt>
                <c:pt idx="210">
                  <c:v>1050</c:v>
                </c:pt>
                <c:pt idx="211">
                  <c:v>1055</c:v>
                </c:pt>
                <c:pt idx="212">
                  <c:v>1060</c:v>
                </c:pt>
                <c:pt idx="213">
                  <c:v>1065</c:v>
                </c:pt>
                <c:pt idx="214">
                  <c:v>1070</c:v>
                </c:pt>
                <c:pt idx="215">
                  <c:v>1075</c:v>
                </c:pt>
                <c:pt idx="216">
                  <c:v>1080</c:v>
                </c:pt>
                <c:pt idx="217">
                  <c:v>1085</c:v>
                </c:pt>
                <c:pt idx="218">
                  <c:v>1090</c:v>
                </c:pt>
                <c:pt idx="219">
                  <c:v>1095</c:v>
                </c:pt>
                <c:pt idx="220">
                  <c:v>1100</c:v>
                </c:pt>
                <c:pt idx="221">
                  <c:v>1105</c:v>
                </c:pt>
                <c:pt idx="222">
                  <c:v>1110</c:v>
                </c:pt>
                <c:pt idx="223">
                  <c:v>1115</c:v>
                </c:pt>
                <c:pt idx="224">
                  <c:v>1120</c:v>
                </c:pt>
                <c:pt idx="225">
                  <c:v>1125</c:v>
                </c:pt>
                <c:pt idx="226">
                  <c:v>1130</c:v>
                </c:pt>
                <c:pt idx="227">
                  <c:v>1135</c:v>
                </c:pt>
                <c:pt idx="228">
                  <c:v>1140</c:v>
                </c:pt>
                <c:pt idx="229">
                  <c:v>1145</c:v>
                </c:pt>
                <c:pt idx="230">
                  <c:v>1150</c:v>
                </c:pt>
                <c:pt idx="231">
                  <c:v>1155</c:v>
                </c:pt>
                <c:pt idx="232">
                  <c:v>1160</c:v>
                </c:pt>
                <c:pt idx="233">
                  <c:v>1165</c:v>
                </c:pt>
                <c:pt idx="234">
                  <c:v>1170</c:v>
                </c:pt>
                <c:pt idx="235">
                  <c:v>1175</c:v>
                </c:pt>
                <c:pt idx="236">
                  <c:v>1180</c:v>
                </c:pt>
                <c:pt idx="237">
                  <c:v>1185</c:v>
                </c:pt>
                <c:pt idx="238">
                  <c:v>1190</c:v>
                </c:pt>
                <c:pt idx="239">
                  <c:v>1195</c:v>
                </c:pt>
                <c:pt idx="240">
                  <c:v>1200</c:v>
                </c:pt>
                <c:pt idx="241">
                  <c:v>1205</c:v>
                </c:pt>
                <c:pt idx="242">
                  <c:v>1210</c:v>
                </c:pt>
                <c:pt idx="243">
                  <c:v>1215</c:v>
                </c:pt>
                <c:pt idx="244">
                  <c:v>1220</c:v>
                </c:pt>
                <c:pt idx="245">
                  <c:v>1225</c:v>
                </c:pt>
                <c:pt idx="246">
                  <c:v>1230</c:v>
                </c:pt>
                <c:pt idx="247">
                  <c:v>1235</c:v>
                </c:pt>
                <c:pt idx="248">
                  <c:v>1240</c:v>
                </c:pt>
                <c:pt idx="249">
                  <c:v>1245</c:v>
                </c:pt>
                <c:pt idx="250">
                  <c:v>1250</c:v>
                </c:pt>
                <c:pt idx="251">
                  <c:v>1255</c:v>
                </c:pt>
                <c:pt idx="252">
                  <c:v>1260</c:v>
                </c:pt>
                <c:pt idx="253">
                  <c:v>1265</c:v>
                </c:pt>
                <c:pt idx="254">
                  <c:v>1270</c:v>
                </c:pt>
                <c:pt idx="255">
                  <c:v>1275</c:v>
                </c:pt>
                <c:pt idx="256">
                  <c:v>1280</c:v>
                </c:pt>
                <c:pt idx="257">
                  <c:v>1285</c:v>
                </c:pt>
                <c:pt idx="258">
                  <c:v>1290</c:v>
                </c:pt>
                <c:pt idx="259">
                  <c:v>1295</c:v>
                </c:pt>
                <c:pt idx="260">
                  <c:v>1300</c:v>
                </c:pt>
                <c:pt idx="261">
                  <c:v>1305</c:v>
                </c:pt>
                <c:pt idx="262">
                  <c:v>1310</c:v>
                </c:pt>
                <c:pt idx="263">
                  <c:v>1315</c:v>
                </c:pt>
                <c:pt idx="264">
                  <c:v>1320</c:v>
                </c:pt>
                <c:pt idx="265">
                  <c:v>1325</c:v>
                </c:pt>
                <c:pt idx="266">
                  <c:v>1330</c:v>
                </c:pt>
                <c:pt idx="267">
                  <c:v>1335</c:v>
                </c:pt>
                <c:pt idx="268">
                  <c:v>1340</c:v>
                </c:pt>
                <c:pt idx="269">
                  <c:v>1345</c:v>
                </c:pt>
                <c:pt idx="270">
                  <c:v>1350</c:v>
                </c:pt>
                <c:pt idx="271">
                  <c:v>1355</c:v>
                </c:pt>
                <c:pt idx="272">
                  <c:v>1360</c:v>
                </c:pt>
                <c:pt idx="273">
                  <c:v>1365</c:v>
                </c:pt>
                <c:pt idx="274">
                  <c:v>1370</c:v>
                </c:pt>
                <c:pt idx="275">
                  <c:v>1375</c:v>
                </c:pt>
                <c:pt idx="276">
                  <c:v>1380</c:v>
                </c:pt>
                <c:pt idx="277">
                  <c:v>1385</c:v>
                </c:pt>
                <c:pt idx="278">
                  <c:v>1390</c:v>
                </c:pt>
                <c:pt idx="279">
                  <c:v>1395</c:v>
                </c:pt>
                <c:pt idx="280">
                  <c:v>1400</c:v>
                </c:pt>
                <c:pt idx="281">
                  <c:v>1405</c:v>
                </c:pt>
                <c:pt idx="282">
                  <c:v>1410</c:v>
                </c:pt>
                <c:pt idx="283">
                  <c:v>1415</c:v>
                </c:pt>
                <c:pt idx="284">
                  <c:v>1420</c:v>
                </c:pt>
                <c:pt idx="285">
                  <c:v>1425</c:v>
                </c:pt>
                <c:pt idx="286">
                  <c:v>1430</c:v>
                </c:pt>
                <c:pt idx="287">
                  <c:v>1435</c:v>
                </c:pt>
                <c:pt idx="288">
                  <c:v>1440</c:v>
                </c:pt>
                <c:pt idx="289">
                  <c:v>1445</c:v>
                </c:pt>
                <c:pt idx="290">
                  <c:v>1450</c:v>
                </c:pt>
                <c:pt idx="291">
                  <c:v>1455</c:v>
                </c:pt>
                <c:pt idx="292">
                  <c:v>1460</c:v>
                </c:pt>
                <c:pt idx="293">
                  <c:v>1465</c:v>
                </c:pt>
                <c:pt idx="294">
                  <c:v>1470</c:v>
                </c:pt>
                <c:pt idx="295">
                  <c:v>1475</c:v>
                </c:pt>
                <c:pt idx="296">
                  <c:v>1480</c:v>
                </c:pt>
                <c:pt idx="297">
                  <c:v>1485</c:v>
                </c:pt>
                <c:pt idx="298">
                  <c:v>1490</c:v>
                </c:pt>
                <c:pt idx="299">
                  <c:v>1495</c:v>
                </c:pt>
                <c:pt idx="300">
                  <c:v>1500</c:v>
                </c:pt>
                <c:pt idx="301">
                  <c:v>1505</c:v>
                </c:pt>
                <c:pt idx="302">
                  <c:v>1510</c:v>
                </c:pt>
                <c:pt idx="303">
                  <c:v>1515</c:v>
                </c:pt>
                <c:pt idx="304">
                  <c:v>1520</c:v>
                </c:pt>
                <c:pt idx="305">
                  <c:v>1525</c:v>
                </c:pt>
                <c:pt idx="306">
                  <c:v>1530</c:v>
                </c:pt>
                <c:pt idx="307">
                  <c:v>1535</c:v>
                </c:pt>
                <c:pt idx="308">
                  <c:v>1540</c:v>
                </c:pt>
                <c:pt idx="309">
                  <c:v>1545</c:v>
                </c:pt>
                <c:pt idx="310">
                  <c:v>1550</c:v>
                </c:pt>
                <c:pt idx="311">
                  <c:v>1555</c:v>
                </c:pt>
                <c:pt idx="312">
                  <c:v>1560</c:v>
                </c:pt>
                <c:pt idx="313">
                  <c:v>1565</c:v>
                </c:pt>
                <c:pt idx="314">
                  <c:v>1570</c:v>
                </c:pt>
                <c:pt idx="315">
                  <c:v>1575</c:v>
                </c:pt>
                <c:pt idx="316">
                  <c:v>1580</c:v>
                </c:pt>
                <c:pt idx="317">
                  <c:v>1585</c:v>
                </c:pt>
                <c:pt idx="318">
                  <c:v>1590</c:v>
                </c:pt>
                <c:pt idx="319">
                  <c:v>1595</c:v>
                </c:pt>
                <c:pt idx="320">
                  <c:v>1600</c:v>
                </c:pt>
                <c:pt idx="321">
                  <c:v>1605</c:v>
                </c:pt>
                <c:pt idx="322">
                  <c:v>1610</c:v>
                </c:pt>
                <c:pt idx="323">
                  <c:v>1615</c:v>
                </c:pt>
                <c:pt idx="324">
                  <c:v>1620</c:v>
                </c:pt>
                <c:pt idx="325">
                  <c:v>1625</c:v>
                </c:pt>
                <c:pt idx="326">
                  <c:v>1630</c:v>
                </c:pt>
                <c:pt idx="327">
                  <c:v>1635</c:v>
                </c:pt>
                <c:pt idx="328">
                  <c:v>1640</c:v>
                </c:pt>
                <c:pt idx="329">
                  <c:v>1645</c:v>
                </c:pt>
                <c:pt idx="330">
                  <c:v>1650</c:v>
                </c:pt>
                <c:pt idx="331">
                  <c:v>1655</c:v>
                </c:pt>
                <c:pt idx="332">
                  <c:v>1660</c:v>
                </c:pt>
                <c:pt idx="333">
                  <c:v>1665</c:v>
                </c:pt>
                <c:pt idx="334">
                  <c:v>1670</c:v>
                </c:pt>
                <c:pt idx="335">
                  <c:v>1675</c:v>
                </c:pt>
                <c:pt idx="336">
                  <c:v>1680</c:v>
                </c:pt>
                <c:pt idx="337">
                  <c:v>1685</c:v>
                </c:pt>
                <c:pt idx="338">
                  <c:v>1690</c:v>
                </c:pt>
                <c:pt idx="339">
                  <c:v>1695</c:v>
                </c:pt>
                <c:pt idx="340">
                  <c:v>1700</c:v>
                </c:pt>
                <c:pt idx="341">
                  <c:v>1705</c:v>
                </c:pt>
                <c:pt idx="342">
                  <c:v>1710</c:v>
                </c:pt>
                <c:pt idx="343">
                  <c:v>1715</c:v>
                </c:pt>
                <c:pt idx="344">
                  <c:v>1720</c:v>
                </c:pt>
                <c:pt idx="345">
                  <c:v>1725</c:v>
                </c:pt>
                <c:pt idx="346">
                  <c:v>1730</c:v>
                </c:pt>
                <c:pt idx="347">
                  <c:v>1735</c:v>
                </c:pt>
                <c:pt idx="348">
                  <c:v>1740</c:v>
                </c:pt>
                <c:pt idx="349">
                  <c:v>1745</c:v>
                </c:pt>
                <c:pt idx="350">
                  <c:v>1750</c:v>
                </c:pt>
                <c:pt idx="351">
                  <c:v>1755</c:v>
                </c:pt>
                <c:pt idx="352">
                  <c:v>1760</c:v>
                </c:pt>
                <c:pt idx="353">
                  <c:v>1765</c:v>
                </c:pt>
                <c:pt idx="354">
                  <c:v>1770</c:v>
                </c:pt>
                <c:pt idx="355">
                  <c:v>1775</c:v>
                </c:pt>
                <c:pt idx="356">
                  <c:v>1780</c:v>
                </c:pt>
                <c:pt idx="357">
                  <c:v>1785</c:v>
                </c:pt>
                <c:pt idx="358">
                  <c:v>1790</c:v>
                </c:pt>
                <c:pt idx="359">
                  <c:v>1795</c:v>
                </c:pt>
                <c:pt idx="360">
                  <c:v>1800</c:v>
                </c:pt>
                <c:pt idx="361">
                  <c:v>1805</c:v>
                </c:pt>
                <c:pt idx="362">
                  <c:v>1810</c:v>
                </c:pt>
                <c:pt idx="363">
                  <c:v>1815</c:v>
                </c:pt>
                <c:pt idx="364">
                  <c:v>1820</c:v>
                </c:pt>
                <c:pt idx="365">
                  <c:v>1825</c:v>
                </c:pt>
                <c:pt idx="366">
                  <c:v>1830</c:v>
                </c:pt>
                <c:pt idx="367">
                  <c:v>1835</c:v>
                </c:pt>
                <c:pt idx="368">
                  <c:v>1840</c:v>
                </c:pt>
                <c:pt idx="369">
                  <c:v>1845</c:v>
                </c:pt>
                <c:pt idx="370">
                  <c:v>1850</c:v>
                </c:pt>
                <c:pt idx="371">
                  <c:v>1855</c:v>
                </c:pt>
                <c:pt idx="372">
                  <c:v>1860</c:v>
                </c:pt>
                <c:pt idx="373">
                  <c:v>1865</c:v>
                </c:pt>
                <c:pt idx="374">
                  <c:v>1870</c:v>
                </c:pt>
                <c:pt idx="375">
                  <c:v>1875</c:v>
                </c:pt>
                <c:pt idx="376">
                  <c:v>1880</c:v>
                </c:pt>
                <c:pt idx="377">
                  <c:v>1885</c:v>
                </c:pt>
                <c:pt idx="378">
                  <c:v>1890</c:v>
                </c:pt>
                <c:pt idx="379">
                  <c:v>1895</c:v>
                </c:pt>
                <c:pt idx="380">
                  <c:v>1900</c:v>
                </c:pt>
                <c:pt idx="381">
                  <c:v>1905</c:v>
                </c:pt>
                <c:pt idx="382">
                  <c:v>1910</c:v>
                </c:pt>
                <c:pt idx="383">
                  <c:v>1915</c:v>
                </c:pt>
                <c:pt idx="384">
                  <c:v>1920</c:v>
                </c:pt>
                <c:pt idx="385">
                  <c:v>1925</c:v>
                </c:pt>
                <c:pt idx="386">
                  <c:v>1930</c:v>
                </c:pt>
                <c:pt idx="387">
                  <c:v>1935</c:v>
                </c:pt>
                <c:pt idx="388">
                  <c:v>1940</c:v>
                </c:pt>
                <c:pt idx="389">
                  <c:v>1945</c:v>
                </c:pt>
                <c:pt idx="390">
                  <c:v>1950</c:v>
                </c:pt>
                <c:pt idx="391">
                  <c:v>1955</c:v>
                </c:pt>
                <c:pt idx="392">
                  <c:v>1960</c:v>
                </c:pt>
                <c:pt idx="393">
                  <c:v>1965</c:v>
                </c:pt>
                <c:pt idx="394">
                  <c:v>1970</c:v>
                </c:pt>
                <c:pt idx="395">
                  <c:v>1975</c:v>
                </c:pt>
                <c:pt idx="396">
                  <c:v>1980</c:v>
                </c:pt>
                <c:pt idx="397">
                  <c:v>1985</c:v>
                </c:pt>
                <c:pt idx="398">
                  <c:v>1990</c:v>
                </c:pt>
                <c:pt idx="399">
                  <c:v>1995</c:v>
                </c:pt>
                <c:pt idx="400">
                  <c:v>2000</c:v>
                </c:pt>
                <c:pt idx="401">
                  <c:v>2005</c:v>
                </c:pt>
                <c:pt idx="402">
                  <c:v>2010</c:v>
                </c:pt>
                <c:pt idx="403">
                  <c:v>2015</c:v>
                </c:pt>
                <c:pt idx="404">
                  <c:v>2020</c:v>
                </c:pt>
                <c:pt idx="405">
                  <c:v>2025</c:v>
                </c:pt>
                <c:pt idx="406">
                  <c:v>2030</c:v>
                </c:pt>
                <c:pt idx="407">
                  <c:v>2035</c:v>
                </c:pt>
                <c:pt idx="408">
                  <c:v>2040</c:v>
                </c:pt>
                <c:pt idx="409">
                  <c:v>2045</c:v>
                </c:pt>
                <c:pt idx="410">
                  <c:v>2050</c:v>
                </c:pt>
                <c:pt idx="411">
                  <c:v>2055</c:v>
                </c:pt>
                <c:pt idx="412">
                  <c:v>2060</c:v>
                </c:pt>
                <c:pt idx="413">
                  <c:v>2065</c:v>
                </c:pt>
                <c:pt idx="414">
                  <c:v>2070</c:v>
                </c:pt>
                <c:pt idx="415">
                  <c:v>2075</c:v>
                </c:pt>
                <c:pt idx="416">
                  <c:v>2080</c:v>
                </c:pt>
                <c:pt idx="417">
                  <c:v>2085</c:v>
                </c:pt>
                <c:pt idx="418">
                  <c:v>2090</c:v>
                </c:pt>
                <c:pt idx="419">
                  <c:v>2095</c:v>
                </c:pt>
                <c:pt idx="420">
                  <c:v>2100</c:v>
                </c:pt>
                <c:pt idx="421">
                  <c:v>2105</c:v>
                </c:pt>
                <c:pt idx="422">
                  <c:v>2110</c:v>
                </c:pt>
                <c:pt idx="423">
                  <c:v>2115</c:v>
                </c:pt>
                <c:pt idx="424">
                  <c:v>2120</c:v>
                </c:pt>
                <c:pt idx="425">
                  <c:v>2125</c:v>
                </c:pt>
                <c:pt idx="426">
                  <c:v>2130</c:v>
                </c:pt>
                <c:pt idx="427">
                  <c:v>2135</c:v>
                </c:pt>
                <c:pt idx="428">
                  <c:v>2140</c:v>
                </c:pt>
                <c:pt idx="429">
                  <c:v>2145</c:v>
                </c:pt>
                <c:pt idx="430">
                  <c:v>2150</c:v>
                </c:pt>
                <c:pt idx="431">
                  <c:v>2155</c:v>
                </c:pt>
                <c:pt idx="432">
                  <c:v>2160</c:v>
                </c:pt>
                <c:pt idx="433">
                  <c:v>2165</c:v>
                </c:pt>
                <c:pt idx="434">
                  <c:v>2170</c:v>
                </c:pt>
                <c:pt idx="435">
                  <c:v>2175</c:v>
                </c:pt>
                <c:pt idx="436">
                  <c:v>2180</c:v>
                </c:pt>
                <c:pt idx="437">
                  <c:v>2185</c:v>
                </c:pt>
                <c:pt idx="438">
                  <c:v>2190</c:v>
                </c:pt>
                <c:pt idx="439">
                  <c:v>2195</c:v>
                </c:pt>
                <c:pt idx="440">
                  <c:v>2200</c:v>
                </c:pt>
                <c:pt idx="441">
                  <c:v>2205</c:v>
                </c:pt>
                <c:pt idx="442">
                  <c:v>2210</c:v>
                </c:pt>
                <c:pt idx="443">
                  <c:v>2215</c:v>
                </c:pt>
                <c:pt idx="444">
                  <c:v>2220</c:v>
                </c:pt>
                <c:pt idx="445">
                  <c:v>2225</c:v>
                </c:pt>
                <c:pt idx="446">
                  <c:v>2230</c:v>
                </c:pt>
                <c:pt idx="447">
                  <c:v>2235</c:v>
                </c:pt>
                <c:pt idx="448">
                  <c:v>2240</c:v>
                </c:pt>
                <c:pt idx="449">
                  <c:v>2245</c:v>
                </c:pt>
                <c:pt idx="450">
                  <c:v>2250</c:v>
                </c:pt>
                <c:pt idx="451">
                  <c:v>2255</c:v>
                </c:pt>
                <c:pt idx="452">
                  <c:v>2260</c:v>
                </c:pt>
                <c:pt idx="453">
                  <c:v>2265</c:v>
                </c:pt>
                <c:pt idx="454">
                  <c:v>2270</c:v>
                </c:pt>
                <c:pt idx="455">
                  <c:v>2275</c:v>
                </c:pt>
                <c:pt idx="456">
                  <c:v>2280</c:v>
                </c:pt>
                <c:pt idx="457">
                  <c:v>2285</c:v>
                </c:pt>
                <c:pt idx="458">
                  <c:v>2290</c:v>
                </c:pt>
                <c:pt idx="459">
                  <c:v>2295</c:v>
                </c:pt>
              </c:numCache>
            </c:numRef>
          </c:xVal>
          <c:yVal>
            <c:numRef>
              <c:f>Escenario1!$B$126:$B$585</c:f>
              <c:numCache>
                <c:formatCode>0.00</c:formatCode>
                <c:ptCount val="460"/>
                <c:pt idx="0">
                  <c:v>0</c:v>
                </c:pt>
                <c:pt idx="1">
                  <c:v>0</c:v>
                </c:pt>
                <c:pt idx="2">
                  <c:v>31.508602372052344</c:v>
                </c:pt>
                <c:pt idx="3">
                  <c:v>88.373131632334648</c:v>
                </c:pt>
                <c:pt idx="4">
                  <c:v>113.94366970061334</c:v>
                </c:pt>
                <c:pt idx="5">
                  <c:v>114.54573416322847</c:v>
                </c:pt>
                <c:pt idx="6">
                  <c:v>106.55485262804562</c:v>
                </c:pt>
                <c:pt idx="7">
                  <c:v>96.111752094683624</c:v>
                </c:pt>
                <c:pt idx="8">
                  <c:v>85.678913459356366</c:v>
                </c:pt>
                <c:pt idx="9">
                  <c:v>76.150386514887998</c:v>
                </c:pt>
                <c:pt idx="10">
                  <c:v>67.78488431694619</c:v>
                </c:pt>
                <c:pt idx="11">
                  <c:v>60.533612358739283</c:v>
                </c:pt>
                <c:pt idx="12">
                  <c:v>54.449010709614058</c:v>
                </c:pt>
                <c:pt idx="13">
                  <c:v>49.356928885567925</c:v>
                </c:pt>
                <c:pt idx="14">
                  <c:v>45.097475755454163</c:v>
                </c:pt>
                <c:pt idx="15">
                  <c:v>41.525134580788738</c:v>
                </c:pt>
                <c:pt idx="16">
                  <c:v>38.508834969238549</c:v>
                </c:pt>
                <c:pt idx="17">
                  <c:v>35.931972661408729</c:v>
                </c:pt>
                <c:pt idx="18">
                  <c:v>33.692380547842063</c:v>
                </c:pt>
                <c:pt idx="19">
                  <c:v>31.702263300318055</c:v>
                </c:pt>
                <c:pt idx="20">
                  <c:v>29.888110979628699</c:v>
                </c:pt>
                <c:pt idx="21">
                  <c:v>28.190604083562455</c:v>
                </c:pt>
                <c:pt idx="22">
                  <c:v>26.564515552172089</c:v>
                </c:pt>
                <c:pt idx="23">
                  <c:v>24.978606380054945</c:v>
                </c:pt>
                <c:pt idx="24">
                  <c:v>23.41550224488681</c:v>
                </c:pt>
                <c:pt idx="25">
                  <c:v>21.871529978535914</c:v>
                </c:pt>
                <c:pt idx="26">
                  <c:v>20.35648634588258</c:v>
                </c:pt>
                <c:pt idx="27">
                  <c:v>18.893311570166151</c:v>
                </c:pt>
                <c:pt idx="28">
                  <c:v>17.517655758631765</c:v>
                </c:pt>
                <c:pt idx="29">
                  <c:v>16.277374299964677</c:v>
                </c:pt>
                <c:pt idx="30">
                  <c:v>15.232086853565436</c:v>
                </c:pt>
                <c:pt idx="31">
                  <c:v>14.453080737054847</c:v>
                </c:pt>
                <c:pt idx="32">
                  <c:v>14.023961423716841</c:v>
                </c:pt>
                <c:pt idx="33">
                  <c:v>14.042376375496435</c:v>
                </c:pt>
                <c:pt idx="34">
                  <c:v>14.622680789907749</c:v>
                </c:pt>
                <c:pt idx="35">
                  <c:v>15.89866737211381</c:v>
                </c:pt>
                <c:pt idx="36">
                  <c:v>18.025008632453559</c:v>
                </c:pt>
                <c:pt idx="37">
                  <c:v>21.176486247845556</c:v>
                </c:pt>
                <c:pt idx="38">
                  <c:v>18.761785941828453</c:v>
                </c:pt>
                <c:pt idx="39">
                  <c:v>9.7954956748029414</c:v>
                </c:pt>
                <c:pt idx="40">
                  <c:v>4.0592678791277859</c:v>
                </c:pt>
                <c:pt idx="41">
                  <c:v>1.7265757954251786</c:v>
                </c:pt>
                <c:pt idx="42">
                  <c:v>0.73481125781204348</c:v>
                </c:pt>
                <c:pt idx="43">
                  <c:v>0.30899197307221721</c:v>
                </c:pt>
                <c:pt idx="44">
                  <c:v>0.12109446630479295</c:v>
                </c:pt>
                <c:pt idx="45">
                  <c:v>3.6565059725054465E-2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EDC9-4034-A593-ADD408BC02DB}"/>
            </c:ext>
          </c:extLst>
        </c:ser>
        <c:ser>
          <c:idx val="4"/>
          <c:order val="2"/>
          <c:tx>
            <c:strRef>
              <c:f>Escenario1!$L$125</c:f>
              <c:strCache>
                <c:ptCount val="1"/>
                <c:pt idx="0">
                  <c:v>Caudal salida total (L/s)</c:v>
                </c:pt>
              </c:strCache>
            </c:strRef>
          </c:tx>
          <c:spPr>
            <a:ln w="34925" cap="rnd">
              <a:solidFill>
                <a:schemeClr val="accent5"/>
              </a:solidFill>
              <a:prstDash val="sysDash"/>
              <a:round/>
            </a:ln>
            <a:effectLst/>
          </c:spPr>
          <c:marker>
            <c:symbol val="none"/>
          </c:marker>
          <c:xVal>
            <c:numRef>
              <c:f>Escenario1!$A$126:$A$585</c:f>
              <c:numCache>
                <c:formatCode>0</c:formatCode>
                <c:ptCount val="460"/>
                <c:pt idx="0" formatCode="General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60</c:v>
                </c:pt>
                <c:pt idx="13">
                  <c:v>65</c:v>
                </c:pt>
                <c:pt idx="14">
                  <c:v>70</c:v>
                </c:pt>
                <c:pt idx="15">
                  <c:v>75</c:v>
                </c:pt>
                <c:pt idx="16">
                  <c:v>80</c:v>
                </c:pt>
                <c:pt idx="17">
                  <c:v>85</c:v>
                </c:pt>
                <c:pt idx="18">
                  <c:v>90</c:v>
                </c:pt>
                <c:pt idx="19">
                  <c:v>95</c:v>
                </c:pt>
                <c:pt idx="20">
                  <c:v>100</c:v>
                </c:pt>
                <c:pt idx="21">
                  <c:v>105</c:v>
                </c:pt>
                <c:pt idx="22">
                  <c:v>110</c:v>
                </c:pt>
                <c:pt idx="23">
                  <c:v>115</c:v>
                </c:pt>
                <c:pt idx="24">
                  <c:v>120</c:v>
                </c:pt>
                <c:pt idx="25">
                  <c:v>125</c:v>
                </c:pt>
                <c:pt idx="26">
                  <c:v>130</c:v>
                </c:pt>
                <c:pt idx="27">
                  <c:v>135</c:v>
                </c:pt>
                <c:pt idx="28">
                  <c:v>140</c:v>
                </c:pt>
                <c:pt idx="29">
                  <c:v>145</c:v>
                </c:pt>
                <c:pt idx="30">
                  <c:v>150</c:v>
                </c:pt>
                <c:pt idx="31">
                  <c:v>155</c:v>
                </c:pt>
                <c:pt idx="32">
                  <c:v>160</c:v>
                </c:pt>
                <c:pt idx="33">
                  <c:v>165</c:v>
                </c:pt>
                <c:pt idx="34">
                  <c:v>170</c:v>
                </c:pt>
                <c:pt idx="35">
                  <c:v>175</c:v>
                </c:pt>
                <c:pt idx="36">
                  <c:v>180</c:v>
                </c:pt>
                <c:pt idx="37">
                  <c:v>185</c:v>
                </c:pt>
                <c:pt idx="38">
                  <c:v>190</c:v>
                </c:pt>
                <c:pt idx="39">
                  <c:v>195</c:v>
                </c:pt>
                <c:pt idx="40">
                  <c:v>200</c:v>
                </c:pt>
                <c:pt idx="41">
                  <c:v>205</c:v>
                </c:pt>
                <c:pt idx="42">
                  <c:v>210</c:v>
                </c:pt>
                <c:pt idx="43">
                  <c:v>215</c:v>
                </c:pt>
                <c:pt idx="44">
                  <c:v>220</c:v>
                </c:pt>
                <c:pt idx="45">
                  <c:v>225</c:v>
                </c:pt>
                <c:pt idx="46">
                  <c:v>230</c:v>
                </c:pt>
                <c:pt idx="47">
                  <c:v>235</c:v>
                </c:pt>
                <c:pt idx="48">
                  <c:v>240</c:v>
                </c:pt>
                <c:pt idx="49">
                  <c:v>245</c:v>
                </c:pt>
                <c:pt idx="50">
                  <c:v>250</c:v>
                </c:pt>
                <c:pt idx="51">
                  <c:v>255</c:v>
                </c:pt>
                <c:pt idx="52">
                  <c:v>260</c:v>
                </c:pt>
                <c:pt idx="53">
                  <c:v>265</c:v>
                </c:pt>
                <c:pt idx="54">
                  <c:v>270</c:v>
                </c:pt>
                <c:pt idx="55">
                  <c:v>275</c:v>
                </c:pt>
                <c:pt idx="56">
                  <c:v>280</c:v>
                </c:pt>
                <c:pt idx="57">
                  <c:v>285</c:v>
                </c:pt>
                <c:pt idx="58">
                  <c:v>290</c:v>
                </c:pt>
                <c:pt idx="59">
                  <c:v>295</c:v>
                </c:pt>
                <c:pt idx="60">
                  <c:v>300</c:v>
                </c:pt>
                <c:pt idx="61">
                  <c:v>305</c:v>
                </c:pt>
                <c:pt idx="62">
                  <c:v>310</c:v>
                </c:pt>
                <c:pt idx="63">
                  <c:v>315</c:v>
                </c:pt>
                <c:pt idx="64">
                  <c:v>320</c:v>
                </c:pt>
                <c:pt idx="65">
                  <c:v>325</c:v>
                </c:pt>
                <c:pt idx="66">
                  <c:v>330</c:v>
                </c:pt>
                <c:pt idx="67">
                  <c:v>335</c:v>
                </c:pt>
                <c:pt idx="68">
                  <c:v>340</c:v>
                </c:pt>
                <c:pt idx="69">
                  <c:v>345</c:v>
                </c:pt>
                <c:pt idx="70">
                  <c:v>350</c:v>
                </c:pt>
                <c:pt idx="71">
                  <c:v>355</c:v>
                </c:pt>
                <c:pt idx="72">
                  <c:v>360</c:v>
                </c:pt>
                <c:pt idx="73">
                  <c:v>365</c:v>
                </c:pt>
                <c:pt idx="74">
                  <c:v>370</c:v>
                </c:pt>
                <c:pt idx="75">
                  <c:v>375</c:v>
                </c:pt>
                <c:pt idx="76">
                  <c:v>380</c:v>
                </c:pt>
                <c:pt idx="77">
                  <c:v>385</c:v>
                </c:pt>
                <c:pt idx="78">
                  <c:v>390</c:v>
                </c:pt>
                <c:pt idx="79">
                  <c:v>395</c:v>
                </c:pt>
                <c:pt idx="80">
                  <c:v>400</c:v>
                </c:pt>
                <c:pt idx="81">
                  <c:v>405</c:v>
                </c:pt>
                <c:pt idx="82">
                  <c:v>410</c:v>
                </c:pt>
                <c:pt idx="83">
                  <c:v>415</c:v>
                </c:pt>
                <c:pt idx="84">
                  <c:v>420</c:v>
                </c:pt>
                <c:pt idx="85">
                  <c:v>425</c:v>
                </c:pt>
                <c:pt idx="86">
                  <c:v>430</c:v>
                </c:pt>
                <c:pt idx="87">
                  <c:v>435</c:v>
                </c:pt>
                <c:pt idx="88">
                  <c:v>440</c:v>
                </c:pt>
                <c:pt idx="89">
                  <c:v>445</c:v>
                </c:pt>
                <c:pt idx="90">
                  <c:v>450</c:v>
                </c:pt>
                <c:pt idx="91">
                  <c:v>455</c:v>
                </c:pt>
                <c:pt idx="92">
                  <c:v>460</c:v>
                </c:pt>
                <c:pt idx="93">
                  <c:v>465</c:v>
                </c:pt>
                <c:pt idx="94">
                  <c:v>470</c:v>
                </c:pt>
                <c:pt idx="95">
                  <c:v>475</c:v>
                </c:pt>
                <c:pt idx="96">
                  <c:v>480</c:v>
                </c:pt>
                <c:pt idx="97">
                  <c:v>485</c:v>
                </c:pt>
                <c:pt idx="98">
                  <c:v>490</c:v>
                </c:pt>
                <c:pt idx="99">
                  <c:v>495</c:v>
                </c:pt>
                <c:pt idx="100">
                  <c:v>500</c:v>
                </c:pt>
                <c:pt idx="101">
                  <c:v>505</c:v>
                </c:pt>
                <c:pt idx="102">
                  <c:v>510</c:v>
                </c:pt>
                <c:pt idx="103">
                  <c:v>515</c:v>
                </c:pt>
                <c:pt idx="104">
                  <c:v>520</c:v>
                </c:pt>
                <c:pt idx="105">
                  <c:v>525</c:v>
                </c:pt>
                <c:pt idx="106">
                  <c:v>530</c:v>
                </c:pt>
                <c:pt idx="107">
                  <c:v>535</c:v>
                </c:pt>
                <c:pt idx="108">
                  <c:v>540</c:v>
                </c:pt>
                <c:pt idx="109">
                  <c:v>545</c:v>
                </c:pt>
                <c:pt idx="110">
                  <c:v>550</c:v>
                </c:pt>
                <c:pt idx="111">
                  <c:v>555</c:v>
                </c:pt>
                <c:pt idx="112">
                  <c:v>560</c:v>
                </c:pt>
                <c:pt idx="113">
                  <c:v>565</c:v>
                </c:pt>
                <c:pt idx="114">
                  <c:v>570</c:v>
                </c:pt>
                <c:pt idx="115">
                  <c:v>575</c:v>
                </c:pt>
                <c:pt idx="116">
                  <c:v>580</c:v>
                </c:pt>
                <c:pt idx="117">
                  <c:v>585</c:v>
                </c:pt>
                <c:pt idx="118">
                  <c:v>590</c:v>
                </c:pt>
                <c:pt idx="119">
                  <c:v>595</c:v>
                </c:pt>
                <c:pt idx="120">
                  <c:v>600</c:v>
                </c:pt>
                <c:pt idx="121">
                  <c:v>605</c:v>
                </c:pt>
                <c:pt idx="122">
                  <c:v>610</c:v>
                </c:pt>
                <c:pt idx="123">
                  <c:v>615</c:v>
                </c:pt>
                <c:pt idx="124">
                  <c:v>620</c:v>
                </c:pt>
                <c:pt idx="125">
                  <c:v>625</c:v>
                </c:pt>
                <c:pt idx="126">
                  <c:v>630</c:v>
                </c:pt>
                <c:pt idx="127">
                  <c:v>635</c:v>
                </c:pt>
                <c:pt idx="128">
                  <c:v>640</c:v>
                </c:pt>
                <c:pt idx="129">
                  <c:v>645</c:v>
                </c:pt>
                <c:pt idx="130">
                  <c:v>650</c:v>
                </c:pt>
                <c:pt idx="131">
                  <c:v>655</c:v>
                </c:pt>
                <c:pt idx="132">
                  <c:v>660</c:v>
                </c:pt>
                <c:pt idx="133">
                  <c:v>665</c:v>
                </c:pt>
                <c:pt idx="134">
                  <c:v>670</c:v>
                </c:pt>
                <c:pt idx="135">
                  <c:v>675</c:v>
                </c:pt>
                <c:pt idx="136">
                  <c:v>680</c:v>
                </c:pt>
                <c:pt idx="137">
                  <c:v>685</c:v>
                </c:pt>
                <c:pt idx="138">
                  <c:v>690</c:v>
                </c:pt>
                <c:pt idx="139">
                  <c:v>695</c:v>
                </c:pt>
                <c:pt idx="140">
                  <c:v>700</c:v>
                </c:pt>
                <c:pt idx="141">
                  <c:v>705</c:v>
                </c:pt>
                <c:pt idx="142">
                  <c:v>710</c:v>
                </c:pt>
                <c:pt idx="143">
                  <c:v>715</c:v>
                </c:pt>
                <c:pt idx="144">
                  <c:v>720</c:v>
                </c:pt>
                <c:pt idx="145">
                  <c:v>725</c:v>
                </c:pt>
                <c:pt idx="146">
                  <c:v>730</c:v>
                </c:pt>
                <c:pt idx="147">
                  <c:v>735</c:v>
                </c:pt>
                <c:pt idx="148">
                  <c:v>740</c:v>
                </c:pt>
                <c:pt idx="149">
                  <c:v>745</c:v>
                </c:pt>
                <c:pt idx="150">
                  <c:v>750</c:v>
                </c:pt>
                <c:pt idx="151">
                  <c:v>755</c:v>
                </c:pt>
                <c:pt idx="152">
                  <c:v>760</c:v>
                </c:pt>
                <c:pt idx="153">
                  <c:v>765</c:v>
                </c:pt>
                <c:pt idx="154">
                  <c:v>770</c:v>
                </c:pt>
                <c:pt idx="155">
                  <c:v>775</c:v>
                </c:pt>
                <c:pt idx="156">
                  <c:v>780</c:v>
                </c:pt>
                <c:pt idx="157">
                  <c:v>785</c:v>
                </c:pt>
                <c:pt idx="158">
                  <c:v>790</c:v>
                </c:pt>
                <c:pt idx="159">
                  <c:v>795</c:v>
                </c:pt>
                <c:pt idx="160">
                  <c:v>800</c:v>
                </c:pt>
                <c:pt idx="161">
                  <c:v>805</c:v>
                </c:pt>
                <c:pt idx="162">
                  <c:v>810</c:v>
                </c:pt>
                <c:pt idx="163">
                  <c:v>815</c:v>
                </c:pt>
                <c:pt idx="164">
                  <c:v>820</c:v>
                </c:pt>
                <c:pt idx="165">
                  <c:v>825</c:v>
                </c:pt>
                <c:pt idx="166">
                  <c:v>830</c:v>
                </c:pt>
                <c:pt idx="167">
                  <c:v>835</c:v>
                </c:pt>
                <c:pt idx="168">
                  <c:v>840</c:v>
                </c:pt>
                <c:pt idx="169">
                  <c:v>845</c:v>
                </c:pt>
                <c:pt idx="170">
                  <c:v>850</c:v>
                </c:pt>
                <c:pt idx="171">
                  <c:v>855</c:v>
                </c:pt>
                <c:pt idx="172">
                  <c:v>860</c:v>
                </c:pt>
                <c:pt idx="173">
                  <c:v>865</c:v>
                </c:pt>
                <c:pt idx="174">
                  <c:v>870</c:v>
                </c:pt>
                <c:pt idx="175">
                  <c:v>875</c:v>
                </c:pt>
                <c:pt idx="176">
                  <c:v>880</c:v>
                </c:pt>
                <c:pt idx="177">
                  <c:v>885</c:v>
                </c:pt>
                <c:pt idx="178">
                  <c:v>890</c:v>
                </c:pt>
                <c:pt idx="179">
                  <c:v>895</c:v>
                </c:pt>
                <c:pt idx="180">
                  <c:v>900</c:v>
                </c:pt>
                <c:pt idx="181">
                  <c:v>905</c:v>
                </c:pt>
                <c:pt idx="182">
                  <c:v>910</c:v>
                </c:pt>
                <c:pt idx="183">
                  <c:v>915</c:v>
                </c:pt>
                <c:pt idx="184">
                  <c:v>920</c:v>
                </c:pt>
                <c:pt idx="185">
                  <c:v>925</c:v>
                </c:pt>
                <c:pt idx="186">
                  <c:v>930</c:v>
                </c:pt>
                <c:pt idx="187">
                  <c:v>935</c:v>
                </c:pt>
                <c:pt idx="188">
                  <c:v>940</c:v>
                </c:pt>
                <c:pt idx="189">
                  <c:v>945</c:v>
                </c:pt>
                <c:pt idx="190">
                  <c:v>950</c:v>
                </c:pt>
                <c:pt idx="191">
                  <c:v>955</c:v>
                </c:pt>
                <c:pt idx="192">
                  <c:v>960</c:v>
                </c:pt>
                <c:pt idx="193">
                  <c:v>965</c:v>
                </c:pt>
                <c:pt idx="194">
                  <c:v>970</c:v>
                </c:pt>
                <c:pt idx="195">
                  <c:v>975</c:v>
                </c:pt>
                <c:pt idx="196">
                  <c:v>980</c:v>
                </c:pt>
                <c:pt idx="197">
                  <c:v>985</c:v>
                </c:pt>
                <c:pt idx="198">
                  <c:v>990</c:v>
                </c:pt>
                <c:pt idx="199">
                  <c:v>995</c:v>
                </c:pt>
                <c:pt idx="200">
                  <c:v>1000</c:v>
                </c:pt>
                <c:pt idx="201">
                  <c:v>1005</c:v>
                </c:pt>
                <c:pt idx="202">
                  <c:v>1010</c:v>
                </c:pt>
                <c:pt idx="203">
                  <c:v>1015</c:v>
                </c:pt>
                <c:pt idx="204">
                  <c:v>1020</c:v>
                </c:pt>
                <c:pt idx="205">
                  <c:v>1025</c:v>
                </c:pt>
                <c:pt idx="206">
                  <c:v>1030</c:v>
                </c:pt>
                <c:pt idx="207">
                  <c:v>1035</c:v>
                </c:pt>
                <c:pt idx="208">
                  <c:v>1040</c:v>
                </c:pt>
                <c:pt idx="209">
                  <c:v>1045</c:v>
                </c:pt>
                <c:pt idx="210">
                  <c:v>1050</c:v>
                </c:pt>
                <c:pt idx="211">
                  <c:v>1055</c:v>
                </c:pt>
                <c:pt idx="212">
                  <c:v>1060</c:v>
                </c:pt>
                <c:pt idx="213">
                  <c:v>1065</c:v>
                </c:pt>
                <c:pt idx="214">
                  <c:v>1070</c:v>
                </c:pt>
                <c:pt idx="215">
                  <c:v>1075</c:v>
                </c:pt>
                <c:pt idx="216">
                  <c:v>1080</c:v>
                </c:pt>
                <c:pt idx="217">
                  <c:v>1085</c:v>
                </c:pt>
                <c:pt idx="218">
                  <c:v>1090</c:v>
                </c:pt>
                <c:pt idx="219">
                  <c:v>1095</c:v>
                </c:pt>
                <c:pt idx="220">
                  <c:v>1100</c:v>
                </c:pt>
                <c:pt idx="221">
                  <c:v>1105</c:v>
                </c:pt>
                <c:pt idx="222">
                  <c:v>1110</c:v>
                </c:pt>
                <c:pt idx="223">
                  <c:v>1115</c:v>
                </c:pt>
                <c:pt idx="224">
                  <c:v>1120</c:v>
                </c:pt>
                <c:pt idx="225">
                  <c:v>1125</c:v>
                </c:pt>
                <c:pt idx="226">
                  <c:v>1130</c:v>
                </c:pt>
                <c:pt idx="227">
                  <c:v>1135</c:v>
                </c:pt>
                <c:pt idx="228">
                  <c:v>1140</c:v>
                </c:pt>
                <c:pt idx="229">
                  <c:v>1145</c:v>
                </c:pt>
                <c:pt idx="230">
                  <c:v>1150</c:v>
                </c:pt>
                <c:pt idx="231">
                  <c:v>1155</c:v>
                </c:pt>
                <c:pt idx="232">
                  <c:v>1160</c:v>
                </c:pt>
                <c:pt idx="233">
                  <c:v>1165</c:v>
                </c:pt>
                <c:pt idx="234">
                  <c:v>1170</c:v>
                </c:pt>
                <c:pt idx="235">
                  <c:v>1175</c:v>
                </c:pt>
                <c:pt idx="236">
                  <c:v>1180</c:v>
                </c:pt>
                <c:pt idx="237">
                  <c:v>1185</c:v>
                </c:pt>
                <c:pt idx="238">
                  <c:v>1190</c:v>
                </c:pt>
                <c:pt idx="239">
                  <c:v>1195</c:v>
                </c:pt>
                <c:pt idx="240">
                  <c:v>1200</c:v>
                </c:pt>
                <c:pt idx="241">
                  <c:v>1205</c:v>
                </c:pt>
                <c:pt idx="242">
                  <c:v>1210</c:v>
                </c:pt>
                <c:pt idx="243">
                  <c:v>1215</c:v>
                </c:pt>
                <c:pt idx="244">
                  <c:v>1220</c:v>
                </c:pt>
                <c:pt idx="245">
                  <c:v>1225</c:v>
                </c:pt>
                <c:pt idx="246">
                  <c:v>1230</c:v>
                </c:pt>
                <c:pt idx="247">
                  <c:v>1235</c:v>
                </c:pt>
                <c:pt idx="248">
                  <c:v>1240</c:v>
                </c:pt>
                <c:pt idx="249">
                  <c:v>1245</c:v>
                </c:pt>
                <c:pt idx="250">
                  <c:v>1250</c:v>
                </c:pt>
                <c:pt idx="251">
                  <c:v>1255</c:v>
                </c:pt>
                <c:pt idx="252">
                  <c:v>1260</c:v>
                </c:pt>
                <c:pt idx="253">
                  <c:v>1265</c:v>
                </c:pt>
                <c:pt idx="254">
                  <c:v>1270</c:v>
                </c:pt>
                <c:pt idx="255">
                  <c:v>1275</c:v>
                </c:pt>
                <c:pt idx="256">
                  <c:v>1280</c:v>
                </c:pt>
                <c:pt idx="257">
                  <c:v>1285</c:v>
                </c:pt>
                <c:pt idx="258">
                  <c:v>1290</c:v>
                </c:pt>
                <c:pt idx="259">
                  <c:v>1295</c:v>
                </c:pt>
                <c:pt idx="260">
                  <c:v>1300</c:v>
                </c:pt>
                <c:pt idx="261">
                  <c:v>1305</c:v>
                </c:pt>
                <c:pt idx="262">
                  <c:v>1310</c:v>
                </c:pt>
                <c:pt idx="263">
                  <c:v>1315</c:v>
                </c:pt>
                <c:pt idx="264">
                  <c:v>1320</c:v>
                </c:pt>
                <c:pt idx="265">
                  <c:v>1325</c:v>
                </c:pt>
                <c:pt idx="266">
                  <c:v>1330</c:v>
                </c:pt>
                <c:pt idx="267">
                  <c:v>1335</c:v>
                </c:pt>
                <c:pt idx="268">
                  <c:v>1340</c:v>
                </c:pt>
                <c:pt idx="269">
                  <c:v>1345</c:v>
                </c:pt>
                <c:pt idx="270">
                  <c:v>1350</c:v>
                </c:pt>
                <c:pt idx="271">
                  <c:v>1355</c:v>
                </c:pt>
                <c:pt idx="272">
                  <c:v>1360</c:v>
                </c:pt>
                <c:pt idx="273">
                  <c:v>1365</c:v>
                </c:pt>
                <c:pt idx="274">
                  <c:v>1370</c:v>
                </c:pt>
                <c:pt idx="275">
                  <c:v>1375</c:v>
                </c:pt>
                <c:pt idx="276">
                  <c:v>1380</c:v>
                </c:pt>
                <c:pt idx="277">
                  <c:v>1385</c:v>
                </c:pt>
                <c:pt idx="278">
                  <c:v>1390</c:v>
                </c:pt>
                <c:pt idx="279">
                  <c:v>1395</c:v>
                </c:pt>
                <c:pt idx="280">
                  <c:v>1400</c:v>
                </c:pt>
                <c:pt idx="281">
                  <c:v>1405</c:v>
                </c:pt>
                <c:pt idx="282">
                  <c:v>1410</c:v>
                </c:pt>
                <c:pt idx="283">
                  <c:v>1415</c:v>
                </c:pt>
                <c:pt idx="284">
                  <c:v>1420</c:v>
                </c:pt>
                <c:pt idx="285">
                  <c:v>1425</c:v>
                </c:pt>
                <c:pt idx="286">
                  <c:v>1430</c:v>
                </c:pt>
                <c:pt idx="287">
                  <c:v>1435</c:v>
                </c:pt>
                <c:pt idx="288">
                  <c:v>1440</c:v>
                </c:pt>
                <c:pt idx="289">
                  <c:v>1445</c:v>
                </c:pt>
                <c:pt idx="290">
                  <c:v>1450</c:v>
                </c:pt>
                <c:pt idx="291">
                  <c:v>1455</c:v>
                </c:pt>
                <c:pt idx="292">
                  <c:v>1460</c:v>
                </c:pt>
                <c:pt idx="293">
                  <c:v>1465</c:v>
                </c:pt>
                <c:pt idx="294">
                  <c:v>1470</c:v>
                </c:pt>
                <c:pt idx="295">
                  <c:v>1475</c:v>
                </c:pt>
                <c:pt idx="296">
                  <c:v>1480</c:v>
                </c:pt>
                <c:pt idx="297">
                  <c:v>1485</c:v>
                </c:pt>
                <c:pt idx="298">
                  <c:v>1490</c:v>
                </c:pt>
                <c:pt idx="299">
                  <c:v>1495</c:v>
                </c:pt>
                <c:pt idx="300">
                  <c:v>1500</c:v>
                </c:pt>
                <c:pt idx="301">
                  <c:v>1505</c:v>
                </c:pt>
                <c:pt idx="302">
                  <c:v>1510</c:v>
                </c:pt>
                <c:pt idx="303">
                  <c:v>1515</c:v>
                </c:pt>
                <c:pt idx="304">
                  <c:v>1520</c:v>
                </c:pt>
                <c:pt idx="305">
                  <c:v>1525</c:v>
                </c:pt>
                <c:pt idx="306">
                  <c:v>1530</c:v>
                </c:pt>
                <c:pt idx="307">
                  <c:v>1535</c:v>
                </c:pt>
                <c:pt idx="308">
                  <c:v>1540</c:v>
                </c:pt>
                <c:pt idx="309">
                  <c:v>1545</c:v>
                </c:pt>
                <c:pt idx="310">
                  <c:v>1550</c:v>
                </c:pt>
                <c:pt idx="311">
                  <c:v>1555</c:v>
                </c:pt>
                <c:pt idx="312">
                  <c:v>1560</c:v>
                </c:pt>
                <c:pt idx="313">
                  <c:v>1565</c:v>
                </c:pt>
                <c:pt idx="314">
                  <c:v>1570</c:v>
                </c:pt>
                <c:pt idx="315">
                  <c:v>1575</c:v>
                </c:pt>
                <c:pt idx="316">
                  <c:v>1580</c:v>
                </c:pt>
                <c:pt idx="317">
                  <c:v>1585</c:v>
                </c:pt>
                <c:pt idx="318">
                  <c:v>1590</c:v>
                </c:pt>
                <c:pt idx="319">
                  <c:v>1595</c:v>
                </c:pt>
                <c:pt idx="320">
                  <c:v>1600</c:v>
                </c:pt>
                <c:pt idx="321">
                  <c:v>1605</c:v>
                </c:pt>
                <c:pt idx="322">
                  <c:v>1610</c:v>
                </c:pt>
                <c:pt idx="323">
                  <c:v>1615</c:v>
                </c:pt>
                <c:pt idx="324">
                  <c:v>1620</c:v>
                </c:pt>
                <c:pt idx="325">
                  <c:v>1625</c:v>
                </c:pt>
                <c:pt idx="326">
                  <c:v>1630</c:v>
                </c:pt>
                <c:pt idx="327">
                  <c:v>1635</c:v>
                </c:pt>
                <c:pt idx="328">
                  <c:v>1640</c:v>
                </c:pt>
                <c:pt idx="329">
                  <c:v>1645</c:v>
                </c:pt>
                <c:pt idx="330">
                  <c:v>1650</c:v>
                </c:pt>
                <c:pt idx="331">
                  <c:v>1655</c:v>
                </c:pt>
                <c:pt idx="332">
                  <c:v>1660</c:v>
                </c:pt>
                <c:pt idx="333">
                  <c:v>1665</c:v>
                </c:pt>
                <c:pt idx="334">
                  <c:v>1670</c:v>
                </c:pt>
                <c:pt idx="335">
                  <c:v>1675</c:v>
                </c:pt>
                <c:pt idx="336">
                  <c:v>1680</c:v>
                </c:pt>
                <c:pt idx="337">
                  <c:v>1685</c:v>
                </c:pt>
                <c:pt idx="338">
                  <c:v>1690</c:v>
                </c:pt>
                <c:pt idx="339">
                  <c:v>1695</c:v>
                </c:pt>
                <c:pt idx="340">
                  <c:v>1700</c:v>
                </c:pt>
                <c:pt idx="341">
                  <c:v>1705</c:v>
                </c:pt>
                <c:pt idx="342">
                  <c:v>1710</c:v>
                </c:pt>
                <c:pt idx="343">
                  <c:v>1715</c:v>
                </c:pt>
                <c:pt idx="344">
                  <c:v>1720</c:v>
                </c:pt>
                <c:pt idx="345">
                  <c:v>1725</c:v>
                </c:pt>
                <c:pt idx="346">
                  <c:v>1730</c:v>
                </c:pt>
                <c:pt idx="347">
                  <c:v>1735</c:v>
                </c:pt>
                <c:pt idx="348">
                  <c:v>1740</c:v>
                </c:pt>
                <c:pt idx="349">
                  <c:v>1745</c:v>
                </c:pt>
                <c:pt idx="350">
                  <c:v>1750</c:v>
                </c:pt>
                <c:pt idx="351">
                  <c:v>1755</c:v>
                </c:pt>
                <c:pt idx="352">
                  <c:v>1760</c:v>
                </c:pt>
                <c:pt idx="353">
                  <c:v>1765</c:v>
                </c:pt>
                <c:pt idx="354">
                  <c:v>1770</c:v>
                </c:pt>
                <c:pt idx="355">
                  <c:v>1775</c:v>
                </c:pt>
                <c:pt idx="356">
                  <c:v>1780</c:v>
                </c:pt>
                <c:pt idx="357">
                  <c:v>1785</c:v>
                </c:pt>
                <c:pt idx="358">
                  <c:v>1790</c:v>
                </c:pt>
                <c:pt idx="359">
                  <c:v>1795</c:v>
                </c:pt>
                <c:pt idx="360">
                  <c:v>1800</c:v>
                </c:pt>
                <c:pt idx="361">
                  <c:v>1805</c:v>
                </c:pt>
                <c:pt idx="362">
                  <c:v>1810</c:v>
                </c:pt>
                <c:pt idx="363">
                  <c:v>1815</c:v>
                </c:pt>
                <c:pt idx="364">
                  <c:v>1820</c:v>
                </c:pt>
                <c:pt idx="365">
                  <c:v>1825</c:v>
                </c:pt>
                <c:pt idx="366">
                  <c:v>1830</c:v>
                </c:pt>
                <c:pt idx="367">
                  <c:v>1835</c:v>
                </c:pt>
                <c:pt idx="368">
                  <c:v>1840</c:v>
                </c:pt>
                <c:pt idx="369">
                  <c:v>1845</c:v>
                </c:pt>
                <c:pt idx="370">
                  <c:v>1850</c:v>
                </c:pt>
                <c:pt idx="371">
                  <c:v>1855</c:v>
                </c:pt>
                <c:pt idx="372">
                  <c:v>1860</c:v>
                </c:pt>
                <c:pt idx="373">
                  <c:v>1865</c:v>
                </c:pt>
                <c:pt idx="374">
                  <c:v>1870</c:v>
                </c:pt>
                <c:pt idx="375">
                  <c:v>1875</c:v>
                </c:pt>
                <c:pt idx="376">
                  <c:v>1880</c:v>
                </c:pt>
                <c:pt idx="377">
                  <c:v>1885</c:v>
                </c:pt>
                <c:pt idx="378">
                  <c:v>1890</c:v>
                </c:pt>
                <c:pt idx="379">
                  <c:v>1895</c:v>
                </c:pt>
                <c:pt idx="380">
                  <c:v>1900</c:v>
                </c:pt>
                <c:pt idx="381">
                  <c:v>1905</c:v>
                </c:pt>
                <c:pt idx="382">
                  <c:v>1910</c:v>
                </c:pt>
                <c:pt idx="383">
                  <c:v>1915</c:v>
                </c:pt>
                <c:pt idx="384">
                  <c:v>1920</c:v>
                </c:pt>
                <c:pt idx="385">
                  <c:v>1925</c:v>
                </c:pt>
                <c:pt idx="386">
                  <c:v>1930</c:v>
                </c:pt>
                <c:pt idx="387">
                  <c:v>1935</c:v>
                </c:pt>
                <c:pt idx="388">
                  <c:v>1940</c:v>
                </c:pt>
                <c:pt idx="389">
                  <c:v>1945</c:v>
                </c:pt>
                <c:pt idx="390">
                  <c:v>1950</c:v>
                </c:pt>
                <c:pt idx="391">
                  <c:v>1955</c:v>
                </c:pt>
                <c:pt idx="392">
                  <c:v>1960</c:v>
                </c:pt>
                <c:pt idx="393">
                  <c:v>1965</c:v>
                </c:pt>
                <c:pt idx="394">
                  <c:v>1970</c:v>
                </c:pt>
                <c:pt idx="395">
                  <c:v>1975</c:v>
                </c:pt>
                <c:pt idx="396">
                  <c:v>1980</c:v>
                </c:pt>
                <c:pt idx="397">
                  <c:v>1985</c:v>
                </c:pt>
                <c:pt idx="398">
                  <c:v>1990</c:v>
                </c:pt>
                <c:pt idx="399">
                  <c:v>1995</c:v>
                </c:pt>
                <c:pt idx="400">
                  <c:v>2000</c:v>
                </c:pt>
                <c:pt idx="401">
                  <c:v>2005</c:v>
                </c:pt>
                <c:pt idx="402">
                  <c:v>2010</c:v>
                </c:pt>
                <c:pt idx="403">
                  <c:v>2015</c:v>
                </c:pt>
                <c:pt idx="404">
                  <c:v>2020</c:v>
                </c:pt>
                <c:pt idx="405">
                  <c:v>2025</c:v>
                </c:pt>
                <c:pt idx="406">
                  <c:v>2030</c:v>
                </c:pt>
                <c:pt idx="407">
                  <c:v>2035</c:v>
                </c:pt>
                <c:pt idx="408">
                  <c:v>2040</c:v>
                </c:pt>
                <c:pt idx="409">
                  <c:v>2045</c:v>
                </c:pt>
                <c:pt idx="410">
                  <c:v>2050</c:v>
                </c:pt>
                <c:pt idx="411">
                  <c:v>2055</c:v>
                </c:pt>
                <c:pt idx="412">
                  <c:v>2060</c:v>
                </c:pt>
                <c:pt idx="413">
                  <c:v>2065</c:v>
                </c:pt>
                <c:pt idx="414">
                  <c:v>2070</c:v>
                </c:pt>
                <c:pt idx="415">
                  <c:v>2075</c:v>
                </c:pt>
                <c:pt idx="416">
                  <c:v>2080</c:v>
                </c:pt>
                <c:pt idx="417">
                  <c:v>2085</c:v>
                </c:pt>
                <c:pt idx="418">
                  <c:v>2090</c:v>
                </c:pt>
                <c:pt idx="419">
                  <c:v>2095</c:v>
                </c:pt>
                <c:pt idx="420">
                  <c:v>2100</c:v>
                </c:pt>
                <c:pt idx="421">
                  <c:v>2105</c:v>
                </c:pt>
                <c:pt idx="422">
                  <c:v>2110</c:v>
                </c:pt>
                <c:pt idx="423">
                  <c:v>2115</c:v>
                </c:pt>
                <c:pt idx="424">
                  <c:v>2120</c:v>
                </c:pt>
                <c:pt idx="425">
                  <c:v>2125</c:v>
                </c:pt>
                <c:pt idx="426">
                  <c:v>2130</c:v>
                </c:pt>
                <c:pt idx="427">
                  <c:v>2135</c:v>
                </c:pt>
                <c:pt idx="428">
                  <c:v>2140</c:v>
                </c:pt>
                <c:pt idx="429">
                  <c:v>2145</c:v>
                </c:pt>
                <c:pt idx="430">
                  <c:v>2150</c:v>
                </c:pt>
                <c:pt idx="431">
                  <c:v>2155</c:v>
                </c:pt>
                <c:pt idx="432">
                  <c:v>2160</c:v>
                </c:pt>
                <c:pt idx="433">
                  <c:v>2165</c:v>
                </c:pt>
                <c:pt idx="434">
                  <c:v>2170</c:v>
                </c:pt>
                <c:pt idx="435">
                  <c:v>2175</c:v>
                </c:pt>
                <c:pt idx="436">
                  <c:v>2180</c:v>
                </c:pt>
                <c:pt idx="437">
                  <c:v>2185</c:v>
                </c:pt>
                <c:pt idx="438">
                  <c:v>2190</c:v>
                </c:pt>
                <c:pt idx="439">
                  <c:v>2195</c:v>
                </c:pt>
                <c:pt idx="440">
                  <c:v>2200</c:v>
                </c:pt>
                <c:pt idx="441">
                  <c:v>2205</c:v>
                </c:pt>
                <c:pt idx="442">
                  <c:v>2210</c:v>
                </c:pt>
                <c:pt idx="443">
                  <c:v>2215</c:v>
                </c:pt>
                <c:pt idx="444">
                  <c:v>2220</c:v>
                </c:pt>
                <c:pt idx="445">
                  <c:v>2225</c:v>
                </c:pt>
                <c:pt idx="446">
                  <c:v>2230</c:v>
                </c:pt>
                <c:pt idx="447">
                  <c:v>2235</c:v>
                </c:pt>
                <c:pt idx="448">
                  <c:v>2240</c:v>
                </c:pt>
                <c:pt idx="449">
                  <c:v>2245</c:v>
                </c:pt>
                <c:pt idx="450">
                  <c:v>2250</c:v>
                </c:pt>
                <c:pt idx="451">
                  <c:v>2255</c:v>
                </c:pt>
                <c:pt idx="452">
                  <c:v>2260</c:v>
                </c:pt>
                <c:pt idx="453">
                  <c:v>2265</c:v>
                </c:pt>
                <c:pt idx="454">
                  <c:v>2270</c:v>
                </c:pt>
                <c:pt idx="455">
                  <c:v>2275</c:v>
                </c:pt>
                <c:pt idx="456">
                  <c:v>2280</c:v>
                </c:pt>
                <c:pt idx="457">
                  <c:v>2285</c:v>
                </c:pt>
                <c:pt idx="458">
                  <c:v>2290</c:v>
                </c:pt>
                <c:pt idx="459">
                  <c:v>2295</c:v>
                </c:pt>
              </c:numCache>
            </c:numRef>
          </c:xVal>
          <c:yVal>
            <c:numRef>
              <c:f>Escenario1!$L$126:$L$585</c:f>
              <c:numCache>
                <c:formatCode>0.00</c:formatCode>
                <c:ptCount val="460"/>
                <c:pt idx="0">
                  <c:v>0</c:v>
                </c:pt>
                <c:pt idx="1">
                  <c:v>0</c:v>
                </c:pt>
                <c:pt idx="2">
                  <c:v>15.642670519838049</c:v>
                </c:pt>
                <c:pt idx="3">
                  <c:v>28.451882284357492</c:v>
                </c:pt>
                <c:pt idx="4">
                  <c:v>38.385274561082682</c:v>
                </c:pt>
                <c:pt idx="5">
                  <c:v>45.440981538624492</c:v>
                </c:pt>
                <c:pt idx="6">
                  <c:v>50.393332789751518</c:v>
                </c:pt>
                <c:pt idx="7">
                  <c:v>53.800854778905332</c:v>
                </c:pt>
                <c:pt idx="8">
                  <c:v>56.054378254588293</c:v>
                </c:pt>
                <c:pt idx="9">
                  <c:v>57.429581570080686</c:v>
                </c:pt>
                <c:pt idx="10">
                  <c:v>58.125513486071675</c:v>
                </c:pt>
                <c:pt idx="11">
                  <c:v>58.286152765384479</c:v>
                </c:pt>
                <c:pt idx="12">
                  <c:v>58.029973699206522</c:v>
                </c:pt>
                <c:pt idx="13">
                  <c:v>57.446707482148597</c:v>
                </c:pt>
                <c:pt idx="14">
                  <c:v>56.605834664699707</c:v>
                </c:pt>
                <c:pt idx="15">
                  <c:v>55.561727612357338</c:v>
                </c:pt>
                <c:pt idx="16">
                  <c:v>54.356910231012797</c:v>
                </c:pt>
                <c:pt idx="17">
                  <c:v>53.02439995173642</c:v>
                </c:pt>
                <c:pt idx="18">
                  <c:v>51.589307222610543</c:v>
                </c:pt>
                <c:pt idx="19">
                  <c:v>50.070112591379598</c:v>
                </c:pt>
                <c:pt idx="20">
                  <c:v>48.479735867103471</c:v>
                </c:pt>
                <c:pt idx="21">
                  <c:v>46.826514426343586</c:v>
                </c:pt>
                <c:pt idx="22">
                  <c:v>45.115072826999452</c:v>
                </c:pt>
                <c:pt idx="23">
                  <c:v>43.347353480498548</c:v>
                </c:pt>
                <c:pt idx="24">
                  <c:v>41.523525181360348</c:v>
                </c:pt>
                <c:pt idx="25">
                  <c:v>39.643255228236555</c:v>
                </c:pt>
                <c:pt idx="26">
                  <c:v>37.706887549521284</c:v>
                </c:pt>
                <c:pt idx="27">
                  <c:v>35.717003272266659</c:v>
                </c:pt>
                <c:pt idx="28">
                  <c:v>33.680411633479018</c:v>
                </c:pt>
                <c:pt idx="29">
                  <c:v>31.610444121252989</c:v>
                </c:pt>
                <c:pt idx="30">
                  <c:v>29.530114895028799</c:v>
                </c:pt>
                <c:pt idx="31">
                  <c:v>27.476193656712582</c:v>
                </c:pt>
                <c:pt idx="32">
                  <c:v>25.504347632916119</c:v>
                </c:pt>
                <c:pt idx="33">
                  <c:v>23.695126234782471</c:v>
                </c:pt>
                <c:pt idx="34">
                  <c:v>22.158614075087407</c:v>
                </c:pt>
                <c:pt idx="35">
                  <c:v>21.033060794989062</c:v>
                </c:pt>
                <c:pt idx="36">
                  <c:v>20.470217890683422</c:v>
                </c:pt>
                <c:pt idx="37">
                  <c:v>20.603765049702218</c:v>
                </c:pt>
                <c:pt idx="38">
                  <c:v>20.253650219430789</c:v>
                </c:pt>
                <c:pt idx="39">
                  <c:v>18.138207449561762</c:v>
                </c:pt>
                <c:pt idx="40">
                  <c:v>14.820879508454338</c:v>
                </c:pt>
                <c:pt idx="41">
                  <c:v>10.861362334923117</c:v>
                </c:pt>
                <c:pt idx="42">
                  <c:v>5.0640000000000001</c:v>
                </c:pt>
                <c:pt idx="43">
                  <c:v>0.30900000000000005</c:v>
                </c:pt>
                <c:pt idx="44">
                  <c:v>0.12100000000000001</c:v>
                </c:pt>
                <c:pt idx="45">
                  <c:v>3.666666666666666E-2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EDC9-4034-A593-ADD408BC02DB}"/>
            </c:ext>
          </c:extLst>
        </c:ser>
        <c:ser>
          <c:idx val="2"/>
          <c:order val="3"/>
          <c:tx>
            <c:strRef>
              <c:f>Escenario1!$K$125</c:f>
              <c:strCache>
                <c:ptCount val="1"/>
                <c:pt idx="0">
                  <c:v>Caudal vertedero de excesos (L/s)</c:v>
                </c:pt>
              </c:strCache>
            </c:strRef>
          </c:tx>
          <c:spPr>
            <a:ln w="34925" cap="rnd">
              <a:solidFill>
                <a:schemeClr val="accent6"/>
              </a:solidFill>
              <a:prstDash val="sysDash"/>
              <a:round/>
            </a:ln>
            <a:effectLst/>
          </c:spPr>
          <c:marker>
            <c:symbol val="none"/>
          </c:marker>
          <c:xVal>
            <c:numRef>
              <c:f>Escenario1!$A$126:$A$585</c:f>
              <c:numCache>
                <c:formatCode>0</c:formatCode>
                <c:ptCount val="460"/>
                <c:pt idx="0" formatCode="General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60</c:v>
                </c:pt>
                <c:pt idx="13">
                  <c:v>65</c:v>
                </c:pt>
                <c:pt idx="14">
                  <c:v>70</c:v>
                </c:pt>
                <c:pt idx="15">
                  <c:v>75</c:v>
                </c:pt>
                <c:pt idx="16">
                  <c:v>80</c:v>
                </c:pt>
                <c:pt idx="17">
                  <c:v>85</c:v>
                </c:pt>
                <c:pt idx="18">
                  <c:v>90</c:v>
                </c:pt>
                <c:pt idx="19">
                  <c:v>95</c:v>
                </c:pt>
                <c:pt idx="20">
                  <c:v>100</c:v>
                </c:pt>
                <c:pt idx="21">
                  <c:v>105</c:v>
                </c:pt>
                <c:pt idx="22">
                  <c:v>110</c:v>
                </c:pt>
                <c:pt idx="23">
                  <c:v>115</c:v>
                </c:pt>
                <c:pt idx="24">
                  <c:v>120</c:v>
                </c:pt>
                <c:pt idx="25">
                  <c:v>125</c:v>
                </c:pt>
                <c:pt idx="26">
                  <c:v>130</c:v>
                </c:pt>
                <c:pt idx="27">
                  <c:v>135</c:v>
                </c:pt>
                <c:pt idx="28">
                  <c:v>140</c:v>
                </c:pt>
                <c:pt idx="29">
                  <c:v>145</c:v>
                </c:pt>
                <c:pt idx="30">
                  <c:v>150</c:v>
                </c:pt>
                <c:pt idx="31">
                  <c:v>155</c:v>
                </c:pt>
                <c:pt idx="32">
                  <c:v>160</c:v>
                </c:pt>
                <c:pt idx="33">
                  <c:v>165</c:v>
                </c:pt>
                <c:pt idx="34">
                  <c:v>170</c:v>
                </c:pt>
                <c:pt idx="35">
                  <c:v>175</c:v>
                </c:pt>
                <c:pt idx="36">
                  <c:v>180</c:v>
                </c:pt>
                <c:pt idx="37">
                  <c:v>185</c:v>
                </c:pt>
                <c:pt idx="38">
                  <c:v>190</c:v>
                </c:pt>
                <c:pt idx="39">
                  <c:v>195</c:v>
                </c:pt>
                <c:pt idx="40">
                  <c:v>200</c:v>
                </c:pt>
                <c:pt idx="41">
                  <c:v>205</c:v>
                </c:pt>
                <c:pt idx="42">
                  <c:v>210</c:v>
                </c:pt>
                <c:pt idx="43">
                  <c:v>215</c:v>
                </c:pt>
                <c:pt idx="44">
                  <c:v>220</c:v>
                </c:pt>
                <c:pt idx="45">
                  <c:v>225</c:v>
                </c:pt>
                <c:pt idx="46">
                  <c:v>230</c:v>
                </c:pt>
                <c:pt idx="47">
                  <c:v>235</c:v>
                </c:pt>
                <c:pt idx="48">
                  <c:v>240</c:v>
                </c:pt>
                <c:pt idx="49">
                  <c:v>245</c:v>
                </c:pt>
                <c:pt idx="50">
                  <c:v>250</c:v>
                </c:pt>
                <c:pt idx="51">
                  <c:v>255</c:v>
                </c:pt>
                <c:pt idx="52">
                  <c:v>260</c:v>
                </c:pt>
                <c:pt idx="53">
                  <c:v>265</c:v>
                </c:pt>
                <c:pt idx="54">
                  <c:v>270</c:v>
                </c:pt>
                <c:pt idx="55">
                  <c:v>275</c:v>
                </c:pt>
                <c:pt idx="56">
                  <c:v>280</c:v>
                </c:pt>
                <c:pt idx="57">
                  <c:v>285</c:v>
                </c:pt>
                <c:pt idx="58">
                  <c:v>290</c:v>
                </c:pt>
                <c:pt idx="59">
                  <c:v>295</c:v>
                </c:pt>
                <c:pt idx="60">
                  <c:v>300</c:v>
                </c:pt>
                <c:pt idx="61">
                  <c:v>305</c:v>
                </c:pt>
                <c:pt idx="62">
                  <c:v>310</c:v>
                </c:pt>
                <c:pt idx="63">
                  <c:v>315</c:v>
                </c:pt>
                <c:pt idx="64">
                  <c:v>320</c:v>
                </c:pt>
                <c:pt idx="65">
                  <c:v>325</c:v>
                </c:pt>
                <c:pt idx="66">
                  <c:v>330</c:v>
                </c:pt>
                <c:pt idx="67">
                  <c:v>335</c:v>
                </c:pt>
                <c:pt idx="68">
                  <c:v>340</c:v>
                </c:pt>
                <c:pt idx="69">
                  <c:v>345</c:v>
                </c:pt>
                <c:pt idx="70">
                  <c:v>350</c:v>
                </c:pt>
                <c:pt idx="71">
                  <c:v>355</c:v>
                </c:pt>
                <c:pt idx="72">
                  <c:v>360</c:v>
                </c:pt>
                <c:pt idx="73">
                  <c:v>365</c:v>
                </c:pt>
                <c:pt idx="74">
                  <c:v>370</c:v>
                </c:pt>
                <c:pt idx="75">
                  <c:v>375</c:v>
                </c:pt>
                <c:pt idx="76">
                  <c:v>380</c:v>
                </c:pt>
                <c:pt idx="77">
                  <c:v>385</c:v>
                </c:pt>
                <c:pt idx="78">
                  <c:v>390</c:v>
                </c:pt>
                <c:pt idx="79">
                  <c:v>395</c:v>
                </c:pt>
                <c:pt idx="80">
                  <c:v>400</c:v>
                </c:pt>
                <c:pt idx="81">
                  <c:v>405</c:v>
                </c:pt>
                <c:pt idx="82">
                  <c:v>410</c:v>
                </c:pt>
                <c:pt idx="83">
                  <c:v>415</c:v>
                </c:pt>
                <c:pt idx="84">
                  <c:v>420</c:v>
                </c:pt>
                <c:pt idx="85">
                  <c:v>425</c:v>
                </c:pt>
                <c:pt idx="86">
                  <c:v>430</c:v>
                </c:pt>
                <c:pt idx="87">
                  <c:v>435</c:v>
                </c:pt>
                <c:pt idx="88">
                  <c:v>440</c:v>
                </c:pt>
                <c:pt idx="89">
                  <c:v>445</c:v>
                </c:pt>
                <c:pt idx="90">
                  <c:v>450</c:v>
                </c:pt>
                <c:pt idx="91">
                  <c:v>455</c:v>
                </c:pt>
                <c:pt idx="92">
                  <c:v>460</c:v>
                </c:pt>
                <c:pt idx="93">
                  <c:v>465</c:v>
                </c:pt>
                <c:pt idx="94">
                  <c:v>470</c:v>
                </c:pt>
                <c:pt idx="95">
                  <c:v>475</c:v>
                </c:pt>
                <c:pt idx="96">
                  <c:v>480</c:v>
                </c:pt>
                <c:pt idx="97">
                  <c:v>485</c:v>
                </c:pt>
                <c:pt idx="98">
                  <c:v>490</c:v>
                </c:pt>
                <c:pt idx="99">
                  <c:v>495</c:v>
                </c:pt>
                <c:pt idx="100">
                  <c:v>500</c:v>
                </c:pt>
                <c:pt idx="101">
                  <c:v>505</c:v>
                </c:pt>
                <c:pt idx="102">
                  <c:v>510</c:v>
                </c:pt>
                <c:pt idx="103">
                  <c:v>515</c:v>
                </c:pt>
                <c:pt idx="104">
                  <c:v>520</c:v>
                </c:pt>
                <c:pt idx="105">
                  <c:v>525</c:v>
                </c:pt>
                <c:pt idx="106">
                  <c:v>530</c:v>
                </c:pt>
                <c:pt idx="107">
                  <c:v>535</c:v>
                </c:pt>
                <c:pt idx="108">
                  <c:v>540</c:v>
                </c:pt>
                <c:pt idx="109">
                  <c:v>545</c:v>
                </c:pt>
                <c:pt idx="110">
                  <c:v>550</c:v>
                </c:pt>
                <c:pt idx="111">
                  <c:v>555</c:v>
                </c:pt>
                <c:pt idx="112">
                  <c:v>560</c:v>
                </c:pt>
                <c:pt idx="113">
                  <c:v>565</c:v>
                </c:pt>
                <c:pt idx="114">
                  <c:v>570</c:v>
                </c:pt>
                <c:pt idx="115">
                  <c:v>575</c:v>
                </c:pt>
                <c:pt idx="116">
                  <c:v>580</c:v>
                </c:pt>
                <c:pt idx="117">
                  <c:v>585</c:v>
                </c:pt>
                <c:pt idx="118">
                  <c:v>590</c:v>
                </c:pt>
                <c:pt idx="119">
                  <c:v>595</c:v>
                </c:pt>
                <c:pt idx="120">
                  <c:v>600</c:v>
                </c:pt>
                <c:pt idx="121">
                  <c:v>605</c:v>
                </c:pt>
                <c:pt idx="122">
                  <c:v>610</c:v>
                </c:pt>
                <c:pt idx="123">
                  <c:v>615</c:v>
                </c:pt>
                <c:pt idx="124">
                  <c:v>620</c:v>
                </c:pt>
                <c:pt idx="125">
                  <c:v>625</c:v>
                </c:pt>
                <c:pt idx="126">
                  <c:v>630</c:v>
                </c:pt>
                <c:pt idx="127">
                  <c:v>635</c:v>
                </c:pt>
                <c:pt idx="128">
                  <c:v>640</c:v>
                </c:pt>
                <c:pt idx="129">
                  <c:v>645</c:v>
                </c:pt>
                <c:pt idx="130">
                  <c:v>650</c:v>
                </c:pt>
                <c:pt idx="131">
                  <c:v>655</c:v>
                </c:pt>
                <c:pt idx="132">
                  <c:v>660</c:v>
                </c:pt>
                <c:pt idx="133">
                  <c:v>665</c:v>
                </c:pt>
                <c:pt idx="134">
                  <c:v>670</c:v>
                </c:pt>
                <c:pt idx="135">
                  <c:v>675</c:v>
                </c:pt>
                <c:pt idx="136">
                  <c:v>680</c:v>
                </c:pt>
                <c:pt idx="137">
                  <c:v>685</c:v>
                </c:pt>
                <c:pt idx="138">
                  <c:v>690</c:v>
                </c:pt>
                <c:pt idx="139">
                  <c:v>695</c:v>
                </c:pt>
                <c:pt idx="140">
                  <c:v>700</c:v>
                </c:pt>
                <c:pt idx="141">
                  <c:v>705</c:v>
                </c:pt>
                <c:pt idx="142">
                  <c:v>710</c:v>
                </c:pt>
                <c:pt idx="143">
                  <c:v>715</c:v>
                </c:pt>
                <c:pt idx="144">
                  <c:v>720</c:v>
                </c:pt>
                <c:pt idx="145">
                  <c:v>725</c:v>
                </c:pt>
                <c:pt idx="146">
                  <c:v>730</c:v>
                </c:pt>
                <c:pt idx="147">
                  <c:v>735</c:v>
                </c:pt>
                <c:pt idx="148">
                  <c:v>740</c:v>
                </c:pt>
                <c:pt idx="149">
                  <c:v>745</c:v>
                </c:pt>
                <c:pt idx="150">
                  <c:v>750</c:v>
                </c:pt>
                <c:pt idx="151">
                  <c:v>755</c:v>
                </c:pt>
                <c:pt idx="152">
                  <c:v>760</c:v>
                </c:pt>
                <c:pt idx="153">
                  <c:v>765</c:v>
                </c:pt>
                <c:pt idx="154">
                  <c:v>770</c:v>
                </c:pt>
                <c:pt idx="155">
                  <c:v>775</c:v>
                </c:pt>
                <c:pt idx="156">
                  <c:v>780</c:v>
                </c:pt>
                <c:pt idx="157">
                  <c:v>785</c:v>
                </c:pt>
                <c:pt idx="158">
                  <c:v>790</c:v>
                </c:pt>
                <c:pt idx="159">
                  <c:v>795</c:v>
                </c:pt>
                <c:pt idx="160">
                  <c:v>800</c:v>
                </c:pt>
                <c:pt idx="161">
                  <c:v>805</c:v>
                </c:pt>
                <c:pt idx="162">
                  <c:v>810</c:v>
                </c:pt>
                <c:pt idx="163">
                  <c:v>815</c:v>
                </c:pt>
                <c:pt idx="164">
                  <c:v>820</c:v>
                </c:pt>
                <c:pt idx="165">
                  <c:v>825</c:v>
                </c:pt>
                <c:pt idx="166">
                  <c:v>830</c:v>
                </c:pt>
                <c:pt idx="167">
                  <c:v>835</c:v>
                </c:pt>
                <c:pt idx="168">
                  <c:v>840</c:v>
                </c:pt>
                <c:pt idx="169">
                  <c:v>845</c:v>
                </c:pt>
                <c:pt idx="170">
                  <c:v>850</c:v>
                </c:pt>
                <c:pt idx="171">
                  <c:v>855</c:v>
                </c:pt>
                <c:pt idx="172">
                  <c:v>860</c:v>
                </c:pt>
                <c:pt idx="173">
                  <c:v>865</c:v>
                </c:pt>
                <c:pt idx="174">
                  <c:v>870</c:v>
                </c:pt>
                <c:pt idx="175">
                  <c:v>875</c:v>
                </c:pt>
                <c:pt idx="176">
                  <c:v>880</c:v>
                </c:pt>
                <c:pt idx="177">
                  <c:v>885</c:v>
                </c:pt>
                <c:pt idx="178">
                  <c:v>890</c:v>
                </c:pt>
                <c:pt idx="179">
                  <c:v>895</c:v>
                </c:pt>
                <c:pt idx="180">
                  <c:v>900</c:v>
                </c:pt>
                <c:pt idx="181">
                  <c:v>905</c:v>
                </c:pt>
                <c:pt idx="182">
                  <c:v>910</c:v>
                </c:pt>
                <c:pt idx="183">
                  <c:v>915</c:v>
                </c:pt>
                <c:pt idx="184">
                  <c:v>920</c:v>
                </c:pt>
                <c:pt idx="185">
                  <c:v>925</c:v>
                </c:pt>
                <c:pt idx="186">
                  <c:v>930</c:v>
                </c:pt>
                <c:pt idx="187">
                  <c:v>935</c:v>
                </c:pt>
                <c:pt idx="188">
                  <c:v>940</c:v>
                </c:pt>
                <c:pt idx="189">
                  <c:v>945</c:v>
                </c:pt>
                <c:pt idx="190">
                  <c:v>950</c:v>
                </c:pt>
                <c:pt idx="191">
                  <c:v>955</c:v>
                </c:pt>
                <c:pt idx="192">
                  <c:v>960</c:v>
                </c:pt>
                <c:pt idx="193">
                  <c:v>965</c:v>
                </c:pt>
                <c:pt idx="194">
                  <c:v>970</c:v>
                </c:pt>
                <c:pt idx="195">
                  <c:v>975</c:v>
                </c:pt>
                <c:pt idx="196">
                  <c:v>980</c:v>
                </c:pt>
                <c:pt idx="197">
                  <c:v>985</c:v>
                </c:pt>
                <c:pt idx="198">
                  <c:v>990</c:v>
                </c:pt>
                <c:pt idx="199">
                  <c:v>995</c:v>
                </c:pt>
                <c:pt idx="200">
                  <c:v>1000</c:v>
                </c:pt>
                <c:pt idx="201">
                  <c:v>1005</c:v>
                </c:pt>
                <c:pt idx="202">
                  <c:v>1010</c:v>
                </c:pt>
                <c:pt idx="203">
                  <c:v>1015</c:v>
                </c:pt>
                <c:pt idx="204">
                  <c:v>1020</c:v>
                </c:pt>
                <c:pt idx="205">
                  <c:v>1025</c:v>
                </c:pt>
                <c:pt idx="206">
                  <c:v>1030</c:v>
                </c:pt>
                <c:pt idx="207">
                  <c:v>1035</c:v>
                </c:pt>
                <c:pt idx="208">
                  <c:v>1040</c:v>
                </c:pt>
                <c:pt idx="209">
                  <c:v>1045</c:v>
                </c:pt>
                <c:pt idx="210">
                  <c:v>1050</c:v>
                </c:pt>
                <c:pt idx="211">
                  <c:v>1055</c:v>
                </c:pt>
                <c:pt idx="212">
                  <c:v>1060</c:v>
                </c:pt>
                <c:pt idx="213">
                  <c:v>1065</c:v>
                </c:pt>
                <c:pt idx="214">
                  <c:v>1070</c:v>
                </c:pt>
                <c:pt idx="215">
                  <c:v>1075</c:v>
                </c:pt>
                <c:pt idx="216">
                  <c:v>1080</c:v>
                </c:pt>
                <c:pt idx="217">
                  <c:v>1085</c:v>
                </c:pt>
                <c:pt idx="218">
                  <c:v>1090</c:v>
                </c:pt>
                <c:pt idx="219">
                  <c:v>1095</c:v>
                </c:pt>
                <c:pt idx="220">
                  <c:v>1100</c:v>
                </c:pt>
                <c:pt idx="221">
                  <c:v>1105</c:v>
                </c:pt>
                <c:pt idx="222">
                  <c:v>1110</c:v>
                </c:pt>
                <c:pt idx="223">
                  <c:v>1115</c:v>
                </c:pt>
                <c:pt idx="224">
                  <c:v>1120</c:v>
                </c:pt>
                <c:pt idx="225">
                  <c:v>1125</c:v>
                </c:pt>
                <c:pt idx="226">
                  <c:v>1130</c:v>
                </c:pt>
                <c:pt idx="227">
                  <c:v>1135</c:v>
                </c:pt>
                <c:pt idx="228">
                  <c:v>1140</c:v>
                </c:pt>
                <c:pt idx="229">
                  <c:v>1145</c:v>
                </c:pt>
                <c:pt idx="230">
                  <c:v>1150</c:v>
                </c:pt>
                <c:pt idx="231">
                  <c:v>1155</c:v>
                </c:pt>
                <c:pt idx="232">
                  <c:v>1160</c:v>
                </c:pt>
                <c:pt idx="233">
                  <c:v>1165</c:v>
                </c:pt>
                <c:pt idx="234">
                  <c:v>1170</c:v>
                </c:pt>
                <c:pt idx="235">
                  <c:v>1175</c:v>
                </c:pt>
                <c:pt idx="236">
                  <c:v>1180</c:v>
                </c:pt>
                <c:pt idx="237">
                  <c:v>1185</c:v>
                </c:pt>
                <c:pt idx="238">
                  <c:v>1190</c:v>
                </c:pt>
                <c:pt idx="239">
                  <c:v>1195</c:v>
                </c:pt>
                <c:pt idx="240">
                  <c:v>1200</c:v>
                </c:pt>
                <c:pt idx="241">
                  <c:v>1205</c:v>
                </c:pt>
                <c:pt idx="242">
                  <c:v>1210</c:v>
                </c:pt>
                <c:pt idx="243">
                  <c:v>1215</c:v>
                </c:pt>
                <c:pt idx="244">
                  <c:v>1220</c:v>
                </c:pt>
                <c:pt idx="245">
                  <c:v>1225</c:v>
                </c:pt>
                <c:pt idx="246">
                  <c:v>1230</c:v>
                </c:pt>
                <c:pt idx="247">
                  <c:v>1235</c:v>
                </c:pt>
                <c:pt idx="248">
                  <c:v>1240</c:v>
                </c:pt>
                <c:pt idx="249">
                  <c:v>1245</c:v>
                </c:pt>
                <c:pt idx="250">
                  <c:v>1250</c:v>
                </c:pt>
                <c:pt idx="251">
                  <c:v>1255</c:v>
                </c:pt>
                <c:pt idx="252">
                  <c:v>1260</c:v>
                </c:pt>
                <c:pt idx="253">
                  <c:v>1265</c:v>
                </c:pt>
                <c:pt idx="254">
                  <c:v>1270</c:v>
                </c:pt>
                <c:pt idx="255">
                  <c:v>1275</c:v>
                </c:pt>
                <c:pt idx="256">
                  <c:v>1280</c:v>
                </c:pt>
                <c:pt idx="257">
                  <c:v>1285</c:v>
                </c:pt>
                <c:pt idx="258">
                  <c:v>1290</c:v>
                </c:pt>
                <c:pt idx="259">
                  <c:v>1295</c:v>
                </c:pt>
                <c:pt idx="260">
                  <c:v>1300</c:v>
                </c:pt>
                <c:pt idx="261">
                  <c:v>1305</c:v>
                </c:pt>
                <c:pt idx="262">
                  <c:v>1310</c:v>
                </c:pt>
                <c:pt idx="263">
                  <c:v>1315</c:v>
                </c:pt>
                <c:pt idx="264">
                  <c:v>1320</c:v>
                </c:pt>
                <c:pt idx="265">
                  <c:v>1325</c:v>
                </c:pt>
                <c:pt idx="266">
                  <c:v>1330</c:v>
                </c:pt>
                <c:pt idx="267">
                  <c:v>1335</c:v>
                </c:pt>
                <c:pt idx="268">
                  <c:v>1340</c:v>
                </c:pt>
                <c:pt idx="269">
                  <c:v>1345</c:v>
                </c:pt>
                <c:pt idx="270">
                  <c:v>1350</c:v>
                </c:pt>
                <c:pt idx="271">
                  <c:v>1355</c:v>
                </c:pt>
                <c:pt idx="272">
                  <c:v>1360</c:v>
                </c:pt>
                <c:pt idx="273">
                  <c:v>1365</c:v>
                </c:pt>
                <c:pt idx="274">
                  <c:v>1370</c:v>
                </c:pt>
                <c:pt idx="275">
                  <c:v>1375</c:v>
                </c:pt>
                <c:pt idx="276">
                  <c:v>1380</c:v>
                </c:pt>
                <c:pt idx="277">
                  <c:v>1385</c:v>
                </c:pt>
                <c:pt idx="278">
                  <c:v>1390</c:v>
                </c:pt>
                <c:pt idx="279">
                  <c:v>1395</c:v>
                </c:pt>
                <c:pt idx="280">
                  <c:v>1400</c:v>
                </c:pt>
                <c:pt idx="281">
                  <c:v>1405</c:v>
                </c:pt>
                <c:pt idx="282">
                  <c:v>1410</c:v>
                </c:pt>
                <c:pt idx="283">
                  <c:v>1415</c:v>
                </c:pt>
                <c:pt idx="284">
                  <c:v>1420</c:v>
                </c:pt>
                <c:pt idx="285">
                  <c:v>1425</c:v>
                </c:pt>
                <c:pt idx="286">
                  <c:v>1430</c:v>
                </c:pt>
                <c:pt idx="287">
                  <c:v>1435</c:v>
                </c:pt>
                <c:pt idx="288">
                  <c:v>1440</c:v>
                </c:pt>
                <c:pt idx="289">
                  <c:v>1445</c:v>
                </c:pt>
                <c:pt idx="290">
                  <c:v>1450</c:v>
                </c:pt>
                <c:pt idx="291">
                  <c:v>1455</c:v>
                </c:pt>
                <c:pt idx="292">
                  <c:v>1460</c:v>
                </c:pt>
                <c:pt idx="293">
                  <c:v>1465</c:v>
                </c:pt>
                <c:pt idx="294">
                  <c:v>1470</c:v>
                </c:pt>
                <c:pt idx="295">
                  <c:v>1475</c:v>
                </c:pt>
                <c:pt idx="296">
                  <c:v>1480</c:v>
                </c:pt>
                <c:pt idx="297">
                  <c:v>1485</c:v>
                </c:pt>
                <c:pt idx="298">
                  <c:v>1490</c:v>
                </c:pt>
                <c:pt idx="299">
                  <c:v>1495</c:v>
                </c:pt>
                <c:pt idx="300">
                  <c:v>1500</c:v>
                </c:pt>
                <c:pt idx="301">
                  <c:v>1505</c:v>
                </c:pt>
                <c:pt idx="302">
                  <c:v>1510</c:v>
                </c:pt>
                <c:pt idx="303">
                  <c:v>1515</c:v>
                </c:pt>
                <c:pt idx="304">
                  <c:v>1520</c:v>
                </c:pt>
                <c:pt idx="305">
                  <c:v>1525</c:v>
                </c:pt>
                <c:pt idx="306">
                  <c:v>1530</c:v>
                </c:pt>
                <c:pt idx="307">
                  <c:v>1535</c:v>
                </c:pt>
                <c:pt idx="308">
                  <c:v>1540</c:v>
                </c:pt>
                <c:pt idx="309">
                  <c:v>1545</c:v>
                </c:pt>
                <c:pt idx="310">
                  <c:v>1550</c:v>
                </c:pt>
                <c:pt idx="311">
                  <c:v>1555</c:v>
                </c:pt>
                <c:pt idx="312">
                  <c:v>1560</c:v>
                </c:pt>
                <c:pt idx="313">
                  <c:v>1565</c:v>
                </c:pt>
                <c:pt idx="314">
                  <c:v>1570</c:v>
                </c:pt>
                <c:pt idx="315">
                  <c:v>1575</c:v>
                </c:pt>
                <c:pt idx="316">
                  <c:v>1580</c:v>
                </c:pt>
                <c:pt idx="317">
                  <c:v>1585</c:v>
                </c:pt>
                <c:pt idx="318">
                  <c:v>1590</c:v>
                </c:pt>
                <c:pt idx="319">
                  <c:v>1595</c:v>
                </c:pt>
                <c:pt idx="320">
                  <c:v>1600</c:v>
                </c:pt>
                <c:pt idx="321">
                  <c:v>1605</c:v>
                </c:pt>
                <c:pt idx="322">
                  <c:v>1610</c:v>
                </c:pt>
                <c:pt idx="323">
                  <c:v>1615</c:v>
                </c:pt>
                <c:pt idx="324">
                  <c:v>1620</c:v>
                </c:pt>
                <c:pt idx="325">
                  <c:v>1625</c:v>
                </c:pt>
                <c:pt idx="326">
                  <c:v>1630</c:v>
                </c:pt>
                <c:pt idx="327">
                  <c:v>1635</c:v>
                </c:pt>
                <c:pt idx="328">
                  <c:v>1640</c:v>
                </c:pt>
                <c:pt idx="329">
                  <c:v>1645</c:v>
                </c:pt>
                <c:pt idx="330">
                  <c:v>1650</c:v>
                </c:pt>
                <c:pt idx="331">
                  <c:v>1655</c:v>
                </c:pt>
                <c:pt idx="332">
                  <c:v>1660</c:v>
                </c:pt>
                <c:pt idx="333">
                  <c:v>1665</c:v>
                </c:pt>
                <c:pt idx="334">
                  <c:v>1670</c:v>
                </c:pt>
                <c:pt idx="335">
                  <c:v>1675</c:v>
                </c:pt>
                <c:pt idx="336">
                  <c:v>1680</c:v>
                </c:pt>
                <c:pt idx="337">
                  <c:v>1685</c:v>
                </c:pt>
                <c:pt idx="338">
                  <c:v>1690</c:v>
                </c:pt>
                <c:pt idx="339">
                  <c:v>1695</c:v>
                </c:pt>
                <c:pt idx="340">
                  <c:v>1700</c:v>
                </c:pt>
                <c:pt idx="341">
                  <c:v>1705</c:v>
                </c:pt>
                <c:pt idx="342">
                  <c:v>1710</c:v>
                </c:pt>
                <c:pt idx="343">
                  <c:v>1715</c:v>
                </c:pt>
                <c:pt idx="344">
                  <c:v>1720</c:v>
                </c:pt>
                <c:pt idx="345">
                  <c:v>1725</c:v>
                </c:pt>
                <c:pt idx="346">
                  <c:v>1730</c:v>
                </c:pt>
                <c:pt idx="347">
                  <c:v>1735</c:v>
                </c:pt>
                <c:pt idx="348">
                  <c:v>1740</c:v>
                </c:pt>
                <c:pt idx="349">
                  <c:v>1745</c:v>
                </c:pt>
                <c:pt idx="350">
                  <c:v>1750</c:v>
                </c:pt>
                <c:pt idx="351">
                  <c:v>1755</c:v>
                </c:pt>
                <c:pt idx="352">
                  <c:v>1760</c:v>
                </c:pt>
                <c:pt idx="353">
                  <c:v>1765</c:v>
                </c:pt>
                <c:pt idx="354">
                  <c:v>1770</c:v>
                </c:pt>
                <c:pt idx="355">
                  <c:v>1775</c:v>
                </c:pt>
                <c:pt idx="356">
                  <c:v>1780</c:v>
                </c:pt>
                <c:pt idx="357">
                  <c:v>1785</c:v>
                </c:pt>
                <c:pt idx="358">
                  <c:v>1790</c:v>
                </c:pt>
                <c:pt idx="359">
                  <c:v>1795</c:v>
                </c:pt>
                <c:pt idx="360">
                  <c:v>1800</c:v>
                </c:pt>
                <c:pt idx="361">
                  <c:v>1805</c:v>
                </c:pt>
                <c:pt idx="362">
                  <c:v>1810</c:v>
                </c:pt>
                <c:pt idx="363">
                  <c:v>1815</c:v>
                </c:pt>
                <c:pt idx="364">
                  <c:v>1820</c:v>
                </c:pt>
                <c:pt idx="365">
                  <c:v>1825</c:v>
                </c:pt>
                <c:pt idx="366">
                  <c:v>1830</c:v>
                </c:pt>
                <c:pt idx="367">
                  <c:v>1835</c:v>
                </c:pt>
                <c:pt idx="368">
                  <c:v>1840</c:v>
                </c:pt>
                <c:pt idx="369">
                  <c:v>1845</c:v>
                </c:pt>
                <c:pt idx="370">
                  <c:v>1850</c:v>
                </c:pt>
                <c:pt idx="371">
                  <c:v>1855</c:v>
                </c:pt>
                <c:pt idx="372">
                  <c:v>1860</c:v>
                </c:pt>
                <c:pt idx="373">
                  <c:v>1865</c:v>
                </c:pt>
                <c:pt idx="374">
                  <c:v>1870</c:v>
                </c:pt>
                <c:pt idx="375">
                  <c:v>1875</c:v>
                </c:pt>
                <c:pt idx="376">
                  <c:v>1880</c:v>
                </c:pt>
                <c:pt idx="377">
                  <c:v>1885</c:v>
                </c:pt>
                <c:pt idx="378">
                  <c:v>1890</c:v>
                </c:pt>
                <c:pt idx="379">
                  <c:v>1895</c:v>
                </c:pt>
                <c:pt idx="380">
                  <c:v>1900</c:v>
                </c:pt>
                <c:pt idx="381">
                  <c:v>1905</c:v>
                </c:pt>
                <c:pt idx="382">
                  <c:v>1910</c:v>
                </c:pt>
                <c:pt idx="383">
                  <c:v>1915</c:v>
                </c:pt>
                <c:pt idx="384">
                  <c:v>1920</c:v>
                </c:pt>
                <c:pt idx="385">
                  <c:v>1925</c:v>
                </c:pt>
                <c:pt idx="386">
                  <c:v>1930</c:v>
                </c:pt>
                <c:pt idx="387">
                  <c:v>1935</c:v>
                </c:pt>
                <c:pt idx="388">
                  <c:v>1940</c:v>
                </c:pt>
                <c:pt idx="389">
                  <c:v>1945</c:v>
                </c:pt>
                <c:pt idx="390">
                  <c:v>1950</c:v>
                </c:pt>
                <c:pt idx="391">
                  <c:v>1955</c:v>
                </c:pt>
                <c:pt idx="392">
                  <c:v>1960</c:v>
                </c:pt>
                <c:pt idx="393">
                  <c:v>1965</c:v>
                </c:pt>
                <c:pt idx="394">
                  <c:v>1970</c:v>
                </c:pt>
                <c:pt idx="395">
                  <c:v>1975</c:v>
                </c:pt>
                <c:pt idx="396">
                  <c:v>1980</c:v>
                </c:pt>
                <c:pt idx="397">
                  <c:v>1985</c:v>
                </c:pt>
                <c:pt idx="398">
                  <c:v>1990</c:v>
                </c:pt>
                <c:pt idx="399">
                  <c:v>1995</c:v>
                </c:pt>
                <c:pt idx="400">
                  <c:v>2000</c:v>
                </c:pt>
                <c:pt idx="401">
                  <c:v>2005</c:v>
                </c:pt>
                <c:pt idx="402">
                  <c:v>2010</c:v>
                </c:pt>
                <c:pt idx="403">
                  <c:v>2015</c:v>
                </c:pt>
                <c:pt idx="404">
                  <c:v>2020</c:v>
                </c:pt>
                <c:pt idx="405">
                  <c:v>2025</c:v>
                </c:pt>
                <c:pt idx="406">
                  <c:v>2030</c:v>
                </c:pt>
                <c:pt idx="407">
                  <c:v>2035</c:v>
                </c:pt>
                <c:pt idx="408">
                  <c:v>2040</c:v>
                </c:pt>
                <c:pt idx="409">
                  <c:v>2045</c:v>
                </c:pt>
                <c:pt idx="410">
                  <c:v>2050</c:v>
                </c:pt>
                <c:pt idx="411">
                  <c:v>2055</c:v>
                </c:pt>
                <c:pt idx="412">
                  <c:v>2060</c:v>
                </c:pt>
                <c:pt idx="413">
                  <c:v>2065</c:v>
                </c:pt>
                <c:pt idx="414">
                  <c:v>2070</c:v>
                </c:pt>
                <c:pt idx="415">
                  <c:v>2075</c:v>
                </c:pt>
                <c:pt idx="416">
                  <c:v>2080</c:v>
                </c:pt>
                <c:pt idx="417">
                  <c:v>2085</c:v>
                </c:pt>
                <c:pt idx="418">
                  <c:v>2090</c:v>
                </c:pt>
                <c:pt idx="419">
                  <c:v>2095</c:v>
                </c:pt>
                <c:pt idx="420">
                  <c:v>2100</c:v>
                </c:pt>
                <c:pt idx="421">
                  <c:v>2105</c:v>
                </c:pt>
                <c:pt idx="422">
                  <c:v>2110</c:v>
                </c:pt>
                <c:pt idx="423">
                  <c:v>2115</c:v>
                </c:pt>
                <c:pt idx="424">
                  <c:v>2120</c:v>
                </c:pt>
                <c:pt idx="425">
                  <c:v>2125</c:v>
                </c:pt>
                <c:pt idx="426">
                  <c:v>2130</c:v>
                </c:pt>
                <c:pt idx="427">
                  <c:v>2135</c:v>
                </c:pt>
                <c:pt idx="428">
                  <c:v>2140</c:v>
                </c:pt>
                <c:pt idx="429">
                  <c:v>2145</c:v>
                </c:pt>
                <c:pt idx="430">
                  <c:v>2150</c:v>
                </c:pt>
                <c:pt idx="431">
                  <c:v>2155</c:v>
                </c:pt>
                <c:pt idx="432">
                  <c:v>2160</c:v>
                </c:pt>
                <c:pt idx="433">
                  <c:v>2165</c:v>
                </c:pt>
                <c:pt idx="434">
                  <c:v>2170</c:v>
                </c:pt>
                <c:pt idx="435">
                  <c:v>2175</c:v>
                </c:pt>
                <c:pt idx="436">
                  <c:v>2180</c:v>
                </c:pt>
                <c:pt idx="437">
                  <c:v>2185</c:v>
                </c:pt>
                <c:pt idx="438">
                  <c:v>2190</c:v>
                </c:pt>
                <c:pt idx="439">
                  <c:v>2195</c:v>
                </c:pt>
                <c:pt idx="440">
                  <c:v>2200</c:v>
                </c:pt>
                <c:pt idx="441">
                  <c:v>2205</c:v>
                </c:pt>
                <c:pt idx="442">
                  <c:v>2210</c:v>
                </c:pt>
                <c:pt idx="443">
                  <c:v>2215</c:v>
                </c:pt>
                <c:pt idx="444">
                  <c:v>2220</c:v>
                </c:pt>
                <c:pt idx="445">
                  <c:v>2225</c:v>
                </c:pt>
                <c:pt idx="446">
                  <c:v>2230</c:v>
                </c:pt>
                <c:pt idx="447">
                  <c:v>2235</c:v>
                </c:pt>
                <c:pt idx="448">
                  <c:v>2240</c:v>
                </c:pt>
                <c:pt idx="449">
                  <c:v>2245</c:v>
                </c:pt>
                <c:pt idx="450">
                  <c:v>2250</c:v>
                </c:pt>
                <c:pt idx="451">
                  <c:v>2255</c:v>
                </c:pt>
                <c:pt idx="452">
                  <c:v>2260</c:v>
                </c:pt>
                <c:pt idx="453">
                  <c:v>2265</c:v>
                </c:pt>
                <c:pt idx="454">
                  <c:v>2270</c:v>
                </c:pt>
                <c:pt idx="455">
                  <c:v>2275</c:v>
                </c:pt>
                <c:pt idx="456">
                  <c:v>2280</c:v>
                </c:pt>
                <c:pt idx="457">
                  <c:v>2285</c:v>
                </c:pt>
                <c:pt idx="458">
                  <c:v>2290</c:v>
                </c:pt>
                <c:pt idx="459">
                  <c:v>2295</c:v>
                </c:pt>
              </c:numCache>
            </c:numRef>
          </c:xVal>
          <c:yVal>
            <c:numRef>
              <c:f>Escenario1!$K$126:$K$585</c:f>
              <c:numCache>
                <c:formatCode>0.00</c:formatCode>
                <c:ptCount val="46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EDC9-4034-A593-ADD408BC02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5899408"/>
        <c:axId val="215899888"/>
      </c:scatterChart>
      <c:scatterChart>
        <c:scatterStyle val="smoothMarker"/>
        <c:varyColors val="0"/>
        <c:ser>
          <c:idx val="3"/>
          <c:order val="4"/>
          <c:tx>
            <c:v>Lamina de agua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Escenario1!$A$126:$A$585</c:f>
              <c:numCache>
                <c:formatCode>0</c:formatCode>
                <c:ptCount val="460"/>
                <c:pt idx="0" formatCode="General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60</c:v>
                </c:pt>
                <c:pt idx="13">
                  <c:v>65</c:v>
                </c:pt>
                <c:pt idx="14">
                  <c:v>70</c:v>
                </c:pt>
                <c:pt idx="15">
                  <c:v>75</c:v>
                </c:pt>
                <c:pt idx="16">
                  <c:v>80</c:v>
                </c:pt>
                <c:pt idx="17">
                  <c:v>85</c:v>
                </c:pt>
                <c:pt idx="18">
                  <c:v>90</c:v>
                </c:pt>
                <c:pt idx="19">
                  <c:v>95</c:v>
                </c:pt>
                <c:pt idx="20">
                  <c:v>100</c:v>
                </c:pt>
                <c:pt idx="21">
                  <c:v>105</c:v>
                </c:pt>
                <c:pt idx="22">
                  <c:v>110</c:v>
                </c:pt>
                <c:pt idx="23">
                  <c:v>115</c:v>
                </c:pt>
                <c:pt idx="24">
                  <c:v>120</c:v>
                </c:pt>
                <c:pt idx="25">
                  <c:v>125</c:v>
                </c:pt>
                <c:pt idx="26">
                  <c:v>130</c:v>
                </c:pt>
                <c:pt idx="27">
                  <c:v>135</c:v>
                </c:pt>
                <c:pt idx="28">
                  <c:v>140</c:v>
                </c:pt>
                <c:pt idx="29">
                  <c:v>145</c:v>
                </c:pt>
                <c:pt idx="30">
                  <c:v>150</c:v>
                </c:pt>
                <c:pt idx="31">
                  <c:v>155</c:v>
                </c:pt>
                <c:pt idx="32">
                  <c:v>160</c:v>
                </c:pt>
                <c:pt idx="33">
                  <c:v>165</c:v>
                </c:pt>
                <c:pt idx="34">
                  <c:v>170</c:v>
                </c:pt>
                <c:pt idx="35">
                  <c:v>175</c:v>
                </c:pt>
                <c:pt idx="36">
                  <c:v>180</c:v>
                </c:pt>
                <c:pt idx="37">
                  <c:v>185</c:v>
                </c:pt>
                <c:pt idx="38">
                  <c:v>190</c:v>
                </c:pt>
                <c:pt idx="39">
                  <c:v>195</c:v>
                </c:pt>
                <c:pt idx="40">
                  <c:v>200</c:v>
                </c:pt>
                <c:pt idx="41">
                  <c:v>205</c:v>
                </c:pt>
                <c:pt idx="42">
                  <c:v>210</c:v>
                </c:pt>
                <c:pt idx="43">
                  <c:v>215</c:v>
                </c:pt>
                <c:pt idx="44">
                  <c:v>220</c:v>
                </c:pt>
                <c:pt idx="45">
                  <c:v>225</c:v>
                </c:pt>
                <c:pt idx="46">
                  <c:v>230</c:v>
                </c:pt>
                <c:pt idx="47">
                  <c:v>235</c:v>
                </c:pt>
                <c:pt idx="48">
                  <c:v>240</c:v>
                </c:pt>
                <c:pt idx="49">
                  <c:v>245</c:v>
                </c:pt>
                <c:pt idx="50">
                  <c:v>250</c:v>
                </c:pt>
                <c:pt idx="51">
                  <c:v>255</c:v>
                </c:pt>
                <c:pt idx="52">
                  <c:v>260</c:v>
                </c:pt>
                <c:pt idx="53">
                  <c:v>265</c:v>
                </c:pt>
                <c:pt idx="54">
                  <c:v>270</c:v>
                </c:pt>
                <c:pt idx="55">
                  <c:v>275</c:v>
                </c:pt>
                <c:pt idx="56">
                  <c:v>280</c:v>
                </c:pt>
                <c:pt idx="57">
                  <c:v>285</c:v>
                </c:pt>
                <c:pt idx="58">
                  <c:v>290</c:v>
                </c:pt>
                <c:pt idx="59">
                  <c:v>295</c:v>
                </c:pt>
                <c:pt idx="60">
                  <c:v>300</c:v>
                </c:pt>
                <c:pt idx="61">
                  <c:v>305</c:v>
                </c:pt>
                <c:pt idx="62">
                  <c:v>310</c:v>
                </c:pt>
                <c:pt idx="63">
                  <c:v>315</c:v>
                </c:pt>
                <c:pt idx="64">
                  <c:v>320</c:v>
                </c:pt>
                <c:pt idx="65">
                  <c:v>325</c:v>
                </c:pt>
                <c:pt idx="66">
                  <c:v>330</c:v>
                </c:pt>
                <c:pt idx="67">
                  <c:v>335</c:v>
                </c:pt>
                <c:pt idx="68">
                  <c:v>340</c:v>
                </c:pt>
                <c:pt idx="69">
                  <c:v>345</c:v>
                </c:pt>
                <c:pt idx="70">
                  <c:v>350</c:v>
                </c:pt>
                <c:pt idx="71">
                  <c:v>355</c:v>
                </c:pt>
                <c:pt idx="72">
                  <c:v>360</c:v>
                </c:pt>
                <c:pt idx="73">
                  <c:v>365</c:v>
                </c:pt>
                <c:pt idx="74">
                  <c:v>370</c:v>
                </c:pt>
                <c:pt idx="75">
                  <c:v>375</c:v>
                </c:pt>
                <c:pt idx="76">
                  <c:v>380</c:v>
                </c:pt>
                <c:pt idx="77">
                  <c:v>385</c:v>
                </c:pt>
                <c:pt idx="78">
                  <c:v>390</c:v>
                </c:pt>
                <c:pt idx="79">
                  <c:v>395</c:v>
                </c:pt>
                <c:pt idx="80">
                  <c:v>400</c:v>
                </c:pt>
                <c:pt idx="81">
                  <c:v>405</c:v>
                </c:pt>
                <c:pt idx="82">
                  <c:v>410</c:v>
                </c:pt>
                <c:pt idx="83">
                  <c:v>415</c:v>
                </c:pt>
                <c:pt idx="84">
                  <c:v>420</c:v>
                </c:pt>
                <c:pt idx="85">
                  <c:v>425</c:v>
                </c:pt>
                <c:pt idx="86">
                  <c:v>430</c:v>
                </c:pt>
                <c:pt idx="87">
                  <c:v>435</c:v>
                </c:pt>
                <c:pt idx="88">
                  <c:v>440</c:v>
                </c:pt>
                <c:pt idx="89">
                  <c:v>445</c:v>
                </c:pt>
                <c:pt idx="90">
                  <c:v>450</c:v>
                </c:pt>
                <c:pt idx="91">
                  <c:v>455</c:v>
                </c:pt>
                <c:pt idx="92">
                  <c:v>460</c:v>
                </c:pt>
                <c:pt idx="93">
                  <c:v>465</c:v>
                </c:pt>
                <c:pt idx="94">
                  <c:v>470</c:v>
                </c:pt>
                <c:pt idx="95">
                  <c:v>475</c:v>
                </c:pt>
                <c:pt idx="96">
                  <c:v>480</c:v>
                </c:pt>
                <c:pt idx="97">
                  <c:v>485</c:v>
                </c:pt>
                <c:pt idx="98">
                  <c:v>490</c:v>
                </c:pt>
                <c:pt idx="99">
                  <c:v>495</c:v>
                </c:pt>
                <c:pt idx="100">
                  <c:v>500</c:v>
                </c:pt>
                <c:pt idx="101">
                  <c:v>505</c:v>
                </c:pt>
                <c:pt idx="102">
                  <c:v>510</c:v>
                </c:pt>
                <c:pt idx="103">
                  <c:v>515</c:v>
                </c:pt>
                <c:pt idx="104">
                  <c:v>520</c:v>
                </c:pt>
                <c:pt idx="105">
                  <c:v>525</c:v>
                </c:pt>
                <c:pt idx="106">
                  <c:v>530</c:v>
                </c:pt>
                <c:pt idx="107">
                  <c:v>535</c:v>
                </c:pt>
                <c:pt idx="108">
                  <c:v>540</c:v>
                </c:pt>
                <c:pt idx="109">
                  <c:v>545</c:v>
                </c:pt>
                <c:pt idx="110">
                  <c:v>550</c:v>
                </c:pt>
                <c:pt idx="111">
                  <c:v>555</c:v>
                </c:pt>
                <c:pt idx="112">
                  <c:v>560</c:v>
                </c:pt>
                <c:pt idx="113">
                  <c:v>565</c:v>
                </c:pt>
                <c:pt idx="114">
                  <c:v>570</c:v>
                </c:pt>
                <c:pt idx="115">
                  <c:v>575</c:v>
                </c:pt>
                <c:pt idx="116">
                  <c:v>580</c:v>
                </c:pt>
                <c:pt idx="117">
                  <c:v>585</c:v>
                </c:pt>
                <c:pt idx="118">
                  <c:v>590</c:v>
                </c:pt>
                <c:pt idx="119">
                  <c:v>595</c:v>
                </c:pt>
                <c:pt idx="120">
                  <c:v>600</c:v>
                </c:pt>
                <c:pt idx="121">
                  <c:v>605</c:v>
                </c:pt>
                <c:pt idx="122">
                  <c:v>610</c:v>
                </c:pt>
                <c:pt idx="123">
                  <c:v>615</c:v>
                </c:pt>
                <c:pt idx="124">
                  <c:v>620</c:v>
                </c:pt>
                <c:pt idx="125">
                  <c:v>625</c:v>
                </c:pt>
                <c:pt idx="126">
                  <c:v>630</c:v>
                </c:pt>
                <c:pt idx="127">
                  <c:v>635</c:v>
                </c:pt>
                <c:pt idx="128">
                  <c:v>640</c:v>
                </c:pt>
                <c:pt idx="129">
                  <c:v>645</c:v>
                </c:pt>
                <c:pt idx="130">
                  <c:v>650</c:v>
                </c:pt>
                <c:pt idx="131">
                  <c:v>655</c:v>
                </c:pt>
                <c:pt idx="132">
                  <c:v>660</c:v>
                </c:pt>
                <c:pt idx="133">
                  <c:v>665</c:v>
                </c:pt>
                <c:pt idx="134">
                  <c:v>670</c:v>
                </c:pt>
                <c:pt idx="135">
                  <c:v>675</c:v>
                </c:pt>
                <c:pt idx="136">
                  <c:v>680</c:v>
                </c:pt>
                <c:pt idx="137">
                  <c:v>685</c:v>
                </c:pt>
                <c:pt idx="138">
                  <c:v>690</c:v>
                </c:pt>
                <c:pt idx="139">
                  <c:v>695</c:v>
                </c:pt>
                <c:pt idx="140">
                  <c:v>700</c:v>
                </c:pt>
                <c:pt idx="141">
                  <c:v>705</c:v>
                </c:pt>
                <c:pt idx="142">
                  <c:v>710</c:v>
                </c:pt>
                <c:pt idx="143">
                  <c:v>715</c:v>
                </c:pt>
                <c:pt idx="144">
                  <c:v>720</c:v>
                </c:pt>
                <c:pt idx="145">
                  <c:v>725</c:v>
                </c:pt>
                <c:pt idx="146">
                  <c:v>730</c:v>
                </c:pt>
                <c:pt idx="147">
                  <c:v>735</c:v>
                </c:pt>
                <c:pt idx="148">
                  <c:v>740</c:v>
                </c:pt>
                <c:pt idx="149">
                  <c:v>745</c:v>
                </c:pt>
                <c:pt idx="150">
                  <c:v>750</c:v>
                </c:pt>
                <c:pt idx="151">
                  <c:v>755</c:v>
                </c:pt>
                <c:pt idx="152">
                  <c:v>760</c:v>
                </c:pt>
                <c:pt idx="153">
                  <c:v>765</c:v>
                </c:pt>
                <c:pt idx="154">
                  <c:v>770</c:v>
                </c:pt>
                <c:pt idx="155">
                  <c:v>775</c:v>
                </c:pt>
                <c:pt idx="156">
                  <c:v>780</c:v>
                </c:pt>
                <c:pt idx="157">
                  <c:v>785</c:v>
                </c:pt>
                <c:pt idx="158">
                  <c:v>790</c:v>
                </c:pt>
                <c:pt idx="159">
                  <c:v>795</c:v>
                </c:pt>
                <c:pt idx="160">
                  <c:v>800</c:v>
                </c:pt>
                <c:pt idx="161">
                  <c:v>805</c:v>
                </c:pt>
                <c:pt idx="162">
                  <c:v>810</c:v>
                </c:pt>
                <c:pt idx="163">
                  <c:v>815</c:v>
                </c:pt>
                <c:pt idx="164">
                  <c:v>820</c:v>
                </c:pt>
                <c:pt idx="165">
                  <c:v>825</c:v>
                </c:pt>
                <c:pt idx="166">
                  <c:v>830</c:v>
                </c:pt>
                <c:pt idx="167">
                  <c:v>835</c:v>
                </c:pt>
                <c:pt idx="168">
                  <c:v>840</c:v>
                </c:pt>
                <c:pt idx="169">
                  <c:v>845</c:v>
                </c:pt>
                <c:pt idx="170">
                  <c:v>850</c:v>
                </c:pt>
                <c:pt idx="171">
                  <c:v>855</c:v>
                </c:pt>
                <c:pt idx="172">
                  <c:v>860</c:v>
                </c:pt>
                <c:pt idx="173">
                  <c:v>865</c:v>
                </c:pt>
                <c:pt idx="174">
                  <c:v>870</c:v>
                </c:pt>
                <c:pt idx="175">
                  <c:v>875</c:v>
                </c:pt>
                <c:pt idx="176">
                  <c:v>880</c:v>
                </c:pt>
                <c:pt idx="177">
                  <c:v>885</c:v>
                </c:pt>
                <c:pt idx="178">
                  <c:v>890</c:v>
                </c:pt>
                <c:pt idx="179">
                  <c:v>895</c:v>
                </c:pt>
                <c:pt idx="180">
                  <c:v>900</c:v>
                </c:pt>
                <c:pt idx="181">
                  <c:v>905</c:v>
                </c:pt>
                <c:pt idx="182">
                  <c:v>910</c:v>
                </c:pt>
                <c:pt idx="183">
                  <c:v>915</c:v>
                </c:pt>
                <c:pt idx="184">
                  <c:v>920</c:v>
                </c:pt>
                <c:pt idx="185">
                  <c:v>925</c:v>
                </c:pt>
                <c:pt idx="186">
                  <c:v>930</c:v>
                </c:pt>
                <c:pt idx="187">
                  <c:v>935</c:v>
                </c:pt>
                <c:pt idx="188">
                  <c:v>940</c:v>
                </c:pt>
                <c:pt idx="189">
                  <c:v>945</c:v>
                </c:pt>
                <c:pt idx="190">
                  <c:v>950</c:v>
                </c:pt>
                <c:pt idx="191">
                  <c:v>955</c:v>
                </c:pt>
                <c:pt idx="192">
                  <c:v>960</c:v>
                </c:pt>
                <c:pt idx="193">
                  <c:v>965</c:v>
                </c:pt>
                <c:pt idx="194">
                  <c:v>970</c:v>
                </c:pt>
                <c:pt idx="195">
                  <c:v>975</c:v>
                </c:pt>
                <c:pt idx="196">
                  <c:v>980</c:v>
                </c:pt>
                <c:pt idx="197">
                  <c:v>985</c:v>
                </c:pt>
                <c:pt idx="198">
                  <c:v>990</c:v>
                </c:pt>
                <c:pt idx="199">
                  <c:v>995</c:v>
                </c:pt>
                <c:pt idx="200">
                  <c:v>1000</c:v>
                </c:pt>
                <c:pt idx="201">
                  <c:v>1005</c:v>
                </c:pt>
                <c:pt idx="202">
                  <c:v>1010</c:v>
                </c:pt>
                <c:pt idx="203">
                  <c:v>1015</c:v>
                </c:pt>
                <c:pt idx="204">
                  <c:v>1020</c:v>
                </c:pt>
                <c:pt idx="205">
                  <c:v>1025</c:v>
                </c:pt>
                <c:pt idx="206">
                  <c:v>1030</c:v>
                </c:pt>
                <c:pt idx="207">
                  <c:v>1035</c:v>
                </c:pt>
                <c:pt idx="208">
                  <c:v>1040</c:v>
                </c:pt>
                <c:pt idx="209">
                  <c:v>1045</c:v>
                </c:pt>
                <c:pt idx="210">
                  <c:v>1050</c:v>
                </c:pt>
                <c:pt idx="211">
                  <c:v>1055</c:v>
                </c:pt>
                <c:pt idx="212">
                  <c:v>1060</c:v>
                </c:pt>
                <c:pt idx="213">
                  <c:v>1065</c:v>
                </c:pt>
                <c:pt idx="214">
                  <c:v>1070</c:v>
                </c:pt>
                <c:pt idx="215">
                  <c:v>1075</c:v>
                </c:pt>
                <c:pt idx="216">
                  <c:v>1080</c:v>
                </c:pt>
                <c:pt idx="217">
                  <c:v>1085</c:v>
                </c:pt>
                <c:pt idx="218">
                  <c:v>1090</c:v>
                </c:pt>
                <c:pt idx="219">
                  <c:v>1095</c:v>
                </c:pt>
                <c:pt idx="220">
                  <c:v>1100</c:v>
                </c:pt>
                <c:pt idx="221">
                  <c:v>1105</c:v>
                </c:pt>
                <c:pt idx="222">
                  <c:v>1110</c:v>
                </c:pt>
                <c:pt idx="223">
                  <c:v>1115</c:v>
                </c:pt>
                <c:pt idx="224">
                  <c:v>1120</c:v>
                </c:pt>
                <c:pt idx="225">
                  <c:v>1125</c:v>
                </c:pt>
                <c:pt idx="226">
                  <c:v>1130</c:v>
                </c:pt>
                <c:pt idx="227">
                  <c:v>1135</c:v>
                </c:pt>
                <c:pt idx="228">
                  <c:v>1140</c:v>
                </c:pt>
                <c:pt idx="229">
                  <c:v>1145</c:v>
                </c:pt>
                <c:pt idx="230">
                  <c:v>1150</c:v>
                </c:pt>
                <c:pt idx="231">
                  <c:v>1155</c:v>
                </c:pt>
                <c:pt idx="232">
                  <c:v>1160</c:v>
                </c:pt>
                <c:pt idx="233">
                  <c:v>1165</c:v>
                </c:pt>
                <c:pt idx="234">
                  <c:v>1170</c:v>
                </c:pt>
                <c:pt idx="235">
                  <c:v>1175</c:v>
                </c:pt>
                <c:pt idx="236">
                  <c:v>1180</c:v>
                </c:pt>
                <c:pt idx="237">
                  <c:v>1185</c:v>
                </c:pt>
                <c:pt idx="238">
                  <c:v>1190</c:v>
                </c:pt>
                <c:pt idx="239">
                  <c:v>1195</c:v>
                </c:pt>
                <c:pt idx="240">
                  <c:v>1200</c:v>
                </c:pt>
                <c:pt idx="241">
                  <c:v>1205</c:v>
                </c:pt>
                <c:pt idx="242">
                  <c:v>1210</c:v>
                </c:pt>
                <c:pt idx="243">
                  <c:v>1215</c:v>
                </c:pt>
                <c:pt idx="244">
                  <c:v>1220</c:v>
                </c:pt>
                <c:pt idx="245">
                  <c:v>1225</c:v>
                </c:pt>
                <c:pt idx="246">
                  <c:v>1230</c:v>
                </c:pt>
                <c:pt idx="247">
                  <c:v>1235</c:v>
                </c:pt>
                <c:pt idx="248">
                  <c:v>1240</c:v>
                </c:pt>
                <c:pt idx="249">
                  <c:v>1245</c:v>
                </c:pt>
                <c:pt idx="250">
                  <c:v>1250</c:v>
                </c:pt>
                <c:pt idx="251">
                  <c:v>1255</c:v>
                </c:pt>
                <c:pt idx="252">
                  <c:v>1260</c:v>
                </c:pt>
                <c:pt idx="253">
                  <c:v>1265</c:v>
                </c:pt>
                <c:pt idx="254">
                  <c:v>1270</c:v>
                </c:pt>
                <c:pt idx="255">
                  <c:v>1275</c:v>
                </c:pt>
                <c:pt idx="256">
                  <c:v>1280</c:v>
                </c:pt>
                <c:pt idx="257">
                  <c:v>1285</c:v>
                </c:pt>
                <c:pt idx="258">
                  <c:v>1290</c:v>
                </c:pt>
                <c:pt idx="259">
                  <c:v>1295</c:v>
                </c:pt>
                <c:pt idx="260">
                  <c:v>1300</c:v>
                </c:pt>
                <c:pt idx="261">
                  <c:v>1305</c:v>
                </c:pt>
                <c:pt idx="262">
                  <c:v>1310</c:v>
                </c:pt>
                <c:pt idx="263">
                  <c:v>1315</c:v>
                </c:pt>
                <c:pt idx="264">
                  <c:v>1320</c:v>
                </c:pt>
                <c:pt idx="265">
                  <c:v>1325</c:v>
                </c:pt>
                <c:pt idx="266">
                  <c:v>1330</c:v>
                </c:pt>
                <c:pt idx="267">
                  <c:v>1335</c:v>
                </c:pt>
                <c:pt idx="268">
                  <c:v>1340</c:v>
                </c:pt>
                <c:pt idx="269">
                  <c:v>1345</c:v>
                </c:pt>
                <c:pt idx="270">
                  <c:v>1350</c:v>
                </c:pt>
                <c:pt idx="271">
                  <c:v>1355</c:v>
                </c:pt>
                <c:pt idx="272">
                  <c:v>1360</c:v>
                </c:pt>
                <c:pt idx="273">
                  <c:v>1365</c:v>
                </c:pt>
                <c:pt idx="274">
                  <c:v>1370</c:v>
                </c:pt>
                <c:pt idx="275">
                  <c:v>1375</c:v>
                </c:pt>
                <c:pt idx="276">
                  <c:v>1380</c:v>
                </c:pt>
                <c:pt idx="277">
                  <c:v>1385</c:v>
                </c:pt>
                <c:pt idx="278">
                  <c:v>1390</c:v>
                </c:pt>
                <c:pt idx="279">
                  <c:v>1395</c:v>
                </c:pt>
                <c:pt idx="280">
                  <c:v>1400</c:v>
                </c:pt>
                <c:pt idx="281">
                  <c:v>1405</c:v>
                </c:pt>
                <c:pt idx="282">
                  <c:v>1410</c:v>
                </c:pt>
                <c:pt idx="283">
                  <c:v>1415</c:v>
                </c:pt>
                <c:pt idx="284">
                  <c:v>1420</c:v>
                </c:pt>
                <c:pt idx="285">
                  <c:v>1425</c:v>
                </c:pt>
                <c:pt idx="286">
                  <c:v>1430</c:v>
                </c:pt>
                <c:pt idx="287">
                  <c:v>1435</c:v>
                </c:pt>
                <c:pt idx="288">
                  <c:v>1440</c:v>
                </c:pt>
                <c:pt idx="289">
                  <c:v>1445</c:v>
                </c:pt>
                <c:pt idx="290">
                  <c:v>1450</c:v>
                </c:pt>
                <c:pt idx="291">
                  <c:v>1455</c:v>
                </c:pt>
                <c:pt idx="292">
                  <c:v>1460</c:v>
                </c:pt>
                <c:pt idx="293">
                  <c:v>1465</c:v>
                </c:pt>
                <c:pt idx="294">
                  <c:v>1470</c:v>
                </c:pt>
                <c:pt idx="295">
                  <c:v>1475</c:v>
                </c:pt>
                <c:pt idx="296">
                  <c:v>1480</c:v>
                </c:pt>
                <c:pt idx="297">
                  <c:v>1485</c:v>
                </c:pt>
                <c:pt idx="298">
                  <c:v>1490</c:v>
                </c:pt>
                <c:pt idx="299">
                  <c:v>1495</c:v>
                </c:pt>
                <c:pt idx="300">
                  <c:v>1500</c:v>
                </c:pt>
                <c:pt idx="301">
                  <c:v>1505</c:v>
                </c:pt>
                <c:pt idx="302">
                  <c:v>1510</c:v>
                </c:pt>
                <c:pt idx="303">
                  <c:v>1515</c:v>
                </c:pt>
                <c:pt idx="304">
                  <c:v>1520</c:v>
                </c:pt>
                <c:pt idx="305">
                  <c:v>1525</c:v>
                </c:pt>
                <c:pt idx="306">
                  <c:v>1530</c:v>
                </c:pt>
                <c:pt idx="307">
                  <c:v>1535</c:v>
                </c:pt>
                <c:pt idx="308">
                  <c:v>1540</c:v>
                </c:pt>
                <c:pt idx="309">
                  <c:v>1545</c:v>
                </c:pt>
                <c:pt idx="310">
                  <c:v>1550</c:v>
                </c:pt>
                <c:pt idx="311">
                  <c:v>1555</c:v>
                </c:pt>
                <c:pt idx="312">
                  <c:v>1560</c:v>
                </c:pt>
                <c:pt idx="313">
                  <c:v>1565</c:v>
                </c:pt>
                <c:pt idx="314">
                  <c:v>1570</c:v>
                </c:pt>
                <c:pt idx="315">
                  <c:v>1575</c:v>
                </c:pt>
                <c:pt idx="316">
                  <c:v>1580</c:v>
                </c:pt>
                <c:pt idx="317">
                  <c:v>1585</c:v>
                </c:pt>
                <c:pt idx="318">
                  <c:v>1590</c:v>
                </c:pt>
                <c:pt idx="319">
                  <c:v>1595</c:v>
                </c:pt>
                <c:pt idx="320">
                  <c:v>1600</c:v>
                </c:pt>
                <c:pt idx="321">
                  <c:v>1605</c:v>
                </c:pt>
                <c:pt idx="322">
                  <c:v>1610</c:v>
                </c:pt>
                <c:pt idx="323">
                  <c:v>1615</c:v>
                </c:pt>
                <c:pt idx="324">
                  <c:v>1620</c:v>
                </c:pt>
                <c:pt idx="325">
                  <c:v>1625</c:v>
                </c:pt>
                <c:pt idx="326">
                  <c:v>1630</c:v>
                </c:pt>
                <c:pt idx="327">
                  <c:v>1635</c:v>
                </c:pt>
                <c:pt idx="328">
                  <c:v>1640</c:v>
                </c:pt>
                <c:pt idx="329">
                  <c:v>1645</c:v>
                </c:pt>
                <c:pt idx="330">
                  <c:v>1650</c:v>
                </c:pt>
                <c:pt idx="331">
                  <c:v>1655</c:v>
                </c:pt>
                <c:pt idx="332">
                  <c:v>1660</c:v>
                </c:pt>
                <c:pt idx="333">
                  <c:v>1665</c:v>
                </c:pt>
                <c:pt idx="334">
                  <c:v>1670</c:v>
                </c:pt>
                <c:pt idx="335">
                  <c:v>1675</c:v>
                </c:pt>
                <c:pt idx="336">
                  <c:v>1680</c:v>
                </c:pt>
                <c:pt idx="337">
                  <c:v>1685</c:v>
                </c:pt>
                <c:pt idx="338">
                  <c:v>1690</c:v>
                </c:pt>
                <c:pt idx="339">
                  <c:v>1695</c:v>
                </c:pt>
                <c:pt idx="340">
                  <c:v>1700</c:v>
                </c:pt>
                <c:pt idx="341">
                  <c:v>1705</c:v>
                </c:pt>
                <c:pt idx="342">
                  <c:v>1710</c:v>
                </c:pt>
                <c:pt idx="343">
                  <c:v>1715</c:v>
                </c:pt>
                <c:pt idx="344">
                  <c:v>1720</c:v>
                </c:pt>
                <c:pt idx="345">
                  <c:v>1725</c:v>
                </c:pt>
                <c:pt idx="346">
                  <c:v>1730</c:v>
                </c:pt>
                <c:pt idx="347">
                  <c:v>1735</c:v>
                </c:pt>
                <c:pt idx="348">
                  <c:v>1740</c:v>
                </c:pt>
                <c:pt idx="349">
                  <c:v>1745</c:v>
                </c:pt>
                <c:pt idx="350">
                  <c:v>1750</c:v>
                </c:pt>
                <c:pt idx="351">
                  <c:v>1755</c:v>
                </c:pt>
                <c:pt idx="352">
                  <c:v>1760</c:v>
                </c:pt>
                <c:pt idx="353">
                  <c:v>1765</c:v>
                </c:pt>
                <c:pt idx="354">
                  <c:v>1770</c:v>
                </c:pt>
                <c:pt idx="355">
                  <c:v>1775</c:v>
                </c:pt>
                <c:pt idx="356">
                  <c:v>1780</c:v>
                </c:pt>
                <c:pt idx="357">
                  <c:v>1785</c:v>
                </c:pt>
                <c:pt idx="358">
                  <c:v>1790</c:v>
                </c:pt>
                <c:pt idx="359">
                  <c:v>1795</c:v>
                </c:pt>
                <c:pt idx="360">
                  <c:v>1800</c:v>
                </c:pt>
                <c:pt idx="361">
                  <c:v>1805</c:v>
                </c:pt>
                <c:pt idx="362">
                  <c:v>1810</c:v>
                </c:pt>
                <c:pt idx="363">
                  <c:v>1815</c:v>
                </c:pt>
                <c:pt idx="364">
                  <c:v>1820</c:v>
                </c:pt>
                <c:pt idx="365">
                  <c:v>1825</c:v>
                </c:pt>
                <c:pt idx="366">
                  <c:v>1830</c:v>
                </c:pt>
                <c:pt idx="367">
                  <c:v>1835</c:v>
                </c:pt>
                <c:pt idx="368">
                  <c:v>1840</c:v>
                </c:pt>
                <c:pt idx="369">
                  <c:v>1845</c:v>
                </c:pt>
                <c:pt idx="370">
                  <c:v>1850</c:v>
                </c:pt>
                <c:pt idx="371">
                  <c:v>1855</c:v>
                </c:pt>
                <c:pt idx="372">
                  <c:v>1860</c:v>
                </c:pt>
                <c:pt idx="373">
                  <c:v>1865</c:v>
                </c:pt>
                <c:pt idx="374">
                  <c:v>1870</c:v>
                </c:pt>
                <c:pt idx="375">
                  <c:v>1875</c:v>
                </c:pt>
                <c:pt idx="376">
                  <c:v>1880</c:v>
                </c:pt>
                <c:pt idx="377">
                  <c:v>1885</c:v>
                </c:pt>
                <c:pt idx="378">
                  <c:v>1890</c:v>
                </c:pt>
                <c:pt idx="379">
                  <c:v>1895</c:v>
                </c:pt>
                <c:pt idx="380">
                  <c:v>1900</c:v>
                </c:pt>
                <c:pt idx="381">
                  <c:v>1905</c:v>
                </c:pt>
                <c:pt idx="382">
                  <c:v>1910</c:v>
                </c:pt>
                <c:pt idx="383">
                  <c:v>1915</c:v>
                </c:pt>
                <c:pt idx="384">
                  <c:v>1920</c:v>
                </c:pt>
                <c:pt idx="385">
                  <c:v>1925</c:v>
                </c:pt>
                <c:pt idx="386">
                  <c:v>1930</c:v>
                </c:pt>
                <c:pt idx="387">
                  <c:v>1935</c:v>
                </c:pt>
                <c:pt idx="388">
                  <c:v>1940</c:v>
                </c:pt>
                <c:pt idx="389">
                  <c:v>1945</c:v>
                </c:pt>
                <c:pt idx="390">
                  <c:v>1950</c:v>
                </c:pt>
                <c:pt idx="391">
                  <c:v>1955</c:v>
                </c:pt>
                <c:pt idx="392">
                  <c:v>1960</c:v>
                </c:pt>
                <c:pt idx="393">
                  <c:v>1965</c:v>
                </c:pt>
                <c:pt idx="394">
                  <c:v>1970</c:v>
                </c:pt>
                <c:pt idx="395">
                  <c:v>1975</c:v>
                </c:pt>
                <c:pt idx="396">
                  <c:v>1980</c:v>
                </c:pt>
                <c:pt idx="397">
                  <c:v>1985</c:v>
                </c:pt>
                <c:pt idx="398">
                  <c:v>1990</c:v>
                </c:pt>
                <c:pt idx="399">
                  <c:v>1995</c:v>
                </c:pt>
                <c:pt idx="400">
                  <c:v>2000</c:v>
                </c:pt>
                <c:pt idx="401">
                  <c:v>2005</c:v>
                </c:pt>
                <c:pt idx="402">
                  <c:v>2010</c:v>
                </c:pt>
                <c:pt idx="403">
                  <c:v>2015</c:v>
                </c:pt>
                <c:pt idx="404">
                  <c:v>2020</c:v>
                </c:pt>
                <c:pt idx="405">
                  <c:v>2025</c:v>
                </c:pt>
                <c:pt idx="406">
                  <c:v>2030</c:v>
                </c:pt>
                <c:pt idx="407">
                  <c:v>2035</c:v>
                </c:pt>
                <c:pt idx="408">
                  <c:v>2040</c:v>
                </c:pt>
                <c:pt idx="409">
                  <c:v>2045</c:v>
                </c:pt>
                <c:pt idx="410">
                  <c:v>2050</c:v>
                </c:pt>
                <c:pt idx="411">
                  <c:v>2055</c:v>
                </c:pt>
                <c:pt idx="412">
                  <c:v>2060</c:v>
                </c:pt>
                <c:pt idx="413">
                  <c:v>2065</c:v>
                </c:pt>
                <c:pt idx="414">
                  <c:v>2070</c:v>
                </c:pt>
                <c:pt idx="415">
                  <c:v>2075</c:v>
                </c:pt>
                <c:pt idx="416">
                  <c:v>2080</c:v>
                </c:pt>
                <c:pt idx="417">
                  <c:v>2085</c:v>
                </c:pt>
                <c:pt idx="418">
                  <c:v>2090</c:v>
                </c:pt>
                <c:pt idx="419">
                  <c:v>2095</c:v>
                </c:pt>
                <c:pt idx="420">
                  <c:v>2100</c:v>
                </c:pt>
                <c:pt idx="421">
                  <c:v>2105</c:v>
                </c:pt>
                <c:pt idx="422">
                  <c:v>2110</c:v>
                </c:pt>
                <c:pt idx="423">
                  <c:v>2115</c:v>
                </c:pt>
                <c:pt idx="424">
                  <c:v>2120</c:v>
                </c:pt>
                <c:pt idx="425">
                  <c:v>2125</c:v>
                </c:pt>
                <c:pt idx="426">
                  <c:v>2130</c:v>
                </c:pt>
                <c:pt idx="427">
                  <c:v>2135</c:v>
                </c:pt>
                <c:pt idx="428">
                  <c:v>2140</c:v>
                </c:pt>
                <c:pt idx="429">
                  <c:v>2145</c:v>
                </c:pt>
                <c:pt idx="430">
                  <c:v>2150</c:v>
                </c:pt>
                <c:pt idx="431">
                  <c:v>2155</c:v>
                </c:pt>
                <c:pt idx="432">
                  <c:v>2160</c:v>
                </c:pt>
                <c:pt idx="433">
                  <c:v>2165</c:v>
                </c:pt>
                <c:pt idx="434">
                  <c:v>2170</c:v>
                </c:pt>
                <c:pt idx="435">
                  <c:v>2175</c:v>
                </c:pt>
                <c:pt idx="436">
                  <c:v>2180</c:v>
                </c:pt>
                <c:pt idx="437">
                  <c:v>2185</c:v>
                </c:pt>
                <c:pt idx="438">
                  <c:v>2190</c:v>
                </c:pt>
                <c:pt idx="439">
                  <c:v>2195</c:v>
                </c:pt>
                <c:pt idx="440">
                  <c:v>2200</c:v>
                </c:pt>
                <c:pt idx="441">
                  <c:v>2205</c:v>
                </c:pt>
                <c:pt idx="442">
                  <c:v>2210</c:v>
                </c:pt>
                <c:pt idx="443">
                  <c:v>2215</c:v>
                </c:pt>
                <c:pt idx="444">
                  <c:v>2220</c:v>
                </c:pt>
                <c:pt idx="445">
                  <c:v>2225</c:v>
                </c:pt>
                <c:pt idx="446">
                  <c:v>2230</c:v>
                </c:pt>
                <c:pt idx="447">
                  <c:v>2235</c:v>
                </c:pt>
                <c:pt idx="448">
                  <c:v>2240</c:v>
                </c:pt>
                <c:pt idx="449">
                  <c:v>2245</c:v>
                </c:pt>
                <c:pt idx="450">
                  <c:v>2250</c:v>
                </c:pt>
                <c:pt idx="451">
                  <c:v>2255</c:v>
                </c:pt>
                <c:pt idx="452">
                  <c:v>2260</c:v>
                </c:pt>
                <c:pt idx="453">
                  <c:v>2265</c:v>
                </c:pt>
                <c:pt idx="454">
                  <c:v>2270</c:v>
                </c:pt>
                <c:pt idx="455">
                  <c:v>2275</c:v>
                </c:pt>
                <c:pt idx="456">
                  <c:v>2280</c:v>
                </c:pt>
                <c:pt idx="457">
                  <c:v>2285</c:v>
                </c:pt>
                <c:pt idx="458">
                  <c:v>2290</c:v>
                </c:pt>
                <c:pt idx="459">
                  <c:v>2295</c:v>
                </c:pt>
              </c:numCache>
            </c:numRef>
          </c:xVal>
          <c:yVal>
            <c:numRef>
              <c:f>Escenario1!$F$126:$F$585</c:f>
              <c:numCache>
                <c:formatCode>0.000</c:formatCode>
                <c:ptCount val="460"/>
                <c:pt idx="0">
                  <c:v>0</c:v>
                </c:pt>
                <c:pt idx="1">
                  <c:v>0</c:v>
                </c:pt>
                <c:pt idx="2">
                  <c:v>9.4526000000000013E-2</c:v>
                </c:pt>
                <c:pt idx="3">
                  <c:v>0.31271699999999997</c:v>
                </c:pt>
                <c:pt idx="4">
                  <c:v>0.56919200000000003</c:v>
                </c:pt>
                <c:pt idx="5">
                  <c:v>0.79767299999999997</c:v>
                </c:pt>
                <c:pt idx="6">
                  <c:v>0.98101499999999997</c:v>
                </c:pt>
                <c:pt idx="7">
                  <c:v>1.1181699999999999</c:v>
                </c:pt>
                <c:pt idx="8">
                  <c:v>1.2138039999999999</c:v>
                </c:pt>
                <c:pt idx="9">
                  <c:v>1.274092</c:v>
                </c:pt>
                <c:pt idx="10">
                  <c:v>1.305158</c:v>
                </c:pt>
                <c:pt idx="11">
                  <c:v>1.3123820000000002</c:v>
                </c:pt>
                <c:pt idx="12">
                  <c:v>1.3008709999999999</c:v>
                </c:pt>
                <c:pt idx="13">
                  <c:v>1.2748520000000001</c:v>
                </c:pt>
                <c:pt idx="14">
                  <c:v>1.2378040000000001</c:v>
                </c:pt>
                <c:pt idx="15">
                  <c:v>1.1925620000000001</c:v>
                </c:pt>
                <c:pt idx="16">
                  <c:v>1.1414029999999999</c:v>
                </c:pt>
                <c:pt idx="17">
                  <c:v>1.086128</c:v>
                </c:pt>
                <c:pt idx="18">
                  <c:v>1.028132</c:v>
                </c:pt>
                <c:pt idx="19">
                  <c:v>0.96847099999999997</c:v>
                </c:pt>
                <c:pt idx="20">
                  <c:v>0.90792500000000009</c:v>
                </c:pt>
                <c:pt idx="21">
                  <c:v>0.84705799999999998</c:v>
                </c:pt>
                <c:pt idx="22">
                  <c:v>0.78627200000000008</c:v>
                </c:pt>
                <c:pt idx="23">
                  <c:v>0.72586299999999992</c:v>
                </c:pt>
                <c:pt idx="24">
                  <c:v>0.66606699999999996</c:v>
                </c:pt>
                <c:pt idx="25">
                  <c:v>0.60711099999999996</c:v>
                </c:pt>
                <c:pt idx="26">
                  <c:v>0.54925099999999993</c:v>
                </c:pt>
                <c:pt idx="27">
                  <c:v>0.49281000000000003</c:v>
                </c:pt>
                <c:pt idx="28">
                  <c:v>0.43821199999999999</c:v>
                </c:pt>
                <c:pt idx="29">
                  <c:v>0.38600299999999999</c:v>
                </c:pt>
                <c:pt idx="30">
                  <c:v>0.336868</c:v>
                </c:pt>
                <c:pt idx="31">
                  <c:v>0.29163699999999998</c:v>
                </c:pt>
                <c:pt idx="32">
                  <c:v>0.25128</c:v>
                </c:pt>
                <c:pt idx="33">
                  <c:v>0.216894</c:v>
                </c:pt>
                <c:pt idx="34">
                  <c:v>0.18967700000000001</c:v>
                </c:pt>
                <c:pt idx="35">
                  <c:v>0.17089699999999999</c:v>
                </c:pt>
                <c:pt idx="36">
                  <c:v>0.16187299999999999</c:v>
                </c:pt>
                <c:pt idx="37">
                  <c:v>0.16399200000000003</c:v>
                </c:pt>
                <c:pt idx="38">
                  <c:v>0.158466</c:v>
                </c:pt>
                <c:pt idx="39">
                  <c:v>0.12709199999999998</c:v>
                </c:pt>
                <c:pt idx="40">
                  <c:v>8.4855E-2</c:v>
                </c:pt>
                <c:pt idx="41">
                  <c:v>4.5572000000000001E-2</c:v>
                </c:pt>
                <c:pt idx="42">
                  <c:v>1.5192000000000001E-2</c:v>
                </c:pt>
                <c:pt idx="43">
                  <c:v>9.2700000000000009E-4</c:v>
                </c:pt>
                <c:pt idx="44">
                  <c:v>3.6299999999999999E-4</c:v>
                </c:pt>
                <c:pt idx="45">
                  <c:v>1.0999999999999999E-4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EDC9-4034-A593-ADD408BC02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55774607"/>
        <c:axId val="1155791887"/>
      </c:scatterChart>
      <c:valAx>
        <c:axId val="215899408"/>
        <c:scaling>
          <c:orientation val="minMax"/>
          <c:max val="5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 sz="1100"/>
                  <a:t>Tiempo (minutos)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15899888"/>
        <c:crosses val="autoZero"/>
        <c:crossBetween val="midCat"/>
      </c:valAx>
      <c:valAx>
        <c:axId val="215899888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 sz="1100"/>
                  <a:t>Caudal (L/s)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15899408"/>
        <c:crosses val="autoZero"/>
        <c:crossBetween val="midCat"/>
      </c:valAx>
      <c:valAx>
        <c:axId val="1155791887"/>
        <c:scaling>
          <c:orientation val="minMax"/>
          <c:min val="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/>
                  <a:t>Lamina del agua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0.00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155774607"/>
        <c:crosses val="max"/>
        <c:crossBetween val="midCat"/>
      </c:valAx>
      <c:valAx>
        <c:axId val="115577460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5579188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228017320897069"/>
          <c:y val="0.26781132714104322"/>
          <c:w val="0.21801219319104553"/>
          <c:h val="0.40752588587959632"/>
        </c:manualLayout>
      </c:layout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 b="1" baseline="0"/>
              <a:t>Control de la salida definida por el usuario</a:t>
            </a:r>
            <a:endParaRPr lang="es-CO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8.6963850507628296E-2"/>
          <c:y val="0.15599313414382618"/>
          <c:w val="0.59927649572649577"/>
          <c:h val="0.7382533427052812"/>
        </c:manualLayout>
      </c:layout>
      <c:scatterChart>
        <c:scatterStyle val="smoothMarker"/>
        <c:varyColors val="0"/>
        <c:ser>
          <c:idx val="1"/>
          <c:order val="0"/>
          <c:tx>
            <c:strRef>
              <c:f>Escenario1!$C$125</c:f>
              <c:strCache>
                <c:ptCount val="1"/>
                <c:pt idx="0">
                  <c:v>Caudal Natural (L/s)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Escenario1!$A$126:$A$585</c:f>
              <c:numCache>
                <c:formatCode>0</c:formatCode>
                <c:ptCount val="460"/>
                <c:pt idx="0" formatCode="General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60</c:v>
                </c:pt>
                <c:pt idx="13">
                  <c:v>65</c:v>
                </c:pt>
                <c:pt idx="14">
                  <c:v>70</c:v>
                </c:pt>
                <c:pt idx="15">
                  <c:v>75</c:v>
                </c:pt>
                <c:pt idx="16">
                  <c:v>80</c:v>
                </c:pt>
                <c:pt idx="17">
                  <c:v>85</c:v>
                </c:pt>
                <c:pt idx="18">
                  <c:v>90</c:v>
                </c:pt>
                <c:pt idx="19">
                  <c:v>95</c:v>
                </c:pt>
                <c:pt idx="20">
                  <c:v>100</c:v>
                </c:pt>
                <c:pt idx="21">
                  <c:v>105</c:v>
                </c:pt>
                <c:pt idx="22">
                  <c:v>110</c:v>
                </c:pt>
                <c:pt idx="23">
                  <c:v>115</c:v>
                </c:pt>
                <c:pt idx="24">
                  <c:v>120</c:v>
                </c:pt>
                <c:pt idx="25">
                  <c:v>125</c:v>
                </c:pt>
                <c:pt idx="26">
                  <c:v>130</c:v>
                </c:pt>
                <c:pt idx="27">
                  <c:v>135</c:v>
                </c:pt>
                <c:pt idx="28">
                  <c:v>140</c:v>
                </c:pt>
                <c:pt idx="29">
                  <c:v>145</c:v>
                </c:pt>
                <c:pt idx="30">
                  <c:v>150</c:v>
                </c:pt>
                <c:pt idx="31">
                  <c:v>155</c:v>
                </c:pt>
                <c:pt idx="32">
                  <c:v>160</c:v>
                </c:pt>
                <c:pt idx="33">
                  <c:v>165</c:v>
                </c:pt>
                <c:pt idx="34">
                  <c:v>170</c:v>
                </c:pt>
                <c:pt idx="35">
                  <c:v>175</c:v>
                </c:pt>
                <c:pt idx="36">
                  <c:v>180</c:v>
                </c:pt>
                <c:pt idx="37">
                  <c:v>185</c:v>
                </c:pt>
                <c:pt idx="38">
                  <c:v>190</c:v>
                </c:pt>
                <c:pt idx="39">
                  <c:v>195</c:v>
                </c:pt>
                <c:pt idx="40">
                  <c:v>200</c:v>
                </c:pt>
                <c:pt idx="41">
                  <c:v>205</c:v>
                </c:pt>
                <c:pt idx="42">
                  <c:v>210</c:v>
                </c:pt>
                <c:pt idx="43">
                  <c:v>215</c:v>
                </c:pt>
                <c:pt idx="44">
                  <c:v>220</c:v>
                </c:pt>
                <c:pt idx="45">
                  <c:v>225</c:v>
                </c:pt>
                <c:pt idx="46">
                  <c:v>230</c:v>
                </c:pt>
                <c:pt idx="47">
                  <c:v>235</c:v>
                </c:pt>
                <c:pt idx="48">
                  <c:v>240</c:v>
                </c:pt>
                <c:pt idx="49">
                  <c:v>245</c:v>
                </c:pt>
                <c:pt idx="50">
                  <c:v>250</c:v>
                </c:pt>
                <c:pt idx="51">
                  <c:v>255</c:v>
                </c:pt>
                <c:pt idx="52">
                  <c:v>260</c:v>
                </c:pt>
                <c:pt idx="53">
                  <c:v>265</c:v>
                </c:pt>
                <c:pt idx="54">
                  <c:v>270</c:v>
                </c:pt>
                <c:pt idx="55">
                  <c:v>275</c:v>
                </c:pt>
                <c:pt idx="56">
                  <c:v>280</c:v>
                </c:pt>
                <c:pt idx="57">
                  <c:v>285</c:v>
                </c:pt>
                <c:pt idx="58">
                  <c:v>290</c:v>
                </c:pt>
                <c:pt idx="59">
                  <c:v>295</c:v>
                </c:pt>
                <c:pt idx="60">
                  <c:v>300</c:v>
                </c:pt>
                <c:pt idx="61">
                  <c:v>305</c:v>
                </c:pt>
                <c:pt idx="62">
                  <c:v>310</c:v>
                </c:pt>
                <c:pt idx="63">
                  <c:v>315</c:v>
                </c:pt>
                <c:pt idx="64">
                  <c:v>320</c:v>
                </c:pt>
                <c:pt idx="65">
                  <c:v>325</c:v>
                </c:pt>
                <c:pt idx="66">
                  <c:v>330</c:v>
                </c:pt>
                <c:pt idx="67">
                  <c:v>335</c:v>
                </c:pt>
                <c:pt idx="68">
                  <c:v>340</c:v>
                </c:pt>
                <c:pt idx="69">
                  <c:v>345</c:v>
                </c:pt>
                <c:pt idx="70">
                  <c:v>350</c:v>
                </c:pt>
                <c:pt idx="71">
                  <c:v>355</c:v>
                </c:pt>
                <c:pt idx="72">
                  <c:v>360</c:v>
                </c:pt>
                <c:pt idx="73">
                  <c:v>365</c:v>
                </c:pt>
                <c:pt idx="74">
                  <c:v>370</c:v>
                </c:pt>
                <c:pt idx="75">
                  <c:v>375</c:v>
                </c:pt>
                <c:pt idx="76">
                  <c:v>380</c:v>
                </c:pt>
                <c:pt idx="77">
                  <c:v>385</c:v>
                </c:pt>
                <c:pt idx="78">
                  <c:v>390</c:v>
                </c:pt>
                <c:pt idx="79">
                  <c:v>395</c:v>
                </c:pt>
                <c:pt idx="80">
                  <c:v>400</c:v>
                </c:pt>
                <c:pt idx="81">
                  <c:v>405</c:v>
                </c:pt>
                <c:pt idx="82">
                  <c:v>410</c:v>
                </c:pt>
                <c:pt idx="83">
                  <c:v>415</c:v>
                </c:pt>
                <c:pt idx="84">
                  <c:v>420</c:v>
                </c:pt>
                <c:pt idx="85">
                  <c:v>425</c:v>
                </c:pt>
                <c:pt idx="86">
                  <c:v>430</c:v>
                </c:pt>
                <c:pt idx="87">
                  <c:v>435</c:v>
                </c:pt>
                <c:pt idx="88">
                  <c:v>440</c:v>
                </c:pt>
                <c:pt idx="89">
                  <c:v>445</c:v>
                </c:pt>
                <c:pt idx="90">
                  <c:v>450</c:v>
                </c:pt>
                <c:pt idx="91">
                  <c:v>455</c:v>
                </c:pt>
                <c:pt idx="92">
                  <c:v>460</c:v>
                </c:pt>
                <c:pt idx="93">
                  <c:v>465</c:v>
                </c:pt>
                <c:pt idx="94">
                  <c:v>470</c:v>
                </c:pt>
                <c:pt idx="95">
                  <c:v>475</c:v>
                </c:pt>
                <c:pt idx="96">
                  <c:v>480</c:v>
                </c:pt>
                <c:pt idx="97">
                  <c:v>485</c:v>
                </c:pt>
                <c:pt idx="98">
                  <c:v>490</c:v>
                </c:pt>
                <c:pt idx="99">
                  <c:v>495</c:v>
                </c:pt>
                <c:pt idx="100">
                  <c:v>500</c:v>
                </c:pt>
                <c:pt idx="101">
                  <c:v>505</c:v>
                </c:pt>
                <c:pt idx="102">
                  <c:v>510</c:v>
                </c:pt>
                <c:pt idx="103">
                  <c:v>515</c:v>
                </c:pt>
                <c:pt idx="104">
                  <c:v>520</c:v>
                </c:pt>
                <c:pt idx="105">
                  <c:v>525</c:v>
                </c:pt>
                <c:pt idx="106">
                  <c:v>530</c:v>
                </c:pt>
                <c:pt idx="107">
                  <c:v>535</c:v>
                </c:pt>
                <c:pt idx="108">
                  <c:v>540</c:v>
                </c:pt>
                <c:pt idx="109">
                  <c:v>545</c:v>
                </c:pt>
                <c:pt idx="110">
                  <c:v>550</c:v>
                </c:pt>
                <c:pt idx="111">
                  <c:v>555</c:v>
                </c:pt>
                <c:pt idx="112">
                  <c:v>560</c:v>
                </c:pt>
                <c:pt idx="113">
                  <c:v>565</c:v>
                </c:pt>
                <c:pt idx="114">
                  <c:v>570</c:v>
                </c:pt>
                <c:pt idx="115">
                  <c:v>575</c:v>
                </c:pt>
                <c:pt idx="116">
                  <c:v>580</c:v>
                </c:pt>
                <c:pt idx="117">
                  <c:v>585</c:v>
                </c:pt>
                <c:pt idx="118">
                  <c:v>590</c:v>
                </c:pt>
                <c:pt idx="119">
                  <c:v>595</c:v>
                </c:pt>
                <c:pt idx="120">
                  <c:v>600</c:v>
                </c:pt>
                <c:pt idx="121">
                  <c:v>605</c:v>
                </c:pt>
                <c:pt idx="122">
                  <c:v>610</c:v>
                </c:pt>
                <c:pt idx="123">
                  <c:v>615</c:v>
                </c:pt>
                <c:pt idx="124">
                  <c:v>620</c:v>
                </c:pt>
                <c:pt idx="125">
                  <c:v>625</c:v>
                </c:pt>
                <c:pt idx="126">
                  <c:v>630</c:v>
                </c:pt>
                <c:pt idx="127">
                  <c:v>635</c:v>
                </c:pt>
                <c:pt idx="128">
                  <c:v>640</c:v>
                </c:pt>
                <c:pt idx="129">
                  <c:v>645</c:v>
                </c:pt>
                <c:pt idx="130">
                  <c:v>650</c:v>
                </c:pt>
                <c:pt idx="131">
                  <c:v>655</c:v>
                </c:pt>
                <c:pt idx="132">
                  <c:v>660</c:v>
                </c:pt>
                <c:pt idx="133">
                  <c:v>665</c:v>
                </c:pt>
                <c:pt idx="134">
                  <c:v>670</c:v>
                </c:pt>
                <c:pt idx="135">
                  <c:v>675</c:v>
                </c:pt>
                <c:pt idx="136">
                  <c:v>680</c:v>
                </c:pt>
                <c:pt idx="137">
                  <c:v>685</c:v>
                </c:pt>
                <c:pt idx="138">
                  <c:v>690</c:v>
                </c:pt>
                <c:pt idx="139">
                  <c:v>695</c:v>
                </c:pt>
                <c:pt idx="140">
                  <c:v>700</c:v>
                </c:pt>
                <c:pt idx="141">
                  <c:v>705</c:v>
                </c:pt>
                <c:pt idx="142">
                  <c:v>710</c:v>
                </c:pt>
                <c:pt idx="143">
                  <c:v>715</c:v>
                </c:pt>
                <c:pt idx="144">
                  <c:v>720</c:v>
                </c:pt>
                <c:pt idx="145">
                  <c:v>725</c:v>
                </c:pt>
                <c:pt idx="146">
                  <c:v>730</c:v>
                </c:pt>
                <c:pt idx="147">
                  <c:v>735</c:v>
                </c:pt>
                <c:pt idx="148">
                  <c:v>740</c:v>
                </c:pt>
                <c:pt idx="149">
                  <c:v>745</c:v>
                </c:pt>
                <c:pt idx="150">
                  <c:v>750</c:v>
                </c:pt>
                <c:pt idx="151">
                  <c:v>755</c:v>
                </c:pt>
                <c:pt idx="152">
                  <c:v>760</c:v>
                </c:pt>
                <c:pt idx="153">
                  <c:v>765</c:v>
                </c:pt>
                <c:pt idx="154">
                  <c:v>770</c:v>
                </c:pt>
                <c:pt idx="155">
                  <c:v>775</c:v>
                </c:pt>
                <c:pt idx="156">
                  <c:v>780</c:v>
                </c:pt>
                <c:pt idx="157">
                  <c:v>785</c:v>
                </c:pt>
                <c:pt idx="158">
                  <c:v>790</c:v>
                </c:pt>
                <c:pt idx="159">
                  <c:v>795</c:v>
                </c:pt>
                <c:pt idx="160">
                  <c:v>800</c:v>
                </c:pt>
                <c:pt idx="161">
                  <c:v>805</c:v>
                </c:pt>
                <c:pt idx="162">
                  <c:v>810</c:v>
                </c:pt>
                <c:pt idx="163">
                  <c:v>815</c:v>
                </c:pt>
                <c:pt idx="164">
                  <c:v>820</c:v>
                </c:pt>
                <c:pt idx="165">
                  <c:v>825</c:v>
                </c:pt>
                <c:pt idx="166">
                  <c:v>830</c:v>
                </c:pt>
                <c:pt idx="167">
                  <c:v>835</c:v>
                </c:pt>
                <c:pt idx="168">
                  <c:v>840</c:v>
                </c:pt>
                <c:pt idx="169">
                  <c:v>845</c:v>
                </c:pt>
                <c:pt idx="170">
                  <c:v>850</c:v>
                </c:pt>
                <c:pt idx="171">
                  <c:v>855</c:v>
                </c:pt>
                <c:pt idx="172">
                  <c:v>860</c:v>
                </c:pt>
                <c:pt idx="173">
                  <c:v>865</c:v>
                </c:pt>
                <c:pt idx="174">
                  <c:v>870</c:v>
                </c:pt>
                <c:pt idx="175">
                  <c:v>875</c:v>
                </c:pt>
                <c:pt idx="176">
                  <c:v>880</c:v>
                </c:pt>
                <c:pt idx="177">
                  <c:v>885</c:v>
                </c:pt>
                <c:pt idx="178">
                  <c:v>890</c:v>
                </c:pt>
                <c:pt idx="179">
                  <c:v>895</c:v>
                </c:pt>
                <c:pt idx="180">
                  <c:v>900</c:v>
                </c:pt>
                <c:pt idx="181">
                  <c:v>905</c:v>
                </c:pt>
                <c:pt idx="182">
                  <c:v>910</c:v>
                </c:pt>
                <c:pt idx="183">
                  <c:v>915</c:v>
                </c:pt>
                <c:pt idx="184">
                  <c:v>920</c:v>
                </c:pt>
                <c:pt idx="185">
                  <c:v>925</c:v>
                </c:pt>
                <c:pt idx="186">
                  <c:v>930</c:v>
                </c:pt>
                <c:pt idx="187">
                  <c:v>935</c:v>
                </c:pt>
                <c:pt idx="188">
                  <c:v>940</c:v>
                </c:pt>
                <c:pt idx="189">
                  <c:v>945</c:v>
                </c:pt>
                <c:pt idx="190">
                  <c:v>950</c:v>
                </c:pt>
                <c:pt idx="191">
                  <c:v>955</c:v>
                </c:pt>
                <c:pt idx="192">
                  <c:v>960</c:v>
                </c:pt>
                <c:pt idx="193">
                  <c:v>965</c:v>
                </c:pt>
                <c:pt idx="194">
                  <c:v>970</c:v>
                </c:pt>
                <c:pt idx="195">
                  <c:v>975</c:v>
                </c:pt>
                <c:pt idx="196">
                  <c:v>980</c:v>
                </c:pt>
                <c:pt idx="197">
                  <c:v>985</c:v>
                </c:pt>
                <c:pt idx="198">
                  <c:v>990</c:v>
                </c:pt>
                <c:pt idx="199">
                  <c:v>995</c:v>
                </c:pt>
                <c:pt idx="200">
                  <c:v>1000</c:v>
                </c:pt>
                <c:pt idx="201">
                  <c:v>1005</c:v>
                </c:pt>
                <c:pt idx="202">
                  <c:v>1010</c:v>
                </c:pt>
                <c:pt idx="203">
                  <c:v>1015</c:v>
                </c:pt>
                <c:pt idx="204">
                  <c:v>1020</c:v>
                </c:pt>
                <c:pt idx="205">
                  <c:v>1025</c:v>
                </c:pt>
                <c:pt idx="206">
                  <c:v>1030</c:v>
                </c:pt>
                <c:pt idx="207">
                  <c:v>1035</c:v>
                </c:pt>
                <c:pt idx="208">
                  <c:v>1040</c:v>
                </c:pt>
                <c:pt idx="209">
                  <c:v>1045</c:v>
                </c:pt>
                <c:pt idx="210">
                  <c:v>1050</c:v>
                </c:pt>
                <c:pt idx="211">
                  <c:v>1055</c:v>
                </c:pt>
                <c:pt idx="212">
                  <c:v>1060</c:v>
                </c:pt>
                <c:pt idx="213">
                  <c:v>1065</c:v>
                </c:pt>
                <c:pt idx="214">
                  <c:v>1070</c:v>
                </c:pt>
                <c:pt idx="215">
                  <c:v>1075</c:v>
                </c:pt>
                <c:pt idx="216">
                  <c:v>1080</c:v>
                </c:pt>
                <c:pt idx="217">
                  <c:v>1085</c:v>
                </c:pt>
                <c:pt idx="218">
                  <c:v>1090</c:v>
                </c:pt>
                <c:pt idx="219">
                  <c:v>1095</c:v>
                </c:pt>
                <c:pt idx="220">
                  <c:v>1100</c:v>
                </c:pt>
                <c:pt idx="221">
                  <c:v>1105</c:v>
                </c:pt>
                <c:pt idx="222">
                  <c:v>1110</c:v>
                </c:pt>
                <c:pt idx="223">
                  <c:v>1115</c:v>
                </c:pt>
                <c:pt idx="224">
                  <c:v>1120</c:v>
                </c:pt>
                <c:pt idx="225">
                  <c:v>1125</c:v>
                </c:pt>
                <c:pt idx="226">
                  <c:v>1130</c:v>
                </c:pt>
                <c:pt idx="227">
                  <c:v>1135</c:v>
                </c:pt>
                <c:pt idx="228">
                  <c:v>1140</c:v>
                </c:pt>
                <c:pt idx="229">
                  <c:v>1145</c:v>
                </c:pt>
                <c:pt idx="230">
                  <c:v>1150</c:v>
                </c:pt>
                <c:pt idx="231">
                  <c:v>1155</c:v>
                </c:pt>
                <c:pt idx="232">
                  <c:v>1160</c:v>
                </c:pt>
                <c:pt idx="233">
                  <c:v>1165</c:v>
                </c:pt>
                <c:pt idx="234">
                  <c:v>1170</c:v>
                </c:pt>
                <c:pt idx="235">
                  <c:v>1175</c:v>
                </c:pt>
                <c:pt idx="236">
                  <c:v>1180</c:v>
                </c:pt>
                <c:pt idx="237">
                  <c:v>1185</c:v>
                </c:pt>
                <c:pt idx="238">
                  <c:v>1190</c:v>
                </c:pt>
                <c:pt idx="239">
                  <c:v>1195</c:v>
                </c:pt>
                <c:pt idx="240">
                  <c:v>1200</c:v>
                </c:pt>
                <c:pt idx="241">
                  <c:v>1205</c:v>
                </c:pt>
                <c:pt idx="242">
                  <c:v>1210</c:v>
                </c:pt>
                <c:pt idx="243">
                  <c:v>1215</c:v>
                </c:pt>
                <c:pt idx="244">
                  <c:v>1220</c:v>
                </c:pt>
                <c:pt idx="245">
                  <c:v>1225</c:v>
                </c:pt>
                <c:pt idx="246">
                  <c:v>1230</c:v>
                </c:pt>
                <c:pt idx="247">
                  <c:v>1235</c:v>
                </c:pt>
                <c:pt idx="248">
                  <c:v>1240</c:v>
                </c:pt>
                <c:pt idx="249">
                  <c:v>1245</c:v>
                </c:pt>
                <c:pt idx="250">
                  <c:v>1250</c:v>
                </c:pt>
                <c:pt idx="251">
                  <c:v>1255</c:v>
                </c:pt>
                <c:pt idx="252">
                  <c:v>1260</c:v>
                </c:pt>
                <c:pt idx="253">
                  <c:v>1265</c:v>
                </c:pt>
                <c:pt idx="254">
                  <c:v>1270</c:v>
                </c:pt>
                <c:pt idx="255">
                  <c:v>1275</c:v>
                </c:pt>
                <c:pt idx="256">
                  <c:v>1280</c:v>
                </c:pt>
                <c:pt idx="257">
                  <c:v>1285</c:v>
                </c:pt>
                <c:pt idx="258">
                  <c:v>1290</c:v>
                </c:pt>
                <c:pt idx="259">
                  <c:v>1295</c:v>
                </c:pt>
                <c:pt idx="260">
                  <c:v>1300</c:v>
                </c:pt>
                <c:pt idx="261">
                  <c:v>1305</c:v>
                </c:pt>
                <c:pt idx="262">
                  <c:v>1310</c:v>
                </c:pt>
                <c:pt idx="263">
                  <c:v>1315</c:v>
                </c:pt>
                <c:pt idx="264">
                  <c:v>1320</c:v>
                </c:pt>
                <c:pt idx="265">
                  <c:v>1325</c:v>
                </c:pt>
                <c:pt idx="266">
                  <c:v>1330</c:v>
                </c:pt>
                <c:pt idx="267">
                  <c:v>1335</c:v>
                </c:pt>
                <c:pt idx="268">
                  <c:v>1340</c:v>
                </c:pt>
                <c:pt idx="269">
                  <c:v>1345</c:v>
                </c:pt>
                <c:pt idx="270">
                  <c:v>1350</c:v>
                </c:pt>
                <c:pt idx="271">
                  <c:v>1355</c:v>
                </c:pt>
                <c:pt idx="272">
                  <c:v>1360</c:v>
                </c:pt>
                <c:pt idx="273">
                  <c:v>1365</c:v>
                </c:pt>
                <c:pt idx="274">
                  <c:v>1370</c:v>
                </c:pt>
                <c:pt idx="275">
                  <c:v>1375</c:v>
                </c:pt>
                <c:pt idx="276">
                  <c:v>1380</c:v>
                </c:pt>
                <c:pt idx="277">
                  <c:v>1385</c:v>
                </c:pt>
                <c:pt idx="278">
                  <c:v>1390</c:v>
                </c:pt>
                <c:pt idx="279">
                  <c:v>1395</c:v>
                </c:pt>
                <c:pt idx="280">
                  <c:v>1400</c:v>
                </c:pt>
                <c:pt idx="281">
                  <c:v>1405</c:v>
                </c:pt>
                <c:pt idx="282">
                  <c:v>1410</c:v>
                </c:pt>
                <c:pt idx="283">
                  <c:v>1415</c:v>
                </c:pt>
                <c:pt idx="284">
                  <c:v>1420</c:v>
                </c:pt>
                <c:pt idx="285">
                  <c:v>1425</c:v>
                </c:pt>
                <c:pt idx="286">
                  <c:v>1430</c:v>
                </c:pt>
                <c:pt idx="287">
                  <c:v>1435</c:v>
                </c:pt>
                <c:pt idx="288">
                  <c:v>1440</c:v>
                </c:pt>
                <c:pt idx="289">
                  <c:v>1445</c:v>
                </c:pt>
                <c:pt idx="290">
                  <c:v>1450</c:v>
                </c:pt>
                <c:pt idx="291">
                  <c:v>1455</c:v>
                </c:pt>
                <c:pt idx="292">
                  <c:v>1460</c:v>
                </c:pt>
                <c:pt idx="293">
                  <c:v>1465</c:v>
                </c:pt>
                <c:pt idx="294">
                  <c:v>1470</c:v>
                </c:pt>
                <c:pt idx="295">
                  <c:v>1475</c:v>
                </c:pt>
                <c:pt idx="296">
                  <c:v>1480</c:v>
                </c:pt>
                <c:pt idx="297">
                  <c:v>1485</c:v>
                </c:pt>
                <c:pt idx="298">
                  <c:v>1490</c:v>
                </c:pt>
                <c:pt idx="299">
                  <c:v>1495</c:v>
                </c:pt>
                <c:pt idx="300">
                  <c:v>1500</c:v>
                </c:pt>
                <c:pt idx="301">
                  <c:v>1505</c:v>
                </c:pt>
                <c:pt idx="302">
                  <c:v>1510</c:v>
                </c:pt>
                <c:pt idx="303">
                  <c:v>1515</c:v>
                </c:pt>
                <c:pt idx="304">
                  <c:v>1520</c:v>
                </c:pt>
                <c:pt idx="305">
                  <c:v>1525</c:v>
                </c:pt>
                <c:pt idx="306">
                  <c:v>1530</c:v>
                </c:pt>
                <c:pt idx="307">
                  <c:v>1535</c:v>
                </c:pt>
                <c:pt idx="308">
                  <c:v>1540</c:v>
                </c:pt>
                <c:pt idx="309">
                  <c:v>1545</c:v>
                </c:pt>
                <c:pt idx="310">
                  <c:v>1550</c:v>
                </c:pt>
                <c:pt idx="311">
                  <c:v>1555</c:v>
                </c:pt>
                <c:pt idx="312">
                  <c:v>1560</c:v>
                </c:pt>
                <c:pt idx="313">
                  <c:v>1565</c:v>
                </c:pt>
                <c:pt idx="314">
                  <c:v>1570</c:v>
                </c:pt>
                <c:pt idx="315">
                  <c:v>1575</c:v>
                </c:pt>
                <c:pt idx="316">
                  <c:v>1580</c:v>
                </c:pt>
                <c:pt idx="317">
                  <c:v>1585</c:v>
                </c:pt>
                <c:pt idx="318">
                  <c:v>1590</c:v>
                </c:pt>
                <c:pt idx="319">
                  <c:v>1595</c:v>
                </c:pt>
                <c:pt idx="320">
                  <c:v>1600</c:v>
                </c:pt>
                <c:pt idx="321">
                  <c:v>1605</c:v>
                </c:pt>
                <c:pt idx="322">
                  <c:v>1610</c:v>
                </c:pt>
                <c:pt idx="323">
                  <c:v>1615</c:v>
                </c:pt>
                <c:pt idx="324">
                  <c:v>1620</c:v>
                </c:pt>
                <c:pt idx="325">
                  <c:v>1625</c:v>
                </c:pt>
                <c:pt idx="326">
                  <c:v>1630</c:v>
                </c:pt>
                <c:pt idx="327">
                  <c:v>1635</c:v>
                </c:pt>
                <c:pt idx="328">
                  <c:v>1640</c:v>
                </c:pt>
                <c:pt idx="329">
                  <c:v>1645</c:v>
                </c:pt>
                <c:pt idx="330">
                  <c:v>1650</c:v>
                </c:pt>
                <c:pt idx="331">
                  <c:v>1655</c:v>
                </c:pt>
                <c:pt idx="332">
                  <c:v>1660</c:v>
                </c:pt>
                <c:pt idx="333">
                  <c:v>1665</c:v>
                </c:pt>
                <c:pt idx="334">
                  <c:v>1670</c:v>
                </c:pt>
                <c:pt idx="335">
                  <c:v>1675</c:v>
                </c:pt>
                <c:pt idx="336">
                  <c:v>1680</c:v>
                </c:pt>
                <c:pt idx="337">
                  <c:v>1685</c:v>
                </c:pt>
                <c:pt idx="338">
                  <c:v>1690</c:v>
                </c:pt>
                <c:pt idx="339">
                  <c:v>1695</c:v>
                </c:pt>
                <c:pt idx="340">
                  <c:v>1700</c:v>
                </c:pt>
                <c:pt idx="341">
                  <c:v>1705</c:v>
                </c:pt>
                <c:pt idx="342">
                  <c:v>1710</c:v>
                </c:pt>
                <c:pt idx="343">
                  <c:v>1715</c:v>
                </c:pt>
                <c:pt idx="344">
                  <c:v>1720</c:v>
                </c:pt>
                <c:pt idx="345">
                  <c:v>1725</c:v>
                </c:pt>
                <c:pt idx="346">
                  <c:v>1730</c:v>
                </c:pt>
                <c:pt idx="347">
                  <c:v>1735</c:v>
                </c:pt>
                <c:pt idx="348">
                  <c:v>1740</c:v>
                </c:pt>
                <c:pt idx="349">
                  <c:v>1745</c:v>
                </c:pt>
                <c:pt idx="350">
                  <c:v>1750</c:v>
                </c:pt>
                <c:pt idx="351">
                  <c:v>1755</c:v>
                </c:pt>
                <c:pt idx="352">
                  <c:v>1760</c:v>
                </c:pt>
                <c:pt idx="353">
                  <c:v>1765</c:v>
                </c:pt>
                <c:pt idx="354">
                  <c:v>1770</c:v>
                </c:pt>
                <c:pt idx="355">
                  <c:v>1775</c:v>
                </c:pt>
                <c:pt idx="356">
                  <c:v>1780</c:v>
                </c:pt>
                <c:pt idx="357">
                  <c:v>1785</c:v>
                </c:pt>
                <c:pt idx="358">
                  <c:v>1790</c:v>
                </c:pt>
                <c:pt idx="359">
                  <c:v>1795</c:v>
                </c:pt>
                <c:pt idx="360">
                  <c:v>1800</c:v>
                </c:pt>
                <c:pt idx="361">
                  <c:v>1805</c:v>
                </c:pt>
                <c:pt idx="362">
                  <c:v>1810</c:v>
                </c:pt>
                <c:pt idx="363">
                  <c:v>1815</c:v>
                </c:pt>
                <c:pt idx="364">
                  <c:v>1820</c:v>
                </c:pt>
                <c:pt idx="365">
                  <c:v>1825</c:v>
                </c:pt>
                <c:pt idx="366">
                  <c:v>1830</c:v>
                </c:pt>
                <c:pt idx="367">
                  <c:v>1835</c:v>
                </c:pt>
                <c:pt idx="368">
                  <c:v>1840</c:v>
                </c:pt>
                <c:pt idx="369">
                  <c:v>1845</c:v>
                </c:pt>
                <c:pt idx="370">
                  <c:v>1850</c:v>
                </c:pt>
                <c:pt idx="371">
                  <c:v>1855</c:v>
                </c:pt>
                <c:pt idx="372">
                  <c:v>1860</c:v>
                </c:pt>
                <c:pt idx="373">
                  <c:v>1865</c:v>
                </c:pt>
                <c:pt idx="374">
                  <c:v>1870</c:v>
                </c:pt>
                <c:pt idx="375">
                  <c:v>1875</c:v>
                </c:pt>
                <c:pt idx="376">
                  <c:v>1880</c:v>
                </c:pt>
                <c:pt idx="377">
                  <c:v>1885</c:v>
                </c:pt>
                <c:pt idx="378">
                  <c:v>1890</c:v>
                </c:pt>
                <c:pt idx="379">
                  <c:v>1895</c:v>
                </c:pt>
                <c:pt idx="380">
                  <c:v>1900</c:v>
                </c:pt>
                <c:pt idx="381">
                  <c:v>1905</c:v>
                </c:pt>
                <c:pt idx="382">
                  <c:v>1910</c:v>
                </c:pt>
                <c:pt idx="383">
                  <c:v>1915</c:v>
                </c:pt>
                <c:pt idx="384">
                  <c:v>1920</c:v>
                </c:pt>
                <c:pt idx="385">
                  <c:v>1925</c:v>
                </c:pt>
                <c:pt idx="386">
                  <c:v>1930</c:v>
                </c:pt>
                <c:pt idx="387">
                  <c:v>1935</c:v>
                </c:pt>
                <c:pt idx="388">
                  <c:v>1940</c:v>
                </c:pt>
                <c:pt idx="389">
                  <c:v>1945</c:v>
                </c:pt>
                <c:pt idx="390">
                  <c:v>1950</c:v>
                </c:pt>
                <c:pt idx="391">
                  <c:v>1955</c:v>
                </c:pt>
                <c:pt idx="392">
                  <c:v>1960</c:v>
                </c:pt>
                <c:pt idx="393">
                  <c:v>1965</c:v>
                </c:pt>
                <c:pt idx="394">
                  <c:v>1970</c:v>
                </c:pt>
                <c:pt idx="395">
                  <c:v>1975</c:v>
                </c:pt>
                <c:pt idx="396">
                  <c:v>1980</c:v>
                </c:pt>
                <c:pt idx="397">
                  <c:v>1985</c:v>
                </c:pt>
                <c:pt idx="398">
                  <c:v>1990</c:v>
                </c:pt>
                <c:pt idx="399">
                  <c:v>1995</c:v>
                </c:pt>
                <c:pt idx="400">
                  <c:v>2000</c:v>
                </c:pt>
                <c:pt idx="401">
                  <c:v>2005</c:v>
                </c:pt>
                <c:pt idx="402">
                  <c:v>2010</c:v>
                </c:pt>
                <c:pt idx="403">
                  <c:v>2015</c:v>
                </c:pt>
                <c:pt idx="404">
                  <c:v>2020</c:v>
                </c:pt>
                <c:pt idx="405">
                  <c:v>2025</c:v>
                </c:pt>
                <c:pt idx="406">
                  <c:v>2030</c:v>
                </c:pt>
                <c:pt idx="407">
                  <c:v>2035</c:v>
                </c:pt>
                <c:pt idx="408">
                  <c:v>2040</c:v>
                </c:pt>
                <c:pt idx="409">
                  <c:v>2045</c:v>
                </c:pt>
                <c:pt idx="410">
                  <c:v>2050</c:v>
                </c:pt>
                <c:pt idx="411">
                  <c:v>2055</c:v>
                </c:pt>
                <c:pt idx="412">
                  <c:v>2060</c:v>
                </c:pt>
                <c:pt idx="413">
                  <c:v>2065</c:v>
                </c:pt>
                <c:pt idx="414">
                  <c:v>2070</c:v>
                </c:pt>
                <c:pt idx="415">
                  <c:v>2075</c:v>
                </c:pt>
                <c:pt idx="416">
                  <c:v>2080</c:v>
                </c:pt>
                <c:pt idx="417">
                  <c:v>2085</c:v>
                </c:pt>
                <c:pt idx="418">
                  <c:v>2090</c:v>
                </c:pt>
                <c:pt idx="419">
                  <c:v>2095</c:v>
                </c:pt>
                <c:pt idx="420">
                  <c:v>2100</c:v>
                </c:pt>
                <c:pt idx="421">
                  <c:v>2105</c:v>
                </c:pt>
                <c:pt idx="422">
                  <c:v>2110</c:v>
                </c:pt>
                <c:pt idx="423">
                  <c:v>2115</c:v>
                </c:pt>
                <c:pt idx="424">
                  <c:v>2120</c:v>
                </c:pt>
                <c:pt idx="425">
                  <c:v>2125</c:v>
                </c:pt>
                <c:pt idx="426">
                  <c:v>2130</c:v>
                </c:pt>
                <c:pt idx="427">
                  <c:v>2135</c:v>
                </c:pt>
                <c:pt idx="428">
                  <c:v>2140</c:v>
                </c:pt>
                <c:pt idx="429">
                  <c:v>2145</c:v>
                </c:pt>
                <c:pt idx="430">
                  <c:v>2150</c:v>
                </c:pt>
                <c:pt idx="431">
                  <c:v>2155</c:v>
                </c:pt>
                <c:pt idx="432">
                  <c:v>2160</c:v>
                </c:pt>
                <c:pt idx="433">
                  <c:v>2165</c:v>
                </c:pt>
                <c:pt idx="434">
                  <c:v>2170</c:v>
                </c:pt>
                <c:pt idx="435">
                  <c:v>2175</c:v>
                </c:pt>
                <c:pt idx="436">
                  <c:v>2180</c:v>
                </c:pt>
                <c:pt idx="437">
                  <c:v>2185</c:v>
                </c:pt>
                <c:pt idx="438">
                  <c:v>2190</c:v>
                </c:pt>
                <c:pt idx="439">
                  <c:v>2195</c:v>
                </c:pt>
                <c:pt idx="440">
                  <c:v>2200</c:v>
                </c:pt>
                <c:pt idx="441">
                  <c:v>2205</c:v>
                </c:pt>
                <c:pt idx="442">
                  <c:v>2210</c:v>
                </c:pt>
                <c:pt idx="443">
                  <c:v>2215</c:v>
                </c:pt>
                <c:pt idx="444">
                  <c:v>2220</c:v>
                </c:pt>
                <c:pt idx="445">
                  <c:v>2225</c:v>
                </c:pt>
                <c:pt idx="446">
                  <c:v>2230</c:v>
                </c:pt>
                <c:pt idx="447">
                  <c:v>2235</c:v>
                </c:pt>
                <c:pt idx="448">
                  <c:v>2240</c:v>
                </c:pt>
                <c:pt idx="449">
                  <c:v>2245</c:v>
                </c:pt>
                <c:pt idx="450">
                  <c:v>2250</c:v>
                </c:pt>
                <c:pt idx="451">
                  <c:v>2255</c:v>
                </c:pt>
                <c:pt idx="452">
                  <c:v>2260</c:v>
                </c:pt>
                <c:pt idx="453">
                  <c:v>2265</c:v>
                </c:pt>
                <c:pt idx="454">
                  <c:v>2270</c:v>
                </c:pt>
                <c:pt idx="455">
                  <c:v>2275</c:v>
                </c:pt>
                <c:pt idx="456">
                  <c:v>2280</c:v>
                </c:pt>
                <c:pt idx="457">
                  <c:v>2285</c:v>
                </c:pt>
                <c:pt idx="458">
                  <c:v>2290</c:v>
                </c:pt>
                <c:pt idx="459">
                  <c:v>2295</c:v>
                </c:pt>
              </c:numCache>
            </c:numRef>
          </c:xVal>
          <c:yVal>
            <c:numRef>
              <c:f>Escenario1!$C$126:$C$585</c:f>
              <c:numCache>
                <c:formatCode>0.00</c:formatCode>
                <c:ptCount val="460"/>
                <c:pt idx="0">
                  <c:v>0</c:v>
                </c:pt>
                <c:pt idx="1">
                  <c:v>0</c:v>
                </c:pt>
                <c:pt idx="2">
                  <c:v>2.5258042241646366</c:v>
                </c:pt>
                <c:pt idx="3">
                  <c:v>10.902945661298496</c:v>
                </c:pt>
                <c:pt idx="4">
                  <c:v>25.805893311171474</c:v>
                </c:pt>
                <c:pt idx="5">
                  <c:v>41.450259844792384</c:v>
                </c:pt>
                <c:pt idx="6">
                  <c:v>53.11566548541559</c:v>
                </c:pt>
                <c:pt idx="7">
                  <c:v>58.693405835076483</c:v>
                </c:pt>
                <c:pt idx="8">
                  <c:v>58.587502147022285</c:v>
                </c:pt>
                <c:pt idx="9">
                  <c:v>55.058361675972201</c:v>
                </c:pt>
                <c:pt idx="10">
                  <c:v>50.065866913901225</c:v>
                </c:pt>
                <c:pt idx="11">
                  <c:v>44.531084846499631</c:v>
                </c:pt>
                <c:pt idx="12">
                  <c:v>39.032405944823971</c:v>
                </c:pt>
                <c:pt idx="13">
                  <c:v>33.901655321781853</c:v>
                </c:pt>
                <c:pt idx="14">
                  <c:v>29.300771603870704</c:v>
                </c:pt>
                <c:pt idx="15">
                  <c:v>25.281348082181253</c:v>
                </c:pt>
                <c:pt idx="16">
                  <c:v>21.829113491425197</c:v>
                </c:pt>
                <c:pt idx="17">
                  <c:v>18.895276399251198</c:v>
                </c:pt>
                <c:pt idx="18">
                  <c:v>16.416536404378054</c:v>
                </c:pt>
                <c:pt idx="19">
                  <c:v>14.325445386919737</c:v>
                </c:pt>
                <c:pt idx="20">
                  <c:v>12.552661279556768</c:v>
                </c:pt>
                <c:pt idx="21">
                  <c:v>11.02246840025445</c:v>
                </c:pt>
                <c:pt idx="22">
                  <c:v>9.6717699128012455</c:v>
                </c:pt>
                <c:pt idx="23">
                  <c:v>8.5017597196390806</c:v>
                </c:pt>
                <c:pt idx="24">
                  <c:v>7.4697314701310287</c:v>
                </c:pt>
                <c:pt idx="25">
                  <c:v>6.5445631614150734</c:v>
                </c:pt>
                <c:pt idx="26">
                  <c:v>5.7052772287839568</c:v>
                </c:pt>
                <c:pt idx="27">
                  <c:v>4.9395369003883145</c:v>
                </c:pt>
                <c:pt idx="28">
                  <c:v>4.2420357242348592</c:v>
                </c:pt>
                <c:pt idx="29">
                  <c:v>3.6127891944318824</c:v>
                </c:pt>
                <c:pt idx="30">
                  <c:v>3.055436190812395</c:v>
                </c:pt>
                <c:pt idx="31">
                  <c:v>2.5758069995623498</c:v>
                </c:pt>
                <c:pt idx="32">
                  <c:v>2.181199680125486</c:v>
                </c:pt>
                <c:pt idx="33">
                  <c:v>1.8809785361765372</c:v>
                </c:pt>
                <c:pt idx="34">
                  <c:v>1.6891726883570306</c:v>
                </c:pt>
                <c:pt idx="35">
                  <c:v>1.6295833782419091</c:v>
                </c:pt>
                <c:pt idx="36">
                  <c:v>1.7434092052575842</c:v>
                </c:pt>
                <c:pt idx="37">
                  <c:v>2.0986005525818148</c:v>
                </c:pt>
                <c:pt idx="38">
                  <c:v>2.5716436236888796</c:v>
                </c:pt>
                <c:pt idx="39">
                  <c:v>2.8590319925831666</c:v>
                </c:pt>
                <c:pt idx="40">
                  <c:v>2.6808062761098275</c:v>
                </c:pt>
                <c:pt idx="41">
                  <c:v>2.1824023096819953</c:v>
                </c:pt>
                <c:pt idx="42">
                  <c:v>1.5828095470707595</c:v>
                </c:pt>
                <c:pt idx="43">
                  <c:v>1.0609124962563343</c:v>
                </c:pt>
                <c:pt idx="44">
                  <c:v>0.70361354814428789</c:v>
                </c:pt>
                <c:pt idx="45">
                  <c:v>0.47592270870094572</c:v>
                </c:pt>
                <c:pt idx="46">
                  <c:v>0.32063732872295503</c:v>
                </c:pt>
                <c:pt idx="47">
                  <c:v>0.21595923793163144</c:v>
                </c:pt>
                <c:pt idx="48">
                  <c:v>0.14580858824513962</c:v>
                </c:pt>
                <c:pt idx="49">
                  <c:v>9.8737503448769193E-2</c:v>
                </c:pt>
                <c:pt idx="50">
                  <c:v>6.6917450717758065E-2</c:v>
                </c:pt>
                <c:pt idx="51">
                  <c:v>4.5203989653110663E-2</c:v>
                </c:pt>
                <c:pt idx="52">
                  <c:v>3.0293797602221548E-2</c:v>
                </c:pt>
                <c:pt idx="53">
                  <c:v>2.000625378686267E-2</c:v>
                </c:pt>
                <c:pt idx="54">
                  <c:v>1.2748618981847861E-2</c:v>
                </c:pt>
                <c:pt idx="55">
                  <c:v>7.2631413858484503E-3</c:v>
                </c:pt>
                <c:pt idx="56">
                  <c:v>2.8086750519067611E-3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2C99-465D-A8D7-65C9B9D444F0}"/>
            </c:ext>
          </c:extLst>
        </c:ser>
        <c:ser>
          <c:idx val="0"/>
          <c:order val="1"/>
          <c:tx>
            <c:strRef>
              <c:f>Escenario1!$B$125</c:f>
              <c:strCache>
                <c:ptCount val="1"/>
                <c:pt idx="0">
                  <c:v>Caudal Urbanizado (L/s)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Escenario1!$A$126:$A$585</c:f>
              <c:numCache>
                <c:formatCode>0</c:formatCode>
                <c:ptCount val="460"/>
                <c:pt idx="0" formatCode="General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60</c:v>
                </c:pt>
                <c:pt idx="13">
                  <c:v>65</c:v>
                </c:pt>
                <c:pt idx="14">
                  <c:v>70</c:v>
                </c:pt>
                <c:pt idx="15">
                  <c:v>75</c:v>
                </c:pt>
                <c:pt idx="16">
                  <c:v>80</c:v>
                </c:pt>
                <c:pt idx="17">
                  <c:v>85</c:v>
                </c:pt>
                <c:pt idx="18">
                  <c:v>90</c:v>
                </c:pt>
                <c:pt idx="19">
                  <c:v>95</c:v>
                </c:pt>
                <c:pt idx="20">
                  <c:v>100</c:v>
                </c:pt>
                <c:pt idx="21">
                  <c:v>105</c:v>
                </c:pt>
                <c:pt idx="22">
                  <c:v>110</c:v>
                </c:pt>
                <c:pt idx="23">
                  <c:v>115</c:v>
                </c:pt>
                <c:pt idx="24">
                  <c:v>120</c:v>
                </c:pt>
                <c:pt idx="25">
                  <c:v>125</c:v>
                </c:pt>
                <c:pt idx="26">
                  <c:v>130</c:v>
                </c:pt>
                <c:pt idx="27">
                  <c:v>135</c:v>
                </c:pt>
                <c:pt idx="28">
                  <c:v>140</c:v>
                </c:pt>
                <c:pt idx="29">
                  <c:v>145</c:v>
                </c:pt>
                <c:pt idx="30">
                  <c:v>150</c:v>
                </c:pt>
                <c:pt idx="31">
                  <c:v>155</c:v>
                </c:pt>
                <c:pt idx="32">
                  <c:v>160</c:v>
                </c:pt>
                <c:pt idx="33">
                  <c:v>165</c:v>
                </c:pt>
                <c:pt idx="34">
                  <c:v>170</c:v>
                </c:pt>
                <c:pt idx="35">
                  <c:v>175</c:v>
                </c:pt>
                <c:pt idx="36">
                  <c:v>180</c:v>
                </c:pt>
                <c:pt idx="37">
                  <c:v>185</c:v>
                </c:pt>
                <c:pt idx="38">
                  <c:v>190</c:v>
                </c:pt>
                <c:pt idx="39">
                  <c:v>195</c:v>
                </c:pt>
                <c:pt idx="40">
                  <c:v>200</c:v>
                </c:pt>
                <c:pt idx="41">
                  <c:v>205</c:v>
                </c:pt>
                <c:pt idx="42">
                  <c:v>210</c:v>
                </c:pt>
                <c:pt idx="43">
                  <c:v>215</c:v>
                </c:pt>
                <c:pt idx="44">
                  <c:v>220</c:v>
                </c:pt>
                <c:pt idx="45">
                  <c:v>225</c:v>
                </c:pt>
                <c:pt idx="46">
                  <c:v>230</c:v>
                </c:pt>
                <c:pt idx="47">
                  <c:v>235</c:v>
                </c:pt>
                <c:pt idx="48">
                  <c:v>240</c:v>
                </c:pt>
                <c:pt idx="49">
                  <c:v>245</c:v>
                </c:pt>
                <c:pt idx="50">
                  <c:v>250</c:v>
                </c:pt>
                <c:pt idx="51">
                  <c:v>255</c:v>
                </c:pt>
                <c:pt idx="52">
                  <c:v>260</c:v>
                </c:pt>
                <c:pt idx="53">
                  <c:v>265</c:v>
                </c:pt>
                <c:pt idx="54">
                  <c:v>270</c:v>
                </c:pt>
                <c:pt idx="55">
                  <c:v>275</c:v>
                </c:pt>
                <c:pt idx="56">
                  <c:v>280</c:v>
                </c:pt>
                <c:pt idx="57">
                  <c:v>285</c:v>
                </c:pt>
                <c:pt idx="58">
                  <c:v>290</c:v>
                </c:pt>
                <c:pt idx="59">
                  <c:v>295</c:v>
                </c:pt>
                <c:pt idx="60">
                  <c:v>300</c:v>
                </c:pt>
                <c:pt idx="61">
                  <c:v>305</c:v>
                </c:pt>
                <c:pt idx="62">
                  <c:v>310</c:v>
                </c:pt>
                <c:pt idx="63">
                  <c:v>315</c:v>
                </c:pt>
                <c:pt idx="64">
                  <c:v>320</c:v>
                </c:pt>
                <c:pt idx="65">
                  <c:v>325</c:v>
                </c:pt>
                <c:pt idx="66">
                  <c:v>330</c:v>
                </c:pt>
                <c:pt idx="67">
                  <c:v>335</c:v>
                </c:pt>
                <c:pt idx="68">
                  <c:v>340</c:v>
                </c:pt>
                <c:pt idx="69">
                  <c:v>345</c:v>
                </c:pt>
                <c:pt idx="70">
                  <c:v>350</c:v>
                </c:pt>
                <c:pt idx="71">
                  <c:v>355</c:v>
                </c:pt>
                <c:pt idx="72">
                  <c:v>360</c:v>
                </c:pt>
                <c:pt idx="73">
                  <c:v>365</c:v>
                </c:pt>
                <c:pt idx="74">
                  <c:v>370</c:v>
                </c:pt>
                <c:pt idx="75">
                  <c:v>375</c:v>
                </c:pt>
                <c:pt idx="76">
                  <c:v>380</c:v>
                </c:pt>
                <c:pt idx="77">
                  <c:v>385</c:v>
                </c:pt>
                <c:pt idx="78">
                  <c:v>390</c:v>
                </c:pt>
                <c:pt idx="79">
                  <c:v>395</c:v>
                </c:pt>
                <c:pt idx="80">
                  <c:v>400</c:v>
                </c:pt>
                <c:pt idx="81">
                  <c:v>405</c:v>
                </c:pt>
                <c:pt idx="82">
                  <c:v>410</c:v>
                </c:pt>
                <c:pt idx="83">
                  <c:v>415</c:v>
                </c:pt>
                <c:pt idx="84">
                  <c:v>420</c:v>
                </c:pt>
                <c:pt idx="85">
                  <c:v>425</c:v>
                </c:pt>
                <c:pt idx="86">
                  <c:v>430</c:v>
                </c:pt>
                <c:pt idx="87">
                  <c:v>435</c:v>
                </c:pt>
                <c:pt idx="88">
                  <c:v>440</c:v>
                </c:pt>
                <c:pt idx="89">
                  <c:v>445</c:v>
                </c:pt>
                <c:pt idx="90">
                  <c:v>450</c:v>
                </c:pt>
                <c:pt idx="91">
                  <c:v>455</c:v>
                </c:pt>
                <c:pt idx="92">
                  <c:v>460</c:v>
                </c:pt>
                <c:pt idx="93">
                  <c:v>465</c:v>
                </c:pt>
                <c:pt idx="94">
                  <c:v>470</c:v>
                </c:pt>
                <c:pt idx="95">
                  <c:v>475</c:v>
                </c:pt>
                <c:pt idx="96">
                  <c:v>480</c:v>
                </c:pt>
                <c:pt idx="97">
                  <c:v>485</c:v>
                </c:pt>
                <c:pt idx="98">
                  <c:v>490</c:v>
                </c:pt>
                <c:pt idx="99">
                  <c:v>495</c:v>
                </c:pt>
                <c:pt idx="100">
                  <c:v>500</c:v>
                </c:pt>
                <c:pt idx="101">
                  <c:v>505</c:v>
                </c:pt>
                <c:pt idx="102">
                  <c:v>510</c:v>
                </c:pt>
                <c:pt idx="103">
                  <c:v>515</c:v>
                </c:pt>
                <c:pt idx="104">
                  <c:v>520</c:v>
                </c:pt>
                <c:pt idx="105">
                  <c:v>525</c:v>
                </c:pt>
                <c:pt idx="106">
                  <c:v>530</c:v>
                </c:pt>
                <c:pt idx="107">
                  <c:v>535</c:v>
                </c:pt>
                <c:pt idx="108">
                  <c:v>540</c:v>
                </c:pt>
                <c:pt idx="109">
                  <c:v>545</c:v>
                </c:pt>
                <c:pt idx="110">
                  <c:v>550</c:v>
                </c:pt>
                <c:pt idx="111">
                  <c:v>555</c:v>
                </c:pt>
                <c:pt idx="112">
                  <c:v>560</c:v>
                </c:pt>
                <c:pt idx="113">
                  <c:v>565</c:v>
                </c:pt>
                <c:pt idx="114">
                  <c:v>570</c:v>
                </c:pt>
                <c:pt idx="115">
                  <c:v>575</c:v>
                </c:pt>
                <c:pt idx="116">
                  <c:v>580</c:v>
                </c:pt>
                <c:pt idx="117">
                  <c:v>585</c:v>
                </c:pt>
                <c:pt idx="118">
                  <c:v>590</c:v>
                </c:pt>
                <c:pt idx="119">
                  <c:v>595</c:v>
                </c:pt>
                <c:pt idx="120">
                  <c:v>600</c:v>
                </c:pt>
                <c:pt idx="121">
                  <c:v>605</c:v>
                </c:pt>
                <c:pt idx="122">
                  <c:v>610</c:v>
                </c:pt>
                <c:pt idx="123">
                  <c:v>615</c:v>
                </c:pt>
                <c:pt idx="124">
                  <c:v>620</c:v>
                </c:pt>
                <c:pt idx="125">
                  <c:v>625</c:v>
                </c:pt>
                <c:pt idx="126">
                  <c:v>630</c:v>
                </c:pt>
                <c:pt idx="127">
                  <c:v>635</c:v>
                </c:pt>
                <c:pt idx="128">
                  <c:v>640</c:v>
                </c:pt>
                <c:pt idx="129">
                  <c:v>645</c:v>
                </c:pt>
                <c:pt idx="130">
                  <c:v>650</c:v>
                </c:pt>
                <c:pt idx="131">
                  <c:v>655</c:v>
                </c:pt>
                <c:pt idx="132">
                  <c:v>660</c:v>
                </c:pt>
                <c:pt idx="133">
                  <c:v>665</c:v>
                </c:pt>
                <c:pt idx="134">
                  <c:v>670</c:v>
                </c:pt>
                <c:pt idx="135">
                  <c:v>675</c:v>
                </c:pt>
                <c:pt idx="136">
                  <c:v>680</c:v>
                </c:pt>
                <c:pt idx="137">
                  <c:v>685</c:v>
                </c:pt>
                <c:pt idx="138">
                  <c:v>690</c:v>
                </c:pt>
                <c:pt idx="139">
                  <c:v>695</c:v>
                </c:pt>
                <c:pt idx="140">
                  <c:v>700</c:v>
                </c:pt>
                <c:pt idx="141">
                  <c:v>705</c:v>
                </c:pt>
                <c:pt idx="142">
                  <c:v>710</c:v>
                </c:pt>
                <c:pt idx="143">
                  <c:v>715</c:v>
                </c:pt>
                <c:pt idx="144">
                  <c:v>720</c:v>
                </c:pt>
                <c:pt idx="145">
                  <c:v>725</c:v>
                </c:pt>
                <c:pt idx="146">
                  <c:v>730</c:v>
                </c:pt>
                <c:pt idx="147">
                  <c:v>735</c:v>
                </c:pt>
                <c:pt idx="148">
                  <c:v>740</c:v>
                </c:pt>
                <c:pt idx="149">
                  <c:v>745</c:v>
                </c:pt>
                <c:pt idx="150">
                  <c:v>750</c:v>
                </c:pt>
                <c:pt idx="151">
                  <c:v>755</c:v>
                </c:pt>
                <c:pt idx="152">
                  <c:v>760</c:v>
                </c:pt>
                <c:pt idx="153">
                  <c:v>765</c:v>
                </c:pt>
                <c:pt idx="154">
                  <c:v>770</c:v>
                </c:pt>
                <c:pt idx="155">
                  <c:v>775</c:v>
                </c:pt>
                <c:pt idx="156">
                  <c:v>780</c:v>
                </c:pt>
                <c:pt idx="157">
                  <c:v>785</c:v>
                </c:pt>
                <c:pt idx="158">
                  <c:v>790</c:v>
                </c:pt>
                <c:pt idx="159">
                  <c:v>795</c:v>
                </c:pt>
                <c:pt idx="160">
                  <c:v>800</c:v>
                </c:pt>
                <c:pt idx="161">
                  <c:v>805</c:v>
                </c:pt>
                <c:pt idx="162">
                  <c:v>810</c:v>
                </c:pt>
                <c:pt idx="163">
                  <c:v>815</c:v>
                </c:pt>
                <c:pt idx="164">
                  <c:v>820</c:v>
                </c:pt>
                <c:pt idx="165">
                  <c:v>825</c:v>
                </c:pt>
                <c:pt idx="166">
                  <c:v>830</c:v>
                </c:pt>
                <c:pt idx="167">
                  <c:v>835</c:v>
                </c:pt>
                <c:pt idx="168">
                  <c:v>840</c:v>
                </c:pt>
                <c:pt idx="169">
                  <c:v>845</c:v>
                </c:pt>
                <c:pt idx="170">
                  <c:v>850</c:v>
                </c:pt>
                <c:pt idx="171">
                  <c:v>855</c:v>
                </c:pt>
                <c:pt idx="172">
                  <c:v>860</c:v>
                </c:pt>
                <c:pt idx="173">
                  <c:v>865</c:v>
                </c:pt>
                <c:pt idx="174">
                  <c:v>870</c:v>
                </c:pt>
                <c:pt idx="175">
                  <c:v>875</c:v>
                </c:pt>
                <c:pt idx="176">
                  <c:v>880</c:v>
                </c:pt>
                <c:pt idx="177">
                  <c:v>885</c:v>
                </c:pt>
                <c:pt idx="178">
                  <c:v>890</c:v>
                </c:pt>
                <c:pt idx="179">
                  <c:v>895</c:v>
                </c:pt>
                <c:pt idx="180">
                  <c:v>900</c:v>
                </c:pt>
                <c:pt idx="181">
                  <c:v>905</c:v>
                </c:pt>
                <c:pt idx="182">
                  <c:v>910</c:v>
                </c:pt>
                <c:pt idx="183">
                  <c:v>915</c:v>
                </c:pt>
                <c:pt idx="184">
                  <c:v>920</c:v>
                </c:pt>
                <c:pt idx="185">
                  <c:v>925</c:v>
                </c:pt>
                <c:pt idx="186">
                  <c:v>930</c:v>
                </c:pt>
                <c:pt idx="187">
                  <c:v>935</c:v>
                </c:pt>
                <c:pt idx="188">
                  <c:v>940</c:v>
                </c:pt>
                <c:pt idx="189">
                  <c:v>945</c:v>
                </c:pt>
                <c:pt idx="190">
                  <c:v>950</c:v>
                </c:pt>
                <c:pt idx="191">
                  <c:v>955</c:v>
                </c:pt>
                <c:pt idx="192">
                  <c:v>960</c:v>
                </c:pt>
                <c:pt idx="193">
                  <c:v>965</c:v>
                </c:pt>
                <c:pt idx="194">
                  <c:v>970</c:v>
                </c:pt>
                <c:pt idx="195">
                  <c:v>975</c:v>
                </c:pt>
                <c:pt idx="196">
                  <c:v>980</c:v>
                </c:pt>
                <c:pt idx="197">
                  <c:v>985</c:v>
                </c:pt>
                <c:pt idx="198">
                  <c:v>990</c:v>
                </c:pt>
                <c:pt idx="199">
                  <c:v>995</c:v>
                </c:pt>
                <c:pt idx="200">
                  <c:v>1000</c:v>
                </c:pt>
                <c:pt idx="201">
                  <c:v>1005</c:v>
                </c:pt>
                <c:pt idx="202">
                  <c:v>1010</c:v>
                </c:pt>
                <c:pt idx="203">
                  <c:v>1015</c:v>
                </c:pt>
                <c:pt idx="204">
                  <c:v>1020</c:v>
                </c:pt>
                <c:pt idx="205">
                  <c:v>1025</c:v>
                </c:pt>
                <c:pt idx="206">
                  <c:v>1030</c:v>
                </c:pt>
                <c:pt idx="207">
                  <c:v>1035</c:v>
                </c:pt>
                <c:pt idx="208">
                  <c:v>1040</c:v>
                </c:pt>
                <c:pt idx="209">
                  <c:v>1045</c:v>
                </c:pt>
                <c:pt idx="210">
                  <c:v>1050</c:v>
                </c:pt>
                <c:pt idx="211">
                  <c:v>1055</c:v>
                </c:pt>
                <c:pt idx="212">
                  <c:v>1060</c:v>
                </c:pt>
                <c:pt idx="213">
                  <c:v>1065</c:v>
                </c:pt>
                <c:pt idx="214">
                  <c:v>1070</c:v>
                </c:pt>
                <c:pt idx="215">
                  <c:v>1075</c:v>
                </c:pt>
                <c:pt idx="216">
                  <c:v>1080</c:v>
                </c:pt>
                <c:pt idx="217">
                  <c:v>1085</c:v>
                </c:pt>
                <c:pt idx="218">
                  <c:v>1090</c:v>
                </c:pt>
                <c:pt idx="219">
                  <c:v>1095</c:v>
                </c:pt>
                <c:pt idx="220">
                  <c:v>1100</c:v>
                </c:pt>
                <c:pt idx="221">
                  <c:v>1105</c:v>
                </c:pt>
                <c:pt idx="222">
                  <c:v>1110</c:v>
                </c:pt>
                <c:pt idx="223">
                  <c:v>1115</c:v>
                </c:pt>
                <c:pt idx="224">
                  <c:v>1120</c:v>
                </c:pt>
                <c:pt idx="225">
                  <c:v>1125</c:v>
                </c:pt>
                <c:pt idx="226">
                  <c:v>1130</c:v>
                </c:pt>
                <c:pt idx="227">
                  <c:v>1135</c:v>
                </c:pt>
                <c:pt idx="228">
                  <c:v>1140</c:v>
                </c:pt>
                <c:pt idx="229">
                  <c:v>1145</c:v>
                </c:pt>
                <c:pt idx="230">
                  <c:v>1150</c:v>
                </c:pt>
                <c:pt idx="231">
                  <c:v>1155</c:v>
                </c:pt>
                <c:pt idx="232">
                  <c:v>1160</c:v>
                </c:pt>
                <c:pt idx="233">
                  <c:v>1165</c:v>
                </c:pt>
                <c:pt idx="234">
                  <c:v>1170</c:v>
                </c:pt>
                <c:pt idx="235">
                  <c:v>1175</c:v>
                </c:pt>
                <c:pt idx="236">
                  <c:v>1180</c:v>
                </c:pt>
                <c:pt idx="237">
                  <c:v>1185</c:v>
                </c:pt>
                <c:pt idx="238">
                  <c:v>1190</c:v>
                </c:pt>
                <c:pt idx="239">
                  <c:v>1195</c:v>
                </c:pt>
                <c:pt idx="240">
                  <c:v>1200</c:v>
                </c:pt>
                <c:pt idx="241">
                  <c:v>1205</c:v>
                </c:pt>
                <c:pt idx="242">
                  <c:v>1210</c:v>
                </c:pt>
                <c:pt idx="243">
                  <c:v>1215</c:v>
                </c:pt>
                <c:pt idx="244">
                  <c:v>1220</c:v>
                </c:pt>
                <c:pt idx="245">
                  <c:v>1225</c:v>
                </c:pt>
                <c:pt idx="246">
                  <c:v>1230</c:v>
                </c:pt>
                <c:pt idx="247">
                  <c:v>1235</c:v>
                </c:pt>
                <c:pt idx="248">
                  <c:v>1240</c:v>
                </c:pt>
                <c:pt idx="249">
                  <c:v>1245</c:v>
                </c:pt>
                <c:pt idx="250">
                  <c:v>1250</c:v>
                </c:pt>
                <c:pt idx="251">
                  <c:v>1255</c:v>
                </c:pt>
                <c:pt idx="252">
                  <c:v>1260</c:v>
                </c:pt>
                <c:pt idx="253">
                  <c:v>1265</c:v>
                </c:pt>
                <c:pt idx="254">
                  <c:v>1270</c:v>
                </c:pt>
                <c:pt idx="255">
                  <c:v>1275</c:v>
                </c:pt>
                <c:pt idx="256">
                  <c:v>1280</c:v>
                </c:pt>
                <c:pt idx="257">
                  <c:v>1285</c:v>
                </c:pt>
                <c:pt idx="258">
                  <c:v>1290</c:v>
                </c:pt>
                <c:pt idx="259">
                  <c:v>1295</c:v>
                </c:pt>
                <c:pt idx="260">
                  <c:v>1300</c:v>
                </c:pt>
                <c:pt idx="261">
                  <c:v>1305</c:v>
                </c:pt>
                <c:pt idx="262">
                  <c:v>1310</c:v>
                </c:pt>
                <c:pt idx="263">
                  <c:v>1315</c:v>
                </c:pt>
                <c:pt idx="264">
                  <c:v>1320</c:v>
                </c:pt>
                <c:pt idx="265">
                  <c:v>1325</c:v>
                </c:pt>
                <c:pt idx="266">
                  <c:v>1330</c:v>
                </c:pt>
                <c:pt idx="267">
                  <c:v>1335</c:v>
                </c:pt>
                <c:pt idx="268">
                  <c:v>1340</c:v>
                </c:pt>
                <c:pt idx="269">
                  <c:v>1345</c:v>
                </c:pt>
                <c:pt idx="270">
                  <c:v>1350</c:v>
                </c:pt>
                <c:pt idx="271">
                  <c:v>1355</c:v>
                </c:pt>
                <c:pt idx="272">
                  <c:v>1360</c:v>
                </c:pt>
                <c:pt idx="273">
                  <c:v>1365</c:v>
                </c:pt>
                <c:pt idx="274">
                  <c:v>1370</c:v>
                </c:pt>
                <c:pt idx="275">
                  <c:v>1375</c:v>
                </c:pt>
                <c:pt idx="276">
                  <c:v>1380</c:v>
                </c:pt>
                <c:pt idx="277">
                  <c:v>1385</c:v>
                </c:pt>
                <c:pt idx="278">
                  <c:v>1390</c:v>
                </c:pt>
                <c:pt idx="279">
                  <c:v>1395</c:v>
                </c:pt>
                <c:pt idx="280">
                  <c:v>1400</c:v>
                </c:pt>
                <c:pt idx="281">
                  <c:v>1405</c:v>
                </c:pt>
                <c:pt idx="282">
                  <c:v>1410</c:v>
                </c:pt>
                <c:pt idx="283">
                  <c:v>1415</c:v>
                </c:pt>
                <c:pt idx="284">
                  <c:v>1420</c:v>
                </c:pt>
                <c:pt idx="285">
                  <c:v>1425</c:v>
                </c:pt>
                <c:pt idx="286">
                  <c:v>1430</c:v>
                </c:pt>
                <c:pt idx="287">
                  <c:v>1435</c:v>
                </c:pt>
                <c:pt idx="288">
                  <c:v>1440</c:v>
                </c:pt>
                <c:pt idx="289">
                  <c:v>1445</c:v>
                </c:pt>
                <c:pt idx="290">
                  <c:v>1450</c:v>
                </c:pt>
                <c:pt idx="291">
                  <c:v>1455</c:v>
                </c:pt>
                <c:pt idx="292">
                  <c:v>1460</c:v>
                </c:pt>
                <c:pt idx="293">
                  <c:v>1465</c:v>
                </c:pt>
                <c:pt idx="294">
                  <c:v>1470</c:v>
                </c:pt>
                <c:pt idx="295">
                  <c:v>1475</c:v>
                </c:pt>
                <c:pt idx="296">
                  <c:v>1480</c:v>
                </c:pt>
                <c:pt idx="297">
                  <c:v>1485</c:v>
                </c:pt>
                <c:pt idx="298">
                  <c:v>1490</c:v>
                </c:pt>
                <c:pt idx="299">
                  <c:v>1495</c:v>
                </c:pt>
                <c:pt idx="300">
                  <c:v>1500</c:v>
                </c:pt>
                <c:pt idx="301">
                  <c:v>1505</c:v>
                </c:pt>
                <c:pt idx="302">
                  <c:v>1510</c:v>
                </c:pt>
                <c:pt idx="303">
                  <c:v>1515</c:v>
                </c:pt>
                <c:pt idx="304">
                  <c:v>1520</c:v>
                </c:pt>
                <c:pt idx="305">
                  <c:v>1525</c:v>
                </c:pt>
                <c:pt idx="306">
                  <c:v>1530</c:v>
                </c:pt>
                <c:pt idx="307">
                  <c:v>1535</c:v>
                </c:pt>
                <c:pt idx="308">
                  <c:v>1540</c:v>
                </c:pt>
                <c:pt idx="309">
                  <c:v>1545</c:v>
                </c:pt>
                <c:pt idx="310">
                  <c:v>1550</c:v>
                </c:pt>
                <c:pt idx="311">
                  <c:v>1555</c:v>
                </c:pt>
                <c:pt idx="312">
                  <c:v>1560</c:v>
                </c:pt>
                <c:pt idx="313">
                  <c:v>1565</c:v>
                </c:pt>
                <c:pt idx="314">
                  <c:v>1570</c:v>
                </c:pt>
                <c:pt idx="315">
                  <c:v>1575</c:v>
                </c:pt>
                <c:pt idx="316">
                  <c:v>1580</c:v>
                </c:pt>
                <c:pt idx="317">
                  <c:v>1585</c:v>
                </c:pt>
                <c:pt idx="318">
                  <c:v>1590</c:v>
                </c:pt>
                <c:pt idx="319">
                  <c:v>1595</c:v>
                </c:pt>
                <c:pt idx="320">
                  <c:v>1600</c:v>
                </c:pt>
                <c:pt idx="321">
                  <c:v>1605</c:v>
                </c:pt>
                <c:pt idx="322">
                  <c:v>1610</c:v>
                </c:pt>
                <c:pt idx="323">
                  <c:v>1615</c:v>
                </c:pt>
                <c:pt idx="324">
                  <c:v>1620</c:v>
                </c:pt>
                <c:pt idx="325">
                  <c:v>1625</c:v>
                </c:pt>
                <c:pt idx="326">
                  <c:v>1630</c:v>
                </c:pt>
                <c:pt idx="327">
                  <c:v>1635</c:v>
                </c:pt>
                <c:pt idx="328">
                  <c:v>1640</c:v>
                </c:pt>
                <c:pt idx="329">
                  <c:v>1645</c:v>
                </c:pt>
                <c:pt idx="330">
                  <c:v>1650</c:v>
                </c:pt>
                <c:pt idx="331">
                  <c:v>1655</c:v>
                </c:pt>
                <c:pt idx="332">
                  <c:v>1660</c:v>
                </c:pt>
                <c:pt idx="333">
                  <c:v>1665</c:v>
                </c:pt>
                <c:pt idx="334">
                  <c:v>1670</c:v>
                </c:pt>
                <c:pt idx="335">
                  <c:v>1675</c:v>
                </c:pt>
                <c:pt idx="336">
                  <c:v>1680</c:v>
                </c:pt>
                <c:pt idx="337">
                  <c:v>1685</c:v>
                </c:pt>
                <c:pt idx="338">
                  <c:v>1690</c:v>
                </c:pt>
                <c:pt idx="339">
                  <c:v>1695</c:v>
                </c:pt>
                <c:pt idx="340">
                  <c:v>1700</c:v>
                </c:pt>
                <c:pt idx="341">
                  <c:v>1705</c:v>
                </c:pt>
                <c:pt idx="342">
                  <c:v>1710</c:v>
                </c:pt>
                <c:pt idx="343">
                  <c:v>1715</c:v>
                </c:pt>
                <c:pt idx="344">
                  <c:v>1720</c:v>
                </c:pt>
                <c:pt idx="345">
                  <c:v>1725</c:v>
                </c:pt>
                <c:pt idx="346">
                  <c:v>1730</c:v>
                </c:pt>
                <c:pt idx="347">
                  <c:v>1735</c:v>
                </c:pt>
                <c:pt idx="348">
                  <c:v>1740</c:v>
                </c:pt>
                <c:pt idx="349">
                  <c:v>1745</c:v>
                </c:pt>
                <c:pt idx="350">
                  <c:v>1750</c:v>
                </c:pt>
                <c:pt idx="351">
                  <c:v>1755</c:v>
                </c:pt>
                <c:pt idx="352">
                  <c:v>1760</c:v>
                </c:pt>
                <c:pt idx="353">
                  <c:v>1765</c:v>
                </c:pt>
                <c:pt idx="354">
                  <c:v>1770</c:v>
                </c:pt>
                <c:pt idx="355">
                  <c:v>1775</c:v>
                </c:pt>
                <c:pt idx="356">
                  <c:v>1780</c:v>
                </c:pt>
                <c:pt idx="357">
                  <c:v>1785</c:v>
                </c:pt>
                <c:pt idx="358">
                  <c:v>1790</c:v>
                </c:pt>
                <c:pt idx="359">
                  <c:v>1795</c:v>
                </c:pt>
                <c:pt idx="360">
                  <c:v>1800</c:v>
                </c:pt>
                <c:pt idx="361">
                  <c:v>1805</c:v>
                </c:pt>
                <c:pt idx="362">
                  <c:v>1810</c:v>
                </c:pt>
                <c:pt idx="363">
                  <c:v>1815</c:v>
                </c:pt>
                <c:pt idx="364">
                  <c:v>1820</c:v>
                </c:pt>
                <c:pt idx="365">
                  <c:v>1825</c:v>
                </c:pt>
                <c:pt idx="366">
                  <c:v>1830</c:v>
                </c:pt>
                <c:pt idx="367">
                  <c:v>1835</c:v>
                </c:pt>
                <c:pt idx="368">
                  <c:v>1840</c:v>
                </c:pt>
                <c:pt idx="369">
                  <c:v>1845</c:v>
                </c:pt>
                <c:pt idx="370">
                  <c:v>1850</c:v>
                </c:pt>
                <c:pt idx="371">
                  <c:v>1855</c:v>
                </c:pt>
                <c:pt idx="372">
                  <c:v>1860</c:v>
                </c:pt>
                <c:pt idx="373">
                  <c:v>1865</c:v>
                </c:pt>
                <c:pt idx="374">
                  <c:v>1870</c:v>
                </c:pt>
                <c:pt idx="375">
                  <c:v>1875</c:v>
                </c:pt>
                <c:pt idx="376">
                  <c:v>1880</c:v>
                </c:pt>
                <c:pt idx="377">
                  <c:v>1885</c:v>
                </c:pt>
                <c:pt idx="378">
                  <c:v>1890</c:v>
                </c:pt>
                <c:pt idx="379">
                  <c:v>1895</c:v>
                </c:pt>
                <c:pt idx="380">
                  <c:v>1900</c:v>
                </c:pt>
                <c:pt idx="381">
                  <c:v>1905</c:v>
                </c:pt>
                <c:pt idx="382">
                  <c:v>1910</c:v>
                </c:pt>
                <c:pt idx="383">
                  <c:v>1915</c:v>
                </c:pt>
                <c:pt idx="384">
                  <c:v>1920</c:v>
                </c:pt>
                <c:pt idx="385">
                  <c:v>1925</c:v>
                </c:pt>
                <c:pt idx="386">
                  <c:v>1930</c:v>
                </c:pt>
                <c:pt idx="387">
                  <c:v>1935</c:v>
                </c:pt>
                <c:pt idx="388">
                  <c:v>1940</c:v>
                </c:pt>
                <c:pt idx="389">
                  <c:v>1945</c:v>
                </c:pt>
                <c:pt idx="390">
                  <c:v>1950</c:v>
                </c:pt>
                <c:pt idx="391">
                  <c:v>1955</c:v>
                </c:pt>
                <c:pt idx="392">
                  <c:v>1960</c:v>
                </c:pt>
                <c:pt idx="393">
                  <c:v>1965</c:v>
                </c:pt>
                <c:pt idx="394">
                  <c:v>1970</c:v>
                </c:pt>
                <c:pt idx="395">
                  <c:v>1975</c:v>
                </c:pt>
                <c:pt idx="396">
                  <c:v>1980</c:v>
                </c:pt>
                <c:pt idx="397">
                  <c:v>1985</c:v>
                </c:pt>
                <c:pt idx="398">
                  <c:v>1990</c:v>
                </c:pt>
                <c:pt idx="399">
                  <c:v>1995</c:v>
                </c:pt>
                <c:pt idx="400">
                  <c:v>2000</c:v>
                </c:pt>
                <c:pt idx="401">
                  <c:v>2005</c:v>
                </c:pt>
                <c:pt idx="402">
                  <c:v>2010</c:v>
                </c:pt>
                <c:pt idx="403">
                  <c:v>2015</c:v>
                </c:pt>
                <c:pt idx="404">
                  <c:v>2020</c:v>
                </c:pt>
                <c:pt idx="405">
                  <c:v>2025</c:v>
                </c:pt>
                <c:pt idx="406">
                  <c:v>2030</c:v>
                </c:pt>
                <c:pt idx="407">
                  <c:v>2035</c:v>
                </c:pt>
                <c:pt idx="408">
                  <c:v>2040</c:v>
                </c:pt>
                <c:pt idx="409">
                  <c:v>2045</c:v>
                </c:pt>
                <c:pt idx="410">
                  <c:v>2050</c:v>
                </c:pt>
                <c:pt idx="411">
                  <c:v>2055</c:v>
                </c:pt>
                <c:pt idx="412">
                  <c:v>2060</c:v>
                </c:pt>
                <c:pt idx="413">
                  <c:v>2065</c:v>
                </c:pt>
                <c:pt idx="414">
                  <c:v>2070</c:v>
                </c:pt>
                <c:pt idx="415">
                  <c:v>2075</c:v>
                </c:pt>
                <c:pt idx="416">
                  <c:v>2080</c:v>
                </c:pt>
                <c:pt idx="417">
                  <c:v>2085</c:v>
                </c:pt>
                <c:pt idx="418">
                  <c:v>2090</c:v>
                </c:pt>
                <c:pt idx="419">
                  <c:v>2095</c:v>
                </c:pt>
                <c:pt idx="420">
                  <c:v>2100</c:v>
                </c:pt>
                <c:pt idx="421">
                  <c:v>2105</c:v>
                </c:pt>
                <c:pt idx="422">
                  <c:v>2110</c:v>
                </c:pt>
                <c:pt idx="423">
                  <c:v>2115</c:v>
                </c:pt>
                <c:pt idx="424">
                  <c:v>2120</c:v>
                </c:pt>
                <c:pt idx="425">
                  <c:v>2125</c:v>
                </c:pt>
                <c:pt idx="426">
                  <c:v>2130</c:v>
                </c:pt>
                <c:pt idx="427">
                  <c:v>2135</c:v>
                </c:pt>
                <c:pt idx="428">
                  <c:v>2140</c:v>
                </c:pt>
                <c:pt idx="429">
                  <c:v>2145</c:v>
                </c:pt>
                <c:pt idx="430">
                  <c:v>2150</c:v>
                </c:pt>
                <c:pt idx="431">
                  <c:v>2155</c:v>
                </c:pt>
                <c:pt idx="432">
                  <c:v>2160</c:v>
                </c:pt>
                <c:pt idx="433">
                  <c:v>2165</c:v>
                </c:pt>
                <c:pt idx="434">
                  <c:v>2170</c:v>
                </c:pt>
                <c:pt idx="435">
                  <c:v>2175</c:v>
                </c:pt>
                <c:pt idx="436">
                  <c:v>2180</c:v>
                </c:pt>
                <c:pt idx="437">
                  <c:v>2185</c:v>
                </c:pt>
                <c:pt idx="438">
                  <c:v>2190</c:v>
                </c:pt>
                <c:pt idx="439">
                  <c:v>2195</c:v>
                </c:pt>
                <c:pt idx="440">
                  <c:v>2200</c:v>
                </c:pt>
                <c:pt idx="441">
                  <c:v>2205</c:v>
                </c:pt>
                <c:pt idx="442">
                  <c:v>2210</c:v>
                </c:pt>
                <c:pt idx="443">
                  <c:v>2215</c:v>
                </c:pt>
                <c:pt idx="444">
                  <c:v>2220</c:v>
                </c:pt>
                <c:pt idx="445">
                  <c:v>2225</c:v>
                </c:pt>
                <c:pt idx="446">
                  <c:v>2230</c:v>
                </c:pt>
                <c:pt idx="447">
                  <c:v>2235</c:v>
                </c:pt>
                <c:pt idx="448">
                  <c:v>2240</c:v>
                </c:pt>
                <c:pt idx="449">
                  <c:v>2245</c:v>
                </c:pt>
                <c:pt idx="450">
                  <c:v>2250</c:v>
                </c:pt>
                <c:pt idx="451">
                  <c:v>2255</c:v>
                </c:pt>
                <c:pt idx="452">
                  <c:v>2260</c:v>
                </c:pt>
                <c:pt idx="453">
                  <c:v>2265</c:v>
                </c:pt>
                <c:pt idx="454">
                  <c:v>2270</c:v>
                </c:pt>
                <c:pt idx="455">
                  <c:v>2275</c:v>
                </c:pt>
                <c:pt idx="456">
                  <c:v>2280</c:v>
                </c:pt>
                <c:pt idx="457">
                  <c:v>2285</c:v>
                </c:pt>
                <c:pt idx="458">
                  <c:v>2290</c:v>
                </c:pt>
                <c:pt idx="459">
                  <c:v>2295</c:v>
                </c:pt>
              </c:numCache>
            </c:numRef>
          </c:xVal>
          <c:yVal>
            <c:numRef>
              <c:f>Escenario1!$B$126:$B$585</c:f>
              <c:numCache>
                <c:formatCode>0.00</c:formatCode>
                <c:ptCount val="460"/>
                <c:pt idx="0">
                  <c:v>0</c:v>
                </c:pt>
                <c:pt idx="1">
                  <c:v>0</c:v>
                </c:pt>
                <c:pt idx="2">
                  <c:v>31.508602372052344</c:v>
                </c:pt>
                <c:pt idx="3">
                  <c:v>88.373131632334648</c:v>
                </c:pt>
                <c:pt idx="4">
                  <c:v>113.94366970061334</c:v>
                </c:pt>
                <c:pt idx="5">
                  <c:v>114.54573416322847</c:v>
                </c:pt>
                <c:pt idx="6">
                  <c:v>106.55485262804562</c:v>
                </c:pt>
                <c:pt idx="7">
                  <c:v>96.111752094683624</c:v>
                </c:pt>
                <c:pt idx="8">
                  <c:v>85.678913459356366</c:v>
                </c:pt>
                <c:pt idx="9">
                  <c:v>76.150386514887998</c:v>
                </c:pt>
                <c:pt idx="10">
                  <c:v>67.78488431694619</c:v>
                </c:pt>
                <c:pt idx="11">
                  <c:v>60.533612358739283</c:v>
                </c:pt>
                <c:pt idx="12">
                  <c:v>54.449010709614058</c:v>
                </c:pt>
                <c:pt idx="13">
                  <c:v>49.356928885567925</c:v>
                </c:pt>
                <c:pt idx="14">
                  <c:v>45.097475755454163</c:v>
                </c:pt>
                <c:pt idx="15">
                  <c:v>41.525134580788738</c:v>
                </c:pt>
                <c:pt idx="16">
                  <c:v>38.508834969238549</c:v>
                </c:pt>
                <c:pt idx="17">
                  <c:v>35.931972661408729</c:v>
                </c:pt>
                <c:pt idx="18">
                  <c:v>33.692380547842063</c:v>
                </c:pt>
                <c:pt idx="19">
                  <c:v>31.702263300318055</c:v>
                </c:pt>
                <c:pt idx="20">
                  <c:v>29.888110979628699</c:v>
                </c:pt>
                <c:pt idx="21">
                  <c:v>28.190604083562455</c:v>
                </c:pt>
                <c:pt idx="22">
                  <c:v>26.564515552172089</c:v>
                </c:pt>
                <c:pt idx="23">
                  <c:v>24.978606380054945</c:v>
                </c:pt>
                <c:pt idx="24">
                  <c:v>23.41550224488681</c:v>
                </c:pt>
                <c:pt idx="25">
                  <c:v>21.871529978535914</c:v>
                </c:pt>
                <c:pt idx="26">
                  <c:v>20.35648634588258</c:v>
                </c:pt>
                <c:pt idx="27">
                  <c:v>18.893311570166151</c:v>
                </c:pt>
                <c:pt idx="28">
                  <c:v>17.517655758631765</c:v>
                </c:pt>
                <c:pt idx="29">
                  <c:v>16.277374299964677</c:v>
                </c:pt>
                <c:pt idx="30">
                  <c:v>15.232086853565436</c:v>
                </c:pt>
                <c:pt idx="31">
                  <c:v>14.453080737054847</c:v>
                </c:pt>
                <c:pt idx="32">
                  <c:v>14.023961423716841</c:v>
                </c:pt>
                <c:pt idx="33">
                  <c:v>14.042376375496435</c:v>
                </c:pt>
                <c:pt idx="34">
                  <c:v>14.622680789907749</c:v>
                </c:pt>
                <c:pt idx="35">
                  <c:v>15.89866737211381</c:v>
                </c:pt>
                <c:pt idx="36">
                  <c:v>18.025008632453559</c:v>
                </c:pt>
                <c:pt idx="37">
                  <c:v>21.176486247845556</c:v>
                </c:pt>
                <c:pt idx="38">
                  <c:v>18.761785941828453</c:v>
                </c:pt>
                <c:pt idx="39">
                  <c:v>9.7954956748029414</c:v>
                </c:pt>
                <c:pt idx="40">
                  <c:v>4.0592678791277859</c:v>
                </c:pt>
                <c:pt idx="41">
                  <c:v>1.7265757954251786</c:v>
                </c:pt>
                <c:pt idx="42">
                  <c:v>0.73481125781204348</c:v>
                </c:pt>
                <c:pt idx="43">
                  <c:v>0.30899197307221721</c:v>
                </c:pt>
                <c:pt idx="44">
                  <c:v>0.12109446630479295</c:v>
                </c:pt>
                <c:pt idx="45">
                  <c:v>3.6565059725054465E-2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2C99-465D-A8D7-65C9B9D444F0}"/>
            </c:ext>
          </c:extLst>
        </c:ser>
        <c:ser>
          <c:idx val="4"/>
          <c:order val="2"/>
          <c:tx>
            <c:strRef>
              <c:f>Escenario1!$L$125</c:f>
              <c:strCache>
                <c:ptCount val="1"/>
                <c:pt idx="0">
                  <c:v>Caudal salida total (L/s)</c:v>
                </c:pt>
              </c:strCache>
            </c:strRef>
          </c:tx>
          <c:spPr>
            <a:ln w="34925" cap="rnd">
              <a:solidFill>
                <a:schemeClr val="accent5"/>
              </a:solidFill>
              <a:prstDash val="sysDash"/>
              <a:round/>
            </a:ln>
            <a:effectLst/>
          </c:spPr>
          <c:marker>
            <c:symbol val="none"/>
          </c:marker>
          <c:xVal>
            <c:numRef>
              <c:f>Escenario1!$A$126:$A$585</c:f>
              <c:numCache>
                <c:formatCode>0</c:formatCode>
                <c:ptCount val="460"/>
                <c:pt idx="0" formatCode="General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60</c:v>
                </c:pt>
                <c:pt idx="13">
                  <c:v>65</c:v>
                </c:pt>
                <c:pt idx="14">
                  <c:v>70</c:v>
                </c:pt>
                <c:pt idx="15">
                  <c:v>75</c:v>
                </c:pt>
                <c:pt idx="16">
                  <c:v>80</c:v>
                </c:pt>
                <c:pt idx="17">
                  <c:v>85</c:v>
                </c:pt>
                <c:pt idx="18">
                  <c:v>90</c:v>
                </c:pt>
                <c:pt idx="19">
                  <c:v>95</c:v>
                </c:pt>
                <c:pt idx="20">
                  <c:v>100</c:v>
                </c:pt>
                <c:pt idx="21">
                  <c:v>105</c:v>
                </c:pt>
                <c:pt idx="22">
                  <c:v>110</c:v>
                </c:pt>
                <c:pt idx="23">
                  <c:v>115</c:v>
                </c:pt>
                <c:pt idx="24">
                  <c:v>120</c:v>
                </c:pt>
                <c:pt idx="25">
                  <c:v>125</c:v>
                </c:pt>
                <c:pt idx="26">
                  <c:v>130</c:v>
                </c:pt>
                <c:pt idx="27">
                  <c:v>135</c:v>
                </c:pt>
                <c:pt idx="28">
                  <c:v>140</c:v>
                </c:pt>
                <c:pt idx="29">
                  <c:v>145</c:v>
                </c:pt>
                <c:pt idx="30">
                  <c:v>150</c:v>
                </c:pt>
                <c:pt idx="31">
                  <c:v>155</c:v>
                </c:pt>
                <c:pt idx="32">
                  <c:v>160</c:v>
                </c:pt>
                <c:pt idx="33">
                  <c:v>165</c:v>
                </c:pt>
                <c:pt idx="34">
                  <c:v>170</c:v>
                </c:pt>
                <c:pt idx="35">
                  <c:v>175</c:v>
                </c:pt>
                <c:pt idx="36">
                  <c:v>180</c:v>
                </c:pt>
                <c:pt idx="37">
                  <c:v>185</c:v>
                </c:pt>
                <c:pt idx="38">
                  <c:v>190</c:v>
                </c:pt>
                <c:pt idx="39">
                  <c:v>195</c:v>
                </c:pt>
                <c:pt idx="40">
                  <c:v>200</c:v>
                </c:pt>
                <c:pt idx="41">
                  <c:v>205</c:v>
                </c:pt>
                <c:pt idx="42">
                  <c:v>210</c:v>
                </c:pt>
                <c:pt idx="43">
                  <c:v>215</c:v>
                </c:pt>
                <c:pt idx="44">
                  <c:v>220</c:v>
                </c:pt>
                <c:pt idx="45">
                  <c:v>225</c:v>
                </c:pt>
                <c:pt idx="46">
                  <c:v>230</c:v>
                </c:pt>
                <c:pt idx="47">
                  <c:v>235</c:v>
                </c:pt>
                <c:pt idx="48">
                  <c:v>240</c:v>
                </c:pt>
                <c:pt idx="49">
                  <c:v>245</c:v>
                </c:pt>
                <c:pt idx="50">
                  <c:v>250</c:v>
                </c:pt>
                <c:pt idx="51">
                  <c:v>255</c:v>
                </c:pt>
                <c:pt idx="52">
                  <c:v>260</c:v>
                </c:pt>
                <c:pt idx="53">
                  <c:v>265</c:v>
                </c:pt>
                <c:pt idx="54">
                  <c:v>270</c:v>
                </c:pt>
                <c:pt idx="55">
                  <c:v>275</c:v>
                </c:pt>
                <c:pt idx="56">
                  <c:v>280</c:v>
                </c:pt>
                <c:pt idx="57">
                  <c:v>285</c:v>
                </c:pt>
                <c:pt idx="58">
                  <c:v>290</c:v>
                </c:pt>
                <c:pt idx="59">
                  <c:v>295</c:v>
                </c:pt>
                <c:pt idx="60">
                  <c:v>300</c:v>
                </c:pt>
                <c:pt idx="61">
                  <c:v>305</c:v>
                </c:pt>
                <c:pt idx="62">
                  <c:v>310</c:v>
                </c:pt>
                <c:pt idx="63">
                  <c:v>315</c:v>
                </c:pt>
                <c:pt idx="64">
                  <c:v>320</c:v>
                </c:pt>
                <c:pt idx="65">
                  <c:v>325</c:v>
                </c:pt>
                <c:pt idx="66">
                  <c:v>330</c:v>
                </c:pt>
                <c:pt idx="67">
                  <c:v>335</c:v>
                </c:pt>
                <c:pt idx="68">
                  <c:v>340</c:v>
                </c:pt>
                <c:pt idx="69">
                  <c:v>345</c:v>
                </c:pt>
                <c:pt idx="70">
                  <c:v>350</c:v>
                </c:pt>
                <c:pt idx="71">
                  <c:v>355</c:v>
                </c:pt>
                <c:pt idx="72">
                  <c:v>360</c:v>
                </c:pt>
                <c:pt idx="73">
                  <c:v>365</c:v>
                </c:pt>
                <c:pt idx="74">
                  <c:v>370</c:v>
                </c:pt>
                <c:pt idx="75">
                  <c:v>375</c:v>
                </c:pt>
                <c:pt idx="76">
                  <c:v>380</c:v>
                </c:pt>
                <c:pt idx="77">
                  <c:v>385</c:v>
                </c:pt>
                <c:pt idx="78">
                  <c:v>390</c:v>
                </c:pt>
                <c:pt idx="79">
                  <c:v>395</c:v>
                </c:pt>
                <c:pt idx="80">
                  <c:v>400</c:v>
                </c:pt>
                <c:pt idx="81">
                  <c:v>405</c:v>
                </c:pt>
                <c:pt idx="82">
                  <c:v>410</c:v>
                </c:pt>
                <c:pt idx="83">
                  <c:v>415</c:v>
                </c:pt>
                <c:pt idx="84">
                  <c:v>420</c:v>
                </c:pt>
                <c:pt idx="85">
                  <c:v>425</c:v>
                </c:pt>
                <c:pt idx="86">
                  <c:v>430</c:v>
                </c:pt>
                <c:pt idx="87">
                  <c:v>435</c:v>
                </c:pt>
                <c:pt idx="88">
                  <c:v>440</c:v>
                </c:pt>
                <c:pt idx="89">
                  <c:v>445</c:v>
                </c:pt>
                <c:pt idx="90">
                  <c:v>450</c:v>
                </c:pt>
                <c:pt idx="91">
                  <c:v>455</c:v>
                </c:pt>
                <c:pt idx="92">
                  <c:v>460</c:v>
                </c:pt>
                <c:pt idx="93">
                  <c:v>465</c:v>
                </c:pt>
                <c:pt idx="94">
                  <c:v>470</c:v>
                </c:pt>
                <c:pt idx="95">
                  <c:v>475</c:v>
                </c:pt>
                <c:pt idx="96">
                  <c:v>480</c:v>
                </c:pt>
                <c:pt idx="97">
                  <c:v>485</c:v>
                </c:pt>
                <c:pt idx="98">
                  <c:v>490</c:v>
                </c:pt>
                <c:pt idx="99">
                  <c:v>495</c:v>
                </c:pt>
                <c:pt idx="100">
                  <c:v>500</c:v>
                </c:pt>
                <c:pt idx="101">
                  <c:v>505</c:v>
                </c:pt>
                <c:pt idx="102">
                  <c:v>510</c:v>
                </c:pt>
                <c:pt idx="103">
                  <c:v>515</c:v>
                </c:pt>
                <c:pt idx="104">
                  <c:v>520</c:v>
                </c:pt>
                <c:pt idx="105">
                  <c:v>525</c:v>
                </c:pt>
                <c:pt idx="106">
                  <c:v>530</c:v>
                </c:pt>
                <c:pt idx="107">
                  <c:v>535</c:v>
                </c:pt>
                <c:pt idx="108">
                  <c:v>540</c:v>
                </c:pt>
                <c:pt idx="109">
                  <c:v>545</c:v>
                </c:pt>
                <c:pt idx="110">
                  <c:v>550</c:v>
                </c:pt>
                <c:pt idx="111">
                  <c:v>555</c:v>
                </c:pt>
                <c:pt idx="112">
                  <c:v>560</c:v>
                </c:pt>
                <c:pt idx="113">
                  <c:v>565</c:v>
                </c:pt>
                <c:pt idx="114">
                  <c:v>570</c:v>
                </c:pt>
                <c:pt idx="115">
                  <c:v>575</c:v>
                </c:pt>
                <c:pt idx="116">
                  <c:v>580</c:v>
                </c:pt>
                <c:pt idx="117">
                  <c:v>585</c:v>
                </c:pt>
                <c:pt idx="118">
                  <c:v>590</c:v>
                </c:pt>
                <c:pt idx="119">
                  <c:v>595</c:v>
                </c:pt>
                <c:pt idx="120">
                  <c:v>600</c:v>
                </c:pt>
                <c:pt idx="121">
                  <c:v>605</c:v>
                </c:pt>
                <c:pt idx="122">
                  <c:v>610</c:v>
                </c:pt>
                <c:pt idx="123">
                  <c:v>615</c:v>
                </c:pt>
                <c:pt idx="124">
                  <c:v>620</c:v>
                </c:pt>
                <c:pt idx="125">
                  <c:v>625</c:v>
                </c:pt>
                <c:pt idx="126">
                  <c:v>630</c:v>
                </c:pt>
                <c:pt idx="127">
                  <c:v>635</c:v>
                </c:pt>
                <c:pt idx="128">
                  <c:v>640</c:v>
                </c:pt>
                <c:pt idx="129">
                  <c:v>645</c:v>
                </c:pt>
                <c:pt idx="130">
                  <c:v>650</c:v>
                </c:pt>
                <c:pt idx="131">
                  <c:v>655</c:v>
                </c:pt>
                <c:pt idx="132">
                  <c:v>660</c:v>
                </c:pt>
                <c:pt idx="133">
                  <c:v>665</c:v>
                </c:pt>
                <c:pt idx="134">
                  <c:v>670</c:v>
                </c:pt>
                <c:pt idx="135">
                  <c:v>675</c:v>
                </c:pt>
                <c:pt idx="136">
                  <c:v>680</c:v>
                </c:pt>
                <c:pt idx="137">
                  <c:v>685</c:v>
                </c:pt>
                <c:pt idx="138">
                  <c:v>690</c:v>
                </c:pt>
                <c:pt idx="139">
                  <c:v>695</c:v>
                </c:pt>
                <c:pt idx="140">
                  <c:v>700</c:v>
                </c:pt>
                <c:pt idx="141">
                  <c:v>705</c:v>
                </c:pt>
                <c:pt idx="142">
                  <c:v>710</c:v>
                </c:pt>
                <c:pt idx="143">
                  <c:v>715</c:v>
                </c:pt>
                <c:pt idx="144">
                  <c:v>720</c:v>
                </c:pt>
                <c:pt idx="145">
                  <c:v>725</c:v>
                </c:pt>
                <c:pt idx="146">
                  <c:v>730</c:v>
                </c:pt>
                <c:pt idx="147">
                  <c:v>735</c:v>
                </c:pt>
                <c:pt idx="148">
                  <c:v>740</c:v>
                </c:pt>
                <c:pt idx="149">
                  <c:v>745</c:v>
                </c:pt>
                <c:pt idx="150">
                  <c:v>750</c:v>
                </c:pt>
                <c:pt idx="151">
                  <c:v>755</c:v>
                </c:pt>
                <c:pt idx="152">
                  <c:v>760</c:v>
                </c:pt>
                <c:pt idx="153">
                  <c:v>765</c:v>
                </c:pt>
                <c:pt idx="154">
                  <c:v>770</c:v>
                </c:pt>
                <c:pt idx="155">
                  <c:v>775</c:v>
                </c:pt>
                <c:pt idx="156">
                  <c:v>780</c:v>
                </c:pt>
                <c:pt idx="157">
                  <c:v>785</c:v>
                </c:pt>
                <c:pt idx="158">
                  <c:v>790</c:v>
                </c:pt>
                <c:pt idx="159">
                  <c:v>795</c:v>
                </c:pt>
                <c:pt idx="160">
                  <c:v>800</c:v>
                </c:pt>
                <c:pt idx="161">
                  <c:v>805</c:v>
                </c:pt>
                <c:pt idx="162">
                  <c:v>810</c:v>
                </c:pt>
                <c:pt idx="163">
                  <c:v>815</c:v>
                </c:pt>
                <c:pt idx="164">
                  <c:v>820</c:v>
                </c:pt>
                <c:pt idx="165">
                  <c:v>825</c:v>
                </c:pt>
                <c:pt idx="166">
                  <c:v>830</c:v>
                </c:pt>
                <c:pt idx="167">
                  <c:v>835</c:v>
                </c:pt>
                <c:pt idx="168">
                  <c:v>840</c:v>
                </c:pt>
                <c:pt idx="169">
                  <c:v>845</c:v>
                </c:pt>
                <c:pt idx="170">
                  <c:v>850</c:v>
                </c:pt>
                <c:pt idx="171">
                  <c:v>855</c:v>
                </c:pt>
                <c:pt idx="172">
                  <c:v>860</c:v>
                </c:pt>
                <c:pt idx="173">
                  <c:v>865</c:v>
                </c:pt>
                <c:pt idx="174">
                  <c:v>870</c:v>
                </c:pt>
                <c:pt idx="175">
                  <c:v>875</c:v>
                </c:pt>
                <c:pt idx="176">
                  <c:v>880</c:v>
                </c:pt>
                <c:pt idx="177">
                  <c:v>885</c:v>
                </c:pt>
                <c:pt idx="178">
                  <c:v>890</c:v>
                </c:pt>
                <c:pt idx="179">
                  <c:v>895</c:v>
                </c:pt>
                <c:pt idx="180">
                  <c:v>900</c:v>
                </c:pt>
                <c:pt idx="181">
                  <c:v>905</c:v>
                </c:pt>
                <c:pt idx="182">
                  <c:v>910</c:v>
                </c:pt>
                <c:pt idx="183">
                  <c:v>915</c:v>
                </c:pt>
                <c:pt idx="184">
                  <c:v>920</c:v>
                </c:pt>
                <c:pt idx="185">
                  <c:v>925</c:v>
                </c:pt>
                <c:pt idx="186">
                  <c:v>930</c:v>
                </c:pt>
                <c:pt idx="187">
                  <c:v>935</c:v>
                </c:pt>
                <c:pt idx="188">
                  <c:v>940</c:v>
                </c:pt>
                <c:pt idx="189">
                  <c:v>945</c:v>
                </c:pt>
                <c:pt idx="190">
                  <c:v>950</c:v>
                </c:pt>
                <c:pt idx="191">
                  <c:v>955</c:v>
                </c:pt>
                <c:pt idx="192">
                  <c:v>960</c:v>
                </c:pt>
                <c:pt idx="193">
                  <c:v>965</c:v>
                </c:pt>
                <c:pt idx="194">
                  <c:v>970</c:v>
                </c:pt>
                <c:pt idx="195">
                  <c:v>975</c:v>
                </c:pt>
                <c:pt idx="196">
                  <c:v>980</c:v>
                </c:pt>
                <c:pt idx="197">
                  <c:v>985</c:v>
                </c:pt>
                <c:pt idx="198">
                  <c:v>990</c:v>
                </c:pt>
                <c:pt idx="199">
                  <c:v>995</c:v>
                </c:pt>
                <c:pt idx="200">
                  <c:v>1000</c:v>
                </c:pt>
                <c:pt idx="201">
                  <c:v>1005</c:v>
                </c:pt>
                <c:pt idx="202">
                  <c:v>1010</c:v>
                </c:pt>
                <c:pt idx="203">
                  <c:v>1015</c:v>
                </c:pt>
                <c:pt idx="204">
                  <c:v>1020</c:v>
                </c:pt>
                <c:pt idx="205">
                  <c:v>1025</c:v>
                </c:pt>
                <c:pt idx="206">
                  <c:v>1030</c:v>
                </c:pt>
                <c:pt idx="207">
                  <c:v>1035</c:v>
                </c:pt>
                <c:pt idx="208">
                  <c:v>1040</c:v>
                </c:pt>
                <c:pt idx="209">
                  <c:v>1045</c:v>
                </c:pt>
                <c:pt idx="210">
                  <c:v>1050</c:v>
                </c:pt>
                <c:pt idx="211">
                  <c:v>1055</c:v>
                </c:pt>
                <c:pt idx="212">
                  <c:v>1060</c:v>
                </c:pt>
                <c:pt idx="213">
                  <c:v>1065</c:v>
                </c:pt>
                <c:pt idx="214">
                  <c:v>1070</c:v>
                </c:pt>
                <c:pt idx="215">
                  <c:v>1075</c:v>
                </c:pt>
                <c:pt idx="216">
                  <c:v>1080</c:v>
                </c:pt>
                <c:pt idx="217">
                  <c:v>1085</c:v>
                </c:pt>
                <c:pt idx="218">
                  <c:v>1090</c:v>
                </c:pt>
                <c:pt idx="219">
                  <c:v>1095</c:v>
                </c:pt>
                <c:pt idx="220">
                  <c:v>1100</c:v>
                </c:pt>
                <c:pt idx="221">
                  <c:v>1105</c:v>
                </c:pt>
                <c:pt idx="222">
                  <c:v>1110</c:v>
                </c:pt>
                <c:pt idx="223">
                  <c:v>1115</c:v>
                </c:pt>
                <c:pt idx="224">
                  <c:v>1120</c:v>
                </c:pt>
                <c:pt idx="225">
                  <c:v>1125</c:v>
                </c:pt>
                <c:pt idx="226">
                  <c:v>1130</c:v>
                </c:pt>
                <c:pt idx="227">
                  <c:v>1135</c:v>
                </c:pt>
                <c:pt idx="228">
                  <c:v>1140</c:v>
                </c:pt>
                <c:pt idx="229">
                  <c:v>1145</c:v>
                </c:pt>
                <c:pt idx="230">
                  <c:v>1150</c:v>
                </c:pt>
                <c:pt idx="231">
                  <c:v>1155</c:v>
                </c:pt>
                <c:pt idx="232">
                  <c:v>1160</c:v>
                </c:pt>
                <c:pt idx="233">
                  <c:v>1165</c:v>
                </c:pt>
                <c:pt idx="234">
                  <c:v>1170</c:v>
                </c:pt>
                <c:pt idx="235">
                  <c:v>1175</c:v>
                </c:pt>
                <c:pt idx="236">
                  <c:v>1180</c:v>
                </c:pt>
                <c:pt idx="237">
                  <c:v>1185</c:v>
                </c:pt>
                <c:pt idx="238">
                  <c:v>1190</c:v>
                </c:pt>
                <c:pt idx="239">
                  <c:v>1195</c:v>
                </c:pt>
                <c:pt idx="240">
                  <c:v>1200</c:v>
                </c:pt>
                <c:pt idx="241">
                  <c:v>1205</c:v>
                </c:pt>
                <c:pt idx="242">
                  <c:v>1210</c:v>
                </c:pt>
                <c:pt idx="243">
                  <c:v>1215</c:v>
                </c:pt>
                <c:pt idx="244">
                  <c:v>1220</c:v>
                </c:pt>
                <c:pt idx="245">
                  <c:v>1225</c:v>
                </c:pt>
                <c:pt idx="246">
                  <c:v>1230</c:v>
                </c:pt>
                <c:pt idx="247">
                  <c:v>1235</c:v>
                </c:pt>
                <c:pt idx="248">
                  <c:v>1240</c:v>
                </c:pt>
                <c:pt idx="249">
                  <c:v>1245</c:v>
                </c:pt>
                <c:pt idx="250">
                  <c:v>1250</c:v>
                </c:pt>
                <c:pt idx="251">
                  <c:v>1255</c:v>
                </c:pt>
                <c:pt idx="252">
                  <c:v>1260</c:v>
                </c:pt>
                <c:pt idx="253">
                  <c:v>1265</c:v>
                </c:pt>
                <c:pt idx="254">
                  <c:v>1270</c:v>
                </c:pt>
                <c:pt idx="255">
                  <c:v>1275</c:v>
                </c:pt>
                <c:pt idx="256">
                  <c:v>1280</c:v>
                </c:pt>
                <c:pt idx="257">
                  <c:v>1285</c:v>
                </c:pt>
                <c:pt idx="258">
                  <c:v>1290</c:v>
                </c:pt>
                <c:pt idx="259">
                  <c:v>1295</c:v>
                </c:pt>
                <c:pt idx="260">
                  <c:v>1300</c:v>
                </c:pt>
                <c:pt idx="261">
                  <c:v>1305</c:v>
                </c:pt>
                <c:pt idx="262">
                  <c:v>1310</c:v>
                </c:pt>
                <c:pt idx="263">
                  <c:v>1315</c:v>
                </c:pt>
                <c:pt idx="264">
                  <c:v>1320</c:v>
                </c:pt>
                <c:pt idx="265">
                  <c:v>1325</c:v>
                </c:pt>
                <c:pt idx="266">
                  <c:v>1330</c:v>
                </c:pt>
                <c:pt idx="267">
                  <c:v>1335</c:v>
                </c:pt>
                <c:pt idx="268">
                  <c:v>1340</c:v>
                </c:pt>
                <c:pt idx="269">
                  <c:v>1345</c:v>
                </c:pt>
                <c:pt idx="270">
                  <c:v>1350</c:v>
                </c:pt>
                <c:pt idx="271">
                  <c:v>1355</c:v>
                </c:pt>
                <c:pt idx="272">
                  <c:v>1360</c:v>
                </c:pt>
                <c:pt idx="273">
                  <c:v>1365</c:v>
                </c:pt>
                <c:pt idx="274">
                  <c:v>1370</c:v>
                </c:pt>
                <c:pt idx="275">
                  <c:v>1375</c:v>
                </c:pt>
                <c:pt idx="276">
                  <c:v>1380</c:v>
                </c:pt>
                <c:pt idx="277">
                  <c:v>1385</c:v>
                </c:pt>
                <c:pt idx="278">
                  <c:v>1390</c:v>
                </c:pt>
                <c:pt idx="279">
                  <c:v>1395</c:v>
                </c:pt>
                <c:pt idx="280">
                  <c:v>1400</c:v>
                </c:pt>
                <c:pt idx="281">
                  <c:v>1405</c:v>
                </c:pt>
                <c:pt idx="282">
                  <c:v>1410</c:v>
                </c:pt>
                <c:pt idx="283">
                  <c:v>1415</c:v>
                </c:pt>
                <c:pt idx="284">
                  <c:v>1420</c:v>
                </c:pt>
                <c:pt idx="285">
                  <c:v>1425</c:v>
                </c:pt>
                <c:pt idx="286">
                  <c:v>1430</c:v>
                </c:pt>
                <c:pt idx="287">
                  <c:v>1435</c:v>
                </c:pt>
                <c:pt idx="288">
                  <c:v>1440</c:v>
                </c:pt>
                <c:pt idx="289">
                  <c:v>1445</c:v>
                </c:pt>
                <c:pt idx="290">
                  <c:v>1450</c:v>
                </c:pt>
                <c:pt idx="291">
                  <c:v>1455</c:v>
                </c:pt>
                <c:pt idx="292">
                  <c:v>1460</c:v>
                </c:pt>
                <c:pt idx="293">
                  <c:v>1465</c:v>
                </c:pt>
                <c:pt idx="294">
                  <c:v>1470</c:v>
                </c:pt>
                <c:pt idx="295">
                  <c:v>1475</c:v>
                </c:pt>
                <c:pt idx="296">
                  <c:v>1480</c:v>
                </c:pt>
                <c:pt idx="297">
                  <c:v>1485</c:v>
                </c:pt>
                <c:pt idx="298">
                  <c:v>1490</c:v>
                </c:pt>
                <c:pt idx="299">
                  <c:v>1495</c:v>
                </c:pt>
                <c:pt idx="300">
                  <c:v>1500</c:v>
                </c:pt>
                <c:pt idx="301">
                  <c:v>1505</c:v>
                </c:pt>
                <c:pt idx="302">
                  <c:v>1510</c:v>
                </c:pt>
                <c:pt idx="303">
                  <c:v>1515</c:v>
                </c:pt>
                <c:pt idx="304">
                  <c:v>1520</c:v>
                </c:pt>
                <c:pt idx="305">
                  <c:v>1525</c:v>
                </c:pt>
                <c:pt idx="306">
                  <c:v>1530</c:v>
                </c:pt>
                <c:pt idx="307">
                  <c:v>1535</c:v>
                </c:pt>
                <c:pt idx="308">
                  <c:v>1540</c:v>
                </c:pt>
                <c:pt idx="309">
                  <c:v>1545</c:v>
                </c:pt>
                <c:pt idx="310">
                  <c:v>1550</c:v>
                </c:pt>
                <c:pt idx="311">
                  <c:v>1555</c:v>
                </c:pt>
                <c:pt idx="312">
                  <c:v>1560</c:v>
                </c:pt>
                <c:pt idx="313">
                  <c:v>1565</c:v>
                </c:pt>
                <c:pt idx="314">
                  <c:v>1570</c:v>
                </c:pt>
                <c:pt idx="315">
                  <c:v>1575</c:v>
                </c:pt>
                <c:pt idx="316">
                  <c:v>1580</c:v>
                </c:pt>
                <c:pt idx="317">
                  <c:v>1585</c:v>
                </c:pt>
                <c:pt idx="318">
                  <c:v>1590</c:v>
                </c:pt>
                <c:pt idx="319">
                  <c:v>1595</c:v>
                </c:pt>
                <c:pt idx="320">
                  <c:v>1600</c:v>
                </c:pt>
                <c:pt idx="321">
                  <c:v>1605</c:v>
                </c:pt>
                <c:pt idx="322">
                  <c:v>1610</c:v>
                </c:pt>
                <c:pt idx="323">
                  <c:v>1615</c:v>
                </c:pt>
                <c:pt idx="324">
                  <c:v>1620</c:v>
                </c:pt>
                <c:pt idx="325">
                  <c:v>1625</c:v>
                </c:pt>
                <c:pt idx="326">
                  <c:v>1630</c:v>
                </c:pt>
                <c:pt idx="327">
                  <c:v>1635</c:v>
                </c:pt>
                <c:pt idx="328">
                  <c:v>1640</c:v>
                </c:pt>
                <c:pt idx="329">
                  <c:v>1645</c:v>
                </c:pt>
                <c:pt idx="330">
                  <c:v>1650</c:v>
                </c:pt>
                <c:pt idx="331">
                  <c:v>1655</c:v>
                </c:pt>
                <c:pt idx="332">
                  <c:v>1660</c:v>
                </c:pt>
                <c:pt idx="333">
                  <c:v>1665</c:v>
                </c:pt>
                <c:pt idx="334">
                  <c:v>1670</c:v>
                </c:pt>
                <c:pt idx="335">
                  <c:v>1675</c:v>
                </c:pt>
                <c:pt idx="336">
                  <c:v>1680</c:v>
                </c:pt>
                <c:pt idx="337">
                  <c:v>1685</c:v>
                </c:pt>
                <c:pt idx="338">
                  <c:v>1690</c:v>
                </c:pt>
                <c:pt idx="339">
                  <c:v>1695</c:v>
                </c:pt>
                <c:pt idx="340">
                  <c:v>1700</c:v>
                </c:pt>
                <c:pt idx="341">
                  <c:v>1705</c:v>
                </c:pt>
                <c:pt idx="342">
                  <c:v>1710</c:v>
                </c:pt>
                <c:pt idx="343">
                  <c:v>1715</c:v>
                </c:pt>
                <c:pt idx="344">
                  <c:v>1720</c:v>
                </c:pt>
                <c:pt idx="345">
                  <c:v>1725</c:v>
                </c:pt>
                <c:pt idx="346">
                  <c:v>1730</c:v>
                </c:pt>
                <c:pt idx="347">
                  <c:v>1735</c:v>
                </c:pt>
                <c:pt idx="348">
                  <c:v>1740</c:v>
                </c:pt>
                <c:pt idx="349">
                  <c:v>1745</c:v>
                </c:pt>
                <c:pt idx="350">
                  <c:v>1750</c:v>
                </c:pt>
                <c:pt idx="351">
                  <c:v>1755</c:v>
                </c:pt>
                <c:pt idx="352">
                  <c:v>1760</c:v>
                </c:pt>
                <c:pt idx="353">
                  <c:v>1765</c:v>
                </c:pt>
                <c:pt idx="354">
                  <c:v>1770</c:v>
                </c:pt>
                <c:pt idx="355">
                  <c:v>1775</c:v>
                </c:pt>
                <c:pt idx="356">
                  <c:v>1780</c:v>
                </c:pt>
                <c:pt idx="357">
                  <c:v>1785</c:v>
                </c:pt>
                <c:pt idx="358">
                  <c:v>1790</c:v>
                </c:pt>
                <c:pt idx="359">
                  <c:v>1795</c:v>
                </c:pt>
                <c:pt idx="360">
                  <c:v>1800</c:v>
                </c:pt>
                <c:pt idx="361">
                  <c:v>1805</c:v>
                </c:pt>
                <c:pt idx="362">
                  <c:v>1810</c:v>
                </c:pt>
                <c:pt idx="363">
                  <c:v>1815</c:v>
                </c:pt>
                <c:pt idx="364">
                  <c:v>1820</c:v>
                </c:pt>
                <c:pt idx="365">
                  <c:v>1825</c:v>
                </c:pt>
                <c:pt idx="366">
                  <c:v>1830</c:v>
                </c:pt>
                <c:pt idx="367">
                  <c:v>1835</c:v>
                </c:pt>
                <c:pt idx="368">
                  <c:v>1840</c:v>
                </c:pt>
                <c:pt idx="369">
                  <c:v>1845</c:v>
                </c:pt>
                <c:pt idx="370">
                  <c:v>1850</c:v>
                </c:pt>
                <c:pt idx="371">
                  <c:v>1855</c:v>
                </c:pt>
                <c:pt idx="372">
                  <c:v>1860</c:v>
                </c:pt>
                <c:pt idx="373">
                  <c:v>1865</c:v>
                </c:pt>
                <c:pt idx="374">
                  <c:v>1870</c:v>
                </c:pt>
                <c:pt idx="375">
                  <c:v>1875</c:v>
                </c:pt>
                <c:pt idx="376">
                  <c:v>1880</c:v>
                </c:pt>
                <c:pt idx="377">
                  <c:v>1885</c:v>
                </c:pt>
                <c:pt idx="378">
                  <c:v>1890</c:v>
                </c:pt>
                <c:pt idx="379">
                  <c:v>1895</c:v>
                </c:pt>
                <c:pt idx="380">
                  <c:v>1900</c:v>
                </c:pt>
                <c:pt idx="381">
                  <c:v>1905</c:v>
                </c:pt>
                <c:pt idx="382">
                  <c:v>1910</c:v>
                </c:pt>
                <c:pt idx="383">
                  <c:v>1915</c:v>
                </c:pt>
                <c:pt idx="384">
                  <c:v>1920</c:v>
                </c:pt>
                <c:pt idx="385">
                  <c:v>1925</c:v>
                </c:pt>
                <c:pt idx="386">
                  <c:v>1930</c:v>
                </c:pt>
                <c:pt idx="387">
                  <c:v>1935</c:v>
                </c:pt>
                <c:pt idx="388">
                  <c:v>1940</c:v>
                </c:pt>
                <c:pt idx="389">
                  <c:v>1945</c:v>
                </c:pt>
                <c:pt idx="390">
                  <c:v>1950</c:v>
                </c:pt>
                <c:pt idx="391">
                  <c:v>1955</c:v>
                </c:pt>
                <c:pt idx="392">
                  <c:v>1960</c:v>
                </c:pt>
                <c:pt idx="393">
                  <c:v>1965</c:v>
                </c:pt>
                <c:pt idx="394">
                  <c:v>1970</c:v>
                </c:pt>
                <c:pt idx="395">
                  <c:v>1975</c:v>
                </c:pt>
                <c:pt idx="396">
                  <c:v>1980</c:v>
                </c:pt>
                <c:pt idx="397">
                  <c:v>1985</c:v>
                </c:pt>
                <c:pt idx="398">
                  <c:v>1990</c:v>
                </c:pt>
                <c:pt idx="399">
                  <c:v>1995</c:v>
                </c:pt>
                <c:pt idx="400">
                  <c:v>2000</c:v>
                </c:pt>
                <c:pt idx="401">
                  <c:v>2005</c:v>
                </c:pt>
                <c:pt idx="402">
                  <c:v>2010</c:v>
                </c:pt>
                <c:pt idx="403">
                  <c:v>2015</c:v>
                </c:pt>
                <c:pt idx="404">
                  <c:v>2020</c:v>
                </c:pt>
                <c:pt idx="405">
                  <c:v>2025</c:v>
                </c:pt>
                <c:pt idx="406">
                  <c:v>2030</c:v>
                </c:pt>
                <c:pt idx="407">
                  <c:v>2035</c:v>
                </c:pt>
                <c:pt idx="408">
                  <c:v>2040</c:v>
                </c:pt>
                <c:pt idx="409">
                  <c:v>2045</c:v>
                </c:pt>
                <c:pt idx="410">
                  <c:v>2050</c:v>
                </c:pt>
                <c:pt idx="411">
                  <c:v>2055</c:v>
                </c:pt>
                <c:pt idx="412">
                  <c:v>2060</c:v>
                </c:pt>
                <c:pt idx="413">
                  <c:v>2065</c:v>
                </c:pt>
                <c:pt idx="414">
                  <c:v>2070</c:v>
                </c:pt>
                <c:pt idx="415">
                  <c:v>2075</c:v>
                </c:pt>
                <c:pt idx="416">
                  <c:v>2080</c:v>
                </c:pt>
                <c:pt idx="417">
                  <c:v>2085</c:v>
                </c:pt>
                <c:pt idx="418">
                  <c:v>2090</c:v>
                </c:pt>
                <c:pt idx="419">
                  <c:v>2095</c:v>
                </c:pt>
                <c:pt idx="420">
                  <c:v>2100</c:v>
                </c:pt>
                <c:pt idx="421">
                  <c:v>2105</c:v>
                </c:pt>
                <c:pt idx="422">
                  <c:v>2110</c:v>
                </c:pt>
                <c:pt idx="423">
                  <c:v>2115</c:v>
                </c:pt>
                <c:pt idx="424">
                  <c:v>2120</c:v>
                </c:pt>
                <c:pt idx="425">
                  <c:v>2125</c:v>
                </c:pt>
                <c:pt idx="426">
                  <c:v>2130</c:v>
                </c:pt>
                <c:pt idx="427">
                  <c:v>2135</c:v>
                </c:pt>
                <c:pt idx="428">
                  <c:v>2140</c:v>
                </c:pt>
                <c:pt idx="429">
                  <c:v>2145</c:v>
                </c:pt>
                <c:pt idx="430">
                  <c:v>2150</c:v>
                </c:pt>
                <c:pt idx="431">
                  <c:v>2155</c:v>
                </c:pt>
                <c:pt idx="432">
                  <c:v>2160</c:v>
                </c:pt>
                <c:pt idx="433">
                  <c:v>2165</c:v>
                </c:pt>
                <c:pt idx="434">
                  <c:v>2170</c:v>
                </c:pt>
                <c:pt idx="435">
                  <c:v>2175</c:v>
                </c:pt>
                <c:pt idx="436">
                  <c:v>2180</c:v>
                </c:pt>
                <c:pt idx="437">
                  <c:v>2185</c:v>
                </c:pt>
                <c:pt idx="438">
                  <c:v>2190</c:v>
                </c:pt>
                <c:pt idx="439">
                  <c:v>2195</c:v>
                </c:pt>
                <c:pt idx="440">
                  <c:v>2200</c:v>
                </c:pt>
                <c:pt idx="441">
                  <c:v>2205</c:v>
                </c:pt>
                <c:pt idx="442">
                  <c:v>2210</c:v>
                </c:pt>
                <c:pt idx="443">
                  <c:v>2215</c:v>
                </c:pt>
                <c:pt idx="444">
                  <c:v>2220</c:v>
                </c:pt>
                <c:pt idx="445">
                  <c:v>2225</c:v>
                </c:pt>
                <c:pt idx="446">
                  <c:v>2230</c:v>
                </c:pt>
                <c:pt idx="447">
                  <c:v>2235</c:v>
                </c:pt>
                <c:pt idx="448">
                  <c:v>2240</c:v>
                </c:pt>
                <c:pt idx="449">
                  <c:v>2245</c:v>
                </c:pt>
                <c:pt idx="450">
                  <c:v>2250</c:v>
                </c:pt>
                <c:pt idx="451">
                  <c:v>2255</c:v>
                </c:pt>
                <c:pt idx="452">
                  <c:v>2260</c:v>
                </c:pt>
                <c:pt idx="453">
                  <c:v>2265</c:v>
                </c:pt>
                <c:pt idx="454">
                  <c:v>2270</c:v>
                </c:pt>
                <c:pt idx="455">
                  <c:v>2275</c:v>
                </c:pt>
                <c:pt idx="456">
                  <c:v>2280</c:v>
                </c:pt>
                <c:pt idx="457">
                  <c:v>2285</c:v>
                </c:pt>
                <c:pt idx="458">
                  <c:v>2290</c:v>
                </c:pt>
                <c:pt idx="459">
                  <c:v>2295</c:v>
                </c:pt>
              </c:numCache>
            </c:numRef>
          </c:xVal>
          <c:yVal>
            <c:numRef>
              <c:f>Escenario1!$R$126:$R$585</c:f>
              <c:numCache>
                <c:formatCode>0.00</c:formatCode>
                <c:ptCount val="460"/>
                <c:pt idx="0">
                  <c:v>0</c:v>
                </c:pt>
                <c:pt idx="1">
                  <c:v>0</c:v>
                </c:pt>
                <c:pt idx="2">
                  <c:v>0.94525807116157023</c:v>
                </c:pt>
                <c:pt idx="3">
                  <c:v>3.5680942779967633</c:v>
                </c:pt>
                <c:pt idx="4">
                  <c:v>6.8793615406752613</c:v>
                </c:pt>
                <c:pt idx="5">
                  <c:v>10.109352719351856</c:v>
                </c:pt>
                <c:pt idx="6">
                  <c:v>13.002717716612668</c:v>
                </c:pt>
                <c:pt idx="7">
                  <c:v>15.495988747954801</c:v>
                </c:pt>
                <c:pt idx="8">
                  <c:v>17.601476489296846</c:v>
                </c:pt>
                <c:pt idx="9">
                  <c:v>19.357943790064578</c:v>
                </c:pt>
                <c:pt idx="10">
                  <c:v>20.810752005871027</c:v>
                </c:pt>
                <c:pt idx="11">
                  <c:v>22.002437816457075</c:v>
                </c:pt>
                <c:pt idx="12">
                  <c:v>22.975835003251781</c:v>
                </c:pt>
                <c:pt idx="13">
                  <c:v>23.767267819721269</c:v>
                </c:pt>
                <c:pt idx="14">
                  <c:v>24.407174057793256</c:v>
                </c:pt>
                <c:pt idx="15">
                  <c:v>24.920712873483115</c:v>
                </c:pt>
                <c:pt idx="16">
                  <c:v>25.328356536355777</c:v>
                </c:pt>
                <c:pt idx="17">
                  <c:v>25.646465020107367</c:v>
                </c:pt>
                <c:pt idx="18">
                  <c:v>25.887842485939405</c:v>
                </c:pt>
                <c:pt idx="19">
                  <c:v>26.062275110370766</c:v>
                </c:pt>
                <c:pt idx="20">
                  <c:v>26.177050186448501</c:v>
                </c:pt>
                <c:pt idx="21">
                  <c:v>26.237456803361912</c:v>
                </c:pt>
                <c:pt idx="22">
                  <c:v>26.247268565826218</c:v>
                </c:pt>
                <c:pt idx="23">
                  <c:v>26.209208700253086</c:v>
                </c:pt>
                <c:pt idx="24">
                  <c:v>26.125397506592094</c:v>
                </c:pt>
                <c:pt idx="25">
                  <c:v>25.997781480750412</c:v>
                </c:pt>
                <c:pt idx="26">
                  <c:v>25.82854262670438</c:v>
                </c:pt>
                <c:pt idx="27">
                  <c:v>25.620485695008227</c:v>
                </c:pt>
                <c:pt idx="28">
                  <c:v>25.377400796916938</c:v>
                </c:pt>
                <c:pt idx="29">
                  <c:v>25.104400002008372</c:v>
                </c:pt>
                <c:pt idx="30">
                  <c:v>24.808230607555082</c:v>
                </c:pt>
                <c:pt idx="31">
                  <c:v>24.497576111440068</c:v>
                </c:pt>
                <c:pt idx="32">
                  <c:v>24.183367670808376</c:v>
                </c:pt>
                <c:pt idx="33">
                  <c:v>23.879137931949018</c:v>
                </c:pt>
                <c:pt idx="34">
                  <c:v>23.601444217687778</c:v>
                </c:pt>
                <c:pt idx="35">
                  <c:v>23.37036091232056</c:v>
                </c:pt>
                <c:pt idx="36">
                  <c:v>23.210000343924548</c:v>
                </c:pt>
                <c:pt idx="37">
                  <c:v>23.148994921042181</c:v>
                </c:pt>
                <c:pt idx="38">
                  <c:v>23.017378651665769</c:v>
                </c:pt>
                <c:pt idx="39">
                  <c:v>22.620722162359883</c:v>
                </c:pt>
                <c:pt idx="40">
                  <c:v>22.063878533862919</c:v>
                </c:pt>
                <c:pt idx="41">
                  <c:v>21.453759451709786</c:v>
                </c:pt>
                <c:pt idx="42">
                  <c:v>20.832191005892856</c:v>
                </c:pt>
                <c:pt idx="43">
                  <c:v>20.216495034908238</c:v>
                </c:pt>
                <c:pt idx="44">
                  <c:v>19.613633017850134</c:v>
                </c:pt>
                <c:pt idx="45">
                  <c:v>19.026320979106384</c:v>
                </c:pt>
                <c:pt idx="46">
                  <c:v>18.455531349733189</c:v>
                </c:pt>
                <c:pt idx="47">
                  <c:v>17.901865409241193</c:v>
                </c:pt>
                <c:pt idx="48">
                  <c:v>17.364809446963957</c:v>
                </c:pt>
                <c:pt idx="49">
                  <c:v>16.843865163555041</c:v>
                </c:pt>
                <c:pt idx="50">
                  <c:v>16.338549208648388</c:v>
                </c:pt>
                <c:pt idx="51">
                  <c:v>15.848392732388936</c:v>
                </c:pt>
                <c:pt idx="52">
                  <c:v>15.372940950417268</c:v>
                </c:pt>
                <c:pt idx="53">
                  <c:v>14.911752721904749</c:v>
                </c:pt>
                <c:pt idx="54">
                  <c:v>14.464400140247609</c:v>
                </c:pt>
                <c:pt idx="55">
                  <c:v>14.030468136040181</c:v>
                </c:pt>
                <c:pt idx="56">
                  <c:v>13.609554091958971</c:v>
                </c:pt>
                <c:pt idx="57">
                  <c:v>13.201267469200204</c:v>
                </c:pt>
                <c:pt idx="58">
                  <c:v>12.805229445124198</c:v>
                </c:pt>
                <c:pt idx="59">
                  <c:v>12.421072561770472</c:v>
                </c:pt>
                <c:pt idx="60">
                  <c:v>12.048440384917358</c:v>
                </c:pt>
                <c:pt idx="61">
                  <c:v>11.686987173369836</c:v>
                </c:pt>
                <c:pt idx="62">
                  <c:v>11.336377558168742</c:v>
                </c:pt>
                <c:pt idx="63">
                  <c:v>10.996286231423678</c:v>
                </c:pt>
                <c:pt idx="64">
                  <c:v>10.666397644480968</c:v>
                </c:pt>
                <c:pt idx="65">
                  <c:v>10.346405715146538</c:v>
                </c:pt>
                <c:pt idx="66">
                  <c:v>10.036013543692144</c:v>
                </c:pt>
                <c:pt idx="67">
                  <c:v>9.734933137381379</c:v>
                </c:pt>
                <c:pt idx="68">
                  <c:v>9.4428851432599394</c:v>
                </c:pt>
                <c:pt idx="69">
                  <c:v>9.1595985889621403</c:v>
                </c:pt>
                <c:pt idx="70">
                  <c:v>8.8848106312932753</c:v>
                </c:pt>
                <c:pt idx="71">
                  <c:v>8.6182663123544767</c:v>
                </c:pt>
                <c:pt idx="72">
                  <c:v>8.3597183229838414</c:v>
                </c:pt>
                <c:pt idx="73">
                  <c:v>8.1089267732943267</c:v>
                </c:pt>
                <c:pt idx="74">
                  <c:v>7.8656589700954953</c:v>
                </c:pt>
                <c:pt idx="75">
                  <c:v>7.6296892009926323</c:v>
                </c:pt>
                <c:pt idx="76">
                  <c:v>7.4007985249628527</c:v>
                </c:pt>
                <c:pt idx="77">
                  <c:v>7.1787745692139673</c:v>
                </c:pt>
                <c:pt idx="78">
                  <c:v>6.9634113321375493</c:v>
                </c:pt>
                <c:pt idx="79">
                  <c:v>6.7545089921734238</c:v>
                </c:pt>
                <c:pt idx="80">
                  <c:v>6.5518737224082209</c:v>
                </c:pt>
                <c:pt idx="81">
                  <c:v>6.355317510735973</c:v>
                </c:pt>
                <c:pt idx="82">
                  <c:v>6.1646579854138945</c:v>
                </c:pt>
                <c:pt idx="83">
                  <c:v>5.9797182458514779</c:v>
                </c:pt>
                <c:pt idx="84">
                  <c:v>5.8003266984759332</c:v>
                </c:pt>
                <c:pt idx="85">
                  <c:v>5.6263168975216562</c:v>
                </c:pt>
                <c:pt idx="86">
                  <c:v>5.4575273905960051</c:v>
                </c:pt>
                <c:pt idx="87">
                  <c:v>5.2938015688781253</c:v>
                </c:pt>
                <c:pt idx="88">
                  <c:v>5.1349875218117811</c:v>
                </c:pt>
                <c:pt idx="89">
                  <c:v>4.9809378961574282</c:v>
                </c:pt>
                <c:pt idx="90">
                  <c:v>4.8315097592727057</c:v>
                </c:pt>
                <c:pt idx="91">
                  <c:v>4.6865644664945245</c:v>
                </c:pt>
                <c:pt idx="92">
                  <c:v>4.545967532499688</c:v>
                </c:pt>
                <c:pt idx="93">
                  <c:v>4.409588506524698</c:v>
                </c:pt>
                <c:pt idx="94">
                  <c:v>4.277300851328957</c:v>
                </c:pt>
                <c:pt idx="95">
                  <c:v>4.1489818257890887</c:v>
                </c:pt>
                <c:pt idx="96">
                  <c:v>4.0245123710154163</c:v>
                </c:pt>
                <c:pt idx="97">
                  <c:v>3.9037769998849532</c:v>
                </c:pt>
                <c:pt idx="98">
                  <c:v>3.786663689888405</c:v>
                </c:pt>
                <c:pt idx="99">
                  <c:v>3.6730637791917524</c:v>
                </c:pt>
                <c:pt idx="100">
                  <c:v>3.5628718658159988</c:v>
                </c:pt>
                <c:pt idx="101">
                  <c:v>3.4559857098415199</c:v>
                </c:pt>
                <c:pt idx="102">
                  <c:v>3.3523061385462745</c:v>
                </c:pt>
                <c:pt idx="103">
                  <c:v>3.2517369543898864</c:v>
                </c:pt>
                <c:pt idx="104">
                  <c:v>3.15418484575819</c:v>
                </c:pt>
                <c:pt idx="105">
                  <c:v>3.0595593003854442</c:v>
                </c:pt>
                <c:pt idx="106">
                  <c:v>2.9677725213738815</c:v>
                </c:pt>
                <c:pt idx="107">
                  <c:v>2.8787393457326651</c:v>
                </c:pt>
                <c:pt idx="108">
                  <c:v>2.7923771653606853</c:v>
                </c:pt>
                <c:pt idx="109">
                  <c:v>2.7086058503998638</c:v>
                </c:pt>
                <c:pt idx="110">
                  <c:v>2.6273476748878686</c:v>
                </c:pt>
                <c:pt idx="111">
                  <c:v>2.5485272446412321</c:v>
                </c:pt>
                <c:pt idx="112">
                  <c:v>2.4720714273019953</c:v>
                </c:pt>
                <c:pt idx="113">
                  <c:v>2.3979092844829357</c:v>
                </c:pt>
                <c:pt idx="114">
                  <c:v>2.3259720059484477</c:v>
                </c:pt>
                <c:pt idx="115">
                  <c:v>2.256192845769994</c:v>
                </c:pt>
                <c:pt idx="116">
                  <c:v>2.1885070603968946</c:v>
                </c:pt>
                <c:pt idx="117">
                  <c:v>2.1228518485849874</c:v>
                </c:pt>
                <c:pt idx="118">
                  <c:v>2.0591662931274377</c:v>
                </c:pt>
                <c:pt idx="119">
                  <c:v>1.9973913043336147</c:v>
                </c:pt>
                <c:pt idx="120">
                  <c:v>1.9374695652036062</c:v>
                </c:pt>
                <c:pt idx="121">
                  <c:v>1.8793454782474979</c:v>
                </c:pt>
                <c:pt idx="122">
                  <c:v>1.8229651139000733</c:v>
                </c:pt>
                <c:pt idx="123">
                  <c:v>1.7682761604830712</c:v>
                </c:pt>
                <c:pt idx="124">
                  <c:v>1.715227875668579</c:v>
                </c:pt>
                <c:pt idx="125">
                  <c:v>1.6637710393985219</c:v>
                </c:pt>
                <c:pt idx="126">
                  <c:v>1.6138579082165663</c:v>
                </c:pt>
                <c:pt idx="127">
                  <c:v>1.5654421709700692</c:v>
                </c:pt>
                <c:pt idx="128">
                  <c:v>1.5184789058409671</c:v>
                </c:pt>
                <c:pt idx="129">
                  <c:v>1.4729245386657381</c:v>
                </c:pt>
                <c:pt idx="130">
                  <c:v>1.4287368025057661</c:v>
                </c:pt>
                <c:pt idx="131">
                  <c:v>1.385874698430593</c:v>
                </c:pt>
                <c:pt idx="132">
                  <c:v>1.3442984574776753</c:v>
                </c:pt>
                <c:pt idx="133">
                  <c:v>1.3039695037533452</c:v>
                </c:pt>
                <c:pt idx="134">
                  <c:v>1.2648504186407448</c:v>
                </c:pt>
                <c:pt idx="135">
                  <c:v>1.2269049060815223</c:v>
                </c:pt>
                <c:pt idx="136">
                  <c:v>1.1900977588990767</c:v>
                </c:pt>
                <c:pt idx="137">
                  <c:v>1.1543948261321044</c:v>
                </c:pt>
                <c:pt idx="138">
                  <c:v>1.1197629813481411</c:v>
                </c:pt>
                <c:pt idx="139">
                  <c:v>1.0861700919076966</c:v>
                </c:pt>
                <c:pt idx="140">
                  <c:v>1.0535849891504658</c:v>
                </c:pt>
                <c:pt idx="141">
                  <c:v>1.021977439475952</c:v>
                </c:pt>
                <c:pt idx="142">
                  <c:v>0.99131811629167343</c:v>
                </c:pt>
                <c:pt idx="143">
                  <c:v>0.96157857280292314</c:v>
                </c:pt>
                <c:pt idx="144">
                  <c:v>0.93273121561883554</c:v>
                </c:pt>
                <c:pt idx="145">
                  <c:v>0.90474927915027048</c:v>
                </c:pt>
                <c:pt idx="146">
                  <c:v>0.87760680077576236</c:v>
                </c:pt>
                <c:pt idx="147">
                  <c:v>0.8512785967524894</c:v>
                </c:pt>
                <c:pt idx="148">
                  <c:v>0.82574023884991476</c:v>
                </c:pt>
                <c:pt idx="149">
                  <c:v>0.80096803168441733</c:v>
                </c:pt>
                <c:pt idx="150">
                  <c:v>0.77693899073388473</c:v>
                </c:pt>
                <c:pt idx="151">
                  <c:v>0.75363082101186818</c:v>
                </c:pt>
                <c:pt idx="152">
                  <c:v>0.73102189638151205</c:v>
                </c:pt>
                <c:pt idx="153">
                  <c:v>0.7090912394900668</c:v>
                </c:pt>
                <c:pt idx="154">
                  <c:v>0.68781850230536479</c:v>
                </c:pt>
                <c:pt idx="155">
                  <c:v>0.66718394723620378</c:v>
                </c:pt>
                <c:pt idx="156">
                  <c:v>0.64716842881911774</c:v>
                </c:pt>
                <c:pt idx="157">
                  <c:v>0.62775337595454417</c:v>
                </c:pt>
                <c:pt idx="158">
                  <c:v>0.60892077467590788</c:v>
                </c:pt>
                <c:pt idx="159">
                  <c:v>0.59065315143563057</c:v>
                </c:pt>
                <c:pt idx="160">
                  <c:v>0.57293355689256165</c:v>
                </c:pt>
                <c:pt idx="161">
                  <c:v>0.55574555018578475</c:v>
                </c:pt>
                <c:pt idx="162">
                  <c:v>0.53907318368021129</c:v>
                </c:pt>
                <c:pt idx="163">
                  <c:v>0.52290098816980501</c:v>
                </c:pt>
                <c:pt idx="164">
                  <c:v>0.50721395852471074</c:v>
                </c:pt>
                <c:pt idx="165">
                  <c:v>0.49199753976896954</c:v>
                </c:pt>
                <c:pt idx="166">
                  <c:v>0.47723761357590044</c:v>
                </c:pt>
                <c:pt idx="167">
                  <c:v>0.46292048516862339</c:v>
                </c:pt>
                <c:pt idx="168">
                  <c:v>0.44903287061356467</c:v>
                </c:pt>
                <c:pt idx="169">
                  <c:v>0.4355618844951577</c:v>
                </c:pt>
                <c:pt idx="170">
                  <c:v>0.42249502796030292</c:v>
                </c:pt>
                <c:pt idx="171">
                  <c:v>0.40982017712149382</c:v>
                </c:pt>
                <c:pt idx="172">
                  <c:v>0.39752557180784898</c:v>
                </c:pt>
                <c:pt idx="173">
                  <c:v>0.38559980465361354</c:v>
                </c:pt>
                <c:pt idx="174">
                  <c:v>0.37403181051400514</c:v>
                </c:pt>
                <c:pt idx="175">
                  <c:v>0.362810856198585</c:v>
                </c:pt>
                <c:pt idx="176">
                  <c:v>0.35192653051262746</c:v>
                </c:pt>
                <c:pt idx="177">
                  <c:v>0.34136873459724859</c:v>
                </c:pt>
                <c:pt idx="178">
                  <c:v>0.33112767255933112</c:v>
                </c:pt>
                <c:pt idx="179">
                  <c:v>0.32119384238255122</c:v>
                </c:pt>
                <c:pt idx="180">
                  <c:v>0.31155802711107472</c:v>
                </c:pt>
                <c:pt idx="181">
                  <c:v>0.30221128629774247</c:v>
                </c:pt>
                <c:pt idx="182">
                  <c:v>0.29314494770881017</c:v>
                </c:pt>
                <c:pt idx="183">
                  <c:v>0.28435059927754591</c:v>
                </c:pt>
                <c:pt idx="184">
                  <c:v>0.27582008129921953</c:v>
                </c:pt>
                <c:pt idx="185">
                  <c:v>0.26754547886024294</c:v>
                </c:pt>
                <c:pt idx="186">
                  <c:v>0.2595191144944356</c:v>
                </c:pt>
                <c:pt idx="187">
                  <c:v>0.25173354105960255</c:v>
                </c:pt>
                <c:pt idx="188">
                  <c:v>0.24418153482781446</c:v>
                </c:pt>
                <c:pt idx="189">
                  <c:v>0.23685608878298006</c:v>
                </c:pt>
                <c:pt idx="190">
                  <c:v>0.22975040611949069</c:v>
                </c:pt>
                <c:pt idx="191">
                  <c:v>0.22285789393590597</c:v>
                </c:pt>
                <c:pt idx="192">
                  <c:v>0.21617215711782872</c:v>
                </c:pt>
                <c:pt idx="193">
                  <c:v>0.20968699240429395</c:v>
                </c:pt>
                <c:pt idx="194">
                  <c:v>0.20339638263216511</c:v>
                </c:pt>
                <c:pt idx="195">
                  <c:v>0.19729449115320016</c:v>
                </c:pt>
                <c:pt idx="196">
                  <c:v>0.19137565641860413</c:v>
                </c:pt>
                <c:pt idx="197">
                  <c:v>0.18563438672604601</c:v>
                </c:pt>
                <c:pt idx="198">
                  <c:v>0.18006535512426461</c:v>
                </c:pt>
                <c:pt idx="199">
                  <c:v>0.17466339447053669</c:v>
                </c:pt>
                <c:pt idx="200">
                  <c:v>0.16942349263642062</c:v>
                </c:pt>
                <c:pt idx="201">
                  <c:v>0.16434078785732795</c:v>
                </c:pt>
                <c:pt idx="202">
                  <c:v>0.1594105642216081</c:v>
                </c:pt>
                <c:pt idx="203">
                  <c:v>0.15462824729495989</c:v>
                </c:pt>
                <c:pt idx="204">
                  <c:v>0.1499893998761111</c:v>
                </c:pt>
                <c:pt idx="205">
                  <c:v>0.14548971787982778</c:v>
                </c:pt>
                <c:pt idx="206">
                  <c:v>0.14112502634343294</c:v>
                </c:pt>
                <c:pt idx="207">
                  <c:v>0.13689127555312994</c:v>
                </c:pt>
                <c:pt idx="208">
                  <c:v>0.13278453728653605</c:v>
                </c:pt>
                <c:pt idx="209">
                  <c:v>0.12880100116793999</c:v>
                </c:pt>
                <c:pt idx="210">
                  <c:v>0.12493697113290182</c:v>
                </c:pt>
                <c:pt idx="211">
                  <c:v>0.12118886199891474</c:v>
                </c:pt>
                <c:pt idx="212">
                  <c:v>0.1175531961389473</c:v>
                </c:pt>
                <c:pt idx="213">
                  <c:v>0.11402660025477888</c:v>
                </c:pt>
                <c:pt idx="214">
                  <c:v>0.11060580224713551</c:v>
                </c:pt>
                <c:pt idx="215">
                  <c:v>0.10728762817972146</c:v>
                </c:pt>
                <c:pt idx="216">
                  <c:v>0.10406899933432981</c:v>
                </c:pt>
                <c:pt idx="217">
                  <c:v>0.10094692935429993</c:v>
                </c:pt>
                <c:pt idx="218">
                  <c:v>9.7918521473670916E-2</c:v>
                </c:pt>
                <c:pt idx="219">
                  <c:v>9.4980965829460806E-2</c:v>
                </c:pt>
                <c:pt idx="220">
                  <c:v>9.2131536854576965E-2</c:v>
                </c:pt>
                <c:pt idx="221">
                  <c:v>8.9367590748939657E-2</c:v>
                </c:pt>
                <c:pt idx="222">
                  <c:v>8.6686563026471486E-2</c:v>
                </c:pt>
                <c:pt idx="223">
                  <c:v>8.4085966135677329E-2</c:v>
                </c:pt>
                <c:pt idx="224">
                  <c:v>8.156338715160702E-2</c:v>
                </c:pt>
                <c:pt idx="225">
                  <c:v>7.91164855370588E-2</c:v>
                </c:pt>
                <c:pt idx="226">
                  <c:v>7.6742990970947028E-2</c:v>
                </c:pt>
                <c:pt idx="227">
                  <c:v>7.4440701241818619E-2</c:v>
                </c:pt>
                <c:pt idx="228">
                  <c:v>7.2207480204564051E-2</c:v>
                </c:pt>
                <c:pt idx="229">
                  <c:v>7.0041255798427127E-2</c:v>
                </c:pt>
                <c:pt idx="230">
                  <c:v>6.7940018124474311E-2</c:v>
                </c:pt>
                <c:pt idx="231">
                  <c:v>6.5901817580740096E-2</c:v>
                </c:pt>
                <c:pt idx="232">
                  <c:v>6.3924763053317887E-2</c:v>
                </c:pt>
                <c:pt idx="233">
                  <c:v>6.200702016171835E-2</c:v>
                </c:pt>
                <c:pt idx="234">
                  <c:v>6.0146809556866805E-2</c:v>
                </c:pt>
                <c:pt idx="235">
                  <c:v>5.834240527016079E-2</c:v>
                </c:pt>
                <c:pt idx="236">
                  <c:v>5.6592133112055965E-2</c:v>
                </c:pt>
                <c:pt idx="237">
                  <c:v>5.4894369118694282E-2</c:v>
                </c:pt>
                <c:pt idx="238">
                  <c:v>5.3247538045133463E-2</c:v>
                </c:pt>
                <c:pt idx="239">
                  <c:v>5.1650111903779446E-2</c:v>
                </c:pt>
                <c:pt idx="240">
                  <c:v>5.0100608546666064E-2</c:v>
                </c:pt>
                <c:pt idx="241">
                  <c:v>4.8597590290266092E-2</c:v>
                </c:pt>
                <c:pt idx="242">
                  <c:v>4.7139662581558106E-2</c:v>
                </c:pt>
                <c:pt idx="243">
                  <c:v>4.5725472704111356E-2</c:v>
                </c:pt>
                <c:pt idx="244">
                  <c:v>4.435370852298802E-2</c:v>
                </c:pt>
                <c:pt idx="245">
                  <c:v>4.3023097267298381E-2</c:v>
                </c:pt>
                <c:pt idx="246">
                  <c:v>4.1732404349279426E-2</c:v>
                </c:pt>
                <c:pt idx="247">
                  <c:v>4.0480432218801037E-2</c:v>
                </c:pt>
                <c:pt idx="248">
                  <c:v>3.9266019252237001E-2</c:v>
                </c:pt>
                <c:pt idx="249">
                  <c:v>3.8088038674669901E-2</c:v>
                </c:pt>
                <c:pt idx="250">
                  <c:v>3.6945397514429795E-2</c:v>
                </c:pt>
                <c:pt idx="251">
                  <c:v>3.583703558899691E-2</c:v>
                </c:pt>
                <c:pt idx="252">
                  <c:v>3.4761924521326995E-2</c:v>
                </c:pt>
                <c:pt idx="253">
                  <c:v>3.3719066785687188E-2</c:v>
                </c:pt>
                <c:pt idx="254">
                  <c:v>3.270749478211657E-2</c:v>
                </c:pt>
                <c:pt idx="255">
                  <c:v>3.172626993865308E-2</c:v>
                </c:pt>
                <c:pt idx="256">
                  <c:v>3.0774481840493487E-2</c:v>
                </c:pt>
                <c:pt idx="257">
                  <c:v>2.9851247385278681E-2</c:v>
                </c:pt>
                <c:pt idx="258">
                  <c:v>2.8955709963720318E-2</c:v>
                </c:pt>
                <c:pt idx="259">
                  <c:v>2.8087038664808706E-2</c:v>
                </c:pt>
                <c:pt idx="260">
                  <c:v>2.7244427504864444E-2</c:v>
                </c:pt>
                <c:pt idx="261">
                  <c:v>2.6427094679718509E-2</c:v>
                </c:pt>
                <c:pt idx="262">
                  <c:v>2.5634281839326957E-2</c:v>
                </c:pt>
                <c:pt idx="263">
                  <c:v>2.4865253384147145E-2</c:v>
                </c:pt>
                <c:pt idx="264">
                  <c:v>2.4119295782622733E-2</c:v>
                </c:pt>
                <c:pt idx="265">
                  <c:v>2.3395716909144049E-2</c:v>
                </c:pt>
                <c:pt idx="266">
                  <c:v>2.2693845401869729E-2</c:v>
                </c:pt>
                <c:pt idx="267">
                  <c:v>2.2013030039813638E-2</c:v>
                </c:pt>
                <c:pt idx="268">
                  <c:v>2.1352639138619227E-2</c:v>
                </c:pt>
                <c:pt idx="269">
                  <c:v>2.0712059964460648E-2</c:v>
                </c:pt>
                <c:pt idx="270">
                  <c:v>2.0090698165526836E-2</c:v>
                </c:pt>
                <c:pt idx="271">
                  <c:v>1.9487977220561028E-2</c:v>
                </c:pt>
                <c:pt idx="272">
                  <c:v>1.8903337903944196E-2</c:v>
                </c:pt>
                <c:pt idx="273">
                  <c:v>1.8336237766825868E-2</c:v>
                </c:pt>
                <c:pt idx="274">
                  <c:v>1.7786150633821093E-2</c:v>
                </c:pt>
                <c:pt idx="275">
                  <c:v>1.7252566114806463E-2</c:v>
                </c:pt>
                <c:pt idx="276">
                  <c:v>1.673498913136227E-2</c:v>
                </c:pt>
                <c:pt idx="277">
                  <c:v>1.6232939457421401E-2</c:v>
                </c:pt>
                <c:pt idx="278">
                  <c:v>1.5745951273698759E-2</c:v>
                </c:pt>
                <c:pt idx="279">
                  <c:v>1.5273572735487797E-2</c:v>
                </c:pt>
                <c:pt idx="280">
                  <c:v>1.4815365553423162E-2</c:v>
                </c:pt>
                <c:pt idx="281">
                  <c:v>1.4370904586820468E-2</c:v>
                </c:pt>
                <c:pt idx="282">
                  <c:v>1.3939777449215852E-2</c:v>
                </c:pt>
                <c:pt idx="283">
                  <c:v>1.3521584125739379E-2</c:v>
                </c:pt>
                <c:pt idx="284">
                  <c:v>1.3115936601967195E-2</c:v>
                </c:pt>
                <c:pt idx="285">
                  <c:v>1.272245850390818E-2</c:v>
                </c:pt>
                <c:pt idx="286">
                  <c:v>1.2340784748790933E-2</c:v>
                </c:pt>
                <c:pt idx="287">
                  <c:v>1.1970561206327205E-2</c:v>
                </c:pt>
                <c:pt idx="288">
                  <c:v>1.161144437013739E-2</c:v>
                </c:pt>
                <c:pt idx="289">
                  <c:v>1.1263101039033271E-2</c:v>
                </c:pt>
                <c:pt idx="290">
                  <c:v>1.092520800786227E-2</c:v>
                </c:pt>
                <c:pt idx="291">
                  <c:v>1.0597451767626402E-2</c:v>
                </c:pt>
                <c:pt idx="292">
                  <c:v>1.0279528214597608E-2</c:v>
                </c:pt>
                <c:pt idx="293">
                  <c:v>9.9711423681596821E-3</c:v>
                </c:pt>
                <c:pt idx="294">
                  <c:v>9.6720080971148901E-3</c:v>
                </c:pt>
                <c:pt idx="295">
                  <c:v>9.3818478542014427E-3</c:v>
                </c:pt>
                <c:pt idx="296">
                  <c:v>9.1003924185754006E-3</c:v>
                </c:pt>
                <c:pt idx="297">
                  <c:v>8.8273806460181393E-3</c:v>
                </c:pt>
                <c:pt idx="298">
                  <c:v>8.5625592266375949E-3</c:v>
                </c:pt>
                <c:pt idx="299">
                  <c:v>8.3056824498384668E-3</c:v>
                </c:pt>
                <c:pt idx="300">
                  <c:v>8.0565119763433123E-3</c:v>
                </c:pt>
                <c:pt idx="301">
                  <c:v>7.8148166170530133E-3</c:v>
                </c:pt>
                <c:pt idx="302">
                  <c:v>7.5803721185414234E-3</c:v>
                </c:pt>
                <c:pt idx="303">
                  <c:v>7.352960954985179E-3</c:v>
                </c:pt>
                <c:pt idx="304">
                  <c:v>7.1323721263356248E-3</c:v>
                </c:pt>
                <c:pt idx="305">
                  <c:v>6.9184009625455553E-3</c:v>
                </c:pt>
                <c:pt idx="306">
                  <c:v>6.710848933669189E-3</c:v>
                </c:pt>
                <c:pt idx="307">
                  <c:v>6.5095234656591125E-3</c:v>
                </c:pt>
                <c:pt idx="308">
                  <c:v>6.3142377616893395E-3</c:v>
                </c:pt>
                <c:pt idx="309">
                  <c:v>6.1248106288386596E-3</c:v>
                </c:pt>
                <c:pt idx="310">
                  <c:v>5.9410663099734992E-3</c:v>
                </c:pt>
                <c:pt idx="311">
                  <c:v>5.7628343206742949E-3</c:v>
                </c:pt>
                <c:pt idx="312">
                  <c:v>5.5899492910540657E-3</c:v>
                </c:pt>
                <c:pt idx="313">
                  <c:v>5.4222508123224445E-3</c:v>
                </c:pt>
                <c:pt idx="314">
                  <c:v>5.259583287952771E-3</c:v>
                </c:pt>
                <c:pt idx="315">
                  <c:v>5.1017957893141879E-3</c:v>
                </c:pt>
                <c:pt idx="316">
                  <c:v>4.948741915634762E-3</c:v>
                </c:pt>
                <c:pt idx="317">
                  <c:v>4.8002796581657192E-3</c:v>
                </c:pt>
                <c:pt idx="318">
                  <c:v>4.6562712684207475E-3</c:v>
                </c:pt>
                <c:pt idx="319">
                  <c:v>4.5165831303681254E-3</c:v>
                </c:pt>
                <c:pt idx="320">
                  <c:v>4.3810856364570822E-3</c:v>
                </c:pt>
                <c:pt idx="321">
                  <c:v>4.2496530673633692E-3</c:v>
                </c:pt>
                <c:pt idx="322">
                  <c:v>4.1221634753424684E-3</c:v>
                </c:pt>
                <c:pt idx="323">
                  <c:v>3.9984985710821933E-3</c:v>
                </c:pt>
                <c:pt idx="324">
                  <c:v>3.8785436139497282E-3</c:v>
                </c:pt>
                <c:pt idx="325">
                  <c:v>3.7621873055312372E-3</c:v>
                </c:pt>
                <c:pt idx="326">
                  <c:v>3.6493216863653002E-3</c:v>
                </c:pt>
                <c:pt idx="327">
                  <c:v>3.5398420357743419E-3</c:v>
                </c:pt>
                <c:pt idx="328">
                  <c:v>3.4336467747011113E-3</c:v>
                </c:pt>
                <c:pt idx="329">
                  <c:v>3.3306373714600775E-3</c:v>
                </c:pt>
                <c:pt idx="330">
                  <c:v>3.2307182503162756E-3</c:v>
                </c:pt>
                <c:pt idx="331">
                  <c:v>3.1337967028067875E-3</c:v>
                </c:pt>
                <c:pt idx="332">
                  <c:v>3.0397828017225841E-3</c:v>
                </c:pt>
                <c:pt idx="333">
                  <c:v>2.9485893176709067E-3</c:v>
                </c:pt>
                <c:pt idx="334">
                  <c:v>2.8601316381407791E-3</c:v>
                </c:pt>
                <c:pt idx="335">
                  <c:v>2.774327688996556E-3</c:v>
                </c:pt>
                <c:pt idx="336">
                  <c:v>2.6910978583266597E-3</c:v>
                </c:pt>
                <c:pt idx="337">
                  <c:v>2.6103649225768595E-3</c:v>
                </c:pt>
                <c:pt idx="338">
                  <c:v>2.5320539748995537E-3</c:v>
                </c:pt>
                <c:pt idx="339">
                  <c:v>2.4560923556525669E-3</c:v>
                </c:pt>
                <c:pt idx="340">
                  <c:v>2.3824095849829898E-3</c:v>
                </c:pt>
                <c:pt idx="341">
                  <c:v>2.3109372974335E-3</c:v>
                </c:pt>
                <c:pt idx="342">
                  <c:v>2.2416091785104953E-3</c:v>
                </c:pt>
                <c:pt idx="343">
                  <c:v>2.1743609031551806E-3</c:v>
                </c:pt>
                <c:pt idx="344">
                  <c:v>2.1091300760605249E-3</c:v>
                </c:pt>
                <c:pt idx="345">
                  <c:v>2.0458561737787093E-3</c:v>
                </c:pt>
                <c:pt idx="346">
                  <c:v>1.9844804885653482E-3</c:v>
                </c:pt>
                <c:pt idx="347">
                  <c:v>1.9249460739083877E-3</c:v>
                </c:pt>
                <c:pt idx="348">
                  <c:v>1.8671976916911357E-3</c:v>
                </c:pt>
                <c:pt idx="349">
                  <c:v>1.8111817609404019E-3</c:v>
                </c:pt>
                <c:pt idx="350">
                  <c:v>1.7568463081121899E-3</c:v>
                </c:pt>
                <c:pt idx="351">
                  <c:v>1.7041409188688239E-3</c:v>
                </c:pt>
                <c:pt idx="352">
                  <c:v>1.6530166913027596E-3</c:v>
                </c:pt>
                <c:pt idx="353">
                  <c:v>1.6034261905636766E-3</c:v>
                </c:pt>
                <c:pt idx="354">
                  <c:v>1.5553234048467663E-3</c:v>
                </c:pt>
                <c:pt idx="355">
                  <c:v>1.5086637027013632E-3</c:v>
                </c:pt>
                <c:pt idx="356">
                  <c:v>1.4634037916203223E-3</c:v>
                </c:pt>
                <c:pt idx="357">
                  <c:v>1.4195016778717129E-3</c:v>
                </c:pt>
                <c:pt idx="358">
                  <c:v>1.3769166275355614E-3</c:v>
                </c:pt>
                <c:pt idx="359">
                  <c:v>1.3356091287094944E-3</c:v>
                </c:pt>
                <c:pt idx="360">
                  <c:v>1.2955408548482098E-3</c:v>
                </c:pt>
                <c:pt idx="361">
                  <c:v>1.2566746292027634E-3</c:v>
                </c:pt>
                <c:pt idx="362">
                  <c:v>1.2189743903266805E-3</c:v>
                </c:pt>
                <c:pt idx="363">
                  <c:v>1.1824051586168799E-3</c:v>
                </c:pt>
                <c:pt idx="364">
                  <c:v>1.1469330038583734E-3</c:v>
                </c:pt>
                <c:pt idx="365">
                  <c:v>1.1125250137426223E-3</c:v>
                </c:pt>
                <c:pt idx="366">
                  <c:v>1.0791492633303436E-3</c:v>
                </c:pt>
                <c:pt idx="367">
                  <c:v>1.0467747854304332E-3</c:v>
                </c:pt>
                <c:pt idx="368">
                  <c:v>1.01537154186752E-3</c:v>
                </c:pt>
                <c:pt idx="369">
                  <c:v>9.849103956114946E-4</c:v>
                </c:pt>
                <c:pt idx="370">
                  <c:v>9.5536308374314976E-4</c:v>
                </c:pt>
                <c:pt idx="371">
                  <c:v>9.2670219123085532E-4</c:v>
                </c:pt>
                <c:pt idx="372">
                  <c:v>8.9890112549392961E-4</c:v>
                </c:pt>
                <c:pt idx="373">
                  <c:v>8.7193409172911182E-4</c:v>
                </c:pt>
                <c:pt idx="374">
                  <c:v>8.4577606897723843E-4</c:v>
                </c:pt>
                <c:pt idx="375">
                  <c:v>8.2040278690792144E-4</c:v>
                </c:pt>
                <c:pt idx="376">
                  <c:v>7.9579070330068364E-4</c:v>
                </c:pt>
                <c:pt idx="377">
                  <c:v>7.719169822016632E-4</c:v>
                </c:pt>
                <c:pt idx="378">
                  <c:v>7.4875947273561323E-4</c:v>
                </c:pt>
                <c:pt idx="379">
                  <c:v>7.2629668855354488E-4</c:v>
                </c:pt>
                <c:pt idx="380">
                  <c:v>7.045077878969385E-4</c:v>
                </c:pt>
                <c:pt idx="381">
                  <c:v>6.8337255426003036E-4</c:v>
                </c:pt>
                <c:pt idx="382">
                  <c:v>6.628713776322294E-4</c:v>
                </c:pt>
                <c:pt idx="383">
                  <c:v>6.4298523630326255E-4</c:v>
                </c:pt>
                <c:pt idx="384">
                  <c:v>6.2369567921416458E-4</c:v>
                </c:pt>
                <c:pt idx="385">
                  <c:v>6.0498480883773977E-4</c:v>
                </c:pt>
                <c:pt idx="386">
                  <c:v>5.8683526457260749E-4</c:v>
                </c:pt>
                <c:pt idx="387">
                  <c:v>5.6923020663542936E-4</c:v>
                </c:pt>
                <c:pt idx="388">
                  <c:v>5.5215330043636643E-4</c:v>
                </c:pt>
                <c:pt idx="389">
                  <c:v>5.355887014232754E-4</c:v>
                </c:pt>
                <c:pt idx="390">
                  <c:v>5.1952104038057714E-4</c:v>
                </c:pt>
                <c:pt idx="391">
                  <c:v>5.0393540916915977E-4</c:v>
                </c:pt>
                <c:pt idx="392">
                  <c:v>4.8881734689408508E-4</c:v>
                </c:pt>
                <c:pt idx="393">
                  <c:v>4.7415282648726245E-4</c:v>
                </c:pt>
                <c:pt idx="394">
                  <c:v>4.5992824169264465E-4</c:v>
                </c:pt>
                <c:pt idx="395">
                  <c:v>4.4613039444186522E-4</c:v>
                </c:pt>
                <c:pt idx="396">
                  <c:v>4.3274648260860929E-4</c:v>
                </c:pt>
                <c:pt idx="397">
                  <c:v>4.1976408813035104E-4</c:v>
                </c:pt>
                <c:pt idx="398">
                  <c:v>4.0717116548644042E-4</c:v>
                </c:pt>
                <c:pt idx="399">
                  <c:v>3.9495603052184727E-4</c:v>
                </c:pt>
                <c:pt idx="400">
                  <c:v>3.831073496061918E-4</c:v>
                </c:pt>
                <c:pt idx="401">
                  <c:v>3.7161412911800598E-4</c:v>
                </c:pt>
                <c:pt idx="402">
                  <c:v>3.6046570524446577E-4</c:v>
                </c:pt>
                <c:pt idx="403">
                  <c:v>3.4965173408713188E-4</c:v>
                </c:pt>
                <c:pt idx="404">
                  <c:v>3.3916218206451792E-4</c:v>
                </c:pt>
                <c:pt idx="405">
                  <c:v>3.2898731660258241E-4</c:v>
                </c:pt>
                <c:pt idx="406">
                  <c:v>3.1911769710450487E-4</c:v>
                </c:pt>
                <c:pt idx="407">
                  <c:v>3.0954416619136978E-4</c:v>
                </c:pt>
                <c:pt idx="408">
                  <c:v>3.002578412056286E-4</c:v>
                </c:pt>
                <c:pt idx="409">
                  <c:v>2.9125010596945977E-4</c:v>
                </c:pt>
                <c:pt idx="410">
                  <c:v>2.8251260279037595E-4</c:v>
                </c:pt>
                <c:pt idx="411">
                  <c:v>2.7403722470666466E-4</c:v>
                </c:pt>
                <c:pt idx="412">
                  <c:v>2.6581610796546479E-4</c:v>
                </c:pt>
                <c:pt idx="413">
                  <c:v>2.5784162472650086E-4</c:v>
                </c:pt>
                <c:pt idx="414">
                  <c:v>2.5010637598470582E-4</c:v>
                </c:pt>
                <c:pt idx="415">
                  <c:v>2.4260318470516461E-4</c:v>
                </c:pt>
                <c:pt idx="416">
                  <c:v>2.3532508916400963E-4</c:v>
                </c:pt>
                <c:pt idx="417">
                  <c:v>2.2826533648908937E-4</c:v>
                </c:pt>
                <c:pt idx="418">
                  <c:v>2.2141737639441673E-4</c:v>
                </c:pt>
                <c:pt idx="419">
                  <c:v>2.1477485510258421E-4</c:v>
                </c:pt>
                <c:pt idx="420">
                  <c:v>2.083316094495067E-4</c:v>
                </c:pt>
                <c:pt idx="421">
                  <c:v>2.0208166116602149E-4</c:v>
                </c:pt>
                <c:pt idx="422">
                  <c:v>1.9601921133104088E-4</c:v>
                </c:pt>
                <c:pt idx="423">
                  <c:v>1.9013863499110965E-4</c:v>
                </c:pt>
                <c:pt idx="424">
                  <c:v>1.8443447594137635E-4</c:v>
                </c:pt>
                <c:pt idx="425">
                  <c:v>1.7890144166313505E-4</c:v>
                </c:pt>
                <c:pt idx="426">
                  <c:v>1.7353439841324102E-4</c:v>
                </c:pt>
                <c:pt idx="427">
                  <c:v>1.683283664608438E-4</c:v>
                </c:pt>
                <c:pt idx="428">
                  <c:v>1.6327851546701845E-4</c:v>
                </c:pt>
                <c:pt idx="429">
                  <c:v>1.5838016000300795E-4</c:v>
                </c:pt>
                <c:pt idx="430">
                  <c:v>1.536287552029177E-4</c:v>
                </c:pt>
                <c:pt idx="431">
                  <c:v>1.4901989254683016E-4</c:v>
                </c:pt>
                <c:pt idx="432">
                  <c:v>1.4454929577042527E-4</c:v>
                </c:pt>
                <c:pt idx="433">
                  <c:v>1.4021281689731251E-4</c:v>
                </c:pt>
                <c:pt idx="434">
                  <c:v>1.3600643239039311E-4</c:v>
                </c:pt>
                <c:pt idx="435">
                  <c:v>1.3192623941868132E-4</c:v>
                </c:pt>
                <c:pt idx="436">
                  <c:v>1.2796845223612087E-4</c:v>
                </c:pt>
                <c:pt idx="437">
                  <c:v>1.2412939866903727E-4</c:v>
                </c:pt>
                <c:pt idx="438">
                  <c:v>1.2040551670896614E-4</c:v>
                </c:pt>
                <c:pt idx="439">
                  <c:v>1.1679335120769715E-4</c:v>
                </c:pt>
                <c:pt idx="440">
                  <c:v>1.1328955067146625E-4</c:v>
                </c:pt>
                <c:pt idx="441">
                  <c:v>1.0989086415132226E-4</c:v>
                </c:pt>
                <c:pt idx="442">
                  <c:v>1.0659413822678258E-4</c:v>
                </c:pt>
                <c:pt idx="443">
                  <c:v>1.0339631407997909E-4</c:v>
                </c:pt>
                <c:pt idx="444">
                  <c:v>1.0029442465757973E-4</c:v>
                </c:pt>
                <c:pt idx="445">
                  <c:v>9.7285591917852326E-5</c:v>
                </c:pt>
                <c:pt idx="446">
                  <c:v>9.4367024160316759E-5</c:v>
                </c:pt>
                <c:pt idx="447">
                  <c:v>9.1536013435507263E-5</c:v>
                </c:pt>
                <c:pt idx="448">
                  <c:v>8.8789933032442045E-5</c:v>
                </c:pt>
                <c:pt idx="449">
                  <c:v>8.61262350414688E-5</c:v>
                </c:pt>
                <c:pt idx="450">
                  <c:v>8.3542447990224731E-5</c:v>
                </c:pt>
                <c:pt idx="451">
                  <c:v>8.1036174550517989E-5</c:v>
                </c:pt>
                <c:pt idx="452">
                  <c:v>7.8605089314002426E-5</c:v>
                </c:pt>
                <c:pt idx="453">
                  <c:v>7.6246936634582354E-5</c:v>
                </c:pt>
                <c:pt idx="454">
                  <c:v>7.3959528535544894E-5</c:v>
                </c:pt>
                <c:pt idx="455">
                  <c:v>7.1740742679478559E-5</c:v>
                </c:pt>
                <c:pt idx="456">
                  <c:v>6.958852039909419E-5</c:v>
                </c:pt>
                <c:pt idx="457">
                  <c:v>6.7500864787121363E-5</c:v>
                </c:pt>
                <c:pt idx="458">
                  <c:v>6.5475838843507736E-5</c:v>
                </c:pt>
                <c:pt idx="459">
                  <c:v>6.3511563678202498E-5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2C99-465D-A8D7-65C9B9D444F0}"/>
            </c:ext>
          </c:extLst>
        </c:ser>
        <c:ser>
          <c:idx val="2"/>
          <c:order val="3"/>
          <c:tx>
            <c:strRef>
              <c:f>Escenario1!$K$125</c:f>
              <c:strCache>
                <c:ptCount val="1"/>
                <c:pt idx="0">
                  <c:v>Caudal vertedero de excesos (L/s)</c:v>
                </c:pt>
              </c:strCache>
            </c:strRef>
          </c:tx>
          <c:spPr>
            <a:ln w="34925" cap="rnd">
              <a:solidFill>
                <a:schemeClr val="accent3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Escenario1!$A$126:$A$585</c:f>
              <c:numCache>
                <c:formatCode>0</c:formatCode>
                <c:ptCount val="460"/>
                <c:pt idx="0" formatCode="General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60</c:v>
                </c:pt>
                <c:pt idx="13">
                  <c:v>65</c:v>
                </c:pt>
                <c:pt idx="14">
                  <c:v>70</c:v>
                </c:pt>
                <c:pt idx="15">
                  <c:v>75</c:v>
                </c:pt>
                <c:pt idx="16">
                  <c:v>80</c:v>
                </c:pt>
                <c:pt idx="17">
                  <c:v>85</c:v>
                </c:pt>
                <c:pt idx="18">
                  <c:v>90</c:v>
                </c:pt>
                <c:pt idx="19">
                  <c:v>95</c:v>
                </c:pt>
                <c:pt idx="20">
                  <c:v>100</c:v>
                </c:pt>
                <c:pt idx="21">
                  <c:v>105</c:v>
                </c:pt>
                <c:pt idx="22">
                  <c:v>110</c:v>
                </c:pt>
                <c:pt idx="23">
                  <c:v>115</c:v>
                </c:pt>
                <c:pt idx="24">
                  <c:v>120</c:v>
                </c:pt>
                <c:pt idx="25">
                  <c:v>125</c:v>
                </c:pt>
                <c:pt idx="26">
                  <c:v>130</c:v>
                </c:pt>
                <c:pt idx="27">
                  <c:v>135</c:v>
                </c:pt>
                <c:pt idx="28">
                  <c:v>140</c:v>
                </c:pt>
                <c:pt idx="29">
                  <c:v>145</c:v>
                </c:pt>
                <c:pt idx="30">
                  <c:v>150</c:v>
                </c:pt>
                <c:pt idx="31">
                  <c:v>155</c:v>
                </c:pt>
                <c:pt idx="32">
                  <c:v>160</c:v>
                </c:pt>
                <c:pt idx="33">
                  <c:v>165</c:v>
                </c:pt>
                <c:pt idx="34">
                  <c:v>170</c:v>
                </c:pt>
                <c:pt idx="35">
                  <c:v>175</c:v>
                </c:pt>
                <c:pt idx="36">
                  <c:v>180</c:v>
                </c:pt>
                <c:pt idx="37">
                  <c:v>185</c:v>
                </c:pt>
                <c:pt idx="38">
                  <c:v>190</c:v>
                </c:pt>
                <c:pt idx="39">
                  <c:v>195</c:v>
                </c:pt>
                <c:pt idx="40">
                  <c:v>200</c:v>
                </c:pt>
                <c:pt idx="41">
                  <c:v>205</c:v>
                </c:pt>
                <c:pt idx="42">
                  <c:v>210</c:v>
                </c:pt>
                <c:pt idx="43">
                  <c:v>215</c:v>
                </c:pt>
                <c:pt idx="44">
                  <c:v>220</c:v>
                </c:pt>
                <c:pt idx="45">
                  <c:v>225</c:v>
                </c:pt>
                <c:pt idx="46">
                  <c:v>230</c:v>
                </c:pt>
                <c:pt idx="47">
                  <c:v>235</c:v>
                </c:pt>
                <c:pt idx="48">
                  <c:v>240</c:v>
                </c:pt>
                <c:pt idx="49">
                  <c:v>245</c:v>
                </c:pt>
                <c:pt idx="50">
                  <c:v>250</c:v>
                </c:pt>
                <c:pt idx="51">
                  <c:v>255</c:v>
                </c:pt>
                <c:pt idx="52">
                  <c:v>260</c:v>
                </c:pt>
                <c:pt idx="53">
                  <c:v>265</c:v>
                </c:pt>
                <c:pt idx="54">
                  <c:v>270</c:v>
                </c:pt>
                <c:pt idx="55">
                  <c:v>275</c:v>
                </c:pt>
                <c:pt idx="56">
                  <c:v>280</c:v>
                </c:pt>
                <c:pt idx="57">
                  <c:v>285</c:v>
                </c:pt>
                <c:pt idx="58">
                  <c:v>290</c:v>
                </c:pt>
                <c:pt idx="59">
                  <c:v>295</c:v>
                </c:pt>
                <c:pt idx="60">
                  <c:v>300</c:v>
                </c:pt>
                <c:pt idx="61">
                  <c:v>305</c:v>
                </c:pt>
                <c:pt idx="62">
                  <c:v>310</c:v>
                </c:pt>
                <c:pt idx="63">
                  <c:v>315</c:v>
                </c:pt>
                <c:pt idx="64">
                  <c:v>320</c:v>
                </c:pt>
                <c:pt idx="65">
                  <c:v>325</c:v>
                </c:pt>
                <c:pt idx="66">
                  <c:v>330</c:v>
                </c:pt>
                <c:pt idx="67">
                  <c:v>335</c:v>
                </c:pt>
                <c:pt idx="68">
                  <c:v>340</c:v>
                </c:pt>
                <c:pt idx="69">
                  <c:v>345</c:v>
                </c:pt>
                <c:pt idx="70">
                  <c:v>350</c:v>
                </c:pt>
                <c:pt idx="71">
                  <c:v>355</c:v>
                </c:pt>
                <c:pt idx="72">
                  <c:v>360</c:v>
                </c:pt>
                <c:pt idx="73">
                  <c:v>365</c:v>
                </c:pt>
                <c:pt idx="74">
                  <c:v>370</c:v>
                </c:pt>
                <c:pt idx="75">
                  <c:v>375</c:v>
                </c:pt>
                <c:pt idx="76">
                  <c:v>380</c:v>
                </c:pt>
                <c:pt idx="77">
                  <c:v>385</c:v>
                </c:pt>
                <c:pt idx="78">
                  <c:v>390</c:v>
                </c:pt>
                <c:pt idx="79">
                  <c:v>395</c:v>
                </c:pt>
                <c:pt idx="80">
                  <c:v>400</c:v>
                </c:pt>
                <c:pt idx="81">
                  <c:v>405</c:v>
                </c:pt>
                <c:pt idx="82">
                  <c:v>410</c:v>
                </c:pt>
                <c:pt idx="83">
                  <c:v>415</c:v>
                </c:pt>
                <c:pt idx="84">
                  <c:v>420</c:v>
                </c:pt>
                <c:pt idx="85">
                  <c:v>425</c:v>
                </c:pt>
                <c:pt idx="86">
                  <c:v>430</c:v>
                </c:pt>
                <c:pt idx="87">
                  <c:v>435</c:v>
                </c:pt>
                <c:pt idx="88">
                  <c:v>440</c:v>
                </c:pt>
                <c:pt idx="89">
                  <c:v>445</c:v>
                </c:pt>
                <c:pt idx="90">
                  <c:v>450</c:v>
                </c:pt>
                <c:pt idx="91">
                  <c:v>455</c:v>
                </c:pt>
                <c:pt idx="92">
                  <c:v>460</c:v>
                </c:pt>
                <c:pt idx="93">
                  <c:v>465</c:v>
                </c:pt>
                <c:pt idx="94">
                  <c:v>470</c:v>
                </c:pt>
                <c:pt idx="95">
                  <c:v>475</c:v>
                </c:pt>
                <c:pt idx="96">
                  <c:v>480</c:v>
                </c:pt>
                <c:pt idx="97">
                  <c:v>485</c:v>
                </c:pt>
                <c:pt idx="98">
                  <c:v>490</c:v>
                </c:pt>
                <c:pt idx="99">
                  <c:v>495</c:v>
                </c:pt>
                <c:pt idx="100">
                  <c:v>500</c:v>
                </c:pt>
                <c:pt idx="101">
                  <c:v>505</c:v>
                </c:pt>
                <c:pt idx="102">
                  <c:v>510</c:v>
                </c:pt>
                <c:pt idx="103">
                  <c:v>515</c:v>
                </c:pt>
                <c:pt idx="104">
                  <c:v>520</c:v>
                </c:pt>
                <c:pt idx="105">
                  <c:v>525</c:v>
                </c:pt>
                <c:pt idx="106">
                  <c:v>530</c:v>
                </c:pt>
                <c:pt idx="107">
                  <c:v>535</c:v>
                </c:pt>
                <c:pt idx="108">
                  <c:v>540</c:v>
                </c:pt>
                <c:pt idx="109">
                  <c:v>545</c:v>
                </c:pt>
                <c:pt idx="110">
                  <c:v>550</c:v>
                </c:pt>
                <c:pt idx="111">
                  <c:v>555</c:v>
                </c:pt>
                <c:pt idx="112">
                  <c:v>560</c:v>
                </c:pt>
                <c:pt idx="113">
                  <c:v>565</c:v>
                </c:pt>
                <c:pt idx="114">
                  <c:v>570</c:v>
                </c:pt>
                <c:pt idx="115">
                  <c:v>575</c:v>
                </c:pt>
                <c:pt idx="116">
                  <c:v>580</c:v>
                </c:pt>
                <c:pt idx="117">
                  <c:v>585</c:v>
                </c:pt>
                <c:pt idx="118">
                  <c:v>590</c:v>
                </c:pt>
                <c:pt idx="119">
                  <c:v>595</c:v>
                </c:pt>
                <c:pt idx="120">
                  <c:v>600</c:v>
                </c:pt>
                <c:pt idx="121">
                  <c:v>605</c:v>
                </c:pt>
                <c:pt idx="122">
                  <c:v>610</c:v>
                </c:pt>
                <c:pt idx="123">
                  <c:v>615</c:v>
                </c:pt>
                <c:pt idx="124">
                  <c:v>620</c:v>
                </c:pt>
                <c:pt idx="125">
                  <c:v>625</c:v>
                </c:pt>
                <c:pt idx="126">
                  <c:v>630</c:v>
                </c:pt>
                <c:pt idx="127">
                  <c:v>635</c:v>
                </c:pt>
                <c:pt idx="128">
                  <c:v>640</c:v>
                </c:pt>
                <c:pt idx="129">
                  <c:v>645</c:v>
                </c:pt>
                <c:pt idx="130">
                  <c:v>650</c:v>
                </c:pt>
                <c:pt idx="131">
                  <c:v>655</c:v>
                </c:pt>
                <c:pt idx="132">
                  <c:v>660</c:v>
                </c:pt>
                <c:pt idx="133">
                  <c:v>665</c:v>
                </c:pt>
                <c:pt idx="134">
                  <c:v>670</c:v>
                </c:pt>
                <c:pt idx="135">
                  <c:v>675</c:v>
                </c:pt>
                <c:pt idx="136">
                  <c:v>680</c:v>
                </c:pt>
                <c:pt idx="137">
                  <c:v>685</c:v>
                </c:pt>
                <c:pt idx="138">
                  <c:v>690</c:v>
                </c:pt>
                <c:pt idx="139">
                  <c:v>695</c:v>
                </c:pt>
                <c:pt idx="140">
                  <c:v>700</c:v>
                </c:pt>
                <c:pt idx="141">
                  <c:v>705</c:v>
                </c:pt>
                <c:pt idx="142">
                  <c:v>710</c:v>
                </c:pt>
                <c:pt idx="143">
                  <c:v>715</c:v>
                </c:pt>
                <c:pt idx="144">
                  <c:v>720</c:v>
                </c:pt>
                <c:pt idx="145">
                  <c:v>725</c:v>
                </c:pt>
                <c:pt idx="146">
                  <c:v>730</c:v>
                </c:pt>
                <c:pt idx="147">
                  <c:v>735</c:v>
                </c:pt>
                <c:pt idx="148">
                  <c:v>740</c:v>
                </c:pt>
                <c:pt idx="149">
                  <c:v>745</c:v>
                </c:pt>
                <c:pt idx="150">
                  <c:v>750</c:v>
                </c:pt>
                <c:pt idx="151">
                  <c:v>755</c:v>
                </c:pt>
                <c:pt idx="152">
                  <c:v>760</c:v>
                </c:pt>
                <c:pt idx="153">
                  <c:v>765</c:v>
                </c:pt>
                <c:pt idx="154">
                  <c:v>770</c:v>
                </c:pt>
                <c:pt idx="155">
                  <c:v>775</c:v>
                </c:pt>
                <c:pt idx="156">
                  <c:v>780</c:v>
                </c:pt>
                <c:pt idx="157">
                  <c:v>785</c:v>
                </c:pt>
                <c:pt idx="158">
                  <c:v>790</c:v>
                </c:pt>
                <c:pt idx="159">
                  <c:v>795</c:v>
                </c:pt>
                <c:pt idx="160">
                  <c:v>800</c:v>
                </c:pt>
                <c:pt idx="161">
                  <c:v>805</c:v>
                </c:pt>
                <c:pt idx="162">
                  <c:v>810</c:v>
                </c:pt>
                <c:pt idx="163">
                  <c:v>815</c:v>
                </c:pt>
                <c:pt idx="164">
                  <c:v>820</c:v>
                </c:pt>
                <c:pt idx="165">
                  <c:v>825</c:v>
                </c:pt>
                <c:pt idx="166">
                  <c:v>830</c:v>
                </c:pt>
                <c:pt idx="167">
                  <c:v>835</c:v>
                </c:pt>
                <c:pt idx="168">
                  <c:v>840</c:v>
                </c:pt>
                <c:pt idx="169">
                  <c:v>845</c:v>
                </c:pt>
                <c:pt idx="170">
                  <c:v>850</c:v>
                </c:pt>
                <c:pt idx="171">
                  <c:v>855</c:v>
                </c:pt>
                <c:pt idx="172">
                  <c:v>860</c:v>
                </c:pt>
                <c:pt idx="173">
                  <c:v>865</c:v>
                </c:pt>
                <c:pt idx="174">
                  <c:v>870</c:v>
                </c:pt>
                <c:pt idx="175">
                  <c:v>875</c:v>
                </c:pt>
                <c:pt idx="176">
                  <c:v>880</c:v>
                </c:pt>
                <c:pt idx="177">
                  <c:v>885</c:v>
                </c:pt>
                <c:pt idx="178">
                  <c:v>890</c:v>
                </c:pt>
                <c:pt idx="179">
                  <c:v>895</c:v>
                </c:pt>
                <c:pt idx="180">
                  <c:v>900</c:v>
                </c:pt>
                <c:pt idx="181">
                  <c:v>905</c:v>
                </c:pt>
                <c:pt idx="182">
                  <c:v>910</c:v>
                </c:pt>
                <c:pt idx="183">
                  <c:v>915</c:v>
                </c:pt>
                <c:pt idx="184">
                  <c:v>920</c:v>
                </c:pt>
                <c:pt idx="185">
                  <c:v>925</c:v>
                </c:pt>
                <c:pt idx="186">
                  <c:v>930</c:v>
                </c:pt>
                <c:pt idx="187">
                  <c:v>935</c:v>
                </c:pt>
                <c:pt idx="188">
                  <c:v>940</c:v>
                </c:pt>
                <c:pt idx="189">
                  <c:v>945</c:v>
                </c:pt>
                <c:pt idx="190">
                  <c:v>950</c:v>
                </c:pt>
                <c:pt idx="191">
                  <c:v>955</c:v>
                </c:pt>
                <c:pt idx="192">
                  <c:v>960</c:v>
                </c:pt>
                <c:pt idx="193">
                  <c:v>965</c:v>
                </c:pt>
                <c:pt idx="194">
                  <c:v>970</c:v>
                </c:pt>
                <c:pt idx="195">
                  <c:v>975</c:v>
                </c:pt>
                <c:pt idx="196">
                  <c:v>980</c:v>
                </c:pt>
                <c:pt idx="197">
                  <c:v>985</c:v>
                </c:pt>
                <c:pt idx="198">
                  <c:v>990</c:v>
                </c:pt>
                <c:pt idx="199">
                  <c:v>995</c:v>
                </c:pt>
                <c:pt idx="200">
                  <c:v>1000</c:v>
                </c:pt>
                <c:pt idx="201">
                  <c:v>1005</c:v>
                </c:pt>
                <c:pt idx="202">
                  <c:v>1010</c:v>
                </c:pt>
                <c:pt idx="203">
                  <c:v>1015</c:v>
                </c:pt>
                <c:pt idx="204">
                  <c:v>1020</c:v>
                </c:pt>
                <c:pt idx="205">
                  <c:v>1025</c:v>
                </c:pt>
                <c:pt idx="206">
                  <c:v>1030</c:v>
                </c:pt>
                <c:pt idx="207">
                  <c:v>1035</c:v>
                </c:pt>
                <c:pt idx="208">
                  <c:v>1040</c:v>
                </c:pt>
                <c:pt idx="209">
                  <c:v>1045</c:v>
                </c:pt>
                <c:pt idx="210">
                  <c:v>1050</c:v>
                </c:pt>
                <c:pt idx="211">
                  <c:v>1055</c:v>
                </c:pt>
                <c:pt idx="212">
                  <c:v>1060</c:v>
                </c:pt>
                <c:pt idx="213">
                  <c:v>1065</c:v>
                </c:pt>
                <c:pt idx="214">
                  <c:v>1070</c:v>
                </c:pt>
                <c:pt idx="215">
                  <c:v>1075</c:v>
                </c:pt>
                <c:pt idx="216">
                  <c:v>1080</c:v>
                </c:pt>
                <c:pt idx="217">
                  <c:v>1085</c:v>
                </c:pt>
                <c:pt idx="218">
                  <c:v>1090</c:v>
                </c:pt>
                <c:pt idx="219">
                  <c:v>1095</c:v>
                </c:pt>
                <c:pt idx="220">
                  <c:v>1100</c:v>
                </c:pt>
                <c:pt idx="221">
                  <c:v>1105</c:v>
                </c:pt>
                <c:pt idx="222">
                  <c:v>1110</c:v>
                </c:pt>
                <c:pt idx="223">
                  <c:v>1115</c:v>
                </c:pt>
                <c:pt idx="224">
                  <c:v>1120</c:v>
                </c:pt>
                <c:pt idx="225">
                  <c:v>1125</c:v>
                </c:pt>
                <c:pt idx="226">
                  <c:v>1130</c:v>
                </c:pt>
                <c:pt idx="227">
                  <c:v>1135</c:v>
                </c:pt>
                <c:pt idx="228">
                  <c:v>1140</c:v>
                </c:pt>
                <c:pt idx="229">
                  <c:v>1145</c:v>
                </c:pt>
                <c:pt idx="230">
                  <c:v>1150</c:v>
                </c:pt>
                <c:pt idx="231">
                  <c:v>1155</c:v>
                </c:pt>
                <c:pt idx="232">
                  <c:v>1160</c:v>
                </c:pt>
                <c:pt idx="233">
                  <c:v>1165</c:v>
                </c:pt>
                <c:pt idx="234">
                  <c:v>1170</c:v>
                </c:pt>
                <c:pt idx="235">
                  <c:v>1175</c:v>
                </c:pt>
                <c:pt idx="236">
                  <c:v>1180</c:v>
                </c:pt>
                <c:pt idx="237">
                  <c:v>1185</c:v>
                </c:pt>
                <c:pt idx="238">
                  <c:v>1190</c:v>
                </c:pt>
                <c:pt idx="239">
                  <c:v>1195</c:v>
                </c:pt>
                <c:pt idx="240">
                  <c:v>1200</c:v>
                </c:pt>
                <c:pt idx="241">
                  <c:v>1205</c:v>
                </c:pt>
                <c:pt idx="242">
                  <c:v>1210</c:v>
                </c:pt>
                <c:pt idx="243">
                  <c:v>1215</c:v>
                </c:pt>
                <c:pt idx="244">
                  <c:v>1220</c:v>
                </c:pt>
                <c:pt idx="245">
                  <c:v>1225</c:v>
                </c:pt>
                <c:pt idx="246">
                  <c:v>1230</c:v>
                </c:pt>
                <c:pt idx="247">
                  <c:v>1235</c:v>
                </c:pt>
                <c:pt idx="248">
                  <c:v>1240</c:v>
                </c:pt>
                <c:pt idx="249">
                  <c:v>1245</c:v>
                </c:pt>
                <c:pt idx="250">
                  <c:v>1250</c:v>
                </c:pt>
                <c:pt idx="251">
                  <c:v>1255</c:v>
                </c:pt>
                <c:pt idx="252">
                  <c:v>1260</c:v>
                </c:pt>
                <c:pt idx="253">
                  <c:v>1265</c:v>
                </c:pt>
                <c:pt idx="254">
                  <c:v>1270</c:v>
                </c:pt>
                <c:pt idx="255">
                  <c:v>1275</c:v>
                </c:pt>
                <c:pt idx="256">
                  <c:v>1280</c:v>
                </c:pt>
                <c:pt idx="257">
                  <c:v>1285</c:v>
                </c:pt>
                <c:pt idx="258">
                  <c:v>1290</c:v>
                </c:pt>
                <c:pt idx="259">
                  <c:v>1295</c:v>
                </c:pt>
                <c:pt idx="260">
                  <c:v>1300</c:v>
                </c:pt>
                <c:pt idx="261">
                  <c:v>1305</c:v>
                </c:pt>
                <c:pt idx="262">
                  <c:v>1310</c:v>
                </c:pt>
                <c:pt idx="263">
                  <c:v>1315</c:v>
                </c:pt>
                <c:pt idx="264">
                  <c:v>1320</c:v>
                </c:pt>
                <c:pt idx="265">
                  <c:v>1325</c:v>
                </c:pt>
                <c:pt idx="266">
                  <c:v>1330</c:v>
                </c:pt>
                <c:pt idx="267">
                  <c:v>1335</c:v>
                </c:pt>
                <c:pt idx="268">
                  <c:v>1340</c:v>
                </c:pt>
                <c:pt idx="269">
                  <c:v>1345</c:v>
                </c:pt>
                <c:pt idx="270">
                  <c:v>1350</c:v>
                </c:pt>
                <c:pt idx="271">
                  <c:v>1355</c:v>
                </c:pt>
                <c:pt idx="272">
                  <c:v>1360</c:v>
                </c:pt>
                <c:pt idx="273">
                  <c:v>1365</c:v>
                </c:pt>
                <c:pt idx="274">
                  <c:v>1370</c:v>
                </c:pt>
                <c:pt idx="275">
                  <c:v>1375</c:v>
                </c:pt>
                <c:pt idx="276">
                  <c:v>1380</c:v>
                </c:pt>
                <c:pt idx="277">
                  <c:v>1385</c:v>
                </c:pt>
                <c:pt idx="278">
                  <c:v>1390</c:v>
                </c:pt>
                <c:pt idx="279">
                  <c:v>1395</c:v>
                </c:pt>
                <c:pt idx="280">
                  <c:v>1400</c:v>
                </c:pt>
                <c:pt idx="281">
                  <c:v>1405</c:v>
                </c:pt>
                <c:pt idx="282">
                  <c:v>1410</c:v>
                </c:pt>
                <c:pt idx="283">
                  <c:v>1415</c:v>
                </c:pt>
                <c:pt idx="284">
                  <c:v>1420</c:v>
                </c:pt>
                <c:pt idx="285">
                  <c:v>1425</c:v>
                </c:pt>
                <c:pt idx="286">
                  <c:v>1430</c:v>
                </c:pt>
                <c:pt idx="287">
                  <c:v>1435</c:v>
                </c:pt>
                <c:pt idx="288">
                  <c:v>1440</c:v>
                </c:pt>
                <c:pt idx="289">
                  <c:v>1445</c:v>
                </c:pt>
                <c:pt idx="290">
                  <c:v>1450</c:v>
                </c:pt>
                <c:pt idx="291">
                  <c:v>1455</c:v>
                </c:pt>
                <c:pt idx="292">
                  <c:v>1460</c:v>
                </c:pt>
                <c:pt idx="293">
                  <c:v>1465</c:v>
                </c:pt>
                <c:pt idx="294">
                  <c:v>1470</c:v>
                </c:pt>
                <c:pt idx="295">
                  <c:v>1475</c:v>
                </c:pt>
                <c:pt idx="296">
                  <c:v>1480</c:v>
                </c:pt>
                <c:pt idx="297">
                  <c:v>1485</c:v>
                </c:pt>
                <c:pt idx="298">
                  <c:v>1490</c:v>
                </c:pt>
                <c:pt idx="299">
                  <c:v>1495</c:v>
                </c:pt>
                <c:pt idx="300">
                  <c:v>1500</c:v>
                </c:pt>
                <c:pt idx="301">
                  <c:v>1505</c:v>
                </c:pt>
                <c:pt idx="302">
                  <c:v>1510</c:v>
                </c:pt>
                <c:pt idx="303">
                  <c:v>1515</c:v>
                </c:pt>
                <c:pt idx="304">
                  <c:v>1520</c:v>
                </c:pt>
                <c:pt idx="305">
                  <c:v>1525</c:v>
                </c:pt>
                <c:pt idx="306">
                  <c:v>1530</c:v>
                </c:pt>
                <c:pt idx="307">
                  <c:v>1535</c:v>
                </c:pt>
                <c:pt idx="308">
                  <c:v>1540</c:v>
                </c:pt>
                <c:pt idx="309">
                  <c:v>1545</c:v>
                </c:pt>
                <c:pt idx="310">
                  <c:v>1550</c:v>
                </c:pt>
                <c:pt idx="311">
                  <c:v>1555</c:v>
                </c:pt>
                <c:pt idx="312">
                  <c:v>1560</c:v>
                </c:pt>
                <c:pt idx="313">
                  <c:v>1565</c:v>
                </c:pt>
                <c:pt idx="314">
                  <c:v>1570</c:v>
                </c:pt>
                <c:pt idx="315">
                  <c:v>1575</c:v>
                </c:pt>
                <c:pt idx="316">
                  <c:v>1580</c:v>
                </c:pt>
                <c:pt idx="317">
                  <c:v>1585</c:v>
                </c:pt>
                <c:pt idx="318">
                  <c:v>1590</c:v>
                </c:pt>
                <c:pt idx="319">
                  <c:v>1595</c:v>
                </c:pt>
                <c:pt idx="320">
                  <c:v>1600</c:v>
                </c:pt>
                <c:pt idx="321">
                  <c:v>1605</c:v>
                </c:pt>
                <c:pt idx="322">
                  <c:v>1610</c:v>
                </c:pt>
                <c:pt idx="323">
                  <c:v>1615</c:v>
                </c:pt>
                <c:pt idx="324">
                  <c:v>1620</c:v>
                </c:pt>
                <c:pt idx="325">
                  <c:v>1625</c:v>
                </c:pt>
                <c:pt idx="326">
                  <c:v>1630</c:v>
                </c:pt>
                <c:pt idx="327">
                  <c:v>1635</c:v>
                </c:pt>
                <c:pt idx="328">
                  <c:v>1640</c:v>
                </c:pt>
                <c:pt idx="329">
                  <c:v>1645</c:v>
                </c:pt>
                <c:pt idx="330">
                  <c:v>1650</c:v>
                </c:pt>
                <c:pt idx="331">
                  <c:v>1655</c:v>
                </c:pt>
                <c:pt idx="332">
                  <c:v>1660</c:v>
                </c:pt>
                <c:pt idx="333">
                  <c:v>1665</c:v>
                </c:pt>
                <c:pt idx="334">
                  <c:v>1670</c:v>
                </c:pt>
                <c:pt idx="335">
                  <c:v>1675</c:v>
                </c:pt>
                <c:pt idx="336">
                  <c:v>1680</c:v>
                </c:pt>
                <c:pt idx="337">
                  <c:v>1685</c:v>
                </c:pt>
                <c:pt idx="338">
                  <c:v>1690</c:v>
                </c:pt>
                <c:pt idx="339">
                  <c:v>1695</c:v>
                </c:pt>
                <c:pt idx="340">
                  <c:v>1700</c:v>
                </c:pt>
                <c:pt idx="341">
                  <c:v>1705</c:v>
                </c:pt>
                <c:pt idx="342">
                  <c:v>1710</c:v>
                </c:pt>
                <c:pt idx="343">
                  <c:v>1715</c:v>
                </c:pt>
                <c:pt idx="344">
                  <c:v>1720</c:v>
                </c:pt>
                <c:pt idx="345">
                  <c:v>1725</c:v>
                </c:pt>
                <c:pt idx="346">
                  <c:v>1730</c:v>
                </c:pt>
                <c:pt idx="347">
                  <c:v>1735</c:v>
                </c:pt>
                <c:pt idx="348">
                  <c:v>1740</c:v>
                </c:pt>
                <c:pt idx="349">
                  <c:v>1745</c:v>
                </c:pt>
                <c:pt idx="350">
                  <c:v>1750</c:v>
                </c:pt>
                <c:pt idx="351">
                  <c:v>1755</c:v>
                </c:pt>
                <c:pt idx="352">
                  <c:v>1760</c:v>
                </c:pt>
                <c:pt idx="353">
                  <c:v>1765</c:v>
                </c:pt>
                <c:pt idx="354">
                  <c:v>1770</c:v>
                </c:pt>
                <c:pt idx="355">
                  <c:v>1775</c:v>
                </c:pt>
                <c:pt idx="356">
                  <c:v>1780</c:v>
                </c:pt>
                <c:pt idx="357">
                  <c:v>1785</c:v>
                </c:pt>
                <c:pt idx="358">
                  <c:v>1790</c:v>
                </c:pt>
                <c:pt idx="359">
                  <c:v>1795</c:v>
                </c:pt>
                <c:pt idx="360">
                  <c:v>1800</c:v>
                </c:pt>
                <c:pt idx="361">
                  <c:v>1805</c:v>
                </c:pt>
                <c:pt idx="362">
                  <c:v>1810</c:v>
                </c:pt>
                <c:pt idx="363">
                  <c:v>1815</c:v>
                </c:pt>
                <c:pt idx="364">
                  <c:v>1820</c:v>
                </c:pt>
                <c:pt idx="365">
                  <c:v>1825</c:v>
                </c:pt>
                <c:pt idx="366">
                  <c:v>1830</c:v>
                </c:pt>
                <c:pt idx="367">
                  <c:v>1835</c:v>
                </c:pt>
                <c:pt idx="368">
                  <c:v>1840</c:v>
                </c:pt>
                <c:pt idx="369">
                  <c:v>1845</c:v>
                </c:pt>
                <c:pt idx="370">
                  <c:v>1850</c:v>
                </c:pt>
                <c:pt idx="371">
                  <c:v>1855</c:v>
                </c:pt>
                <c:pt idx="372">
                  <c:v>1860</c:v>
                </c:pt>
                <c:pt idx="373">
                  <c:v>1865</c:v>
                </c:pt>
                <c:pt idx="374">
                  <c:v>1870</c:v>
                </c:pt>
                <c:pt idx="375">
                  <c:v>1875</c:v>
                </c:pt>
                <c:pt idx="376">
                  <c:v>1880</c:v>
                </c:pt>
                <c:pt idx="377">
                  <c:v>1885</c:v>
                </c:pt>
                <c:pt idx="378">
                  <c:v>1890</c:v>
                </c:pt>
                <c:pt idx="379">
                  <c:v>1895</c:v>
                </c:pt>
                <c:pt idx="380">
                  <c:v>1900</c:v>
                </c:pt>
                <c:pt idx="381">
                  <c:v>1905</c:v>
                </c:pt>
                <c:pt idx="382">
                  <c:v>1910</c:v>
                </c:pt>
                <c:pt idx="383">
                  <c:v>1915</c:v>
                </c:pt>
                <c:pt idx="384">
                  <c:v>1920</c:v>
                </c:pt>
                <c:pt idx="385">
                  <c:v>1925</c:v>
                </c:pt>
                <c:pt idx="386">
                  <c:v>1930</c:v>
                </c:pt>
                <c:pt idx="387">
                  <c:v>1935</c:v>
                </c:pt>
                <c:pt idx="388">
                  <c:v>1940</c:v>
                </c:pt>
                <c:pt idx="389">
                  <c:v>1945</c:v>
                </c:pt>
                <c:pt idx="390">
                  <c:v>1950</c:v>
                </c:pt>
                <c:pt idx="391">
                  <c:v>1955</c:v>
                </c:pt>
                <c:pt idx="392">
                  <c:v>1960</c:v>
                </c:pt>
                <c:pt idx="393">
                  <c:v>1965</c:v>
                </c:pt>
                <c:pt idx="394">
                  <c:v>1970</c:v>
                </c:pt>
                <c:pt idx="395">
                  <c:v>1975</c:v>
                </c:pt>
                <c:pt idx="396">
                  <c:v>1980</c:v>
                </c:pt>
                <c:pt idx="397">
                  <c:v>1985</c:v>
                </c:pt>
                <c:pt idx="398">
                  <c:v>1990</c:v>
                </c:pt>
                <c:pt idx="399">
                  <c:v>1995</c:v>
                </c:pt>
                <c:pt idx="400">
                  <c:v>2000</c:v>
                </c:pt>
                <c:pt idx="401">
                  <c:v>2005</c:v>
                </c:pt>
                <c:pt idx="402">
                  <c:v>2010</c:v>
                </c:pt>
                <c:pt idx="403">
                  <c:v>2015</c:v>
                </c:pt>
                <c:pt idx="404">
                  <c:v>2020</c:v>
                </c:pt>
                <c:pt idx="405">
                  <c:v>2025</c:v>
                </c:pt>
                <c:pt idx="406">
                  <c:v>2030</c:v>
                </c:pt>
                <c:pt idx="407">
                  <c:v>2035</c:v>
                </c:pt>
                <c:pt idx="408">
                  <c:v>2040</c:v>
                </c:pt>
                <c:pt idx="409">
                  <c:v>2045</c:v>
                </c:pt>
                <c:pt idx="410">
                  <c:v>2050</c:v>
                </c:pt>
                <c:pt idx="411">
                  <c:v>2055</c:v>
                </c:pt>
                <c:pt idx="412">
                  <c:v>2060</c:v>
                </c:pt>
                <c:pt idx="413">
                  <c:v>2065</c:v>
                </c:pt>
                <c:pt idx="414">
                  <c:v>2070</c:v>
                </c:pt>
                <c:pt idx="415">
                  <c:v>2075</c:v>
                </c:pt>
                <c:pt idx="416">
                  <c:v>2080</c:v>
                </c:pt>
                <c:pt idx="417">
                  <c:v>2085</c:v>
                </c:pt>
                <c:pt idx="418">
                  <c:v>2090</c:v>
                </c:pt>
                <c:pt idx="419">
                  <c:v>2095</c:v>
                </c:pt>
                <c:pt idx="420">
                  <c:v>2100</c:v>
                </c:pt>
                <c:pt idx="421">
                  <c:v>2105</c:v>
                </c:pt>
                <c:pt idx="422">
                  <c:v>2110</c:v>
                </c:pt>
                <c:pt idx="423">
                  <c:v>2115</c:v>
                </c:pt>
                <c:pt idx="424">
                  <c:v>2120</c:v>
                </c:pt>
                <c:pt idx="425">
                  <c:v>2125</c:v>
                </c:pt>
                <c:pt idx="426">
                  <c:v>2130</c:v>
                </c:pt>
                <c:pt idx="427">
                  <c:v>2135</c:v>
                </c:pt>
                <c:pt idx="428">
                  <c:v>2140</c:v>
                </c:pt>
                <c:pt idx="429">
                  <c:v>2145</c:v>
                </c:pt>
                <c:pt idx="430">
                  <c:v>2150</c:v>
                </c:pt>
                <c:pt idx="431">
                  <c:v>2155</c:v>
                </c:pt>
                <c:pt idx="432">
                  <c:v>2160</c:v>
                </c:pt>
                <c:pt idx="433">
                  <c:v>2165</c:v>
                </c:pt>
                <c:pt idx="434">
                  <c:v>2170</c:v>
                </c:pt>
                <c:pt idx="435">
                  <c:v>2175</c:v>
                </c:pt>
                <c:pt idx="436">
                  <c:v>2180</c:v>
                </c:pt>
                <c:pt idx="437">
                  <c:v>2185</c:v>
                </c:pt>
                <c:pt idx="438">
                  <c:v>2190</c:v>
                </c:pt>
                <c:pt idx="439">
                  <c:v>2195</c:v>
                </c:pt>
                <c:pt idx="440">
                  <c:v>2200</c:v>
                </c:pt>
                <c:pt idx="441">
                  <c:v>2205</c:v>
                </c:pt>
                <c:pt idx="442">
                  <c:v>2210</c:v>
                </c:pt>
                <c:pt idx="443">
                  <c:v>2215</c:v>
                </c:pt>
                <c:pt idx="444">
                  <c:v>2220</c:v>
                </c:pt>
                <c:pt idx="445">
                  <c:v>2225</c:v>
                </c:pt>
                <c:pt idx="446">
                  <c:v>2230</c:v>
                </c:pt>
                <c:pt idx="447">
                  <c:v>2235</c:v>
                </c:pt>
                <c:pt idx="448">
                  <c:v>2240</c:v>
                </c:pt>
                <c:pt idx="449">
                  <c:v>2245</c:v>
                </c:pt>
                <c:pt idx="450">
                  <c:v>2250</c:v>
                </c:pt>
                <c:pt idx="451">
                  <c:v>2255</c:v>
                </c:pt>
                <c:pt idx="452">
                  <c:v>2260</c:v>
                </c:pt>
                <c:pt idx="453">
                  <c:v>2265</c:v>
                </c:pt>
                <c:pt idx="454">
                  <c:v>2270</c:v>
                </c:pt>
                <c:pt idx="455">
                  <c:v>2275</c:v>
                </c:pt>
                <c:pt idx="456">
                  <c:v>2280</c:v>
                </c:pt>
                <c:pt idx="457">
                  <c:v>2285</c:v>
                </c:pt>
                <c:pt idx="458">
                  <c:v>2290</c:v>
                </c:pt>
                <c:pt idx="459">
                  <c:v>2295</c:v>
                </c:pt>
              </c:numCache>
            </c:numRef>
          </c:xVal>
          <c:yVal>
            <c:numRef>
              <c:f>Escenario1!$Q$126:$Q$585</c:f>
              <c:numCache>
                <c:formatCode>0.00</c:formatCode>
                <c:ptCount val="46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2C99-465D-A8D7-65C9B9D444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5899408"/>
        <c:axId val="215899888"/>
      </c:scatterChart>
      <c:scatterChart>
        <c:scatterStyle val="smoothMarker"/>
        <c:varyColors val="0"/>
        <c:ser>
          <c:idx val="3"/>
          <c:order val="4"/>
          <c:tx>
            <c:v>Lamina de agua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Escenario1!$A$126:$A$585</c:f>
              <c:numCache>
                <c:formatCode>0</c:formatCode>
                <c:ptCount val="460"/>
                <c:pt idx="0" formatCode="General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60</c:v>
                </c:pt>
                <c:pt idx="13">
                  <c:v>65</c:v>
                </c:pt>
                <c:pt idx="14">
                  <c:v>70</c:v>
                </c:pt>
                <c:pt idx="15">
                  <c:v>75</c:v>
                </c:pt>
                <c:pt idx="16">
                  <c:v>80</c:v>
                </c:pt>
                <c:pt idx="17">
                  <c:v>85</c:v>
                </c:pt>
                <c:pt idx="18">
                  <c:v>90</c:v>
                </c:pt>
                <c:pt idx="19">
                  <c:v>95</c:v>
                </c:pt>
                <c:pt idx="20">
                  <c:v>100</c:v>
                </c:pt>
                <c:pt idx="21">
                  <c:v>105</c:v>
                </c:pt>
                <c:pt idx="22">
                  <c:v>110</c:v>
                </c:pt>
                <c:pt idx="23">
                  <c:v>115</c:v>
                </c:pt>
                <c:pt idx="24">
                  <c:v>120</c:v>
                </c:pt>
                <c:pt idx="25">
                  <c:v>125</c:v>
                </c:pt>
                <c:pt idx="26">
                  <c:v>130</c:v>
                </c:pt>
                <c:pt idx="27">
                  <c:v>135</c:v>
                </c:pt>
                <c:pt idx="28">
                  <c:v>140</c:v>
                </c:pt>
                <c:pt idx="29">
                  <c:v>145</c:v>
                </c:pt>
                <c:pt idx="30">
                  <c:v>150</c:v>
                </c:pt>
                <c:pt idx="31">
                  <c:v>155</c:v>
                </c:pt>
                <c:pt idx="32">
                  <c:v>160</c:v>
                </c:pt>
                <c:pt idx="33">
                  <c:v>165</c:v>
                </c:pt>
                <c:pt idx="34">
                  <c:v>170</c:v>
                </c:pt>
                <c:pt idx="35">
                  <c:v>175</c:v>
                </c:pt>
                <c:pt idx="36">
                  <c:v>180</c:v>
                </c:pt>
                <c:pt idx="37">
                  <c:v>185</c:v>
                </c:pt>
                <c:pt idx="38">
                  <c:v>190</c:v>
                </c:pt>
                <c:pt idx="39">
                  <c:v>195</c:v>
                </c:pt>
                <c:pt idx="40">
                  <c:v>200</c:v>
                </c:pt>
                <c:pt idx="41">
                  <c:v>205</c:v>
                </c:pt>
                <c:pt idx="42">
                  <c:v>210</c:v>
                </c:pt>
                <c:pt idx="43">
                  <c:v>215</c:v>
                </c:pt>
                <c:pt idx="44">
                  <c:v>220</c:v>
                </c:pt>
                <c:pt idx="45">
                  <c:v>225</c:v>
                </c:pt>
                <c:pt idx="46">
                  <c:v>230</c:v>
                </c:pt>
                <c:pt idx="47">
                  <c:v>235</c:v>
                </c:pt>
                <c:pt idx="48">
                  <c:v>240</c:v>
                </c:pt>
                <c:pt idx="49">
                  <c:v>245</c:v>
                </c:pt>
                <c:pt idx="50">
                  <c:v>250</c:v>
                </c:pt>
                <c:pt idx="51">
                  <c:v>255</c:v>
                </c:pt>
                <c:pt idx="52">
                  <c:v>260</c:v>
                </c:pt>
                <c:pt idx="53">
                  <c:v>265</c:v>
                </c:pt>
                <c:pt idx="54">
                  <c:v>270</c:v>
                </c:pt>
                <c:pt idx="55">
                  <c:v>275</c:v>
                </c:pt>
                <c:pt idx="56">
                  <c:v>280</c:v>
                </c:pt>
                <c:pt idx="57">
                  <c:v>285</c:v>
                </c:pt>
                <c:pt idx="58">
                  <c:v>290</c:v>
                </c:pt>
                <c:pt idx="59">
                  <c:v>295</c:v>
                </c:pt>
                <c:pt idx="60">
                  <c:v>300</c:v>
                </c:pt>
                <c:pt idx="61">
                  <c:v>305</c:v>
                </c:pt>
                <c:pt idx="62">
                  <c:v>310</c:v>
                </c:pt>
                <c:pt idx="63">
                  <c:v>315</c:v>
                </c:pt>
                <c:pt idx="64">
                  <c:v>320</c:v>
                </c:pt>
                <c:pt idx="65">
                  <c:v>325</c:v>
                </c:pt>
                <c:pt idx="66">
                  <c:v>330</c:v>
                </c:pt>
                <c:pt idx="67">
                  <c:v>335</c:v>
                </c:pt>
                <c:pt idx="68">
                  <c:v>340</c:v>
                </c:pt>
                <c:pt idx="69">
                  <c:v>345</c:v>
                </c:pt>
                <c:pt idx="70">
                  <c:v>350</c:v>
                </c:pt>
                <c:pt idx="71">
                  <c:v>355</c:v>
                </c:pt>
                <c:pt idx="72">
                  <c:v>360</c:v>
                </c:pt>
                <c:pt idx="73">
                  <c:v>365</c:v>
                </c:pt>
                <c:pt idx="74">
                  <c:v>370</c:v>
                </c:pt>
                <c:pt idx="75">
                  <c:v>375</c:v>
                </c:pt>
                <c:pt idx="76">
                  <c:v>380</c:v>
                </c:pt>
                <c:pt idx="77">
                  <c:v>385</c:v>
                </c:pt>
                <c:pt idx="78">
                  <c:v>390</c:v>
                </c:pt>
                <c:pt idx="79">
                  <c:v>395</c:v>
                </c:pt>
                <c:pt idx="80">
                  <c:v>400</c:v>
                </c:pt>
                <c:pt idx="81">
                  <c:v>405</c:v>
                </c:pt>
                <c:pt idx="82">
                  <c:v>410</c:v>
                </c:pt>
                <c:pt idx="83">
                  <c:v>415</c:v>
                </c:pt>
                <c:pt idx="84">
                  <c:v>420</c:v>
                </c:pt>
                <c:pt idx="85">
                  <c:v>425</c:v>
                </c:pt>
                <c:pt idx="86">
                  <c:v>430</c:v>
                </c:pt>
                <c:pt idx="87">
                  <c:v>435</c:v>
                </c:pt>
                <c:pt idx="88">
                  <c:v>440</c:v>
                </c:pt>
                <c:pt idx="89">
                  <c:v>445</c:v>
                </c:pt>
                <c:pt idx="90">
                  <c:v>450</c:v>
                </c:pt>
                <c:pt idx="91">
                  <c:v>455</c:v>
                </c:pt>
                <c:pt idx="92">
                  <c:v>460</c:v>
                </c:pt>
                <c:pt idx="93">
                  <c:v>465</c:v>
                </c:pt>
                <c:pt idx="94">
                  <c:v>470</c:v>
                </c:pt>
                <c:pt idx="95">
                  <c:v>475</c:v>
                </c:pt>
                <c:pt idx="96">
                  <c:v>480</c:v>
                </c:pt>
                <c:pt idx="97">
                  <c:v>485</c:v>
                </c:pt>
                <c:pt idx="98">
                  <c:v>490</c:v>
                </c:pt>
                <c:pt idx="99">
                  <c:v>495</c:v>
                </c:pt>
                <c:pt idx="100">
                  <c:v>500</c:v>
                </c:pt>
                <c:pt idx="101">
                  <c:v>505</c:v>
                </c:pt>
                <c:pt idx="102">
                  <c:v>510</c:v>
                </c:pt>
                <c:pt idx="103">
                  <c:v>515</c:v>
                </c:pt>
                <c:pt idx="104">
                  <c:v>520</c:v>
                </c:pt>
                <c:pt idx="105">
                  <c:v>525</c:v>
                </c:pt>
                <c:pt idx="106">
                  <c:v>530</c:v>
                </c:pt>
                <c:pt idx="107">
                  <c:v>535</c:v>
                </c:pt>
                <c:pt idx="108">
                  <c:v>540</c:v>
                </c:pt>
                <c:pt idx="109">
                  <c:v>545</c:v>
                </c:pt>
                <c:pt idx="110">
                  <c:v>550</c:v>
                </c:pt>
                <c:pt idx="111">
                  <c:v>555</c:v>
                </c:pt>
                <c:pt idx="112">
                  <c:v>560</c:v>
                </c:pt>
                <c:pt idx="113">
                  <c:v>565</c:v>
                </c:pt>
                <c:pt idx="114">
                  <c:v>570</c:v>
                </c:pt>
                <c:pt idx="115">
                  <c:v>575</c:v>
                </c:pt>
                <c:pt idx="116">
                  <c:v>580</c:v>
                </c:pt>
                <c:pt idx="117">
                  <c:v>585</c:v>
                </c:pt>
                <c:pt idx="118">
                  <c:v>590</c:v>
                </c:pt>
                <c:pt idx="119">
                  <c:v>595</c:v>
                </c:pt>
                <c:pt idx="120">
                  <c:v>600</c:v>
                </c:pt>
                <c:pt idx="121">
                  <c:v>605</c:v>
                </c:pt>
                <c:pt idx="122">
                  <c:v>610</c:v>
                </c:pt>
                <c:pt idx="123">
                  <c:v>615</c:v>
                </c:pt>
                <c:pt idx="124">
                  <c:v>620</c:v>
                </c:pt>
                <c:pt idx="125">
                  <c:v>625</c:v>
                </c:pt>
                <c:pt idx="126">
                  <c:v>630</c:v>
                </c:pt>
                <c:pt idx="127">
                  <c:v>635</c:v>
                </c:pt>
                <c:pt idx="128">
                  <c:v>640</c:v>
                </c:pt>
                <c:pt idx="129">
                  <c:v>645</c:v>
                </c:pt>
                <c:pt idx="130">
                  <c:v>650</c:v>
                </c:pt>
                <c:pt idx="131">
                  <c:v>655</c:v>
                </c:pt>
                <c:pt idx="132">
                  <c:v>660</c:v>
                </c:pt>
                <c:pt idx="133">
                  <c:v>665</c:v>
                </c:pt>
                <c:pt idx="134">
                  <c:v>670</c:v>
                </c:pt>
                <c:pt idx="135">
                  <c:v>675</c:v>
                </c:pt>
                <c:pt idx="136">
                  <c:v>680</c:v>
                </c:pt>
                <c:pt idx="137">
                  <c:v>685</c:v>
                </c:pt>
                <c:pt idx="138">
                  <c:v>690</c:v>
                </c:pt>
                <c:pt idx="139">
                  <c:v>695</c:v>
                </c:pt>
                <c:pt idx="140">
                  <c:v>700</c:v>
                </c:pt>
                <c:pt idx="141">
                  <c:v>705</c:v>
                </c:pt>
                <c:pt idx="142">
                  <c:v>710</c:v>
                </c:pt>
                <c:pt idx="143">
                  <c:v>715</c:v>
                </c:pt>
                <c:pt idx="144">
                  <c:v>720</c:v>
                </c:pt>
                <c:pt idx="145">
                  <c:v>725</c:v>
                </c:pt>
                <c:pt idx="146">
                  <c:v>730</c:v>
                </c:pt>
                <c:pt idx="147">
                  <c:v>735</c:v>
                </c:pt>
                <c:pt idx="148">
                  <c:v>740</c:v>
                </c:pt>
                <c:pt idx="149">
                  <c:v>745</c:v>
                </c:pt>
                <c:pt idx="150">
                  <c:v>750</c:v>
                </c:pt>
                <c:pt idx="151">
                  <c:v>755</c:v>
                </c:pt>
                <c:pt idx="152">
                  <c:v>760</c:v>
                </c:pt>
                <c:pt idx="153">
                  <c:v>765</c:v>
                </c:pt>
                <c:pt idx="154">
                  <c:v>770</c:v>
                </c:pt>
                <c:pt idx="155">
                  <c:v>775</c:v>
                </c:pt>
                <c:pt idx="156">
                  <c:v>780</c:v>
                </c:pt>
                <c:pt idx="157">
                  <c:v>785</c:v>
                </c:pt>
                <c:pt idx="158">
                  <c:v>790</c:v>
                </c:pt>
                <c:pt idx="159">
                  <c:v>795</c:v>
                </c:pt>
                <c:pt idx="160">
                  <c:v>800</c:v>
                </c:pt>
                <c:pt idx="161">
                  <c:v>805</c:v>
                </c:pt>
                <c:pt idx="162">
                  <c:v>810</c:v>
                </c:pt>
                <c:pt idx="163">
                  <c:v>815</c:v>
                </c:pt>
                <c:pt idx="164">
                  <c:v>820</c:v>
                </c:pt>
                <c:pt idx="165">
                  <c:v>825</c:v>
                </c:pt>
                <c:pt idx="166">
                  <c:v>830</c:v>
                </c:pt>
                <c:pt idx="167">
                  <c:v>835</c:v>
                </c:pt>
                <c:pt idx="168">
                  <c:v>840</c:v>
                </c:pt>
                <c:pt idx="169">
                  <c:v>845</c:v>
                </c:pt>
                <c:pt idx="170">
                  <c:v>850</c:v>
                </c:pt>
                <c:pt idx="171">
                  <c:v>855</c:v>
                </c:pt>
                <c:pt idx="172">
                  <c:v>860</c:v>
                </c:pt>
                <c:pt idx="173">
                  <c:v>865</c:v>
                </c:pt>
                <c:pt idx="174">
                  <c:v>870</c:v>
                </c:pt>
                <c:pt idx="175">
                  <c:v>875</c:v>
                </c:pt>
                <c:pt idx="176">
                  <c:v>880</c:v>
                </c:pt>
                <c:pt idx="177">
                  <c:v>885</c:v>
                </c:pt>
                <c:pt idx="178">
                  <c:v>890</c:v>
                </c:pt>
                <c:pt idx="179">
                  <c:v>895</c:v>
                </c:pt>
                <c:pt idx="180">
                  <c:v>900</c:v>
                </c:pt>
                <c:pt idx="181">
                  <c:v>905</c:v>
                </c:pt>
                <c:pt idx="182">
                  <c:v>910</c:v>
                </c:pt>
                <c:pt idx="183">
                  <c:v>915</c:v>
                </c:pt>
                <c:pt idx="184">
                  <c:v>920</c:v>
                </c:pt>
                <c:pt idx="185">
                  <c:v>925</c:v>
                </c:pt>
                <c:pt idx="186">
                  <c:v>930</c:v>
                </c:pt>
                <c:pt idx="187">
                  <c:v>935</c:v>
                </c:pt>
                <c:pt idx="188">
                  <c:v>940</c:v>
                </c:pt>
                <c:pt idx="189">
                  <c:v>945</c:v>
                </c:pt>
                <c:pt idx="190">
                  <c:v>950</c:v>
                </c:pt>
                <c:pt idx="191">
                  <c:v>955</c:v>
                </c:pt>
                <c:pt idx="192">
                  <c:v>960</c:v>
                </c:pt>
                <c:pt idx="193">
                  <c:v>965</c:v>
                </c:pt>
                <c:pt idx="194">
                  <c:v>970</c:v>
                </c:pt>
                <c:pt idx="195">
                  <c:v>975</c:v>
                </c:pt>
                <c:pt idx="196">
                  <c:v>980</c:v>
                </c:pt>
                <c:pt idx="197">
                  <c:v>985</c:v>
                </c:pt>
                <c:pt idx="198">
                  <c:v>990</c:v>
                </c:pt>
                <c:pt idx="199">
                  <c:v>995</c:v>
                </c:pt>
                <c:pt idx="200">
                  <c:v>1000</c:v>
                </c:pt>
                <c:pt idx="201">
                  <c:v>1005</c:v>
                </c:pt>
                <c:pt idx="202">
                  <c:v>1010</c:v>
                </c:pt>
                <c:pt idx="203">
                  <c:v>1015</c:v>
                </c:pt>
                <c:pt idx="204">
                  <c:v>1020</c:v>
                </c:pt>
                <c:pt idx="205">
                  <c:v>1025</c:v>
                </c:pt>
                <c:pt idx="206">
                  <c:v>1030</c:v>
                </c:pt>
                <c:pt idx="207">
                  <c:v>1035</c:v>
                </c:pt>
                <c:pt idx="208">
                  <c:v>1040</c:v>
                </c:pt>
                <c:pt idx="209">
                  <c:v>1045</c:v>
                </c:pt>
                <c:pt idx="210">
                  <c:v>1050</c:v>
                </c:pt>
                <c:pt idx="211">
                  <c:v>1055</c:v>
                </c:pt>
                <c:pt idx="212">
                  <c:v>1060</c:v>
                </c:pt>
                <c:pt idx="213">
                  <c:v>1065</c:v>
                </c:pt>
                <c:pt idx="214">
                  <c:v>1070</c:v>
                </c:pt>
                <c:pt idx="215">
                  <c:v>1075</c:v>
                </c:pt>
                <c:pt idx="216">
                  <c:v>1080</c:v>
                </c:pt>
                <c:pt idx="217">
                  <c:v>1085</c:v>
                </c:pt>
                <c:pt idx="218">
                  <c:v>1090</c:v>
                </c:pt>
                <c:pt idx="219">
                  <c:v>1095</c:v>
                </c:pt>
                <c:pt idx="220">
                  <c:v>1100</c:v>
                </c:pt>
                <c:pt idx="221">
                  <c:v>1105</c:v>
                </c:pt>
                <c:pt idx="222">
                  <c:v>1110</c:v>
                </c:pt>
                <c:pt idx="223">
                  <c:v>1115</c:v>
                </c:pt>
                <c:pt idx="224">
                  <c:v>1120</c:v>
                </c:pt>
                <c:pt idx="225">
                  <c:v>1125</c:v>
                </c:pt>
                <c:pt idx="226">
                  <c:v>1130</c:v>
                </c:pt>
                <c:pt idx="227">
                  <c:v>1135</c:v>
                </c:pt>
                <c:pt idx="228">
                  <c:v>1140</c:v>
                </c:pt>
                <c:pt idx="229">
                  <c:v>1145</c:v>
                </c:pt>
                <c:pt idx="230">
                  <c:v>1150</c:v>
                </c:pt>
                <c:pt idx="231">
                  <c:v>1155</c:v>
                </c:pt>
                <c:pt idx="232">
                  <c:v>1160</c:v>
                </c:pt>
                <c:pt idx="233">
                  <c:v>1165</c:v>
                </c:pt>
                <c:pt idx="234">
                  <c:v>1170</c:v>
                </c:pt>
                <c:pt idx="235">
                  <c:v>1175</c:v>
                </c:pt>
                <c:pt idx="236">
                  <c:v>1180</c:v>
                </c:pt>
                <c:pt idx="237">
                  <c:v>1185</c:v>
                </c:pt>
                <c:pt idx="238">
                  <c:v>1190</c:v>
                </c:pt>
                <c:pt idx="239">
                  <c:v>1195</c:v>
                </c:pt>
                <c:pt idx="240">
                  <c:v>1200</c:v>
                </c:pt>
                <c:pt idx="241">
                  <c:v>1205</c:v>
                </c:pt>
                <c:pt idx="242">
                  <c:v>1210</c:v>
                </c:pt>
                <c:pt idx="243">
                  <c:v>1215</c:v>
                </c:pt>
                <c:pt idx="244">
                  <c:v>1220</c:v>
                </c:pt>
                <c:pt idx="245">
                  <c:v>1225</c:v>
                </c:pt>
                <c:pt idx="246">
                  <c:v>1230</c:v>
                </c:pt>
                <c:pt idx="247">
                  <c:v>1235</c:v>
                </c:pt>
                <c:pt idx="248">
                  <c:v>1240</c:v>
                </c:pt>
                <c:pt idx="249">
                  <c:v>1245</c:v>
                </c:pt>
                <c:pt idx="250">
                  <c:v>1250</c:v>
                </c:pt>
                <c:pt idx="251">
                  <c:v>1255</c:v>
                </c:pt>
                <c:pt idx="252">
                  <c:v>1260</c:v>
                </c:pt>
                <c:pt idx="253">
                  <c:v>1265</c:v>
                </c:pt>
                <c:pt idx="254">
                  <c:v>1270</c:v>
                </c:pt>
                <c:pt idx="255">
                  <c:v>1275</c:v>
                </c:pt>
                <c:pt idx="256">
                  <c:v>1280</c:v>
                </c:pt>
                <c:pt idx="257">
                  <c:v>1285</c:v>
                </c:pt>
                <c:pt idx="258">
                  <c:v>1290</c:v>
                </c:pt>
                <c:pt idx="259">
                  <c:v>1295</c:v>
                </c:pt>
                <c:pt idx="260">
                  <c:v>1300</c:v>
                </c:pt>
                <c:pt idx="261">
                  <c:v>1305</c:v>
                </c:pt>
                <c:pt idx="262">
                  <c:v>1310</c:v>
                </c:pt>
                <c:pt idx="263">
                  <c:v>1315</c:v>
                </c:pt>
                <c:pt idx="264">
                  <c:v>1320</c:v>
                </c:pt>
                <c:pt idx="265">
                  <c:v>1325</c:v>
                </c:pt>
                <c:pt idx="266">
                  <c:v>1330</c:v>
                </c:pt>
                <c:pt idx="267">
                  <c:v>1335</c:v>
                </c:pt>
                <c:pt idx="268">
                  <c:v>1340</c:v>
                </c:pt>
                <c:pt idx="269">
                  <c:v>1345</c:v>
                </c:pt>
                <c:pt idx="270">
                  <c:v>1350</c:v>
                </c:pt>
                <c:pt idx="271">
                  <c:v>1355</c:v>
                </c:pt>
                <c:pt idx="272">
                  <c:v>1360</c:v>
                </c:pt>
                <c:pt idx="273">
                  <c:v>1365</c:v>
                </c:pt>
                <c:pt idx="274">
                  <c:v>1370</c:v>
                </c:pt>
                <c:pt idx="275">
                  <c:v>1375</c:v>
                </c:pt>
                <c:pt idx="276">
                  <c:v>1380</c:v>
                </c:pt>
                <c:pt idx="277">
                  <c:v>1385</c:v>
                </c:pt>
                <c:pt idx="278">
                  <c:v>1390</c:v>
                </c:pt>
                <c:pt idx="279">
                  <c:v>1395</c:v>
                </c:pt>
                <c:pt idx="280">
                  <c:v>1400</c:v>
                </c:pt>
                <c:pt idx="281">
                  <c:v>1405</c:v>
                </c:pt>
                <c:pt idx="282">
                  <c:v>1410</c:v>
                </c:pt>
                <c:pt idx="283">
                  <c:v>1415</c:v>
                </c:pt>
                <c:pt idx="284">
                  <c:v>1420</c:v>
                </c:pt>
                <c:pt idx="285">
                  <c:v>1425</c:v>
                </c:pt>
                <c:pt idx="286">
                  <c:v>1430</c:v>
                </c:pt>
                <c:pt idx="287">
                  <c:v>1435</c:v>
                </c:pt>
                <c:pt idx="288">
                  <c:v>1440</c:v>
                </c:pt>
                <c:pt idx="289">
                  <c:v>1445</c:v>
                </c:pt>
                <c:pt idx="290">
                  <c:v>1450</c:v>
                </c:pt>
                <c:pt idx="291">
                  <c:v>1455</c:v>
                </c:pt>
                <c:pt idx="292">
                  <c:v>1460</c:v>
                </c:pt>
                <c:pt idx="293">
                  <c:v>1465</c:v>
                </c:pt>
                <c:pt idx="294">
                  <c:v>1470</c:v>
                </c:pt>
                <c:pt idx="295">
                  <c:v>1475</c:v>
                </c:pt>
                <c:pt idx="296">
                  <c:v>1480</c:v>
                </c:pt>
                <c:pt idx="297">
                  <c:v>1485</c:v>
                </c:pt>
                <c:pt idx="298">
                  <c:v>1490</c:v>
                </c:pt>
                <c:pt idx="299">
                  <c:v>1495</c:v>
                </c:pt>
                <c:pt idx="300">
                  <c:v>1500</c:v>
                </c:pt>
                <c:pt idx="301">
                  <c:v>1505</c:v>
                </c:pt>
                <c:pt idx="302">
                  <c:v>1510</c:v>
                </c:pt>
                <c:pt idx="303">
                  <c:v>1515</c:v>
                </c:pt>
                <c:pt idx="304">
                  <c:v>1520</c:v>
                </c:pt>
                <c:pt idx="305">
                  <c:v>1525</c:v>
                </c:pt>
                <c:pt idx="306">
                  <c:v>1530</c:v>
                </c:pt>
                <c:pt idx="307">
                  <c:v>1535</c:v>
                </c:pt>
                <c:pt idx="308">
                  <c:v>1540</c:v>
                </c:pt>
                <c:pt idx="309">
                  <c:v>1545</c:v>
                </c:pt>
                <c:pt idx="310">
                  <c:v>1550</c:v>
                </c:pt>
                <c:pt idx="311">
                  <c:v>1555</c:v>
                </c:pt>
                <c:pt idx="312">
                  <c:v>1560</c:v>
                </c:pt>
                <c:pt idx="313">
                  <c:v>1565</c:v>
                </c:pt>
                <c:pt idx="314">
                  <c:v>1570</c:v>
                </c:pt>
                <c:pt idx="315">
                  <c:v>1575</c:v>
                </c:pt>
                <c:pt idx="316">
                  <c:v>1580</c:v>
                </c:pt>
                <c:pt idx="317">
                  <c:v>1585</c:v>
                </c:pt>
                <c:pt idx="318">
                  <c:v>1590</c:v>
                </c:pt>
                <c:pt idx="319">
                  <c:v>1595</c:v>
                </c:pt>
                <c:pt idx="320">
                  <c:v>1600</c:v>
                </c:pt>
                <c:pt idx="321">
                  <c:v>1605</c:v>
                </c:pt>
                <c:pt idx="322">
                  <c:v>1610</c:v>
                </c:pt>
                <c:pt idx="323">
                  <c:v>1615</c:v>
                </c:pt>
                <c:pt idx="324">
                  <c:v>1620</c:v>
                </c:pt>
                <c:pt idx="325">
                  <c:v>1625</c:v>
                </c:pt>
                <c:pt idx="326">
                  <c:v>1630</c:v>
                </c:pt>
                <c:pt idx="327">
                  <c:v>1635</c:v>
                </c:pt>
                <c:pt idx="328">
                  <c:v>1640</c:v>
                </c:pt>
                <c:pt idx="329">
                  <c:v>1645</c:v>
                </c:pt>
                <c:pt idx="330">
                  <c:v>1650</c:v>
                </c:pt>
                <c:pt idx="331">
                  <c:v>1655</c:v>
                </c:pt>
                <c:pt idx="332">
                  <c:v>1660</c:v>
                </c:pt>
                <c:pt idx="333">
                  <c:v>1665</c:v>
                </c:pt>
                <c:pt idx="334">
                  <c:v>1670</c:v>
                </c:pt>
                <c:pt idx="335">
                  <c:v>1675</c:v>
                </c:pt>
                <c:pt idx="336">
                  <c:v>1680</c:v>
                </c:pt>
                <c:pt idx="337">
                  <c:v>1685</c:v>
                </c:pt>
                <c:pt idx="338">
                  <c:v>1690</c:v>
                </c:pt>
                <c:pt idx="339">
                  <c:v>1695</c:v>
                </c:pt>
                <c:pt idx="340">
                  <c:v>1700</c:v>
                </c:pt>
                <c:pt idx="341">
                  <c:v>1705</c:v>
                </c:pt>
                <c:pt idx="342">
                  <c:v>1710</c:v>
                </c:pt>
                <c:pt idx="343">
                  <c:v>1715</c:v>
                </c:pt>
                <c:pt idx="344">
                  <c:v>1720</c:v>
                </c:pt>
                <c:pt idx="345">
                  <c:v>1725</c:v>
                </c:pt>
                <c:pt idx="346">
                  <c:v>1730</c:v>
                </c:pt>
                <c:pt idx="347">
                  <c:v>1735</c:v>
                </c:pt>
                <c:pt idx="348">
                  <c:v>1740</c:v>
                </c:pt>
                <c:pt idx="349">
                  <c:v>1745</c:v>
                </c:pt>
                <c:pt idx="350">
                  <c:v>1750</c:v>
                </c:pt>
                <c:pt idx="351">
                  <c:v>1755</c:v>
                </c:pt>
                <c:pt idx="352">
                  <c:v>1760</c:v>
                </c:pt>
                <c:pt idx="353">
                  <c:v>1765</c:v>
                </c:pt>
                <c:pt idx="354">
                  <c:v>1770</c:v>
                </c:pt>
                <c:pt idx="355">
                  <c:v>1775</c:v>
                </c:pt>
                <c:pt idx="356">
                  <c:v>1780</c:v>
                </c:pt>
                <c:pt idx="357">
                  <c:v>1785</c:v>
                </c:pt>
                <c:pt idx="358">
                  <c:v>1790</c:v>
                </c:pt>
                <c:pt idx="359">
                  <c:v>1795</c:v>
                </c:pt>
                <c:pt idx="360">
                  <c:v>1800</c:v>
                </c:pt>
                <c:pt idx="361">
                  <c:v>1805</c:v>
                </c:pt>
                <c:pt idx="362">
                  <c:v>1810</c:v>
                </c:pt>
                <c:pt idx="363">
                  <c:v>1815</c:v>
                </c:pt>
                <c:pt idx="364">
                  <c:v>1820</c:v>
                </c:pt>
                <c:pt idx="365">
                  <c:v>1825</c:v>
                </c:pt>
                <c:pt idx="366">
                  <c:v>1830</c:v>
                </c:pt>
                <c:pt idx="367">
                  <c:v>1835</c:v>
                </c:pt>
                <c:pt idx="368">
                  <c:v>1840</c:v>
                </c:pt>
                <c:pt idx="369">
                  <c:v>1845</c:v>
                </c:pt>
                <c:pt idx="370">
                  <c:v>1850</c:v>
                </c:pt>
                <c:pt idx="371">
                  <c:v>1855</c:v>
                </c:pt>
                <c:pt idx="372">
                  <c:v>1860</c:v>
                </c:pt>
                <c:pt idx="373">
                  <c:v>1865</c:v>
                </c:pt>
                <c:pt idx="374">
                  <c:v>1870</c:v>
                </c:pt>
                <c:pt idx="375">
                  <c:v>1875</c:v>
                </c:pt>
                <c:pt idx="376">
                  <c:v>1880</c:v>
                </c:pt>
                <c:pt idx="377">
                  <c:v>1885</c:v>
                </c:pt>
                <c:pt idx="378">
                  <c:v>1890</c:v>
                </c:pt>
                <c:pt idx="379">
                  <c:v>1895</c:v>
                </c:pt>
                <c:pt idx="380">
                  <c:v>1900</c:v>
                </c:pt>
                <c:pt idx="381">
                  <c:v>1905</c:v>
                </c:pt>
                <c:pt idx="382">
                  <c:v>1910</c:v>
                </c:pt>
                <c:pt idx="383">
                  <c:v>1915</c:v>
                </c:pt>
                <c:pt idx="384">
                  <c:v>1920</c:v>
                </c:pt>
                <c:pt idx="385">
                  <c:v>1925</c:v>
                </c:pt>
                <c:pt idx="386">
                  <c:v>1930</c:v>
                </c:pt>
                <c:pt idx="387">
                  <c:v>1935</c:v>
                </c:pt>
                <c:pt idx="388">
                  <c:v>1940</c:v>
                </c:pt>
                <c:pt idx="389">
                  <c:v>1945</c:v>
                </c:pt>
                <c:pt idx="390">
                  <c:v>1950</c:v>
                </c:pt>
                <c:pt idx="391">
                  <c:v>1955</c:v>
                </c:pt>
                <c:pt idx="392">
                  <c:v>1960</c:v>
                </c:pt>
                <c:pt idx="393">
                  <c:v>1965</c:v>
                </c:pt>
                <c:pt idx="394">
                  <c:v>1970</c:v>
                </c:pt>
                <c:pt idx="395">
                  <c:v>1975</c:v>
                </c:pt>
                <c:pt idx="396">
                  <c:v>1980</c:v>
                </c:pt>
                <c:pt idx="397">
                  <c:v>1985</c:v>
                </c:pt>
                <c:pt idx="398">
                  <c:v>1990</c:v>
                </c:pt>
                <c:pt idx="399">
                  <c:v>1995</c:v>
                </c:pt>
                <c:pt idx="400">
                  <c:v>2000</c:v>
                </c:pt>
                <c:pt idx="401">
                  <c:v>2005</c:v>
                </c:pt>
                <c:pt idx="402">
                  <c:v>2010</c:v>
                </c:pt>
                <c:pt idx="403">
                  <c:v>2015</c:v>
                </c:pt>
                <c:pt idx="404">
                  <c:v>2020</c:v>
                </c:pt>
                <c:pt idx="405">
                  <c:v>2025</c:v>
                </c:pt>
                <c:pt idx="406">
                  <c:v>2030</c:v>
                </c:pt>
                <c:pt idx="407">
                  <c:v>2035</c:v>
                </c:pt>
                <c:pt idx="408">
                  <c:v>2040</c:v>
                </c:pt>
                <c:pt idx="409">
                  <c:v>2045</c:v>
                </c:pt>
                <c:pt idx="410">
                  <c:v>2050</c:v>
                </c:pt>
                <c:pt idx="411">
                  <c:v>2055</c:v>
                </c:pt>
                <c:pt idx="412">
                  <c:v>2060</c:v>
                </c:pt>
                <c:pt idx="413">
                  <c:v>2065</c:v>
                </c:pt>
                <c:pt idx="414">
                  <c:v>2070</c:v>
                </c:pt>
                <c:pt idx="415">
                  <c:v>2075</c:v>
                </c:pt>
                <c:pt idx="416">
                  <c:v>2080</c:v>
                </c:pt>
                <c:pt idx="417">
                  <c:v>2085</c:v>
                </c:pt>
                <c:pt idx="418">
                  <c:v>2090</c:v>
                </c:pt>
                <c:pt idx="419">
                  <c:v>2095</c:v>
                </c:pt>
                <c:pt idx="420">
                  <c:v>2100</c:v>
                </c:pt>
                <c:pt idx="421">
                  <c:v>2105</c:v>
                </c:pt>
                <c:pt idx="422">
                  <c:v>2110</c:v>
                </c:pt>
                <c:pt idx="423">
                  <c:v>2115</c:v>
                </c:pt>
                <c:pt idx="424">
                  <c:v>2120</c:v>
                </c:pt>
                <c:pt idx="425">
                  <c:v>2125</c:v>
                </c:pt>
                <c:pt idx="426">
                  <c:v>2130</c:v>
                </c:pt>
                <c:pt idx="427">
                  <c:v>2135</c:v>
                </c:pt>
                <c:pt idx="428">
                  <c:v>2140</c:v>
                </c:pt>
                <c:pt idx="429">
                  <c:v>2145</c:v>
                </c:pt>
                <c:pt idx="430">
                  <c:v>2150</c:v>
                </c:pt>
                <c:pt idx="431">
                  <c:v>2155</c:v>
                </c:pt>
                <c:pt idx="432">
                  <c:v>2160</c:v>
                </c:pt>
                <c:pt idx="433">
                  <c:v>2165</c:v>
                </c:pt>
                <c:pt idx="434">
                  <c:v>2170</c:v>
                </c:pt>
                <c:pt idx="435">
                  <c:v>2175</c:v>
                </c:pt>
                <c:pt idx="436">
                  <c:v>2180</c:v>
                </c:pt>
                <c:pt idx="437">
                  <c:v>2185</c:v>
                </c:pt>
                <c:pt idx="438">
                  <c:v>2190</c:v>
                </c:pt>
                <c:pt idx="439">
                  <c:v>2195</c:v>
                </c:pt>
                <c:pt idx="440">
                  <c:v>2200</c:v>
                </c:pt>
                <c:pt idx="441">
                  <c:v>2205</c:v>
                </c:pt>
                <c:pt idx="442">
                  <c:v>2210</c:v>
                </c:pt>
                <c:pt idx="443">
                  <c:v>2215</c:v>
                </c:pt>
                <c:pt idx="444">
                  <c:v>2220</c:v>
                </c:pt>
                <c:pt idx="445">
                  <c:v>2225</c:v>
                </c:pt>
                <c:pt idx="446">
                  <c:v>2230</c:v>
                </c:pt>
                <c:pt idx="447">
                  <c:v>2235</c:v>
                </c:pt>
                <c:pt idx="448">
                  <c:v>2240</c:v>
                </c:pt>
                <c:pt idx="449">
                  <c:v>2245</c:v>
                </c:pt>
                <c:pt idx="450">
                  <c:v>2250</c:v>
                </c:pt>
                <c:pt idx="451">
                  <c:v>2255</c:v>
                </c:pt>
                <c:pt idx="452">
                  <c:v>2260</c:v>
                </c:pt>
                <c:pt idx="453">
                  <c:v>2265</c:v>
                </c:pt>
                <c:pt idx="454">
                  <c:v>2270</c:v>
                </c:pt>
                <c:pt idx="455">
                  <c:v>2275</c:v>
                </c:pt>
                <c:pt idx="456">
                  <c:v>2280</c:v>
                </c:pt>
                <c:pt idx="457">
                  <c:v>2285</c:v>
                </c:pt>
                <c:pt idx="458">
                  <c:v>2290</c:v>
                </c:pt>
                <c:pt idx="459">
                  <c:v>2295</c:v>
                </c:pt>
              </c:numCache>
            </c:numRef>
          </c:xVal>
          <c:yVal>
            <c:numRef>
              <c:f>Escenario1!$O$126:$O$585</c:f>
              <c:numCache>
                <c:formatCode>0.000</c:formatCode>
                <c:ptCount val="460"/>
                <c:pt idx="0">
                  <c:v>0</c:v>
                </c:pt>
                <c:pt idx="1">
                  <c:v>0</c:v>
                </c:pt>
                <c:pt idx="2">
                  <c:v>9.4525807116157032E-2</c:v>
                </c:pt>
                <c:pt idx="3">
                  <c:v>0.35680942779967634</c:v>
                </c:pt>
                <c:pt idx="4">
                  <c:v>0.68793615406752606</c:v>
                </c:pt>
                <c:pt idx="5">
                  <c:v>1.0109352719351856</c:v>
                </c:pt>
                <c:pt idx="6">
                  <c:v>1.3002717716612668</c:v>
                </c:pt>
                <c:pt idx="7">
                  <c:v>1.5495988747954801</c:v>
                </c:pt>
                <c:pt idx="8">
                  <c:v>1.7601476489296848</c:v>
                </c:pt>
                <c:pt idx="9">
                  <c:v>1.9357943790064578</c:v>
                </c:pt>
                <c:pt idx="10">
                  <c:v>2.0810752005871027</c:v>
                </c:pt>
                <c:pt idx="11">
                  <c:v>2.2002437816457077</c:v>
                </c:pt>
                <c:pt idx="12">
                  <c:v>2.2975835003251786</c:v>
                </c:pt>
                <c:pt idx="13">
                  <c:v>2.3767267819721272</c:v>
                </c:pt>
                <c:pt idx="14">
                  <c:v>2.4407174057793259</c:v>
                </c:pt>
                <c:pt idx="15">
                  <c:v>2.492071287348312</c:v>
                </c:pt>
                <c:pt idx="16">
                  <c:v>2.5328356536355781</c:v>
                </c:pt>
                <c:pt idx="17">
                  <c:v>2.5646465020107372</c:v>
                </c:pt>
                <c:pt idx="18">
                  <c:v>2.588784248593941</c:v>
                </c:pt>
                <c:pt idx="19">
                  <c:v>2.6062275110370772</c:v>
                </c:pt>
                <c:pt idx="20">
                  <c:v>2.6177050186448505</c:v>
                </c:pt>
                <c:pt idx="21">
                  <c:v>2.6237456803361918</c:v>
                </c:pt>
                <c:pt idx="22">
                  <c:v>2.6247268565826225</c:v>
                </c:pt>
                <c:pt idx="23">
                  <c:v>2.620920870025309</c:v>
                </c:pt>
                <c:pt idx="24">
                  <c:v>2.6125397506592098</c:v>
                </c:pt>
                <c:pt idx="25">
                  <c:v>2.5997781480750417</c:v>
                </c:pt>
                <c:pt idx="26">
                  <c:v>2.5828542626704385</c:v>
                </c:pt>
                <c:pt idx="27">
                  <c:v>2.5620485695008233</c:v>
                </c:pt>
                <c:pt idx="28">
                  <c:v>2.537740079691694</c:v>
                </c:pt>
                <c:pt idx="29">
                  <c:v>2.5104400002008376</c:v>
                </c:pt>
                <c:pt idx="30">
                  <c:v>2.4808230607555086</c:v>
                </c:pt>
                <c:pt idx="31">
                  <c:v>2.4497576111440074</c:v>
                </c:pt>
                <c:pt idx="32">
                  <c:v>2.418336767080838</c:v>
                </c:pt>
                <c:pt idx="33">
                  <c:v>2.3879137931949019</c:v>
                </c:pt>
                <c:pt idx="34">
                  <c:v>2.3601444217687781</c:v>
                </c:pt>
                <c:pt idx="35">
                  <c:v>2.3370360912320565</c:v>
                </c:pt>
                <c:pt idx="36">
                  <c:v>2.3210000343924553</c:v>
                </c:pt>
                <c:pt idx="37">
                  <c:v>2.3148994921042183</c:v>
                </c:pt>
                <c:pt idx="38">
                  <c:v>2.3017378651665772</c:v>
                </c:pt>
                <c:pt idx="39">
                  <c:v>2.2620722162359885</c:v>
                </c:pt>
                <c:pt idx="40">
                  <c:v>2.2063878533862922</c:v>
                </c:pt>
                <c:pt idx="41">
                  <c:v>2.1453759451709788</c:v>
                </c:pt>
                <c:pt idx="42">
                  <c:v>2.0832191005892855</c:v>
                </c:pt>
                <c:pt idx="43">
                  <c:v>2.0216495034908237</c:v>
                </c:pt>
                <c:pt idx="44">
                  <c:v>1.9613633017850134</c:v>
                </c:pt>
                <c:pt idx="45">
                  <c:v>1.9026320979106381</c:v>
                </c:pt>
                <c:pt idx="46">
                  <c:v>1.845553134973319</c:v>
                </c:pt>
                <c:pt idx="47">
                  <c:v>1.7901865409241193</c:v>
                </c:pt>
                <c:pt idx="48">
                  <c:v>1.7364809446963956</c:v>
                </c:pt>
                <c:pt idx="49">
                  <c:v>1.6843865163555041</c:v>
                </c:pt>
                <c:pt idx="50">
                  <c:v>1.6338549208648387</c:v>
                </c:pt>
                <c:pt idx="51">
                  <c:v>1.5848392732388936</c:v>
                </c:pt>
                <c:pt idx="52">
                  <c:v>1.5372940950417269</c:v>
                </c:pt>
                <c:pt idx="53">
                  <c:v>1.491175272190475</c:v>
                </c:pt>
                <c:pt idx="54">
                  <c:v>1.4464400140247609</c:v>
                </c:pt>
                <c:pt idx="55">
                  <c:v>1.403046813604018</c:v>
                </c:pt>
                <c:pt idx="56">
                  <c:v>1.3609554091958971</c:v>
                </c:pt>
                <c:pt idx="57">
                  <c:v>1.3201267469200204</c:v>
                </c:pt>
                <c:pt idx="58">
                  <c:v>1.2805229445124198</c:v>
                </c:pt>
                <c:pt idx="59">
                  <c:v>1.2421072561770472</c:v>
                </c:pt>
                <c:pt idx="60">
                  <c:v>1.2048440384917358</c:v>
                </c:pt>
                <c:pt idx="61">
                  <c:v>1.1686987173369836</c:v>
                </c:pt>
                <c:pt idx="62">
                  <c:v>1.1336377558168742</c:v>
                </c:pt>
                <c:pt idx="63">
                  <c:v>1.099628623142368</c:v>
                </c:pt>
                <c:pt idx="64">
                  <c:v>1.0666397644480969</c:v>
                </c:pt>
                <c:pt idx="65">
                  <c:v>1.0346405715146538</c:v>
                </c:pt>
                <c:pt idx="66">
                  <c:v>1.0036013543692144</c:v>
                </c:pt>
                <c:pt idx="67">
                  <c:v>0.97349331373813797</c:v>
                </c:pt>
                <c:pt idx="68">
                  <c:v>0.94428851432599392</c:v>
                </c:pt>
                <c:pt idx="69">
                  <c:v>0.91595985889621401</c:v>
                </c:pt>
                <c:pt idx="70">
                  <c:v>0.88848106312932762</c:v>
                </c:pt>
                <c:pt idx="71">
                  <c:v>0.86182663123544778</c:v>
                </c:pt>
                <c:pt idx="72">
                  <c:v>0.83597183229838423</c:v>
                </c:pt>
                <c:pt idx="73">
                  <c:v>0.81089267732943271</c:v>
                </c:pt>
                <c:pt idx="74">
                  <c:v>0.7865658970095496</c:v>
                </c:pt>
                <c:pt idx="75">
                  <c:v>0.7629689200992632</c:v>
                </c:pt>
                <c:pt idx="76">
                  <c:v>0.74007985249628527</c:v>
                </c:pt>
                <c:pt idx="77">
                  <c:v>0.71787745692139671</c:v>
                </c:pt>
                <c:pt idx="78">
                  <c:v>0.6963411332137549</c:v>
                </c:pt>
                <c:pt idx="79">
                  <c:v>0.67545089921734236</c:v>
                </c:pt>
                <c:pt idx="80">
                  <c:v>0.65518737224082202</c:v>
                </c:pt>
                <c:pt idx="81">
                  <c:v>0.63553175107359727</c:v>
                </c:pt>
                <c:pt idx="82">
                  <c:v>0.61646579854138939</c:v>
                </c:pt>
                <c:pt idx="83">
                  <c:v>0.59797182458514775</c:v>
                </c:pt>
                <c:pt idx="84">
                  <c:v>0.58003266984759327</c:v>
                </c:pt>
                <c:pt idx="85">
                  <c:v>0.5626316897521656</c:v>
                </c:pt>
                <c:pt idx="86">
                  <c:v>0.54575273905960053</c:v>
                </c:pt>
                <c:pt idx="87">
                  <c:v>0.52938015688781248</c:v>
                </c:pt>
                <c:pt idx="88">
                  <c:v>0.51349875218117813</c:v>
                </c:pt>
                <c:pt idx="89">
                  <c:v>0.4980937896157428</c:v>
                </c:pt>
                <c:pt idx="90">
                  <c:v>0.48315097592727058</c:v>
                </c:pt>
                <c:pt idx="91">
                  <c:v>0.46865644664945244</c:v>
                </c:pt>
                <c:pt idx="92">
                  <c:v>0.45459675324996884</c:v>
                </c:pt>
                <c:pt idx="93">
                  <c:v>0.44095885065246981</c:v>
                </c:pt>
                <c:pt idx="94">
                  <c:v>0.42773008513289573</c:v>
                </c:pt>
                <c:pt idx="95">
                  <c:v>0.41489818257890887</c:v>
                </c:pt>
                <c:pt idx="96">
                  <c:v>0.40245123710154163</c:v>
                </c:pt>
                <c:pt idx="97">
                  <c:v>0.39037769998849536</c:v>
                </c:pt>
                <c:pt idx="98">
                  <c:v>0.37866636898884048</c:v>
                </c:pt>
                <c:pt idx="99">
                  <c:v>0.36730637791917525</c:v>
                </c:pt>
                <c:pt idx="100">
                  <c:v>0.35628718658159991</c:v>
                </c:pt>
                <c:pt idx="101">
                  <c:v>0.34559857098415198</c:v>
                </c:pt>
                <c:pt idx="102">
                  <c:v>0.33523061385462743</c:v>
                </c:pt>
                <c:pt idx="103">
                  <c:v>0.32517369543898866</c:v>
                </c:pt>
                <c:pt idx="104">
                  <c:v>0.315418484575819</c:v>
                </c:pt>
                <c:pt idx="105">
                  <c:v>0.30595593003854443</c:v>
                </c:pt>
                <c:pt idx="106">
                  <c:v>0.29677725213738815</c:v>
                </c:pt>
                <c:pt idx="107">
                  <c:v>0.28787393457326649</c:v>
                </c:pt>
                <c:pt idx="108">
                  <c:v>0.27923771653606849</c:v>
                </c:pt>
                <c:pt idx="109">
                  <c:v>0.27086058503998639</c:v>
                </c:pt>
                <c:pt idx="110">
                  <c:v>0.26273476748878688</c:v>
                </c:pt>
                <c:pt idx="111">
                  <c:v>0.25485272446412321</c:v>
                </c:pt>
                <c:pt idx="112">
                  <c:v>0.24720714273019953</c:v>
                </c:pt>
                <c:pt idx="113">
                  <c:v>0.23979092844829356</c:v>
                </c:pt>
                <c:pt idx="114">
                  <c:v>0.23259720059484476</c:v>
                </c:pt>
                <c:pt idx="115">
                  <c:v>0.2256192845769994</c:v>
                </c:pt>
                <c:pt idx="116">
                  <c:v>0.21885070603968945</c:v>
                </c:pt>
                <c:pt idx="117">
                  <c:v>0.21228518485849876</c:v>
                </c:pt>
                <c:pt idx="118">
                  <c:v>0.20591662931274379</c:v>
                </c:pt>
                <c:pt idx="119">
                  <c:v>0.19973913043336147</c:v>
                </c:pt>
                <c:pt idx="120">
                  <c:v>0.19374695652036064</c:v>
                </c:pt>
                <c:pt idx="121">
                  <c:v>0.1879345478247498</c:v>
                </c:pt>
                <c:pt idx="122">
                  <c:v>0.18229651139000733</c:v>
                </c:pt>
                <c:pt idx="123">
                  <c:v>0.17682761604830713</c:v>
                </c:pt>
                <c:pt idx="124">
                  <c:v>0.1715227875668579</c:v>
                </c:pt>
                <c:pt idx="125">
                  <c:v>0.16637710393985219</c:v>
                </c:pt>
                <c:pt idx="126">
                  <c:v>0.16138579082165663</c:v>
                </c:pt>
                <c:pt idx="127">
                  <c:v>0.15654421709700694</c:v>
                </c:pt>
                <c:pt idx="128">
                  <c:v>0.15184789058409673</c:v>
                </c:pt>
                <c:pt idx="129">
                  <c:v>0.14729245386657383</c:v>
                </c:pt>
                <c:pt idx="130">
                  <c:v>0.14287368025057662</c:v>
                </c:pt>
                <c:pt idx="131">
                  <c:v>0.13858746984305931</c:v>
                </c:pt>
                <c:pt idx="132">
                  <c:v>0.13442984574776753</c:v>
                </c:pt>
                <c:pt idx="133">
                  <c:v>0.13039695037533452</c:v>
                </c:pt>
                <c:pt idx="134">
                  <c:v>0.12648504186407447</c:v>
                </c:pt>
                <c:pt idx="135">
                  <c:v>0.12269049060815224</c:v>
                </c:pt>
                <c:pt idx="136">
                  <c:v>0.11900977588990767</c:v>
                </c:pt>
                <c:pt idx="137">
                  <c:v>0.11543948261321044</c:v>
                </c:pt>
                <c:pt idx="138">
                  <c:v>0.11197629813481412</c:v>
                </c:pt>
                <c:pt idx="139">
                  <c:v>0.10861700919076968</c:v>
                </c:pt>
                <c:pt idx="140">
                  <c:v>0.10535849891504659</c:v>
                </c:pt>
                <c:pt idx="141">
                  <c:v>0.1021977439475952</c:v>
                </c:pt>
                <c:pt idx="142">
                  <c:v>9.9131811629167343E-2</c:v>
                </c:pt>
                <c:pt idx="143">
                  <c:v>9.6157857280292316E-2</c:v>
                </c:pt>
                <c:pt idx="144">
                  <c:v>9.3273121561883554E-2</c:v>
                </c:pt>
                <c:pt idx="145">
                  <c:v>9.0474927915027051E-2</c:v>
                </c:pt>
                <c:pt idx="146">
                  <c:v>8.7760680077576245E-2</c:v>
                </c:pt>
                <c:pt idx="147">
                  <c:v>8.512785967524894E-2</c:v>
                </c:pt>
                <c:pt idx="148">
                  <c:v>8.2574023884991479E-2</c:v>
                </c:pt>
                <c:pt idx="149">
                  <c:v>8.0096803168441741E-2</c:v>
                </c:pt>
                <c:pt idx="150">
                  <c:v>7.7693899073388473E-2</c:v>
                </c:pt>
                <c:pt idx="151">
                  <c:v>7.5363082101186821E-2</c:v>
                </c:pt>
                <c:pt idx="152">
                  <c:v>7.310218963815121E-2</c:v>
                </c:pt>
                <c:pt idx="153">
                  <c:v>7.0909123949006683E-2</c:v>
                </c:pt>
                <c:pt idx="154">
                  <c:v>6.8781850230536484E-2</c:v>
                </c:pt>
                <c:pt idx="155">
                  <c:v>6.6718394723620386E-2</c:v>
                </c:pt>
                <c:pt idx="156">
                  <c:v>6.4716842881911776E-2</c:v>
                </c:pt>
                <c:pt idx="157">
                  <c:v>6.2775337595454422E-2</c:v>
                </c:pt>
                <c:pt idx="158">
                  <c:v>6.0892077467590788E-2</c:v>
                </c:pt>
                <c:pt idx="159">
                  <c:v>5.9065315143563064E-2</c:v>
                </c:pt>
                <c:pt idx="160">
                  <c:v>5.729335568925617E-2</c:v>
                </c:pt>
                <c:pt idx="161">
                  <c:v>5.5574555018578484E-2</c:v>
                </c:pt>
                <c:pt idx="162">
                  <c:v>5.3907318368021137E-2</c:v>
                </c:pt>
                <c:pt idx="163">
                  <c:v>5.2290098816980504E-2</c:v>
                </c:pt>
                <c:pt idx="164">
                  <c:v>5.0721395852471082E-2</c:v>
                </c:pt>
                <c:pt idx="165">
                  <c:v>4.9199753976896958E-2</c:v>
                </c:pt>
                <c:pt idx="166">
                  <c:v>4.7723761357590044E-2</c:v>
                </c:pt>
                <c:pt idx="167">
                  <c:v>4.629204851686234E-2</c:v>
                </c:pt>
                <c:pt idx="168">
                  <c:v>4.4903287061356469E-2</c:v>
                </c:pt>
                <c:pt idx="169">
                  <c:v>4.3556188449515774E-2</c:v>
                </c:pt>
                <c:pt idx="170">
                  <c:v>4.2249502796030292E-2</c:v>
                </c:pt>
                <c:pt idx="171">
                  <c:v>4.0982017712149384E-2</c:v>
                </c:pt>
                <c:pt idx="172">
                  <c:v>3.9752557180784902E-2</c:v>
                </c:pt>
                <c:pt idx="173">
                  <c:v>3.8559980465361354E-2</c:v>
                </c:pt>
                <c:pt idx="174">
                  <c:v>3.7403181051400516E-2</c:v>
                </c:pt>
                <c:pt idx="175">
                  <c:v>3.6281085619858502E-2</c:v>
                </c:pt>
                <c:pt idx="176">
                  <c:v>3.5192653051262748E-2</c:v>
                </c:pt>
                <c:pt idx="177">
                  <c:v>3.413687345972486E-2</c:v>
                </c:pt>
                <c:pt idx="178">
                  <c:v>3.3112767255933116E-2</c:v>
                </c:pt>
                <c:pt idx="179">
                  <c:v>3.2119384238255125E-2</c:v>
                </c:pt>
                <c:pt idx="180">
                  <c:v>3.1155802711107471E-2</c:v>
                </c:pt>
                <c:pt idx="181">
                  <c:v>3.022112862977425E-2</c:v>
                </c:pt>
                <c:pt idx="182">
                  <c:v>2.9314494770881019E-2</c:v>
                </c:pt>
                <c:pt idx="183">
                  <c:v>2.8435059927754591E-2</c:v>
                </c:pt>
                <c:pt idx="184">
                  <c:v>2.7582008129921953E-2</c:v>
                </c:pt>
                <c:pt idx="185">
                  <c:v>2.6754547886024296E-2</c:v>
                </c:pt>
                <c:pt idx="186">
                  <c:v>2.5951911449443563E-2</c:v>
                </c:pt>
                <c:pt idx="187">
                  <c:v>2.5173354105960256E-2</c:v>
                </c:pt>
                <c:pt idx="188">
                  <c:v>2.4418153482781448E-2</c:v>
                </c:pt>
                <c:pt idx="189">
                  <c:v>2.3685608878298008E-2</c:v>
                </c:pt>
                <c:pt idx="190">
                  <c:v>2.297504061194907E-2</c:v>
                </c:pt>
                <c:pt idx="191">
                  <c:v>2.2285789393590598E-2</c:v>
                </c:pt>
                <c:pt idx="192">
                  <c:v>2.1617215711782874E-2</c:v>
                </c:pt>
                <c:pt idx="193">
                  <c:v>2.0968699240429396E-2</c:v>
                </c:pt>
                <c:pt idx="194">
                  <c:v>2.0339638263216511E-2</c:v>
                </c:pt>
                <c:pt idx="195">
                  <c:v>1.9729449115320017E-2</c:v>
                </c:pt>
                <c:pt idx="196">
                  <c:v>1.9137565641860414E-2</c:v>
                </c:pt>
                <c:pt idx="197">
                  <c:v>1.8563438672604602E-2</c:v>
                </c:pt>
                <c:pt idx="198">
                  <c:v>1.8006535512426463E-2</c:v>
                </c:pt>
                <c:pt idx="199">
                  <c:v>1.7466339447053669E-2</c:v>
                </c:pt>
                <c:pt idx="200">
                  <c:v>1.6942349263642062E-2</c:v>
                </c:pt>
                <c:pt idx="201">
                  <c:v>1.6434078785732796E-2</c:v>
                </c:pt>
                <c:pt idx="202">
                  <c:v>1.5941056422160812E-2</c:v>
                </c:pt>
                <c:pt idx="203">
                  <c:v>1.546282472949599E-2</c:v>
                </c:pt>
                <c:pt idx="204">
                  <c:v>1.499893998761111E-2</c:v>
                </c:pt>
                <c:pt idx="205">
                  <c:v>1.4548971787982779E-2</c:v>
                </c:pt>
                <c:pt idx="206">
                  <c:v>1.4112502634343296E-2</c:v>
                </c:pt>
                <c:pt idx="207">
                  <c:v>1.3689127555312996E-2</c:v>
                </c:pt>
                <c:pt idx="208">
                  <c:v>1.3278453728653607E-2</c:v>
                </c:pt>
                <c:pt idx="209">
                  <c:v>1.2880100116794E-2</c:v>
                </c:pt>
                <c:pt idx="210">
                  <c:v>1.2493697113290183E-2</c:v>
                </c:pt>
                <c:pt idx="211">
                  <c:v>1.2118886199891474E-2</c:v>
                </c:pt>
                <c:pt idx="212">
                  <c:v>1.175531961389473E-2</c:v>
                </c:pt>
                <c:pt idx="213">
                  <c:v>1.1402660025477889E-2</c:v>
                </c:pt>
                <c:pt idx="214">
                  <c:v>1.1060580224713552E-2</c:v>
                </c:pt>
                <c:pt idx="215">
                  <c:v>1.0728762817972146E-2</c:v>
                </c:pt>
                <c:pt idx="216">
                  <c:v>1.0406899933432981E-2</c:v>
                </c:pt>
                <c:pt idx="217">
                  <c:v>1.0094692935429993E-2</c:v>
                </c:pt>
                <c:pt idx="218">
                  <c:v>9.7918521473670927E-3</c:v>
                </c:pt>
                <c:pt idx="219">
                  <c:v>9.4980965829460813E-3</c:v>
                </c:pt>
                <c:pt idx="220">
                  <c:v>9.2131536854576975E-3</c:v>
                </c:pt>
                <c:pt idx="221">
                  <c:v>8.9367590748939667E-3</c:v>
                </c:pt>
                <c:pt idx="222">
                  <c:v>8.6686563026471489E-3</c:v>
                </c:pt>
                <c:pt idx="223">
                  <c:v>8.4085966135677339E-3</c:v>
                </c:pt>
                <c:pt idx="224">
                  <c:v>8.1563387151607023E-3</c:v>
                </c:pt>
                <c:pt idx="225">
                  <c:v>7.91164855370588E-3</c:v>
                </c:pt>
                <c:pt idx="226">
                  <c:v>7.6742990970947037E-3</c:v>
                </c:pt>
                <c:pt idx="227">
                  <c:v>7.4440701241818624E-3</c:v>
                </c:pt>
                <c:pt idx="228">
                  <c:v>7.2207480204564056E-3</c:v>
                </c:pt>
                <c:pt idx="229">
                  <c:v>7.0041255798427137E-3</c:v>
                </c:pt>
                <c:pt idx="230">
                  <c:v>6.7940018124474314E-3</c:v>
                </c:pt>
                <c:pt idx="231">
                  <c:v>6.5901817580740103E-3</c:v>
                </c:pt>
                <c:pt idx="232">
                  <c:v>6.3924763053317887E-3</c:v>
                </c:pt>
                <c:pt idx="233">
                  <c:v>6.2007020161718353E-3</c:v>
                </c:pt>
                <c:pt idx="234">
                  <c:v>6.0146809556866805E-3</c:v>
                </c:pt>
                <c:pt idx="235">
                  <c:v>5.8342405270160793E-3</c:v>
                </c:pt>
                <c:pt idx="236">
                  <c:v>5.6592133112055966E-3</c:v>
                </c:pt>
                <c:pt idx="237">
                  <c:v>5.4894369118694284E-3</c:v>
                </c:pt>
                <c:pt idx="238">
                  <c:v>5.3247538045133463E-3</c:v>
                </c:pt>
                <c:pt idx="239">
                  <c:v>5.1650111903779449E-3</c:v>
                </c:pt>
                <c:pt idx="240">
                  <c:v>5.0100608546666068E-3</c:v>
                </c:pt>
                <c:pt idx="241">
                  <c:v>4.8597590290266092E-3</c:v>
                </c:pt>
                <c:pt idx="242">
                  <c:v>4.713966258155811E-3</c:v>
                </c:pt>
                <c:pt idx="243">
                  <c:v>4.5725472704111359E-3</c:v>
                </c:pt>
                <c:pt idx="244">
                  <c:v>4.435370852298802E-3</c:v>
                </c:pt>
                <c:pt idx="245">
                  <c:v>4.3023097267298385E-3</c:v>
                </c:pt>
                <c:pt idx="246">
                  <c:v>4.1732404349279426E-3</c:v>
                </c:pt>
                <c:pt idx="247">
                  <c:v>4.048043221880104E-3</c:v>
                </c:pt>
                <c:pt idx="248">
                  <c:v>3.9266019252237007E-3</c:v>
                </c:pt>
                <c:pt idx="249">
                  <c:v>3.8088038674669901E-3</c:v>
                </c:pt>
                <c:pt idx="250">
                  <c:v>3.69453975144298E-3</c:v>
                </c:pt>
                <c:pt idx="251">
                  <c:v>3.583703558899691E-3</c:v>
                </c:pt>
                <c:pt idx="252">
                  <c:v>3.4761924521326997E-3</c:v>
                </c:pt>
                <c:pt idx="253">
                  <c:v>3.371906678568719E-3</c:v>
                </c:pt>
                <c:pt idx="254">
                  <c:v>3.2707494782116572E-3</c:v>
                </c:pt>
                <c:pt idx="255">
                  <c:v>3.1726269938653082E-3</c:v>
                </c:pt>
                <c:pt idx="256">
                  <c:v>3.0774481840493487E-3</c:v>
                </c:pt>
                <c:pt idx="257">
                  <c:v>2.9851247385278682E-3</c:v>
                </c:pt>
                <c:pt idx="258">
                  <c:v>2.8955709963720318E-3</c:v>
                </c:pt>
                <c:pt idx="259">
                  <c:v>2.8087038664808706E-3</c:v>
                </c:pt>
                <c:pt idx="260">
                  <c:v>2.7244427504864444E-3</c:v>
                </c:pt>
                <c:pt idx="261">
                  <c:v>2.642709467971851E-3</c:v>
                </c:pt>
                <c:pt idx="262">
                  <c:v>2.5634281839326959E-3</c:v>
                </c:pt>
                <c:pt idx="263">
                  <c:v>2.4865253384147145E-3</c:v>
                </c:pt>
                <c:pt idx="264">
                  <c:v>2.4119295782622733E-3</c:v>
                </c:pt>
                <c:pt idx="265">
                  <c:v>2.339571690914405E-3</c:v>
                </c:pt>
                <c:pt idx="266">
                  <c:v>2.269384540186973E-3</c:v>
                </c:pt>
                <c:pt idx="267">
                  <c:v>2.2013030039813638E-3</c:v>
                </c:pt>
                <c:pt idx="268">
                  <c:v>2.1352639138619229E-3</c:v>
                </c:pt>
                <c:pt idx="269">
                  <c:v>2.071205996446065E-3</c:v>
                </c:pt>
                <c:pt idx="270">
                  <c:v>2.0090698165526836E-3</c:v>
                </c:pt>
                <c:pt idx="271">
                  <c:v>1.9487977220561028E-3</c:v>
                </c:pt>
                <c:pt idx="272">
                  <c:v>1.8903337903944197E-3</c:v>
                </c:pt>
                <c:pt idx="273">
                  <c:v>1.8336237766825871E-3</c:v>
                </c:pt>
                <c:pt idx="274">
                  <c:v>1.7786150633821096E-3</c:v>
                </c:pt>
                <c:pt idx="275">
                  <c:v>1.7252566114806464E-3</c:v>
                </c:pt>
                <c:pt idx="276">
                  <c:v>1.673498913136227E-3</c:v>
                </c:pt>
                <c:pt idx="277">
                  <c:v>1.6232939457421402E-3</c:v>
                </c:pt>
                <c:pt idx="278">
                  <c:v>1.574595127369876E-3</c:v>
                </c:pt>
                <c:pt idx="279">
                  <c:v>1.5273572735487798E-3</c:v>
                </c:pt>
                <c:pt idx="280">
                  <c:v>1.4815365553423163E-3</c:v>
                </c:pt>
                <c:pt idx="281">
                  <c:v>1.4370904586820468E-3</c:v>
                </c:pt>
                <c:pt idx="282">
                  <c:v>1.3939777449215854E-3</c:v>
                </c:pt>
                <c:pt idx="283">
                  <c:v>1.3521584125739379E-3</c:v>
                </c:pt>
                <c:pt idx="284">
                  <c:v>1.3115936601967196E-3</c:v>
                </c:pt>
                <c:pt idx="285">
                  <c:v>1.2722458503908181E-3</c:v>
                </c:pt>
                <c:pt idx="286">
                  <c:v>1.2340784748790933E-3</c:v>
                </c:pt>
                <c:pt idx="287">
                  <c:v>1.1970561206327206E-3</c:v>
                </c:pt>
                <c:pt idx="288">
                  <c:v>1.161144437013739E-3</c:v>
                </c:pt>
                <c:pt idx="289">
                  <c:v>1.1263101039033271E-3</c:v>
                </c:pt>
                <c:pt idx="290">
                  <c:v>1.0925208007862271E-3</c:v>
                </c:pt>
                <c:pt idx="291">
                  <c:v>1.0597451767626403E-3</c:v>
                </c:pt>
                <c:pt idx="292">
                  <c:v>1.0279528214597608E-3</c:v>
                </c:pt>
                <c:pt idx="293">
                  <c:v>9.9711423681596821E-4</c:v>
                </c:pt>
                <c:pt idx="294">
                  <c:v>9.6720080971148914E-4</c:v>
                </c:pt>
                <c:pt idx="295">
                  <c:v>9.381847854201444E-4</c:v>
                </c:pt>
                <c:pt idx="296">
                  <c:v>9.1003924185754004E-4</c:v>
                </c:pt>
                <c:pt idx="297">
                  <c:v>8.8273806460181391E-4</c:v>
                </c:pt>
                <c:pt idx="298">
                  <c:v>8.5625592266375952E-4</c:v>
                </c:pt>
                <c:pt idx="299">
                  <c:v>8.3056824498384675E-4</c:v>
                </c:pt>
                <c:pt idx="300">
                  <c:v>8.0565119763433121E-4</c:v>
                </c:pt>
                <c:pt idx="301">
                  <c:v>7.8148166170530133E-4</c:v>
                </c:pt>
                <c:pt idx="302">
                  <c:v>7.5803721185414234E-4</c:v>
                </c:pt>
                <c:pt idx="303">
                  <c:v>7.3529609549851792E-4</c:v>
                </c:pt>
                <c:pt idx="304">
                  <c:v>7.1323721263356248E-4</c:v>
                </c:pt>
                <c:pt idx="305">
                  <c:v>6.9184009625455553E-4</c:v>
                </c:pt>
                <c:pt idx="306">
                  <c:v>6.7108489336691892E-4</c:v>
                </c:pt>
                <c:pt idx="307">
                  <c:v>6.5095234656591127E-4</c:v>
                </c:pt>
                <c:pt idx="308">
                  <c:v>6.3142377616893402E-4</c:v>
                </c:pt>
                <c:pt idx="309">
                  <c:v>6.1248106288386598E-4</c:v>
                </c:pt>
                <c:pt idx="310">
                  <c:v>5.9410663099734992E-4</c:v>
                </c:pt>
                <c:pt idx="311">
                  <c:v>5.7628343206742949E-4</c:v>
                </c:pt>
                <c:pt idx="312">
                  <c:v>5.5899492910540659E-4</c:v>
                </c:pt>
                <c:pt idx="313">
                  <c:v>5.4222508123224448E-4</c:v>
                </c:pt>
                <c:pt idx="314">
                  <c:v>5.2595832879527712E-4</c:v>
                </c:pt>
                <c:pt idx="315">
                  <c:v>5.1017957893141879E-4</c:v>
                </c:pt>
                <c:pt idx="316">
                  <c:v>4.948741915634762E-4</c:v>
                </c:pt>
                <c:pt idx="317">
                  <c:v>4.800279658165719E-4</c:v>
                </c:pt>
                <c:pt idx="318">
                  <c:v>4.656271268420748E-4</c:v>
                </c:pt>
                <c:pt idx="319">
                  <c:v>4.5165831303681258E-4</c:v>
                </c:pt>
                <c:pt idx="320">
                  <c:v>4.3810856364570822E-4</c:v>
                </c:pt>
                <c:pt idx="321">
                  <c:v>4.2496530673633693E-4</c:v>
                </c:pt>
                <c:pt idx="322">
                  <c:v>4.1221634753424685E-4</c:v>
                </c:pt>
                <c:pt idx="323">
                  <c:v>3.9984985710821939E-4</c:v>
                </c:pt>
                <c:pt idx="324">
                  <c:v>3.8785436139497284E-4</c:v>
                </c:pt>
                <c:pt idx="325">
                  <c:v>3.7621873055312374E-4</c:v>
                </c:pt>
                <c:pt idx="326">
                  <c:v>3.6493216863653003E-4</c:v>
                </c:pt>
                <c:pt idx="327">
                  <c:v>3.5398420357743421E-4</c:v>
                </c:pt>
                <c:pt idx="328">
                  <c:v>3.4336467747011113E-4</c:v>
                </c:pt>
                <c:pt idx="329">
                  <c:v>3.3306373714600779E-4</c:v>
                </c:pt>
                <c:pt idx="330">
                  <c:v>3.2307182503162757E-4</c:v>
                </c:pt>
                <c:pt idx="331">
                  <c:v>3.1337967028067875E-4</c:v>
                </c:pt>
                <c:pt idx="332">
                  <c:v>3.0397828017225844E-4</c:v>
                </c:pt>
                <c:pt idx="333">
                  <c:v>2.9485893176709068E-4</c:v>
                </c:pt>
                <c:pt idx="334">
                  <c:v>2.8601316381407792E-4</c:v>
                </c:pt>
                <c:pt idx="335">
                  <c:v>2.7743276889965562E-4</c:v>
                </c:pt>
                <c:pt idx="336">
                  <c:v>2.6910978583266599E-4</c:v>
                </c:pt>
                <c:pt idx="337">
                  <c:v>2.6103649225768597E-4</c:v>
                </c:pt>
                <c:pt idx="338">
                  <c:v>2.5320539748995539E-4</c:v>
                </c:pt>
                <c:pt idx="339">
                  <c:v>2.4560923556525669E-4</c:v>
                </c:pt>
                <c:pt idx="340">
                  <c:v>2.3824095849829901E-4</c:v>
                </c:pt>
                <c:pt idx="341">
                  <c:v>2.3109372974335004E-4</c:v>
                </c:pt>
                <c:pt idx="342">
                  <c:v>2.2416091785104955E-4</c:v>
                </c:pt>
                <c:pt idx="343">
                  <c:v>2.1743609031551808E-4</c:v>
                </c:pt>
                <c:pt idx="344">
                  <c:v>2.1091300760605253E-4</c:v>
                </c:pt>
                <c:pt idx="345">
                  <c:v>2.0458561737787096E-4</c:v>
                </c:pt>
                <c:pt idx="346">
                  <c:v>1.9844804885653483E-4</c:v>
                </c:pt>
                <c:pt idx="347">
                  <c:v>1.9249460739083877E-4</c:v>
                </c:pt>
                <c:pt idx="348">
                  <c:v>1.8671976916911359E-4</c:v>
                </c:pt>
                <c:pt idx="349">
                  <c:v>1.811181760940402E-4</c:v>
                </c:pt>
                <c:pt idx="350">
                  <c:v>1.75684630811219E-4</c:v>
                </c:pt>
                <c:pt idx="351">
                  <c:v>1.7041409188688241E-4</c:v>
                </c:pt>
                <c:pt idx="352">
                  <c:v>1.6530166913027598E-4</c:v>
                </c:pt>
                <c:pt idx="353">
                  <c:v>1.6034261905636767E-4</c:v>
                </c:pt>
                <c:pt idx="354">
                  <c:v>1.5553234048467664E-4</c:v>
                </c:pt>
                <c:pt idx="355">
                  <c:v>1.5086637027013632E-4</c:v>
                </c:pt>
                <c:pt idx="356">
                  <c:v>1.4634037916203224E-4</c:v>
                </c:pt>
                <c:pt idx="357">
                  <c:v>1.4195016778717129E-4</c:v>
                </c:pt>
                <c:pt idx="358">
                  <c:v>1.3769166275355614E-4</c:v>
                </c:pt>
                <c:pt idx="359">
                  <c:v>1.3356091287094945E-4</c:v>
                </c:pt>
                <c:pt idx="360">
                  <c:v>1.2955408548482098E-4</c:v>
                </c:pt>
                <c:pt idx="361">
                  <c:v>1.2566746292027635E-4</c:v>
                </c:pt>
                <c:pt idx="362">
                  <c:v>1.2189743903266805E-4</c:v>
                </c:pt>
                <c:pt idx="363">
                  <c:v>1.1824051586168799E-4</c:v>
                </c:pt>
                <c:pt idx="364">
                  <c:v>1.1469330038583735E-4</c:v>
                </c:pt>
                <c:pt idx="365">
                  <c:v>1.1125250137426224E-4</c:v>
                </c:pt>
                <c:pt idx="366">
                  <c:v>1.0791492633303436E-4</c:v>
                </c:pt>
                <c:pt idx="367">
                  <c:v>1.0467747854304333E-4</c:v>
                </c:pt>
                <c:pt idx="368">
                  <c:v>1.01537154186752E-4</c:v>
                </c:pt>
                <c:pt idx="369">
                  <c:v>9.8491039561149457E-5</c:v>
                </c:pt>
                <c:pt idx="370">
                  <c:v>9.5536308374314976E-5</c:v>
                </c:pt>
                <c:pt idx="371">
                  <c:v>9.267021912308554E-5</c:v>
                </c:pt>
                <c:pt idx="372">
                  <c:v>8.9890112549392964E-5</c:v>
                </c:pt>
                <c:pt idx="373">
                  <c:v>8.7193409172911187E-5</c:v>
                </c:pt>
                <c:pt idx="374">
                  <c:v>8.4577606897723849E-5</c:v>
                </c:pt>
                <c:pt idx="375">
                  <c:v>8.2040278690792144E-5</c:v>
                </c:pt>
                <c:pt idx="376">
                  <c:v>7.9579070330068366E-5</c:v>
                </c:pt>
                <c:pt idx="377">
                  <c:v>7.7191698220166322E-5</c:v>
                </c:pt>
                <c:pt idx="378">
                  <c:v>7.4875947273561326E-5</c:v>
                </c:pt>
                <c:pt idx="379">
                  <c:v>7.2629668855354496E-5</c:v>
                </c:pt>
                <c:pt idx="380">
                  <c:v>7.0450778789693858E-5</c:v>
                </c:pt>
                <c:pt idx="381">
                  <c:v>6.8337255426003041E-5</c:v>
                </c:pt>
                <c:pt idx="382">
                  <c:v>6.6287137763222946E-5</c:v>
                </c:pt>
                <c:pt idx="383">
                  <c:v>6.429852363032626E-5</c:v>
                </c:pt>
                <c:pt idx="384">
                  <c:v>6.2369567921416463E-5</c:v>
                </c:pt>
                <c:pt idx="385">
                  <c:v>6.0498480883773979E-5</c:v>
                </c:pt>
                <c:pt idx="386">
                  <c:v>5.8683526457260754E-5</c:v>
                </c:pt>
                <c:pt idx="387">
                  <c:v>5.6923020663542936E-5</c:v>
                </c:pt>
                <c:pt idx="388">
                  <c:v>5.5215330043636646E-5</c:v>
                </c:pt>
                <c:pt idx="389">
                  <c:v>5.355887014232754E-5</c:v>
                </c:pt>
                <c:pt idx="390">
                  <c:v>5.1952104038057717E-5</c:v>
                </c:pt>
                <c:pt idx="391">
                  <c:v>5.0393540916915978E-5</c:v>
                </c:pt>
                <c:pt idx="392">
                  <c:v>4.8881734689408508E-5</c:v>
                </c:pt>
                <c:pt idx="393">
                  <c:v>4.7415282648726248E-5</c:v>
                </c:pt>
                <c:pt idx="394">
                  <c:v>4.5992824169264468E-5</c:v>
                </c:pt>
                <c:pt idx="395">
                  <c:v>4.4613039444186525E-5</c:v>
                </c:pt>
                <c:pt idx="396">
                  <c:v>4.3274648260860932E-5</c:v>
                </c:pt>
                <c:pt idx="397">
                  <c:v>4.1976408813035107E-5</c:v>
                </c:pt>
                <c:pt idx="398">
                  <c:v>4.0717116548644044E-5</c:v>
                </c:pt>
                <c:pt idx="399">
                  <c:v>3.9495603052184727E-5</c:v>
                </c:pt>
                <c:pt idx="400">
                  <c:v>3.8310734960619183E-5</c:v>
                </c:pt>
                <c:pt idx="401">
                  <c:v>3.7161412911800602E-5</c:v>
                </c:pt>
                <c:pt idx="402">
                  <c:v>3.6046570524446581E-5</c:v>
                </c:pt>
                <c:pt idx="403">
                  <c:v>3.4965173408713192E-5</c:v>
                </c:pt>
                <c:pt idx="404">
                  <c:v>3.3916218206451794E-5</c:v>
                </c:pt>
                <c:pt idx="405">
                  <c:v>3.2898731660258241E-5</c:v>
                </c:pt>
                <c:pt idx="406">
                  <c:v>3.1911769710450487E-5</c:v>
                </c:pt>
                <c:pt idx="407">
                  <c:v>3.0954416619136978E-5</c:v>
                </c:pt>
                <c:pt idx="408">
                  <c:v>3.0025784120562864E-5</c:v>
                </c:pt>
                <c:pt idx="409">
                  <c:v>2.9125010596945979E-5</c:v>
                </c:pt>
                <c:pt idx="410">
                  <c:v>2.8251260279037599E-5</c:v>
                </c:pt>
                <c:pt idx="411">
                  <c:v>2.7403722470666468E-5</c:v>
                </c:pt>
                <c:pt idx="412">
                  <c:v>2.6581610796546481E-5</c:v>
                </c:pt>
                <c:pt idx="413">
                  <c:v>2.5784162472650086E-5</c:v>
                </c:pt>
                <c:pt idx="414">
                  <c:v>2.5010637598470582E-5</c:v>
                </c:pt>
                <c:pt idx="415">
                  <c:v>2.4260318470516463E-5</c:v>
                </c:pt>
                <c:pt idx="416">
                  <c:v>2.3532508916400965E-5</c:v>
                </c:pt>
                <c:pt idx="417">
                  <c:v>2.2826533648908938E-5</c:v>
                </c:pt>
                <c:pt idx="418">
                  <c:v>2.2141737639441675E-5</c:v>
                </c:pt>
                <c:pt idx="419">
                  <c:v>2.1477485510258422E-5</c:v>
                </c:pt>
                <c:pt idx="420">
                  <c:v>2.083316094495067E-5</c:v>
                </c:pt>
                <c:pt idx="421">
                  <c:v>2.020816611660215E-5</c:v>
                </c:pt>
                <c:pt idx="422">
                  <c:v>1.9601921133104089E-5</c:v>
                </c:pt>
                <c:pt idx="423">
                  <c:v>1.9013863499110966E-5</c:v>
                </c:pt>
                <c:pt idx="424">
                  <c:v>1.8443447594137636E-5</c:v>
                </c:pt>
                <c:pt idx="425">
                  <c:v>1.7890144166313507E-5</c:v>
                </c:pt>
                <c:pt idx="426">
                  <c:v>1.7353439841324103E-5</c:v>
                </c:pt>
                <c:pt idx="427">
                  <c:v>1.683283664608438E-5</c:v>
                </c:pt>
                <c:pt idx="428">
                  <c:v>1.6327851546701847E-5</c:v>
                </c:pt>
                <c:pt idx="429">
                  <c:v>1.5838016000300795E-5</c:v>
                </c:pt>
                <c:pt idx="430">
                  <c:v>1.536287552029177E-5</c:v>
                </c:pt>
                <c:pt idx="431">
                  <c:v>1.4901989254683018E-5</c:v>
                </c:pt>
                <c:pt idx="432">
                  <c:v>1.4454929577042527E-5</c:v>
                </c:pt>
                <c:pt idx="433">
                  <c:v>1.4021281689731252E-5</c:v>
                </c:pt>
                <c:pt idx="434">
                  <c:v>1.3600643239039312E-5</c:v>
                </c:pt>
                <c:pt idx="435">
                  <c:v>1.3192623941868133E-5</c:v>
                </c:pt>
                <c:pt idx="436">
                  <c:v>1.2796845223612089E-5</c:v>
                </c:pt>
                <c:pt idx="437">
                  <c:v>1.2412939866903728E-5</c:v>
                </c:pt>
                <c:pt idx="438">
                  <c:v>1.2040551670896614E-5</c:v>
                </c:pt>
                <c:pt idx="439">
                  <c:v>1.1679335120769716E-5</c:v>
                </c:pt>
                <c:pt idx="440">
                  <c:v>1.1328955067146626E-5</c:v>
                </c:pt>
                <c:pt idx="441">
                  <c:v>1.0989086415132226E-5</c:v>
                </c:pt>
                <c:pt idx="442">
                  <c:v>1.0659413822678259E-5</c:v>
                </c:pt>
                <c:pt idx="443">
                  <c:v>1.033963140799791E-5</c:v>
                </c:pt>
                <c:pt idx="444">
                  <c:v>1.0029442465757974E-5</c:v>
                </c:pt>
                <c:pt idx="445">
                  <c:v>9.7285591917852336E-6</c:v>
                </c:pt>
                <c:pt idx="446">
                  <c:v>9.4367024160316766E-6</c:v>
                </c:pt>
                <c:pt idx="447">
                  <c:v>9.1536013435507267E-6</c:v>
                </c:pt>
                <c:pt idx="448">
                  <c:v>8.8789933032442055E-6</c:v>
                </c:pt>
                <c:pt idx="449">
                  <c:v>8.6126235041468807E-6</c:v>
                </c:pt>
                <c:pt idx="450">
                  <c:v>8.3542447990224735E-6</c:v>
                </c:pt>
                <c:pt idx="451">
                  <c:v>8.1036174550517996E-6</c:v>
                </c:pt>
                <c:pt idx="452">
                  <c:v>7.8605089314002432E-6</c:v>
                </c:pt>
                <c:pt idx="453">
                  <c:v>7.6246936634582359E-6</c:v>
                </c:pt>
                <c:pt idx="454">
                  <c:v>7.3959528535544898E-6</c:v>
                </c:pt>
                <c:pt idx="455">
                  <c:v>7.1740742679478557E-6</c:v>
                </c:pt>
                <c:pt idx="456">
                  <c:v>6.9588520399094201E-6</c:v>
                </c:pt>
                <c:pt idx="457">
                  <c:v>6.7500864787121373E-6</c:v>
                </c:pt>
                <c:pt idx="458">
                  <c:v>6.5475838843507743E-6</c:v>
                </c:pt>
                <c:pt idx="459">
                  <c:v>6.3511563678202498E-6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2C99-465D-A8D7-65C9B9D444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55774607"/>
        <c:axId val="1155791887"/>
      </c:scatterChart>
      <c:valAx>
        <c:axId val="215899408"/>
        <c:scaling>
          <c:orientation val="minMax"/>
          <c:max val="1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 sz="1100"/>
                  <a:t>Tiempo (minutos)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15899888"/>
        <c:crosses val="autoZero"/>
        <c:crossBetween val="midCat"/>
      </c:valAx>
      <c:valAx>
        <c:axId val="215899888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 sz="1100"/>
                  <a:t>Caudal (L/s)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15899408"/>
        <c:crosses val="autoZero"/>
        <c:crossBetween val="midCat"/>
      </c:valAx>
      <c:valAx>
        <c:axId val="1155791887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/>
                  <a:t>Lamina del agua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0.00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155774607"/>
        <c:crosses val="max"/>
        <c:crossBetween val="midCat"/>
      </c:valAx>
      <c:valAx>
        <c:axId val="115577460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5579188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814282051282051"/>
          <c:y val="0.26207122118544079"/>
          <c:w val="0.21439871794871795"/>
          <c:h val="0.46509750766606772"/>
        </c:manualLayout>
      </c:layout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Hidrograma Unitario SCS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14748738635706185"/>
          <c:y val="9.2954915631905388E-2"/>
          <c:w val="0.81947716510423751"/>
          <c:h val="0.83007171117464196"/>
        </c:manualLayout>
      </c:layout>
      <c:scatterChart>
        <c:scatterStyle val="smoothMarker"/>
        <c:varyColors val="0"/>
        <c:ser>
          <c:idx val="0"/>
          <c:order val="0"/>
          <c:tx>
            <c:v>Ajuste &lt;1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5"/>
            <c:intercept val="0"/>
            <c:dispRSqr val="1"/>
            <c:dispEq val="1"/>
            <c:trendlineLbl>
              <c:layout>
                <c:manualLayout>
                  <c:x val="0.15088379437213087"/>
                  <c:y val="-0.14643471177691209"/>
                </c:manualLayout>
              </c:layout>
              <c:numFmt formatCode="0.00000E+0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</c:trendlineLbl>
          </c:trendline>
          <c:xVal>
            <c:numRef>
              <c:f>Tablas!$P$3:$P$9</c:f>
              <c:numCache>
                <c:formatCode>0.0</c:formatCode>
                <c:ptCount val="7"/>
                <c:pt idx="0">
                  <c:v>0</c:v>
                </c:pt>
                <c:pt idx="1">
                  <c:v>0.2</c:v>
                </c:pt>
                <c:pt idx="2">
                  <c:v>0.4</c:v>
                </c:pt>
                <c:pt idx="3">
                  <c:v>0.6</c:v>
                </c:pt>
                <c:pt idx="4">
                  <c:v>0.8</c:v>
                </c:pt>
                <c:pt idx="5">
                  <c:v>1</c:v>
                </c:pt>
                <c:pt idx="6">
                  <c:v>1.2</c:v>
                </c:pt>
              </c:numCache>
            </c:numRef>
          </c:xVal>
          <c:yVal>
            <c:numRef>
              <c:f>Tablas!$Q$3:$Q$9</c:f>
              <c:numCache>
                <c:formatCode>0.0000</c:formatCode>
                <c:ptCount val="7"/>
                <c:pt idx="0">
                  <c:v>0</c:v>
                </c:pt>
                <c:pt idx="1">
                  <c:v>0.1</c:v>
                </c:pt>
                <c:pt idx="2">
                  <c:v>0.31</c:v>
                </c:pt>
                <c:pt idx="3">
                  <c:v>0.66</c:v>
                </c:pt>
                <c:pt idx="4">
                  <c:v>0.93</c:v>
                </c:pt>
                <c:pt idx="5">
                  <c:v>1</c:v>
                </c:pt>
                <c:pt idx="6">
                  <c:v>0.93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434C-42F4-ACC0-10F7428BA261}"/>
            </c:ext>
          </c:extLst>
        </c:ser>
        <c:ser>
          <c:idx val="1"/>
          <c:order val="1"/>
          <c:tx>
            <c:v>Ajuste&gt;1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poly"/>
            <c:order val="6"/>
            <c:dispRSqr val="1"/>
            <c:dispEq val="1"/>
            <c:trendlineLbl>
              <c:layout>
                <c:manualLayout>
                  <c:x val="0.14479543003181616"/>
                  <c:y val="-0.37851140887157231"/>
                </c:manualLayout>
              </c:layout>
              <c:numFmt formatCode="0.000000E+00" sourceLinked="0"/>
              <c:spPr>
                <a:solidFill>
                  <a:schemeClr val="bg1">
                    <a:alpha val="49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</c:trendlineLbl>
          </c:trendline>
          <c:xVal>
            <c:numRef>
              <c:f>Tablas!$P$8:$P$17</c:f>
              <c:numCache>
                <c:formatCode>0.0</c:formatCode>
                <c:ptCount val="10"/>
                <c:pt idx="0">
                  <c:v>1</c:v>
                </c:pt>
                <c:pt idx="1">
                  <c:v>1.2</c:v>
                </c:pt>
                <c:pt idx="2">
                  <c:v>1.4</c:v>
                </c:pt>
                <c:pt idx="3">
                  <c:v>1.6</c:v>
                </c:pt>
                <c:pt idx="4">
                  <c:v>1.8</c:v>
                </c:pt>
                <c:pt idx="5">
                  <c:v>2</c:v>
                </c:pt>
                <c:pt idx="6">
                  <c:v>2.2000000000000002</c:v>
                </c:pt>
                <c:pt idx="7">
                  <c:v>2.4</c:v>
                </c:pt>
                <c:pt idx="8">
                  <c:v>2.6</c:v>
                </c:pt>
                <c:pt idx="9">
                  <c:v>2.8</c:v>
                </c:pt>
              </c:numCache>
            </c:numRef>
          </c:xVal>
          <c:yVal>
            <c:numRef>
              <c:f>Tablas!$Q$8:$Q$17</c:f>
              <c:numCache>
                <c:formatCode>0.0000</c:formatCode>
                <c:ptCount val="10"/>
                <c:pt idx="0">
                  <c:v>1</c:v>
                </c:pt>
                <c:pt idx="1">
                  <c:v>0.93</c:v>
                </c:pt>
                <c:pt idx="2">
                  <c:v>0.78</c:v>
                </c:pt>
                <c:pt idx="3">
                  <c:v>0.56000000000000005</c:v>
                </c:pt>
                <c:pt idx="4">
                  <c:v>0.39</c:v>
                </c:pt>
                <c:pt idx="5">
                  <c:v>0.28000000000000003</c:v>
                </c:pt>
                <c:pt idx="6">
                  <c:v>0.20699999999999999</c:v>
                </c:pt>
                <c:pt idx="7">
                  <c:v>0.14699999999999999</c:v>
                </c:pt>
                <c:pt idx="8">
                  <c:v>0.107</c:v>
                </c:pt>
                <c:pt idx="9">
                  <c:v>7.6999999999999999E-2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434C-42F4-ACC0-10F7428BA261}"/>
            </c:ext>
          </c:extLst>
        </c:ser>
        <c:ser>
          <c:idx val="2"/>
          <c:order val="2"/>
          <c:tx>
            <c:v>Ajueste&gt;1.8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poly"/>
            <c:order val="5"/>
            <c:dispRSqr val="1"/>
            <c:dispEq val="1"/>
            <c:trendlineLbl>
              <c:layout>
                <c:manualLayout>
                  <c:x val="6.4823244480993556E-3"/>
                  <c:y val="-0.1728879597073078"/>
                </c:manualLayout>
              </c:layout>
              <c:numFmt formatCode="0.00000E+00" sourceLinked="0"/>
              <c:spPr>
                <a:solidFill>
                  <a:schemeClr val="bg1">
                    <a:alpha val="43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</c:trendlineLbl>
          </c:trendline>
          <c:xVal>
            <c:numRef>
              <c:f>Tablas!$P$12:$P$28</c:f>
              <c:numCache>
                <c:formatCode>0.0</c:formatCode>
                <c:ptCount val="17"/>
                <c:pt idx="0">
                  <c:v>1.8</c:v>
                </c:pt>
                <c:pt idx="1">
                  <c:v>2</c:v>
                </c:pt>
                <c:pt idx="2">
                  <c:v>2.2000000000000002</c:v>
                </c:pt>
                <c:pt idx="3">
                  <c:v>2.4</c:v>
                </c:pt>
                <c:pt idx="4">
                  <c:v>2.6</c:v>
                </c:pt>
                <c:pt idx="5">
                  <c:v>2.8</c:v>
                </c:pt>
                <c:pt idx="6">
                  <c:v>3</c:v>
                </c:pt>
                <c:pt idx="7">
                  <c:v>3.2</c:v>
                </c:pt>
                <c:pt idx="8">
                  <c:v>3.4</c:v>
                </c:pt>
                <c:pt idx="9">
                  <c:v>3.6</c:v>
                </c:pt>
                <c:pt idx="10">
                  <c:v>3.8</c:v>
                </c:pt>
                <c:pt idx="11">
                  <c:v>4</c:v>
                </c:pt>
                <c:pt idx="12">
                  <c:v>4.2</c:v>
                </c:pt>
                <c:pt idx="13">
                  <c:v>4.4000000000000004</c:v>
                </c:pt>
                <c:pt idx="14">
                  <c:v>4.5999999999999996</c:v>
                </c:pt>
                <c:pt idx="15">
                  <c:v>4.8</c:v>
                </c:pt>
                <c:pt idx="16">
                  <c:v>5</c:v>
                </c:pt>
              </c:numCache>
            </c:numRef>
          </c:xVal>
          <c:yVal>
            <c:numRef>
              <c:f>Tablas!$Q$12:$Q$28</c:f>
              <c:numCache>
                <c:formatCode>0.0000</c:formatCode>
                <c:ptCount val="17"/>
                <c:pt idx="0">
                  <c:v>0.39</c:v>
                </c:pt>
                <c:pt idx="1">
                  <c:v>0.28000000000000003</c:v>
                </c:pt>
                <c:pt idx="2">
                  <c:v>0.20699999999999999</c:v>
                </c:pt>
                <c:pt idx="3">
                  <c:v>0.14699999999999999</c:v>
                </c:pt>
                <c:pt idx="4">
                  <c:v>0.107</c:v>
                </c:pt>
                <c:pt idx="5">
                  <c:v>7.6999999999999999E-2</c:v>
                </c:pt>
                <c:pt idx="6">
                  <c:v>5.5E-2</c:v>
                </c:pt>
                <c:pt idx="7">
                  <c:v>0.04</c:v>
                </c:pt>
                <c:pt idx="8">
                  <c:v>2.9000000000000001E-2</c:v>
                </c:pt>
                <c:pt idx="9">
                  <c:v>2.1000000000000001E-2</c:v>
                </c:pt>
                <c:pt idx="10">
                  <c:v>1.4999999999999999E-2</c:v>
                </c:pt>
                <c:pt idx="11">
                  <c:v>1.0999999999999999E-2</c:v>
                </c:pt>
                <c:pt idx="12">
                  <c:v>0.01</c:v>
                </c:pt>
                <c:pt idx="13">
                  <c:v>7.0000000000000001E-3</c:v>
                </c:pt>
                <c:pt idx="14">
                  <c:v>3.0000000000000001E-3</c:v>
                </c:pt>
                <c:pt idx="15">
                  <c:v>1.5E-3</c:v>
                </c:pt>
                <c:pt idx="16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434C-42F4-ACC0-10F7428BA2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53451871"/>
        <c:axId val="1653443711"/>
      </c:scatterChart>
      <c:valAx>
        <c:axId val="1653451871"/>
        <c:scaling>
          <c:orientation val="minMax"/>
          <c:max val="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/>
                  <a:t>t/tp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53443711"/>
        <c:crosses val="autoZero"/>
        <c:crossBetween val="midCat"/>
      </c:valAx>
      <c:valAx>
        <c:axId val="1653443711"/>
        <c:scaling>
          <c:orientation val="minMax"/>
          <c:max val="1.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/>
                  <a:t>Q/Qp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0.0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5345187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4" Type="http://schemas.openxmlformats.org/officeDocument/2006/relationships/chart" Target="../charts/chart3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96035</xdr:colOff>
      <xdr:row>0</xdr:row>
      <xdr:rowOff>35023</xdr:rowOff>
    </xdr:from>
    <xdr:to>
      <xdr:col>18</xdr:col>
      <xdr:colOff>381000</xdr:colOff>
      <xdr:row>14</xdr:row>
      <xdr:rowOff>55418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6296DA7E-9393-4D59-A764-CE919A358C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53340</xdr:colOff>
      <xdr:row>0</xdr:row>
      <xdr:rowOff>0</xdr:rowOff>
    </xdr:from>
    <xdr:to>
      <xdr:col>9</xdr:col>
      <xdr:colOff>402297</xdr:colOff>
      <xdr:row>0</xdr:row>
      <xdr:rowOff>586832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554F8FC-82EE-4D3E-8E2F-D861F057A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79764" y="0"/>
          <a:ext cx="1499925" cy="586832"/>
        </a:xfrm>
        <a:prstGeom prst="rect">
          <a:avLst/>
        </a:prstGeom>
      </xdr:spPr>
    </xdr:pic>
    <xdr:clientData/>
  </xdr:twoCellAnchor>
  <xdr:twoCellAnchor>
    <xdr:from>
      <xdr:col>10</xdr:col>
      <xdr:colOff>65270</xdr:colOff>
      <xdr:row>71</xdr:row>
      <xdr:rowOff>47763</xdr:rowOff>
    </xdr:from>
    <xdr:to>
      <xdr:col>19</xdr:col>
      <xdr:colOff>21530</xdr:colOff>
      <xdr:row>89</xdr:row>
      <xdr:rowOff>119531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518F8AE-E211-49BD-BDB2-CB7A2E6253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67778</xdr:colOff>
      <xdr:row>90</xdr:row>
      <xdr:rowOff>17930</xdr:rowOff>
    </xdr:from>
    <xdr:to>
      <xdr:col>19</xdr:col>
      <xdr:colOff>24038</xdr:colOff>
      <xdr:row>110</xdr:row>
      <xdr:rowOff>93973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BF363561-8086-4AE6-B75D-535AC24150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123032</xdr:colOff>
      <xdr:row>0</xdr:row>
      <xdr:rowOff>0</xdr:rowOff>
    </xdr:from>
    <xdr:to>
      <xdr:col>28</xdr:col>
      <xdr:colOff>716279</xdr:colOff>
      <xdr:row>28</xdr:row>
      <xdr:rowOff>8965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BC35D23-1237-4FAD-A6CA-88F4805CEF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FD9DF-13DA-4466-85D7-73C63BEEDA3B}" name="Curva_vortex" displayName="Curva_vortex" ref="A91:B112" totalsRowShown="0" headerRowDxfId="9" dataDxfId="7" headerRowBorderDxfId="8">
  <tableColumns count="2">
    <tableColumn id="1" xr3:uid="{4EB14776-6C8D-4840-990F-1980D9981134}" name="Altura lamina de agua H (m)" dataDxfId="6"/>
    <tableColumn id="2" xr3:uid="{6E95A7C9-05EA-4814-9EB2-EB434B92515F}" name="Caudal (L/s)" dataDxfId="5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4A773-1075-475F-B6D7-B08EF66F90CC}">
  <sheetPr>
    <outlinePr summaryBelow="0"/>
  </sheetPr>
  <dimension ref="A1:PN585"/>
  <sheetViews>
    <sheetView showGridLines="0" tabSelected="1" view="pageBreakPreview" zoomScaleNormal="100" zoomScaleSheetLayoutView="100" workbookViewId="0">
      <selection sqref="A1:G1"/>
    </sheetView>
  </sheetViews>
  <sheetFormatPr baseColWidth="10" defaultColWidth="11.44140625" defaultRowHeight="14.4" x14ac:dyDescent="0.3"/>
  <cols>
    <col min="1" max="1" width="11.77734375" customWidth="1"/>
    <col min="3" max="3" width="9.21875" customWidth="1"/>
    <col min="4" max="4" width="9.6640625" customWidth="1"/>
    <col min="5" max="5" width="10.109375" customWidth="1"/>
    <col min="6" max="6" width="13.77734375" bestFit="1" customWidth="1"/>
    <col min="7" max="7" width="9.21875" customWidth="1"/>
    <col min="8" max="8" width="9.6640625" customWidth="1"/>
    <col min="9" max="9" width="7.21875" bestFit="1" customWidth="1"/>
    <col min="10" max="10" width="8.21875" bestFit="1" customWidth="1"/>
  </cols>
  <sheetData>
    <row r="1" spans="1:430" ht="49.2" customHeight="1" x14ac:dyDescent="0.35">
      <c r="A1" s="82" t="s">
        <v>83</v>
      </c>
      <c r="B1" s="82"/>
      <c r="C1" s="82"/>
      <c r="D1" s="82"/>
      <c r="E1" s="82"/>
      <c r="F1" s="82"/>
      <c r="G1" s="82"/>
      <c r="H1" s="57"/>
      <c r="I1" s="57"/>
      <c r="J1" s="57"/>
      <c r="K1" s="57"/>
      <c r="W1" s="74" t="s">
        <v>163</v>
      </c>
      <c r="X1" s="53"/>
      <c r="Y1" s="53"/>
      <c r="Z1" s="53"/>
      <c r="AA1" s="53"/>
      <c r="AB1" s="54"/>
      <c r="AC1" s="54"/>
      <c r="AD1" s="54"/>
      <c r="AE1" s="53"/>
      <c r="AF1" s="46">
        <v>1</v>
      </c>
      <c r="AG1" s="46">
        <v>2</v>
      </c>
      <c r="AH1" s="46">
        <v>3</v>
      </c>
      <c r="AI1" s="46">
        <v>4</v>
      </c>
      <c r="AJ1" s="46">
        <v>5</v>
      </c>
      <c r="AK1" s="46">
        <v>6</v>
      </c>
      <c r="AL1" s="46">
        <v>7</v>
      </c>
      <c r="AM1" s="46">
        <v>8</v>
      </c>
      <c r="AN1" s="46">
        <v>9</v>
      </c>
      <c r="AO1" s="46">
        <v>10</v>
      </c>
      <c r="AP1" s="46">
        <v>11</v>
      </c>
      <c r="AQ1" s="46">
        <v>12</v>
      </c>
      <c r="AR1" s="46">
        <v>13</v>
      </c>
      <c r="AS1" s="46">
        <v>14</v>
      </c>
      <c r="AT1" s="46">
        <v>15</v>
      </c>
      <c r="AU1" s="46">
        <v>16</v>
      </c>
      <c r="AV1" s="46">
        <v>17</v>
      </c>
      <c r="AW1" s="46">
        <v>18</v>
      </c>
      <c r="AX1" s="46">
        <v>19</v>
      </c>
      <c r="AY1" s="46">
        <v>20</v>
      </c>
      <c r="AZ1" s="46">
        <v>21</v>
      </c>
      <c r="BA1" s="46">
        <v>22</v>
      </c>
      <c r="BB1" s="46">
        <v>23</v>
      </c>
      <c r="BC1" s="46">
        <v>24</v>
      </c>
      <c r="BD1" s="46">
        <v>25</v>
      </c>
      <c r="BE1" s="46">
        <v>26</v>
      </c>
      <c r="BF1" s="46">
        <v>27</v>
      </c>
      <c r="BG1" s="46">
        <v>28</v>
      </c>
      <c r="BH1" s="46">
        <v>29</v>
      </c>
      <c r="BI1" s="46">
        <v>30</v>
      </c>
      <c r="BJ1" s="46">
        <v>31</v>
      </c>
      <c r="BK1" s="46">
        <v>32</v>
      </c>
      <c r="BL1" s="46">
        <v>33</v>
      </c>
      <c r="BM1" s="46">
        <v>34</v>
      </c>
      <c r="BN1" s="46">
        <v>35</v>
      </c>
      <c r="BO1" s="46">
        <v>36</v>
      </c>
      <c r="BP1" s="46">
        <v>37</v>
      </c>
      <c r="BQ1" s="46">
        <v>38</v>
      </c>
      <c r="BR1" s="46">
        <v>39</v>
      </c>
      <c r="BS1" s="46">
        <v>40</v>
      </c>
      <c r="BT1" s="46">
        <v>41</v>
      </c>
      <c r="BU1" s="46">
        <v>42</v>
      </c>
      <c r="BV1" s="46">
        <v>43</v>
      </c>
      <c r="BW1" s="46">
        <v>44</v>
      </c>
      <c r="BX1" s="46">
        <v>45</v>
      </c>
      <c r="BY1" s="46">
        <v>46</v>
      </c>
      <c r="BZ1" s="46">
        <v>47</v>
      </c>
      <c r="CA1" s="46">
        <v>48</v>
      </c>
      <c r="CB1" s="46">
        <v>49</v>
      </c>
      <c r="CC1" s="46">
        <v>50</v>
      </c>
      <c r="CD1" s="46">
        <v>51</v>
      </c>
      <c r="CE1" s="46">
        <v>52</v>
      </c>
      <c r="CF1" s="46">
        <v>53</v>
      </c>
      <c r="CG1" s="46">
        <v>54</v>
      </c>
      <c r="CH1" s="46">
        <v>55</v>
      </c>
      <c r="CI1" s="46">
        <v>56</v>
      </c>
      <c r="CJ1" s="46">
        <v>57</v>
      </c>
      <c r="CK1" s="46">
        <v>58</v>
      </c>
      <c r="CL1" s="46">
        <v>59</v>
      </c>
      <c r="CM1" s="46">
        <v>60</v>
      </c>
      <c r="CN1" s="46">
        <v>61</v>
      </c>
      <c r="CO1" s="46">
        <v>62</v>
      </c>
      <c r="CP1" s="46">
        <v>63</v>
      </c>
      <c r="CQ1" s="46">
        <v>64</v>
      </c>
      <c r="CR1" s="46">
        <v>65</v>
      </c>
      <c r="CS1" s="46">
        <v>66</v>
      </c>
      <c r="CT1" s="46">
        <v>67</v>
      </c>
      <c r="CU1" s="46">
        <v>68</v>
      </c>
      <c r="CV1" s="46">
        <v>69</v>
      </c>
      <c r="CW1" s="46">
        <v>70</v>
      </c>
      <c r="CX1" s="46">
        <v>71</v>
      </c>
      <c r="CY1" s="46">
        <v>72</v>
      </c>
      <c r="CZ1" s="46">
        <v>73</v>
      </c>
      <c r="DA1" s="46">
        <v>74</v>
      </c>
      <c r="DB1" s="46">
        <v>75</v>
      </c>
      <c r="DC1" s="46">
        <v>76</v>
      </c>
      <c r="DD1" s="46">
        <v>77</v>
      </c>
      <c r="DE1" s="46">
        <v>78</v>
      </c>
      <c r="DF1" s="46">
        <v>79</v>
      </c>
      <c r="DG1" s="46">
        <v>80</v>
      </c>
      <c r="DH1" s="46">
        <v>81</v>
      </c>
      <c r="DI1" s="46">
        <v>82</v>
      </c>
      <c r="DJ1" s="46">
        <v>83</v>
      </c>
      <c r="DK1" s="46">
        <v>84</v>
      </c>
      <c r="DL1" s="46">
        <v>85</v>
      </c>
      <c r="DM1" s="46">
        <v>86</v>
      </c>
      <c r="DN1" s="46">
        <v>87</v>
      </c>
      <c r="DO1" s="46">
        <v>88</v>
      </c>
      <c r="DP1" s="46">
        <v>89</v>
      </c>
      <c r="DQ1" s="46">
        <v>90</v>
      </c>
      <c r="DR1" s="46">
        <v>91</v>
      </c>
      <c r="DS1" s="46">
        <v>92</v>
      </c>
      <c r="DT1" s="46">
        <v>93</v>
      </c>
      <c r="DU1" s="46">
        <v>94</v>
      </c>
      <c r="DV1" s="46">
        <v>95</v>
      </c>
      <c r="DW1" s="46">
        <v>96</v>
      </c>
      <c r="DX1" s="46">
        <v>97</v>
      </c>
      <c r="DY1" s="46">
        <v>98</v>
      </c>
      <c r="DZ1" s="46">
        <v>99</v>
      </c>
      <c r="EA1" s="46">
        <v>100</v>
      </c>
      <c r="EB1" s="46">
        <v>101</v>
      </c>
      <c r="EC1" s="46">
        <v>102</v>
      </c>
      <c r="ED1" s="46">
        <v>103</v>
      </c>
      <c r="EE1" s="46">
        <v>104</v>
      </c>
      <c r="EF1" s="46">
        <v>105</v>
      </c>
      <c r="EG1" s="46">
        <v>106</v>
      </c>
      <c r="EH1" s="46">
        <v>107</v>
      </c>
      <c r="EI1" s="46">
        <v>108</v>
      </c>
      <c r="EJ1" s="46">
        <v>109</v>
      </c>
      <c r="EK1" s="46">
        <v>110</v>
      </c>
      <c r="EL1" s="46">
        <v>111</v>
      </c>
      <c r="EM1" s="46">
        <v>112</v>
      </c>
      <c r="EN1" s="46">
        <v>113</v>
      </c>
      <c r="EO1" s="46">
        <v>114</v>
      </c>
      <c r="EP1" s="46">
        <v>115</v>
      </c>
      <c r="EQ1" s="46">
        <v>116</v>
      </c>
      <c r="ER1" s="46">
        <v>117</v>
      </c>
      <c r="ES1" s="46">
        <v>118</v>
      </c>
      <c r="ET1" s="46">
        <v>119</v>
      </c>
      <c r="EU1" s="46">
        <v>120</v>
      </c>
      <c r="EV1" s="46">
        <v>121</v>
      </c>
      <c r="EW1" s="46">
        <v>122</v>
      </c>
      <c r="EX1" s="46">
        <v>123</v>
      </c>
      <c r="EY1" s="46">
        <v>124</v>
      </c>
      <c r="EZ1" s="46">
        <v>125</v>
      </c>
      <c r="FA1" s="46">
        <v>126</v>
      </c>
      <c r="FB1" s="46">
        <v>127</v>
      </c>
      <c r="FC1" s="46">
        <v>128</v>
      </c>
      <c r="FD1" s="46">
        <v>129</v>
      </c>
      <c r="FE1" s="46">
        <v>130</v>
      </c>
      <c r="FF1" s="46">
        <v>131</v>
      </c>
      <c r="FG1" s="46">
        <v>132</v>
      </c>
      <c r="FH1" s="46">
        <v>133</v>
      </c>
      <c r="FI1" s="46">
        <v>134</v>
      </c>
      <c r="FJ1" s="46">
        <v>135</v>
      </c>
      <c r="FK1" s="46">
        <v>136</v>
      </c>
      <c r="FL1" s="46">
        <v>137</v>
      </c>
      <c r="FM1" s="46">
        <v>138</v>
      </c>
      <c r="FN1" s="46">
        <v>139</v>
      </c>
      <c r="FO1" s="46">
        <v>140</v>
      </c>
      <c r="FP1" s="46">
        <v>141</v>
      </c>
      <c r="FQ1" s="46">
        <v>142</v>
      </c>
      <c r="FR1" s="46">
        <v>143</v>
      </c>
      <c r="FS1" s="46">
        <v>144</v>
      </c>
      <c r="FT1" s="46">
        <v>145</v>
      </c>
      <c r="FU1" s="46">
        <v>146</v>
      </c>
      <c r="FV1" s="46">
        <v>147</v>
      </c>
      <c r="FW1" s="46">
        <v>148</v>
      </c>
      <c r="FX1" s="46">
        <v>149</v>
      </c>
      <c r="FY1" s="46">
        <v>150</v>
      </c>
      <c r="FZ1" s="46">
        <v>151</v>
      </c>
      <c r="GA1" s="46">
        <v>152</v>
      </c>
      <c r="GB1" s="46">
        <v>153</v>
      </c>
      <c r="GC1" s="46">
        <v>154</v>
      </c>
      <c r="GD1" s="46">
        <v>155</v>
      </c>
      <c r="GE1" s="46">
        <v>156</v>
      </c>
      <c r="GF1" s="46">
        <v>157</v>
      </c>
      <c r="GG1" s="46">
        <v>158</v>
      </c>
      <c r="GH1" s="46">
        <v>159</v>
      </c>
      <c r="GI1" s="46">
        <v>160</v>
      </c>
      <c r="GJ1" s="46">
        <v>161</v>
      </c>
      <c r="GK1" s="46">
        <v>162</v>
      </c>
      <c r="GL1" s="46">
        <v>163</v>
      </c>
      <c r="GM1" s="46">
        <v>164</v>
      </c>
      <c r="GN1" s="46">
        <v>165</v>
      </c>
      <c r="GO1" s="46">
        <v>166</v>
      </c>
      <c r="GP1" s="46">
        <v>167</v>
      </c>
      <c r="GQ1" s="46">
        <v>168</v>
      </c>
      <c r="GR1" s="46">
        <v>169</v>
      </c>
      <c r="GS1" s="46">
        <v>170</v>
      </c>
      <c r="GT1" s="46">
        <v>171</v>
      </c>
      <c r="GU1" s="46">
        <v>172</v>
      </c>
      <c r="GV1" s="46">
        <v>173</v>
      </c>
      <c r="GW1" s="46">
        <v>174</v>
      </c>
      <c r="GX1" s="46">
        <v>175</v>
      </c>
      <c r="GY1" s="46">
        <v>176</v>
      </c>
      <c r="GZ1" s="46">
        <v>177</v>
      </c>
      <c r="HA1" s="46">
        <v>178</v>
      </c>
      <c r="HB1" s="46">
        <v>179</v>
      </c>
      <c r="HC1" s="46">
        <v>180</v>
      </c>
      <c r="HD1" s="46">
        <v>181</v>
      </c>
      <c r="HE1" s="46">
        <v>182</v>
      </c>
      <c r="HF1" s="46">
        <v>183</v>
      </c>
      <c r="HG1" s="46">
        <v>184</v>
      </c>
      <c r="HH1" s="46">
        <v>185</v>
      </c>
      <c r="HI1" s="46">
        <v>186</v>
      </c>
      <c r="HJ1" s="46">
        <v>187</v>
      </c>
      <c r="HK1" s="46">
        <v>188</v>
      </c>
      <c r="HL1" s="46">
        <v>189</v>
      </c>
      <c r="HM1" s="46">
        <v>190</v>
      </c>
      <c r="HN1" s="46">
        <v>191</v>
      </c>
      <c r="HO1" s="46">
        <v>192</v>
      </c>
      <c r="HP1" s="46">
        <v>193</v>
      </c>
      <c r="HR1" s="74" t="s">
        <v>164</v>
      </c>
      <c r="HS1" s="44"/>
      <c r="HT1" s="44"/>
      <c r="HU1" s="44"/>
      <c r="HV1" s="44"/>
      <c r="HW1" s="44"/>
      <c r="HX1" s="45"/>
      <c r="HY1" s="45"/>
      <c r="HZ1" s="45"/>
      <c r="IA1" s="45"/>
      <c r="IB1" s="45"/>
      <c r="IC1" s="44"/>
      <c r="ID1" s="46">
        <v>1</v>
      </c>
      <c r="IE1" s="46">
        <v>2</v>
      </c>
      <c r="IF1" s="46">
        <v>3</v>
      </c>
      <c r="IG1" s="46">
        <v>4</v>
      </c>
      <c r="IH1" s="46">
        <v>5</v>
      </c>
      <c r="II1" s="46">
        <v>6</v>
      </c>
      <c r="IJ1" s="46">
        <v>7</v>
      </c>
      <c r="IK1" s="46">
        <v>8</v>
      </c>
      <c r="IL1" s="46">
        <v>9</v>
      </c>
      <c r="IM1" s="46">
        <v>10</v>
      </c>
      <c r="IN1" s="46">
        <v>11</v>
      </c>
      <c r="IO1" s="46">
        <v>12</v>
      </c>
      <c r="IP1" s="46">
        <v>13</v>
      </c>
      <c r="IQ1" s="46">
        <v>14</v>
      </c>
      <c r="IR1" s="46">
        <v>15</v>
      </c>
      <c r="IS1" s="46">
        <v>16</v>
      </c>
      <c r="IT1" s="46">
        <v>17</v>
      </c>
      <c r="IU1" s="46">
        <v>18</v>
      </c>
      <c r="IV1" s="46">
        <v>19</v>
      </c>
      <c r="IW1" s="46">
        <v>20</v>
      </c>
      <c r="IX1" s="46">
        <v>21</v>
      </c>
      <c r="IY1" s="46">
        <v>22</v>
      </c>
      <c r="IZ1" s="46">
        <v>23</v>
      </c>
      <c r="JA1" s="46">
        <v>24</v>
      </c>
      <c r="JB1" s="46">
        <v>25</v>
      </c>
      <c r="JC1" s="46">
        <v>26</v>
      </c>
      <c r="JD1" s="46">
        <v>27</v>
      </c>
      <c r="JE1" s="46">
        <v>28</v>
      </c>
      <c r="JF1" s="46">
        <v>29</v>
      </c>
      <c r="JG1" s="46">
        <v>30</v>
      </c>
      <c r="JH1" s="46">
        <v>31</v>
      </c>
      <c r="JI1" s="46">
        <v>32</v>
      </c>
      <c r="JJ1" s="46">
        <v>33</v>
      </c>
      <c r="JK1" s="46">
        <v>34</v>
      </c>
      <c r="JL1" s="46">
        <v>35</v>
      </c>
      <c r="JM1" s="46">
        <v>36</v>
      </c>
      <c r="JN1" s="46">
        <v>37</v>
      </c>
      <c r="JO1" s="46">
        <v>38</v>
      </c>
      <c r="JP1" s="46">
        <v>39</v>
      </c>
      <c r="JQ1" s="46">
        <v>40</v>
      </c>
      <c r="JR1" s="46">
        <v>41</v>
      </c>
      <c r="JS1" s="46">
        <v>42</v>
      </c>
      <c r="JT1" s="46">
        <v>43</v>
      </c>
      <c r="JU1" s="46">
        <v>44</v>
      </c>
      <c r="JV1" s="46">
        <v>45</v>
      </c>
      <c r="JW1" s="46">
        <v>46</v>
      </c>
      <c r="JX1" s="46">
        <v>47</v>
      </c>
      <c r="JY1" s="46">
        <v>48</v>
      </c>
      <c r="JZ1" s="46">
        <v>49</v>
      </c>
      <c r="KA1" s="46">
        <v>50</v>
      </c>
      <c r="KB1" s="46">
        <v>51</v>
      </c>
      <c r="KC1" s="46">
        <v>52</v>
      </c>
      <c r="KD1" s="46">
        <v>53</v>
      </c>
      <c r="KE1" s="46">
        <v>54</v>
      </c>
      <c r="KF1" s="46">
        <v>55</v>
      </c>
      <c r="KG1" s="46">
        <v>56</v>
      </c>
      <c r="KH1" s="46">
        <v>57</v>
      </c>
      <c r="KI1" s="46">
        <v>58</v>
      </c>
      <c r="KJ1" s="46">
        <v>59</v>
      </c>
      <c r="KK1" s="46">
        <v>60</v>
      </c>
      <c r="KL1" s="46">
        <v>61</v>
      </c>
      <c r="KM1" s="46">
        <v>62</v>
      </c>
      <c r="KN1" s="46">
        <v>63</v>
      </c>
      <c r="KO1" s="46">
        <v>64</v>
      </c>
      <c r="KP1" s="46">
        <v>65</v>
      </c>
      <c r="KQ1" s="46">
        <v>66</v>
      </c>
      <c r="KR1" s="46">
        <v>67</v>
      </c>
      <c r="KS1" s="46">
        <v>68</v>
      </c>
      <c r="KT1" s="46">
        <v>69</v>
      </c>
      <c r="KU1" s="46">
        <v>70</v>
      </c>
      <c r="KV1" s="46">
        <v>71</v>
      </c>
      <c r="KW1" s="46">
        <v>72</v>
      </c>
      <c r="KX1" s="46">
        <v>73</v>
      </c>
      <c r="KY1" s="46">
        <v>74</v>
      </c>
      <c r="KZ1" s="46">
        <v>75</v>
      </c>
      <c r="LA1" s="46">
        <v>76</v>
      </c>
      <c r="LB1" s="46">
        <v>77</v>
      </c>
      <c r="LC1" s="46">
        <v>78</v>
      </c>
      <c r="LD1" s="46">
        <v>79</v>
      </c>
      <c r="LE1" s="46">
        <v>80</v>
      </c>
      <c r="LF1" s="46">
        <v>81</v>
      </c>
      <c r="LG1" s="46">
        <v>82</v>
      </c>
      <c r="LH1" s="46">
        <v>83</v>
      </c>
      <c r="LI1" s="46">
        <v>84</v>
      </c>
      <c r="LJ1" s="46">
        <v>85</v>
      </c>
      <c r="LK1" s="46">
        <v>86</v>
      </c>
      <c r="LL1" s="46">
        <v>87</v>
      </c>
      <c r="LM1" s="46">
        <v>88</v>
      </c>
      <c r="LN1" s="46">
        <v>89</v>
      </c>
      <c r="LO1" s="46">
        <v>90</v>
      </c>
      <c r="LP1" s="46">
        <v>91</v>
      </c>
      <c r="LQ1" s="46">
        <v>92</v>
      </c>
      <c r="LR1" s="46">
        <v>93</v>
      </c>
      <c r="LS1" s="46">
        <v>94</v>
      </c>
      <c r="LT1" s="46">
        <v>95</v>
      </c>
      <c r="LU1" s="46">
        <v>96</v>
      </c>
      <c r="LV1" s="46">
        <v>97</v>
      </c>
      <c r="LW1" s="46">
        <v>98</v>
      </c>
      <c r="LX1" s="46">
        <v>99</v>
      </c>
      <c r="LY1" s="46">
        <v>100</v>
      </c>
      <c r="LZ1" s="46">
        <v>101</v>
      </c>
      <c r="MA1" s="46">
        <v>102</v>
      </c>
      <c r="MB1" s="46">
        <v>103</v>
      </c>
      <c r="MC1" s="46">
        <v>104</v>
      </c>
      <c r="MD1" s="46">
        <v>105</v>
      </c>
      <c r="ME1" s="46">
        <v>106</v>
      </c>
      <c r="MF1" s="46">
        <v>107</v>
      </c>
      <c r="MG1" s="46">
        <v>108</v>
      </c>
      <c r="MH1" s="46">
        <v>109</v>
      </c>
      <c r="MI1" s="46">
        <v>110</v>
      </c>
      <c r="MJ1" s="46">
        <v>111</v>
      </c>
      <c r="MK1" s="46">
        <v>112</v>
      </c>
      <c r="ML1" s="46">
        <v>113</v>
      </c>
      <c r="MM1" s="46">
        <v>114</v>
      </c>
      <c r="MN1" s="46">
        <v>115</v>
      </c>
      <c r="MO1" s="46">
        <v>116</v>
      </c>
      <c r="MP1" s="46">
        <v>117</v>
      </c>
      <c r="MQ1" s="46">
        <v>118</v>
      </c>
      <c r="MR1" s="46">
        <v>119</v>
      </c>
      <c r="MS1" s="46">
        <v>120</v>
      </c>
      <c r="MT1" s="46">
        <v>121</v>
      </c>
      <c r="MU1" s="46">
        <v>122</v>
      </c>
      <c r="MV1" s="46">
        <v>123</v>
      </c>
      <c r="MW1" s="46">
        <v>124</v>
      </c>
      <c r="MX1" s="46">
        <v>125</v>
      </c>
      <c r="MY1" s="46">
        <v>126</v>
      </c>
      <c r="MZ1" s="46">
        <v>127</v>
      </c>
      <c r="NA1" s="46">
        <v>128</v>
      </c>
      <c r="NB1" s="46">
        <v>129</v>
      </c>
      <c r="NC1" s="46">
        <v>130</v>
      </c>
      <c r="ND1" s="46">
        <v>131</v>
      </c>
      <c r="NE1" s="46">
        <v>132</v>
      </c>
      <c r="NF1" s="46">
        <v>133</v>
      </c>
      <c r="NG1" s="46">
        <v>134</v>
      </c>
      <c r="NH1" s="46">
        <v>135</v>
      </c>
      <c r="NI1" s="46">
        <v>136</v>
      </c>
      <c r="NJ1" s="46">
        <v>137</v>
      </c>
      <c r="NK1" s="46">
        <v>138</v>
      </c>
      <c r="NL1" s="46">
        <v>139</v>
      </c>
      <c r="NM1" s="46">
        <v>140</v>
      </c>
      <c r="NN1" s="46">
        <v>141</v>
      </c>
      <c r="NO1" s="46">
        <v>142</v>
      </c>
      <c r="NP1" s="46">
        <v>143</v>
      </c>
      <c r="NQ1" s="46">
        <v>144</v>
      </c>
      <c r="NR1" s="46">
        <v>145</v>
      </c>
      <c r="NS1" s="46">
        <v>146</v>
      </c>
      <c r="NT1" s="46">
        <v>147</v>
      </c>
      <c r="NU1" s="46">
        <v>148</v>
      </c>
      <c r="NV1" s="46">
        <v>149</v>
      </c>
      <c r="NW1" s="46">
        <v>150</v>
      </c>
      <c r="NX1" s="46">
        <v>151</v>
      </c>
      <c r="NY1" s="46">
        <v>152</v>
      </c>
      <c r="NZ1" s="46">
        <v>153</v>
      </c>
      <c r="OA1" s="46">
        <v>154</v>
      </c>
      <c r="OB1" s="46">
        <v>155</v>
      </c>
      <c r="OC1" s="46">
        <v>156</v>
      </c>
      <c r="OD1" s="46">
        <v>157</v>
      </c>
      <c r="OE1" s="46">
        <v>158</v>
      </c>
      <c r="OF1" s="46">
        <v>159</v>
      </c>
      <c r="OG1" s="46">
        <v>160</v>
      </c>
      <c r="OH1" s="46">
        <v>161</v>
      </c>
      <c r="OI1" s="46">
        <v>162</v>
      </c>
      <c r="OJ1" s="46">
        <v>163</v>
      </c>
      <c r="OK1" s="46">
        <v>164</v>
      </c>
      <c r="OL1" s="46">
        <v>165</v>
      </c>
      <c r="OM1" s="46">
        <v>166</v>
      </c>
      <c r="ON1" s="46">
        <v>167</v>
      </c>
      <c r="OO1" s="46">
        <v>168</v>
      </c>
      <c r="OP1" s="46">
        <v>169</v>
      </c>
      <c r="OQ1" s="46">
        <v>170</v>
      </c>
      <c r="OR1" s="46">
        <v>171</v>
      </c>
      <c r="OS1" s="46">
        <v>172</v>
      </c>
      <c r="OT1" s="46">
        <v>173</v>
      </c>
      <c r="OU1" s="46">
        <v>174</v>
      </c>
      <c r="OV1" s="46">
        <v>175</v>
      </c>
      <c r="OW1" s="46">
        <v>176</v>
      </c>
      <c r="OX1" s="46">
        <v>177</v>
      </c>
      <c r="OY1" s="46">
        <v>178</v>
      </c>
      <c r="OZ1" s="46">
        <v>179</v>
      </c>
      <c r="PA1" s="46">
        <v>180</v>
      </c>
      <c r="PB1" s="46">
        <v>181</v>
      </c>
      <c r="PC1" s="46">
        <v>182</v>
      </c>
      <c r="PD1" s="46">
        <v>183</v>
      </c>
      <c r="PE1" s="46">
        <v>184</v>
      </c>
      <c r="PF1" s="46">
        <v>185</v>
      </c>
      <c r="PG1" s="46">
        <v>186</v>
      </c>
      <c r="PH1" s="46">
        <v>187</v>
      </c>
      <c r="PI1" s="46">
        <v>188</v>
      </c>
      <c r="PJ1" s="46">
        <v>189</v>
      </c>
      <c r="PK1" s="46">
        <v>190</v>
      </c>
      <c r="PL1" s="46">
        <v>191</v>
      </c>
      <c r="PM1" s="46">
        <v>192</v>
      </c>
      <c r="PN1" s="46">
        <v>193</v>
      </c>
    </row>
    <row r="2" spans="1:430" ht="15" x14ac:dyDescent="0.3">
      <c r="A2" s="1" t="s">
        <v>157</v>
      </c>
      <c r="G2" s="1" t="s">
        <v>90</v>
      </c>
      <c r="W2" s="38" t="str">
        <f>+Escenario1!A18</f>
        <v>No.</v>
      </c>
      <c r="X2" s="38" t="s">
        <v>14</v>
      </c>
      <c r="Y2" s="38" t="s">
        <v>38</v>
      </c>
      <c r="Z2" s="38" t="s">
        <v>39</v>
      </c>
      <c r="AA2" s="38" t="str">
        <f>+Escenario1!G18</f>
        <v>Pe (mm)</v>
      </c>
      <c r="AB2" s="38" t="s">
        <v>145</v>
      </c>
      <c r="AC2" s="38" t="s">
        <v>146</v>
      </c>
      <c r="AD2" s="53"/>
      <c r="AE2" s="46"/>
      <c r="AF2" s="46">
        <f>AF1*5</f>
        <v>5</v>
      </c>
      <c r="AG2" s="46">
        <f t="shared" ref="AG2:CR2" si="0">AG1*5</f>
        <v>10</v>
      </c>
      <c r="AH2" s="46">
        <f t="shared" si="0"/>
        <v>15</v>
      </c>
      <c r="AI2" s="46">
        <f t="shared" si="0"/>
        <v>20</v>
      </c>
      <c r="AJ2" s="46">
        <f t="shared" si="0"/>
        <v>25</v>
      </c>
      <c r="AK2" s="46">
        <f t="shared" si="0"/>
        <v>30</v>
      </c>
      <c r="AL2" s="46">
        <f t="shared" si="0"/>
        <v>35</v>
      </c>
      <c r="AM2" s="46">
        <f t="shared" si="0"/>
        <v>40</v>
      </c>
      <c r="AN2" s="46">
        <f t="shared" si="0"/>
        <v>45</v>
      </c>
      <c r="AO2" s="46">
        <f t="shared" si="0"/>
        <v>50</v>
      </c>
      <c r="AP2" s="46">
        <f t="shared" si="0"/>
        <v>55</v>
      </c>
      <c r="AQ2" s="46">
        <f t="shared" si="0"/>
        <v>60</v>
      </c>
      <c r="AR2" s="46">
        <f t="shared" si="0"/>
        <v>65</v>
      </c>
      <c r="AS2" s="46">
        <f t="shared" si="0"/>
        <v>70</v>
      </c>
      <c r="AT2" s="46">
        <f t="shared" si="0"/>
        <v>75</v>
      </c>
      <c r="AU2" s="46">
        <f t="shared" si="0"/>
        <v>80</v>
      </c>
      <c r="AV2" s="46">
        <f t="shared" si="0"/>
        <v>85</v>
      </c>
      <c r="AW2" s="46">
        <f t="shared" si="0"/>
        <v>90</v>
      </c>
      <c r="AX2" s="46">
        <f t="shared" si="0"/>
        <v>95</v>
      </c>
      <c r="AY2" s="46">
        <f t="shared" si="0"/>
        <v>100</v>
      </c>
      <c r="AZ2" s="46">
        <f t="shared" si="0"/>
        <v>105</v>
      </c>
      <c r="BA2" s="46">
        <f t="shared" si="0"/>
        <v>110</v>
      </c>
      <c r="BB2" s="46">
        <f t="shared" si="0"/>
        <v>115</v>
      </c>
      <c r="BC2" s="46">
        <f t="shared" si="0"/>
        <v>120</v>
      </c>
      <c r="BD2" s="46">
        <f t="shared" si="0"/>
        <v>125</v>
      </c>
      <c r="BE2" s="46">
        <f t="shared" si="0"/>
        <v>130</v>
      </c>
      <c r="BF2" s="46">
        <f t="shared" si="0"/>
        <v>135</v>
      </c>
      <c r="BG2" s="46">
        <f t="shared" si="0"/>
        <v>140</v>
      </c>
      <c r="BH2" s="46">
        <f t="shared" si="0"/>
        <v>145</v>
      </c>
      <c r="BI2" s="46">
        <f t="shared" si="0"/>
        <v>150</v>
      </c>
      <c r="BJ2" s="46">
        <f t="shared" si="0"/>
        <v>155</v>
      </c>
      <c r="BK2" s="46">
        <f t="shared" si="0"/>
        <v>160</v>
      </c>
      <c r="BL2" s="46">
        <f t="shared" si="0"/>
        <v>165</v>
      </c>
      <c r="BM2" s="46">
        <f t="shared" si="0"/>
        <v>170</v>
      </c>
      <c r="BN2" s="46">
        <f t="shared" si="0"/>
        <v>175</v>
      </c>
      <c r="BO2" s="46">
        <f t="shared" si="0"/>
        <v>180</v>
      </c>
      <c r="BP2" s="46">
        <f t="shared" si="0"/>
        <v>185</v>
      </c>
      <c r="BQ2" s="46">
        <f t="shared" si="0"/>
        <v>190</v>
      </c>
      <c r="BR2" s="46">
        <f t="shared" si="0"/>
        <v>195</v>
      </c>
      <c r="BS2" s="46">
        <f t="shared" si="0"/>
        <v>200</v>
      </c>
      <c r="BT2" s="46">
        <f t="shared" si="0"/>
        <v>205</v>
      </c>
      <c r="BU2" s="46">
        <f t="shared" si="0"/>
        <v>210</v>
      </c>
      <c r="BV2" s="46">
        <f t="shared" si="0"/>
        <v>215</v>
      </c>
      <c r="BW2" s="46">
        <f t="shared" si="0"/>
        <v>220</v>
      </c>
      <c r="BX2" s="46">
        <f t="shared" si="0"/>
        <v>225</v>
      </c>
      <c r="BY2" s="46">
        <f t="shared" si="0"/>
        <v>230</v>
      </c>
      <c r="BZ2" s="46">
        <f t="shared" si="0"/>
        <v>235</v>
      </c>
      <c r="CA2" s="46">
        <f t="shared" si="0"/>
        <v>240</v>
      </c>
      <c r="CB2" s="46">
        <f t="shared" si="0"/>
        <v>245</v>
      </c>
      <c r="CC2" s="46">
        <f t="shared" si="0"/>
        <v>250</v>
      </c>
      <c r="CD2" s="46">
        <f t="shared" si="0"/>
        <v>255</v>
      </c>
      <c r="CE2" s="46">
        <f t="shared" si="0"/>
        <v>260</v>
      </c>
      <c r="CF2" s="46">
        <f t="shared" si="0"/>
        <v>265</v>
      </c>
      <c r="CG2" s="46">
        <f t="shared" si="0"/>
        <v>270</v>
      </c>
      <c r="CH2" s="46">
        <f t="shared" si="0"/>
        <v>275</v>
      </c>
      <c r="CI2" s="46">
        <f t="shared" si="0"/>
        <v>280</v>
      </c>
      <c r="CJ2" s="46">
        <f t="shared" si="0"/>
        <v>285</v>
      </c>
      <c r="CK2" s="46">
        <f t="shared" si="0"/>
        <v>290</v>
      </c>
      <c r="CL2" s="46">
        <f t="shared" si="0"/>
        <v>295</v>
      </c>
      <c r="CM2" s="46">
        <f t="shared" si="0"/>
        <v>300</v>
      </c>
      <c r="CN2" s="46">
        <f t="shared" si="0"/>
        <v>305</v>
      </c>
      <c r="CO2" s="46">
        <f t="shared" si="0"/>
        <v>310</v>
      </c>
      <c r="CP2" s="46">
        <f t="shared" si="0"/>
        <v>315</v>
      </c>
      <c r="CQ2" s="46">
        <f t="shared" si="0"/>
        <v>320</v>
      </c>
      <c r="CR2" s="46">
        <f t="shared" si="0"/>
        <v>325</v>
      </c>
      <c r="CS2" s="46">
        <f t="shared" ref="CS2:FD2" si="1">CS1*5</f>
        <v>330</v>
      </c>
      <c r="CT2" s="46">
        <f t="shared" si="1"/>
        <v>335</v>
      </c>
      <c r="CU2" s="46">
        <f t="shared" si="1"/>
        <v>340</v>
      </c>
      <c r="CV2" s="46">
        <f t="shared" si="1"/>
        <v>345</v>
      </c>
      <c r="CW2" s="46">
        <f t="shared" si="1"/>
        <v>350</v>
      </c>
      <c r="CX2" s="46">
        <f t="shared" si="1"/>
        <v>355</v>
      </c>
      <c r="CY2" s="46">
        <f t="shared" si="1"/>
        <v>360</v>
      </c>
      <c r="CZ2" s="46">
        <f t="shared" si="1"/>
        <v>365</v>
      </c>
      <c r="DA2" s="46">
        <f t="shared" si="1"/>
        <v>370</v>
      </c>
      <c r="DB2" s="46">
        <f t="shared" si="1"/>
        <v>375</v>
      </c>
      <c r="DC2" s="46">
        <f t="shared" si="1"/>
        <v>380</v>
      </c>
      <c r="DD2" s="46">
        <f t="shared" si="1"/>
        <v>385</v>
      </c>
      <c r="DE2" s="46">
        <f t="shared" si="1"/>
        <v>390</v>
      </c>
      <c r="DF2" s="46">
        <f t="shared" si="1"/>
        <v>395</v>
      </c>
      <c r="DG2" s="46">
        <f t="shared" si="1"/>
        <v>400</v>
      </c>
      <c r="DH2" s="46">
        <f t="shared" si="1"/>
        <v>405</v>
      </c>
      <c r="DI2" s="46">
        <f t="shared" si="1"/>
        <v>410</v>
      </c>
      <c r="DJ2" s="46">
        <f t="shared" si="1"/>
        <v>415</v>
      </c>
      <c r="DK2" s="46">
        <f t="shared" si="1"/>
        <v>420</v>
      </c>
      <c r="DL2" s="46">
        <f t="shared" si="1"/>
        <v>425</v>
      </c>
      <c r="DM2" s="46">
        <f t="shared" si="1"/>
        <v>430</v>
      </c>
      <c r="DN2" s="46">
        <f t="shared" si="1"/>
        <v>435</v>
      </c>
      <c r="DO2" s="46">
        <f t="shared" si="1"/>
        <v>440</v>
      </c>
      <c r="DP2" s="46">
        <f t="shared" si="1"/>
        <v>445</v>
      </c>
      <c r="DQ2" s="46">
        <f t="shared" si="1"/>
        <v>450</v>
      </c>
      <c r="DR2" s="46">
        <f t="shared" si="1"/>
        <v>455</v>
      </c>
      <c r="DS2" s="46">
        <f t="shared" si="1"/>
        <v>460</v>
      </c>
      <c r="DT2" s="46">
        <f t="shared" si="1"/>
        <v>465</v>
      </c>
      <c r="DU2" s="46">
        <f t="shared" si="1"/>
        <v>470</v>
      </c>
      <c r="DV2" s="46">
        <f t="shared" si="1"/>
        <v>475</v>
      </c>
      <c r="DW2" s="46">
        <f t="shared" si="1"/>
        <v>480</v>
      </c>
      <c r="DX2" s="46">
        <f t="shared" si="1"/>
        <v>485</v>
      </c>
      <c r="DY2" s="46">
        <f t="shared" si="1"/>
        <v>490</v>
      </c>
      <c r="DZ2" s="46">
        <f t="shared" si="1"/>
        <v>495</v>
      </c>
      <c r="EA2" s="46">
        <f t="shared" si="1"/>
        <v>500</v>
      </c>
      <c r="EB2" s="46">
        <f t="shared" si="1"/>
        <v>505</v>
      </c>
      <c r="EC2" s="46">
        <f t="shared" si="1"/>
        <v>510</v>
      </c>
      <c r="ED2" s="46">
        <f t="shared" si="1"/>
        <v>515</v>
      </c>
      <c r="EE2" s="46">
        <f t="shared" si="1"/>
        <v>520</v>
      </c>
      <c r="EF2" s="46">
        <f t="shared" si="1"/>
        <v>525</v>
      </c>
      <c r="EG2" s="46">
        <f t="shared" si="1"/>
        <v>530</v>
      </c>
      <c r="EH2" s="46">
        <f t="shared" si="1"/>
        <v>535</v>
      </c>
      <c r="EI2" s="46">
        <f t="shared" si="1"/>
        <v>540</v>
      </c>
      <c r="EJ2" s="46">
        <f t="shared" si="1"/>
        <v>545</v>
      </c>
      <c r="EK2" s="46">
        <f t="shared" si="1"/>
        <v>550</v>
      </c>
      <c r="EL2" s="46">
        <f t="shared" si="1"/>
        <v>555</v>
      </c>
      <c r="EM2" s="46">
        <f t="shared" si="1"/>
        <v>560</v>
      </c>
      <c r="EN2" s="46">
        <f t="shared" si="1"/>
        <v>565</v>
      </c>
      <c r="EO2" s="46">
        <f t="shared" si="1"/>
        <v>570</v>
      </c>
      <c r="EP2" s="46">
        <f t="shared" si="1"/>
        <v>575</v>
      </c>
      <c r="EQ2" s="46">
        <f t="shared" si="1"/>
        <v>580</v>
      </c>
      <c r="ER2" s="46">
        <f t="shared" si="1"/>
        <v>585</v>
      </c>
      <c r="ES2" s="46">
        <f t="shared" si="1"/>
        <v>590</v>
      </c>
      <c r="ET2" s="46">
        <f t="shared" si="1"/>
        <v>595</v>
      </c>
      <c r="EU2" s="46">
        <f t="shared" si="1"/>
        <v>600</v>
      </c>
      <c r="EV2" s="46">
        <f t="shared" si="1"/>
        <v>605</v>
      </c>
      <c r="EW2" s="46">
        <f t="shared" si="1"/>
        <v>610</v>
      </c>
      <c r="EX2" s="46">
        <f t="shared" si="1"/>
        <v>615</v>
      </c>
      <c r="EY2" s="46">
        <f t="shared" si="1"/>
        <v>620</v>
      </c>
      <c r="EZ2" s="46">
        <f t="shared" si="1"/>
        <v>625</v>
      </c>
      <c r="FA2" s="46">
        <f t="shared" si="1"/>
        <v>630</v>
      </c>
      <c r="FB2" s="46">
        <f t="shared" si="1"/>
        <v>635</v>
      </c>
      <c r="FC2" s="46">
        <f t="shared" si="1"/>
        <v>640</v>
      </c>
      <c r="FD2" s="46">
        <f t="shared" si="1"/>
        <v>645</v>
      </c>
      <c r="FE2" s="46">
        <f t="shared" ref="FE2:HP2" si="2">FE1*5</f>
        <v>650</v>
      </c>
      <c r="FF2" s="46">
        <f t="shared" si="2"/>
        <v>655</v>
      </c>
      <c r="FG2" s="46">
        <f t="shared" si="2"/>
        <v>660</v>
      </c>
      <c r="FH2" s="46">
        <f t="shared" si="2"/>
        <v>665</v>
      </c>
      <c r="FI2" s="46">
        <f t="shared" si="2"/>
        <v>670</v>
      </c>
      <c r="FJ2" s="46">
        <f t="shared" si="2"/>
        <v>675</v>
      </c>
      <c r="FK2" s="46">
        <f t="shared" si="2"/>
        <v>680</v>
      </c>
      <c r="FL2" s="46">
        <f t="shared" si="2"/>
        <v>685</v>
      </c>
      <c r="FM2" s="46">
        <f t="shared" si="2"/>
        <v>690</v>
      </c>
      <c r="FN2" s="46">
        <f t="shared" si="2"/>
        <v>695</v>
      </c>
      <c r="FO2" s="46">
        <f t="shared" si="2"/>
        <v>700</v>
      </c>
      <c r="FP2" s="46">
        <f t="shared" si="2"/>
        <v>705</v>
      </c>
      <c r="FQ2" s="46">
        <f t="shared" si="2"/>
        <v>710</v>
      </c>
      <c r="FR2" s="46">
        <f t="shared" si="2"/>
        <v>715</v>
      </c>
      <c r="FS2" s="46">
        <f t="shared" si="2"/>
        <v>720</v>
      </c>
      <c r="FT2" s="46">
        <f t="shared" si="2"/>
        <v>725</v>
      </c>
      <c r="FU2" s="46">
        <f t="shared" si="2"/>
        <v>730</v>
      </c>
      <c r="FV2" s="46">
        <f t="shared" si="2"/>
        <v>735</v>
      </c>
      <c r="FW2" s="46">
        <f t="shared" si="2"/>
        <v>740</v>
      </c>
      <c r="FX2" s="46">
        <f t="shared" si="2"/>
        <v>745</v>
      </c>
      <c r="FY2" s="46">
        <f t="shared" si="2"/>
        <v>750</v>
      </c>
      <c r="FZ2" s="46">
        <f t="shared" si="2"/>
        <v>755</v>
      </c>
      <c r="GA2" s="46">
        <f t="shared" si="2"/>
        <v>760</v>
      </c>
      <c r="GB2" s="46">
        <f t="shared" si="2"/>
        <v>765</v>
      </c>
      <c r="GC2" s="46">
        <f t="shared" si="2"/>
        <v>770</v>
      </c>
      <c r="GD2" s="46">
        <f t="shared" si="2"/>
        <v>775</v>
      </c>
      <c r="GE2" s="46">
        <f t="shared" si="2"/>
        <v>780</v>
      </c>
      <c r="GF2" s="46">
        <f t="shared" si="2"/>
        <v>785</v>
      </c>
      <c r="GG2" s="46">
        <f t="shared" si="2"/>
        <v>790</v>
      </c>
      <c r="GH2" s="46">
        <f t="shared" si="2"/>
        <v>795</v>
      </c>
      <c r="GI2" s="46">
        <f t="shared" si="2"/>
        <v>800</v>
      </c>
      <c r="GJ2" s="46">
        <f t="shared" si="2"/>
        <v>805</v>
      </c>
      <c r="GK2" s="46">
        <f t="shared" si="2"/>
        <v>810</v>
      </c>
      <c r="GL2" s="46">
        <f t="shared" si="2"/>
        <v>815</v>
      </c>
      <c r="GM2" s="46">
        <f t="shared" si="2"/>
        <v>820</v>
      </c>
      <c r="GN2" s="46">
        <f t="shared" si="2"/>
        <v>825</v>
      </c>
      <c r="GO2" s="46">
        <f t="shared" si="2"/>
        <v>830</v>
      </c>
      <c r="GP2" s="46">
        <f t="shared" si="2"/>
        <v>835</v>
      </c>
      <c r="GQ2" s="46">
        <f t="shared" si="2"/>
        <v>840</v>
      </c>
      <c r="GR2" s="46">
        <f t="shared" si="2"/>
        <v>845</v>
      </c>
      <c r="GS2" s="46">
        <f t="shared" si="2"/>
        <v>850</v>
      </c>
      <c r="GT2" s="46">
        <f t="shared" si="2"/>
        <v>855</v>
      </c>
      <c r="GU2" s="46">
        <f t="shared" si="2"/>
        <v>860</v>
      </c>
      <c r="GV2" s="46">
        <f t="shared" si="2"/>
        <v>865</v>
      </c>
      <c r="GW2" s="46">
        <f t="shared" si="2"/>
        <v>870</v>
      </c>
      <c r="GX2" s="46">
        <f t="shared" si="2"/>
        <v>875</v>
      </c>
      <c r="GY2" s="46">
        <f t="shared" si="2"/>
        <v>880</v>
      </c>
      <c r="GZ2" s="46">
        <f t="shared" si="2"/>
        <v>885</v>
      </c>
      <c r="HA2" s="46">
        <f t="shared" si="2"/>
        <v>890</v>
      </c>
      <c r="HB2" s="46">
        <f t="shared" si="2"/>
        <v>895</v>
      </c>
      <c r="HC2" s="46">
        <f t="shared" si="2"/>
        <v>900</v>
      </c>
      <c r="HD2" s="46">
        <f t="shared" si="2"/>
        <v>905</v>
      </c>
      <c r="HE2" s="46">
        <f t="shared" si="2"/>
        <v>910</v>
      </c>
      <c r="HF2" s="46">
        <f t="shared" si="2"/>
        <v>915</v>
      </c>
      <c r="HG2" s="46">
        <f t="shared" si="2"/>
        <v>920</v>
      </c>
      <c r="HH2" s="46">
        <f t="shared" si="2"/>
        <v>925</v>
      </c>
      <c r="HI2" s="46">
        <f t="shared" si="2"/>
        <v>930</v>
      </c>
      <c r="HJ2" s="46">
        <f t="shared" si="2"/>
        <v>935</v>
      </c>
      <c r="HK2" s="46">
        <f t="shared" si="2"/>
        <v>940</v>
      </c>
      <c r="HL2" s="46">
        <f t="shared" si="2"/>
        <v>945</v>
      </c>
      <c r="HM2" s="46">
        <f t="shared" si="2"/>
        <v>950</v>
      </c>
      <c r="HN2" s="46">
        <f t="shared" si="2"/>
        <v>955</v>
      </c>
      <c r="HO2" s="46">
        <f t="shared" si="2"/>
        <v>960</v>
      </c>
      <c r="HP2" s="46">
        <f t="shared" si="2"/>
        <v>965</v>
      </c>
      <c r="HR2" s="38" t="str">
        <f>+Escenario1!A18</f>
        <v>No.</v>
      </c>
      <c r="HS2" s="38" t="s">
        <v>14</v>
      </c>
      <c r="HT2" s="38" t="s">
        <v>38</v>
      </c>
      <c r="HU2" s="38" t="s">
        <v>39</v>
      </c>
      <c r="HV2" s="38" t="str">
        <f>+Escenario1!G18</f>
        <v>Pe (mm)</v>
      </c>
      <c r="HW2" s="38" t="s">
        <v>156</v>
      </c>
      <c r="HX2" s="38" t="s">
        <v>145</v>
      </c>
      <c r="HY2" s="38" t="s">
        <v>146</v>
      </c>
      <c r="HZ2" s="38" t="s">
        <v>40</v>
      </c>
      <c r="IA2" s="38" t="s">
        <v>41</v>
      </c>
      <c r="IB2" s="53"/>
      <c r="IC2" s="46"/>
      <c r="ID2" s="46">
        <f>ID1*5</f>
        <v>5</v>
      </c>
      <c r="IE2" s="46">
        <f t="shared" ref="IE2:KP2" si="3">IE1*5</f>
        <v>10</v>
      </c>
      <c r="IF2" s="46">
        <f t="shared" si="3"/>
        <v>15</v>
      </c>
      <c r="IG2" s="46">
        <f t="shared" si="3"/>
        <v>20</v>
      </c>
      <c r="IH2" s="46">
        <f t="shared" si="3"/>
        <v>25</v>
      </c>
      <c r="II2" s="46">
        <f t="shared" si="3"/>
        <v>30</v>
      </c>
      <c r="IJ2" s="46">
        <f t="shared" si="3"/>
        <v>35</v>
      </c>
      <c r="IK2" s="46">
        <f t="shared" si="3"/>
        <v>40</v>
      </c>
      <c r="IL2" s="46">
        <f t="shared" si="3"/>
        <v>45</v>
      </c>
      <c r="IM2" s="46">
        <f t="shared" si="3"/>
        <v>50</v>
      </c>
      <c r="IN2" s="46">
        <f t="shared" si="3"/>
        <v>55</v>
      </c>
      <c r="IO2" s="46">
        <f t="shared" si="3"/>
        <v>60</v>
      </c>
      <c r="IP2" s="46">
        <f t="shared" si="3"/>
        <v>65</v>
      </c>
      <c r="IQ2" s="46">
        <f t="shared" si="3"/>
        <v>70</v>
      </c>
      <c r="IR2" s="46">
        <f t="shared" si="3"/>
        <v>75</v>
      </c>
      <c r="IS2" s="46">
        <f t="shared" si="3"/>
        <v>80</v>
      </c>
      <c r="IT2" s="46">
        <f t="shared" si="3"/>
        <v>85</v>
      </c>
      <c r="IU2" s="46">
        <f t="shared" si="3"/>
        <v>90</v>
      </c>
      <c r="IV2" s="46">
        <f t="shared" si="3"/>
        <v>95</v>
      </c>
      <c r="IW2" s="46">
        <f t="shared" si="3"/>
        <v>100</v>
      </c>
      <c r="IX2" s="46">
        <f t="shared" si="3"/>
        <v>105</v>
      </c>
      <c r="IY2" s="46">
        <f t="shared" si="3"/>
        <v>110</v>
      </c>
      <c r="IZ2" s="46">
        <f t="shared" si="3"/>
        <v>115</v>
      </c>
      <c r="JA2" s="46">
        <f t="shared" si="3"/>
        <v>120</v>
      </c>
      <c r="JB2" s="46">
        <f t="shared" si="3"/>
        <v>125</v>
      </c>
      <c r="JC2" s="46">
        <f t="shared" si="3"/>
        <v>130</v>
      </c>
      <c r="JD2" s="46">
        <f t="shared" si="3"/>
        <v>135</v>
      </c>
      <c r="JE2" s="46">
        <f t="shared" si="3"/>
        <v>140</v>
      </c>
      <c r="JF2" s="46">
        <f t="shared" si="3"/>
        <v>145</v>
      </c>
      <c r="JG2" s="46">
        <f t="shared" si="3"/>
        <v>150</v>
      </c>
      <c r="JH2" s="46">
        <f t="shared" si="3"/>
        <v>155</v>
      </c>
      <c r="JI2" s="46">
        <f t="shared" si="3"/>
        <v>160</v>
      </c>
      <c r="JJ2" s="46">
        <f t="shared" si="3"/>
        <v>165</v>
      </c>
      <c r="JK2" s="46">
        <f t="shared" si="3"/>
        <v>170</v>
      </c>
      <c r="JL2" s="46">
        <f t="shared" si="3"/>
        <v>175</v>
      </c>
      <c r="JM2" s="46">
        <f t="shared" si="3"/>
        <v>180</v>
      </c>
      <c r="JN2" s="46">
        <f t="shared" si="3"/>
        <v>185</v>
      </c>
      <c r="JO2" s="46">
        <f t="shared" si="3"/>
        <v>190</v>
      </c>
      <c r="JP2" s="46">
        <f t="shared" si="3"/>
        <v>195</v>
      </c>
      <c r="JQ2" s="46">
        <f t="shared" si="3"/>
        <v>200</v>
      </c>
      <c r="JR2" s="46">
        <f t="shared" si="3"/>
        <v>205</v>
      </c>
      <c r="JS2" s="46">
        <f t="shared" si="3"/>
        <v>210</v>
      </c>
      <c r="JT2" s="46">
        <f t="shared" si="3"/>
        <v>215</v>
      </c>
      <c r="JU2" s="46">
        <f t="shared" si="3"/>
        <v>220</v>
      </c>
      <c r="JV2" s="46">
        <f t="shared" si="3"/>
        <v>225</v>
      </c>
      <c r="JW2" s="46">
        <f t="shared" si="3"/>
        <v>230</v>
      </c>
      <c r="JX2" s="46">
        <f t="shared" si="3"/>
        <v>235</v>
      </c>
      <c r="JY2" s="46">
        <f t="shared" si="3"/>
        <v>240</v>
      </c>
      <c r="JZ2" s="46">
        <f t="shared" si="3"/>
        <v>245</v>
      </c>
      <c r="KA2" s="46">
        <f t="shared" si="3"/>
        <v>250</v>
      </c>
      <c r="KB2" s="46">
        <f t="shared" si="3"/>
        <v>255</v>
      </c>
      <c r="KC2" s="46">
        <f t="shared" si="3"/>
        <v>260</v>
      </c>
      <c r="KD2" s="46">
        <f t="shared" si="3"/>
        <v>265</v>
      </c>
      <c r="KE2" s="46">
        <f t="shared" si="3"/>
        <v>270</v>
      </c>
      <c r="KF2" s="46">
        <f t="shared" si="3"/>
        <v>275</v>
      </c>
      <c r="KG2" s="46">
        <f t="shared" si="3"/>
        <v>280</v>
      </c>
      <c r="KH2" s="46">
        <f t="shared" si="3"/>
        <v>285</v>
      </c>
      <c r="KI2" s="46">
        <f t="shared" si="3"/>
        <v>290</v>
      </c>
      <c r="KJ2" s="46">
        <f t="shared" si="3"/>
        <v>295</v>
      </c>
      <c r="KK2" s="46">
        <f t="shared" si="3"/>
        <v>300</v>
      </c>
      <c r="KL2" s="46">
        <f t="shared" si="3"/>
        <v>305</v>
      </c>
      <c r="KM2" s="46">
        <f t="shared" si="3"/>
        <v>310</v>
      </c>
      <c r="KN2" s="46">
        <f t="shared" si="3"/>
        <v>315</v>
      </c>
      <c r="KO2" s="46">
        <f t="shared" si="3"/>
        <v>320</v>
      </c>
      <c r="KP2" s="46">
        <f t="shared" si="3"/>
        <v>325</v>
      </c>
      <c r="KQ2" s="46">
        <f t="shared" ref="KQ2:NB2" si="4">KQ1*5</f>
        <v>330</v>
      </c>
      <c r="KR2" s="46">
        <f t="shared" si="4"/>
        <v>335</v>
      </c>
      <c r="KS2" s="46">
        <f t="shared" si="4"/>
        <v>340</v>
      </c>
      <c r="KT2" s="46">
        <f t="shared" si="4"/>
        <v>345</v>
      </c>
      <c r="KU2" s="46">
        <f t="shared" si="4"/>
        <v>350</v>
      </c>
      <c r="KV2" s="46">
        <f t="shared" si="4"/>
        <v>355</v>
      </c>
      <c r="KW2" s="46">
        <f t="shared" si="4"/>
        <v>360</v>
      </c>
      <c r="KX2" s="46">
        <f t="shared" si="4"/>
        <v>365</v>
      </c>
      <c r="KY2" s="46">
        <f t="shared" si="4"/>
        <v>370</v>
      </c>
      <c r="KZ2" s="46">
        <f t="shared" si="4"/>
        <v>375</v>
      </c>
      <c r="LA2" s="46">
        <f t="shared" si="4"/>
        <v>380</v>
      </c>
      <c r="LB2" s="46">
        <f t="shared" si="4"/>
        <v>385</v>
      </c>
      <c r="LC2" s="46">
        <f t="shared" si="4"/>
        <v>390</v>
      </c>
      <c r="LD2" s="46">
        <f t="shared" si="4"/>
        <v>395</v>
      </c>
      <c r="LE2" s="46">
        <f t="shared" si="4"/>
        <v>400</v>
      </c>
      <c r="LF2" s="46">
        <f t="shared" si="4"/>
        <v>405</v>
      </c>
      <c r="LG2" s="46">
        <f t="shared" si="4"/>
        <v>410</v>
      </c>
      <c r="LH2" s="46">
        <f t="shared" si="4"/>
        <v>415</v>
      </c>
      <c r="LI2" s="46">
        <f t="shared" si="4"/>
        <v>420</v>
      </c>
      <c r="LJ2" s="46">
        <f t="shared" si="4"/>
        <v>425</v>
      </c>
      <c r="LK2" s="46">
        <f t="shared" si="4"/>
        <v>430</v>
      </c>
      <c r="LL2" s="46">
        <f t="shared" si="4"/>
        <v>435</v>
      </c>
      <c r="LM2" s="46">
        <f t="shared" si="4"/>
        <v>440</v>
      </c>
      <c r="LN2" s="46">
        <f t="shared" si="4"/>
        <v>445</v>
      </c>
      <c r="LO2" s="46">
        <f t="shared" si="4"/>
        <v>450</v>
      </c>
      <c r="LP2" s="46">
        <f t="shared" si="4"/>
        <v>455</v>
      </c>
      <c r="LQ2" s="46">
        <f t="shared" si="4"/>
        <v>460</v>
      </c>
      <c r="LR2" s="46">
        <f t="shared" si="4"/>
        <v>465</v>
      </c>
      <c r="LS2" s="46">
        <f t="shared" si="4"/>
        <v>470</v>
      </c>
      <c r="LT2" s="46">
        <f t="shared" si="4"/>
        <v>475</v>
      </c>
      <c r="LU2" s="46">
        <f t="shared" si="4"/>
        <v>480</v>
      </c>
      <c r="LV2" s="46">
        <f t="shared" si="4"/>
        <v>485</v>
      </c>
      <c r="LW2" s="46">
        <f t="shared" si="4"/>
        <v>490</v>
      </c>
      <c r="LX2" s="46">
        <f t="shared" si="4"/>
        <v>495</v>
      </c>
      <c r="LY2" s="46">
        <f t="shared" si="4"/>
        <v>500</v>
      </c>
      <c r="LZ2" s="46">
        <f t="shared" si="4"/>
        <v>505</v>
      </c>
      <c r="MA2" s="46">
        <f t="shared" si="4"/>
        <v>510</v>
      </c>
      <c r="MB2" s="46">
        <f t="shared" si="4"/>
        <v>515</v>
      </c>
      <c r="MC2" s="46">
        <f t="shared" si="4"/>
        <v>520</v>
      </c>
      <c r="MD2" s="46">
        <f t="shared" si="4"/>
        <v>525</v>
      </c>
      <c r="ME2" s="46">
        <f t="shared" si="4"/>
        <v>530</v>
      </c>
      <c r="MF2" s="46">
        <f t="shared" si="4"/>
        <v>535</v>
      </c>
      <c r="MG2" s="46">
        <f t="shared" si="4"/>
        <v>540</v>
      </c>
      <c r="MH2" s="46">
        <f t="shared" si="4"/>
        <v>545</v>
      </c>
      <c r="MI2" s="46">
        <f t="shared" si="4"/>
        <v>550</v>
      </c>
      <c r="MJ2" s="46">
        <f t="shared" si="4"/>
        <v>555</v>
      </c>
      <c r="MK2" s="46">
        <f t="shared" si="4"/>
        <v>560</v>
      </c>
      <c r="ML2" s="46">
        <f t="shared" si="4"/>
        <v>565</v>
      </c>
      <c r="MM2" s="46">
        <f t="shared" si="4"/>
        <v>570</v>
      </c>
      <c r="MN2" s="46">
        <f t="shared" si="4"/>
        <v>575</v>
      </c>
      <c r="MO2" s="46">
        <f t="shared" si="4"/>
        <v>580</v>
      </c>
      <c r="MP2" s="46">
        <f t="shared" si="4"/>
        <v>585</v>
      </c>
      <c r="MQ2" s="46">
        <f t="shared" si="4"/>
        <v>590</v>
      </c>
      <c r="MR2" s="46">
        <f t="shared" si="4"/>
        <v>595</v>
      </c>
      <c r="MS2" s="46">
        <f t="shared" si="4"/>
        <v>600</v>
      </c>
      <c r="MT2" s="46">
        <f t="shared" si="4"/>
        <v>605</v>
      </c>
      <c r="MU2" s="46">
        <f t="shared" si="4"/>
        <v>610</v>
      </c>
      <c r="MV2" s="46">
        <f t="shared" si="4"/>
        <v>615</v>
      </c>
      <c r="MW2" s="46">
        <f t="shared" si="4"/>
        <v>620</v>
      </c>
      <c r="MX2" s="46">
        <f t="shared" si="4"/>
        <v>625</v>
      </c>
      <c r="MY2" s="46">
        <f t="shared" si="4"/>
        <v>630</v>
      </c>
      <c r="MZ2" s="46">
        <f t="shared" si="4"/>
        <v>635</v>
      </c>
      <c r="NA2" s="46">
        <f t="shared" si="4"/>
        <v>640</v>
      </c>
      <c r="NB2" s="46">
        <f t="shared" si="4"/>
        <v>645</v>
      </c>
      <c r="NC2" s="46">
        <f t="shared" ref="NC2:PN2" si="5">NC1*5</f>
        <v>650</v>
      </c>
      <c r="ND2" s="46">
        <f t="shared" si="5"/>
        <v>655</v>
      </c>
      <c r="NE2" s="46">
        <f t="shared" si="5"/>
        <v>660</v>
      </c>
      <c r="NF2" s="46">
        <f t="shared" si="5"/>
        <v>665</v>
      </c>
      <c r="NG2" s="46">
        <f t="shared" si="5"/>
        <v>670</v>
      </c>
      <c r="NH2" s="46">
        <f t="shared" si="5"/>
        <v>675</v>
      </c>
      <c r="NI2" s="46">
        <f t="shared" si="5"/>
        <v>680</v>
      </c>
      <c r="NJ2" s="46">
        <f t="shared" si="5"/>
        <v>685</v>
      </c>
      <c r="NK2" s="46">
        <f t="shared" si="5"/>
        <v>690</v>
      </c>
      <c r="NL2" s="46">
        <f t="shared" si="5"/>
        <v>695</v>
      </c>
      <c r="NM2" s="46">
        <f t="shared" si="5"/>
        <v>700</v>
      </c>
      <c r="NN2" s="46">
        <f t="shared" si="5"/>
        <v>705</v>
      </c>
      <c r="NO2" s="46">
        <f t="shared" si="5"/>
        <v>710</v>
      </c>
      <c r="NP2" s="46">
        <f t="shared" si="5"/>
        <v>715</v>
      </c>
      <c r="NQ2" s="46">
        <f t="shared" si="5"/>
        <v>720</v>
      </c>
      <c r="NR2" s="46">
        <f t="shared" si="5"/>
        <v>725</v>
      </c>
      <c r="NS2" s="46">
        <f t="shared" si="5"/>
        <v>730</v>
      </c>
      <c r="NT2" s="46">
        <f t="shared" si="5"/>
        <v>735</v>
      </c>
      <c r="NU2" s="46">
        <f t="shared" si="5"/>
        <v>740</v>
      </c>
      <c r="NV2" s="46">
        <f t="shared" si="5"/>
        <v>745</v>
      </c>
      <c r="NW2" s="46">
        <f t="shared" si="5"/>
        <v>750</v>
      </c>
      <c r="NX2" s="46">
        <f t="shared" si="5"/>
        <v>755</v>
      </c>
      <c r="NY2" s="46">
        <f t="shared" si="5"/>
        <v>760</v>
      </c>
      <c r="NZ2" s="46">
        <f t="shared" si="5"/>
        <v>765</v>
      </c>
      <c r="OA2" s="46">
        <f t="shared" si="5"/>
        <v>770</v>
      </c>
      <c r="OB2" s="46">
        <f t="shared" si="5"/>
        <v>775</v>
      </c>
      <c r="OC2" s="46">
        <f t="shared" si="5"/>
        <v>780</v>
      </c>
      <c r="OD2" s="46">
        <f t="shared" si="5"/>
        <v>785</v>
      </c>
      <c r="OE2" s="46">
        <f t="shared" si="5"/>
        <v>790</v>
      </c>
      <c r="OF2" s="46">
        <f t="shared" si="5"/>
        <v>795</v>
      </c>
      <c r="OG2" s="46">
        <f t="shared" si="5"/>
        <v>800</v>
      </c>
      <c r="OH2" s="46">
        <f t="shared" si="5"/>
        <v>805</v>
      </c>
      <c r="OI2" s="46">
        <f t="shared" si="5"/>
        <v>810</v>
      </c>
      <c r="OJ2" s="46">
        <f t="shared" si="5"/>
        <v>815</v>
      </c>
      <c r="OK2" s="46">
        <f t="shared" si="5"/>
        <v>820</v>
      </c>
      <c r="OL2" s="46">
        <f t="shared" si="5"/>
        <v>825</v>
      </c>
      <c r="OM2" s="46">
        <f t="shared" si="5"/>
        <v>830</v>
      </c>
      <c r="ON2" s="46">
        <f t="shared" si="5"/>
        <v>835</v>
      </c>
      <c r="OO2" s="46">
        <f t="shared" si="5"/>
        <v>840</v>
      </c>
      <c r="OP2" s="46">
        <f t="shared" si="5"/>
        <v>845</v>
      </c>
      <c r="OQ2" s="46">
        <f t="shared" si="5"/>
        <v>850</v>
      </c>
      <c r="OR2" s="46">
        <f t="shared" si="5"/>
        <v>855</v>
      </c>
      <c r="OS2" s="46">
        <f t="shared" si="5"/>
        <v>860</v>
      </c>
      <c r="OT2" s="46">
        <f t="shared" si="5"/>
        <v>865</v>
      </c>
      <c r="OU2" s="46">
        <f t="shared" si="5"/>
        <v>870</v>
      </c>
      <c r="OV2" s="46">
        <f t="shared" si="5"/>
        <v>875</v>
      </c>
      <c r="OW2" s="46">
        <f t="shared" si="5"/>
        <v>880</v>
      </c>
      <c r="OX2" s="46">
        <f t="shared" si="5"/>
        <v>885</v>
      </c>
      <c r="OY2" s="46">
        <f t="shared" si="5"/>
        <v>890</v>
      </c>
      <c r="OZ2" s="46">
        <f t="shared" si="5"/>
        <v>895</v>
      </c>
      <c r="PA2" s="46">
        <f t="shared" si="5"/>
        <v>900</v>
      </c>
      <c r="PB2" s="46">
        <f t="shared" si="5"/>
        <v>905</v>
      </c>
      <c r="PC2" s="46">
        <f t="shared" si="5"/>
        <v>910</v>
      </c>
      <c r="PD2" s="46">
        <f t="shared" si="5"/>
        <v>915</v>
      </c>
      <c r="PE2" s="46">
        <f t="shared" si="5"/>
        <v>920</v>
      </c>
      <c r="PF2" s="46">
        <f t="shared" si="5"/>
        <v>925</v>
      </c>
      <c r="PG2" s="46">
        <f t="shared" si="5"/>
        <v>930</v>
      </c>
      <c r="PH2" s="46">
        <f t="shared" si="5"/>
        <v>935</v>
      </c>
      <c r="PI2" s="46">
        <f t="shared" si="5"/>
        <v>940</v>
      </c>
      <c r="PJ2" s="46">
        <f t="shared" si="5"/>
        <v>945</v>
      </c>
      <c r="PK2" s="46">
        <f t="shared" si="5"/>
        <v>950</v>
      </c>
      <c r="PL2" s="46">
        <f t="shared" si="5"/>
        <v>955</v>
      </c>
      <c r="PM2" s="46">
        <f t="shared" si="5"/>
        <v>960</v>
      </c>
      <c r="PN2" s="46">
        <f t="shared" si="5"/>
        <v>965</v>
      </c>
    </row>
    <row r="3" spans="1:430" ht="41.4" x14ac:dyDescent="0.3">
      <c r="A3" s="38" t="s">
        <v>136</v>
      </c>
      <c r="B3" s="38" t="s">
        <v>0</v>
      </c>
      <c r="C3" s="38" t="s">
        <v>2</v>
      </c>
      <c r="D3" s="38" t="s">
        <v>1</v>
      </c>
      <c r="E3" s="38" t="s">
        <v>3</v>
      </c>
      <c r="G3" s="38" t="s">
        <v>154</v>
      </c>
      <c r="H3" s="38" t="s">
        <v>155</v>
      </c>
      <c r="W3" s="46">
        <v>0</v>
      </c>
      <c r="X3" s="49">
        <f>W3*$D$15</f>
        <v>0</v>
      </c>
      <c r="Y3" s="52">
        <f t="shared" ref="Y3:Y34" si="6">IF((X3)/C$59&gt;5,"",(X3)/$C$59)</f>
        <v>0</v>
      </c>
      <c r="Z3" s="63">
        <f t="shared" ref="Z3:Z34" si="7">IF($E$59*IF((X3)/C$59&gt;5,0,IF(Y3&lt;=1,5.60277*Y3^5-16.1238*Y3^4+13.865*Y3^3-3.00293*Y3^2+0.657237*Y3,IF(Y3&gt;=1.8,-0.003218*Y3^5+0.0654895*Y3^4-0.539858*Y3^3+2.26576*Y3^2-4.87709*Y3+4.34827,0.3645833*Y3^6-3.832532*Y3^5+15.78165*Y3^4-31.75999*Y3^3+31.54504*Y3^2-13.92499*Y3+2.825187)))&lt;0,0,E$59*IF((X3)/$C$59&gt;5,0,IF(Y3&lt;=1,5.60277*Y3^5-16.1238*Y3^4+13.865*Y3^3-3.00293*Y3^2+0.657237*Y3,IF(Y3&gt;=1.8,-0.003218*Y3^5+0.0654895*Y3^4-0.539858*Y3^3+2.26576*Y3^2-4.87709*Y3+4.34827,0.3645833*Y3^6-3.832532*Y3^5+15.78165*Y3^4-31.75999*Y3^3+31.54504*Y3^2-13.92499*Y3+2.825187))))</f>
        <v>0</v>
      </c>
      <c r="AA3" s="50">
        <f t="shared" ref="AA3:AA43" si="8">IF(X3&gt;MAX($D$19:$D$55),0,I19)</f>
        <v>0</v>
      </c>
      <c r="AB3" s="50">
        <f t="array" ref="AB3:AB195">1000*MMULT(AF3:HP195,AA3:AA195)</f>
        <v>0</v>
      </c>
      <c r="AC3" s="62">
        <v>0</v>
      </c>
      <c r="AD3" s="54"/>
      <c r="AE3" s="46">
        <v>1</v>
      </c>
      <c r="AF3" s="51">
        <f t="shared" ref="AF3:AF34" si="9">Z3</f>
        <v>0</v>
      </c>
      <c r="AG3" s="51">
        <v>0</v>
      </c>
      <c r="AH3" s="51">
        <v>0</v>
      </c>
      <c r="AI3" s="51">
        <v>0</v>
      </c>
      <c r="AJ3" s="51">
        <v>0</v>
      </c>
      <c r="AK3" s="51">
        <v>0</v>
      </c>
      <c r="AL3" s="51">
        <v>0</v>
      </c>
      <c r="AM3" s="51">
        <v>0</v>
      </c>
      <c r="AN3" s="51">
        <v>0</v>
      </c>
      <c r="AO3" s="51">
        <v>0</v>
      </c>
      <c r="AP3" s="51">
        <v>0</v>
      </c>
      <c r="AQ3" s="51">
        <v>0</v>
      </c>
      <c r="AR3" s="51">
        <v>0</v>
      </c>
      <c r="AS3" s="51">
        <v>0</v>
      </c>
      <c r="AT3" s="51">
        <v>0</v>
      </c>
      <c r="AU3" s="51">
        <v>0</v>
      </c>
      <c r="AV3" s="51">
        <v>0</v>
      </c>
      <c r="AW3" s="51">
        <v>0</v>
      </c>
      <c r="AX3" s="51">
        <v>0</v>
      </c>
      <c r="AY3" s="51">
        <v>0</v>
      </c>
      <c r="AZ3" s="51">
        <v>0</v>
      </c>
      <c r="BA3" s="51">
        <v>0</v>
      </c>
      <c r="BB3" s="51">
        <v>0</v>
      </c>
      <c r="BC3" s="51">
        <v>0</v>
      </c>
      <c r="BD3" s="51">
        <v>0</v>
      </c>
      <c r="BE3" s="51">
        <v>0</v>
      </c>
      <c r="BF3" s="51">
        <v>0</v>
      </c>
      <c r="BG3" s="51">
        <v>0</v>
      </c>
      <c r="BH3" s="51">
        <v>0</v>
      </c>
      <c r="BI3" s="51">
        <v>0</v>
      </c>
      <c r="BJ3" s="51">
        <v>0</v>
      </c>
      <c r="BK3" s="51">
        <v>0</v>
      </c>
      <c r="BL3" s="51">
        <v>0</v>
      </c>
      <c r="BM3" s="51">
        <v>0</v>
      </c>
      <c r="BN3" s="51">
        <v>0</v>
      </c>
      <c r="BO3" s="51">
        <v>0</v>
      </c>
      <c r="BP3" s="51">
        <v>0</v>
      </c>
      <c r="BQ3" s="51">
        <v>0</v>
      </c>
      <c r="BR3" s="51">
        <v>0</v>
      </c>
      <c r="BS3" s="51">
        <v>0</v>
      </c>
      <c r="BT3" s="51">
        <v>0</v>
      </c>
      <c r="BU3" s="51">
        <v>0</v>
      </c>
      <c r="BV3" s="51">
        <v>0</v>
      </c>
      <c r="BW3" s="51">
        <v>0</v>
      </c>
      <c r="BX3" s="51">
        <v>0</v>
      </c>
      <c r="BY3" s="51">
        <v>0</v>
      </c>
      <c r="BZ3" s="51">
        <v>0</v>
      </c>
      <c r="CA3" s="51">
        <v>0</v>
      </c>
      <c r="CB3" s="51">
        <v>0</v>
      </c>
      <c r="CC3" s="51">
        <v>0</v>
      </c>
      <c r="CD3" s="51">
        <v>0</v>
      </c>
      <c r="CE3" s="51">
        <v>0</v>
      </c>
      <c r="CF3" s="51">
        <v>0</v>
      </c>
      <c r="CG3" s="51">
        <v>0</v>
      </c>
      <c r="CH3" s="51">
        <v>0</v>
      </c>
      <c r="CI3" s="51">
        <v>0</v>
      </c>
      <c r="CJ3" s="51">
        <v>0</v>
      </c>
      <c r="CK3" s="51">
        <v>0</v>
      </c>
      <c r="CL3" s="51">
        <v>0</v>
      </c>
      <c r="CM3" s="51">
        <v>0</v>
      </c>
      <c r="CN3" s="51">
        <v>0</v>
      </c>
      <c r="CO3" s="51">
        <v>0</v>
      </c>
      <c r="CP3" s="51">
        <v>0</v>
      </c>
      <c r="CQ3" s="51">
        <v>0</v>
      </c>
      <c r="CR3" s="51">
        <v>0</v>
      </c>
      <c r="CS3" s="51">
        <v>0</v>
      </c>
      <c r="CT3" s="51">
        <v>0</v>
      </c>
      <c r="CU3" s="51">
        <v>0</v>
      </c>
      <c r="CV3" s="51">
        <v>0</v>
      </c>
      <c r="CW3" s="51">
        <v>0</v>
      </c>
      <c r="CX3" s="51">
        <v>0</v>
      </c>
      <c r="CY3" s="51">
        <v>0</v>
      </c>
      <c r="CZ3" s="51">
        <v>0</v>
      </c>
      <c r="DA3" s="51">
        <v>0</v>
      </c>
      <c r="DB3" s="51">
        <v>0</v>
      </c>
      <c r="DC3" s="51">
        <v>0</v>
      </c>
      <c r="DD3" s="51">
        <v>0</v>
      </c>
      <c r="DE3" s="51">
        <v>0</v>
      </c>
      <c r="DF3" s="51">
        <v>0</v>
      </c>
      <c r="DG3" s="51">
        <v>0</v>
      </c>
      <c r="DH3" s="51">
        <v>0</v>
      </c>
      <c r="DI3" s="51">
        <v>0</v>
      </c>
      <c r="DJ3" s="51">
        <v>0</v>
      </c>
      <c r="DK3" s="51">
        <v>0</v>
      </c>
      <c r="DL3" s="51">
        <v>0</v>
      </c>
      <c r="DM3" s="51">
        <v>0</v>
      </c>
      <c r="DN3" s="51">
        <v>0</v>
      </c>
      <c r="DO3" s="51">
        <v>0</v>
      </c>
      <c r="DP3" s="51">
        <v>0</v>
      </c>
      <c r="DQ3" s="51">
        <v>0</v>
      </c>
      <c r="DR3" s="51">
        <v>0</v>
      </c>
      <c r="DS3" s="51">
        <v>0</v>
      </c>
      <c r="DT3" s="51">
        <v>0</v>
      </c>
      <c r="DU3" s="51">
        <v>0</v>
      </c>
      <c r="DV3" s="51">
        <v>0</v>
      </c>
      <c r="DW3" s="51">
        <v>0</v>
      </c>
      <c r="DX3" s="51">
        <v>0</v>
      </c>
      <c r="DY3" s="51">
        <v>0</v>
      </c>
      <c r="DZ3" s="51">
        <v>0</v>
      </c>
      <c r="EA3" s="51">
        <v>0</v>
      </c>
      <c r="EB3" s="51">
        <v>0</v>
      </c>
      <c r="EC3" s="51">
        <v>0</v>
      </c>
      <c r="ED3" s="51">
        <v>0</v>
      </c>
      <c r="EE3" s="51">
        <v>0</v>
      </c>
      <c r="EF3" s="51">
        <v>0</v>
      </c>
      <c r="EG3" s="51">
        <v>0</v>
      </c>
      <c r="EH3" s="51">
        <v>0</v>
      </c>
      <c r="EI3" s="51">
        <v>0</v>
      </c>
      <c r="EJ3" s="51">
        <v>0</v>
      </c>
      <c r="EK3" s="51">
        <v>0</v>
      </c>
      <c r="EL3" s="51">
        <v>0</v>
      </c>
      <c r="EM3" s="51">
        <v>0</v>
      </c>
      <c r="EN3" s="51">
        <v>0</v>
      </c>
      <c r="EO3" s="51">
        <v>0</v>
      </c>
      <c r="EP3" s="51">
        <v>0</v>
      </c>
      <c r="EQ3" s="51">
        <v>0</v>
      </c>
      <c r="ER3" s="51">
        <v>0</v>
      </c>
      <c r="ES3" s="51">
        <v>0</v>
      </c>
      <c r="ET3" s="51">
        <v>0</v>
      </c>
      <c r="EU3" s="51">
        <v>0</v>
      </c>
      <c r="EV3" s="51">
        <v>0</v>
      </c>
      <c r="EW3" s="51">
        <v>0</v>
      </c>
      <c r="EX3" s="51">
        <v>0</v>
      </c>
      <c r="EY3" s="51">
        <v>0</v>
      </c>
      <c r="EZ3" s="51">
        <v>0</v>
      </c>
      <c r="FA3" s="51">
        <v>0</v>
      </c>
      <c r="FB3" s="51">
        <v>0</v>
      </c>
      <c r="FC3" s="51">
        <v>0</v>
      </c>
      <c r="FD3" s="51">
        <v>0</v>
      </c>
      <c r="FE3" s="51">
        <v>0</v>
      </c>
      <c r="FF3" s="51">
        <v>0</v>
      </c>
      <c r="FG3" s="51">
        <v>0</v>
      </c>
      <c r="FH3" s="51">
        <v>0</v>
      </c>
      <c r="FI3" s="51">
        <v>0</v>
      </c>
      <c r="FJ3" s="51">
        <v>0</v>
      </c>
      <c r="FK3" s="51">
        <v>0</v>
      </c>
      <c r="FL3" s="51">
        <v>0</v>
      </c>
      <c r="FM3" s="51">
        <v>0</v>
      </c>
      <c r="FN3" s="51">
        <v>0</v>
      </c>
      <c r="FO3" s="51">
        <v>0</v>
      </c>
      <c r="FP3" s="51">
        <v>0</v>
      </c>
      <c r="FQ3" s="51">
        <v>0</v>
      </c>
      <c r="FR3" s="51">
        <v>0</v>
      </c>
      <c r="FS3" s="51">
        <v>0</v>
      </c>
      <c r="FT3" s="51">
        <v>0</v>
      </c>
      <c r="FU3" s="51">
        <v>0</v>
      </c>
      <c r="FV3" s="51">
        <v>0</v>
      </c>
      <c r="FW3" s="51">
        <v>0</v>
      </c>
      <c r="FX3" s="51">
        <v>0</v>
      </c>
      <c r="FY3" s="51">
        <v>0</v>
      </c>
      <c r="FZ3" s="51">
        <v>0</v>
      </c>
      <c r="GA3" s="51">
        <v>0</v>
      </c>
      <c r="GB3" s="51">
        <v>0</v>
      </c>
      <c r="GC3" s="51">
        <v>0</v>
      </c>
      <c r="GD3" s="51">
        <v>0</v>
      </c>
      <c r="GE3" s="51">
        <v>0</v>
      </c>
      <c r="GF3" s="51">
        <v>0</v>
      </c>
      <c r="GG3" s="51">
        <v>0</v>
      </c>
      <c r="GH3" s="51">
        <v>0</v>
      </c>
      <c r="GI3" s="51">
        <v>0</v>
      </c>
      <c r="GJ3" s="51">
        <v>0</v>
      </c>
      <c r="GK3" s="51">
        <v>0</v>
      </c>
      <c r="GL3" s="51">
        <v>0</v>
      </c>
      <c r="GM3" s="51">
        <v>0</v>
      </c>
      <c r="GN3" s="51">
        <v>0</v>
      </c>
      <c r="GO3" s="51">
        <v>0</v>
      </c>
      <c r="GP3" s="51">
        <v>0</v>
      </c>
      <c r="GQ3" s="51">
        <v>0</v>
      </c>
      <c r="GR3" s="51">
        <v>0</v>
      </c>
      <c r="GS3" s="51">
        <v>0</v>
      </c>
      <c r="GT3" s="51">
        <v>0</v>
      </c>
      <c r="GU3" s="51">
        <v>0</v>
      </c>
      <c r="GV3" s="51">
        <v>0</v>
      </c>
      <c r="GW3" s="51">
        <v>0</v>
      </c>
      <c r="GX3" s="51">
        <v>0</v>
      </c>
      <c r="GY3" s="51">
        <v>0</v>
      </c>
      <c r="GZ3" s="51">
        <v>0</v>
      </c>
      <c r="HA3" s="51">
        <v>0</v>
      </c>
      <c r="HB3" s="51">
        <v>0</v>
      </c>
      <c r="HC3" s="51">
        <v>0</v>
      </c>
      <c r="HD3" s="51">
        <v>0</v>
      </c>
      <c r="HE3" s="51">
        <v>0</v>
      </c>
      <c r="HF3" s="51">
        <v>0</v>
      </c>
      <c r="HG3" s="51">
        <v>0</v>
      </c>
      <c r="HH3" s="51">
        <v>0</v>
      </c>
      <c r="HI3" s="51">
        <v>0</v>
      </c>
      <c r="HJ3" s="51">
        <v>0</v>
      </c>
      <c r="HK3" s="51">
        <v>0</v>
      </c>
      <c r="HL3" s="51">
        <v>0</v>
      </c>
      <c r="HM3" s="51">
        <v>0</v>
      </c>
      <c r="HN3" s="51">
        <v>0</v>
      </c>
      <c r="HO3" s="51">
        <v>0</v>
      </c>
      <c r="HP3" s="51">
        <v>0</v>
      </c>
      <c r="HR3" s="46">
        <v>0</v>
      </c>
      <c r="HS3" s="49">
        <f>HR3*$D$15</f>
        <v>0</v>
      </c>
      <c r="HT3" s="52">
        <f>IF((HS3)/$C$60&gt;5,"",(HS3)/C$60)</f>
        <v>0</v>
      </c>
      <c r="HU3" s="63">
        <f>IF($E$60*IF((HS3)/$C$60&gt;5,0,IF(HT3&lt;=1,5.60277*HT3^5-16.1238*HT3^4+13.865*HT3^3-3.00293*HT3^2+0.657237*HT3,IF(HT3&gt;=1.8,-0.003218*HT3^5+0.0654895*HT3^4-0.539858*HT3^3+2.26576*HT3^2-4.87709*HT3+4.34827,0.3645833*HT3^6-3.832532*HT3^5+15.78165*HT3^4-31.75999*HT3^3+31.54504*HT3^2-13.92499*HT3+2.825187)))&lt;0,0,E$60*IF((HS3)/$C$60&gt;5,0,IF(HT3&lt;=1,5.60277*HT3^5-16.1238*HT3^4+13.865*HT3^3-3.00293*HT3^2+0.657237*HT3,IF(HT3&gt;=1.8,-0.003218*HT3^5+0.0654895*HT3^4-0.539858*HT3^3+2.26576*HT3^2-4.87709*HT3+4.34827,0.3645833*HT3^6-3.832532*HT3^5+15.78165*HT3^4-31.75999*HT3^3+31.54504*HT3^2-13.92499*HT3+2.825187))))</f>
        <v>0</v>
      </c>
      <c r="HV3" s="50">
        <f t="shared" ref="HV3:HV43" si="10">IF(HS3&gt;MAX($D$19:$D$55),0,G19)</f>
        <v>0</v>
      </c>
      <c r="HW3" s="50" t="str">
        <f t="shared" ref="HW3:HW34" si="11">TEXT(HS3/1440,"hh:mm")</f>
        <v>00:00</v>
      </c>
      <c r="HX3" s="50">
        <f t="array" ref="HX3:HX195">1000*MMULT(ID3:PN195,HV3:HV195)</f>
        <v>0</v>
      </c>
      <c r="HY3" s="62">
        <v>0</v>
      </c>
      <c r="HZ3" s="50">
        <f>IF(HX3-AB3&lt;=0,0,HX3-AB3)</f>
        <v>0</v>
      </c>
      <c r="IA3" s="64">
        <v>0</v>
      </c>
      <c r="IB3" s="54"/>
      <c r="IC3" s="47">
        <v>1</v>
      </c>
      <c r="ID3" s="48">
        <f t="shared" ref="ID3:ID34" si="12">HU3</f>
        <v>0</v>
      </c>
      <c r="IE3" s="48">
        <v>0</v>
      </c>
      <c r="IF3" s="48">
        <v>0</v>
      </c>
      <c r="IG3" s="48">
        <v>0</v>
      </c>
      <c r="IH3" s="48">
        <v>0</v>
      </c>
      <c r="II3" s="48">
        <v>0</v>
      </c>
      <c r="IJ3" s="48">
        <v>0</v>
      </c>
      <c r="IK3" s="48">
        <v>0</v>
      </c>
      <c r="IL3" s="48">
        <v>0</v>
      </c>
      <c r="IM3" s="48">
        <v>0</v>
      </c>
      <c r="IN3" s="48">
        <v>0</v>
      </c>
      <c r="IO3" s="48">
        <v>0</v>
      </c>
      <c r="IP3" s="48">
        <v>0</v>
      </c>
      <c r="IQ3" s="48">
        <v>0</v>
      </c>
      <c r="IR3" s="48">
        <v>0</v>
      </c>
      <c r="IS3" s="48">
        <v>0</v>
      </c>
      <c r="IT3" s="48">
        <v>0</v>
      </c>
      <c r="IU3" s="48">
        <v>0</v>
      </c>
      <c r="IV3" s="48">
        <v>0</v>
      </c>
      <c r="IW3" s="48">
        <v>0</v>
      </c>
      <c r="IX3" s="48">
        <v>0</v>
      </c>
      <c r="IY3" s="48">
        <v>0</v>
      </c>
      <c r="IZ3" s="48">
        <v>0</v>
      </c>
      <c r="JA3" s="48">
        <v>0</v>
      </c>
      <c r="JB3" s="48">
        <v>0</v>
      </c>
      <c r="JC3" s="48">
        <v>0</v>
      </c>
      <c r="JD3" s="48">
        <v>0</v>
      </c>
      <c r="JE3" s="48">
        <v>0</v>
      </c>
      <c r="JF3" s="48">
        <v>0</v>
      </c>
      <c r="JG3" s="48">
        <v>0</v>
      </c>
      <c r="JH3" s="48">
        <v>0</v>
      </c>
      <c r="JI3" s="48">
        <v>0</v>
      </c>
      <c r="JJ3" s="48">
        <v>0</v>
      </c>
      <c r="JK3" s="48">
        <v>0</v>
      </c>
      <c r="JL3" s="48">
        <v>0</v>
      </c>
      <c r="JM3" s="48">
        <v>0</v>
      </c>
      <c r="JN3" s="48">
        <v>0</v>
      </c>
      <c r="JO3" s="48">
        <v>0</v>
      </c>
      <c r="JP3" s="48">
        <v>0</v>
      </c>
      <c r="JQ3" s="48">
        <v>0</v>
      </c>
      <c r="JR3" s="48">
        <v>0</v>
      </c>
      <c r="JS3" s="48">
        <v>0</v>
      </c>
      <c r="JT3" s="48">
        <v>0</v>
      </c>
      <c r="JU3" s="48">
        <v>0</v>
      </c>
      <c r="JV3" s="48">
        <v>0</v>
      </c>
      <c r="JW3" s="48">
        <v>0</v>
      </c>
      <c r="JX3" s="48">
        <v>0</v>
      </c>
      <c r="JY3" s="48">
        <v>0</v>
      </c>
      <c r="JZ3" s="48">
        <v>0</v>
      </c>
      <c r="KA3" s="48">
        <v>0</v>
      </c>
      <c r="KB3" s="48">
        <v>0</v>
      </c>
      <c r="KC3" s="48">
        <v>0</v>
      </c>
      <c r="KD3" s="48">
        <v>0</v>
      </c>
      <c r="KE3" s="48">
        <v>0</v>
      </c>
      <c r="KF3" s="48">
        <v>0</v>
      </c>
      <c r="KG3" s="48">
        <v>0</v>
      </c>
      <c r="KH3" s="48">
        <v>0</v>
      </c>
      <c r="KI3" s="48">
        <v>0</v>
      </c>
      <c r="KJ3" s="48">
        <v>0</v>
      </c>
      <c r="KK3" s="48">
        <v>0</v>
      </c>
      <c r="KL3" s="48">
        <v>0</v>
      </c>
      <c r="KM3" s="48">
        <v>0</v>
      </c>
      <c r="KN3" s="48">
        <v>0</v>
      </c>
      <c r="KO3" s="48">
        <v>0</v>
      </c>
      <c r="KP3" s="48">
        <v>0</v>
      </c>
      <c r="KQ3" s="48">
        <v>0</v>
      </c>
      <c r="KR3" s="48">
        <v>0</v>
      </c>
      <c r="KS3" s="48">
        <v>0</v>
      </c>
      <c r="KT3" s="48">
        <v>0</v>
      </c>
      <c r="KU3" s="48">
        <v>0</v>
      </c>
      <c r="KV3" s="48">
        <v>0</v>
      </c>
      <c r="KW3" s="48">
        <v>0</v>
      </c>
      <c r="KX3" s="48">
        <v>0</v>
      </c>
      <c r="KY3" s="48">
        <v>0</v>
      </c>
      <c r="KZ3" s="48">
        <v>0</v>
      </c>
      <c r="LA3" s="48">
        <v>0</v>
      </c>
      <c r="LB3" s="48">
        <v>0</v>
      </c>
      <c r="LC3" s="48">
        <v>0</v>
      </c>
      <c r="LD3" s="48">
        <v>0</v>
      </c>
      <c r="LE3" s="48">
        <v>0</v>
      </c>
      <c r="LF3" s="48">
        <v>0</v>
      </c>
      <c r="LG3" s="48">
        <v>0</v>
      </c>
      <c r="LH3" s="48">
        <v>0</v>
      </c>
      <c r="LI3" s="48">
        <v>0</v>
      </c>
      <c r="LJ3" s="48">
        <v>0</v>
      </c>
      <c r="LK3" s="48">
        <v>0</v>
      </c>
      <c r="LL3" s="48">
        <v>0</v>
      </c>
      <c r="LM3" s="48">
        <v>0</v>
      </c>
      <c r="LN3" s="48">
        <v>0</v>
      </c>
      <c r="LO3" s="48">
        <v>0</v>
      </c>
      <c r="LP3" s="48">
        <v>0</v>
      </c>
      <c r="LQ3" s="48">
        <v>0</v>
      </c>
      <c r="LR3" s="48">
        <v>0</v>
      </c>
      <c r="LS3" s="48">
        <v>0</v>
      </c>
      <c r="LT3" s="48">
        <v>0</v>
      </c>
      <c r="LU3" s="48">
        <v>0</v>
      </c>
      <c r="LV3" s="48">
        <v>0</v>
      </c>
      <c r="LW3" s="48">
        <v>0</v>
      </c>
      <c r="LX3" s="48">
        <v>0</v>
      </c>
      <c r="LY3" s="48">
        <v>0</v>
      </c>
      <c r="LZ3" s="48">
        <v>0</v>
      </c>
      <c r="MA3" s="48">
        <v>0</v>
      </c>
      <c r="MB3" s="48">
        <v>0</v>
      </c>
      <c r="MC3" s="48">
        <v>0</v>
      </c>
      <c r="MD3" s="48">
        <v>0</v>
      </c>
      <c r="ME3" s="48">
        <v>0</v>
      </c>
      <c r="MF3" s="48">
        <v>0</v>
      </c>
      <c r="MG3" s="48">
        <v>0</v>
      </c>
      <c r="MH3" s="48">
        <v>0</v>
      </c>
      <c r="MI3" s="48">
        <v>0</v>
      </c>
      <c r="MJ3" s="48">
        <v>0</v>
      </c>
      <c r="MK3" s="48">
        <v>0</v>
      </c>
      <c r="ML3" s="48">
        <v>0</v>
      </c>
      <c r="MM3" s="48">
        <v>0</v>
      </c>
      <c r="MN3" s="48">
        <v>0</v>
      </c>
      <c r="MO3" s="48">
        <v>0</v>
      </c>
      <c r="MP3" s="48">
        <v>0</v>
      </c>
      <c r="MQ3" s="48">
        <v>0</v>
      </c>
      <c r="MR3" s="48">
        <v>0</v>
      </c>
      <c r="MS3" s="48">
        <v>0</v>
      </c>
      <c r="MT3" s="48">
        <v>0</v>
      </c>
      <c r="MU3" s="48">
        <v>0</v>
      </c>
      <c r="MV3" s="48">
        <v>0</v>
      </c>
      <c r="MW3" s="48">
        <v>0</v>
      </c>
      <c r="MX3" s="48">
        <v>0</v>
      </c>
      <c r="MY3" s="48">
        <v>0</v>
      </c>
      <c r="MZ3" s="48">
        <v>0</v>
      </c>
      <c r="NA3" s="48">
        <v>0</v>
      </c>
      <c r="NB3" s="48">
        <v>0</v>
      </c>
      <c r="NC3" s="48">
        <v>0</v>
      </c>
      <c r="ND3" s="48">
        <v>0</v>
      </c>
      <c r="NE3" s="48">
        <v>0</v>
      </c>
      <c r="NF3" s="48">
        <v>0</v>
      </c>
      <c r="NG3" s="48">
        <v>0</v>
      </c>
      <c r="NH3" s="48">
        <v>0</v>
      </c>
      <c r="NI3" s="48">
        <v>0</v>
      </c>
      <c r="NJ3" s="48">
        <v>0</v>
      </c>
      <c r="NK3" s="48">
        <v>0</v>
      </c>
      <c r="NL3" s="48">
        <v>0</v>
      </c>
      <c r="NM3" s="48">
        <v>0</v>
      </c>
      <c r="NN3" s="48">
        <v>0</v>
      </c>
      <c r="NO3" s="48">
        <v>0</v>
      </c>
      <c r="NP3" s="48">
        <v>0</v>
      </c>
      <c r="NQ3" s="48">
        <v>0</v>
      </c>
      <c r="NR3" s="48">
        <v>0</v>
      </c>
      <c r="NS3" s="48">
        <v>0</v>
      </c>
      <c r="NT3" s="48">
        <v>0</v>
      </c>
      <c r="NU3" s="48">
        <v>0</v>
      </c>
      <c r="NV3" s="48">
        <v>0</v>
      </c>
      <c r="NW3" s="48">
        <v>0</v>
      </c>
      <c r="NX3" s="48">
        <v>0</v>
      </c>
      <c r="NY3" s="48">
        <v>0</v>
      </c>
      <c r="NZ3" s="48">
        <v>0</v>
      </c>
      <c r="OA3" s="48">
        <v>0</v>
      </c>
      <c r="OB3" s="48">
        <v>0</v>
      </c>
      <c r="OC3" s="48">
        <v>0</v>
      </c>
      <c r="OD3" s="48">
        <v>0</v>
      </c>
      <c r="OE3" s="48">
        <v>0</v>
      </c>
      <c r="OF3" s="48">
        <v>0</v>
      </c>
      <c r="OG3" s="48">
        <v>0</v>
      </c>
      <c r="OH3" s="48">
        <v>0</v>
      </c>
      <c r="OI3" s="48">
        <v>0</v>
      </c>
      <c r="OJ3" s="48">
        <v>0</v>
      </c>
      <c r="OK3" s="48">
        <v>0</v>
      </c>
      <c r="OL3" s="48">
        <v>0</v>
      </c>
      <c r="OM3" s="48">
        <v>0</v>
      </c>
      <c r="ON3" s="48">
        <v>0</v>
      </c>
      <c r="OO3" s="48">
        <v>0</v>
      </c>
      <c r="OP3" s="48">
        <v>0</v>
      </c>
      <c r="OQ3" s="48">
        <v>0</v>
      </c>
      <c r="OR3" s="48">
        <v>0</v>
      </c>
      <c r="OS3" s="48">
        <v>0</v>
      </c>
      <c r="OT3" s="48">
        <v>0</v>
      </c>
      <c r="OU3" s="48">
        <v>0</v>
      </c>
      <c r="OV3" s="48">
        <v>0</v>
      </c>
      <c r="OW3" s="48">
        <v>0</v>
      </c>
      <c r="OX3" s="48">
        <v>0</v>
      </c>
      <c r="OY3" s="48">
        <v>0</v>
      </c>
      <c r="OZ3" s="48">
        <v>0</v>
      </c>
      <c r="PA3" s="48">
        <v>0</v>
      </c>
      <c r="PB3" s="48">
        <v>0</v>
      </c>
      <c r="PC3" s="48">
        <v>0</v>
      </c>
      <c r="PD3" s="48">
        <v>0</v>
      </c>
      <c r="PE3" s="48">
        <v>0</v>
      </c>
      <c r="PF3" s="48">
        <v>0</v>
      </c>
      <c r="PG3" s="48">
        <v>0</v>
      </c>
      <c r="PH3" s="48">
        <v>0</v>
      </c>
      <c r="PI3" s="48">
        <v>0</v>
      </c>
      <c r="PJ3" s="48">
        <v>0</v>
      </c>
      <c r="PK3" s="48">
        <v>0</v>
      </c>
      <c r="PL3" s="48">
        <v>0</v>
      </c>
      <c r="PM3" s="48">
        <v>0</v>
      </c>
      <c r="PN3" s="48">
        <v>0</v>
      </c>
    </row>
    <row r="4" spans="1:430" x14ac:dyDescent="0.3">
      <c r="A4" s="76" t="s">
        <v>165</v>
      </c>
      <c r="B4" s="34">
        <v>1</v>
      </c>
      <c r="C4" s="34">
        <v>98</v>
      </c>
      <c r="D4" s="4">
        <f>B4*100/$B$6</f>
        <v>100</v>
      </c>
      <c r="E4" s="4">
        <f t="shared" ref="E4:E5" si="13">ROUND(C4/(0.43+0.0057*C4),1)</f>
        <v>99.1</v>
      </c>
      <c r="G4" s="100">
        <v>86</v>
      </c>
      <c r="H4" s="37">
        <f>G4/(0.43+0.0057*G4)</f>
        <v>93.45794392523365</v>
      </c>
      <c r="W4" s="46">
        <v>1</v>
      </c>
      <c r="X4" s="49">
        <f t="shared" ref="X4:X67" si="14">W4*$D$15</f>
        <v>5</v>
      </c>
      <c r="Y4" s="52">
        <f t="shared" si="6"/>
        <v>0.23969214190514807</v>
      </c>
      <c r="Z4" s="63">
        <f t="shared" si="7"/>
        <v>7.6072713075802073E-4</v>
      </c>
      <c r="AA4" s="50">
        <f t="shared" si="8"/>
        <v>3.3202499582837519</v>
      </c>
      <c r="AB4" s="50">
        <v>0</v>
      </c>
      <c r="AC4" s="62">
        <f t="shared" ref="AC4:AC35" si="15">AC3+AB4*5*0.06</f>
        <v>0</v>
      </c>
      <c r="AD4" s="54"/>
      <c r="AE4" s="46">
        <v>2</v>
      </c>
      <c r="AF4" s="51">
        <f t="shared" si="9"/>
        <v>7.6072713075802073E-4</v>
      </c>
      <c r="AG4" s="51">
        <f t="shared" ref="AG4:AP13" si="16">AF3</f>
        <v>0</v>
      </c>
      <c r="AH4" s="51">
        <f t="shared" si="16"/>
        <v>0</v>
      </c>
      <c r="AI4" s="51">
        <f t="shared" si="16"/>
        <v>0</v>
      </c>
      <c r="AJ4" s="51">
        <f t="shared" si="16"/>
        <v>0</v>
      </c>
      <c r="AK4" s="51">
        <f t="shared" si="16"/>
        <v>0</v>
      </c>
      <c r="AL4" s="51">
        <f t="shared" si="16"/>
        <v>0</v>
      </c>
      <c r="AM4" s="51">
        <f t="shared" si="16"/>
        <v>0</v>
      </c>
      <c r="AN4" s="51">
        <f t="shared" si="16"/>
        <v>0</v>
      </c>
      <c r="AO4" s="51">
        <f t="shared" si="16"/>
        <v>0</v>
      </c>
      <c r="AP4" s="51">
        <f t="shared" si="16"/>
        <v>0</v>
      </c>
      <c r="AQ4" s="51">
        <f t="shared" ref="AQ4:AZ13" si="17">AP3</f>
        <v>0</v>
      </c>
      <c r="AR4" s="51">
        <f t="shared" si="17"/>
        <v>0</v>
      </c>
      <c r="AS4" s="51">
        <f t="shared" si="17"/>
        <v>0</v>
      </c>
      <c r="AT4" s="51">
        <f t="shared" si="17"/>
        <v>0</v>
      </c>
      <c r="AU4" s="51">
        <f t="shared" si="17"/>
        <v>0</v>
      </c>
      <c r="AV4" s="51">
        <f t="shared" si="17"/>
        <v>0</v>
      </c>
      <c r="AW4" s="51">
        <f t="shared" si="17"/>
        <v>0</v>
      </c>
      <c r="AX4" s="51">
        <f t="shared" si="17"/>
        <v>0</v>
      </c>
      <c r="AY4" s="51">
        <f t="shared" si="17"/>
        <v>0</v>
      </c>
      <c r="AZ4" s="51">
        <f t="shared" si="17"/>
        <v>0</v>
      </c>
      <c r="BA4" s="51">
        <f t="shared" ref="BA4:BJ13" si="18">AZ3</f>
        <v>0</v>
      </c>
      <c r="BB4" s="51">
        <f t="shared" si="18"/>
        <v>0</v>
      </c>
      <c r="BC4" s="51">
        <f t="shared" si="18"/>
        <v>0</v>
      </c>
      <c r="BD4" s="51">
        <f t="shared" si="18"/>
        <v>0</v>
      </c>
      <c r="BE4" s="51">
        <f t="shared" si="18"/>
        <v>0</v>
      </c>
      <c r="BF4" s="51">
        <f t="shared" si="18"/>
        <v>0</v>
      </c>
      <c r="BG4" s="51">
        <f t="shared" si="18"/>
        <v>0</v>
      </c>
      <c r="BH4" s="51">
        <f t="shared" si="18"/>
        <v>0</v>
      </c>
      <c r="BI4" s="51">
        <f t="shared" si="18"/>
        <v>0</v>
      </c>
      <c r="BJ4" s="51">
        <f t="shared" si="18"/>
        <v>0</v>
      </c>
      <c r="BK4" s="51">
        <f t="shared" ref="BK4:BT13" si="19">BJ3</f>
        <v>0</v>
      </c>
      <c r="BL4" s="51">
        <f t="shared" si="19"/>
        <v>0</v>
      </c>
      <c r="BM4" s="51">
        <f t="shared" si="19"/>
        <v>0</v>
      </c>
      <c r="BN4" s="51">
        <f t="shared" si="19"/>
        <v>0</v>
      </c>
      <c r="BO4" s="51">
        <f t="shared" si="19"/>
        <v>0</v>
      </c>
      <c r="BP4" s="51">
        <f t="shared" si="19"/>
        <v>0</v>
      </c>
      <c r="BQ4" s="51">
        <f t="shared" si="19"/>
        <v>0</v>
      </c>
      <c r="BR4" s="51">
        <f t="shared" si="19"/>
        <v>0</v>
      </c>
      <c r="BS4" s="51">
        <f t="shared" si="19"/>
        <v>0</v>
      </c>
      <c r="BT4" s="51">
        <f t="shared" si="19"/>
        <v>0</v>
      </c>
      <c r="BU4" s="51">
        <f t="shared" ref="BU4:CD13" si="20">BT3</f>
        <v>0</v>
      </c>
      <c r="BV4" s="51">
        <f t="shared" si="20"/>
        <v>0</v>
      </c>
      <c r="BW4" s="51">
        <f t="shared" si="20"/>
        <v>0</v>
      </c>
      <c r="BX4" s="51">
        <f t="shared" si="20"/>
        <v>0</v>
      </c>
      <c r="BY4" s="51">
        <f t="shared" si="20"/>
        <v>0</v>
      </c>
      <c r="BZ4" s="51">
        <f t="shared" si="20"/>
        <v>0</v>
      </c>
      <c r="CA4" s="51">
        <f t="shared" si="20"/>
        <v>0</v>
      </c>
      <c r="CB4" s="51">
        <f t="shared" si="20"/>
        <v>0</v>
      </c>
      <c r="CC4" s="51">
        <f t="shared" si="20"/>
        <v>0</v>
      </c>
      <c r="CD4" s="51">
        <f t="shared" si="20"/>
        <v>0</v>
      </c>
      <c r="CE4" s="51">
        <f t="shared" ref="CE4:CN13" si="21">CD3</f>
        <v>0</v>
      </c>
      <c r="CF4" s="51">
        <f t="shared" si="21"/>
        <v>0</v>
      </c>
      <c r="CG4" s="51">
        <f t="shared" si="21"/>
        <v>0</v>
      </c>
      <c r="CH4" s="51">
        <f t="shared" si="21"/>
        <v>0</v>
      </c>
      <c r="CI4" s="51">
        <f t="shared" si="21"/>
        <v>0</v>
      </c>
      <c r="CJ4" s="51">
        <f t="shared" si="21"/>
        <v>0</v>
      </c>
      <c r="CK4" s="51">
        <f t="shared" si="21"/>
        <v>0</v>
      </c>
      <c r="CL4" s="51">
        <f t="shared" si="21"/>
        <v>0</v>
      </c>
      <c r="CM4" s="51">
        <f t="shared" si="21"/>
        <v>0</v>
      </c>
      <c r="CN4" s="51">
        <f t="shared" si="21"/>
        <v>0</v>
      </c>
      <c r="CO4" s="51">
        <f t="shared" ref="CO4:CX13" si="22">CN3</f>
        <v>0</v>
      </c>
      <c r="CP4" s="51">
        <f t="shared" si="22"/>
        <v>0</v>
      </c>
      <c r="CQ4" s="51">
        <f t="shared" si="22"/>
        <v>0</v>
      </c>
      <c r="CR4" s="51">
        <f t="shared" si="22"/>
        <v>0</v>
      </c>
      <c r="CS4" s="51">
        <f t="shared" si="22"/>
        <v>0</v>
      </c>
      <c r="CT4" s="51">
        <f t="shared" si="22"/>
        <v>0</v>
      </c>
      <c r="CU4" s="51">
        <f t="shared" si="22"/>
        <v>0</v>
      </c>
      <c r="CV4" s="51">
        <f t="shared" si="22"/>
        <v>0</v>
      </c>
      <c r="CW4" s="51">
        <f t="shared" si="22"/>
        <v>0</v>
      </c>
      <c r="CX4" s="51">
        <f t="shared" si="22"/>
        <v>0</v>
      </c>
      <c r="CY4" s="51">
        <f t="shared" ref="CY4:DH13" si="23">CX3</f>
        <v>0</v>
      </c>
      <c r="CZ4" s="51">
        <f t="shared" si="23"/>
        <v>0</v>
      </c>
      <c r="DA4" s="51">
        <f t="shared" si="23"/>
        <v>0</v>
      </c>
      <c r="DB4" s="51">
        <f t="shared" si="23"/>
        <v>0</v>
      </c>
      <c r="DC4" s="51">
        <f t="shared" si="23"/>
        <v>0</v>
      </c>
      <c r="DD4" s="51">
        <f t="shared" si="23"/>
        <v>0</v>
      </c>
      <c r="DE4" s="51">
        <f t="shared" si="23"/>
        <v>0</v>
      </c>
      <c r="DF4" s="51">
        <f t="shared" si="23"/>
        <v>0</v>
      </c>
      <c r="DG4" s="51">
        <f t="shared" si="23"/>
        <v>0</v>
      </c>
      <c r="DH4" s="51">
        <f t="shared" si="23"/>
        <v>0</v>
      </c>
      <c r="DI4" s="51">
        <f t="shared" ref="DI4:DR13" si="24">DH3</f>
        <v>0</v>
      </c>
      <c r="DJ4" s="51">
        <f t="shared" si="24"/>
        <v>0</v>
      </c>
      <c r="DK4" s="51">
        <f t="shared" si="24"/>
        <v>0</v>
      </c>
      <c r="DL4" s="51">
        <f t="shared" si="24"/>
        <v>0</v>
      </c>
      <c r="DM4" s="51">
        <f t="shared" si="24"/>
        <v>0</v>
      </c>
      <c r="DN4" s="51">
        <f t="shared" si="24"/>
        <v>0</v>
      </c>
      <c r="DO4" s="51">
        <f t="shared" si="24"/>
        <v>0</v>
      </c>
      <c r="DP4" s="51">
        <f t="shared" si="24"/>
        <v>0</v>
      </c>
      <c r="DQ4" s="51">
        <f t="shared" si="24"/>
        <v>0</v>
      </c>
      <c r="DR4" s="51">
        <f t="shared" si="24"/>
        <v>0</v>
      </c>
      <c r="DS4" s="51">
        <f t="shared" ref="DS4:EB13" si="25">DR3</f>
        <v>0</v>
      </c>
      <c r="DT4" s="51">
        <f t="shared" si="25"/>
        <v>0</v>
      </c>
      <c r="DU4" s="51">
        <f t="shared" si="25"/>
        <v>0</v>
      </c>
      <c r="DV4" s="51">
        <f t="shared" si="25"/>
        <v>0</v>
      </c>
      <c r="DW4" s="51">
        <f t="shared" si="25"/>
        <v>0</v>
      </c>
      <c r="DX4" s="51">
        <f t="shared" si="25"/>
        <v>0</v>
      </c>
      <c r="DY4" s="51">
        <f t="shared" si="25"/>
        <v>0</v>
      </c>
      <c r="DZ4" s="51">
        <f t="shared" si="25"/>
        <v>0</v>
      </c>
      <c r="EA4" s="51">
        <f t="shared" si="25"/>
        <v>0</v>
      </c>
      <c r="EB4" s="51">
        <f t="shared" si="25"/>
        <v>0</v>
      </c>
      <c r="EC4" s="51">
        <f t="shared" ref="EC4:EL13" si="26">EB3</f>
        <v>0</v>
      </c>
      <c r="ED4" s="51">
        <f t="shared" si="26"/>
        <v>0</v>
      </c>
      <c r="EE4" s="51">
        <f t="shared" si="26"/>
        <v>0</v>
      </c>
      <c r="EF4" s="51">
        <f t="shared" si="26"/>
        <v>0</v>
      </c>
      <c r="EG4" s="51">
        <f t="shared" si="26"/>
        <v>0</v>
      </c>
      <c r="EH4" s="51">
        <f t="shared" si="26"/>
        <v>0</v>
      </c>
      <c r="EI4" s="51">
        <f t="shared" si="26"/>
        <v>0</v>
      </c>
      <c r="EJ4" s="51">
        <f t="shared" si="26"/>
        <v>0</v>
      </c>
      <c r="EK4" s="51">
        <f t="shared" si="26"/>
        <v>0</v>
      </c>
      <c r="EL4" s="51">
        <f t="shared" si="26"/>
        <v>0</v>
      </c>
      <c r="EM4" s="51">
        <f t="shared" ref="EM4:EV13" si="27">EL3</f>
        <v>0</v>
      </c>
      <c r="EN4" s="51">
        <f t="shared" si="27"/>
        <v>0</v>
      </c>
      <c r="EO4" s="51">
        <f t="shared" si="27"/>
        <v>0</v>
      </c>
      <c r="EP4" s="51">
        <f t="shared" si="27"/>
        <v>0</v>
      </c>
      <c r="EQ4" s="51">
        <f t="shared" si="27"/>
        <v>0</v>
      </c>
      <c r="ER4" s="51">
        <f t="shared" si="27"/>
        <v>0</v>
      </c>
      <c r="ES4" s="51">
        <f t="shared" si="27"/>
        <v>0</v>
      </c>
      <c r="ET4" s="51">
        <f t="shared" si="27"/>
        <v>0</v>
      </c>
      <c r="EU4" s="51">
        <f t="shared" si="27"/>
        <v>0</v>
      </c>
      <c r="EV4" s="51">
        <f t="shared" si="27"/>
        <v>0</v>
      </c>
      <c r="EW4" s="51">
        <f t="shared" ref="EW4:FF13" si="28">EV3</f>
        <v>0</v>
      </c>
      <c r="EX4" s="51">
        <f t="shared" si="28"/>
        <v>0</v>
      </c>
      <c r="EY4" s="51">
        <f t="shared" si="28"/>
        <v>0</v>
      </c>
      <c r="EZ4" s="51">
        <f t="shared" si="28"/>
        <v>0</v>
      </c>
      <c r="FA4" s="51">
        <f t="shared" si="28"/>
        <v>0</v>
      </c>
      <c r="FB4" s="51">
        <f t="shared" si="28"/>
        <v>0</v>
      </c>
      <c r="FC4" s="51">
        <f t="shared" si="28"/>
        <v>0</v>
      </c>
      <c r="FD4" s="51">
        <f t="shared" si="28"/>
        <v>0</v>
      </c>
      <c r="FE4" s="51">
        <f t="shared" si="28"/>
        <v>0</v>
      </c>
      <c r="FF4" s="51">
        <f t="shared" si="28"/>
        <v>0</v>
      </c>
      <c r="FG4" s="51">
        <f t="shared" ref="FG4:FP13" si="29">FF3</f>
        <v>0</v>
      </c>
      <c r="FH4" s="51">
        <f t="shared" si="29"/>
        <v>0</v>
      </c>
      <c r="FI4" s="51">
        <f t="shared" si="29"/>
        <v>0</v>
      </c>
      <c r="FJ4" s="51">
        <f t="shared" si="29"/>
        <v>0</v>
      </c>
      <c r="FK4" s="51">
        <f t="shared" si="29"/>
        <v>0</v>
      </c>
      <c r="FL4" s="51">
        <f t="shared" si="29"/>
        <v>0</v>
      </c>
      <c r="FM4" s="51">
        <f t="shared" si="29"/>
        <v>0</v>
      </c>
      <c r="FN4" s="51">
        <f t="shared" si="29"/>
        <v>0</v>
      </c>
      <c r="FO4" s="51">
        <f t="shared" si="29"/>
        <v>0</v>
      </c>
      <c r="FP4" s="51">
        <f t="shared" si="29"/>
        <v>0</v>
      </c>
      <c r="FQ4" s="51">
        <f t="shared" ref="FQ4:FZ13" si="30">FP3</f>
        <v>0</v>
      </c>
      <c r="FR4" s="51">
        <f t="shared" si="30"/>
        <v>0</v>
      </c>
      <c r="FS4" s="51">
        <f t="shared" si="30"/>
        <v>0</v>
      </c>
      <c r="FT4" s="51">
        <f t="shared" si="30"/>
        <v>0</v>
      </c>
      <c r="FU4" s="51">
        <f t="shared" si="30"/>
        <v>0</v>
      </c>
      <c r="FV4" s="51">
        <f t="shared" si="30"/>
        <v>0</v>
      </c>
      <c r="FW4" s="51">
        <f t="shared" si="30"/>
        <v>0</v>
      </c>
      <c r="FX4" s="51">
        <f t="shared" si="30"/>
        <v>0</v>
      </c>
      <c r="FY4" s="51">
        <f t="shared" si="30"/>
        <v>0</v>
      </c>
      <c r="FZ4" s="51">
        <f t="shared" si="30"/>
        <v>0</v>
      </c>
      <c r="GA4" s="51">
        <f t="shared" ref="GA4:GJ13" si="31">FZ3</f>
        <v>0</v>
      </c>
      <c r="GB4" s="51">
        <f t="shared" si="31"/>
        <v>0</v>
      </c>
      <c r="GC4" s="51">
        <f t="shared" si="31"/>
        <v>0</v>
      </c>
      <c r="GD4" s="51">
        <f t="shared" si="31"/>
        <v>0</v>
      </c>
      <c r="GE4" s="51">
        <f t="shared" si="31"/>
        <v>0</v>
      </c>
      <c r="GF4" s="51">
        <f t="shared" si="31"/>
        <v>0</v>
      </c>
      <c r="GG4" s="51">
        <f t="shared" si="31"/>
        <v>0</v>
      </c>
      <c r="GH4" s="51">
        <f t="shared" si="31"/>
        <v>0</v>
      </c>
      <c r="GI4" s="51">
        <f t="shared" si="31"/>
        <v>0</v>
      </c>
      <c r="GJ4" s="51">
        <f t="shared" si="31"/>
        <v>0</v>
      </c>
      <c r="GK4" s="51">
        <f t="shared" ref="GK4:GT13" si="32">GJ3</f>
        <v>0</v>
      </c>
      <c r="GL4" s="51">
        <f t="shared" si="32"/>
        <v>0</v>
      </c>
      <c r="GM4" s="51">
        <f t="shared" si="32"/>
        <v>0</v>
      </c>
      <c r="GN4" s="51">
        <f t="shared" si="32"/>
        <v>0</v>
      </c>
      <c r="GO4" s="51">
        <f t="shared" si="32"/>
        <v>0</v>
      </c>
      <c r="GP4" s="51">
        <f t="shared" si="32"/>
        <v>0</v>
      </c>
      <c r="GQ4" s="51">
        <f t="shared" si="32"/>
        <v>0</v>
      </c>
      <c r="GR4" s="51">
        <f t="shared" si="32"/>
        <v>0</v>
      </c>
      <c r="GS4" s="51">
        <f t="shared" si="32"/>
        <v>0</v>
      </c>
      <c r="GT4" s="51">
        <f t="shared" si="32"/>
        <v>0</v>
      </c>
      <c r="GU4" s="51">
        <f t="shared" ref="GU4:HD13" si="33">GT3</f>
        <v>0</v>
      </c>
      <c r="GV4" s="51">
        <f t="shared" si="33"/>
        <v>0</v>
      </c>
      <c r="GW4" s="51">
        <f t="shared" si="33"/>
        <v>0</v>
      </c>
      <c r="GX4" s="51">
        <f t="shared" si="33"/>
        <v>0</v>
      </c>
      <c r="GY4" s="51">
        <f t="shared" si="33"/>
        <v>0</v>
      </c>
      <c r="GZ4" s="51">
        <f t="shared" si="33"/>
        <v>0</v>
      </c>
      <c r="HA4" s="51">
        <f t="shared" si="33"/>
        <v>0</v>
      </c>
      <c r="HB4" s="51">
        <f t="shared" si="33"/>
        <v>0</v>
      </c>
      <c r="HC4" s="51">
        <f t="shared" si="33"/>
        <v>0</v>
      </c>
      <c r="HD4" s="51">
        <f t="shared" si="33"/>
        <v>0</v>
      </c>
      <c r="HE4" s="51">
        <f t="shared" ref="HE4:HP13" si="34">HD3</f>
        <v>0</v>
      </c>
      <c r="HF4" s="51">
        <f t="shared" si="34"/>
        <v>0</v>
      </c>
      <c r="HG4" s="51">
        <f t="shared" si="34"/>
        <v>0</v>
      </c>
      <c r="HH4" s="51">
        <f t="shared" si="34"/>
        <v>0</v>
      </c>
      <c r="HI4" s="51">
        <f t="shared" si="34"/>
        <v>0</v>
      </c>
      <c r="HJ4" s="51">
        <f t="shared" si="34"/>
        <v>0</v>
      </c>
      <c r="HK4" s="51">
        <f t="shared" si="34"/>
        <v>0</v>
      </c>
      <c r="HL4" s="51">
        <f t="shared" si="34"/>
        <v>0</v>
      </c>
      <c r="HM4" s="51">
        <f t="shared" si="34"/>
        <v>0</v>
      </c>
      <c r="HN4" s="51">
        <f t="shared" si="34"/>
        <v>0</v>
      </c>
      <c r="HO4" s="51">
        <f t="shared" si="34"/>
        <v>0</v>
      </c>
      <c r="HP4" s="51">
        <f t="shared" si="34"/>
        <v>0</v>
      </c>
      <c r="HR4" s="46">
        <v>1</v>
      </c>
      <c r="HS4" s="49">
        <f t="shared" ref="HS4:HS67" si="35">HR4*$D$15</f>
        <v>5</v>
      </c>
      <c r="HT4" s="52">
        <f t="shared" ref="HT4:HT67" si="36">IF((HS4)/$C$60&gt;5,"",(HS4)/C$60)</f>
        <v>0.52144943472984751</v>
      </c>
      <c r="HU4" s="63">
        <f t="shared" ref="HU4:HU67" si="37">IF($E$60*IF((HS4)/$C$60&gt;5,0,IF(HT4&lt;=1,5.60277*HT4^5-16.1238*HT4^4+13.865*HT4^3-3.00293*HT4^2+0.657237*HT4,IF(HT4&gt;=1.8,-0.003218*HT4^5+0.0654895*HT4^4-0.539858*HT4^3+2.26576*HT4^2-4.87709*HT4+4.34827,0.3645833*HT4^6-3.832532*HT4^5+15.78165*HT4^4-31.75999*HT4^3+31.54504*HT4^2-13.92499*HT4+2.825187)))&lt;0,0,E$60*IF((HS4)/$C$60&gt;5,0,IF(HT4&lt;=1,5.60277*HT4^5-16.1238*HT4^4+13.865*HT4^3-3.00293*HT4^2+0.657237*HT4,IF(HT4&gt;=1.8,-0.003218*HT4^5+0.0654895*HT4^4-0.539858*HT4^3+2.26576*HT4^2-4.87709*HT4+4.34827,0.3645833*HT4^6-3.832532*HT4^5+15.78165*HT4^4-31.75999*HT4^3+31.54504*HT4^2-13.92499*HT4+2.825187))))</f>
        <v>6.7154609757989992E-3</v>
      </c>
      <c r="HV4" s="50">
        <f t="shared" si="10"/>
        <v>4.6919492921784833</v>
      </c>
      <c r="HW4" s="50" t="str">
        <f t="shared" si="11"/>
        <v>00:05</v>
      </c>
      <c r="HX4" s="50">
        <v>0</v>
      </c>
      <c r="HY4" s="62">
        <f>HY3+HX4*Escenario1!$D$15*0.06</f>
        <v>0</v>
      </c>
      <c r="HZ4" s="50">
        <f t="shared" ref="HZ4:HZ67" si="38">IF(HX4-AB4&lt;=0,0,HX4-AB4)</f>
        <v>0</v>
      </c>
      <c r="IA4" s="64">
        <f>IA3+HZ4*Escenario1!$D$15*0.06</f>
        <v>0</v>
      </c>
      <c r="IB4" s="54"/>
      <c r="IC4" s="47">
        <v>2</v>
      </c>
      <c r="ID4" s="48">
        <f t="shared" si="12"/>
        <v>6.7154609757989992E-3</v>
      </c>
      <c r="IE4" s="48">
        <f t="shared" ref="IE4:IN13" si="39">ID3</f>
        <v>0</v>
      </c>
      <c r="IF4" s="48">
        <f t="shared" si="39"/>
        <v>0</v>
      </c>
      <c r="IG4" s="48">
        <f t="shared" si="39"/>
        <v>0</v>
      </c>
      <c r="IH4" s="48">
        <f t="shared" si="39"/>
        <v>0</v>
      </c>
      <c r="II4" s="48">
        <f t="shared" si="39"/>
        <v>0</v>
      </c>
      <c r="IJ4" s="48">
        <f t="shared" si="39"/>
        <v>0</v>
      </c>
      <c r="IK4" s="48">
        <f t="shared" si="39"/>
        <v>0</v>
      </c>
      <c r="IL4" s="48">
        <f t="shared" si="39"/>
        <v>0</v>
      </c>
      <c r="IM4" s="48">
        <f t="shared" si="39"/>
        <v>0</v>
      </c>
      <c r="IN4" s="48">
        <f t="shared" si="39"/>
        <v>0</v>
      </c>
      <c r="IO4" s="48">
        <f t="shared" ref="IO4:IX13" si="40">IN3</f>
        <v>0</v>
      </c>
      <c r="IP4" s="48">
        <f t="shared" si="40"/>
        <v>0</v>
      </c>
      <c r="IQ4" s="48">
        <f t="shared" si="40"/>
        <v>0</v>
      </c>
      <c r="IR4" s="48">
        <f t="shared" si="40"/>
        <v>0</v>
      </c>
      <c r="IS4" s="48">
        <f t="shared" si="40"/>
        <v>0</v>
      </c>
      <c r="IT4" s="48">
        <f t="shared" si="40"/>
        <v>0</v>
      </c>
      <c r="IU4" s="48">
        <f t="shared" si="40"/>
        <v>0</v>
      </c>
      <c r="IV4" s="48">
        <f t="shared" si="40"/>
        <v>0</v>
      </c>
      <c r="IW4" s="48">
        <f t="shared" si="40"/>
        <v>0</v>
      </c>
      <c r="IX4" s="48">
        <f t="shared" si="40"/>
        <v>0</v>
      </c>
      <c r="IY4" s="48">
        <f t="shared" ref="IY4:JH13" si="41">IX3</f>
        <v>0</v>
      </c>
      <c r="IZ4" s="48">
        <f t="shared" si="41"/>
        <v>0</v>
      </c>
      <c r="JA4" s="48">
        <f t="shared" si="41"/>
        <v>0</v>
      </c>
      <c r="JB4" s="48">
        <f t="shared" si="41"/>
        <v>0</v>
      </c>
      <c r="JC4" s="48">
        <f t="shared" si="41"/>
        <v>0</v>
      </c>
      <c r="JD4" s="48">
        <f t="shared" si="41"/>
        <v>0</v>
      </c>
      <c r="JE4" s="48">
        <f t="shared" si="41"/>
        <v>0</v>
      </c>
      <c r="JF4" s="48">
        <f t="shared" si="41"/>
        <v>0</v>
      </c>
      <c r="JG4" s="48">
        <f t="shared" si="41"/>
        <v>0</v>
      </c>
      <c r="JH4" s="48">
        <f t="shared" si="41"/>
        <v>0</v>
      </c>
      <c r="JI4" s="48">
        <f t="shared" ref="JI4:JR13" si="42">JH3</f>
        <v>0</v>
      </c>
      <c r="JJ4" s="48">
        <f t="shared" si="42"/>
        <v>0</v>
      </c>
      <c r="JK4" s="48">
        <f t="shared" si="42"/>
        <v>0</v>
      </c>
      <c r="JL4" s="48">
        <f t="shared" si="42"/>
        <v>0</v>
      </c>
      <c r="JM4" s="48">
        <f t="shared" si="42"/>
        <v>0</v>
      </c>
      <c r="JN4" s="48">
        <f t="shared" si="42"/>
        <v>0</v>
      </c>
      <c r="JO4" s="48">
        <f t="shared" si="42"/>
        <v>0</v>
      </c>
      <c r="JP4" s="48">
        <f t="shared" si="42"/>
        <v>0</v>
      </c>
      <c r="JQ4" s="48">
        <f t="shared" si="42"/>
        <v>0</v>
      </c>
      <c r="JR4" s="48">
        <f t="shared" si="42"/>
        <v>0</v>
      </c>
      <c r="JS4" s="48">
        <f t="shared" ref="JS4:KB13" si="43">JR3</f>
        <v>0</v>
      </c>
      <c r="JT4" s="48">
        <f t="shared" si="43"/>
        <v>0</v>
      </c>
      <c r="JU4" s="48">
        <f t="shared" si="43"/>
        <v>0</v>
      </c>
      <c r="JV4" s="48">
        <f t="shared" si="43"/>
        <v>0</v>
      </c>
      <c r="JW4" s="48">
        <f t="shared" si="43"/>
        <v>0</v>
      </c>
      <c r="JX4" s="48">
        <f t="shared" si="43"/>
        <v>0</v>
      </c>
      <c r="JY4" s="48">
        <f t="shared" si="43"/>
        <v>0</v>
      </c>
      <c r="JZ4" s="48">
        <f t="shared" si="43"/>
        <v>0</v>
      </c>
      <c r="KA4" s="48">
        <f t="shared" si="43"/>
        <v>0</v>
      </c>
      <c r="KB4" s="48">
        <f t="shared" si="43"/>
        <v>0</v>
      </c>
      <c r="KC4" s="48">
        <f t="shared" ref="KC4:KL13" si="44">KB3</f>
        <v>0</v>
      </c>
      <c r="KD4" s="48">
        <f t="shared" si="44"/>
        <v>0</v>
      </c>
      <c r="KE4" s="48">
        <f t="shared" si="44"/>
        <v>0</v>
      </c>
      <c r="KF4" s="48">
        <f t="shared" si="44"/>
        <v>0</v>
      </c>
      <c r="KG4" s="48">
        <f t="shared" si="44"/>
        <v>0</v>
      </c>
      <c r="KH4" s="48">
        <f t="shared" si="44"/>
        <v>0</v>
      </c>
      <c r="KI4" s="48">
        <f t="shared" si="44"/>
        <v>0</v>
      </c>
      <c r="KJ4" s="48">
        <f t="shared" si="44"/>
        <v>0</v>
      </c>
      <c r="KK4" s="48">
        <f t="shared" si="44"/>
        <v>0</v>
      </c>
      <c r="KL4" s="48">
        <f t="shared" si="44"/>
        <v>0</v>
      </c>
      <c r="KM4" s="48">
        <f t="shared" ref="KM4:KV13" si="45">KL3</f>
        <v>0</v>
      </c>
      <c r="KN4" s="48">
        <f t="shared" si="45"/>
        <v>0</v>
      </c>
      <c r="KO4" s="48">
        <f t="shared" si="45"/>
        <v>0</v>
      </c>
      <c r="KP4" s="48">
        <f t="shared" si="45"/>
        <v>0</v>
      </c>
      <c r="KQ4" s="48">
        <f t="shared" si="45"/>
        <v>0</v>
      </c>
      <c r="KR4" s="48">
        <f t="shared" si="45"/>
        <v>0</v>
      </c>
      <c r="KS4" s="48">
        <f t="shared" si="45"/>
        <v>0</v>
      </c>
      <c r="KT4" s="48">
        <f t="shared" si="45"/>
        <v>0</v>
      </c>
      <c r="KU4" s="48">
        <f t="shared" si="45"/>
        <v>0</v>
      </c>
      <c r="KV4" s="48">
        <f t="shared" si="45"/>
        <v>0</v>
      </c>
      <c r="KW4" s="48">
        <f t="shared" ref="KW4:LF13" si="46">KV3</f>
        <v>0</v>
      </c>
      <c r="KX4" s="48">
        <f t="shared" si="46"/>
        <v>0</v>
      </c>
      <c r="KY4" s="48">
        <f t="shared" si="46"/>
        <v>0</v>
      </c>
      <c r="KZ4" s="48">
        <f t="shared" si="46"/>
        <v>0</v>
      </c>
      <c r="LA4" s="48">
        <f t="shared" si="46"/>
        <v>0</v>
      </c>
      <c r="LB4" s="48">
        <f t="shared" si="46"/>
        <v>0</v>
      </c>
      <c r="LC4" s="48">
        <f t="shared" si="46"/>
        <v>0</v>
      </c>
      <c r="LD4" s="48">
        <f t="shared" si="46"/>
        <v>0</v>
      </c>
      <c r="LE4" s="48">
        <f t="shared" si="46"/>
        <v>0</v>
      </c>
      <c r="LF4" s="48">
        <f t="shared" si="46"/>
        <v>0</v>
      </c>
      <c r="LG4" s="48">
        <f t="shared" ref="LG4:LP13" si="47">LF3</f>
        <v>0</v>
      </c>
      <c r="LH4" s="48">
        <f t="shared" si="47"/>
        <v>0</v>
      </c>
      <c r="LI4" s="48">
        <f t="shared" si="47"/>
        <v>0</v>
      </c>
      <c r="LJ4" s="48">
        <f t="shared" si="47"/>
        <v>0</v>
      </c>
      <c r="LK4" s="48">
        <f t="shared" si="47"/>
        <v>0</v>
      </c>
      <c r="LL4" s="48">
        <f t="shared" si="47"/>
        <v>0</v>
      </c>
      <c r="LM4" s="48">
        <f t="shared" si="47"/>
        <v>0</v>
      </c>
      <c r="LN4" s="48">
        <f t="shared" si="47"/>
        <v>0</v>
      </c>
      <c r="LO4" s="48">
        <f t="shared" si="47"/>
        <v>0</v>
      </c>
      <c r="LP4" s="48">
        <f t="shared" si="47"/>
        <v>0</v>
      </c>
      <c r="LQ4" s="48">
        <f t="shared" ref="LQ4:LZ13" si="48">LP3</f>
        <v>0</v>
      </c>
      <c r="LR4" s="48">
        <f t="shared" si="48"/>
        <v>0</v>
      </c>
      <c r="LS4" s="48">
        <f t="shared" si="48"/>
        <v>0</v>
      </c>
      <c r="LT4" s="48">
        <f t="shared" si="48"/>
        <v>0</v>
      </c>
      <c r="LU4" s="48">
        <f t="shared" si="48"/>
        <v>0</v>
      </c>
      <c r="LV4" s="48">
        <f t="shared" si="48"/>
        <v>0</v>
      </c>
      <c r="LW4" s="48">
        <f t="shared" si="48"/>
        <v>0</v>
      </c>
      <c r="LX4" s="48">
        <f t="shared" si="48"/>
        <v>0</v>
      </c>
      <c r="LY4" s="48">
        <f t="shared" si="48"/>
        <v>0</v>
      </c>
      <c r="LZ4" s="48">
        <f t="shared" si="48"/>
        <v>0</v>
      </c>
      <c r="MA4" s="48">
        <f t="shared" ref="MA4:MJ13" si="49">LZ3</f>
        <v>0</v>
      </c>
      <c r="MB4" s="48">
        <f t="shared" si="49"/>
        <v>0</v>
      </c>
      <c r="MC4" s="48">
        <f t="shared" si="49"/>
        <v>0</v>
      </c>
      <c r="MD4" s="48">
        <f t="shared" si="49"/>
        <v>0</v>
      </c>
      <c r="ME4" s="48">
        <f t="shared" si="49"/>
        <v>0</v>
      </c>
      <c r="MF4" s="48">
        <f t="shared" si="49"/>
        <v>0</v>
      </c>
      <c r="MG4" s="48">
        <f t="shared" si="49"/>
        <v>0</v>
      </c>
      <c r="MH4" s="48">
        <f t="shared" si="49"/>
        <v>0</v>
      </c>
      <c r="MI4" s="48">
        <f t="shared" si="49"/>
        <v>0</v>
      </c>
      <c r="MJ4" s="48">
        <f t="shared" si="49"/>
        <v>0</v>
      </c>
      <c r="MK4" s="48">
        <f t="shared" ref="MK4:MT13" si="50">MJ3</f>
        <v>0</v>
      </c>
      <c r="ML4" s="48">
        <f t="shared" si="50"/>
        <v>0</v>
      </c>
      <c r="MM4" s="48">
        <f t="shared" si="50"/>
        <v>0</v>
      </c>
      <c r="MN4" s="48">
        <f t="shared" si="50"/>
        <v>0</v>
      </c>
      <c r="MO4" s="48">
        <f t="shared" si="50"/>
        <v>0</v>
      </c>
      <c r="MP4" s="48">
        <f t="shared" si="50"/>
        <v>0</v>
      </c>
      <c r="MQ4" s="48">
        <f t="shared" si="50"/>
        <v>0</v>
      </c>
      <c r="MR4" s="48">
        <f t="shared" si="50"/>
        <v>0</v>
      </c>
      <c r="MS4" s="48">
        <f t="shared" si="50"/>
        <v>0</v>
      </c>
      <c r="MT4" s="48">
        <f t="shared" si="50"/>
        <v>0</v>
      </c>
      <c r="MU4" s="48">
        <f t="shared" ref="MU4:ND13" si="51">MT3</f>
        <v>0</v>
      </c>
      <c r="MV4" s="48">
        <f t="shared" si="51"/>
        <v>0</v>
      </c>
      <c r="MW4" s="48">
        <f t="shared" si="51"/>
        <v>0</v>
      </c>
      <c r="MX4" s="48">
        <f t="shared" si="51"/>
        <v>0</v>
      </c>
      <c r="MY4" s="48">
        <f t="shared" si="51"/>
        <v>0</v>
      </c>
      <c r="MZ4" s="48">
        <f t="shared" si="51"/>
        <v>0</v>
      </c>
      <c r="NA4" s="48">
        <f t="shared" si="51"/>
        <v>0</v>
      </c>
      <c r="NB4" s="48">
        <f t="shared" si="51"/>
        <v>0</v>
      </c>
      <c r="NC4" s="48">
        <f t="shared" si="51"/>
        <v>0</v>
      </c>
      <c r="ND4" s="48">
        <f t="shared" si="51"/>
        <v>0</v>
      </c>
      <c r="NE4" s="48">
        <f t="shared" ref="NE4:NN13" si="52">ND3</f>
        <v>0</v>
      </c>
      <c r="NF4" s="48">
        <f t="shared" si="52"/>
        <v>0</v>
      </c>
      <c r="NG4" s="48">
        <f t="shared" si="52"/>
        <v>0</v>
      </c>
      <c r="NH4" s="48">
        <f t="shared" si="52"/>
        <v>0</v>
      </c>
      <c r="NI4" s="48">
        <f t="shared" si="52"/>
        <v>0</v>
      </c>
      <c r="NJ4" s="48">
        <f t="shared" si="52"/>
        <v>0</v>
      </c>
      <c r="NK4" s="48">
        <f t="shared" si="52"/>
        <v>0</v>
      </c>
      <c r="NL4" s="48">
        <f t="shared" si="52"/>
        <v>0</v>
      </c>
      <c r="NM4" s="48">
        <f t="shared" si="52"/>
        <v>0</v>
      </c>
      <c r="NN4" s="48">
        <f t="shared" si="52"/>
        <v>0</v>
      </c>
      <c r="NO4" s="48">
        <f t="shared" ref="NO4:NX13" si="53">NN3</f>
        <v>0</v>
      </c>
      <c r="NP4" s="48">
        <f t="shared" si="53"/>
        <v>0</v>
      </c>
      <c r="NQ4" s="48">
        <f t="shared" si="53"/>
        <v>0</v>
      </c>
      <c r="NR4" s="48">
        <f t="shared" si="53"/>
        <v>0</v>
      </c>
      <c r="NS4" s="48">
        <f t="shared" si="53"/>
        <v>0</v>
      </c>
      <c r="NT4" s="48">
        <f t="shared" si="53"/>
        <v>0</v>
      </c>
      <c r="NU4" s="48">
        <f t="shared" si="53"/>
        <v>0</v>
      </c>
      <c r="NV4" s="48">
        <f t="shared" si="53"/>
        <v>0</v>
      </c>
      <c r="NW4" s="48">
        <f t="shared" si="53"/>
        <v>0</v>
      </c>
      <c r="NX4" s="48">
        <f t="shared" si="53"/>
        <v>0</v>
      </c>
      <c r="NY4" s="48">
        <f t="shared" ref="NY4:OH13" si="54">NX3</f>
        <v>0</v>
      </c>
      <c r="NZ4" s="48">
        <f t="shared" si="54"/>
        <v>0</v>
      </c>
      <c r="OA4" s="48">
        <f t="shared" si="54"/>
        <v>0</v>
      </c>
      <c r="OB4" s="48">
        <f t="shared" si="54"/>
        <v>0</v>
      </c>
      <c r="OC4" s="48">
        <f t="shared" si="54"/>
        <v>0</v>
      </c>
      <c r="OD4" s="48">
        <f t="shared" si="54"/>
        <v>0</v>
      </c>
      <c r="OE4" s="48">
        <f t="shared" si="54"/>
        <v>0</v>
      </c>
      <c r="OF4" s="48">
        <f t="shared" si="54"/>
        <v>0</v>
      </c>
      <c r="OG4" s="48">
        <f t="shared" si="54"/>
        <v>0</v>
      </c>
      <c r="OH4" s="48">
        <f t="shared" si="54"/>
        <v>0</v>
      </c>
      <c r="OI4" s="48">
        <f t="shared" ref="OI4:OR13" si="55">OH3</f>
        <v>0</v>
      </c>
      <c r="OJ4" s="48">
        <f t="shared" si="55"/>
        <v>0</v>
      </c>
      <c r="OK4" s="48">
        <f t="shared" si="55"/>
        <v>0</v>
      </c>
      <c r="OL4" s="48">
        <f t="shared" si="55"/>
        <v>0</v>
      </c>
      <c r="OM4" s="48">
        <f t="shared" si="55"/>
        <v>0</v>
      </c>
      <c r="ON4" s="48">
        <f t="shared" si="55"/>
        <v>0</v>
      </c>
      <c r="OO4" s="48">
        <f t="shared" si="55"/>
        <v>0</v>
      </c>
      <c r="OP4" s="48">
        <f t="shared" si="55"/>
        <v>0</v>
      </c>
      <c r="OQ4" s="48">
        <f t="shared" si="55"/>
        <v>0</v>
      </c>
      <c r="OR4" s="48">
        <f t="shared" si="55"/>
        <v>0</v>
      </c>
      <c r="OS4" s="48">
        <f t="shared" ref="OS4:PB13" si="56">OR3</f>
        <v>0</v>
      </c>
      <c r="OT4" s="48">
        <f t="shared" si="56"/>
        <v>0</v>
      </c>
      <c r="OU4" s="48">
        <f t="shared" si="56"/>
        <v>0</v>
      </c>
      <c r="OV4" s="48">
        <f t="shared" si="56"/>
        <v>0</v>
      </c>
      <c r="OW4" s="48">
        <f t="shared" si="56"/>
        <v>0</v>
      </c>
      <c r="OX4" s="48">
        <f t="shared" si="56"/>
        <v>0</v>
      </c>
      <c r="OY4" s="48">
        <f t="shared" si="56"/>
        <v>0</v>
      </c>
      <c r="OZ4" s="48">
        <f t="shared" si="56"/>
        <v>0</v>
      </c>
      <c r="PA4" s="48">
        <f t="shared" si="56"/>
        <v>0</v>
      </c>
      <c r="PB4" s="48">
        <f t="shared" si="56"/>
        <v>0</v>
      </c>
      <c r="PC4" s="48">
        <f t="shared" ref="PC4:PN13" si="57">PB3</f>
        <v>0</v>
      </c>
      <c r="PD4" s="48">
        <f t="shared" si="57"/>
        <v>0</v>
      </c>
      <c r="PE4" s="48">
        <f t="shared" si="57"/>
        <v>0</v>
      </c>
      <c r="PF4" s="48">
        <f t="shared" si="57"/>
        <v>0</v>
      </c>
      <c r="PG4" s="48">
        <f t="shared" si="57"/>
        <v>0</v>
      </c>
      <c r="PH4" s="48">
        <f t="shared" si="57"/>
        <v>0</v>
      </c>
      <c r="PI4" s="48">
        <f t="shared" si="57"/>
        <v>0</v>
      </c>
      <c r="PJ4" s="48">
        <f t="shared" si="57"/>
        <v>0</v>
      </c>
      <c r="PK4" s="48">
        <f t="shared" si="57"/>
        <v>0</v>
      </c>
      <c r="PL4" s="48">
        <f t="shared" si="57"/>
        <v>0</v>
      </c>
      <c r="PM4" s="48">
        <f t="shared" si="57"/>
        <v>0</v>
      </c>
      <c r="PN4" s="48">
        <f t="shared" si="57"/>
        <v>0</v>
      </c>
    </row>
    <row r="5" spans="1:430" x14ac:dyDescent="0.3">
      <c r="A5" s="76" t="s">
        <v>166</v>
      </c>
      <c r="B5" s="34">
        <v>0</v>
      </c>
      <c r="C5" s="34">
        <v>86</v>
      </c>
      <c r="D5" s="4">
        <f>B5*100/$B$6</f>
        <v>0</v>
      </c>
      <c r="E5" s="4">
        <f t="shared" si="13"/>
        <v>93.5</v>
      </c>
      <c r="Q5" s="5"/>
      <c r="W5" s="46">
        <v>2</v>
      </c>
      <c r="X5" s="49">
        <f t="shared" si="14"/>
        <v>10</v>
      </c>
      <c r="Y5" s="52">
        <f t="shared" si="6"/>
        <v>0.47938428381029613</v>
      </c>
      <c r="Z5" s="63">
        <f t="shared" si="7"/>
        <v>2.648818732339102E-3</v>
      </c>
      <c r="AA5" s="50">
        <f t="shared" si="8"/>
        <v>2.7713029948697447</v>
      </c>
      <c r="AB5" s="50">
        <v>2.5258042241646366</v>
      </c>
      <c r="AC5" s="62">
        <f t="shared" si="15"/>
        <v>0.75774126724939095</v>
      </c>
      <c r="AD5" s="54"/>
      <c r="AE5" s="46">
        <v>3</v>
      </c>
      <c r="AF5" s="51">
        <f t="shared" si="9"/>
        <v>2.648818732339102E-3</v>
      </c>
      <c r="AG5" s="51">
        <f t="shared" si="16"/>
        <v>7.6072713075802073E-4</v>
      </c>
      <c r="AH5" s="51">
        <f t="shared" si="16"/>
        <v>0</v>
      </c>
      <c r="AI5" s="51">
        <f t="shared" si="16"/>
        <v>0</v>
      </c>
      <c r="AJ5" s="51">
        <f t="shared" si="16"/>
        <v>0</v>
      </c>
      <c r="AK5" s="51">
        <f t="shared" si="16"/>
        <v>0</v>
      </c>
      <c r="AL5" s="51">
        <f t="shared" si="16"/>
        <v>0</v>
      </c>
      <c r="AM5" s="51">
        <f t="shared" si="16"/>
        <v>0</v>
      </c>
      <c r="AN5" s="51">
        <f t="shared" si="16"/>
        <v>0</v>
      </c>
      <c r="AO5" s="51">
        <f t="shared" si="16"/>
        <v>0</v>
      </c>
      <c r="AP5" s="51">
        <f t="shared" si="16"/>
        <v>0</v>
      </c>
      <c r="AQ5" s="51">
        <f t="shared" si="17"/>
        <v>0</v>
      </c>
      <c r="AR5" s="51">
        <f t="shared" si="17"/>
        <v>0</v>
      </c>
      <c r="AS5" s="51">
        <f t="shared" si="17"/>
        <v>0</v>
      </c>
      <c r="AT5" s="51">
        <f t="shared" si="17"/>
        <v>0</v>
      </c>
      <c r="AU5" s="51">
        <f t="shared" si="17"/>
        <v>0</v>
      </c>
      <c r="AV5" s="51">
        <f t="shared" si="17"/>
        <v>0</v>
      </c>
      <c r="AW5" s="51">
        <f t="shared" si="17"/>
        <v>0</v>
      </c>
      <c r="AX5" s="51">
        <f t="shared" si="17"/>
        <v>0</v>
      </c>
      <c r="AY5" s="51">
        <f t="shared" si="17"/>
        <v>0</v>
      </c>
      <c r="AZ5" s="51">
        <f t="shared" si="17"/>
        <v>0</v>
      </c>
      <c r="BA5" s="51">
        <f t="shared" si="18"/>
        <v>0</v>
      </c>
      <c r="BB5" s="51">
        <f t="shared" si="18"/>
        <v>0</v>
      </c>
      <c r="BC5" s="51">
        <f t="shared" si="18"/>
        <v>0</v>
      </c>
      <c r="BD5" s="51">
        <f t="shared" si="18"/>
        <v>0</v>
      </c>
      <c r="BE5" s="51">
        <f t="shared" si="18"/>
        <v>0</v>
      </c>
      <c r="BF5" s="51">
        <f t="shared" si="18"/>
        <v>0</v>
      </c>
      <c r="BG5" s="51">
        <f t="shared" si="18"/>
        <v>0</v>
      </c>
      <c r="BH5" s="51">
        <f t="shared" si="18"/>
        <v>0</v>
      </c>
      <c r="BI5" s="51">
        <f t="shared" si="18"/>
        <v>0</v>
      </c>
      <c r="BJ5" s="51">
        <f t="shared" si="18"/>
        <v>0</v>
      </c>
      <c r="BK5" s="51">
        <f t="shared" si="19"/>
        <v>0</v>
      </c>
      <c r="BL5" s="51">
        <f t="shared" si="19"/>
        <v>0</v>
      </c>
      <c r="BM5" s="51">
        <f t="shared" si="19"/>
        <v>0</v>
      </c>
      <c r="BN5" s="51">
        <f t="shared" si="19"/>
        <v>0</v>
      </c>
      <c r="BO5" s="51">
        <f t="shared" si="19"/>
        <v>0</v>
      </c>
      <c r="BP5" s="51">
        <f t="shared" si="19"/>
        <v>0</v>
      </c>
      <c r="BQ5" s="51">
        <f t="shared" si="19"/>
        <v>0</v>
      </c>
      <c r="BR5" s="51">
        <f t="shared" si="19"/>
        <v>0</v>
      </c>
      <c r="BS5" s="51">
        <f t="shared" si="19"/>
        <v>0</v>
      </c>
      <c r="BT5" s="51">
        <f t="shared" si="19"/>
        <v>0</v>
      </c>
      <c r="BU5" s="51">
        <f t="shared" si="20"/>
        <v>0</v>
      </c>
      <c r="BV5" s="51">
        <f t="shared" si="20"/>
        <v>0</v>
      </c>
      <c r="BW5" s="51">
        <f t="shared" si="20"/>
        <v>0</v>
      </c>
      <c r="BX5" s="51">
        <f t="shared" si="20"/>
        <v>0</v>
      </c>
      <c r="BY5" s="51">
        <f t="shared" si="20"/>
        <v>0</v>
      </c>
      <c r="BZ5" s="51">
        <f t="shared" si="20"/>
        <v>0</v>
      </c>
      <c r="CA5" s="51">
        <f t="shared" si="20"/>
        <v>0</v>
      </c>
      <c r="CB5" s="51">
        <f t="shared" si="20"/>
        <v>0</v>
      </c>
      <c r="CC5" s="51">
        <f t="shared" si="20"/>
        <v>0</v>
      </c>
      <c r="CD5" s="51">
        <f t="shared" si="20"/>
        <v>0</v>
      </c>
      <c r="CE5" s="51">
        <f t="shared" si="21"/>
        <v>0</v>
      </c>
      <c r="CF5" s="51">
        <f t="shared" si="21"/>
        <v>0</v>
      </c>
      <c r="CG5" s="51">
        <f t="shared" si="21"/>
        <v>0</v>
      </c>
      <c r="CH5" s="51">
        <f t="shared" si="21"/>
        <v>0</v>
      </c>
      <c r="CI5" s="51">
        <f t="shared" si="21"/>
        <v>0</v>
      </c>
      <c r="CJ5" s="51">
        <f t="shared" si="21"/>
        <v>0</v>
      </c>
      <c r="CK5" s="51">
        <f t="shared" si="21"/>
        <v>0</v>
      </c>
      <c r="CL5" s="51">
        <f t="shared" si="21"/>
        <v>0</v>
      </c>
      <c r="CM5" s="51">
        <f t="shared" si="21"/>
        <v>0</v>
      </c>
      <c r="CN5" s="51">
        <f t="shared" si="21"/>
        <v>0</v>
      </c>
      <c r="CO5" s="51">
        <f t="shared" si="22"/>
        <v>0</v>
      </c>
      <c r="CP5" s="51">
        <f t="shared" si="22"/>
        <v>0</v>
      </c>
      <c r="CQ5" s="51">
        <f t="shared" si="22"/>
        <v>0</v>
      </c>
      <c r="CR5" s="51">
        <f t="shared" si="22"/>
        <v>0</v>
      </c>
      <c r="CS5" s="51">
        <f t="shared" si="22"/>
        <v>0</v>
      </c>
      <c r="CT5" s="51">
        <f t="shared" si="22"/>
        <v>0</v>
      </c>
      <c r="CU5" s="51">
        <f t="shared" si="22"/>
        <v>0</v>
      </c>
      <c r="CV5" s="51">
        <f t="shared" si="22"/>
        <v>0</v>
      </c>
      <c r="CW5" s="51">
        <f t="shared" si="22"/>
        <v>0</v>
      </c>
      <c r="CX5" s="51">
        <f t="shared" si="22"/>
        <v>0</v>
      </c>
      <c r="CY5" s="51">
        <f t="shared" si="23"/>
        <v>0</v>
      </c>
      <c r="CZ5" s="51">
        <f t="shared" si="23"/>
        <v>0</v>
      </c>
      <c r="DA5" s="51">
        <f t="shared" si="23"/>
        <v>0</v>
      </c>
      <c r="DB5" s="51">
        <f t="shared" si="23"/>
        <v>0</v>
      </c>
      <c r="DC5" s="51">
        <f t="shared" si="23"/>
        <v>0</v>
      </c>
      <c r="DD5" s="51">
        <f t="shared" si="23"/>
        <v>0</v>
      </c>
      <c r="DE5" s="51">
        <f t="shared" si="23"/>
        <v>0</v>
      </c>
      <c r="DF5" s="51">
        <f t="shared" si="23"/>
        <v>0</v>
      </c>
      <c r="DG5" s="51">
        <f t="shared" si="23"/>
        <v>0</v>
      </c>
      <c r="DH5" s="51">
        <f t="shared" si="23"/>
        <v>0</v>
      </c>
      <c r="DI5" s="51">
        <f t="shared" si="24"/>
        <v>0</v>
      </c>
      <c r="DJ5" s="51">
        <f t="shared" si="24"/>
        <v>0</v>
      </c>
      <c r="DK5" s="51">
        <f t="shared" si="24"/>
        <v>0</v>
      </c>
      <c r="DL5" s="51">
        <f t="shared" si="24"/>
        <v>0</v>
      </c>
      <c r="DM5" s="51">
        <f t="shared" si="24"/>
        <v>0</v>
      </c>
      <c r="DN5" s="51">
        <f t="shared" si="24"/>
        <v>0</v>
      </c>
      <c r="DO5" s="51">
        <f t="shared" si="24"/>
        <v>0</v>
      </c>
      <c r="DP5" s="51">
        <f t="shared" si="24"/>
        <v>0</v>
      </c>
      <c r="DQ5" s="51">
        <f t="shared" si="24"/>
        <v>0</v>
      </c>
      <c r="DR5" s="51">
        <f t="shared" si="24"/>
        <v>0</v>
      </c>
      <c r="DS5" s="51">
        <f t="shared" si="25"/>
        <v>0</v>
      </c>
      <c r="DT5" s="51">
        <f t="shared" si="25"/>
        <v>0</v>
      </c>
      <c r="DU5" s="51">
        <f t="shared" si="25"/>
        <v>0</v>
      </c>
      <c r="DV5" s="51">
        <f t="shared" si="25"/>
        <v>0</v>
      </c>
      <c r="DW5" s="51">
        <f t="shared" si="25"/>
        <v>0</v>
      </c>
      <c r="DX5" s="51">
        <f t="shared" si="25"/>
        <v>0</v>
      </c>
      <c r="DY5" s="51">
        <f t="shared" si="25"/>
        <v>0</v>
      </c>
      <c r="DZ5" s="51">
        <f t="shared" si="25"/>
        <v>0</v>
      </c>
      <c r="EA5" s="51">
        <f t="shared" si="25"/>
        <v>0</v>
      </c>
      <c r="EB5" s="51">
        <f t="shared" si="25"/>
        <v>0</v>
      </c>
      <c r="EC5" s="51">
        <f t="shared" si="26"/>
        <v>0</v>
      </c>
      <c r="ED5" s="51">
        <f t="shared" si="26"/>
        <v>0</v>
      </c>
      <c r="EE5" s="51">
        <f t="shared" si="26"/>
        <v>0</v>
      </c>
      <c r="EF5" s="51">
        <f t="shared" si="26"/>
        <v>0</v>
      </c>
      <c r="EG5" s="51">
        <f t="shared" si="26"/>
        <v>0</v>
      </c>
      <c r="EH5" s="51">
        <f t="shared" si="26"/>
        <v>0</v>
      </c>
      <c r="EI5" s="51">
        <f t="shared" si="26"/>
        <v>0</v>
      </c>
      <c r="EJ5" s="51">
        <f t="shared" si="26"/>
        <v>0</v>
      </c>
      <c r="EK5" s="51">
        <f t="shared" si="26"/>
        <v>0</v>
      </c>
      <c r="EL5" s="51">
        <f t="shared" si="26"/>
        <v>0</v>
      </c>
      <c r="EM5" s="51">
        <f t="shared" si="27"/>
        <v>0</v>
      </c>
      <c r="EN5" s="51">
        <f t="shared" si="27"/>
        <v>0</v>
      </c>
      <c r="EO5" s="51">
        <f t="shared" si="27"/>
        <v>0</v>
      </c>
      <c r="EP5" s="51">
        <f t="shared" si="27"/>
        <v>0</v>
      </c>
      <c r="EQ5" s="51">
        <f t="shared" si="27"/>
        <v>0</v>
      </c>
      <c r="ER5" s="51">
        <f t="shared" si="27"/>
        <v>0</v>
      </c>
      <c r="ES5" s="51">
        <f t="shared" si="27"/>
        <v>0</v>
      </c>
      <c r="ET5" s="51">
        <f t="shared" si="27"/>
        <v>0</v>
      </c>
      <c r="EU5" s="51">
        <f t="shared" si="27"/>
        <v>0</v>
      </c>
      <c r="EV5" s="51">
        <f t="shared" si="27"/>
        <v>0</v>
      </c>
      <c r="EW5" s="51">
        <f t="shared" si="28"/>
        <v>0</v>
      </c>
      <c r="EX5" s="51">
        <f t="shared" si="28"/>
        <v>0</v>
      </c>
      <c r="EY5" s="51">
        <f t="shared" si="28"/>
        <v>0</v>
      </c>
      <c r="EZ5" s="51">
        <f t="shared" si="28"/>
        <v>0</v>
      </c>
      <c r="FA5" s="51">
        <f t="shared" si="28"/>
        <v>0</v>
      </c>
      <c r="FB5" s="51">
        <f t="shared" si="28"/>
        <v>0</v>
      </c>
      <c r="FC5" s="51">
        <f t="shared" si="28"/>
        <v>0</v>
      </c>
      <c r="FD5" s="51">
        <f t="shared" si="28"/>
        <v>0</v>
      </c>
      <c r="FE5" s="51">
        <f t="shared" si="28"/>
        <v>0</v>
      </c>
      <c r="FF5" s="51">
        <f t="shared" si="28"/>
        <v>0</v>
      </c>
      <c r="FG5" s="51">
        <f t="shared" si="29"/>
        <v>0</v>
      </c>
      <c r="FH5" s="51">
        <f t="shared" si="29"/>
        <v>0</v>
      </c>
      <c r="FI5" s="51">
        <f t="shared" si="29"/>
        <v>0</v>
      </c>
      <c r="FJ5" s="51">
        <f t="shared" si="29"/>
        <v>0</v>
      </c>
      <c r="FK5" s="51">
        <f t="shared" si="29"/>
        <v>0</v>
      </c>
      <c r="FL5" s="51">
        <f t="shared" si="29"/>
        <v>0</v>
      </c>
      <c r="FM5" s="51">
        <f t="shared" si="29"/>
        <v>0</v>
      </c>
      <c r="FN5" s="51">
        <f t="shared" si="29"/>
        <v>0</v>
      </c>
      <c r="FO5" s="51">
        <f t="shared" si="29"/>
        <v>0</v>
      </c>
      <c r="FP5" s="51">
        <f t="shared" si="29"/>
        <v>0</v>
      </c>
      <c r="FQ5" s="51">
        <f t="shared" si="30"/>
        <v>0</v>
      </c>
      <c r="FR5" s="51">
        <f t="shared" si="30"/>
        <v>0</v>
      </c>
      <c r="FS5" s="51">
        <f t="shared" si="30"/>
        <v>0</v>
      </c>
      <c r="FT5" s="51">
        <f t="shared" si="30"/>
        <v>0</v>
      </c>
      <c r="FU5" s="51">
        <f t="shared" si="30"/>
        <v>0</v>
      </c>
      <c r="FV5" s="51">
        <f t="shared" si="30"/>
        <v>0</v>
      </c>
      <c r="FW5" s="51">
        <f t="shared" si="30"/>
        <v>0</v>
      </c>
      <c r="FX5" s="51">
        <f t="shared" si="30"/>
        <v>0</v>
      </c>
      <c r="FY5" s="51">
        <f t="shared" si="30"/>
        <v>0</v>
      </c>
      <c r="FZ5" s="51">
        <f t="shared" si="30"/>
        <v>0</v>
      </c>
      <c r="GA5" s="51">
        <f t="shared" si="31"/>
        <v>0</v>
      </c>
      <c r="GB5" s="51">
        <f t="shared" si="31"/>
        <v>0</v>
      </c>
      <c r="GC5" s="51">
        <f t="shared" si="31"/>
        <v>0</v>
      </c>
      <c r="GD5" s="51">
        <f t="shared" si="31"/>
        <v>0</v>
      </c>
      <c r="GE5" s="51">
        <f t="shared" si="31"/>
        <v>0</v>
      </c>
      <c r="GF5" s="51">
        <f t="shared" si="31"/>
        <v>0</v>
      </c>
      <c r="GG5" s="51">
        <f t="shared" si="31"/>
        <v>0</v>
      </c>
      <c r="GH5" s="51">
        <f t="shared" si="31"/>
        <v>0</v>
      </c>
      <c r="GI5" s="51">
        <f t="shared" si="31"/>
        <v>0</v>
      </c>
      <c r="GJ5" s="51">
        <f t="shared" si="31"/>
        <v>0</v>
      </c>
      <c r="GK5" s="51">
        <f t="shared" si="32"/>
        <v>0</v>
      </c>
      <c r="GL5" s="51">
        <f t="shared" si="32"/>
        <v>0</v>
      </c>
      <c r="GM5" s="51">
        <f t="shared" si="32"/>
        <v>0</v>
      </c>
      <c r="GN5" s="51">
        <f t="shared" si="32"/>
        <v>0</v>
      </c>
      <c r="GO5" s="51">
        <f t="shared" si="32"/>
        <v>0</v>
      </c>
      <c r="GP5" s="51">
        <f t="shared" si="32"/>
        <v>0</v>
      </c>
      <c r="GQ5" s="51">
        <f t="shared" si="32"/>
        <v>0</v>
      </c>
      <c r="GR5" s="51">
        <f t="shared" si="32"/>
        <v>0</v>
      </c>
      <c r="GS5" s="51">
        <f t="shared" si="32"/>
        <v>0</v>
      </c>
      <c r="GT5" s="51">
        <f t="shared" si="32"/>
        <v>0</v>
      </c>
      <c r="GU5" s="51">
        <f t="shared" si="33"/>
        <v>0</v>
      </c>
      <c r="GV5" s="51">
        <f t="shared" si="33"/>
        <v>0</v>
      </c>
      <c r="GW5" s="51">
        <f t="shared" si="33"/>
        <v>0</v>
      </c>
      <c r="GX5" s="51">
        <f t="shared" si="33"/>
        <v>0</v>
      </c>
      <c r="GY5" s="51">
        <f t="shared" si="33"/>
        <v>0</v>
      </c>
      <c r="GZ5" s="51">
        <f t="shared" si="33"/>
        <v>0</v>
      </c>
      <c r="HA5" s="51">
        <f t="shared" si="33"/>
        <v>0</v>
      </c>
      <c r="HB5" s="51">
        <f t="shared" si="33"/>
        <v>0</v>
      </c>
      <c r="HC5" s="51">
        <f t="shared" si="33"/>
        <v>0</v>
      </c>
      <c r="HD5" s="51">
        <f t="shared" si="33"/>
        <v>0</v>
      </c>
      <c r="HE5" s="51">
        <f t="shared" si="34"/>
        <v>0</v>
      </c>
      <c r="HF5" s="51">
        <f t="shared" si="34"/>
        <v>0</v>
      </c>
      <c r="HG5" s="51">
        <f t="shared" si="34"/>
        <v>0</v>
      </c>
      <c r="HH5" s="51">
        <f t="shared" si="34"/>
        <v>0</v>
      </c>
      <c r="HI5" s="51">
        <f t="shared" si="34"/>
        <v>0</v>
      </c>
      <c r="HJ5" s="51">
        <f t="shared" si="34"/>
        <v>0</v>
      </c>
      <c r="HK5" s="51">
        <f t="shared" si="34"/>
        <v>0</v>
      </c>
      <c r="HL5" s="51">
        <f t="shared" si="34"/>
        <v>0</v>
      </c>
      <c r="HM5" s="51">
        <f t="shared" si="34"/>
        <v>0</v>
      </c>
      <c r="HN5" s="51">
        <f t="shared" si="34"/>
        <v>0</v>
      </c>
      <c r="HO5" s="51">
        <f t="shared" si="34"/>
        <v>0</v>
      </c>
      <c r="HP5" s="51">
        <f t="shared" si="34"/>
        <v>0</v>
      </c>
      <c r="HR5" s="46">
        <v>2</v>
      </c>
      <c r="HS5" s="49">
        <f t="shared" si="35"/>
        <v>10</v>
      </c>
      <c r="HT5" s="52">
        <f t="shared" si="36"/>
        <v>1.042898869459695</v>
      </c>
      <c r="HU5" s="63">
        <f t="shared" si="37"/>
        <v>1.2976985830460603E-2</v>
      </c>
      <c r="HV5" s="50">
        <f t="shared" si="10"/>
        <v>4.092909220907889</v>
      </c>
      <c r="HW5" s="50" t="str">
        <f t="shared" si="11"/>
        <v>00:10</v>
      </c>
      <c r="HX5" s="50">
        <v>31.508602372052344</v>
      </c>
      <c r="HY5" s="62">
        <f>HY4+HX5*Escenario1!$D$15*0.06</f>
        <v>9.4525807116157026</v>
      </c>
      <c r="HZ5" s="50">
        <f t="shared" si="38"/>
        <v>28.982798147887706</v>
      </c>
      <c r="IA5" s="64">
        <f>IA4+HZ5*Escenario1!$D$15*0.06</f>
        <v>8.6948394443663108</v>
      </c>
      <c r="IB5" s="54"/>
      <c r="IC5" s="47">
        <v>3</v>
      </c>
      <c r="ID5" s="48">
        <f t="shared" si="12"/>
        <v>1.2976985830460603E-2</v>
      </c>
      <c r="IE5" s="48">
        <f t="shared" si="39"/>
        <v>6.7154609757989992E-3</v>
      </c>
      <c r="IF5" s="48">
        <f t="shared" si="39"/>
        <v>0</v>
      </c>
      <c r="IG5" s="48">
        <f t="shared" si="39"/>
        <v>0</v>
      </c>
      <c r="IH5" s="48">
        <f t="shared" si="39"/>
        <v>0</v>
      </c>
      <c r="II5" s="48">
        <f t="shared" si="39"/>
        <v>0</v>
      </c>
      <c r="IJ5" s="48">
        <f t="shared" si="39"/>
        <v>0</v>
      </c>
      <c r="IK5" s="48">
        <f t="shared" si="39"/>
        <v>0</v>
      </c>
      <c r="IL5" s="48">
        <f t="shared" si="39"/>
        <v>0</v>
      </c>
      <c r="IM5" s="48">
        <f t="shared" si="39"/>
        <v>0</v>
      </c>
      <c r="IN5" s="48">
        <f t="shared" si="39"/>
        <v>0</v>
      </c>
      <c r="IO5" s="48">
        <f t="shared" si="40"/>
        <v>0</v>
      </c>
      <c r="IP5" s="48">
        <f t="shared" si="40"/>
        <v>0</v>
      </c>
      <c r="IQ5" s="48">
        <f t="shared" si="40"/>
        <v>0</v>
      </c>
      <c r="IR5" s="48">
        <f t="shared" si="40"/>
        <v>0</v>
      </c>
      <c r="IS5" s="48">
        <f t="shared" si="40"/>
        <v>0</v>
      </c>
      <c r="IT5" s="48">
        <f t="shared" si="40"/>
        <v>0</v>
      </c>
      <c r="IU5" s="48">
        <f t="shared" si="40"/>
        <v>0</v>
      </c>
      <c r="IV5" s="48">
        <f t="shared" si="40"/>
        <v>0</v>
      </c>
      <c r="IW5" s="48">
        <f t="shared" si="40"/>
        <v>0</v>
      </c>
      <c r="IX5" s="48">
        <f t="shared" si="40"/>
        <v>0</v>
      </c>
      <c r="IY5" s="48">
        <f t="shared" si="41"/>
        <v>0</v>
      </c>
      <c r="IZ5" s="48">
        <f t="shared" si="41"/>
        <v>0</v>
      </c>
      <c r="JA5" s="48">
        <f t="shared" si="41"/>
        <v>0</v>
      </c>
      <c r="JB5" s="48">
        <f t="shared" si="41"/>
        <v>0</v>
      </c>
      <c r="JC5" s="48">
        <f t="shared" si="41"/>
        <v>0</v>
      </c>
      <c r="JD5" s="48">
        <f t="shared" si="41"/>
        <v>0</v>
      </c>
      <c r="JE5" s="48">
        <f t="shared" si="41"/>
        <v>0</v>
      </c>
      <c r="JF5" s="48">
        <f t="shared" si="41"/>
        <v>0</v>
      </c>
      <c r="JG5" s="48">
        <f t="shared" si="41"/>
        <v>0</v>
      </c>
      <c r="JH5" s="48">
        <f t="shared" si="41"/>
        <v>0</v>
      </c>
      <c r="JI5" s="48">
        <f t="shared" si="42"/>
        <v>0</v>
      </c>
      <c r="JJ5" s="48">
        <f t="shared" si="42"/>
        <v>0</v>
      </c>
      <c r="JK5" s="48">
        <f t="shared" si="42"/>
        <v>0</v>
      </c>
      <c r="JL5" s="48">
        <f t="shared" si="42"/>
        <v>0</v>
      </c>
      <c r="JM5" s="48">
        <f t="shared" si="42"/>
        <v>0</v>
      </c>
      <c r="JN5" s="48">
        <f t="shared" si="42"/>
        <v>0</v>
      </c>
      <c r="JO5" s="48">
        <f t="shared" si="42"/>
        <v>0</v>
      </c>
      <c r="JP5" s="48">
        <f t="shared" si="42"/>
        <v>0</v>
      </c>
      <c r="JQ5" s="48">
        <f t="shared" si="42"/>
        <v>0</v>
      </c>
      <c r="JR5" s="48">
        <f t="shared" si="42"/>
        <v>0</v>
      </c>
      <c r="JS5" s="48">
        <f t="shared" si="43"/>
        <v>0</v>
      </c>
      <c r="JT5" s="48">
        <f t="shared" si="43"/>
        <v>0</v>
      </c>
      <c r="JU5" s="48">
        <f t="shared" si="43"/>
        <v>0</v>
      </c>
      <c r="JV5" s="48">
        <f t="shared" si="43"/>
        <v>0</v>
      </c>
      <c r="JW5" s="48">
        <f t="shared" si="43"/>
        <v>0</v>
      </c>
      <c r="JX5" s="48">
        <f t="shared" si="43"/>
        <v>0</v>
      </c>
      <c r="JY5" s="48">
        <f t="shared" si="43"/>
        <v>0</v>
      </c>
      <c r="JZ5" s="48">
        <f t="shared" si="43"/>
        <v>0</v>
      </c>
      <c r="KA5" s="48">
        <f t="shared" si="43"/>
        <v>0</v>
      </c>
      <c r="KB5" s="48">
        <f t="shared" si="43"/>
        <v>0</v>
      </c>
      <c r="KC5" s="48">
        <f t="shared" si="44"/>
        <v>0</v>
      </c>
      <c r="KD5" s="48">
        <f t="shared" si="44"/>
        <v>0</v>
      </c>
      <c r="KE5" s="48">
        <f t="shared" si="44"/>
        <v>0</v>
      </c>
      <c r="KF5" s="48">
        <f t="shared" si="44"/>
        <v>0</v>
      </c>
      <c r="KG5" s="48">
        <f t="shared" si="44"/>
        <v>0</v>
      </c>
      <c r="KH5" s="48">
        <f t="shared" si="44"/>
        <v>0</v>
      </c>
      <c r="KI5" s="48">
        <f t="shared" si="44"/>
        <v>0</v>
      </c>
      <c r="KJ5" s="48">
        <f t="shared" si="44"/>
        <v>0</v>
      </c>
      <c r="KK5" s="48">
        <f t="shared" si="44"/>
        <v>0</v>
      </c>
      <c r="KL5" s="48">
        <f t="shared" si="44"/>
        <v>0</v>
      </c>
      <c r="KM5" s="48">
        <f t="shared" si="45"/>
        <v>0</v>
      </c>
      <c r="KN5" s="48">
        <f t="shared" si="45"/>
        <v>0</v>
      </c>
      <c r="KO5" s="48">
        <f t="shared" si="45"/>
        <v>0</v>
      </c>
      <c r="KP5" s="48">
        <f t="shared" si="45"/>
        <v>0</v>
      </c>
      <c r="KQ5" s="48">
        <f t="shared" si="45"/>
        <v>0</v>
      </c>
      <c r="KR5" s="48">
        <f t="shared" si="45"/>
        <v>0</v>
      </c>
      <c r="KS5" s="48">
        <f t="shared" si="45"/>
        <v>0</v>
      </c>
      <c r="KT5" s="48">
        <f t="shared" si="45"/>
        <v>0</v>
      </c>
      <c r="KU5" s="48">
        <f t="shared" si="45"/>
        <v>0</v>
      </c>
      <c r="KV5" s="48">
        <f t="shared" si="45"/>
        <v>0</v>
      </c>
      <c r="KW5" s="48">
        <f t="shared" si="46"/>
        <v>0</v>
      </c>
      <c r="KX5" s="48">
        <f t="shared" si="46"/>
        <v>0</v>
      </c>
      <c r="KY5" s="48">
        <f t="shared" si="46"/>
        <v>0</v>
      </c>
      <c r="KZ5" s="48">
        <f t="shared" si="46"/>
        <v>0</v>
      </c>
      <c r="LA5" s="48">
        <f t="shared" si="46"/>
        <v>0</v>
      </c>
      <c r="LB5" s="48">
        <f t="shared" si="46"/>
        <v>0</v>
      </c>
      <c r="LC5" s="48">
        <f t="shared" si="46"/>
        <v>0</v>
      </c>
      <c r="LD5" s="48">
        <f t="shared" si="46"/>
        <v>0</v>
      </c>
      <c r="LE5" s="48">
        <f t="shared" si="46"/>
        <v>0</v>
      </c>
      <c r="LF5" s="48">
        <f t="shared" si="46"/>
        <v>0</v>
      </c>
      <c r="LG5" s="48">
        <f t="shared" si="47"/>
        <v>0</v>
      </c>
      <c r="LH5" s="48">
        <f t="shared" si="47"/>
        <v>0</v>
      </c>
      <c r="LI5" s="48">
        <f t="shared" si="47"/>
        <v>0</v>
      </c>
      <c r="LJ5" s="48">
        <f t="shared" si="47"/>
        <v>0</v>
      </c>
      <c r="LK5" s="48">
        <f t="shared" si="47"/>
        <v>0</v>
      </c>
      <c r="LL5" s="48">
        <f t="shared" si="47"/>
        <v>0</v>
      </c>
      <c r="LM5" s="48">
        <f t="shared" si="47"/>
        <v>0</v>
      </c>
      <c r="LN5" s="48">
        <f t="shared" si="47"/>
        <v>0</v>
      </c>
      <c r="LO5" s="48">
        <f t="shared" si="47"/>
        <v>0</v>
      </c>
      <c r="LP5" s="48">
        <f t="shared" si="47"/>
        <v>0</v>
      </c>
      <c r="LQ5" s="48">
        <f t="shared" si="48"/>
        <v>0</v>
      </c>
      <c r="LR5" s="48">
        <f t="shared" si="48"/>
        <v>0</v>
      </c>
      <c r="LS5" s="48">
        <f t="shared" si="48"/>
        <v>0</v>
      </c>
      <c r="LT5" s="48">
        <f t="shared" si="48"/>
        <v>0</v>
      </c>
      <c r="LU5" s="48">
        <f t="shared" si="48"/>
        <v>0</v>
      </c>
      <c r="LV5" s="48">
        <f t="shared" si="48"/>
        <v>0</v>
      </c>
      <c r="LW5" s="48">
        <f t="shared" si="48"/>
        <v>0</v>
      </c>
      <c r="LX5" s="48">
        <f t="shared" si="48"/>
        <v>0</v>
      </c>
      <c r="LY5" s="48">
        <f t="shared" si="48"/>
        <v>0</v>
      </c>
      <c r="LZ5" s="48">
        <f t="shared" si="48"/>
        <v>0</v>
      </c>
      <c r="MA5" s="48">
        <f t="shared" si="49"/>
        <v>0</v>
      </c>
      <c r="MB5" s="48">
        <f t="shared" si="49"/>
        <v>0</v>
      </c>
      <c r="MC5" s="48">
        <f t="shared" si="49"/>
        <v>0</v>
      </c>
      <c r="MD5" s="48">
        <f t="shared" si="49"/>
        <v>0</v>
      </c>
      <c r="ME5" s="48">
        <f t="shared" si="49"/>
        <v>0</v>
      </c>
      <c r="MF5" s="48">
        <f t="shared" si="49"/>
        <v>0</v>
      </c>
      <c r="MG5" s="48">
        <f t="shared" si="49"/>
        <v>0</v>
      </c>
      <c r="MH5" s="48">
        <f t="shared" si="49"/>
        <v>0</v>
      </c>
      <c r="MI5" s="48">
        <f t="shared" si="49"/>
        <v>0</v>
      </c>
      <c r="MJ5" s="48">
        <f t="shared" si="49"/>
        <v>0</v>
      </c>
      <c r="MK5" s="48">
        <f t="shared" si="50"/>
        <v>0</v>
      </c>
      <c r="ML5" s="48">
        <f t="shared" si="50"/>
        <v>0</v>
      </c>
      <c r="MM5" s="48">
        <f t="shared" si="50"/>
        <v>0</v>
      </c>
      <c r="MN5" s="48">
        <f t="shared" si="50"/>
        <v>0</v>
      </c>
      <c r="MO5" s="48">
        <f t="shared" si="50"/>
        <v>0</v>
      </c>
      <c r="MP5" s="48">
        <f t="shared" si="50"/>
        <v>0</v>
      </c>
      <c r="MQ5" s="48">
        <f t="shared" si="50"/>
        <v>0</v>
      </c>
      <c r="MR5" s="48">
        <f t="shared" si="50"/>
        <v>0</v>
      </c>
      <c r="MS5" s="48">
        <f t="shared" si="50"/>
        <v>0</v>
      </c>
      <c r="MT5" s="48">
        <f t="shared" si="50"/>
        <v>0</v>
      </c>
      <c r="MU5" s="48">
        <f t="shared" si="51"/>
        <v>0</v>
      </c>
      <c r="MV5" s="48">
        <f t="shared" si="51"/>
        <v>0</v>
      </c>
      <c r="MW5" s="48">
        <f t="shared" si="51"/>
        <v>0</v>
      </c>
      <c r="MX5" s="48">
        <f t="shared" si="51"/>
        <v>0</v>
      </c>
      <c r="MY5" s="48">
        <f t="shared" si="51"/>
        <v>0</v>
      </c>
      <c r="MZ5" s="48">
        <f t="shared" si="51"/>
        <v>0</v>
      </c>
      <c r="NA5" s="48">
        <f t="shared" si="51"/>
        <v>0</v>
      </c>
      <c r="NB5" s="48">
        <f t="shared" si="51"/>
        <v>0</v>
      </c>
      <c r="NC5" s="48">
        <f t="shared" si="51"/>
        <v>0</v>
      </c>
      <c r="ND5" s="48">
        <f t="shared" si="51"/>
        <v>0</v>
      </c>
      <c r="NE5" s="48">
        <f t="shared" si="52"/>
        <v>0</v>
      </c>
      <c r="NF5" s="48">
        <f t="shared" si="52"/>
        <v>0</v>
      </c>
      <c r="NG5" s="48">
        <f t="shared" si="52"/>
        <v>0</v>
      </c>
      <c r="NH5" s="48">
        <f t="shared" si="52"/>
        <v>0</v>
      </c>
      <c r="NI5" s="48">
        <f t="shared" si="52"/>
        <v>0</v>
      </c>
      <c r="NJ5" s="48">
        <f t="shared" si="52"/>
        <v>0</v>
      </c>
      <c r="NK5" s="48">
        <f t="shared" si="52"/>
        <v>0</v>
      </c>
      <c r="NL5" s="48">
        <f t="shared" si="52"/>
        <v>0</v>
      </c>
      <c r="NM5" s="48">
        <f t="shared" si="52"/>
        <v>0</v>
      </c>
      <c r="NN5" s="48">
        <f t="shared" si="52"/>
        <v>0</v>
      </c>
      <c r="NO5" s="48">
        <f t="shared" si="53"/>
        <v>0</v>
      </c>
      <c r="NP5" s="48">
        <f t="shared" si="53"/>
        <v>0</v>
      </c>
      <c r="NQ5" s="48">
        <f t="shared" si="53"/>
        <v>0</v>
      </c>
      <c r="NR5" s="48">
        <f t="shared" si="53"/>
        <v>0</v>
      </c>
      <c r="NS5" s="48">
        <f t="shared" si="53"/>
        <v>0</v>
      </c>
      <c r="NT5" s="48">
        <f t="shared" si="53"/>
        <v>0</v>
      </c>
      <c r="NU5" s="48">
        <f t="shared" si="53"/>
        <v>0</v>
      </c>
      <c r="NV5" s="48">
        <f t="shared" si="53"/>
        <v>0</v>
      </c>
      <c r="NW5" s="48">
        <f t="shared" si="53"/>
        <v>0</v>
      </c>
      <c r="NX5" s="48">
        <f t="shared" si="53"/>
        <v>0</v>
      </c>
      <c r="NY5" s="48">
        <f t="shared" si="54"/>
        <v>0</v>
      </c>
      <c r="NZ5" s="48">
        <f t="shared" si="54"/>
        <v>0</v>
      </c>
      <c r="OA5" s="48">
        <f t="shared" si="54"/>
        <v>0</v>
      </c>
      <c r="OB5" s="48">
        <f t="shared" si="54"/>
        <v>0</v>
      </c>
      <c r="OC5" s="48">
        <f t="shared" si="54"/>
        <v>0</v>
      </c>
      <c r="OD5" s="48">
        <f t="shared" si="54"/>
        <v>0</v>
      </c>
      <c r="OE5" s="48">
        <f t="shared" si="54"/>
        <v>0</v>
      </c>
      <c r="OF5" s="48">
        <f t="shared" si="54"/>
        <v>0</v>
      </c>
      <c r="OG5" s="48">
        <f t="shared" si="54"/>
        <v>0</v>
      </c>
      <c r="OH5" s="48">
        <f t="shared" si="54"/>
        <v>0</v>
      </c>
      <c r="OI5" s="48">
        <f t="shared" si="55"/>
        <v>0</v>
      </c>
      <c r="OJ5" s="48">
        <f t="shared" si="55"/>
        <v>0</v>
      </c>
      <c r="OK5" s="48">
        <f t="shared" si="55"/>
        <v>0</v>
      </c>
      <c r="OL5" s="48">
        <f t="shared" si="55"/>
        <v>0</v>
      </c>
      <c r="OM5" s="48">
        <f t="shared" si="55"/>
        <v>0</v>
      </c>
      <c r="ON5" s="48">
        <f t="shared" si="55"/>
        <v>0</v>
      </c>
      <c r="OO5" s="48">
        <f t="shared" si="55"/>
        <v>0</v>
      </c>
      <c r="OP5" s="48">
        <f t="shared" si="55"/>
        <v>0</v>
      </c>
      <c r="OQ5" s="48">
        <f t="shared" si="55"/>
        <v>0</v>
      </c>
      <c r="OR5" s="48">
        <f t="shared" si="55"/>
        <v>0</v>
      </c>
      <c r="OS5" s="48">
        <f t="shared" si="56"/>
        <v>0</v>
      </c>
      <c r="OT5" s="48">
        <f t="shared" si="56"/>
        <v>0</v>
      </c>
      <c r="OU5" s="48">
        <f t="shared" si="56"/>
        <v>0</v>
      </c>
      <c r="OV5" s="48">
        <f t="shared" si="56"/>
        <v>0</v>
      </c>
      <c r="OW5" s="48">
        <f t="shared" si="56"/>
        <v>0</v>
      </c>
      <c r="OX5" s="48">
        <f t="shared" si="56"/>
        <v>0</v>
      </c>
      <c r="OY5" s="48">
        <f t="shared" si="56"/>
        <v>0</v>
      </c>
      <c r="OZ5" s="48">
        <f t="shared" si="56"/>
        <v>0</v>
      </c>
      <c r="PA5" s="48">
        <f t="shared" si="56"/>
        <v>0</v>
      </c>
      <c r="PB5" s="48">
        <f t="shared" si="56"/>
        <v>0</v>
      </c>
      <c r="PC5" s="48">
        <f t="shared" si="57"/>
        <v>0</v>
      </c>
      <c r="PD5" s="48">
        <f t="shared" si="57"/>
        <v>0</v>
      </c>
      <c r="PE5" s="48">
        <f t="shared" si="57"/>
        <v>0</v>
      </c>
      <c r="PF5" s="48">
        <f t="shared" si="57"/>
        <v>0</v>
      </c>
      <c r="PG5" s="48">
        <f t="shared" si="57"/>
        <v>0</v>
      </c>
      <c r="PH5" s="48">
        <f t="shared" si="57"/>
        <v>0</v>
      </c>
      <c r="PI5" s="48">
        <f t="shared" si="57"/>
        <v>0</v>
      </c>
      <c r="PJ5" s="48">
        <f t="shared" si="57"/>
        <v>0</v>
      </c>
      <c r="PK5" s="48">
        <f t="shared" si="57"/>
        <v>0</v>
      </c>
      <c r="PL5" s="48">
        <f t="shared" si="57"/>
        <v>0</v>
      </c>
      <c r="PM5" s="48">
        <f t="shared" si="57"/>
        <v>0</v>
      </c>
      <c r="PN5" s="48">
        <f t="shared" si="57"/>
        <v>0</v>
      </c>
    </row>
    <row r="6" spans="1:430" x14ac:dyDescent="0.3">
      <c r="A6" s="3" t="s">
        <v>4</v>
      </c>
      <c r="B6" s="32">
        <f>SUM(B4:B5)</f>
        <v>1</v>
      </c>
      <c r="C6" s="10">
        <f>ROUND(SUMPRODUCT(D4:D5,C4:C5)/100,1)</f>
        <v>98</v>
      </c>
      <c r="D6" s="10">
        <f>SUM(D4:D5)</f>
        <v>100</v>
      </c>
      <c r="E6" s="10">
        <f>ROUND(SUMPRODUCT(D4:D5,E4:E5)/100,1)</f>
        <v>99.1</v>
      </c>
      <c r="W6" s="46">
        <v>3</v>
      </c>
      <c r="X6" s="49">
        <f t="shared" si="14"/>
        <v>15</v>
      </c>
      <c r="Y6" s="52">
        <f t="shared" si="6"/>
        <v>0.71907642571544417</v>
      </c>
      <c r="Z6" s="63">
        <f t="shared" si="7"/>
        <v>5.0334268353983951E-3</v>
      </c>
      <c r="AA6" s="50">
        <f t="shared" si="8"/>
        <v>2.3043463473827495</v>
      </c>
      <c r="AB6" s="50">
        <v>10.902945661298496</v>
      </c>
      <c r="AC6" s="62">
        <f t="shared" si="15"/>
        <v>4.0286249656389401</v>
      </c>
      <c r="AD6" s="54"/>
      <c r="AE6" s="46">
        <v>4</v>
      </c>
      <c r="AF6" s="51">
        <f t="shared" si="9"/>
        <v>5.0334268353983951E-3</v>
      </c>
      <c r="AG6" s="51">
        <f t="shared" si="16"/>
        <v>2.648818732339102E-3</v>
      </c>
      <c r="AH6" s="51">
        <f t="shared" si="16"/>
        <v>7.6072713075802073E-4</v>
      </c>
      <c r="AI6" s="51">
        <f t="shared" si="16"/>
        <v>0</v>
      </c>
      <c r="AJ6" s="51">
        <f t="shared" si="16"/>
        <v>0</v>
      </c>
      <c r="AK6" s="51">
        <f t="shared" si="16"/>
        <v>0</v>
      </c>
      <c r="AL6" s="51">
        <f t="shared" si="16"/>
        <v>0</v>
      </c>
      <c r="AM6" s="51">
        <f t="shared" si="16"/>
        <v>0</v>
      </c>
      <c r="AN6" s="51">
        <f t="shared" si="16"/>
        <v>0</v>
      </c>
      <c r="AO6" s="51">
        <f t="shared" si="16"/>
        <v>0</v>
      </c>
      <c r="AP6" s="51">
        <f t="shared" si="16"/>
        <v>0</v>
      </c>
      <c r="AQ6" s="51">
        <f t="shared" si="17"/>
        <v>0</v>
      </c>
      <c r="AR6" s="51">
        <f t="shared" si="17"/>
        <v>0</v>
      </c>
      <c r="AS6" s="51">
        <f t="shared" si="17"/>
        <v>0</v>
      </c>
      <c r="AT6" s="51">
        <f t="shared" si="17"/>
        <v>0</v>
      </c>
      <c r="AU6" s="51">
        <f t="shared" si="17"/>
        <v>0</v>
      </c>
      <c r="AV6" s="51">
        <f t="shared" si="17"/>
        <v>0</v>
      </c>
      <c r="AW6" s="51">
        <f t="shared" si="17"/>
        <v>0</v>
      </c>
      <c r="AX6" s="51">
        <f t="shared" si="17"/>
        <v>0</v>
      </c>
      <c r="AY6" s="51">
        <f t="shared" si="17"/>
        <v>0</v>
      </c>
      <c r="AZ6" s="51">
        <f t="shared" si="17"/>
        <v>0</v>
      </c>
      <c r="BA6" s="51">
        <f t="shared" si="18"/>
        <v>0</v>
      </c>
      <c r="BB6" s="51">
        <f t="shared" si="18"/>
        <v>0</v>
      </c>
      <c r="BC6" s="51">
        <f t="shared" si="18"/>
        <v>0</v>
      </c>
      <c r="BD6" s="51">
        <f t="shared" si="18"/>
        <v>0</v>
      </c>
      <c r="BE6" s="51">
        <f t="shared" si="18"/>
        <v>0</v>
      </c>
      <c r="BF6" s="51">
        <f t="shared" si="18"/>
        <v>0</v>
      </c>
      <c r="BG6" s="51">
        <f t="shared" si="18"/>
        <v>0</v>
      </c>
      <c r="BH6" s="51">
        <f t="shared" si="18"/>
        <v>0</v>
      </c>
      <c r="BI6" s="51">
        <f t="shared" si="18"/>
        <v>0</v>
      </c>
      <c r="BJ6" s="51">
        <f t="shared" si="18"/>
        <v>0</v>
      </c>
      <c r="BK6" s="51">
        <f t="shared" si="19"/>
        <v>0</v>
      </c>
      <c r="BL6" s="51">
        <f t="shared" si="19"/>
        <v>0</v>
      </c>
      <c r="BM6" s="51">
        <f t="shared" si="19"/>
        <v>0</v>
      </c>
      <c r="BN6" s="51">
        <f t="shared" si="19"/>
        <v>0</v>
      </c>
      <c r="BO6" s="51">
        <f t="shared" si="19"/>
        <v>0</v>
      </c>
      <c r="BP6" s="51">
        <f t="shared" si="19"/>
        <v>0</v>
      </c>
      <c r="BQ6" s="51">
        <f t="shared" si="19"/>
        <v>0</v>
      </c>
      <c r="BR6" s="51">
        <f t="shared" si="19"/>
        <v>0</v>
      </c>
      <c r="BS6" s="51">
        <f t="shared" si="19"/>
        <v>0</v>
      </c>
      <c r="BT6" s="51">
        <f t="shared" si="19"/>
        <v>0</v>
      </c>
      <c r="BU6" s="51">
        <f t="shared" si="20"/>
        <v>0</v>
      </c>
      <c r="BV6" s="51">
        <f t="shared" si="20"/>
        <v>0</v>
      </c>
      <c r="BW6" s="51">
        <f t="shared" si="20"/>
        <v>0</v>
      </c>
      <c r="BX6" s="51">
        <f t="shared" si="20"/>
        <v>0</v>
      </c>
      <c r="BY6" s="51">
        <f t="shared" si="20"/>
        <v>0</v>
      </c>
      <c r="BZ6" s="51">
        <f t="shared" si="20"/>
        <v>0</v>
      </c>
      <c r="CA6" s="51">
        <f t="shared" si="20"/>
        <v>0</v>
      </c>
      <c r="CB6" s="51">
        <f t="shared" si="20"/>
        <v>0</v>
      </c>
      <c r="CC6" s="51">
        <f t="shared" si="20"/>
        <v>0</v>
      </c>
      <c r="CD6" s="51">
        <f t="shared" si="20"/>
        <v>0</v>
      </c>
      <c r="CE6" s="51">
        <f t="shared" si="21"/>
        <v>0</v>
      </c>
      <c r="CF6" s="51">
        <f t="shared" si="21"/>
        <v>0</v>
      </c>
      <c r="CG6" s="51">
        <f t="shared" si="21"/>
        <v>0</v>
      </c>
      <c r="CH6" s="51">
        <f t="shared" si="21"/>
        <v>0</v>
      </c>
      <c r="CI6" s="51">
        <f t="shared" si="21"/>
        <v>0</v>
      </c>
      <c r="CJ6" s="51">
        <f t="shared" si="21"/>
        <v>0</v>
      </c>
      <c r="CK6" s="51">
        <f t="shared" si="21"/>
        <v>0</v>
      </c>
      <c r="CL6" s="51">
        <f t="shared" si="21"/>
        <v>0</v>
      </c>
      <c r="CM6" s="51">
        <f t="shared" si="21"/>
        <v>0</v>
      </c>
      <c r="CN6" s="51">
        <f t="shared" si="21"/>
        <v>0</v>
      </c>
      <c r="CO6" s="51">
        <f t="shared" si="22"/>
        <v>0</v>
      </c>
      <c r="CP6" s="51">
        <f t="shared" si="22"/>
        <v>0</v>
      </c>
      <c r="CQ6" s="51">
        <f t="shared" si="22"/>
        <v>0</v>
      </c>
      <c r="CR6" s="51">
        <f t="shared" si="22"/>
        <v>0</v>
      </c>
      <c r="CS6" s="51">
        <f t="shared" si="22"/>
        <v>0</v>
      </c>
      <c r="CT6" s="51">
        <f t="shared" si="22"/>
        <v>0</v>
      </c>
      <c r="CU6" s="51">
        <f t="shared" si="22"/>
        <v>0</v>
      </c>
      <c r="CV6" s="51">
        <f t="shared" si="22"/>
        <v>0</v>
      </c>
      <c r="CW6" s="51">
        <f t="shared" si="22"/>
        <v>0</v>
      </c>
      <c r="CX6" s="51">
        <f t="shared" si="22"/>
        <v>0</v>
      </c>
      <c r="CY6" s="51">
        <f t="shared" si="23"/>
        <v>0</v>
      </c>
      <c r="CZ6" s="51">
        <f t="shared" si="23"/>
        <v>0</v>
      </c>
      <c r="DA6" s="51">
        <f t="shared" si="23"/>
        <v>0</v>
      </c>
      <c r="DB6" s="51">
        <f t="shared" si="23"/>
        <v>0</v>
      </c>
      <c r="DC6" s="51">
        <f t="shared" si="23"/>
        <v>0</v>
      </c>
      <c r="DD6" s="51">
        <f t="shared" si="23"/>
        <v>0</v>
      </c>
      <c r="DE6" s="51">
        <f t="shared" si="23"/>
        <v>0</v>
      </c>
      <c r="DF6" s="51">
        <f t="shared" si="23"/>
        <v>0</v>
      </c>
      <c r="DG6" s="51">
        <f t="shared" si="23"/>
        <v>0</v>
      </c>
      <c r="DH6" s="51">
        <f t="shared" si="23"/>
        <v>0</v>
      </c>
      <c r="DI6" s="51">
        <f t="shared" si="24"/>
        <v>0</v>
      </c>
      <c r="DJ6" s="51">
        <f t="shared" si="24"/>
        <v>0</v>
      </c>
      <c r="DK6" s="51">
        <f t="shared" si="24"/>
        <v>0</v>
      </c>
      <c r="DL6" s="51">
        <f t="shared" si="24"/>
        <v>0</v>
      </c>
      <c r="DM6" s="51">
        <f t="shared" si="24"/>
        <v>0</v>
      </c>
      <c r="DN6" s="51">
        <f t="shared" si="24"/>
        <v>0</v>
      </c>
      <c r="DO6" s="51">
        <f t="shared" si="24"/>
        <v>0</v>
      </c>
      <c r="DP6" s="51">
        <f t="shared" si="24"/>
        <v>0</v>
      </c>
      <c r="DQ6" s="51">
        <f t="shared" si="24"/>
        <v>0</v>
      </c>
      <c r="DR6" s="51">
        <f t="shared" si="24"/>
        <v>0</v>
      </c>
      <c r="DS6" s="51">
        <f t="shared" si="25"/>
        <v>0</v>
      </c>
      <c r="DT6" s="51">
        <f t="shared" si="25"/>
        <v>0</v>
      </c>
      <c r="DU6" s="51">
        <f t="shared" si="25"/>
        <v>0</v>
      </c>
      <c r="DV6" s="51">
        <f t="shared" si="25"/>
        <v>0</v>
      </c>
      <c r="DW6" s="51">
        <f t="shared" si="25"/>
        <v>0</v>
      </c>
      <c r="DX6" s="51">
        <f t="shared" si="25"/>
        <v>0</v>
      </c>
      <c r="DY6" s="51">
        <f t="shared" si="25"/>
        <v>0</v>
      </c>
      <c r="DZ6" s="51">
        <f t="shared" si="25"/>
        <v>0</v>
      </c>
      <c r="EA6" s="51">
        <f t="shared" si="25"/>
        <v>0</v>
      </c>
      <c r="EB6" s="51">
        <f t="shared" si="25"/>
        <v>0</v>
      </c>
      <c r="EC6" s="51">
        <f t="shared" si="26"/>
        <v>0</v>
      </c>
      <c r="ED6" s="51">
        <f t="shared" si="26"/>
        <v>0</v>
      </c>
      <c r="EE6" s="51">
        <f t="shared" si="26"/>
        <v>0</v>
      </c>
      <c r="EF6" s="51">
        <f t="shared" si="26"/>
        <v>0</v>
      </c>
      <c r="EG6" s="51">
        <f t="shared" si="26"/>
        <v>0</v>
      </c>
      <c r="EH6" s="51">
        <f t="shared" si="26"/>
        <v>0</v>
      </c>
      <c r="EI6" s="51">
        <f t="shared" si="26"/>
        <v>0</v>
      </c>
      <c r="EJ6" s="51">
        <f t="shared" si="26"/>
        <v>0</v>
      </c>
      <c r="EK6" s="51">
        <f t="shared" si="26"/>
        <v>0</v>
      </c>
      <c r="EL6" s="51">
        <f t="shared" si="26"/>
        <v>0</v>
      </c>
      <c r="EM6" s="51">
        <f t="shared" si="27"/>
        <v>0</v>
      </c>
      <c r="EN6" s="51">
        <f t="shared" si="27"/>
        <v>0</v>
      </c>
      <c r="EO6" s="51">
        <f t="shared" si="27"/>
        <v>0</v>
      </c>
      <c r="EP6" s="51">
        <f t="shared" si="27"/>
        <v>0</v>
      </c>
      <c r="EQ6" s="51">
        <f t="shared" si="27"/>
        <v>0</v>
      </c>
      <c r="ER6" s="51">
        <f t="shared" si="27"/>
        <v>0</v>
      </c>
      <c r="ES6" s="51">
        <f t="shared" si="27"/>
        <v>0</v>
      </c>
      <c r="ET6" s="51">
        <f t="shared" si="27"/>
        <v>0</v>
      </c>
      <c r="EU6" s="51">
        <f t="shared" si="27"/>
        <v>0</v>
      </c>
      <c r="EV6" s="51">
        <f t="shared" si="27"/>
        <v>0</v>
      </c>
      <c r="EW6" s="51">
        <f t="shared" si="28"/>
        <v>0</v>
      </c>
      <c r="EX6" s="51">
        <f t="shared" si="28"/>
        <v>0</v>
      </c>
      <c r="EY6" s="51">
        <f t="shared" si="28"/>
        <v>0</v>
      </c>
      <c r="EZ6" s="51">
        <f t="shared" si="28"/>
        <v>0</v>
      </c>
      <c r="FA6" s="51">
        <f t="shared" si="28"/>
        <v>0</v>
      </c>
      <c r="FB6" s="51">
        <f t="shared" si="28"/>
        <v>0</v>
      </c>
      <c r="FC6" s="51">
        <f t="shared" si="28"/>
        <v>0</v>
      </c>
      <c r="FD6" s="51">
        <f t="shared" si="28"/>
        <v>0</v>
      </c>
      <c r="FE6" s="51">
        <f t="shared" si="28"/>
        <v>0</v>
      </c>
      <c r="FF6" s="51">
        <f t="shared" si="28"/>
        <v>0</v>
      </c>
      <c r="FG6" s="51">
        <f t="shared" si="29"/>
        <v>0</v>
      </c>
      <c r="FH6" s="51">
        <f t="shared" si="29"/>
        <v>0</v>
      </c>
      <c r="FI6" s="51">
        <f t="shared" si="29"/>
        <v>0</v>
      </c>
      <c r="FJ6" s="51">
        <f t="shared" si="29"/>
        <v>0</v>
      </c>
      <c r="FK6" s="51">
        <f t="shared" si="29"/>
        <v>0</v>
      </c>
      <c r="FL6" s="51">
        <f t="shared" si="29"/>
        <v>0</v>
      </c>
      <c r="FM6" s="51">
        <f t="shared" si="29"/>
        <v>0</v>
      </c>
      <c r="FN6" s="51">
        <f t="shared" si="29"/>
        <v>0</v>
      </c>
      <c r="FO6" s="51">
        <f t="shared" si="29"/>
        <v>0</v>
      </c>
      <c r="FP6" s="51">
        <f t="shared" si="29"/>
        <v>0</v>
      </c>
      <c r="FQ6" s="51">
        <f t="shared" si="30"/>
        <v>0</v>
      </c>
      <c r="FR6" s="51">
        <f t="shared" si="30"/>
        <v>0</v>
      </c>
      <c r="FS6" s="51">
        <f t="shared" si="30"/>
        <v>0</v>
      </c>
      <c r="FT6" s="51">
        <f t="shared" si="30"/>
        <v>0</v>
      </c>
      <c r="FU6" s="51">
        <f t="shared" si="30"/>
        <v>0</v>
      </c>
      <c r="FV6" s="51">
        <f t="shared" si="30"/>
        <v>0</v>
      </c>
      <c r="FW6" s="51">
        <f t="shared" si="30"/>
        <v>0</v>
      </c>
      <c r="FX6" s="51">
        <f t="shared" si="30"/>
        <v>0</v>
      </c>
      <c r="FY6" s="51">
        <f t="shared" si="30"/>
        <v>0</v>
      </c>
      <c r="FZ6" s="51">
        <f t="shared" si="30"/>
        <v>0</v>
      </c>
      <c r="GA6" s="51">
        <f t="shared" si="31"/>
        <v>0</v>
      </c>
      <c r="GB6" s="51">
        <f t="shared" si="31"/>
        <v>0</v>
      </c>
      <c r="GC6" s="51">
        <f t="shared" si="31"/>
        <v>0</v>
      </c>
      <c r="GD6" s="51">
        <f t="shared" si="31"/>
        <v>0</v>
      </c>
      <c r="GE6" s="51">
        <f t="shared" si="31"/>
        <v>0</v>
      </c>
      <c r="GF6" s="51">
        <f t="shared" si="31"/>
        <v>0</v>
      </c>
      <c r="GG6" s="51">
        <f t="shared" si="31"/>
        <v>0</v>
      </c>
      <c r="GH6" s="51">
        <f t="shared" si="31"/>
        <v>0</v>
      </c>
      <c r="GI6" s="51">
        <f t="shared" si="31"/>
        <v>0</v>
      </c>
      <c r="GJ6" s="51">
        <f t="shared" si="31"/>
        <v>0</v>
      </c>
      <c r="GK6" s="51">
        <f t="shared" si="32"/>
        <v>0</v>
      </c>
      <c r="GL6" s="51">
        <f t="shared" si="32"/>
        <v>0</v>
      </c>
      <c r="GM6" s="51">
        <f t="shared" si="32"/>
        <v>0</v>
      </c>
      <c r="GN6" s="51">
        <f t="shared" si="32"/>
        <v>0</v>
      </c>
      <c r="GO6" s="51">
        <f t="shared" si="32"/>
        <v>0</v>
      </c>
      <c r="GP6" s="51">
        <f t="shared" si="32"/>
        <v>0</v>
      </c>
      <c r="GQ6" s="51">
        <f t="shared" si="32"/>
        <v>0</v>
      </c>
      <c r="GR6" s="51">
        <f t="shared" si="32"/>
        <v>0</v>
      </c>
      <c r="GS6" s="51">
        <f t="shared" si="32"/>
        <v>0</v>
      </c>
      <c r="GT6" s="51">
        <f t="shared" si="32"/>
        <v>0</v>
      </c>
      <c r="GU6" s="51">
        <f t="shared" si="33"/>
        <v>0</v>
      </c>
      <c r="GV6" s="51">
        <f t="shared" si="33"/>
        <v>0</v>
      </c>
      <c r="GW6" s="51">
        <f t="shared" si="33"/>
        <v>0</v>
      </c>
      <c r="GX6" s="51">
        <f t="shared" si="33"/>
        <v>0</v>
      </c>
      <c r="GY6" s="51">
        <f t="shared" si="33"/>
        <v>0</v>
      </c>
      <c r="GZ6" s="51">
        <f t="shared" si="33"/>
        <v>0</v>
      </c>
      <c r="HA6" s="51">
        <f t="shared" si="33"/>
        <v>0</v>
      </c>
      <c r="HB6" s="51">
        <f t="shared" si="33"/>
        <v>0</v>
      </c>
      <c r="HC6" s="51">
        <f t="shared" si="33"/>
        <v>0</v>
      </c>
      <c r="HD6" s="51">
        <f t="shared" si="33"/>
        <v>0</v>
      </c>
      <c r="HE6" s="51">
        <f t="shared" si="34"/>
        <v>0</v>
      </c>
      <c r="HF6" s="51">
        <f t="shared" si="34"/>
        <v>0</v>
      </c>
      <c r="HG6" s="51">
        <f t="shared" si="34"/>
        <v>0</v>
      </c>
      <c r="HH6" s="51">
        <f t="shared" si="34"/>
        <v>0</v>
      </c>
      <c r="HI6" s="51">
        <f t="shared" si="34"/>
        <v>0</v>
      </c>
      <c r="HJ6" s="51">
        <f t="shared" si="34"/>
        <v>0</v>
      </c>
      <c r="HK6" s="51">
        <f t="shared" si="34"/>
        <v>0</v>
      </c>
      <c r="HL6" s="51">
        <f t="shared" si="34"/>
        <v>0</v>
      </c>
      <c r="HM6" s="51">
        <f t="shared" si="34"/>
        <v>0</v>
      </c>
      <c r="HN6" s="51">
        <f t="shared" si="34"/>
        <v>0</v>
      </c>
      <c r="HO6" s="51">
        <f t="shared" si="34"/>
        <v>0</v>
      </c>
      <c r="HP6" s="51">
        <f t="shared" si="34"/>
        <v>0</v>
      </c>
      <c r="HR6" s="46">
        <v>3</v>
      </c>
      <c r="HS6" s="49">
        <f t="shared" si="35"/>
        <v>15</v>
      </c>
      <c r="HT6" s="52">
        <f t="shared" si="36"/>
        <v>1.5643483041895425</v>
      </c>
      <c r="HU6" s="63">
        <f t="shared" si="37"/>
        <v>7.8504339864859992E-3</v>
      </c>
      <c r="HV6" s="50">
        <f t="shared" si="10"/>
        <v>3.5732776403317845</v>
      </c>
      <c r="HW6" s="50" t="str">
        <f t="shared" si="11"/>
        <v>00:15</v>
      </c>
      <c r="HX6" s="50">
        <v>88.373131632334648</v>
      </c>
      <c r="HY6" s="62">
        <f>HY5+HX6*Escenario1!$D$15*0.06</f>
        <v>35.964520201316098</v>
      </c>
      <c r="HZ6" s="50">
        <f t="shared" si="38"/>
        <v>77.470185971036159</v>
      </c>
      <c r="IA6" s="64">
        <f>IA5+HZ6*Escenario1!$D$15*0.06</f>
        <v>31.935895235677158</v>
      </c>
      <c r="IB6" s="54"/>
      <c r="IC6" s="47">
        <v>4</v>
      </c>
      <c r="ID6" s="48">
        <f t="shared" si="12"/>
        <v>7.8504339864859992E-3</v>
      </c>
      <c r="IE6" s="48">
        <f t="shared" si="39"/>
        <v>1.2976985830460603E-2</v>
      </c>
      <c r="IF6" s="48">
        <f t="shared" si="39"/>
        <v>6.7154609757989992E-3</v>
      </c>
      <c r="IG6" s="48">
        <f t="shared" si="39"/>
        <v>0</v>
      </c>
      <c r="IH6" s="48">
        <f t="shared" si="39"/>
        <v>0</v>
      </c>
      <c r="II6" s="48">
        <f t="shared" si="39"/>
        <v>0</v>
      </c>
      <c r="IJ6" s="48">
        <f t="shared" si="39"/>
        <v>0</v>
      </c>
      <c r="IK6" s="48">
        <f t="shared" si="39"/>
        <v>0</v>
      </c>
      <c r="IL6" s="48">
        <f t="shared" si="39"/>
        <v>0</v>
      </c>
      <c r="IM6" s="48">
        <f t="shared" si="39"/>
        <v>0</v>
      </c>
      <c r="IN6" s="48">
        <f t="shared" si="39"/>
        <v>0</v>
      </c>
      <c r="IO6" s="48">
        <f t="shared" si="40"/>
        <v>0</v>
      </c>
      <c r="IP6" s="48">
        <f t="shared" si="40"/>
        <v>0</v>
      </c>
      <c r="IQ6" s="48">
        <f t="shared" si="40"/>
        <v>0</v>
      </c>
      <c r="IR6" s="48">
        <f t="shared" si="40"/>
        <v>0</v>
      </c>
      <c r="IS6" s="48">
        <f t="shared" si="40"/>
        <v>0</v>
      </c>
      <c r="IT6" s="48">
        <f t="shared" si="40"/>
        <v>0</v>
      </c>
      <c r="IU6" s="48">
        <f t="shared" si="40"/>
        <v>0</v>
      </c>
      <c r="IV6" s="48">
        <f t="shared" si="40"/>
        <v>0</v>
      </c>
      <c r="IW6" s="48">
        <f t="shared" si="40"/>
        <v>0</v>
      </c>
      <c r="IX6" s="48">
        <f t="shared" si="40"/>
        <v>0</v>
      </c>
      <c r="IY6" s="48">
        <f t="shared" si="41"/>
        <v>0</v>
      </c>
      <c r="IZ6" s="48">
        <f t="shared" si="41"/>
        <v>0</v>
      </c>
      <c r="JA6" s="48">
        <f t="shared" si="41"/>
        <v>0</v>
      </c>
      <c r="JB6" s="48">
        <f t="shared" si="41"/>
        <v>0</v>
      </c>
      <c r="JC6" s="48">
        <f t="shared" si="41"/>
        <v>0</v>
      </c>
      <c r="JD6" s="48">
        <f t="shared" si="41"/>
        <v>0</v>
      </c>
      <c r="JE6" s="48">
        <f t="shared" si="41"/>
        <v>0</v>
      </c>
      <c r="JF6" s="48">
        <f t="shared" si="41"/>
        <v>0</v>
      </c>
      <c r="JG6" s="48">
        <f t="shared" si="41"/>
        <v>0</v>
      </c>
      <c r="JH6" s="48">
        <f t="shared" si="41"/>
        <v>0</v>
      </c>
      <c r="JI6" s="48">
        <f t="shared" si="42"/>
        <v>0</v>
      </c>
      <c r="JJ6" s="48">
        <f t="shared" si="42"/>
        <v>0</v>
      </c>
      <c r="JK6" s="48">
        <f t="shared" si="42"/>
        <v>0</v>
      </c>
      <c r="JL6" s="48">
        <f t="shared" si="42"/>
        <v>0</v>
      </c>
      <c r="JM6" s="48">
        <f t="shared" si="42"/>
        <v>0</v>
      </c>
      <c r="JN6" s="48">
        <f t="shared" si="42"/>
        <v>0</v>
      </c>
      <c r="JO6" s="48">
        <f t="shared" si="42"/>
        <v>0</v>
      </c>
      <c r="JP6" s="48">
        <f t="shared" si="42"/>
        <v>0</v>
      </c>
      <c r="JQ6" s="48">
        <f t="shared" si="42"/>
        <v>0</v>
      </c>
      <c r="JR6" s="48">
        <f t="shared" si="42"/>
        <v>0</v>
      </c>
      <c r="JS6" s="48">
        <f t="shared" si="43"/>
        <v>0</v>
      </c>
      <c r="JT6" s="48">
        <f t="shared" si="43"/>
        <v>0</v>
      </c>
      <c r="JU6" s="48">
        <f t="shared" si="43"/>
        <v>0</v>
      </c>
      <c r="JV6" s="48">
        <f t="shared" si="43"/>
        <v>0</v>
      </c>
      <c r="JW6" s="48">
        <f t="shared" si="43"/>
        <v>0</v>
      </c>
      <c r="JX6" s="48">
        <f t="shared" si="43"/>
        <v>0</v>
      </c>
      <c r="JY6" s="48">
        <f t="shared" si="43"/>
        <v>0</v>
      </c>
      <c r="JZ6" s="48">
        <f t="shared" si="43"/>
        <v>0</v>
      </c>
      <c r="KA6" s="48">
        <f t="shared" si="43"/>
        <v>0</v>
      </c>
      <c r="KB6" s="48">
        <f t="shared" si="43"/>
        <v>0</v>
      </c>
      <c r="KC6" s="48">
        <f t="shared" si="44"/>
        <v>0</v>
      </c>
      <c r="KD6" s="48">
        <f t="shared" si="44"/>
        <v>0</v>
      </c>
      <c r="KE6" s="48">
        <f t="shared" si="44"/>
        <v>0</v>
      </c>
      <c r="KF6" s="48">
        <f t="shared" si="44"/>
        <v>0</v>
      </c>
      <c r="KG6" s="48">
        <f t="shared" si="44"/>
        <v>0</v>
      </c>
      <c r="KH6" s="48">
        <f t="shared" si="44"/>
        <v>0</v>
      </c>
      <c r="KI6" s="48">
        <f t="shared" si="44"/>
        <v>0</v>
      </c>
      <c r="KJ6" s="48">
        <f t="shared" si="44"/>
        <v>0</v>
      </c>
      <c r="KK6" s="48">
        <f t="shared" si="44"/>
        <v>0</v>
      </c>
      <c r="KL6" s="48">
        <f t="shared" si="44"/>
        <v>0</v>
      </c>
      <c r="KM6" s="48">
        <f t="shared" si="45"/>
        <v>0</v>
      </c>
      <c r="KN6" s="48">
        <f t="shared" si="45"/>
        <v>0</v>
      </c>
      <c r="KO6" s="48">
        <f t="shared" si="45"/>
        <v>0</v>
      </c>
      <c r="KP6" s="48">
        <f t="shared" si="45"/>
        <v>0</v>
      </c>
      <c r="KQ6" s="48">
        <f t="shared" si="45"/>
        <v>0</v>
      </c>
      <c r="KR6" s="48">
        <f t="shared" si="45"/>
        <v>0</v>
      </c>
      <c r="KS6" s="48">
        <f t="shared" si="45"/>
        <v>0</v>
      </c>
      <c r="KT6" s="48">
        <f t="shared" si="45"/>
        <v>0</v>
      </c>
      <c r="KU6" s="48">
        <f t="shared" si="45"/>
        <v>0</v>
      </c>
      <c r="KV6" s="48">
        <f t="shared" si="45"/>
        <v>0</v>
      </c>
      <c r="KW6" s="48">
        <f t="shared" si="46"/>
        <v>0</v>
      </c>
      <c r="KX6" s="48">
        <f t="shared" si="46"/>
        <v>0</v>
      </c>
      <c r="KY6" s="48">
        <f t="shared" si="46"/>
        <v>0</v>
      </c>
      <c r="KZ6" s="48">
        <f t="shared" si="46"/>
        <v>0</v>
      </c>
      <c r="LA6" s="48">
        <f t="shared" si="46"/>
        <v>0</v>
      </c>
      <c r="LB6" s="48">
        <f t="shared" si="46"/>
        <v>0</v>
      </c>
      <c r="LC6" s="48">
        <f t="shared" si="46"/>
        <v>0</v>
      </c>
      <c r="LD6" s="48">
        <f t="shared" si="46"/>
        <v>0</v>
      </c>
      <c r="LE6" s="48">
        <f t="shared" si="46"/>
        <v>0</v>
      </c>
      <c r="LF6" s="48">
        <f t="shared" si="46"/>
        <v>0</v>
      </c>
      <c r="LG6" s="48">
        <f t="shared" si="47"/>
        <v>0</v>
      </c>
      <c r="LH6" s="48">
        <f t="shared" si="47"/>
        <v>0</v>
      </c>
      <c r="LI6" s="48">
        <f t="shared" si="47"/>
        <v>0</v>
      </c>
      <c r="LJ6" s="48">
        <f t="shared" si="47"/>
        <v>0</v>
      </c>
      <c r="LK6" s="48">
        <f t="shared" si="47"/>
        <v>0</v>
      </c>
      <c r="LL6" s="48">
        <f t="shared" si="47"/>
        <v>0</v>
      </c>
      <c r="LM6" s="48">
        <f t="shared" si="47"/>
        <v>0</v>
      </c>
      <c r="LN6" s="48">
        <f t="shared" si="47"/>
        <v>0</v>
      </c>
      <c r="LO6" s="48">
        <f t="shared" si="47"/>
        <v>0</v>
      </c>
      <c r="LP6" s="48">
        <f t="shared" si="47"/>
        <v>0</v>
      </c>
      <c r="LQ6" s="48">
        <f t="shared" si="48"/>
        <v>0</v>
      </c>
      <c r="LR6" s="48">
        <f t="shared" si="48"/>
        <v>0</v>
      </c>
      <c r="LS6" s="48">
        <f t="shared" si="48"/>
        <v>0</v>
      </c>
      <c r="LT6" s="48">
        <f t="shared" si="48"/>
        <v>0</v>
      </c>
      <c r="LU6" s="48">
        <f t="shared" si="48"/>
        <v>0</v>
      </c>
      <c r="LV6" s="48">
        <f t="shared" si="48"/>
        <v>0</v>
      </c>
      <c r="LW6" s="48">
        <f t="shared" si="48"/>
        <v>0</v>
      </c>
      <c r="LX6" s="48">
        <f t="shared" si="48"/>
        <v>0</v>
      </c>
      <c r="LY6" s="48">
        <f t="shared" si="48"/>
        <v>0</v>
      </c>
      <c r="LZ6" s="48">
        <f t="shared" si="48"/>
        <v>0</v>
      </c>
      <c r="MA6" s="48">
        <f t="shared" si="49"/>
        <v>0</v>
      </c>
      <c r="MB6" s="48">
        <f t="shared" si="49"/>
        <v>0</v>
      </c>
      <c r="MC6" s="48">
        <f t="shared" si="49"/>
        <v>0</v>
      </c>
      <c r="MD6" s="48">
        <f t="shared" si="49"/>
        <v>0</v>
      </c>
      <c r="ME6" s="48">
        <f t="shared" si="49"/>
        <v>0</v>
      </c>
      <c r="MF6" s="48">
        <f t="shared" si="49"/>
        <v>0</v>
      </c>
      <c r="MG6" s="48">
        <f t="shared" si="49"/>
        <v>0</v>
      </c>
      <c r="MH6" s="48">
        <f t="shared" si="49"/>
        <v>0</v>
      </c>
      <c r="MI6" s="48">
        <f t="shared" si="49"/>
        <v>0</v>
      </c>
      <c r="MJ6" s="48">
        <f t="shared" si="49"/>
        <v>0</v>
      </c>
      <c r="MK6" s="48">
        <f t="shared" si="50"/>
        <v>0</v>
      </c>
      <c r="ML6" s="48">
        <f t="shared" si="50"/>
        <v>0</v>
      </c>
      <c r="MM6" s="48">
        <f t="shared" si="50"/>
        <v>0</v>
      </c>
      <c r="MN6" s="48">
        <f t="shared" si="50"/>
        <v>0</v>
      </c>
      <c r="MO6" s="48">
        <f t="shared" si="50"/>
        <v>0</v>
      </c>
      <c r="MP6" s="48">
        <f t="shared" si="50"/>
        <v>0</v>
      </c>
      <c r="MQ6" s="48">
        <f t="shared" si="50"/>
        <v>0</v>
      </c>
      <c r="MR6" s="48">
        <f t="shared" si="50"/>
        <v>0</v>
      </c>
      <c r="MS6" s="48">
        <f t="shared" si="50"/>
        <v>0</v>
      </c>
      <c r="MT6" s="48">
        <f t="shared" si="50"/>
        <v>0</v>
      </c>
      <c r="MU6" s="48">
        <f t="shared" si="51"/>
        <v>0</v>
      </c>
      <c r="MV6" s="48">
        <f t="shared" si="51"/>
        <v>0</v>
      </c>
      <c r="MW6" s="48">
        <f t="shared" si="51"/>
        <v>0</v>
      </c>
      <c r="MX6" s="48">
        <f t="shared" si="51"/>
        <v>0</v>
      </c>
      <c r="MY6" s="48">
        <f t="shared" si="51"/>
        <v>0</v>
      </c>
      <c r="MZ6" s="48">
        <f t="shared" si="51"/>
        <v>0</v>
      </c>
      <c r="NA6" s="48">
        <f t="shared" si="51"/>
        <v>0</v>
      </c>
      <c r="NB6" s="48">
        <f t="shared" si="51"/>
        <v>0</v>
      </c>
      <c r="NC6" s="48">
        <f t="shared" si="51"/>
        <v>0</v>
      </c>
      <c r="ND6" s="48">
        <f t="shared" si="51"/>
        <v>0</v>
      </c>
      <c r="NE6" s="48">
        <f t="shared" si="52"/>
        <v>0</v>
      </c>
      <c r="NF6" s="48">
        <f t="shared" si="52"/>
        <v>0</v>
      </c>
      <c r="NG6" s="48">
        <f t="shared" si="52"/>
        <v>0</v>
      </c>
      <c r="NH6" s="48">
        <f t="shared" si="52"/>
        <v>0</v>
      </c>
      <c r="NI6" s="48">
        <f t="shared" si="52"/>
        <v>0</v>
      </c>
      <c r="NJ6" s="48">
        <f t="shared" si="52"/>
        <v>0</v>
      </c>
      <c r="NK6" s="48">
        <f t="shared" si="52"/>
        <v>0</v>
      </c>
      <c r="NL6" s="48">
        <f t="shared" si="52"/>
        <v>0</v>
      </c>
      <c r="NM6" s="48">
        <f t="shared" si="52"/>
        <v>0</v>
      </c>
      <c r="NN6" s="48">
        <f t="shared" si="52"/>
        <v>0</v>
      </c>
      <c r="NO6" s="48">
        <f t="shared" si="53"/>
        <v>0</v>
      </c>
      <c r="NP6" s="48">
        <f t="shared" si="53"/>
        <v>0</v>
      </c>
      <c r="NQ6" s="48">
        <f t="shared" si="53"/>
        <v>0</v>
      </c>
      <c r="NR6" s="48">
        <f t="shared" si="53"/>
        <v>0</v>
      </c>
      <c r="NS6" s="48">
        <f t="shared" si="53"/>
        <v>0</v>
      </c>
      <c r="NT6" s="48">
        <f t="shared" si="53"/>
        <v>0</v>
      </c>
      <c r="NU6" s="48">
        <f t="shared" si="53"/>
        <v>0</v>
      </c>
      <c r="NV6" s="48">
        <f t="shared" si="53"/>
        <v>0</v>
      </c>
      <c r="NW6" s="48">
        <f t="shared" si="53"/>
        <v>0</v>
      </c>
      <c r="NX6" s="48">
        <f t="shared" si="53"/>
        <v>0</v>
      </c>
      <c r="NY6" s="48">
        <f t="shared" si="54"/>
        <v>0</v>
      </c>
      <c r="NZ6" s="48">
        <f t="shared" si="54"/>
        <v>0</v>
      </c>
      <c r="OA6" s="48">
        <f t="shared" si="54"/>
        <v>0</v>
      </c>
      <c r="OB6" s="48">
        <f t="shared" si="54"/>
        <v>0</v>
      </c>
      <c r="OC6" s="48">
        <f t="shared" si="54"/>
        <v>0</v>
      </c>
      <c r="OD6" s="48">
        <f t="shared" si="54"/>
        <v>0</v>
      </c>
      <c r="OE6" s="48">
        <f t="shared" si="54"/>
        <v>0</v>
      </c>
      <c r="OF6" s="48">
        <f t="shared" si="54"/>
        <v>0</v>
      </c>
      <c r="OG6" s="48">
        <f t="shared" si="54"/>
        <v>0</v>
      </c>
      <c r="OH6" s="48">
        <f t="shared" si="54"/>
        <v>0</v>
      </c>
      <c r="OI6" s="48">
        <f t="shared" si="55"/>
        <v>0</v>
      </c>
      <c r="OJ6" s="48">
        <f t="shared" si="55"/>
        <v>0</v>
      </c>
      <c r="OK6" s="48">
        <f t="shared" si="55"/>
        <v>0</v>
      </c>
      <c r="OL6" s="48">
        <f t="shared" si="55"/>
        <v>0</v>
      </c>
      <c r="OM6" s="48">
        <f t="shared" si="55"/>
        <v>0</v>
      </c>
      <c r="ON6" s="48">
        <f t="shared" si="55"/>
        <v>0</v>
      </c>
      <c r="OO6" s="48">
        <f t="shared" si="55"/>
        <v>0</v>
      </c>
      <c r="OP6" s="48">
        <f t="shared" si="55"/>
        <v>0</v>
      </c>
      <c r="OQ6" s="48">
        <f t="shared" si="55"/>
        <v>0</v>
      </c>
      <c r="OR6" s="48">
        <f t="shared" si="55"/>
        <v>0</v>
      </c>
      <c r="OS6" s="48">
        <f t="shared" si="56"/>
        <v>0</v>
      </c>
      <c r="OT6" s="48">
        <f t="shared" si="56"/>
        <v>0</v>
      </c>
      <c r="OU6" s="48">
        <f t="shared" si="56"/>
        <v>0</v>
      </c>
      <c r="OV6" s="48">
        <f t="shared" si="56"/>
        <v>0</v>
      </c>
      <c r="OW6" s="48">
        <f t="shared" si="56"/>
        <v>0</v>
      </c>
      <c r="OX6" s="48">
        <f t="shared" si="56"/>
        <v>0</v>
      </c>
      <c r="OY6" s="48">
        <f t="shared" si="56"/>
        <v>0</v>
      </c>
      <c r="OZ6" s="48">
        <f t="shared" si="56"/>
        <v>0</v>
      </c>
      <c r="PA6" s="48">
        <f t="shared" si="56"/>
        <v>0</v>
      </c>
      <c r="PB6" s="48">
        <f t="shared" si="56"/>
        <v>0</v>
      </c>
      <c r="PC6" s="48">
        <f t="shared" si="57"/>
        <v>0</v>
      </c>
      <c r="PD6" s="48">
        <f t="shared" si="57"/>
        <v>0</v>
      </c>
      <c r="PE6" s="48">
        <f t="shared" si="57"/>
        <v>0</v>
      </c>
      <c r="PF6" s="48">
        <f t="shared" si="57"/>
        <v>0</v>
      </c>
      <c r="PG6" s="48">
        <f t="shared" si="57"/>
        <v>0</v>
      </c>
      <c r="PH6" s="48">
        <f t="shared" si="57"/>
        <v>0</v>
      </c>
      <c r="PI6" s="48">
        <f t="shared" si="57"/>
        <v>0</v>
      </c>
      <c r="PJ6" s="48">
        <f t="shared" si="57"/>
        <v>0</v>
      </c>
      <c r="PK6" s="48">
        <f t="shared" si="57"/>
        <v>0</v>
      </c>
      <c r="PL6" s="48">
        <f t="shared" si="57"/>
        <v>0</v>
      </c>
      <c r="PM6" s="48">
        <f t="shared" si="57"/>
        <v>0</v>
      </c>
      <c r="PN6" s="48">
        <f t="shared" si="57"/>
        <v>0</v>
      </c>
    </row>
    <row r="7" spans="1:430" x14ac:dyDescent="0.3">
      <c r="W7" s="46">
        <v>4</v>
      </c>
      <c r="X7" s="49">
        <f t="shared" si="14"/>
        <v>20</v>
      </c>
      <c r="Y7" s="52">
        <f t="shared" si="6"/>
        <v>0.95876856762059226</v>
      </c>
      <c r="Z7" s="63">
        <f t="shared" si="7"/>
        <v>6.0067150249743864E-3</v>
      </c>
      <c r="AA7" s="50">
        <f t="shared" si="8"/>
        <v>1.9106954922305883</v>
      </c>
      <c r="AB7" s="50">
        <v>25.805893311171474</v>
      </c>
      <c r="AC7" s="62">
        <f t="shared" si="15"/>
        <v>11.770392958990382</v>
      </c>
      <c r="AD7" s="54"/>
      <c r="AE7" s="46">
        <v>5</v>
      </c>
      <c r="AF7" s="51">
        <f t="shared" si="9"/>
        <v>6.0067150249743864E-3</v>
      </c>
      <c r="AG7" s="51">
        <f t="shared" si="16"/>
        <v>5.0334268353983951E-3</v>
      </c>
      <c r="AH7" s="51">
        <f t="shared" si="16"/>
        <v>2.648818732339102E-3</v>
      </c>
      <c r="AI7" s="51">
        <f t="shared" si="16"/>
        <v>7.6072713075802073E-4</v>
      </c>
      <c r="AJ7" s="51">
        <f t="shared" si="16"/>
        <v>0</v>
      </c>
      <c r="AK7" s="51">
        <f t="shared" si="16"/>
        <v>0</v>
      </c>
      <c r="AL7" s="51">
        <f t="shared" si="16"/>
        <v>0</v>
      </c>
      <c r="AM7" s="51">
        <f t="shared" si="16"/>
        <v>0</v>
      </c>
      <c r="AN7" s="51">
        <f t="shared" si="16"/>
        <v>0</v>
      </c>
      <c r="AO7" s="51">
        <f t="shared" si="16"/>
        <v>0</v>
      </c>
      <c r="AP7" s="51">
        <f t="shared" si="16"/>
        <v>0</v>
      </c>
      <c r="AQ7" s="51">
        <f t="shared" si="17"/>
        <v>0</v>
      </c>
      <c r="AR7" s="51">
        <f t="shared" si="17"/>
        <v>0</v>
      </c>
      <c r="AS7" s="51">
        <f t="shared" si="17"/>
        <v>0</v>
      </c>
      <c r="AT7" s="51">
        <f t="shared" si="17"/>
        <v>0</v>
      </c>
      <c r="AU7" s="51">
        <f t="shared" si="17"/>
        <v>0</v>
      </c>
      <c r="AV7" s="51">
        <f t="shared" si="17"/>
        <v>0</v>
      </c>
      <c r="AW7" s="51">
        <f t="shared" si="17"/>
        <v>0</v>
      </c>
      <c r="AX7" s="51">
        <f t="shared" si="17"/>
        <v>0</v>
      </c>
      <c r="AY7" s="51">
        <f t="shared" si="17"/>
        <v>0</v>
      </c>
      <c r="AZ7" s="51">
        <f t="shared" si="17"/>
        <v>0</v>
      </c>
      <c r="BA7" s="51">
        <f t="shared" si="18"/>
        <v>0</v>
      </c>
      <c r="BB7" s="51">
        <f t="shared" si="18"/>
        <v>0</v>
      </c>
      <c r="BC7" s="51">
        <f t="shared" si="18"/>
        <v>0</v>
      </c>
      <c r="BD7" s="51">
        <f t="shared" si="18"/>
        <v>0</v>
      </c>
      <c r="BE7" s="51">
        <f t="shared" si="18"/>
        <v>0</v>
      </c>
      <c r="BF7" s="51">
        <f t="shared" si="18"/>
        <v>0</v>
      </c>
      <c r="BG7" s="51">
        <f t="shared" si="18"/>
        <v>0</v>
      </c>
      <c r="BH7" s="51">
        <f t="shared" si="18"/>
        <v>0</v>
      </c>
      <c r="BI7" s="51">
        <f t="shared" si="18"/>
        <v>0</v>
      </c>
      <c r="BJ7" s="51">
        <f t="shared" si="18"/>
        <v>0</v>
      </c>
      <c r="BK7" s="51">
        <f t="shared" si="19"/>
        <v>0</v>
      </c>
      <c r="BL7" s="51">
        <f t="shared" si="19"/>
        <v>0</v>
      </c>
      <c r="BM7" s="51">
        <f t="shared" si="19"/>
        <v>0</v>
      </c>
      <c r="BN7" s="51">
        <f t="shared" si="19"/>
        <v>0</v>
      </c>
      <c r="BO7" s="51">
        <f t="shared" si="19"/>
        <v>0</v>
      </c>
      <c r="BP7" s="51">
        <f t="shared" si="19"/>
        <v>0</v>
      </c>
      <c r="BQ7" s="51">
        <f t="shared" si="19"/>
        <v>0</v>
      </c>
      <c r="BR7" s="51">
        <f t="shared" si="19"/>
        <v>0</v>
      </c>
      <c r="BS7" s="51">
        <f t="shared" si="19"/>
        <v>0</v>
      </c>
      <c r="BT7" s="51">
        <f t="shared" si="19"/>
        <v>0</v>
      </c>
      <c r="BU7" s="51">
        <f t="shared" si="20"/>
        <v>0</v>
      </c>
      <c r="BV7" s="51">
        <f t="shared" si="20"/>
        <v>0</v>
      </c>
      <c r="BW7" s="51">
        <f t="shared" si="20"/>
        <v>0</v>
      </c>
      <c r="BX7" s="51">
        <f t="shared" si="20"/>
        <v>0</v>
      </c>
      <c r="BY7" s="51">
        <f t="shared" si="20"/>
        <v>0</v>
      </c>
      <c r="BZ7" s="51">
        <f t="shared" si="20"/>
        <v>0</v>
      </c>
      <c r="CA7" s="51">
        <f t="shared" si="20"/>
        <v>0</v>
      </c>
      <c r="CB7" s="51">
        <f t="shared" si="20"/>
        <v>0</v>
      </c>
      <c r="CC7" s="51">
        <f t="shared" si="20"/>
        <v>0</v>
      </c>
      <c r="CD7" s="51">
        <f t="shared" si="20"/>
        <v>0</v>
      </c>
      <c r="CE7" s="51">
        <f t="shared" si="21"/>
        <v>0</v>
      </c>
      <c r="CF7" s="51">
        <f t="shared" si="21"/>
        <v>0</v>
      </c>
      <c r="CG7" s="51">
        <f t="shared" si="21"/>
        <v>0</v>
      </c>
      <c r="CH7" s="51">
        <f t="shared" si="21"/>
        <v>0</v>
      </c>
      <c r="CI7" s="51">
        <f t="shared" si="21"/>
        <v>0</v>
      </c>
      <c r="CJ7" s="51">
        <f t="shared" si="21"/>
        <v>0</v>
      </c>
      <c r="CK7" s="51">
        <f t="shared" si="21"/>
        <v>0</v>
      </c>
      <c r="CL7" s="51">
        <f t="shared" si="21"/>
        <v>0</v>
      </c>
      <c r="CM7" s="51">
        <f t="shared" si="21"/>
        <v>0</v>
      </c>
      <c r="CN7" s="51">
        <f t="shared" si="21"/>
        <v>0</v>
      </c>
      <c r="CO7" s="51">
        <f t="shared" si="22"/>
        <v>0</v>
      </c>
      <c r="CP7" s="51">
        <f t="shared" si="22"/>
        <v>0</v>
      </c>
      <c r="CQ7" s="51">
        <f t="shared" si="22"/>
        <v>0</v>
      </c>
      <c r="CR7" s="51">
        <f t="shared" si="22"/>
        <v>0</v>
      </c>
      <c r="CS7" s="51">
        <f t="shared" si="22"/>
        <v>0</v>
      </c>
      <c r="CT7" s="51">
        <f t="shared" si="22"/>
        <v>0</v>
      </c>
      <c r="CU7" s="51">
        <f t="shared" si="22"/>
        <v>0</v>
      </c>
      <c r="CV7" s="51">
        <f t="shared" si="22"/>
        <v>0</v>
      </c>
      <c r="CW7" s="51">
        <f t="shared" si="22"/>
        <v>0</v>
      </c>
      <c r="CX7" s="51">
        <f t="shared" si="22"/>
        <v>0</v>
      </c>
      <c r="CY7" s="51">
        <f t="shared" si="23"/>
        <v>0</v>
      </c>
      <c r="CZ7" s="51">
        <f t="shared" si="23"/>
        <v>0</v>
      </c>
      <c r="DA7" s="51">
        <f t="shared" si="23"/>
        <v>0</v>
      </c>
      <c r="DB7" s="51">
        <f t="shared" si="23"/>
        <v>0</v>
      </c>
      <c r="DC7" s="51">
        <f t="shared" si="23"/>
        <v>0</v>
      </c>
      <c r="DD7" s="51">
        <f t="shared" si="23"/>
        <v>0</v>
      </c>
      <c r="DE7" s="51">
        <f t="shared" si="23"/>
        <v>0</v>
      </c>
      <c r="DF7" s="51">
        <f t="shared" si="23"/>
        <v>0</v>
      </c>
      <c r="DG7" s="51">
        <f t="shared" si="23"/>
        <v>0</v>
      </c>
      <c r="DH7" s="51">
        <f t="shared" si="23"/>
        <v>0</v>
      </c>
      <c r="DI7" s="51">
        <f t="shared" si="24"/>
        <v>0</v>
      </c>
      <c r="DJ7" s="51">
        <f t="shared" si="24"/>
        <v>0</v>
      </c>
      <c r="DK7" s="51">
        <f t="shared" si="24"/>
        <v>0</v>
      </c>
      <c r="DL7" s="51">
        <f t="shared" si="24"/>
        <v>0</v>
      </c>
      <c r="DM7" s="51">
        <f t="shared" si="24"/>
        <v>0</v>
      </c>
      <c r="DN7" s="51">
        <f t="shared" si="24"/>
        <v>0</v>
      </c>
      <c r="DO7" s="51">
        <f t="shared" si="24"/>
        <v>0</v>
      </c>
      <c r="DP7" s="51">
        <f t="shared" si="24"/>
        <v>0</v>
      </c>
      <c r="DQ7" s="51">
        <f t="shared" si="24"/>
        <v>0</v>
      </c>
      <c r="DR7" s="51">
        <f t="shared" si="24"/>
        <v>0</v>
      </c>
      <c r="DS7" s="51">
        <f t="shared" si="25"/>
        <v>0</v>
      </c>
      <c r="DT7" s="51">
        <f t="shared" si="25"/>
        <v>0</v>
      </c>
      <c r="DU7" s="51">
        <f t="shared" si="25"/>
        <v>0</v>
      </c>
      <c r="DV7" s="51">
        <f t="shared" si="25"/>
        <v>0</v>
      </c>
      <c r="DW7" s="51">
        <f t="shared" si="25"/>
        <v>0</v>
      </c>
      <c r="DX7" s="51">
        <f t="shared" si="25"/>
        <v>0</v>
      </c>
      <c r="DY7" s="51">
        <f t="shared" si="25"/>
        <v>0</v>
      </c>
      <c r="DZ7" s="51">
        <f t="shared" si="25"/>
        <v>0</v>
      </c>
      <c r="EA7" s="51">
        <f t="shared" si="25"/>
        <v>0</v>
      </c>
      <c r="EB7" s="51">
        <f t="shared" si="25"/>
        <v>0</v>
      </c>
      <c r="EC7" s="51">
        <f t="shared" si="26"/>
        <v>0</v>
      </c>
      <c r="ED7" s="51">
        <f t="shared" si="26"/>
        <v>0</v>
      </c>
      <c r="EE7" s="51">
        <f t="shared" si="26"/>
        <v>0</v>
      </c>
      <c r="EF7" s="51">
        <f t="shared" si="26"/>
        <v>0</v>
      </c>
      <c r="EG7" s="51">
        <f t="shared" si="26"/>
        <v>0</v>
      </c>
      <c r="EH7" s="51">
        <f t="shared" si="26"/>
        <v>0</v>
      </c>
      <c r="EI7" s="51">
        <f t="shared" si="26"/>
        <v>0</v>
      </c>
      <c r="EJ7" s="51">
        <f t="shared" si="26"/>
        <v>0</v>
      </c>
      <c r="EK7" s="51">
        <f t="shared" si="26"/>
        <v>0</v>
      </c>
      <c r="EL7" s="51">
        <f t="shared" si="26"/>
        <v>0</v>
      </c>
      <c r="EM7" s="51">
        <f t="shared" si="27"/>
        <v>0</v>
      </c>
      <c r="EN7" s="51">
        <f t="shared" si="27"/>
        <v>0</v>
      </c>
      <c r="EO7" s="51">
        <f t="shared" si="27"/>
        <v>0</v>
      </c>
      <c r="EP7" s="51">
        <f t="shared" si="27"/>
        <v>0</v>
      </c>
      <c r="EQ7" s="51">
        <f t="shared" si="27"/>
        <v>0</v>
      </c>
      <c r="ER7" s="51">
        <f t="shared" si="27"/>
        <v>0</v>
      </c>
      <c r="ES7" s="51">
        <f t="shared" si="27"/>
        <v>0</v>
      </c>
      <c r="ET7" s="51">
        <f t="shared" si="27"/>
        <v>0</v>
      </c>
      <c r="EU7" s="51">
        <f t="shared" si="27"/>
        <v>0</v>
      </c>
      <c r="EV7" s="51">
        <f t="shared" si="27"/>
        <v>0</v>
      </c>
      <c r="EW7" s="51">
        <f t="shared" si="28"/>
        <v>0</v>
      </c>
      <c r="EX7" s="51">
        <f t="shared" si="28"/>
        <v>0</v>
      </c>
      <c r="EY7" s="51">
        <f t="shared" si="28"/>
        <v>0</v>
      </c>
      <c r="EZ7" s="51">
        <f t="shared" si="28"/>
        <v>0</v>
      </c>
      <c r="FA7" s="51">
        <f t="shared" si="28"/>
        <v>0</v>
      </c>
      <c r="FB7" s="51">
        <f t="shared" si="28"/>
        <v>0</v>
      </c>
      <c r="FC7" s="51">
        <f t="shared" si="28"/>
        <v>0</v>
      </c>
      <c r="FD7" s="51">
        <f t="shared" si="28"/>
        <v>0</v>
      </c>
      <c r="FE7" s="51">
        <f t="shared" si="28"/>
        <v>0</v>
      </c>
      <c r="FF7" s="51">
        <f t="shared" si="28"/>
        <v>0</v>
      </c>
      <c r="FG7" s="51">
        <f t="shared" si="29"/>
        <v>0</v>
      </c>
      <c r="FH7" s="51">
        <f t="shared" si="29"/>
        <v>0</v>
      </c>
      <c r="FI7" s="51">
        <f t="shared" si="29"/>
        <v>0</v>
      </c>
      <c r="FJ7" s="51">
        <f t="shared" si="29"/>
        <v>0</v>
      </c>
      <c r="FK7" s="51">
        <f t="shared" si="29"/>
        <v>0</v>
      </c>
      <c r="FL7" s="51">
        <f t="shared" si="29"/>
        <v>0</v>
      </c>
      <c r="FM7" s="51">
        <f t="shared" si="29"/>
        <v>0</v>
      </c>
      <c r="FN7" s="51">
        <f t="shared" si="29"/>
        <v>0</v>
      </c>
      <c r="FO7" s="51">
        <f t="shared" si="29"/>
        <v>0</v>
      </c>
      <c r="FP7" s="51">
        <f t="shared" si="29"/>
        <v>0</v>
      </c>
      <c r="FQ7" s="51">
        <f t="shared" si="30"/>
        <v>0</v>
      </c>
      <c r="FR7" s="51">
        <f t="shared" si="30"/>
        <v>0</v>
      </c>
      <c r="FS7" s="51">
        <f t="shared" si="30"/>
        <v>0</v>
      </c>
      <c r="FT7" s="51">
        <f t="shared" si="30"/>
        <v>0</v>
      </c>
      <c r="FU7" s="51">
        <f t="shared" si="30"/>
        <v>0</v>
      </c>
      <c r="FV7" s="51">
        <f t="shared" si="30"/>
        <v>0</v>
      </c>
      <c r="FW7" s="51">
        <f t="shared" si="30"/>
        <v>0</v>
      </c>
      <c r="FX7" s="51">
        <f t="shared" si="30"/>
        <v>0</v>
      </c>
      <c r="FY7" s="51">
        <f t="shared" si="30"/>
        <v>0</v>
      </c>
      <c r="FZ7" s="51">
        <f t="shared" si="30"/>
        <v>0</v>
      </c>
      <c r="GA7" s="51">
        <f t="shared" si="31"/>
        <v>0</v>
      </c>
      <c r="GB7" s="51">
        <f t="shared" si="31"/>
        <v>0</v>
      </c>
      <c r="GC7" s="51">
        <f t="shared" si="31"/>
        <v>0</v>
      </c>
      <c r="GD7" s="51">
        <f t="shared" si="31"/>
        <v>0</v>
      </c>
      <c r="GE7" s="51">
        <f t="shared" si="31"/>
        <v>0</v>
      </c>
      <c r="GF7" s="51">
        <f t="shared" si="31"/>
        <v>0</v>
      </c>
      <c r="GG7" s="51">
        <f t="shared" si="31"/>
        <v>0</v>
      </c>
      <c r="GH7" s="51">
        <f t="shared" si="31"/>
        <v>0</v>
      </c>
      <c r="GI7" s="51">
        <f t="shared" si="31"/>
        <v>0</v>
      </c>
      <c r="GJ7" s="51">
        <f t="shared" si="31"/>
        <v>0</v>
      </c>
      <c r="GK7" s="51">
        <f t="shared" si="32"/>
        <v>0</v>
      </c>
      <c r="GL7" s="51">
        <f t="shared" si="32"/>
        <v>0</v>
      </c>
      <c r="GM7" s="51">
        <f t="shared" si="32"/>
        <v>0</v>
      </c>
      <c r="GN7" s="51">
        <f t="shared" si="32"/>
        <v>0</v>
      </c>
      <c r="GO7" s="51">
        <f t="shared" si="32"/>
        <v>0</v>
      </c>
      <c r="GP7" s="51">
        <f t="shared" si="32"/>
        <v>0</v>
      </c>
      <c r="GQ7" s="51">
        <f t="shared" si="32"/>
        <v>0</v>
      </c>
      <c r="GR7" s="51">
        <f t="shared" si="32"/>
        <v>0</v>
      </c>
      <c r="GS7" s="51">
        <f t="shared" si="32"/>
        <v>0</v>
      </c>
      <c r="GT7" s="51">
        <f t="shared" si="32"/>
        <v>0</v>
      </c>
      <c r="GU7" s="51">
        <f t="shared" si="33"/>
        <v>0</v>
      </c>
      <c r="GV7" s="51">
        <f t="shared" si="33"/>
        <v>0</v>
      </c>
      <c r="GW7" s="51">
        <f t="shared" si="33"/>
        <v>0</v>
      </c>
      <c r="GX7" s="51">
        <f t="shared" si="33"/>
        <v>0</v>
      </c>
      <c r="GY7" s="51">
        <f t="shared" si="33"/>
        <v>0</v>
      </c>
      <c r="GZ7" s="51">
        <f t="shared" si="33"/>
        <v>0</v>
      </c>
      <c r="HA7" s="51">
        <f t="shared" si="33"/>
        <v>0</v>
      </c>
      <c r="HB7" s="51">
        <f t="shared" si="33"/>
        <v>0</v>
      </c>
      <c r="HC7" s="51">
        <f t="shared" si="33"/>
        <v>0</v>
      </c>
      <c r="HD7" s="51">
        <f t="shared" si="33"/>
        <v>0</v>
      </c>
      <c r="HE7" s="51">
        <f t="shared" si="34"/>
        <v>0</v>
      </c>
      <c r="HF7" s="51">
        <f t="shared" si="34"/>
        <v>0</v>
      </c>
      <c r="HG7" s="51">
        <f t="shared" si="34"/>
        <v>0</v>
      </c>
      <c r="HH7" s="51">
        <f t="shared" si="34"/>
        <v>0</v>
      </c>
      <c r="HI7" s="51">
        <f t="shared" si="34"/>
        <v>0</v>
      </c>
      <c r="HJ7" s="51">
        <f t="shared" si="34"/>
        <v>0</v>
      </c>
      <c r="HK7" s="51">
        <f t="shared" si="34"/>
        <v>0</v>
      </c>
      <c r="HL7" s="51">
        <f t="shared" si="34"/>
        <v>0</v>
      </c>
      <c r="HM7" s="51">
        <f t="shared" si="34"/>
        <v>0</v>
      </c>
      <c r="HN7" s="51">
        <f t="shared" si="34"/>
        <v>0</v>
      </c>
      <c r="HO7" s="51">
        <f t="shared" si="34"/>
        <v>0</v>
      </c>
      <c r="HP7" s="51">
        <f t="shared" si="34"/>
        <v>0</v>
      </c>
      <c r="HR7" s="46">
        <v>4</v>
      </c>
      <c r="HS7" s="49">
        <f t="shared" si="35"/>
        <v>20</v>
      </c>
      <c r="HT7" s="52">
        <f t="shared" si="36"/>
        <v>2.08579773891939</v>
      </c>
      <c r="HU7" s="63">
        <f t="shared" si="37"/>
        <v>3.2093238342923826E-3</v>
      </c>
      <c r="HV7" s="50">
        <f t="shared" si="10"/>
        <v>3.1250665572883305</v>
      </c>
      <c r="HW7" s="50" t="str">
        <f t="shared" si="11"/>
        <v>00:20</v>
      </c>
      <c r="HX7" s="50">
        <v>113.94366970061334</v>
      </c>
      <c r="HY7" s="62">
        <f>HY6+HX7*Escenario1!$D$15*0.06</f>
        <v>70.147621111500101</v>
      </c>
      <c r="HZ7" s="50">
        <f t="shared" si="38"/>
        <v>88.137776389441868</v>
      </c>
      <c r="IA7" s="64">
        <f>IA6+HZ7*Escenario1!$D$15*0.06</f>
        <v>58.377228152509716</v>
      </c>
      <c r="IB7" s="54"/>
      <c r="IC7" s="47">
        <v>5</v>
      </c>
      <c r="ID7" s="48">
        <f t="shared" si="12"/>
        <v>3.2093238342923826E-3</v>
      </c>
      <c r="IE7" s="48">
        <f t="shared" si="39"/>
        <v>7.8504339864859992E-3</v>
      </c>
      <c r="IF7" s="48">
        <f t="shared" si="39"/>
        <v>1.2976985830460603E-2</v>
      </c>
      <c r="IG7" s="48">
        <f t="shared" si="39"/>
        <v>6.7154609757989992E-3</v>
      </c>
      <c r="IH7" s="48">
        <f t="shared" si="39"/>
        <v>0</v>
      </c>
      <c r="II7" s="48">
        <f t="shared" si="39"/>
        <v>0</v>
      </c>
      <c r="IJ7" s="48">
        <f t="shared" si="39"/>
        <v>0</v>
      </c>
      <c r="IK7" s="48">
        <f t="shared" si="39"/>
        <v>0</v>
      </c>
      <c r="IL7" s="48">
        <f t="shared" si="39"/>
        <v>0</v>
      </c>
      <c r="IM7" s="48">
        <f t="shared" si="39"/>
        <v>0</v>
      </c>
      <c r="IN7" s="48">
        <f t="shared" si="39"/>
        <v>0</v>
      </c>
      <c r="IO7" s="48">
        <f t="shared" si="40"/>
        <v>0</v>
      </c>
      <c r="IP7" s="48">
        <f t="shared" si="40"/>
        <v>0</v>
      </c>
      <c r="IQ7" s="48">
        <f t="shared" si="40"/>
        <v>0</v>
      </c>
      <c r="IR7" s="48">
        <f t="shared" si="40"/>
        <v>0</v>
      </c>
      <c r="IS7" s="48">
        <f t="shared" si="40"/>
        <v>0</v>
      </c>
      <c r="IT7" s="48">
        <f t="shared" si="40"/>
        <v>0</v>
      </c>
      <c r="IU7" s="48">
        <f t="shared" si="40"/>
        <v>0</v>
      </c>
      <c r="IV7" s="48">
        <f t="shared" si="40"/>
        <v>0</v>
      </c>
      <c r="IW7" s="48">
        <f t="shared" si="40"/>
        <v>0</v>
      </c>
      <c r="IX7" s="48">
        <f t="shared" si="40"/>
        <v>0</v>
      </c>
      <c r="IY7" s="48">
        <f t="shared" si="41"/>
        <v>0</v>
      </c>
      <c r="IZ7" s="48">
        <f t="shared" si="41"/>
        <v>0</v>
      </c>
      <c r="JA7" s="48">
        <f t="shared" si="41"/>
        <v>0</v>
      </c>
      <c r="JB7" s="48">
        <f t="shared" si="41"/>
        <v>0</v>
      </c>
      <c r="JC7" s="48">
        <f t="shared" si="41"/>
        <v>0</v>
      </c>
      <c r="JD7" s="48">
        <f t="shared" si="41"/>
        <v>0</v>
      </c>
      <c r="JE7" s="48">
        <f t="shared" si="41"/>
        <v>0</v>
      </c>
      <c r="JF7" s="48">
        <f t="shared" si="41"/>
        <v>0</v>
      </c>
      <c r="JG7" s="48">
        <f t="shared" si="41"/>
        <v>0</v>
      </c>
      <c r="JH7" s="48">
        <f t="shared" si="41"/>
        <v>0</v>
      </c>
      <c r="JI7" s="48">
        <f t="shared" si="42"/>
        <v>0</v>
      </c>
      <c r="JJ7" s="48">
        <f t="shared" si="42"/>
        <v>0</v>
      </c>
      <c r="JK7" s="48">
        <f t="shared" si="42"/>
        <v>0</v>
      </c>
      <c r="JL7" s="48">
        <f t="shared" si="42"/>
        <v>0</v>
      </c>
      <c r="JM7" s="48">
        <f t="shared" si="42"/>
        <v>0</v>
      </c>
      <c r="JN7" s="48">
        <f t="shared" si="42"/>
        <v>0</v>
      </c>
      <c r="JO7" s="48">
        <f t="shared" si="42"/>
        <v>0</v>
      </c>
      <c r="JP7" s="48">
        <f t="shared" si="42"/>
        <v>0</v>
      </c>
      <c r="JQ7" s="48">
        <f t="shared" si="42"/>
        <v>0</v>
      </c>
      <c r="JR7" s="48">
        <f t="shared" si="42"/>
        <v>0</v>
      </c>
      <c r="JS7" s="48">
        <f t="shared" si="43"/>
        <v>0</v>
      </c>
      <c r="JT7" s="48">
        <f t="shared" si="43"/>
        <v>0</v>
      </c>
      <c r="JU7" s="48">
        <f t="shared" si="43"/>
        <v>0</v>
      </c>
      <c r="JV7" s="48">
        <f t="shared" si="43"/>
        <v>0</v>
      </c>
      <c r="JW7" s="48">
        <f t="shared" si="43"/>
        <v>0</v>
      </c>
      <c r="JX7" s="48">
        <f t="shared" si="43"/>
        <v>0</v>
      </c>
      <c r="JY7" s="48">
        <f t="shared" si="43"/>
        <v>0</v>
      </c>
      <c r="JZ7" s="48">
        <f t="shared" si="43"/>
        <v>0</v>
      </c>
      <c r="KA7" s="48">
        <f t="shared" si="43"/>
        <v>0</v>
      </c>
      <c r="KB7" s="48">
        <f t="shared" si="43"/>
        <v>0</v>
      </c>
      <c r="KC7" s="48">
        <f t="shared" si="44"/>
        <v>0</v>
      </c>
      <c r="KD7" s="48">
        <f t="shared" si="44"/>
        <v>0</v>
      </c>
      <c r="KE7" s="48">
        <f t="shared" si="44"/>
        <v>0</v>
      </c>
      <c r="KF7" s="48">
        <f t="shared" si="44"/>
        <v>0</v>
      </c>
      <c r="KG7" s="48">
        <f t="shared" si="44"/>
        <v>0</v>
      </c>
      <c r="KH7" s="48">
        <f t="shared" si="44"/>
        <v>0</v>
      </c>
      <c r="KI7" s="48">
        <f t="shared" si="44"/>
        <v>0</v>
      </c>
      <c r="KJ7" s="48">
        <f t="shared" si="44"/>
        <v>0</v>
      </c>
      <c r="KK7" s="48">
        <f t="shared" si="44"/>
        <v>0</v>
      </c>
      <c r="KL7" s="48">
        <f t="shared" si="44"/>
        <v>0</v>
      </c>
      <c r="KM7" s="48">
        <f t="shared" si="45"/>
        <v>0</v>
      </c>
      <c r="KN7" s="48">
        <f t="shared" si="45"/>
        <v>0</v>
      </c>
      <c r="KO7" s="48">
        <f t="shared" si="45"/>
        <v>0</v>
      </c>
      <c r="KP7" s="48">
        <f t="shared" si="45"/>
        <v>0</v>
      </c>
      <c r="KQ7" s="48">
        <f t="shared" si="45"/>
        <v>0</v>
      </c>
      <c r="KR7" s="48">
        <f t="shared" si="45"/>
        <v>0</v>
      </c>
      <c r="KS7" s="48">
        <f t="shared" si="45"/>
        <v>0</v>
      </c>
      <c r="KT7" s="48">
        <f t="shared" si="45"/>
        <v>0</v>
      </c>
      <c r="KU7" s="48">
        <f t="shared" si="45"/>
        <v>0</v>
      </c>
      <c r="KV7" s="48">
        <f t="shared" si="45"/>
        <v>0</v>
      </c>
      <c r="KW7" s="48">
        <f t="shared" si="46"/>
        <v>0</v>
      </c>
      <c r="KX7" s="48">
        <f t="shared" si="46"/>
        <v>0</v>
      </c>
      <c r="KY7" s="48">
        <f t="shared" si="46"/>
        <v>0</v>
      </c>
      <c r="KZ7" s="48">
        <f t="shared" si="46"/>
        <v>0</v>
      </c>
      <c r="LA7" s="48">
        <f t="shared" si="46"/>
        <v>0</v>
      </c>
      <c r="LB7" s="48">
        <f t="shared" si="46"/>
        <v>0</v>
      </c>
      <c r="LC7" s="48">
        <f t="shared" si="46"/>
        <v>0</v>
      </c>
      <c r="LD7" s="48">
        <f t="shared" si="46"/>
        <v>0</v>
      </c>
      <c r="LE7" s="48">
        <f t="shared" si="46"/>
        <v>0</v>
      </c>
      <c r="LF7" s="48">
        <f t="shared" si="46"/>
        <v>0</v>
      </c>
      <c r="LG7" s="48">
        <f t="shared" si="47"/>
        <v>0</v>
      </c>
      <c r="LH7" s="48">
        <f t="shared" si="47"/>
        <v>0</v>
      </c>
      <c r="LI7" s="48">
        <f t="shared" si="47"/>
        <v>0</v>
      </c>
      <c r="LJ7" s="48">
        <f t="shared" si="47"/>
        <v>0</v>
      </c>
      <c r="LK7" s="48">
        <f t="shared" si="47"/>
        <v>0</v>
      </c>
      <c r="LL7" s="48">
        <f t="shared" si="47"/>
        <v>0</v>
      </c>
      <c r="LM7" s="48">
        <f t="shared" si="47"/>
        <v>0</v>
      </c>
      <c r="LN7" s="48">
        <f t="shared" si="47"/>
        <v>0</v>
      </c>
      <c r="LO7" s="48">
        <f t="shared" si="47"/>
        <v>0</v>
      </c>
      <c r="LP7" s="48">
        <f t="shared" si="47"/>
        <v>0</v>
      </c>
      <c r="LQ7" s="48">
        <f t="shared" si="48"/>
        <v>0</v>
      </c>
      <c r="LR7" s="48">
        <f t="shared" si="48"/>
        <v>0</v>
      </c>
      <c r="LS7" s="48">
        <f t="shared" si="48"/>
        <v>0</v>
      </c>
      <c r="LT7" s="48">
        <f t="shared" si="48"/>
        <v>0</v>
      </c>
      <c r="LU7" s="48">
        <f t="shared" si="48"/>
        <v>0</v>
      </c>
      <c r="LV7" s="48">
        <f t="shared" si="48"/>
        <v>0</v>
      </c>
      <c r="LW7" s="48">
        <f t="shared" si="48"/>
        <v>0</v>
      </c>
      <c r="LX7" s="48">
        <f t="shared" si="48"/>
        <v>0</v>
      </c>
      <c r="LY7" s="48">
        <f t="shared" si="48"/>
        <v>0</v>
      </c>
      <c r="LZ7" s="48">
        <f t="shared" si="48"/>
        <v>0</v>
      </c>
      <c r="MA7" s="48">
        <f t="shared" si="49"/>
        <v>0</v>
      </c>
      <c r="MB7" s="48">
        <f t="shared" si="49"/>
        <v>0</v>
      </c>
      <c r="MC7" s="48">
        <f t="shared" si="49"/>
        <v>0</v>
      </c>
      <c r="MD7" s="48">
        <f t="shared" si="49"/>
        <v>0</v>
      </c>
      <c r="ME7" s="48">
        <f t="shared" si="49"/>
        <v>0</v>
      </c>
      <c r="MF7" s="48">
        <f t="shared" si="49"/>
        <v>0</v>
      </c>
      <c r="MG7" s="48">
        <f t="shared" si="49"/>
        <v>0</v>
      </c>
      <c r="MH7" s="48">
        <f t="shared" si="49"/>
        <v>0</v>
      </c>
      <c r="MI7" s="48">
        <f t="shared" si="49"/>
        <v>0</v>
      </c>
      <c r="MJ7" s="48">
        <f t="shared" si="49"/>
        <v>0</v>
      </c>
      <c r="MK7" s="48">
        <f t="shared" si="50"/>
        <v>0</v>
      </c>
      <c r="ML7" s="48">
        <f t="shared" si="50"/>
        <v>0</v>
      </c>
      <c r="MM7" s="48">
        <f t="shared" si="50"/>
        <v>0</v>
      </c>
      <c r="MN7" s="48">
        <f t="shared" si="50"/>
        <v>0</v>
      </c>
      <c r="MO7" s="48">
        <f t="shared" si="50"/>
        <v>0</v>
      </c>
      <c r="MP7" s="48">
        <f t="shared" si="50"/>
        <v>0</v>
      </c>
      <c r="MQ7" s="48">
        <f t="shared" si="50"/>
        <v>0</v>
      </c>
      <c r="MR7" s="48">
        <f t="shared" si="50"/>
        <v>0</v>
      </c>
      <c r="MS7" s="48">
        <f t="shared" si="50"/>
        <v>0</v>
      </c>
      <c r="MT7" s="48">
        <f t="shared" si="50"/>
        <v>0</v>
      </c>
      <c r="MU7" s="48">
        <f t="shared" si="51"/>
        <v>0</v>
      </c>
      <c r="MV7" s="48">
        <f t="shared" si="51"/>
        <v>0</v>
      </c>
      <c r="MW7" s="48">
        <f t="shared" si="51"/>
        <v>0</v>
      </c>
      <c r="MX7" s="48">
        <f t="shared" si="51"/>
        <v>0</v>
      </c>
      <c r="MY7" s="48">
        <f t="shared" si="51"/>
        <v>0</v>
      </c>
      <c r="MZ7" s="48">
        <f t="shared" si="51"/>
        <v>0</v>
      </c>
      <c r="NA7" s="48">
        <f t="shared" si="51"/>
        <v>0</v>
      </c>
      <c r="NB7" s="48">
        <f t="shared" si="51"/>
        <v>0</v>
      </c>
      <c r="NC7" s="48">
        <f t="shared" si="51"/>
        <v>0</v>
      </c>
      <c r="ND7" s="48">
        <f t="shared" si="51"/>
        <v>0</v>
      </c>
      <c r="NE7" s="48">
        <f t="shared" si="52"/>
        <v>0</v>
      </c>
      <c r="NF7" s="48">
        <f t="shared" si="52"/>
        <v>0</v>
      </c>
      <c r="NG7" s="48">
        <f t="shared" si="52"/>
        <v>0</v>
      </c>
      <c r="NH7" s="48">
        <f t="shared" si="52"/>
        <v>0</v>
      </c>
      <c r="NI7" s="48">
        <f t="shared" si="52"/>
        <v>0</v>
      </c>
      <c r="NJ7" s="48">
        <f t="shared" si="52"/>
        <v>0</v>
      </c>
      <c r="NK7" s="48">
        <f t="shared" si="52"/>
        <v>0</v>
      </c>
      <c r="NL7" s="48">
        <f t="shared" si="52"/>
        <v>0</v>
      </c>
      <c r="NM7" s="48">
        <f t="shared" si="52"/>
        <v>0</v>
      </c>
      <c r="NN7" s="48">
        <f t="shared" si="52"/>
        <v>0</v>
      </c>
      <c r="NO7" s="48">
        <f t="shared" si="53"/>
        <v>0</v>
      </c>
      <c r="NP7" s="48">
        <f t="shared" si="53"/>
        <v>0</v>
      </c>
      <c r="NQ7" s="48">
        <f t="shared" si="53"/>
        <v>0</v>
      </c>
      <c r="NR7" s="48">
        <f t="shared" si="53"/>
        <v>0</v>
      </c>
      <c r="NS7" s="48">
        <f t="shared" si="53"/>
        <v>0</v>
      </c>
      <c r="NT7" s="48">
        <f t="shared" si="53"/>
        <v>0</v>
      </c>
      <c r="NU7" s="48">
        <f t="shared" si="53"/>
        <v>0</v>
      </c>
      <c r="NV7" s="48">
        <f t="shared" si="53"/>
        <v>0</v>
      </c>
      <c r="NW7" s="48">
        <f t="shared" si="53"/>
        <v>0</v>
      </c>
      <c r="NX7" s="48">
        <f t="shared" si="53"/>
        <v>0</v>
      </c>
      <c r="NY7" s="48">
        <f t="shared" si="54"/>
        <v>0</v>
      </c>
      <c r="NZ7" s="48">
        <f t="shared" si="54"/>
        <v>0</v>
      </c>
      <c r="OA7" s="48">
        <f t="shared" si="54"/>
        <v>0</v>
      </c>
      <c r="OB7" s="48">
        <f t="shared" si="54"/>
        <v>0</v>
      </c>
      <c r="OC7" s="48">
        <f t="shared" si="54"/>
        <v>0</v>
      </c>
      <c r="OD7" s="48">
        <f t="shared" si="54"/>
        <v>0</v>
      </c>
      <c r="OE7" s="48">
        <f t="shared" si="54"/>
        <v>0</v>
      </c>
      <c r="OF7" s="48">
        <f t="shared" si="54"/>
        <v>0</v>
      </c>
      <c r="OG7" s="48">
        <f t="shared" si="54"/>
        <v>0</v>
      </c>
      <c r="OH7" s="48">
        <f t="shared" si="54"/>
        <v>0</v>
      </c>
      <c r="OI7" s="48">
        <f t="shared" si="55"/>
        <v>0</v>
      </c>
      <c r="OJ7" s="48">
        <f t="shared" si="55"/>
        <v>0</v>
      </c>
      <c r="OK7" s="48">
        <f t="shared" si="55"/>
        <v>0</v>
      </c>
      <c r="OL7" s="48">
        <f t="shared" si="55"/>
        <v>0</v>
      </c>
      <c r="OM7" s="48">
        <f t="shared" si="55"/>
        <v>0</v>
      </c>
      <c r="ON7" s="48">
        <f t="shared" si="55"/>
        <v>0</v>
      </c>
      <c r="OO7" s="48">
        <f t="shared" si="55"/>
        <v>0</v>
      </c>
      <c r="OP7" s="48">
        <f t="shared" si="55"/>
        <v>0</v>
      </c>
      <c r="OQ7" s="48">
        <f t="shared" si="55"/>
        <v>0</v>
      </c>
      <c r="OR7" s="48">
        <f t="shared" si="55"/>
        <v>0</v>
      </c>
      <c r="OS7" s="48">
        <f t="shared" si="56"/>
        <v>0</v>
      </c>
      <c r="OT7" s="48">
        <f t="shared" si="56"/>
        <v>0</v>
      </c>
      <c r="OU7" s="48">
        <f t="shared" si="56"/>
        <v>0</v>
      </c>
      <c r="OV7" s="48">
        <f t="shared" si="56"/>
        <v>0</v>
      </c>
      <c r="OW7" s="48">
        <f t="shared" si="56"/>
        <v>0</v>
      </c>
      <c r="OX7" s="48">
        <f t="shared" si="56"/>
        <v>0</v>
      </c>
      <c r="OY7" s="48">
        <f t="shared" si="56"/>
        <v>0</v>
      </c>
      <c r="OZ7" s="48">
        <f t="shared" si="56"/>
        <v>0</v>
      </c>
      <c r="PA7" s="48">
        <f t="shared" si="56"/>
        <v>0</v>
      </c>
      <c r="PB7" s="48">
        <f t="shared" si="56"/>
        <v>0</v>
      </c>
      <c r="PC7" s="48">
        <f t="shared" si="57"/>
        <v>0</v>
      </c>
      <c r="PD7" s="48">
        <f t="shared" si="57"/>
        <v>0</v>
      </c>
      <c r="PE7" s="48">
        <f t="shared" si="57"/>
        <v>0</v>
      </c>
      <c r="PF7" s="48">
        <f t="shared" si="57"/>
        <v>0</v>
      </c>
      <c r="PG7" s="48">
        <f t="shared" si="57"/>
        <v>0</v>
      </c>
      <c r="PH7" s="48">
        <f t="shared" si="57"/>
        <v>0</v>
      </c>
      <c r="PI7" s="48">
        <f t="shared" si="57"/>
        <v>0</v>
      </c>
      <c r="PJ7" s="48">
        <f t="shared" si="57"/>
        <v>0</v>
      </c>
      <c r="PK7" s="48">
        <f t="shared" si="57"/>
        <v>0</v>
      </c>
      <c r="PL7" s="48">
        <f t="shared" si="57"/>
        <v>0</v>
      </c>
      <c r="PM7" s="48">
        <f t="shared" si="57"/>
        <v>0</v>
      </c>
      <c r="PN7" s="48">
        <f t="shared" si="57"/>
        <v>0</v>
      </c>
    </row>
    <row r="8" spans="1:430" x14ac:dyDescent="0.3">
      <c r="A8" s="1" t="s">
        <v>167</v>
      </c>
      <c r="W8" s="46">
        <v>5</v>
      </c>
      <c r="X8" s="49">
        <f t="shared" si="14"/>
        <v>25</v>
      </c>
      <c r="Y8" s="52">
        <f t="shared" si="6"/>
        <v>1.1984607095257402</v>
      </c>
      <c r="Z8" s="63">
        <f t="shared" si="7"/>
        <v>5.6037913669719245E-3</v>
      </c>
      <c r="AA8" s="50">
        <f t="shared" si="8"/>
        <v>1.581914581081928</v>
      </c>
      <c r="AB8" s="50">
        <v>41.450259844792384</v>
      </c>
      <c r="AC8" s="62">
        <f t="shared" si="15"/>
        <v>24.205470912428098</v>
      </c>
      <c r="AD8" s="54"/>
      <c r="AE8" s="46">
        <v>6</v>
      </c>
      <c r="AF8" s="51">
        <f t="shared" si="9"/>
        <v>5.6037913669719245E-3</v>
      </c>
      <c r="AG8" s="51">
        <f t="shared" si="16"/>
        <v>6.0067150249743864E-3</v>
      </c>
      <c r="AH8" s="51">
        <f t="shared" si="16"/>
        <v>5.0334268353983951E-3</v>
      </c>
      <c r="AI8" s="51">
        <f t="shared" si="16"/>
        <v>2.648818732339102E-3</v>
      </c>
      <c r="AJ8" s="51">
        <f t="shared" si="16"/>
        <v>7.6072713075802073E-4</v>
      </c>
      <c r="AK8" s="51">
        <f t="shared" si="16"/>
        <v>0</v>
      </c>
      <c r="AL8" s="51">
        <f t="shared" si="16"/>
        <v>0</v>
      </c>
      <c r="AM8" s="51">
        <f t="shared" si="16"/>
        <v>0</v>
      </c>
      <c r="AN8" s="51">
        <f t="shared" si="16"/>
        <v>0</v>
      </c>
      <c r="AO8" s="51">
        <f t="shared" si="16"/>
        <v>0</v>
      </c>
      <c r="AP8" s="51">
        <f t="shared" si="16"/>
        <v>0</v>
      </c>
      <c r="AQ8" s="51">
        <f t="shared" si="17"/>
        <v>0</v>
      </c>
      <c r="AR8" s="51">
        <f t="shared" si="17"/>
        <v>0</v>
      </c>
      <c r="AS8" s="51">
        <f t="shared" si="17"/>
        <v>0</v>
      </c>
      <c r="AT8" s="51">
        <f t="shared" si="17"/>
        <v>0</v>
      </c>
      <c r="AU8" s="51">
        <f t="shared" si="17"/>
        <v>0</v>
      </c>
      <c r="AV8" s="51">
        <f t="shared" si="17"/>
        <v>0</v>
      </c>
      <c r="AW8" s="51">
        <f t="shared" si="17"/>
        <v>0</v>
      </c>
      <c r="AX8" s="51">
        <f t="shared" si="17"/>
        <v>0</v>
      </c>
      <c r="AY8" s="51">
        <f t="shared" si="17"/>
        <v>0</v>
      </c>
      <c r="AZ8" s="51">
        <f t="shared" si="17"/>
        <v>0</v>
      </c>
      <c r="BA8" s="51">
        <f t="shared" si="18"/>
        <v>0</v>
      </c>
      <c r="BB8" s="51">
        <f t="shared" si="18"/>
        <v>0</v>
      </c>
      <c r="BC8" s="51">
        <f t="shared" si="18"/>
        <v>0</v>
      </c>
      <c r="BD8" s="51">
        <f t="shared" si="18"/>
        <v>0</v>
      </c>
      <c r="BE8" s="51">
        <f t="shared" si="18"/>
        <v>0</v>
      </c>
      <c r="BF8" s="51">
        <f t="shared" si="18"/>
        <v>0</v>
      </c>
      <c r="BG8" s="51">
        <f t="shared" si="18"/>
        <v>0</v>
      </c>
      <c r="BH8" s="51">
        <f t="shared" si="18"/>
        <v>0</v>
      </c>
      <c r="BI8" s="51">
        <f t="shared" si="18"/>
        <v>0</v>
      </c>
      <c r="BJ8" s="51">
        <f t="shared" si="18"/>
        <v>0</v>
      </c>
      <c r="BK8" s="51">
        <f t="shared" si="19"/>
        <v>0</v>
      </c>
      <c r="BL8" s="51">
        <f t="shared" si="19"/>
        <v>0</v>
      </c>
      <c r="BM8" s="51">
        <f t="shared" si="19"/>
        <v>0</v>
      </c>
      <c r="BN8" s="51">
        <f t="shared" si="19"/>
        <v>0</v>
      </c>
      <c r="BO8" s="51">
        <f t="shared" si="19"/>
        <v>0</v>
      </c>
      <c r="BP8" s="51">
        <f t="shared" si="19"/>
        <v>0</v>
      </c>
      <c r="BQ8" s="51">
        <f t="shared" si="19"/>
        <v>0</v>
      </c>
      <c r="BR8" s="51">
        <f t="shared" si="19"/>
        <v>0</v>
      </c>
      <c r="BS8" s="51">
        <f t="shared" si="19"/>
        <v>0</v>
      </c>
      <c r="BT8" s="51">
        <f t="shared" si="19"/>
        <v>0</v>
      </c>
      <c r="BU8" s="51">
        <f t="shared" si="20"/>
        <v>0</v>
      </c>
      <c r="BV8" s="51">
        <f t="shared" si="20"/>
        <v>0</v>
      </c>
      <c r="BW8" s="51">
        <f t="shared" si="20"/>
        <v>0</v>
      </c>
      <c r="BX8" s="51">
        <f t="shared" si="20"/>
        <v>0</v>
      </c>
      <c r="BY8" s="51">
        <f t="shared" si="20"/>
        <v>0</v>
      </c>
      <c r="BZ8" s="51">
        <f t="shared" si="20"/>
        <v>0</v>
      </c>
      <c r="CA8" s="51">
        <f t="shared" si="20"/>
        <v>0</v>
      </c>
      <c r="CB8" s="51">
        <f t="shared" si="20"/>
        <v>0</v>
      </c>
      <c r="CC8" s="51">
        <f t="shared" si="20"/>
        <v>0</v>
      </c>
      <c r="CD8" s="51">
        <f t="shared" si="20"/>
        <v>0</v>
      </c>
      <c r="CE8" s="51">
        <f t="shared" si="21"/>
        <v>0</v>
      </c>
      <c r="CF8" s="51">
        <f t="shared" si="21"/>
        <v>0</v>
      </c>
      <c r="CG8" s="51">
        <f t="shared" si="21"/>
        <v>0</v>
      </c>
      <c r="CH8" s="51">
        <f t="shared" si="21"/>
        <v>0</v>
      </c>
      <c r="CI8" s="51">
        <f t="shared" si="21"/>
        <v>0</v>
      </c>
      <c r="CJ8" s="51">
        <f t="shared" si="21"/>
        <v>0</v>
      </c>
      <c r="CK8" s="51">
        <f t="shared" si="21"/>
        <v>0</v>
      </c>
      <c r="CL8" s="51">
        <f t="shared" si="21"/>
        <v>0</v>
      </c>
      <c r="CM8" s="51">
        <f t="shared" si="21"/>
        <v>0</v>
      </c>
      <c r="CN8" s="51">
        <f t="shared" si="21"/>
        <v>0</v>
      </c>
      <c r="CO8" s="51">
        <f t="shared" si="22"/>
        <v>0</v>
      </c>
      <c r="CP8" s="51">
        <f t="shared" si="22"/>
        <v>0</v>
      </c>
      <c r="CQ8" s="51">
        <f t="shared" si="22"/>
        <v>0</v>
      </c>
      <c r="CR8" s="51">
        <f t="shared" si="22"/>
        <v>0</v>
      </c>
      <c r="CS8" s="51">
        <f t="shared" si="22"/>
        <v>0</v>
      </c>
      <c r="CT8" s="51">
        <f t="shared" si="22"/>
        <v>0</v>
      </c>
      <c r="CU8" s="51">
        <f t="shared" si="22"/>
        <v>0</v>
      </c>
      <c r="CV8" s="51">
        <f t="shared" si="22"/>
        <v>0</v>
      </c>
      <c r="CW8" s="51">
        <f t="shared" si="22"/>
        <v>0</v>
      </c>
      <c r="CX8" s="51">
        <f t="shared" si="22"/>
        <v>0</v>
      </c>
      <c r="CY8" s="51">
        <f t="shared" si="23"/>
        <v>0</v>
      </c>
      <c r="CZ8" s="51">
        <f t="shared" si="23"/>
        <v>0</v>
      </c>
      <c r="DA8" s="51">
        <f t="shared" si="23"/>
        <v>0</v>
      </c>
      <c r="DB8" s="51">
        <f t="shared" si="23"/>
        <v>0</v>
      </c>
      <c r="DC8" s="51">
        <f t="shared" si="23"/>
        <v>0</v>
      </c>
      <c r="DD8" s="51">
        <f t="shared" si="23"/>
        <v>0</v>
      </c>
      <c r="DE8" s="51">
        <f t="shared" si="23"/>
        <v>0</v>
      </c>
      <c r="DF8" s="51">
        <f t="shared" si="23"/>
        <v>0</v>
      </c>
      <c r="DG8" s="51">
        <f t="shared" si="23"/>
        <v>0</v>
      </c>
      <c r="DH8" s="51">
        <f t="shared" si="23"/>
        <v>0</v>
      </c>
      <c r="DI8" s="51">
        <f t="shared" si="24"/>
        <v>0</v>
      </c>
      <c r="DJ8" s="51">
        <f t="shared" si="24"/>
        <v>0</v>
      </c>
      <c r="DK8" s="51">
        <f t="shared" si="24"/>
        <v>0</v>
      </c>
      <c r="DL8" s="51">
        <f t="shared" si="24"/>
        <v>0</v>
      </c>
      <c r="DM8" s="51">
        <f t="shared" si="24"/>
        <v>0</v>
      </c>
      <c r="DN8" s="51">
        <f t="shared" si="24"/>
        <v>0</v>
      </c>
      <c r="DO8" s="51">
        <f t="shared" si="24"/>
        <v>0</v>
      </c>
      <c r="DP8" s="51">
        <f t="shared" si="24"/>
        <v>0</v>
      </c>
      <c r="DQ8" s="51">
        <f t="shared" si="24"/>
        <v>0</v>
      </c>
      <c r="DR8" s="51">
        <f t="shared" si="24"/>
        <v>0</v>
      </c>
      <c r="DS8" s="51">
        <f t="shared" si="25"/>
        <v>0</v>
      </c>
      <c r="DT8" s="51">
        <f t="shared" si="25"/>
        <v>0</v>
      </c>
      <c r="DU8" s="51">
        <f t="shared" si="25"/>
        <v>0</v>
      </c>
      <c r="DV8" s="51">
        <f t="shared" si="25"/>
        <v>0</v>
      </c>
      <c r="DW8" s="51">
        <f t="shared" si="25"/>
        <v>0</v>
      </c>
      <c r="DX8" s="51">
        <f t="shared" si="25"/>
        <v>0</v>
      </c>
      <c r="DY8" s="51">
        <f t="shared" si="25"/>
        <v>0</v>
      </c>
      <c r="DZ8" s="51">
        <f t="shared" si="25"/>
        <v>0</v>
      </c>
      <c r="EA8" s="51">
        <f t="shared" si="25"/>
        <v>0</v>
      </c>
      <c r="EB8" s="51">
        <f t="shared" si="25"/>
        <v>0</v>
      </c>
      <c r="EC8" s="51">
        <f t="shared" si="26"/>
        <v>0</v>
      </c>
      <c r="ED8" s="51">
        <f t="shared" si="26"/>
        <v>0</v>
      </c>
      <c r="EE8" s="51">
        <f t="shared" si="26"/>
        <v>0</v>
      </c>
      <c r="EF8" s="51">
        <f t="shared" si="26"/>
        <v>0</v>
      </c>
      <c r="EG8" s="51">
        <f t="shared" si="26"/>
        <v>0</v>
      </c>
      <c r="EH8" s="51">
        <f t="shared" si="26"/>
        <v>0</v>
      </c>
      <c r="EI8" s="51">
        <f t="shared" si="26"/>
        <v>0</v>
      </c>
      <c r="EJ8" s="51">
        <f t="shared" si="26"/>
        <v>0</v>
      </c>
      <c r="EK8" s="51">
        <f t="shared" si="26"/>
        <v>0</v>
      </c>
      <c r="EL8" s="51">
        <f t="shared" si="26"/>
        <v>0</v>
      </c>
      <c r="EM8" s="51">
        <f t="shared" si="27"/>
        <v>0</v>
      </c>
      <c r="EN8" s="51">
        <f t="shared" si="27"/>
        <v>0</v>
      </c>
      <c r="EO8" s="51">
        <f t="shared" si="27"/>
        <v>0</v>
      </c>
      <c r="EP8" s="51">
        <f t="shared" si="27"/>
        <v>0</v>
      </c>
      <c r="EQ8" s="51">
        <f t="shared" si="27"/>
        <v>0</v>
      </c>
      <c r="ER8" s="51">
        <f t="shared" si="27"/>
        <v>0</v>
      </c>
      <c r="ES8" s="51">
        <f t="shared" si="27"/>
        <v>0</v>
      </c>
      <c r="ET8" s="51">
        <f t="shared" si="27"/>
        <v>0</v>
      </c>
      <c r="EU8" s="51">
        <f t="shared" si="27"/>
        <v>0</v>
      </c>
      <c r="EV8" s="51">
        <f t="shared" si="27"/>
        <v>0</v>
      </c>
      <c r="EW8" s="51">
        <f t="shared" si="28"/>
        <v>0</v>
      </c>
      <c r="EX8" s="51">
        <f t="shared" si="28"/>
        <v>0</v>
      </c>
      <c r="EY8" s="51">
        <f t="shared" si="28"/>
        <v>0</v>
      </c>
      <c r="EZ8" s="51">
        <f t="shared" si="28"/>
        <v>0</v>
      </c>
      <c r="FA8" s="51">
        <f t="shared" si="28"/>
        <v>0</v>
      </c>
      <c r="FB8" s="51">
        <f t="shared" si="28"/>
        <v>0</v>
      </c>
      <c r="FC8" s="51">
        <f t="shared" si="28"/>
        <v>0</v>
      </c>
      <c r="FD8" s="51">
        <f t="shared" si="28"/>
        <v>0</v>
      </c>
      <c r="FE8" s="51">
        <f t="shared" si="28"/>
        <v>0</v>
      </c>
      <c r="FF8" s="51">
        <f t="shared" si="28"/>
        <v>0</v>
      </c>
      <c r="FG8" s="51">
        <f t="shared" si="29"/>
        <v>0</v>
      </c>
      <c r="FH8" s="51">
        <f t="shared" si="29"/>
        <v>0</v>
      </c>
      <c r="FI8" s="51">
        <f t="shared" si="29"/>
        <v>0</v>
      </c>
      <c r="FJ8" s="51">
        <f t="shared" si="29"/>
        <v>0</v>
      </c>
      <c r="FK8" s="51">
        <f t="shared" si="29"/>
        <v>0</v>
      </c>
      <c r="FL8" s="51">
        <f t="shared" si="29"/>
        <v>0</v>
      </c>
      <c r="FM8" s="51">
        <f t="shared" si="29"/>
        <v>0</v>
      </c>
      <c r="FN8" s="51">
        <f t="shared" si="29"/>
        <v>0</v>
      </c>
      <c r="FO8" s="51">
        <f t="shared" si="29"/>
        <v>0</v>
      </c>
      <c r="FP8" s="51">
        <f t="shared" si="29"/>
        <v>0</v>
      </c>
      <c r="FQ8" s="51">
        <f t="shared" si="30"/>
        <v>0</v>
      </c>
      <c r="FR8" s="51">
        <f t="shared" si="30"/>
        <v>0</v>
      </c>
      <c r="FS8" s="51">
        <f t="shared" si="30"/>
        <v>0</v>
      </c>
      <c r="FT8" s="51">
        <f t="shared" si="30"/>
        <v>0</v>
      </c>
      <c r="FU8" s="51">
        <f t="shared" si="30"/>
        <v>0</v>
      </c>
      <c r="FV8" s="51">
        <f t="shared" si="30"/>
        <v>0</v>
      </c>
      <c r="FW8" s="51">
        <f t="shared" si="30"/>
        <v>0</v>
      </c>
      <c r="FX8" s="51">
        <f t="shared" si="30"/>
        <v>0</v>
      </c>
      <c r="FY8" s="51">
        <f t="shared" si="30"/>
        <v>0</v>
      </c>
      <c r="FZ8" s="51">
        <f t="shared" si="30"/>
        <v>0</v>
      </c>
      <c r="GA8" s="51">
        <f t="shared" si="31"/>
        <v>0</v>
      </c>
      <c r="GB8" s="51">
        <f t="shared" si="31"/>
        <v>0</v>
      </c>
      <c r="GC8" s="51">
        <f t="shared" si="31"/>
        <v>0</v>
      </c>
      <c r="GD8" s="51">
        <f t="shared" si="31"/>
        <v>0</v>
      </c>
      <c r="GE8" s="51">
        <f t="shared" si="31"/>
        <v>0</v>
      </c>
      <c r="GF8" s="51">
        <f t="shared" si="31"/>
        <v>0</v>
      </c>
      <c r="GG8" s="51">
        <f t="shared" si="31"/>
        <v>0</v>
      </c>
      <c r="GH8" s="51">
        <f t="shared" si="31"/>
        <v>0</v>
      </c>
      <c r="GI8" s="51">
        <f t="shared" si="31"/>
        <v>0</v>
      </c>
      <c r="GJ8" s="51">
        <f t="shared" si="31"/>
        <v>0</v>
      </c>
      <c r="GK8" s="51">
        <f t="shared" si="32"/>
        <v>0</v>
      </c>
      <c r="GL8" s="51">
        <f t="shared" si="32"/>
        <v>0</v>
      </c>
      <c r="GM8" s="51">
        <f t="shared" si="32"/>
        <v>0</v>
      </c>
      <c r="GN8" s="51">
        <f t="shared" si="32"/>
        <v>0</v>
      </c>
      <c r="GO8" s="51">
        <f t="shared" si="32"/>
        <v>0</v>
      </c>
      <c r="GP8" s="51">
        <f t="shared" si="32"/>
        <v>0</v>
      </c>
      <c r="GQ8" s="51">
        <f t="shared" si="32"/>
        <v>0</v>
      </c>
      <c r="GR8" s="51">
        <f t="shared" si="32"/>
        <v>0</v>
      </c>
      <c r="GS8" s="51">
        <f t="shared" si="32"/>
        <v>0</v>
      </c>
      <c r="GT8" s="51">
        <f t="shared" si="32"/>
        <v>0</v>
      </c>
      <c r="GU8" s="51">
        <f t="shared" si="33"/>
        <v>0</v>
      </c>
      <c r="GV8" s="51">
        <f t="shared" si="33"/>
        <v>0</v>
      </c>
      <c r="GW8" s="51">
        <f t="shared" si="33"/>
        <v>0</v>
      </c>
      <c r="GX8" s="51">
        <f t="shared" si="33"/>
        <v>0</v>
      </c>
      <c r="GY8" s="51">
        <f t="shared" si="33"/>
        <v>0</v>
      </c>
      <c r="GZ8" s="51">
        <f t="shared" si="33"/>
        <v>0</v>
      </c>
      <c r="HA8" s="51">
        <f t="shared" si="33"/>
        <v>0</v>
      </c>
      <c r="HB8" s="51">
        <f t="shared" si="33"/>
        <v>0</v>
      </c>
      <c r="HC8" s="51">
        <f t="shared" si="33"/>
        <v>0</v>
      </c>
      <c r="HD8" s="51">
        <f t="shared" si="33"/>
        <v>0</v>
      </c>
      <c r="HE8" s="51">
        <f t="shared" si="34"/>
        <v>0</v>
      </c>
      <c r="HF8" s="51">
        <f t="shared" si="34"/>
        <v>0</v>
      </c>
      <c r="HG8" s="51">
        <f t="shared" si="34"/>
        <v>0</v>
      </c>
      <c r="HH8" s="51">
        <f t="shared" si="34"/>
        <v>0</v>
      </c>
      <c r="HI8" s="51">
        <f t="shared" si="34"/>
        <v>0</v>
      </c>
      <c r="HJ8" s="51">
        <f t="shared" si="34"/>
        <v>0</v>
      </c>
      <c r="HK8" s="51">
        <f t="shared" si="34"/>
        <v>0</v>
      </c>
      <c r="HL8" s="51">
        <f t="shared" si="34"/>
        <v>0</v>
      </c>
      <c r="HM8" s="51">
        <f t="shared" si="34"/>
        <v>0</v>
      </c>
      <c r="HN8" s="51">
        <f t="shared" si="34"/>
        <v>0</v>
      </c>
      <c r="HO8" s="51">
        <f t="shared" si="34"/>
        <v>0</v>
      </c>
      <c r="HP8" s="51">
        <f t="shared" si="34"/>
        <v>0</v>
      </c>
      <c r="HR8" s="46">
        <v>5</v>
      </c>
      <c r="HS8" s="49">
        <f t="shared" si="35"/>
        <v>25</v>
      </c>
      <c r="HT8" s="52">
        <f t="shared" si="36"/>
        <v>2.6072471736492373</v>
      </c>
      <c r="HU8" s="63">
        <f t="shared" si="37"/>
        <v>1.3658629589843377E-3</v>
      </c>
      <c r="HV8" s="50">
        <f t="shared" si="10"/>
        <v>2.7407049452764616</v>
      </c>
      <c r="HW8" s="50" t="str">
        <f t="shared" si="11"/>
        <v>00:25</v>
      </c>
      <c r="HX8" s="50">
        <v>114.54573416322847</v>
      </c>
      <c r="HY8" s="62">
        <f>HY7+HX8*Escenario1!$D$15*0.06</f>
        <v>104.51134136046863</v>
      </c>
      <c r="HZ8" s="50">
        <f t="shared" si="38"/>
        <v>73.095474318436089</v>
      </c>
      <c r="IA8" s="64">
        <f>IA7+HZ8*Escenario1!$D$15*0.06</f>
        <v>80.305870448040537</v>
      </c>
      <c r="IB8" s="54"/>
      <c r="IC8" s="47">
        <v>6</v>
      </c>
      <c r="ID8" s="48">
        <f t="shared" si="12"/>
        <v>1.3658629589843377E-3</v>
      </c>
      <c r="IE8" s="48">
        <f t="shared" si="39"/>
        <v>3.2093238342923826E-3</v>
      </c>
      <c r="IF8" s="48">
        <f t="shared" si="39"/>
        <v>7.8504339864859992E-3</v>
      </c>
      <c r="IG8" s="48">
        <f t="shared" si="39"/>
        <v>1.2976985830460603E-2</v>
      </c>
      <c r="IH8" s="48">
        <f t="shared" si="39"/>
        <v>6.7154609757989992E-3</v>
      </c>
      <c r="II8" s="48">
        <f t="shared" si="39"/>
        <v>0</v>
      </c>
      <c r="IJ8" s="48">
        <f t="shared" si="39"/>
        <v>0</v>
      </c>
      <c r="IK8" s="48">
        <f t="shared" si="39"/>
        <v>0</v>
      </c>
      <c r="IL8" s="48">
        <f t="shared" si="39"/>
        <v>0</v>
      </c>
      <c r="IM8" s="48">
        <f t="shared" si="39"/>
        <v>0</v>
      </c>
      <c r="IN8" s="48">
        <f t="shared" si="39"/>
        <v>0</v>
      </c>
      <c r="IO8" s="48">
        <f t="shared" si="40"/>
        <v>0</v>
      </c>
      <c r="IP8" s="48">
        <f t="shared" si="40"/>
        <v>0</v>
      </c>
      <c r="IQ8" s="48">
        <f t="shared" si="40"/>
        <v>0</v>
      </c>
      <c r="IR8" s="48">
        <f t="shared" si="40"/>
        <v>0</v>
      </c>
      <c r="IS8" s="48">
        <f t="shared" si="40"/>
        <v>0</v>
      </c>
      <c r="IT8" s="48">
        <f t="shared" si="40"/>
        <v>0</v>
      </c>
      <c r="IU8" s="48">
        <f t="shared" si="40"/>
        <v>0</v>
      </c>
      <c r="IV8" s="48">
        <f t="shared" si="40"/>
        <v>0</v>
      </c>
      <c r="IW8" s="48">
        <f t="shared" si="40"/>
        <v>0</v>
      </c>
      <c r="IX8" s="48">
        <f t="shared" si="40"/>
        <v>0</v>
      </c>
      <c r="IY8" s="48">
        <f t="shared" si="41"/>
        <v>0</v>
      </c>
      <c r="IZ8" s="48">
        <f t="shared" si="41"/>
        <v>0</v>
      </c>
      <c r="JA8" s="48">
        <f t="shared" si="41"/>
        <v>0</v>
      </c>
      <c r="JB8" s="48">
        <f t="shared" si="41"/>
        <v>0</v>
      </c>
      <c r="JC8" s="48">
        <f t="shared" si="41"/>
        <v>0</v>
      </c>
      <c r="JD8" s="48">
        <f t="shared" si="41"/>
        <v>0</v>
      </c>
      <c r="JE8" s="48">
        <f t="shared" si="41"/>
        <v>0</v>
      </c>
      <c r="JF8" s="48">
        <f t="shared" si="41"/>
        <v>0</v>
      </c>
      <c r="JG8" s="48">
        <f t="shared" si="41"/>
        <v>0</v>
      </c>
      <c r="JH8" s="48">
        <f t="shared" si="41"/>
        <v>0</v>
      </c>
      <c r="JI8" s="48">
        <f t="shared" si="42"/>
        <v>0</v>
      </c>
      <c r="JJ8" s="48">
        <f t="shared" si="42"/>
        <v>0</v>
      </c>
      <c r="JK8" s="48">
        <f t="shared" si="42"/>
        <v>0</v>
      </c>
      <c r="JL8" s="48">
        <f t="shared" si="42"/>
        <v>0</v>
      </c>
      <c r="JM8" s="48">
        <f t="shared" si="42"/>
        <v>0</v>
      </c>
      <c r="JN8" s="48">
        <f t="shared" si="42"/>
        <v>0</v>
      </c>
      <c r="JO8" s="48">
        <f t="shared" si="42"/>
        <v>0</v>
      </c>
      <c r="JP8" s="48">
        <f t="shared" si="42"/>
        <v>0</v>
      </c>
      <c r="JQ8" s="48">
        <f t="shared" si="42"/>
        <v>0</v>
      </c>
      <c r="JR8" s="48">
        <f t="shared" si="42"/>
        <v>0</v>
      </c>
      <c r="JS8" s="48">
        <f t="shared" si="43"/>
        <v>0</v>
      </c>
      <c r="JT8" s="48">
        <f t="shared" si="43"/>
        <v>0</v>
      </c>
      <c r="JU8" s="48">
        <f t="shared" si="43"/>
        <v>0</v>
      </c>
      <c r="JV8" s="48">
        <f t="shared" si="43"/>
        <v>0</v>
      </c>
      <c r="JW8" s="48">
        <f t="shared" si="43"/>
        <v>0</v>
      </c>
      <c r="JX8" s="48">
        <f t="shared" si="43"/>
        <v>0</v>
      </c>
      <c r="JY8" s="48">
        <f t="shared" si="43"/>
        <v>0</v>
      </c>
      <c r="JZ8" s="48">
        <f t="shared" si="43"/>
        <v>0</v>
      </c>
      <c r="KA8" s="48">
        <f t="shared" si="43"/>
        <v>0</v>
      </c>
      <c r="KB8" s="48">
        <f t="shared" si="43"/>
        <v>0</v>
      </c>
      <c r="KC8" s="48">
        <f t="shared" si="44"/>
        <v>0</v>
      </c>
      <c r="KD8" s="48">
        <f t="shared" si="44"/>
        <v>0</v>
      </c>
      <c r="KE8" s="48">
        <f t="shared" si="44"/>
        <v>0</v>
      </c>
      <c r="KF8" s="48">
        <f t="shared" si="44"/>
        <v>0</v>
      </c>
      <c r="KG8" s="48">
        <f t="shared" si="44"/>
        <v>0</v>
      </c>
      <c r="KH8" s="48">
        <f t="shared" si="44"/>
        <v>0</v>
      </c>
      <c r="KI8" s="48">
        <f t="shared" si="44"/>
        <v>0</v>
      </c>
      <c r="KJ8" s="48">
        <f t="shared" si="44"/>
        <v>0</v>
      </c>
      <c r="KK8" s="48">
        <f t="shared" si="44"/>
        <v>0</v>
      </c>
      <c r="KL8" s="48">
        <f t="shared" si="44"/>
        <v>0</v>
      </c>
      <c r="KM8" s="48">
        <f t="shared" si="45"/>
        <v>0</v>
      </c>
      <c r="KN8" s="48">
        <f t="shared" si="45"/>
        <v>0</v>
      </c>
      <c r="KO8" s="48">
        <f t="shared" si="45"/>
        <v>0</v>
      </c>
      <c r="KP8" s="48">
        <f t="shared" si="45"/>
        <v>0</v>
      </c>
      <c r="KQ8" s="48">
        <f t="shared" si="45"/>
        <v>0</v>
      </c>
      <c r="KR8" s="48">
        <f t="shared" si="45"/>
        <v>0</v>
      </c>
      <c r="KS8" s="48">
        <f t="shared" si="45"/>
        <v>0</v>
      </c>
      <c r="KT8" s="48">
        <f t="shared" si="45"/>
        <v>0</v>
      </c>
      <c r="KU8" s="48">
        <f t="shared" si="45"/>
        <v>0</v>
      </c>
      <c r="KV8" s="48">
        <f t="shared" si="45"/>
        <v>0</v>
      </c>
      <c r="KW8" s="48">
        <f t="shared" si="46"/>
        <v>0</v>
      </c>
      <c r="KX8" s="48">
        <f t="shared" si="46"/>
        <v>0</v>
      </c>
      <c r="KY8" s="48">
        <f t="shared" si="46"/>
        <v>0</v>
      </c>
      <c r="KZ8" s="48">
        <f t="shared" si="46"/>
        <v>0</v>
      </c>
      <c r="LA8" s="48">
        <f t="shared" si="46"/>
        <v>0</v>
      </c>
      <c r="LB8" s="48">
        <f t="shared" si="46"/>
        <v>0</v>
      </c>
      <c r="LC8" s="48">
        <f t="shared" si="46"/>
        <v>0</v>
      </c>
      <c r="LD8" s="48">
        <f t="shared" si="46"/>
        <v>0</v>
      </c>
      <c r="LE8" s="48">
        <f t="shared" si="46"/>
        <v>0</v>
      </c>
      <c r="LF8" s="48">
        <f t="shared" si="46"/>
        <v>0</v>
      </c>
      <c r="LG8" s="48">
        <f t="shared" si="47"/>
        <v>0</v>
      </c>
      <c r="LH8" s="48">
        <f t="shared" si="47"/>
        <v>0</v>
      </c>
      <c r="LI8" s="48">
        <f t="shared" si="47"/>
        <v>0</v>
      </c>
      <c r="LJ8" s="48">
        <f t="shared" si="47"/>
        <v>0</v>
      </c>
      <c r="LK8" s="48">
        <f t="shared" si="47"/>
        <v>0</v>
      </c>
      <c r="LL8" s="48">
        <f t="shared" si="47"/>
        <v>0</v>
      </c>
      <c r="LM8" s="48">
        <f t="shared" si="47"/>
        <v>0</v>
      </c>
      <c r="LN8" s="48">
        <f t="shared" si="47"/>
        <v>0</v>
      </c>
      <c r="LO8" s="48">
        <f t="shared" si="47"/>
        <v>0</v>
      </c>
      <c r="LP8" s="48">
        <f t="shared" si="47"/>
        <v>0</v>
      </c>
      <c r="LQ8" s="48">
        <f t="shared" si="48"/>
        <v>0</v>
      </c>
      <c r="LR8" s="48">
        <f t="shared" si="48"/>
        <v>0</v>
      </c>
      <c r="LS8" s="48">
        <f t="shared" si="48"/>
        <v>0</v>
      </c>
      <c r="LT8" s="48">
        <f t="shared" si="48"/>
        <v>0</v>
      </c>
      <c r="LU8" s="48">
        <f t="shared" si="48"/>
        <v>0</v>
      </c>
      <c r="LV8" s="48">
        <f t="shared" si="48"/>
        <v>0</v>
      </c>
      <c r="LW8" s="48">
        <f t="shared" si="48"/>
        <v>0</v>
      </c>
      <c r="LX8" s="48">
        <f t="shared" si="48"/>
        <v>0</v>
      </c>
      <c r="LY8" s="48">
        <f t="shared" si="48"/>
        <v>0</v>
      </c>
      <c r="LZ8" s="48">
        <f t="shared" si="48"/>
        <v>0</v>
      </c>
      <c r="MA8" s="48">
        <f t="shared" si="49"/>
        <v>0</v>
      </c>
      <c r="MB8" s="48">
        <f t="shared" si="49"/>
        <v>0</v>
      </c>
      <c r="MC8" s="48">
        <f t="shared" si="49"/>
        <v>0</v>
      </c>
      <c r="MD8" s="48">
        <f t="shared" si="49"/>
        <v>0</v>
      </c>
      <c r="ME8" s="48">
        <f t="shared" si="49"/>
        <v>0</v>
      </c>
      <c r="MF8" s="48">
        <f t="shared" si="49"/>
        <v>0</v>
      </c>
      <c r="MG8" s="48">
        <f t="shared" si="49"/>
        <v>0</v>
      </c>
      <c r="MH8" s="48">
        <f t="shared" si="49"/>
        <v>0</v>
      </c>
      <c r="MI8" s="48">
        <f t="shared" si="49"/>
        <v>0</v>
      </c>
      <c r="MJ8" s="48">
        <f t="shared" si="49"/>
        <v>0</v>
      </c>
      <c r="MK8" s="48">
        <f t="shared" si="50"/>
        <v>0</v>
      </c>
      <c r="ML8" s="48">
        <f t="shared" si="50"/>
        <v>0</v>
      </c>
      <c r="MM8" s="48">
        <f t="shared" si="50"/>
        <v>0</v>
      </c>
      <c r="MN8" s="48">
        <f t="shared" si="50"/>
        <v>0</v>
      </c>
      <c r="MO8" s="48">
        <f t="shared" si="50"/>
        <v>0</v>
      </c>
      <c r="MP8" s="48">
        <f t="shared" si="50"/>
        <v>0</v>
      </c>
      <c r="MQ8" s="48">
        <f t="shared" si="50"/>
        <v>0</v>
      </c>
      <c r="MR8" s="48">
        <f t="shared" si="50"/>
        <v>0</v>
      </c>
      <c r="MS8" s="48">
        <f t="shared" si="50"/>
        <v>0</v>
      </c>
      <c r="MT8" s="48">
        <f t="shared" si="50"/>
        <v>0</v>
      </c>
      <c r="MU8" s="48">
        <f t="shared" si="51"/>
        <v>0</v>
      </c>
      <c r="MV8" s="48">
        <f t="shared" si="51"/>
        <v>0</v>
      </c>
      <c r="MW8" s="48">
        <f t="shared" si="51"/>
        <v>0</v>
      </c>
      <c r="MX8" s="48">
        <f t="shared" si="51"/>
        <v>0</v>
      </c>
      <c r="MY8" s="48">
        <f t="shared" si="51"/>
        <v>0</v>
      </c>
      <c r="MZ8" s="48">
        <f t="shared" si="51"/>
        <v>0</v>
      </c>
      <c r="NA8" s="48">
        <f t="shared" si="51"/>
        <v>0</v>
      </c>
      <c r="NB8" s="48">
        <f t="shared" si="51"/>
        <v>0</v>
      </c>
      <c r="NC8" s="48">
        <f t="shared" si="51"/>
        <v>0</v>
      </c>
      <c r="ND8" s="48">
        <f t="shared" si="51"/>
        <v>0</v>
      </c>
      <c r="NE8" s="48">
        <f t="shared" si="52"/>
        <v>0</v>
      </c>
      <c r="NF8" s="48">
        <f t="shared" si="52"/>
        <v>0</v>
      </c>
      <c r="NG8" s="48">
        <f t="shared" si="52"/>
        <v>0</v>
      </c>
      <c r="NH8" s="48">
        <f t="shared" si="52"/>
        <v>0</v>
      </c>
      <c r="NI8" s="48">
        <f t="shared" si="52"/>
        <v>0</v>
      </c>
      <c r="NJ8" s="48">
        <f t="shared" si="52"/>
        <v>0</v>
      </c>
      <c r="NK8" s="48">
        <f t="shared" si="52"/>
        <v>0</v>
      </c>
      <c r="NL8" s="48">
        <f t="shared" si="52"/>
        <v>0</v>
      </c>
      <c r="NM8" s="48">
        <f t="shared" si="52"/>
        <v>0</v>
      </c>
      <c r="NN8" s="48">
        <f t="shared" si="52"/>
        <v>0</v>
      </c>
      <c r="NO8" s="48">
        <f t="shared" si="53"/>
        <v>0</v>
      </c>
      <c r="NP8" s="48">
        <f t="shared" si="53"/>
        <v>0</v>
      </c>
      <c r="NQ8" s="48">
        <f t="shared" si="53"/>
        <v>0</v>
      </c>
      <c r="NR8" s="48">
        <f t="shared" si="53"/>
        <v>0</v>
      </c>
      <c r="NS8" s="48">
        <f t="shared" si="53"/>
        <v>0</v>
      </c>
      <c r="NT8" s="48">
        <f t="shared" si="53"/>
        <v>0</v>
      </c>
      <c r="NU8" s="48">
        <f t="shared" si="53"/>
        <v>0</v>
      </c>
      <c r="NV8" s="48">
        <f t="shared" si="53"/>
        <v>0</v>
      </c>
      <c r="NW8" s="48">
        <f t="shared" si="53"/>
        <v>0</v>
      </c>
      <c r="NX8" s="48">
        <f t="shared" si="53"/>
        <v>0</v>
      </c>
      <c r="NY8" s="48">
        <f t="shared" si="54"/>
        <v>0</v>
      </c>
      <c r="NZ8" s="48">
        <f t="shared" si="54"/>
        <v>0</v>
      </c>
      <c r="OA8" s="48">
        <f t="shared" si="54"/>
        <v>0</v>
      </c>
      <c r="OB8" s="48">
        <f t="shared" si="54"/>
        <v>0</v>
      </c>
      <c r="OC8" s="48">
        <f t="shared" si="54"/>
        <v>0</v>
      </c>
      <c r="OD8" s="48">
        <f t="shared" si="54"/>
        <v>0</v>
      </c>
      <c r="OE8" s="48">
        <f t="shared" si="54"/>
        <v>0</v>
      </c>
      <c r="OF8" s="48">
        <f t="shared" si="54"/>
        <v>0</v>
      </c>
      <c r="OG8" s="48">
        <f t="shared" si="54"/>
        <v>0</v>
      </c>
      <c r="OH8" s="48">
        <f t="shared" si="54"/>
        <v>0</v>
      </c>
      <c r="OI8" s="48">
        <f t="shared" si="55"/>
        <v>0</v>
      </c>
      <c r="OJ8" s="48">
        <f t="shared" si="55"/>
        <v>0</v>
      </c>
      <c r="OK8" s="48">
        <f t="shared" si="55"/>
        <v>0</v>
      </c>
      <c r="OL8" s="48">
        <f t="shared" si="55"/>
        <v>0</v>
      </c>
      <c r="OM8" s="48">
        <f t="shared" si="55"/>
        <v>0</v>
      </c>
      <c r="ON8" s="48">
        <f t="shared" si="55"/>
        <v>0</v>
      </c>
      <c r="OO8" s="48">
        <f t="shared" si="55"/>
        <v>0</v>
      </c>
      <c r="OP8" s="48">
        <f t="shared" si="55"/>
        <v>0</v>
      </c>
      <c r="OQ8" s="48">
        <f t="shared" si="55"/>
        <v>0</v>
      </c>
      <c r="OR8" s="48">
        <f t="shared" si="55"/>
        <v>0</v>
      </c>
      <c r="OS8" s="48">
        <f t="shared" si="56"/>
        <v>0</v>
      </c>
      <c r="OT8" s="48">
        <f t="shared" si="56"/>
        <v>0</v>
      </c>
      <c r="OU8" s="48">
        <f t="shared" si="56"/>
        <v>0</v>
      </c>
      <c r="OV8" s="48">
        <f t="shared" si="56"/>
        <v>0</v>
      </c>
      <c r="OW8" s="48">
        <f t="shared" si="56"/>
        <v>0</v>
      </c>
      <c r="OX8" s="48">
        <f t="shared" si="56"/>
        <v>0</v>
      </c>
      <c r="OY8" s="48">
        <f t="shared" si="56"/>
        <v>0</v>
      </c>
      <c r="OZ8" s="48">
        <f t="shared" si="56"/>
        <v>0</v>
      </c>
      <c r="PA8" s="48">
        <f t="shared" si="56"/>
        <v>0</v>
      </c>
      <c r="PB8" s="48">
        <f t="shared" si="56"/>
        <v>0</v>
      </c>
      <c r="PC8" s="48">
        <f t="shared" si="57"/>
        <v>0</v>
      </c>
      <c r="PD8" s="48">
        <f t="shared" si="57"/>
        <v>0</v>
      </c>
      <c r="PE8" s="48">
        <f t="shared" si="57"/>
        <v>0</v>
      </c>
      <c r="PF8" s="48">
        <f t="shared" si="57"/>
        <v>0</v>
      </c>
      <c r="PG8" s="48">
        <f t="shared" si="57"/>
        <v>0</v>
      </c>
      <c r="PH8" s="48">
        <f t="shared" si="57"/>
        <v>0</v>
      </c>
      <c r="PI8" s="48">
        <f t="shared" si="57"/>
        <v>0</v>
      </c>
      <c r="PJ8" s="48">
        <f t="shared" si="57"/>
        <v>0</v>
      </c>
      <c r="PK8" s="48">
        <f t="shared" si="57"/>
        <v>0</v>
      </c>
      <c r="PL8" s="48">
        <f t="shared" si="57"/>
        <v>0</v>
      </c>
      <c r="PM8" s="48">
        <f t="shared" si="57"/>
        <v>0</v>
      </c>
      <c r="PN8" s="48">
        <f t="shared" si="57"/>
        <v>0</v>
      </c>
    </row>
    <row r="9" spans="1:430" x14ac:dyDescent="0.3">
      <c r="A9" s="38" t="s">
        <v>172</v>
      </c>
      <c r="B9" s="38" t="s">
        <v>175</v>
      </c>
      <c r="C9" s="38" t="s">
        <v>176</v>
      </c>
      <c r="D9" s="38" t="s">
        <v>177</v>
      </c>
      <c r="E9" s="38" t="s">
        <v>178</v>
      </c>
      <c r="F9" s="38" t="s">
        <v>179</v>
      </c>
      <c r="G9" s="38" t="s">
        <v>180</v>
      </c>
      <c r="W9" s="46">
        <v>6</v>
      </c>
      <c r="X9" s="49">
        <f t="shared" si="14"/>
        <v>30</v>
      </c>
      <c r="Y9" s="52">
        <f t="shared" si="6"/>
        <v>1.4381528514308883</v>
      </c>
      <c r="Z9" s="63">
        <f t="shared" si="7"/>
        <v>4.3725776573519236E-3</v>
      </c>
      <c r="AA9" s="50">
        <f t="shared" si="8"/>
        <v>1.3098632146676683</v>
      </c>
      <c r="AB9" s="50">
        <v>53.11566548541559</v>
      </c>
      <c r="AC9" s="62">
        <f t="shared" si="15"/>
        <v>40.140170558052773</v>
      </c>
      <c r="AD9" s="54"/>
      <c r="AE9" s="46">
        <v>7</v>
      </c>
      <c r="AF9" s="51">
        <f t="shared" si="9"/>
        <v>4.3725776573519236E-3</v>
      </c>
      <c r="AG9" s="51">
        <f t="shared" si="16"/>
        <v>5.6037913669719245E-3</v>
      </c>
      <c r="AH9" s="51">
        <f t="shared" si="16"/>
        <v>6.0067150249743864E-3</v>
      </c>
      <c r="AI9" s="51">
        <f t="shared" si="16"/>
        <v>5.0334268353983951E-3</v>
      </c>
      <c r="AJ9" s="51">
        <f t="shared" si="16"/>
        <v>2.648818732339102E-3</v>
      </c>
      <c r="AK9" s="51">
        <f t="shared" si="16"/>
        <v>7.6072713075802073E-4</v>
      </c>
      <c r="AL9" s="51">
        <f t="shared" si="16"/>
        <v>0</v>
      </c>
      <c r="AM9" s="51">
        <f t="shared" si="16"/>
        <v>0</v>
      </c>
      <c r="AN9" s="51">
        <f t="shared" si="16"/>
        <v>0</v>
      </c>
      <c r="AO9" s="51">
        <f t="shared" si="16"/>
        <v>0</v>
      </c>
      <c r="AP9" s="51">
        <f t="shared" si="16"/>
        <v>0</v>
      </c>
      <c r="AQ9" s="51">
        <f t="shared" si="17"/>
        <v>0</v>
      </c>
      <c r="AR9" s="51">
        <f t="shared" si="17"/>
        <v>0</v>
      </c>
      <c r="AS9" s="51">
        <f t="shared" si="17"/>
        <v>0</v>
      </c>
      <c r="AT9" s="51">
        <f t="shared" si="17"/>
        <v>0</v>
      </c>
      <c r="AU9" s="51">
        <f t="shared" si="17"/>
        <v>0</v>
      </c>
      <c r="AV9" s="51">
        <f t="shared" si="17"/>
        <v>0</v>
      </c>
      <c r="AW9" s="51">
        <f t="shared" si="17"/>
        <v>0</v>
      </c>
      <c r="AX9" s="51">
        <f t="shared" si="17"/>
        <v>0</v>
      </c>
      <c r="AY9" s="51">
        <f t="shared" si="17"/>
        <v>0</v>
      </c>
      <c r="AZ9" s="51">
        <f t="shared" si="17"/>
        <v>0</v>
      </c>
      <c r="BA9" s="51">
        <f t="shared" si="18"/>
        <v>0</v>
      </c>
      <c r="BB9" s="51">
        <f t="shared" si="18"/>
        <v>0</v>
      </c>
      <c r="BC9" s="51">
        <f t="shared" si="18"/>
        <v>0</v>
      </c>
      <c r="BD9" s="51">
        <f t="shared" si="18"/>
        <v>0</v>
      </c>
      <c r="BE9" s="51">
        <f t="shared" si="18"/>
        <v>0</v>
      </c>
      <c r="BF9" s="51">
        <f t="shared" si="18"/>
        <v>0</v>
      </c>
      <c r="BG9" s="51">
        <f t="shared" si="18"/>
        <v>0</v>
      </c>
      <c r="BH9" s="51">
        <f t="shared" si="18"/>
        <v>0</v>
      </c>
      <c r="BI9" s="51">
        <f t="shared" si="18"/>
        <v>0</v>
      </c>
      <c r="BJ9" s="51">
        <f t="shared" si="18"/>
        <v>0</v>
      </c>
      <c r="BK9" s="51">
        <f t="shared" si="19"/>
        <v>0</v>
      </c>
      <c r="BL9" s="51">
        <f t="shared" si="19"/>
        <v>0</v>
      </c>
      <c r="BM9" s="51">
        <f t="shared" si="19"/>
        <v>0</v>
      </c>
      <c r="BN9" s="51">
        <f t="shared" si="19"/>
        <v>0</v>
      </c>
      <c r="BO9" s="51">
        <f t="shared" si="19"/>
        <v>0</v>
      </c>
      <c r="BP9" s="51">
        <f t="shared" si="19"/>
        <v>0</v>
      </c>
      <c r="BQ9" s="51">
        <f t="shared" si="19"/>
        <v>0</v>
      </c>
      <c r="BR9" s="51">
        <f t="shared" si="19"/>
        <v>0</v>
      </c>
      <c r="BS9" s="51">
        <f t="shared" si="19"/>
        <v>0</v>
      </c>
      <c r="BT9" s="51">
        <f t="shared" si="19"/>
        <v>0</v>
      </c>
      <c r="BU9" s="51">
        <f t="shared" si="20"/>
        <v>0</v>
      </c>
      <c r="BV9" s="51">
        <f t="shared" si="20"/>
        <v>0</v>
      </c>
      <c r="BW9" s="51">
        <f t="shared" si="20"/>
        <v>0</v>
      </c>
      <c r="BX9" s="51">
        <f t="shared" si="20"/>
        <v>0</v>
      </c>
      <c r="BY9" s="51">
        <f t="shared" si="20"/>
        <v>0</v>
      </c>
      <c r="BZ9" s="51">
        <f t="shared" si="20"/>
        <v>0</v>
      </c>
      <c r="CA9" s="51">
        <f t="shared" si="20"/>
        <v>0</v>
      </c>
      <c r="CB9" s="51">
        <f t="shared" si="20"/>
        <v>0</v>
      </c>
      <c r="CC9" s="51">
        <f t="shared" si="20"/>
        <v>0</v>
      </c>
      <c r="CD9" s="51">
        <f t="shared" si="20"/>
        <v>0</v>
      </c>
      <c r="CE9" s="51">
        <f t="shared" si="21"/>
        <v>0</v>
      </c>
      <c r="CF9" s="51">
        <f t="shared" si="21"/>
        <v>0</v>
      </c>
      <c r="CG9" s="51">
        <f t="shared" si="21"/>
        <v>0</v>
      </c>
      <c r="CH9" s="51">
        <f t="shared" si="21"/>
        <v>0</v>
      </c>
      <c r="CI9" s="51">
        <f t="shared" si="21"/>
        <v>0</v>
      </c>
      <c r="CJ9" s="51">
        <f t="shared" si="21"/>
        <v>0</v>
      </c>
      <c r="CK9" s="51">
        <f t="shared" si="21"/>
        <v>0</v>
      </c>
      <c r="CL9" s="51">
        <f t="shared" si="21"/>
        <v>0</v>
      </c>
      <c r="CM9" s="51">
        <f t="shared" si="21"/>
        <v>0</v>
      </c>
      <c r="CN9" s="51">
        <f t="shared" si="21"/>
        <v>0</v>
      </c>
      <c r="CO9" s="51">
        <f t="shared" si="22"/>
        <v>0</v>
      </c>
      <c r="CP9" s="51">
        <f t="shared" si="22"/>
        <v>0</v>
      </c>
      <c r="CQ9" s="51">
        <f t="shared" si="22"/>
        <v>0</v>
      </c>
      <c r="CR9" s="51">
        <f t="shared" si="22"/>
        <v>0</v>
      </c>
      <c r="CS9" s="51">
        <f t="shared" si="22"/>
        <v>0</v>
      </c>
      <c r="CT9" s="51">
        <f t="shared" si="22"/>
        <v>0</v>
      </c>
      <c r="CU9" s="51">
        <f t="shared" si="22"/>
        <v>0</v>
      </c>
      <c r="CV9" s="51">
        <f t="shared" si="22"/>
        <v>0</v>
      </c>
      <c r="CW9" s="51">
        <f t="shared" si="22"/>
        <v>0</v>
      </c>
      <c r="CX9" s="51">
        <f t="shared" si="22"/>
        <v>0</v>
      </c>
      <c r="CY9" s="51">
        <f t="shared" si="23"/>
        <v>0</v>
      </c>
      <c r="CZ9" s="51">
        <f t="shared" si="23"/>
        <v>0</v>
      </c>
      <c r="DA9" s="51">
        <f t="shared" si="23"/>
        <v>0</v>
      </c>
      <c r="DB9" s="51">
        <f t="shared" si="23"/>
        <v>0</v>
      </c>
      <c r="DC9" s="51">
        <f t="shared" si="23"/>
        <v>0</v>
      </c>
      <c r="DD9" s="51">
        <f t="shared" si="23"/>
        <v>0</v>
      </c>
      <c r="DE9" s="51">
        <f t="shared" si="23"/>
        <v>0</v>
      </c>
      <c r="DF9" s="51">
        <f t="shared" si="23"/>
        <v>0</v>
      </c>
      <c r="DG9" s="51">
        <f t="shared" si="23"/>
        <v>0</v>
      </c>
      <c r="DH9" s="51">
        <f t="shared" si="23"/>
        <v>0</v>
      </c>
      <c r="DI9" s="51">
        <f t="shared" si="24"/>
        <v>0</v>
      </c>
      <c r="DJ9" s="51">
        <f t="shared" si="24"/>
        <v>0</v>
      </c>
      <c r="DK9" s="51">
        <f t="shared" si="24"/>
        <v>0</v>
      </c>
      <c r="DL9" s="51">
        <f t="shared" si="24"/>
        <v>0</v>
      </c>
      <c r="DM9" s="51">
        <f t="shared" si="24"/>
        <v>0</v>
      </c>
      <c r="DN9" s="51">
        <f t="shared" si="24"/>
        <v>0</v>
      </c>
      <c r="DO9" s="51">
        <f t="shared" si="24"/>
        <v>0</v>
      </c>
      <c r="DP9" s="51">
        <f t="shared" si="24"/>
        <v>0</v>
      </c>
      <c r="DQ9" s="51">
        <f t="shared" si="24"/>
        <v>0</v>
      </c>
      <c r="DR9" s="51">
        <f t="shared" si="24"/>
        <v>0</v>
      </c>
      <c r="DS9" s="51">
        <f t="shared" si="25"/>
        <v>0</v>
      </c>
      <c r="DT9" s="51">
        <f t="shared" si="25"/>
        <v>0</v>
      </c>
      <c r="DU9" s="51">
        <f t="shared" si="25"/>
        <v>0</v>
      </c>
      <c r="DV9" s="51">
        <f t="shared" si="25"/>
        <v>0</v>
      </c>
      <c r="DW9" s="51">
        <f t="shared" si="25"/>
        <v>0</v>
      </c>
      <c r="DX9" s="51">
        <f t="shared" si="25"/>
        <v>0</v>
      </c>
      <c r="DY9" s="51">
        <f t="shared" si="25"/>
        <v>0</v>
      </c>
      <c r="DZ9" s="51">
        <f t="shared" si="25"/>
        <v>0</v>
      </c>
      <c r="EA9" s="51">
        <f t="shared" si="25"/>
        <v>0</v>
      </c>
      <c r="EB9" s="51">
        <f t="shared" si="25"/>
        <v>0</v>
      </c>
      <c r="EC9" s="51">
        <f t="shared" si="26"/>
        <v>0</v>
      </c>
      <c r="ED9" s="51">
        <f t="shared" si="26"/>
        <v>0</v>
      </c>
      <c r="EE9" s="51">
        <f t="shared" si="26"/>
        <v>0</v>
      </c>
      <c r="EF9" s="51">
        <f t="shared" si="26"/>
        <v>0</v>
      </c>
      <c r="EG9" s="51">
        <f t="shared" si="26"/>
        <v>0</v>
      </c>
      <c r="EH9" s="51">
        <f t="shared" si="26"/>
        <v>0</v>
      </c>
      <c r="EI9" s="51">
        <f t="shared" si="26"/>
        <v>0</v>
      </c>
      <c r="EJ9" s="51">
        <f t="shared" si="26"/>
        <v>0</v>
      </c>
      <c r="EK9" s="51">
        <f t="shared" si="26"/>
        <v>0</v>
      </c>
      <c r="EL9" s="51">
        <f t="shared" si="26"/>
        <v>0</v>
      </c>
      <c r="EM9" s="51">
        <f t="shared" si="27"/>
        <v>0</v>
      </c>
      <c r="EN9" s="51">
        <f t="shared" si="27"/>
        <v>0</v>
      </c>
      <c r="EO9" s="51">
        <f t="shared" si="27"/>
        <v>0</v>
      </c>
      <c r="EP9" s="51">
        <f t="shared" si="27"/>
        <v>0</v>
      </c>
      <c r="EQ9" s="51">
        <f t="shared" si="27"/>
        <v>0</v>
      </c>
      <c r="ER9" s="51">
        <f t="shared" si="27"/>
        <v>0</v>
      </c>
      <c r="ES9" s="51">
        <f t="shared" si="27"/>
        <v>0</v>
      </c>
      <c r="ET9" s="51">
        <f t="shared" si="27"/>
        <v>0</v>
      </c>
      <c r="EU9" s="51">
        <f t="shared" si="27"/>
        <v>0</v>
      </c>
      <c r="EV9" s="51">
        <f t="shared" si="27"/>
        <v>0</v>
      </c>
      <c r="EW9" s="51">
        <f t="shared" si="28"/>
        <v>0</v>
      </c>
      <c r="EX9" s="51">
        <f t="shared" si="28"/>
        <v>0</v>
      </c>
      <c r="EY9" s="51">
        <f t="shared" si="28"/>
        <v>0</v>
      </c>
      <c r="EZ9" s="51">
        <f t="shared" si="28"/>
        <v>0</v>
      </c>
      <c r="FA9" s="51">
        <f t="shared" si="28"/>
        <v>0</v>
      </c>
      <c r="FB9" s="51">
        <f t="shared" si="28"/>
        <v>0</v>
      </c>
      <c r="FC9" s="51">
        <f t="shared" si="28"/>
        <v>0</v>
      </c>
      <c r="FD9" s="51">
        <f t="shared" si="28"/>
        <v>0</v>
      </c>
      <c r="FE9" s="51">
        <f t="shared" si="28"/>
        <v>0</v>
      </c>
      <c r="FF9" s="51">
        <f t="shared" si="28"/>
        <v>0</v>
      </c>
      <c r="FG9" s="51">
        <f t="shared" si="29"/>
        <v>0</v>
      </c>
      <c r="FH9" s="51">
        <f t="shared" si="29"/>
        <v>0</v>
      </c>
      <c r="FI9" s="51">
        <f t="shared" si="29"/>
        <v>0</v>
      </c>
      <c r="FJ9" s="51">
        <f t="shared" si="29"/>
        <v>0</v>
      </c>
      <c r="FK9" s="51">
        <f t="shared" si="29"/>
        <v>0</v>
      </c>
      <c r="FL9" s="51">
        <f t="shared" si="29"/>
        <v>0</v>
      </c>
      <c r="FM9" s="51">
        <f t="shared" si="29"/>
        <v>0</v>
      </c>
      <c r="FN9" s="51">
        <f t="shared" si="29"/>
        <v>0</v>
      </c>
      <c r="FO9" s="51">
        <f t="shared" si="29"/>
        <v>0</v>
      </c>
      <c r="FP9" s="51">
        <f t="shared" si="29"/>
        <v>0</v>
      </c>
      <c r="FQ9" s="51">
        <f t="shared" si="30"/>
        <v>0</v>
      </c>
      <c r="FR9" s="51">
        <f t="shared" si="30"/>
        <v>0</v>
      </c>
      <c r="FS9" s="51">
        <f t="shared" si="30"/>
        <v>0</v>
      </c>
      <c r="FT9" s="51">
        <f t="shared" si="30"/>
        <v>0</v>
      </c>
      <c r="FU9" s="51">
        <f t="shared" si="30"/>
        <v>0</v>
      </c>
      <c r="FV9" s="51">
        <f t="shared" si="30"/>
        <v>0</v>
      </c>
      <c r="FW9" s="51">
        <f t="shared" si="30"/>
        <v>0</v>
      </c>
      <c r="FX9" s="51">
        <f t="shared" si="30"/>
        <v>0</v>
      </c>
      <c r="FY9" s="51">
        <f t="shared" si="30"/>
        <v>0</v>
      </c>
      <c r="FZ9" s="51">
        <f t="shared" si="30"/>
        <v>0</v>
      </c>
      <c r="GA9" s="51">
        <f t="shared" si="31"/>
        <v>0</v>
      </c>
      <c r="GB9" s="51">
        <f t="shared" si="31"/>
        <v>0</v>
      </c>
      <c r="GC9" s="51">
        <f t="shared" si="31"/>
        <v>0</v>
      </c>
      <c r="GD9" s="51">
        <f t="shared" si="31"/>
        <v>0</v>
      </c>
      <c r="GE9" s="51">
        <f t="shared" si="31"/>
        <v>0</v>
      </c>
      <c r="GF9" s="51">
        <f t="shared" si="31"/>
        <v>0</v>
      </c>
      <c r="GG9" s="51">
        <f t="shared" si="31"/>
        <v>0</v>
      </c>
      <c r="GH9" s="51">
        <f t="shared" si="31"/>
        <v>0</v>
      </c>
      <c r="GI9" s="51">
        <f t="shared" si="31"/>
        <v>0</v>
      </c>
      <c r="GJ9" s="51">
        <f t="shared" si="31"/>
        <v>0</v>
      </c>
      <c r="GK9" s="51">
        <f t="shared" si="32"/>
        <v>0</v>
      </c>
      <c r="GL9" s="51">
        <f t="shared" si="32"/>
        <v>0</v>
      </c>
      <c r="GM9" s="51">
        <f t="shared" si="32"/>
        <v>0</v>
      </c>
      <c r="GN9" s="51">
        <f t="shared" si="32"/>
        <v>0</v>
      </c>
      <c r="GO9" s="51">
        <f t="shared" si="32"/>
        <v>0</v>
      </c>
      <c r="GP9" s="51">
        <f t="shared" si="32"/>
        <v>0</v>
      </c>
      <c r="GQ9" s="51">
        <f t="shared" si="32"/>
        <v>0</v>
      </c>
      <c r="GR9" s="51">
        <f t="shared" si="32"/>
        <v>0</v>
      </c>
      <c r="GS9" s="51">
        <f t="shared" si="32"/>
        <v>0</v>
      </c>
      <c r="GT9" s="51">
        <f t="shared" si="32"/>
        <v>0</v>
      </c>
      <c r="GU9" s="51">
        <f t="shared" si="33"/>
        <v>0</v>
      </c>
      <c r="GV9" s="51">
        <f t="shared" si="33"/>
        <v>0</v>
      </c>
      <c r="GW9" s="51">
        <f t="shared" si="33"/>
        <v>0</v>
      </c>
      <c r="GX9" s="51">
        <f t="shared" si="33"/>
        <v>0</v>
      </c>
      <c r="GY9" s="51">
        <f t="shared" si="33"/>
        <v>0</v>
      </c>
      <c r="GZ9" s="51">
        <f t="shared" si="33"/>
        <v>0</v>
      </c>
      <c r="HA9" s="51">
        <f t="shared" si="33"/>
        <v>0</v>
      </c>
      <c r="HB9" s="51">
        <f t="shared" si="33"/>
        <v>0</v>
      </c>
      <c r="HC9" s="51">
        <f t="shared" si="33"/>
        <v>0</v>
      </c>
      <c r="HD9" s="51">
        <f t="shared" si="33"/>
        <v>0</v>
      </c>
      <c r="HE9" s="51">
        <f t="shared" si="34"/>
        <v>0</v>
      </c>
      <c r="HF9" s="51">
        <f t="shared" si="34"/>
        <v>0</v>
      </c>
      <c r="HG9" s="51">
        <f t="shared" si="34"/>
        <v>0</v>
      </c>
      <c r="HH9" s="51">
        <f t="shared" si="34"/>
        <v>0</v>
      </c>
      <c r="HI9" s="51">
        <f t="shared" si="34"/>
        <v>0</v>
      </c>
      <c r="HJ9" s="51">
        <f t="shared" si="34"/>
        <v>0</v>
      </c>
      <c r="HK9" s="51">
        <f t="shared" si="34"/>
        <v>0</v>
      </c>
      <c r="HL9" s="51">
        <f t="shared" si="34"/>
        <v>0</v>
      </c>
      <c r="HM9" s="51">
        <f t="shared" si="34"/>
        <v>0</v>
      </c>
      <c r="HN9" s="51">
        <f t="shared" si="34"/>
        <v>0</v>
      </c>
      <c r="HO9" s="51">
        <f t="shared" si="34"/>
        <v>0</v>
      </c>
      <c r="HP9" s="51">
        <f t="shared" si="34"/>
        <v>0</v>
      </c>
      <c r="HR9" s="46">
        <v>6</v>
      </c>
      <c r="HS9" s="49">
        <f t="shared" si="35"/>
        <v>30</v>
      </c>
      <c r="HT9" s="52">
        <f t="shared" si="36"/>
        <v>3.128696608379085</v>
      </c>
      <c r="HU9" s="63">
        <f t="shared" si="37"/>
        <v>5.8604981628922268E-4</v>
      </c>
      <c r="HV9" s="50">
        <f t="shared" si="10"/>
        <v>2.4130376133052622</v>
      </c>
      <c r="HW9" s="50" t="str">
        <f t="shared" si="11"/>
        <v>00:30</v>
      </c>
      <c r="HX9" s="50">
        <v>106.55485262804562</v>
      </c>
      <c r="HY9" s="62">
        <f>HY8+HX9*Escenario1!$D$15*0.06</f>
        <v>136.4777971488823</v>
      </c>
      <c r="HZ9" s="50">
        <f t="shared" si="38"/>
        <v>53.439187142630033</v>
      </c>
      <c r="IA9" s="64">
        <f>IA8+HZ9*Escenario1!$D$15*0.06</f>
        <v>96.337626590829544</v>
      </c>
      <c r="IB9" s="54"/>
      <c r="IC9" s="47">
        <v>7</v>
      </c>
      <c r="ID9" s="48">
        <f t="shared" si="12"/>
        <v>5.8604981628922268E-4</v>
      </c>
      <c r="IE9" s="48">
        <f t="shared" si="39"/>
        <v>1.3658629589843377E-3</v>
      </c>
      <c r="IF9" s="48">
        <f t="shared" si="39"/>
        <v>3.2093238342923826E-3</v>
      </c>
      <c r="IG9" s="48">
        <f t="shared" si="39"/>
        <v>7.8504339864859992E-3</v>
      </c>
      <c r="IH9" s="48">
        <f t="shared" si="39"/>
        <v>1.2976985830460603E-2</v>
      </c>
      <c r="II9" s="48">
        <f t="shared" si="39"/>
        <v>6.7154609757989992E-3</v>
      </c>
      <c r="IJ9" s="48">
        <f t="shared" si="39"/>
        <v>0</v>
      </c>
      <c r="IK9" s="48">
        <f t="shared" si="39"/>
        <v>0</v>
      </c>
      <c r="IL9" s="48">
        <f t="shared" si="39"/>
        <v>0</v>
      </c>
      <c r="IM9" s="48">
        <f t="shared" si="39"/>
        <v>0</v>
      </c>
      <c r="IN9" s="48">
        <f t="shared" si="39"/>
        <v>0</v>
      </c>
      <c r="IO9" s="48">
        <f t="shared" si="40"/>
        <v>0</v>
      </c>
      <c r="IP9" s="48">
        <f t="shared" si="40"/>
        <v>0</v>
      </c>
      <c r="IQ9" s="48">
        <f t="shared" si="40"/>
        <v>0</v>
      </c>
      <c r="IR9" s="48">
        <f t="shared" si="40"/>
        <v>0</v>
      </c>
      <c r="IS9" s="48">
        <f t="shared" si="40"/>
        <v>0</v>
      </c>
      <c r="IT9" s="48">
        <f t="shared" si="40"/>
        <v>0</v>
      </c>
      <c r="IU9" s="48">
        <f t="shared" si="40"/>
        <v>0</v>
      </c>
      <c r="IV9" s="48">
        <f t="shared" si="40"/>
        <v>0</v>
      </c>
      <c r="IW9" s="48">
        <f t="shared" si="40"/>
        <v>0</v>
      </c>
      <c r="IX9" s="48">
        <f t="shared" si="40"/>
        <v>0</v>
      </c>
      <c r="IY9" s="48">
        <f t="shared" si="41"/>
        <v>0</v>
      </c>
      <c r="IZ9" s="48">
        <f t="shared" si="41"/>
        <v>0</v>
      </c>
      <c r="JA9" s="48">
        <f t="shared" si="41"/>
        <v>0</v>
      </c>
      <c r="JB9" s="48">
        <f t="shared" si="41"/>
        <v>0</v>
      </c>
      <c r="JC9" s="48">
        <f t="shared" si="41"/>
        <v>0</v>
      </c>
      <c r="JD9" s="48">
        <f t="shared" si="41"/>
        <v>0</v>
      </c>
      <c r="JE9" s="48">
        <f t="shared" si="41"/>
        <v>0</v>
      </c>
      <c r="JF9" s="48">
        <f t="shared" si="41"/>
        <v>0</v>
      </c>
      <c r="JG9" s="48">
        <f t="shared" si="41"/>
        <v>0</v>
      </c>
      <c r="JH9" s="48">
        <f t="shared" si="41"/>
        <v>0</v>
      </c>
      <c r="JI9" s="48">
        <f t="shared" si="42"/>
        <v>0</v>
      </c>
      <c r="JJ9" s="48">
        <f t="shared" si="42"/>
        <v>0</v>
      </c>
      <c r="JK9" s="48">
        <f t="shared" si="42"/>
        <v>0</v>
      </c>
      <c r="JL9" s="48">
        <f t="shared" si="42"/>
        <v>0</v>
      </c>
      <c r="JM9" s="48">
        <f t="shared" si="42"/>
        <v>0</v>
      </c>
      <c r="JN9" s="48">
        <f t="shared" si="42"/>
        <v>0</v>
      </c>
      <c r="JO9" s="48">
        <f t="shared" si="42"/>
        <v>0</v>
      </c>
      <c r="JP9" s="48">
        <f t="shared" si="42"/>
        <v>0</v>
      </c>
      <c r="JQ9" s="48">
        <f t="shared" si="42"/>
        <v>0</v>
      </c>
      <c r="JR9" s="48">
        <f t="shared" si="42"/>
        <v>0</v>
      </c>
      <c r="JS9" s="48">
        <f t="shared" si="43"/>
        <v>0</v>
      </c>
      <c r="JT9" s="48">
        <f t="shared" si="43"/>
        <v>0</v>
      </c>
      <c r="JU9" s="48">
        <f t="shared" si="43"/>
        <v>0</v>
      </c>
      <c r="JV9" s="48">
        <f t="shared" si="43"/>
        <v>0</v>
      </c>
      <c r="JW9" s="48">
        <f t="shared" si="43"/>
        <v>0</v>
      </c>
      <c r="JX9" s="48">
        <f t="shared" si="43"/>
        <v>0</v>
      </c>
      <c r="JY9" s="48">
        <f t="shared" si="43"/>
        <v>0</v>
      </c>
      <c r="JZ9" s="48">
        <f t="shared" si="43"/>
        <v>0</v>
      </c>
      <c r="KA9" s="48">
        <f t="shared" si="43"/>
        <v>0</v>
      </c>
      <c r="KB9" s="48">
        <f t="shared" si="43"/>
        <v>0</v>
      </c>
      <c r="KC9" s="48">
        <f t="shared" si="44"/>
        <v>0</v>
      </c>
      <c r="KD9" s="48">
        <f t="shared" si="44"/>
        <v>0</v>
      </c>
      <c r="KE9" s="48">
        <f t="shared" si="44"/>
        <v>0</v>
      </c>
      <c r="KF9" s="48">
        <f t="shared" si="44"/>
        <v>0</v>
      </c>
      <c r="KG9" s="48">
        <f t="shared" si="44"/>
        <v>0</v>
      </c>
      <c r="KH9" s="48">
        <f t="shared" si="44"/>
        <v>0</v>
      </c>
      <c r="KI9" s="48">
        <f t="shared" si="44"/>
        <v>0</v>
      </c>
      <c r="KJ9" s="48">
        <f t="shared" si="44"/>
        <v>0</v>
      </c>
      <c r="KK9" s="48">
        <f t="shared" si="44"/>
        <v>0</v>
      </c>
      <c r="KL9" s="48">
        <f t="shared" si="44"/>
        <v>0</v>
      </c>
      <c r="KM9" s="48">
        <f t="shared" si="45"/>
        <v>0</v>
      </c>
      <c r="KN9" s="48">
        <f t="shared" si="45"/>
        <v>0</v>
      </c>
      <c r="KO9" s="48">
        <f t="shared" si="45"/>
        <v>0</v>
      </c>
      <c r="KP9" s="48">
        <f t="shared" si="45"/>
        <v>0</v>
      </c>
      <c r="KQ9" s="48">
        <f t="shared" si="45"/>
        <v>0</v>
      </c>
      <c r="KR9" s="48">
        <f t="shared" si="45"/>
        <v>0</v>
      </c>
      <c r="KS9" s="48">
        <f t="shared" si="45"/>
        <v>0</v>
      </c>
      <c r="KT9" s="48">
        <f t="shared" si="45"/>
        <v>0</v>
      </c>
      <c r="KU9" s="48">
        <f t="shared" si="45"/>
        <v>0</v>
      </c>
      <c r="KV9" s="48">
        <f t="shared" si="45"/>
        <v>0</v>
      </c>
      <c r="KW9" s="48">
        <f t="shared" si="46"/>
        <v>0</v>
      </c>
      <c r="KX9" s="48">
        <f t="shared" si="46"/>
        <v>0</v>
      </c>
      <c r="KY9" s="48">
        <f t="shared" si="46"/>
        <v>0</v>
      </c>
      <c r="KZ9" s="48">
        <f t="shared" si="46"/>
        <v>0</v>
      </c>
      <c r="LA9" s="48">
        <f t="shared" si="46"/>
        <v>0</v>
      </c>
      <c r="LB9" s="48">
        <f t="shared" si="46"/>
        <v>0</v>
      </c>
      <c r="LC9" s="48">
        <f t="shared" si="46"/>
        <v>0</v>
      </c>
      <c r="LD9" s="48">
        <f t="shared" si="46"/>
        <v>0</v>
      </c>
      <c r="LE9" s="48">
        <f t="shared" si="46"/>
        <v>0</v>
      </c>
      <c r="LF9" s="48">
        <f t="shared" si="46"/>
        <v>0</v>
      </c>
      <c r="LG9" s="48">
        <f t="shared" si="47"/>
        <v>0</v>
      </c>
      <c r="LH9" s="48">
        <f t="shared" si="47"/>
        <v>0</v>
      </c>
      <c r="LI9" s="48">
        <f t="shared" si="47"/>
        <v>0</v>
      </c>
      <c r="LJ9" s="48">
        <f t="shared" si="47"/>
        <v>0</v>
      </c>
      <c r="LK9" s="48">
        <f t="shared" si="47"/>
        <v>0</v>
      </c>
      <c r="LL9" s="48">
        <f t="shared" si="47"/>
        <v>0</v>
      </c>
      <c r="LM9" s="48">
        <f t="shared" si="47"/>
        <v>0</v>
      </c>
      <c r="LN9" s="48">
        <f t="shared" si="47"/>
        <v>0</v>
      </c>
      <c r="LO9" s="48">
        <f t="shared" si="47"/>
        <v>0</v>
      </c>
      <c r="LP9" s="48">
        <f t="shared" si="47"/>
        <v>0</v>
      </c>
      <c r="LQ9" s="48">
        <f t="shared" si="48"/>
        <v>0</v>
      </c>
      <c r="LR9" s="48">
        <f t="shared" si="48"/>
        <v>0</v>
      </c>
      <c r="LS9" s="48">
        <f t="shared" si="48"/>
        <v>0</v>
      </c>
      <c r="LT9" s="48">
        <f t="shared" si="48"/>
        <v>0</v>
      </c>
      <c r="LU9" s="48">
        <f t="shared" si="48"/>
        <v>0</v>
      </c>
      <c r="LV9" s="48">
        <f t="shared" si="48"/>
        <v>0</v>
      </c>
      <c r="LW9" s="48">
        <f t="shared" si="48"/>
        <v>0</v>
      </c>
      <c r="LX9" s="48">
        <f t="shared" si="48"/>
        <v>0</v>
      </c>
      <c r="LY9" s="48">
        <f t="shared" si="48"/>
        <v>0</v>
      </c>
      <c r="LZ9" s="48">
        <f t="shared" si="48"/>
        <v>0</v>
      </c>
      <c r="MA9" s="48">
        <f t="shared" si="49"/>
        <v>0</v>
      </c>
      <c r="MB9" s="48">
        <f t="shared" si="49"/>
        <v>0</v>
      </c>
      <c r="MC9" s="48">
        <f t="shared" si="49"/>
        <v>0</v>
      </c>
      <c r="MD9" s="48">
        <f t="shared" si="49"/>
        <v>0</v>
      </c>
      <c r="ME9" s="48">
        <f t="shared" si="49"/>
        <v>0</v>
      </c>
      <c r="MF9" s="48">
        <f t="shared" si="49"/>
        <v>0</v>
      </c>
      <c r="MG9" s="48">
        <f t="shared" si="49"/>
        <v>0</v>
      </c>
      <c r="MH9" s="48">
        <f t="shared" si="49"/>
        <v>0</v>
      </c>
      <c r="MI9" s="48">
        <f t="shared" si="49"/>
        <v>0</v>
      </c>
      <c r="MJ9" s="48">
        <f t="shared" si="49"/>
        <v>0</v>
      </c>
      <c r="MK9" s="48">
        <f t="shared" si="50"/>
        <v>0</v>
      </c>
      <c r="ML9" s="48">
        <f t="shared" si="50"/>
        <v>0</v>
      </c>
      <c r="MM9" s="48">
        <f t="shared" si="50"/>
        <v>0</v>
      </c>
      <c r="MN9" s="48">
        <f t="shared" si="50"/>
        <v>0</v>
      </c>
      <c r="MO9" s="48">
        <f t="shared" si="50"/>
        <v>0</v>
      </c>
      <c r="MP9" s="48">
        <f t="shared" si="50"/>
        <v>0</v>
      </c>
      <c r="MQ9" s="48">
        <f t="shared" si="50"/>
        <v>0</v>
      </c>
      <c r="MR9" s="48">
        <f t="shared" si="50"/>
        <v>0</v>
      </c>
      <c r="MS9" s="48">
        <f t="shared" si="50"/>
        <v>0</v>
      </c>
      <c r="MT9" s="48">
        <f t="shared" si="50"/>
        <v>0</v>
      </c>
      <c r="MU9" s="48">
        <f t="shared" si="51"/>
        <v>0</v>
      </c>
      <c r="MV9" s="48">
        <f t="shared" si="51"/>
        <v>0</v>
      </c>
      <c r="MW9" s="48">
        <f t="shared" si="51"/>
        <v>0</v>
      </c>
      <c r="MX9" s="48">
        <f t="shared" si="51"/>
        <v>0</v>
      </c>
      <c r="MY9" s="48">
        <f t="shared" si="51"/>
        <v>0</v>
      </c>
      <c r="MZ9" s="48">
        <f t="shared" si="51"/>
        <v>0</v>
      </c>
      <c r="NA9" s="48">
        <f t="shared" si="51"/>
        <v>0</v>
      </c>
      <c r="NB9" s="48">
        <f t="shared" si="51"/>
        <v>0</v>
      </c>
      <c r="NC9" s="48">
        <f t="shared" si="51"/>
        <v>0</v>
      </c>
      <c r="ND9" s="48">
        <f t="shared" si="51"/>
        <v>0</v>
      </c>
      <c r="NE9" s="48">
        <f t="shared" si="52"/>
        <v>0</v>
      </c>
      <c r="NF9" s="48">
        <f t="shared" si="52"/>
        <v>0</v>
      </c>
      <c r="NG9" s="48">
        <f t="shared" si="52"/>
        <v>0</v>
      </c>
      <c r="NH9" s="48">
        <f t="shared" si="52"/>
        <v>0</v>
      </c>
      <c r="NI9" s="48">
        <f t="shared" si="52"/>
        <v>0</v>
      </c>
      <c r="NJ9" s="48">
        <f t="shared" si="52"/>
        <v>0</v>
      </c>
      <c r="NK9" s="48">
        <f t="shared" si="52"/>
        <v>0</v>
      </c>
      <c r="NL9" s="48">
        <f t="shared" si="52"/>
        <v>0</v>
      </c>
      <c r="NM9" s="48">
        <f t="shared" si="52"/>
        <v>0</v>
      </c>
      <c r="NN9" s="48">
        <f t="shared" si="52"/>
        <v>0</v>
      </c>
      <c r="NO9" s="48">
        <f t="shared" si="53"/>
        <v>0</v>
      </c>
      <c r="NP9" s="48">
        <f t="shared" si="53"/>
        <v>0</v>
      </c>
      <c r="NQ9" s="48">
        <f t="shared" si="53"/>
        <v>0</v>
      </c>
      <c r="NR9" s="48">
        <f t="shared" si="53"/>
        <v>0</v>
      </c>
      <c r="NS9" s="48">
        <f t="shared" si="53"/>
        <v>0</v>
      </c>
      <c r="NT9" s="48">
        <f t="shared" si="53"/>
        <v>0</v>
      </c>
      <c r="NU9" s="48">
        <f t="shared" si="53"/>
        <v>0</v>
      </c>
      <c r="NV9" s="48">
        <f t="shared" si="53"/>
        <v>0</v>
      </c>
      <c r="NW9" s="48">
        <f t="shared" si="53"/>
        <v>0</v>
      </c>
      <c r="NX9" s="48">
        <f t="shared" si="53"/>
        <v>0</v>
      </c>
      <c r="NY9" s="48">
        <f t="shared" si="54"/>
        <v>0</v>
      </c>
      <c r="NZ9" s="48">
        <f t="shared" si="54"/>
        <v>0</v>
      </c>
      <c r="OA9" s="48">
        <f t="shared" si="54"/>
        <v>0</v>
      </c>
      <c r="OB9" s="48">
        <f t="shared" si="54"/>
        <v>0</v>
      </c>
      <c r="OC9" s="48">
        <f t="shared" si="54"/>
        <v>0</v>
      </c>
      <c r="OD9" s="48">
        <f t="shared" si="54"/>
        <v>0</v>
      </c>
      <c r="OE9" s="48">
        <f t="shared" si="54"/>
        <v>0</v>
      </c>
      <c r="OF9" s="48">
        <f t="shared" si="54"/>
        <v>0</v>
      </c>
      <c r="OG9" s="48">
        <f t="shared" si="54"/>
        <v>0</v>
      </c>
      <c r="OH9" s="48">
        <f t="shared" si="54"/>
        <v>0</v>
      </c>
      <c r="OI9" s="48">
        <f t="shared" si="55"/>
        <v>0</v>
      </c>
      <c r="OJ9" s="48">
        <f t="shared" si="55"/>
        <v>0</v>
      </c>
      <c r="OK9" s="48">
        <f t="shared" si="55"/>
        <v>0</v>
      </c>
      <c r="OL9" s="48">
        <f t="shared" si="55"/>
        <v>0</v>
      </c>
      <c r="OM9" s="48">
        <f t="shared" si="55"/>
        <v>0</v>
      </c>
      <c r="ON9" s="48">
        <f t="shared" si="55"/>
        <v>0</v>
      </c>
      <c r="OO9" s="48">
        <f t="shared" si="55"/>
        <v>0</v>
      </c>
      <c r="OP9" s="48">
        <f t="shared" si="55"/>
        <v>0</v>
      </c>
      <c r="OQ9" s="48">
        <f t="shared" si="55"/>
        <v>0</v>
      </c>
      <c r="OR9" s="48">
        <f t="shared" si="55"/>
        <v>0</v>
      </c>
      <c r="OS9" s="48">
        <f t="shared" si="56"/>
        <v>0</v>
      </c>
      <c r="OT9" s="48">
        <f t="shared" si="56"/>
        <v>0</v>
      </c>
      <c r="OU9" s="48">
        <f t="shared" si="56"/>
        <v>0</v>
      </c>
      <c r="OV9" s="48">
        <f t="shared" si="56"/>
        <v>0</v>
      </c>
      <c r="OW9" s="48">
        <f t="shared" si="56"/>
        <v>0</v>
      </c>
      <c r="OX9" s="48">
        <f t="shared" si="56"/>
        <v>0</v>
      </c>
      <c r="OY9" s="48">
        <f t="shared" si="56"/>
        <v>0</v>
      </c>
      <c r="OZ9" s="48">
        <f t="shared" si="56"/>
        <v>0</v>
      </c>
      <c r="PA9" s="48">
        <f t="shared" si="56"/>
        <v>0</v>
      </c>
      <c r="PB9" s="48">
        <f t="shared" si="56"/>
        <v>0</v>
      </c>
      <c r="PC9" s="48">
        <f t="shared" si="57"/>
        <v>0</v>
      </c>
      <c r="PD9" s="48">
        <f t="shared" si="57"/>
        <v>0</v>
      </c>
      <c r="PE9" s="48">
        <f t="shared" si="57"/>
        <v>0</v>
      </c>
      <c r="PF9" s="48">
        <f t="shared" si="57"/>
        <v>0</v>
      </c>
      <c r="PG9" s="48">
        <f t="shared" si="57"/>
        <v>0</v>
      </c>
      <c r="PH9" s="48">
        <f t="shared" si="57"/>
        <v>0</v>
      </c>
      <c r="PI9" s="48">
        <f t="shared" si="57"/>
        <v>0</v>
      </c>
      <c r="PJ9" s="48">
        <f t="shared" si="57"/>
        <v>0</v>
      </c>
      <c r="PK9" s="48">
        <f t="shared" si="57"/>
        <v>0</v>
      </c>
      <c r="PL9" s="48">
        <f t="shared" si="57"/>
        <v>0</v>
      </c>
      <c r="PM9" s="48">
        <f t="shared" si="57"/>
        <v>0</v>
      </c>
      <c r="PN9" s="48">
        <f t="shared" si="57"/>
        <v>0</v>
      </c>
    </row>
    <row r="10" spans="1:430" x14ac:dyDescent="0.3">
      <c r="A10" s="76" t="s">
        <v>173</v>
      </c>
      <c r="B10" s="34">
        <v>0.02</v>
      </c>
      <c r="C10" s="34">
        <v>200</v>
      </c>
      <c r="D10" s="37">
        <f>0.85*0.3+0.15</f>
        <v>0.40500000000000003</v>
      </c>
      <c r="E10" s="4">
        <f>0.707*(1.1-D10)*SQRT(C10)/(B10^(1/3))</f>
        <v>25.600152416751733</v>
      </c>
      <c r="F10" s="34">
        <v>5</v>
      </c>
      <c r="G10" s="4">
        <f>+F10+E10</f>
        <v>30.600152416751733</v>
      </c>
      <c r="W10" s="46">
        <v>7</v>
      </c>
      <c r="X10" s="49">
        <f t="shared" si="14"/>
        <v>35</v>
      </c>
      <c r="Y10" s="52">
        <f t="shared" si="6"/>
        <v>1.6778449933360364</v>
      </c>
      <c r="Z10" s="63">
        <f t="shared" si="7"/>
        <v>2.9578823769679957E-3</v>
      </c>
      <c r="AA10" s="50">
        <f t="shared" si="8"/>
        <v>1.086769098788251</v>
      </c>
      <c r="AB10" s="50">
        <v>58.693405835076483</v>
      </c>
      <c r="AC10" s="62">
        <f t="shared" si="15"/>
        <v>57.748192308575717</v>
      </c>
      <c r="AD10" s="54"/>
      <c r="AE10" s="46">
        <v>8</v>
      </c>
      <c r="AF10" s="51">
        <f t="shared" si="9"/>
        <v>2.9578823769679957E-3</v>
      </c>
      <c r="AG10" s="51">
        <f t="shared" si="16"/>
        <v>4.3725776573519236E-3</v>
      </c>
      <c r="AH10" s="51">
        <f t="shared" si="16"/>
        <v>5.6037913669719245E-3</v>
      </c>
      <c r="AI10" s="51">
        <f t="shared" si="16"/>
        <v>6.0067150249743864E-3</v>
      </c>
      <c r="AJ10" s="51">
        <f t="shared" si="16"/>
        <v>5.0334268353983951E-3</v>
      </c>
      <c r="AK10" s="51">
        <f t="shared" si="16"/>
        <v>2.648818732339102E-3</v>
      </c>
      <c r="AL10" s="51">
        <f t="shared" si="16"/>
        <v>7.6072713075802073E-4</v>
      </c>
      <c r="AM10" s="51">
        <f t="shared" si="16"/>
        <v>0</v>
      </c>
      <c r="AN10" s="51">
        <f t="shared" si="16"/>
        <v>0</v>
      </c>
      <c r="AO10" s="51">
        <f t="shared" si="16"/>
        <v>0</v>
      </c>
      <c r="AP10" s="51">
        <f t="shared" si="16"/>
        <v>0</v>
      </c>
      <c r="AQ10" s="51">
        <f t="shared" si="17"/>
        <v>0</v>
      </c>
      <c r="AR10" s="51">
        <f t="shared" si="17"/>
        <v>0</v>
      </c>
      <c r="AS10" s="51">
        <f t="shared" si="17"/>
        <v>0</v>
      </c>
      <c r="AT10" s="51">
        <f t="shared" si="17"/>
        <v>0</v>
      </c>
      <c r="AU10" s="51">
        <f t="shared" si="17"/>
        <v>0</v>
      </c>
      <c r="AV10" s="51">
        <f t="shared" si="17"/>
        <v>0</v>
      </c>
      <c r="AW10" s="51">
        <f t="shared" si="17"/>
        <v>0</v>
      </c>
      <c r="AX10" s="51">
        <f t="shared" si="17"/>
        <v>0</v>
      </c>
      <c r="AY10" s="51">
        <f t="shared" si="17"/>
        <v>0</v>
      </c>
      <c r="AZ10" s="51">
        <f t="shared" si="17"/>
        <v>0</v>
      </c>
      <c r="BA10" s="51">
        <f t="shared" si="18"/>
        <v>0</v>
      </c>
      <c r="BB10" s="51">
        <f t="shared" si="18"/>
        <v>0</v>
      </c>
      <c r="BC10" s="51">
        <f t="shared" si="18"/>
        <v>0</v>
      </c>
      <c r="BD10" s="51">
        <f t="shared" si="18"/>
        <v>0</v>
      </c>
      <c r="BE10" s="51">
        <f t="shared" si="18"/>
        <v>0</v>
      </c>
      <c r="BF10" s="51">
        <f t="shared" si="18"/>
        <v>0</v>
      </c>
      <c r="BG10" s="51">
        <f t="shared" si="18"/>
        <v>0</v>
      </c>
      <c r="BH10" s="51">
        <f t="shared" si="18"/>
        <v>0</v>
      </c>
      <c r="BI10" s="51">
        <f t="shared" si="18"/>
        <v>0</v>
      </c>
      <c r="BJ10" s="51">
        <f t="shared" si="18"/>
        <v>0</v>
      </c>
      <c r="BK10" s="51">
        <f t="shared" si="19"/>
        <v>0</v>
      </c>
      <c r="BL10" s="51">
        <f t="shared" si="19"/>
        <v>0</v>
      </c>
      <c r="BM10" s="51">
        <f t="shared" si="19"/>
        <v>0</v>
      </c>
      <c r="BN10" s="51">
        <f t="shared" si="19"/>
        <v>0</v>
      </c>
      <c r="BO10" s="51">
        <f t="shared" si="19"/>
        <v>0</v>
      </c>
      <c r="BP10" s="51">
        <f t="shared" si="19"/>
        <v>0</v>
      </c>
      <c r="BQ10" s="51">
        <f t="shared" si="19"/>
        <v>0</v>
      </c>
      <c r="BR10" s="51">
        <f t="shared" si="19"/>
        <v>0</v>
      </c>
      <c r="BS10" s="51">
        <f t="shared" si="19"/>
        <v>0</v>
      </c>
      <c r="BT10" s="51">
        <f t="shared" si="19"/>
        <v>0</v>
      </c>
      <c r="BU10" s="51">
        <f t="shared" si="20"/>
        <v>0</v>
      </c>
      <c r="BV10" s="51">
        <f t="shared" si="20"/>
        <v>0</v>
      </c>
      <c r="BW10" s="51">
        <f t="shared" si="20"/>
        <v>0</v>
      </c>
      <c r="BX10" s="51">
        <f t="shared" si="20"/>
        <v>0</v>
      </c>
      <c r="BY10" s="51">
        <f t="shared" si="20"/>
        <v>0</v>
      </c>
      <c r="BZ10" s="51">
        <f t="shared" si="20"/>
        <v>0</v>
      </c>
      <c r="CA10" s="51">
        <f t="shared" si="20"/>
        <v>0</v>
      </c>
      <c r="CB10" s="51">
        <f t="shared" si="20"/>
        <v>0</v>
      </c>
      <c r="CC10" s="51">
        <f t="shared" si="20"/>
        <v>0</v>
      </c>
      <c r="CD10" s="51">
        <f t="shared" si="20"/>
        <v>0</v>
      </c>
      <c r="CE10" s="51">
        <f t="shared" si="21"/>
        <v>0</v>
      </c>
      <c r="CF10" s="51">
        <f t="shared" si="21"/>
        <v>0</v>
      </c>
      <c r="CG10" s="51">
        <f t="shared" si="21"/>
        <v>0</v>
      </c>
      <c r="CH10" s="51">
        <f t="shared" si="21"/>
        <v>0</v>
      </c>
      <c r="CI10" s="51">
        <f t="shared" si="21"/>
        <v>0</v>
      </c>
      <c r="CJ10" s="51">
        <f t="shared" si="21"/>
        <v>0</v>
      </c>
      <c r="CK10" s="51">
        <f t="shared" si="21"/>
        <v>0</v>
      </c>
      <c r="CL10" s="51">
        <f t="shared" si="21"/>
        <v>0</v>
      </c>
      <c r="CM10" s="51">
        <f t="shared" si="21"/>
        <v>0</v>
      </c>
      <c r="CN10" s="51">
        <f t="shared" si="21"/>
        <v>0</v>
      </c>
      <c r="CO10" s="51">
        <f t="shared" si="22"/>
        <v>0</v>
      </c>
      <c r="CP10" s="51">
        <f t="shared" si="22"/>
        <v>0</v>
      </c>
      <c r="CQ10" s="51">
        <f t="shared" si="22"/>
        <v>0</v>
      </c>
      <c r="CR10" s="51">
        <f t="shared" si="22"/>
        <v>0</v>
      </c>
      <c r="CS10" s="51">
        <f t="shared" si="22"/>
        <v>0</v>
      </c>
      <c r="CT10" s="51">
        <f t="shared" si="22"/>
        <v>0</v>
      </c>
      <c r="CU10" s="51">
        <f t="shared" si="22"/>
        <v>0</v>
      </c>
      <c r="CV10" s="51">
        <f t="shared" si="22"/>
        <v>0</v>
      </c>
      <c r="CW10" s="51">
        <f t="shared" si="22"/>
        <v>0</v>
      </c>
      <c r="CX10" s="51">
        <f t="shared" si="22"/>
        <v>0</v>
      </c>
      <c r="CY10" s="51">
        <f t="shared" si="23"/>
        <v>0</v>
      </c>
      <c r="CZ10" s="51">
        <f t="shared" si="23"/>
        <v>0</v>
      </c>
      <c r="DA10" s="51">
        <f t="shared" si="23"/>
        <v>0</v>
      </c>
      <c r="DB10" s="51">
        <f t="shared" si="23"/>
        <v>0</v>
      </c>
      <c r="DC10" s="51">
        <f t="shared" si="23"/>
        <v>0</v>
      </c>
      <c r="DD10" s="51">
        <f t="shared" si="23"/>
        <v>0</v>
      </c>
      <c r="DE10" s="51">
        <f t="shared" si="23"/>
        <v>0</v>
      </c>
      <c r="DF10" s="51">
        <f t="shared" si="23"/>
        <v>0</v>
      </c>
      <c r="DG10" s="51">
        <f t="shared" si="23"/>
        <v>0</v>
      </c>
      <c r="DH10" s="51">
        <f t="shared" si="23"/>
        <v>0</v>
      </c>
      <c r="DI10" s="51">
        <f t="shared" si="24"/>
        <v>0</v>
      </c>
      <c r="DJ10" s="51">
        <f t="shared" si="24"/>
        <v>0</v>
      </c>
      <c r="DK10" s="51">
        <f t="shared" si="24"/>
        <v>0</v>
      </c>
      <c r="DL10" s="51">
        <f t="shared" si="24"/>
        <v>0</v>
      </c>
      <c r="DM10" s="51">
        <f t="shared" si="24"/>
        <v>0</v>
      </c>
      <c r="DN10" s="51">
        <f t="shared" si="24"/>
        <v>0</v>
      </c>
      <c r="DO10" s="51">
        <f t="shared" si="24"/>
        <v>0</v>
      </c>
      <c r="DP10" s="51">
        <f t="shared" si="24"/>
        <v>0</v>
      </c>
      <c r="DQ10" s="51">
        <f t="shared" si="24"/>
        <v>0</v>
      </c>
      <c r="DR10" s="51">
        <f t="shared" si="24"/>
        <v>0</v>
      </c>
      <c r="DS10" s="51">
        <f t="shared" si="25"/>
        <v>0</v>
      </c>
      <c r="DT10" s="51">
        <f t="shared" si="25"/>
        <v>0</v>
      </c>
      <c r="DU10" s="51">
        <f t="shared" si="25"/>
        <v>0</v>
      </c>
      <c r="DV10" s="51">
        <f t="shared" si="25"/>
        <v>0</v>
      </c>
      <c r="DW10" s="51">
        <f t="shared" si="25"/>
        <v>0</v>
      </c>
      <c r="DX10" s="51">
        <f t="shared" si="25"/>
        <v>0</v>
      </c>
      <c r="DY10" s="51">
        <f t="shared" si="25"/>
        <v>0</v>
      </c>
      <c r="DZ10" s="51">
        <f t="shared" si="25"/>
        <v>0</v>
      </c>
      <c r="EA10" s="51">
        <f t="shared" si="25"/>
        <v>0</v>
      </c>
      <c r="EB10" s="51">
        <f t="shared" si="25"/>
        <v>0</v>
      </c>
      <c r="EC10" s="51">
        <f t="shared" si="26"/>
        <v>0</v>
      </c>
      <c r="ED10" s="51">
        <f t="shared" si="26"/>
        <v>0</v>
      </c>
      <c r="EE10" s="51">
        <f t="shared" si="26"/>
        <v>0</v>
      </c>
      <c r="EF10" s="51">
        <f t="shared" si="26"/>
        <v>0</v>
      </c>
      <c r="EG10" s="51">
        <f t="shared" si="26"/>
        <v>0</v>
      </c>
      <c r="EH10" s="51">
        <f t="shared" si="26"/>
        <v>0</v>
      </c>
      <c r="EI10" s="51">
        <f t="shared" si="26"/>
        <v>0</v>
      </c>
      <c r="EJ10" s="51">
        <f t="shared" si="26"/>
        <v>0</v>
      </c>
      <c r="EK10" s="51">
        <f t="shared" si="26"/>
        <v>0</v>
      </c>
      <c r="EL10" s="51">
        <f t="shared" si="26"/>
        <v>0</v>
      </c>
      <c r="EM10" s="51">
        <f t="shared" si="27"/>
        <v>0</v>
      </c>
      <c r="EN10" s="51">
        <f t="shared" si="27"/>
        <v>0</v>
      </c>
      <c r="EO10" s="51">
        <f t="shared" si="27"/>
        <v>0</v>
      </c>
      <c r="EP10" s="51">
        <f t="shared" si="27"/>
        <v>0</v>
      </c>
      <c r="EQ10" s="51">
        <f t="shared" si="27"/>
        <v>0</v>
      </c>
      <c r="ER10" s="51">
        <f t="shared" si="27"/>
        <v>0</v>
      </c>
      <c r="ES10" s="51">
        <f t="shared" si="27"/>
        <v>0</v>
      </c>
      <c r="ET10" s="51">
        <f t="shared" si="27"/>
        <v>0</v>
      </c>
      <c r="EU10" s="51">
        <f t="shared" si="27"/>
        <v>0</v>
      </c>
      <c r="EV10" s="51">
        <f t="shared" si="27"/>
        <v>0</v>
      </c>
      <c r="EW10" s="51">
        <f t="shared" si="28"/>
        <v>0</v>
      </c>
      <c r="EX10" s="51">
        <f t="shared" si="28"/>
        <v>0</v>
      </c>
      <c r="EY10" s="51">
        <f t="shared" si="28"/>
        <v>0</v>
      </c>
      <c r="EZ10" s="51">
        <f t="shared" si="28"/>
        <v>0</v>
      </c>
      <c r="FA10" s="51">
        <f t="shared" si="28"/>
        <v>0</v>
      </c>
      <c r="FB10" s="51">
        <f t="shared" si="28"/>
        <v>0</v>
      </c>
      <c r="FC10" s="51">
        <f t="shared" si="28"/>
        <v>0</v>
      </c>
      <c r="FD10" s="51">
        <f t="shared" si="28"/>
        <v>0</v>
      </c>
      <c r="FE10" s="51">
        <f t="shared" si="28"/>
        <v>0</v>
      </c>
      <c r="FF10" s="51">
        <f t="shared" si="28"/>
        <v>0</v>
      </c>
      <c r="FG10" s="51">
        <f t="shared" si="29"/>
        <v>0</v>
      </c>
      <c r="FH10" s="51">
        <f t="shared" si="29"/>
        <v>0</v>
      </c>
      <c r="FI10" s="51">
        <f t="shared" si="29"/>
        <v>0</v>
      </c>
      <c r="FJ10" s="51">
        <f t="shared" si="29"/>
        <v>0</v>
      </c>
      <c r="FK10" s="51">
        <f t="shared" si="29"/>
        <v>0</v>
      </c>
      <c r="FL10" s="51">
        <f t="shared" si="29"/>
        <v>0</v>
      </c>
      <c r="FM10" s="51">
        <f t="shared" si="29"/>
        <v>0</v>
      </c>
      <c r="FN10" s="51">
        <f t="shared" si="29"/>
        <v>0</v>
      </c>
      <c r="FO10" s="51">
        <f t="shared" si="29"/>
        <v>0</v>
      </c>
      <c r="FP10" s="51">
        <f t="shared" si="29"/>
        <v>0</v>
      </c>
      <c r="FQ10" s="51">
        <f t="shared" si="30"/>
        <v>0</v>
      </c>
      <c r="FR10" s="51">
        <f t="shared" si="30"/>
        <v>0</v>
      </c>
      <c r="FS10" s="51">
        <f t="shared" si="30"/>
        <v>0</v>
      </c>
      <c r="FT10" s="51">
        <f t="shared" si="30"/>
        <v>0</v>
      </c>
      <c r="FU10" s="51">
        <f t="shared" si="30"/>
        <v>0</v>
      </c>
      <c r="FV10" s="51">
        <f t="shared" si="30"/>
        <v>0</v>
      </c>
      <c r="FW10" s="51">
        <f t="shared" si="30"/>
        <v>0</v>
      </c>
      <c r="FX10" s="51">
        <f t="shared" si="30"/>
        <v>0</v>
      </c>
      <c r="FY10" s="51">
        <f t="shared" si="30"/>
        <v>0</v>
      </c>
      <c r="FZ10" s="51">
        <f t="shared" si="30"/>
        <v>0</v>
      </c>
      <c r="GA10" s="51">
        <f t="shared" si="31"/>
        <v>0</v>
      </c>
      <c r="GB10" s="51">
        <f t="shared" si="31"/>
        <v>0</v>
      </c>
      <c r="GC10" s="51">
        <f t="shared" si="31"/>
        <v>0</v>
      </c>
      <c r="GD10" s="51">
        <f t="shared" si="31"/>
        <v>0</v>
      </c>
      <c r="GE10" s="51">
        <f t="shared" si="31"/>
        <v>0</v>
      </c>
      <c r="GF10" s="51">
        <f t="shared" si="31"/>
        <v>0</v>
      </c>
      <c r="GG10" s="51">
        <f t="shared" si="31"/>
        <v>0</v>
      </c>
      <c r="GH10" s="51">
        <f t="shared" si="31"/>
        <v>0</v>
      </c>
      <c r="GI10" s="51">
        <f t="shared" si="31"/>
        <v>0</v>
      </c>
      <c r="GJ10" s="51">
        <f t="shared" si="31"/>
        <v>0</v>
      </c>
      <c r="GK10" s="51">
        <f t="shared" si="32"/>
        <v>0</v>
      </c>
      <c r="GL10" s="51">
        <f t="shared" si="32"/>
        <v>0</v>
      </c>
      <c r="GM10" s="51">
        <f t="shared" si="32"/>
        <v>0</v>
      </c>
      <c r="GN10" s="51">
        <f t="shared" si="32"/>
        <v>0</v>
      </c>
      <c r="GO10" s="51">
        <f t="shared" si="32"/>
        <v>0</v>
      </c>
      <c r="GP10" s="51">
        <f t="shared" si="32"/>
        <v>0</v>
      </c>
      <c r="GQ10" s="51">
        <f t="shared" si="32"/>
        <v>0</v>
      </c>
      <c r="GR10" s="51">
        <f t="shared" si="32"/>
        <v>0</v>
      </c>
      <c r="GS10" s="51">
        <f t="shared" si="32"/>
        <v>0</v>
      </c>
      <c r="GT10" s="51">
        <f t="shared" si="32"/>
        <v>0</v>
      </c>
      <c r="GU10" s="51">
        <f t="shared" si="33"/>
        <v>0</v>
      </c>
      <c r="GV10" s="51">
        <f t="shared" si="33"/>
        <v>0</v>
      </c>
      <c r="GW10" s="51">
        <f t="shared" si="33"/>
        <v>0</v>
      </c>
      <c r="GX10" s="51">
        <f t="shared" si="33"/>
        <v>0</v>
      </c>
      <c r="GY10" s="51">
        <f t="shared" si="33"/>
        <v>0</v>
      </c>
      <c r="GZ10" s="51">
        <f t="shared" si="33"/>
        <v>0</v>
      </c>
      <c r="HA10" s="51">
        <f t="shared" si="33"/>
        <v>0</v>
      </c>
      <c r="HB10" s="51">
        <f t="shared" si="33"/>
        <v>0</v>
      </c>
      <c r="HC10" s="51">
        <f t="shared" si="33"/>
        <v>0</v>
      </c>
      <c r="HD10" s="51">
        <f t="shared" si="33"/>
        <v>0</v>
      </c>
      <c r="HE10" s="51">
        <f t="shared" si="34"/>
        <v>0</v>
      </c>
      <c r="HF10" s="51">
        <f t="shared" si="34"/>
        <v>0</v>
      </c>
      <c r="HG10" s="51">
        <f t="shared" si="34"/>
        <v>0</v>
      </c>
      <c r="HH10" s="51">
        <f t="shared" si="34"/>
        <v>0</v>
      </c>
      <c r="HI10" s="51">
        <f t="shared" si="34"/>
        <v>0</v>
      </c>
      <c r="HJ10" s="51">
        <f t="shared" si="34"/>
        <v>0</v>
      </c>
      <c r="HK10" s="51">
        <f t="shared" si="34"/>
        <v>0</v>
      </c>
      <c r="HL10" s="51">
        <f t="shared" si="34"/>
        <v>0</v>
      </c>
      <c r="HM10" s="51">
        <f t="shared" si="34"/>
        <v>0</v>
      </c>
      <c r="HN10" s="51">
        <f t="shared" si="34"/>
        <v>0</v>
      </c>
      <c r="HO10" s="51">
        <f t="shared" si="34"/>
        <v>0</v>
      </c>
      <c r="HP10" s="51">
        <f t="shared" si="34"/>
        <v>0</v>
      </c>
      <c r="HR10" s="46">
        <v>7</v>
      </c>
      <c r="HS10" s="49">
        <f t="shared" si="35"/>
        <v>35</v>
      </c>
      <c r="HT10" s="52">
        <f t="shared" si="36"/>
        <v>3.6501460431089323</v>
      </c>
      <c r="HU10" s="63">
        <f t="shared" si="37"/>
        <v>2.5595687974807398E-4</v>
      </c>
      <c r="HV10" s="50">
        <f t="shared" si="10"/>
        <v>2.1353250045765391</v>
      </c>
      <c r="HW10" s="50" t="str">
        <f t="shared" si="11"/>
        <v>00:35</v>
      </c>
      <c r="HX10" s="50">
        <v>96.111752094683624</v>
      </c>
      <c r="HY10" s="62">
        <f>HY9+HX10*Escenario1!$D$15*0.06</f>
        <v>165.31132277728739</v>
      </c>
      <c r="HZ10" s="50">
        <f t="shared" si="38"/>
        <v>37.418346259607141</v>
      </c>
      <c r="IA10" s="64">
        <f>IA9+HZ10*Escenario1!$D$15*0.06</f>
        <v>107.56313046871169</v>
      </c>
      <c r="IB10" s="54"/>
      <c r="IC10" s="47">
        <v>8</v>
      </c>
      <c r="ID10" s="48">
        <f t="shared" si="12"/>
        <v>2.5595687974807398E-4</v>
      </c>
      <c r="IE10" s="48">
        <f t="shared" si="39"/>
        <v>5.8604981628922268E-4</v>
      </c>
      <c r="IF10" s="48">
        <f t="shared" si="39"/>
        <v>1.3658629589843377E-3</v>
      </c>
      <c r="IG10" s="48">
        <f t="shared" si="39"/>
        <v>3.2093238342923826E-3</v>
      </c>
      <c r="IH10" s="48">
        <f t="shared" si="39"/>
        <v>7.8504339864859992E-3</v>
      </c>
      <c r="II10" s="48">
        <f t="shared" si="39"/>
        <v>1.2976985830460603E-2</v>
      </c>
      <c r="IJ10" s="48">
        <f t="shared" si="39"/>
        <v>6.7154609757989992E-3</v>
      </c>
      <c r="IK10" s="48">
        <f t="shared" si="39"/>
        <v>0</v>
      </c>
      <c r="IL10" s="48">
        <f t="shared" si="39"/>
        <v>0</v>
      </c>
      <c r="IM10" s="48">
        <f t="shared" si="39"/>
        <v>0</v>
      </c>
      <c r="IN10" s="48">
        <f t="shared" si="39"/>
        <v>0</v>
      </c>
      <c r="IO10" s="48">
        <f t="shared" si="40"/>
        <v>0</v>
      </c>
      <c r="IP10" s="48">
        <f t="shared" si="40"/>
        <v>0</v>
      </c>
      <c r="IQ10" s="48">
        <f t="shared" si="40"/>
        <v>0</v>
      </c>
      <c r="IR10" s="48">
        <f t="shared" si="40"/>
        <v>0</v>
      </c>
      <c r="IS10" s="48">
        <f t="shared" si="40"/>
        <v>0</v>
      </c>
      <c r="IT10" s="48">
        <f t="shared" si="40"/>
        <v>0</v>
      </c>
      <c r="IU10" s="48">
        <f t="shared" si="40"/>
        <v>0</v>
      </c>
      <c r="IV10" s="48">
        <f t="shared" si="40"/>
        <v>0</v>
      </c>
      <c r="IW10" s="48">
        <f t="shared" si="40"/>
        <v>0</v>
      </c>
      <c r="IX10" s="48">
        <f t="shared" si="40"/>
        <v>0</v>
      </c>
      <c r="IY10" s="48">
        <f t="shared" si="41"/>
        <v>0</v>
      </c>
      <c r="IZ10" s="48">
        <f t="shared" si="41"/>
        <v>0</v>
      </c>
      <c r="JA10" s="48">
        <f t="shared" si="41"/>
        <v>0</v>
      </c>
      <c r="JB10" s="48">
        <f t="shared" si="41"/>
        <v>0</v>
      </c>
      <c r="JC10" s="48">
        <f t="shared" si="41"/>
        <v>0</v>
      </c>
      <c r="JD10" s="48">
        <f t="shared" si="41"/>
        <v>0</v>
      </c>
      <c r="JE10" s="48">
        <f t="shared" si="41"/>
        <v>0</v>
      </c>
      <c r="JF10" s="48">
        <f t="shared" si="41"/>
        <v>0</v>
      </c>
      <c r="JG10" s="48">
        <f t="shared" si="41"/>
        <v>0</v>
      </c>
      <c r="JH10" s="48">
        <f t="shared" si="41"/>
        <v>0</v>
      </c>
      <c r="JI10" s="48">
        <f t="shared" si="42"/>
        <v>0</v>
      </c>
      <c r="JJ10" s="48">
        <f t="shared" si="42"/>
        <v>0</v>
      </c>
      <c r="JK10" s="48">
        <f t="shared" si="42"/>
        <v>0</v>
      </c>
      <c r="JL10" s="48">
        <f t="shared" si="42"/>
        <v>0</v>
      </c>
      <c r="JM10" s="48">
        <f t="shared" si="42"/>
        <v>0</v>
      </c>
      <c r="JN10" s="48">
        <f t="shared" si="42"/>
        <v>0</v>
      </c>
      <c r="JO10" s="48">
        <f t="shared" si="42"/>
        <v>0</v>
      </c>
      <c r="JP10" s="48">
        <f t="shared" si="42"/>
        <v>0</v>
      </c>
      <c r="JQ10" s="48">
        <f t="shared" si="42"/>
        <v>0</v>
      </c>
      <c r="JR10" s="48">
        <f t="shared" si="42"/>
        <v>0</v>
      </c>
      <c r="JS10" s="48">
        <f t="shared" si="43"/>
        <v>0</v>
      </c>
      <c r="JT10" s="48">
        <f t="shared" si="43"/>
        <v>0</v>
      </c>
      <c r="JU10" s="48">
        <f t="shared" si="43"/>
        <v>0</v>
      </c>
      <c r="JV10" s="48">
        <f t="shared" si="43"/>
        <v>0</v>
      </c>
      <c r="JW10" s="48">
        <f t="shared" si="43"/>
        <v>0</v>
      </c>
      <c r="JX10" s="48">
        <f t="shared" si="43"/>
        <v>0</v>
      </c>
      <c r="JY10" s="48">
        <f t="shared" si="43"/>
        <v>0</v>
      </c>
      <c r="JZ10" s="48">
        <f t="shared" si="43"/>
        <v>0</v>
      </c>
      <c r="KA10" s="48">
        <f t="shared" si="43"/>
        <v>0</v>
      </c>
      <c r="KB10" s="48">
        <f t="shared" si="43"/>
        <v>0</v>
      </c>
      <c r="KC10" s="48">
        <f t="shared" si="44"/>
        <v>0</v>
      </c>
      <c r="KD10" s="48">
        <f t="shared" si="44"/>
        <v>0</v>
      </c>
      <c r="KE10" s="48">
        <f t="shared" si="44"/>
        <v>0</v>
      </c>
      <c r="KF10" s="48">
        <f t="shared" si="44"/>
        <v>0</v>
      </c>
      <c r="KG10" s="48">
        <f t="shared" si="44"/>
        <v>0</v>
      </c>
      <c r="KH10" s="48">
        <f t="shared" si="44"/>
        <v>0</v>
      </c>
      <c r="KI10" s="48">
        <f t="shared" si="44"/>
        <v>0</v>
      </c>
      <c r="KJ10" s="48">
        <f t="shared" si="44"/>
        <v>0</v>
      </c>
      <c r="KK10" s="48">
        <f t="shared" si="44"/>
        <v>0</v>
      </c>
      <c r="KL10" s="48">
        <f t="shared" si="44"/>
        <v>0</v>
      </c>
      <c r="KM10" s="48">
        <f t="shared" si="45"/>
        <v>0</v>
      </c>
      <c r="KN10" s="48">
        <f t="shared" si="45"/>
        <v>0</v>
      </c>
      <c r="KO10" s="48">
        <f t="shared" si="45"/>
        <v>0</v>
      </c>
      <c r="KP10" s="48">
        <f t="shared" si="45"/>
        <v>0</v>
      </c>
      <c r="KQ10" s="48">
        <f t="shared" si="45"/>
        <v>0</v>
      </c>
      <c r="KR10" s="48">
        <f t="shared" si="45"/>
        <v>0</v>
      </c>
      <c r="KS10" s="48">
        <f t="shared" si="45"/>
        <v>0</v>
      </c>
      <c r="KT10" s="48">
        <f t="shared" si="45"/>
        <v>0</v>
      </c>
      <c r="KU10" s="48">
        <f t="shared" si="45"/>
        <v>0</v>
      </c>
      <c r="KV10" s="48">
        <f t="shared" si="45"/>
        <v>0</v>
      </c>
      <c r="KW10" s="48">
        <f t="shared" si="46"/>
        <v>0</v>
      </c>
      <c r="KX10" s="48">
        <f t="shared" si="46"/>
        <v>0</v>
      </c>
      <c r="KY10" s="48">
        <f t="shared" si="46"/>
        <v>0</v>
      </c>
      <c r="KZ10" s="48">
        <f t="shared" si="46"/>
        <v>0</v>
      </c>
      <c r="LA10" s="48">
        <f t="shared" si="46"/>
        <v>0</v>
      </c>
      <c r="LB10" s="48">
        <f t="shared" si="46"/>
        <v>0</v>
      </c>
      <c r="LC10" s="48">
        <f t="shared" si="46"/>
        <v>0</v>
      </c>
      <c r="LD10" s="48">
        <f t="shared" si="46"/>
        <v>0</v>
      </c>
      <c r="LE10" s="48">
        <f t="shared" si="46"/>
        <v>0</v>
      </c>
      <c r="LF10" s="48">
        <f t="shared" si="46"/>
        <v>0</v>
      </c>
      <c r="LG10" s="48">
        <f t="shared" si="47"/>
        <v>0</v>
      </c>
      <c r="LH10" s="48">
        <f t="shared" si="47"/>
        <v>0</v>
      </c>
      <c r="LI10" s="48">
        <f t="shared" si="47"/>
        <v>0</v>
      </c>
      <c r="LJ10" s="48">
        <f t="shared" si="47"/>
        <v>0</v>
      </c>
      <c r="LK10" s="48">
        <f t="shared" si="47"/>
        <v>0</v>
      </c>
      <c r="LL10" s="48">
        <f t="shared" si="47"/>
        <v>0</v>
      </c>
      <c r="LM10" s="48">
        <f t="shared" si="47"/>
        <v>0</v>
      </c>
      <c r="LN10" s="48">
        <f t="shared" si="47"/>
        <v>0</v>
      </c>
      <c r="LO10" s="48">
        <f t="shared" si="47"/>
        <v>0</v>
      </c>
      <c r="LP10" s="48">
        <f t="shared" si="47"/>
        <v>0</v>
      </c>
      <c r="LQ10" s="48">
        <f t="shared" si="48"/>
        <v>0</v>
      </c>
      <c r="LR10" s="48">
        <f t="shared" si="48"/>
        <v>0</v>
      </c>
      <c r="LS10" s="48">
        <f t="shared" si="48"/>
        <v>0</v>
      </c>
      <c r="LT10" s="48">
        <f t="shared" si="48"/>
        <v>0</v>
      </c>
      <c r="LU10" s="48">
        <f t="shared" si="48"/>
        <v>0</v>
      </c>
      <c r="LV10" s="48">
        <f t="shared" si="48"/>
        <v>0</v>
      </c>
      <c r="LW10" s="48">
        <f t="shared" si="48"/>
        <v>0</v>
      </c>
      <c r="LX10" s="48">
        <f t="shared" si="48"/>
        <v>0</v>
      </c>
      <c r="LY10" s="48">
        <f t="shared" si="48"/>
        <v>0</v>
      </c>
      <c r="LZ10" s="48">
        <f t="shared" si="48"/>
        <v>0</v>
      </c>
      <c r="MA10" s="48">
        <f t="shared" si="49"/>
        <v>0</v>
      </c>
      <c r="MB10" s="48">
        <f t="shared" si="49"/>
        <v>0</v>
      </c>
      <c r="MC10" s="48">
        <f t="shared" si="49"/>
        <v>0</v>
      </c>
      <c r="MD10" s="48">
        <f t="shared" si="49"/>
        <v>0</v>
      </c>
      <c r="ME10" s="48">
        <f t="shared" si="49"/>
        <v>0</v>
      </c>
      <c r="MF10" s="48">
        <f t="shared" si="49"/>
        <v>0</v>
      </c>
      <c r="MG10" s="48">
        <f t="shared" si="49"/>
        <v>0</v>
      </c>
      <c r="MH10" s="48">
        <f t="shared" si="49"/>
        <v>0</v>
      </c>
      <c r="MI10" s="48">
        <f t="shared" si="49"/>
        <v>0</v>
      </c>
      <c r="MJ10" s="48">
        <f t="shared" si="49"/>
        <v>0</v>
      </c>
      <c r="MK10" s="48">
        <f t="shared" si="50"/>
        <v>0</v>
      </c>
      <c r="ML10" s="48">
        <f t="shared" si="50"/>
        <v>0</v>
      </c>
      <c r="MM10" s="48">
        <f t="shared" si="50"/>
        <v>0</v>
      </c>
      <c r="MN10" s="48">
        <f t="shared" si="50"/>
        <v>0</v>
      </c>
      <c r="MO10" s="48">
        <f t="shared" si="50"/>
        <v>0</v>
      </c>
      <c r="MP10" s="48">
        <f t="shared" si="50"/>
        <v>0</v>
      </c>
      <c r="MQ10" s="48">
        <f t="shared" si="50"/>
        <v>0</v>
      </c>
      <c r="MR10" s="48">
        <f t="shared" si="50"/>
        <v>0</v>
      </c>
      <c r="MS10" s="48">
        <f t="shared" si="50"/>
        <v>0</v>
      </c>
      <c r="MT10" s="48">
        <f t="shared" si="50"/>
        <v>0</v>
      </c>
      <c r="MU10" s="48">
        <f t="shared" si="51"/>
        <v>0</v>
      </c>
      <c r="MV10" s="48">
        <f t="shared" si="51"/>
        <v>0</v>
      </c>
      <c r="MW10" s="48">
        <f t="shared" si="51"/>
        <v>0</v>
      </c>
      <c r="MX10" s="48">
        <f t="shared" si="51"/>
        <v>0</v>
      </c>
      <c r="MY10" s="48">
        <f t="shared" si="51"/>
        <v>0</v>
      </c>
      <c r="MZ10" s="48">
        <f t="shared" si="51"/>
        <v>0</v>
      </c>
      <c r="NA10" s="48">
        <f t="shared" si="51"/>
        <v>0</v>
      </c>
      <c r="NB10" s="48">
        <f t="shared" si="51"/>
        <v>0</v>
      </c>
      <c r="NC10" s="48">
        <f t="shared" si="51"/>
        <v>0</v>
      </c>
      <c r="ND10" s="48">
        <f t="shared" si="51"/>
        <v>0</v>
      </c>
      <c r="NE10" s="48">
        <f t="shared" si="52"/>
        <v>0</v>
      </c>
      <c r="NF10" s="48">
        <f t="shared" si="52"/>
        <v>0</v>
      </c>
      <c r="NG10" s="48">
        <f t="shared" si="52"/>
        <v>0</v>
      </c>
      <c r="NH10" s="48">
        <f t="shared" si="52"/>
        <v>0</v>
      </c>
      <c r="NI10" s="48">
        <f t="shared" si="52"/>
        <v>0</v>
      </c>
      <c r="NJ10" s="48">
        <f t="shared" si="52"/>
        <v>0</v>
      </c>
      <c r="NK10" s="48">
        <f t="shared" si="52"/>
        <v>0</v>
      </c>
      <c r="NL10" s="48">
        <f t="shared" si="52"/>
        <v>0</v>
      </c>
      <c r="NM10" s="48">
        <f t="shared" si="52"/>
        <v>0</v>
      </c>
      <c r="NN10" s="48">
        <f t="shared" si="52"/>
        <v>0</v>
      </c>
      <c r="NO10" s="48">
        <f t="shared" si="53"/>
        <v>0</v>
      </c>
      <c r="NP10" s="48">
        <f t="shared" si="53"/>
        <v>0</v>
      </c>
      <c r="NQ10" s="48">
        <f t="shared" si="53"/>
        <v>0</v>
      </c>
      <c r="NR10" s="48">
        <f t="shared" si="53"/>
        <v>0</v>
      </c>
      <c r="NS10" s="48">
        <f t="shared" si="53"/>
        <v>0</v>
      </c>
      <c r="NT10" s="48">
        <f t="shared" si="53"/>
        <v>0</v>
      </c>
      <c r="NU10" s="48">
        <f t="shared" si="53"/>
        <v>0</v>
      </c>
      <c r="NV10" s="48">
        <f t="shared" si="53"/>
        <v>0</v>
      </c>
      <c r="NW10" s="48">
        <f t="shared" si="53"/>
        <v>0</v>
      </c>
      <c r="NX10" s="48">
        <f t="shared" si="53"/>
        <v>0</v>
      </c>
      <c r="NY10" s="48">
        <f t="shared" si="54"/>
        <v>0</v>
      </c>
      <c r="NZ10" s="48">
        <f t="shared" si="54"/>
        <v>0</v>
      </c>
      <c r="OA10" s="48">
        <f t="shared" si="54"/>
        <v>0</v>
      </c>
      <c r="OB10" s="48">
        <f t="shared" si="54"/>
        <v>0</v>
      </c>
      <c r="OC10" s="48">
        <f t="shared" si="54"/>
        <v>0</v>
      </c>
      <c r="OD10" s="48">
        <f t="shared" si="54"/>
        <v>0</v>
      </c>
      <c r="OE10" s="48">
        <f t="shared" si="54"/>
        <v>0</v>
      </c>
      <c r="OF10" s="48">
        <f t="shared" si="54"/>
        <v>0</v>
      </c>
      <c r="OG10" s="48">
        <f t="shared" si="54"/>
        <v>0</v>
      </c>
      <c r="OH10" s="48">
        <f t="shared" si="54"/>
        <v>0</v>
      </c>
      <c r="OI10" s="48">
        <f t="shared" si="55"/>
        <v>0</v>
      </c>
      <c r="OJ10" s="48">
        <f t="shared" si="55"/>
        <v>0</v>
      </c>
      <c r="OK10" s="48">
        <f t="shared" si="55"/>
        <v>0</v>
      </c>
      <c r="OL10" s="48">
        <f t="shared" si="55"/>
        <v>0</v>
      </c>
      <c r="OM10" s="48">
        <f t="shared" si="55"/>
        <v>0</v>
      </c>
      <c r="ON10" s="48">
        <f t="shared" si="55"/>
        <v>0</v>
      </c>
      <c r="OO10" s="48">
        <f t="shared" si="55"/>
        <v>0</v>
      </c>
      <c r="OP10" s="48">
        <f t="shared" si="55"/>
        <v>0</v>
      </c>
      <c r="OQ10" s="48">
        <f t="shared" si="55"/>
        <v>0</v>
      </c>
      <c r="OR10" s="48">
        <f t="shared" si="55"/>
        <v>0</v>
      </c>
      <c r="OS10" s="48">
        <f t="shared" si="56"/>
        <v>0</v>
      </c>
      <c r="OT10" s="48">
        <f t="shared" si="56"/>
        <v>0</v>
      </c>
      <c r="OU10" s="48">
        <f t="shared" si="56"/>
        <v>0</v>
      </c>
      <c r="OV10" s="48">
        <f t="shared" si="56"/>
        <v>0</v>
      </c>
      <c r="OW10" s="48">
        <f t="shared" si="56"/>
        <v>0</v>
      </c>
      <c r="OX10" s="48">
        <f t="shared" si="56"/>
        <v>0</v>
      </c>
      <c r="OY10" s="48">
        <f t="shared" si="56"/>
        <v>0</v>
      </c>
      <c r="OZ10" s="48">
        <f t="shared" si="56"/>
        <v>0</v>
      </c>
      <c r="PA10" s="48">
        <f t="shared" si="56"/>
        <v>0</v>
      </c>
      <c r="PB10" s="48">
        <f t="shared" si="56"/>
        <v>0</v>
      </c>
      <c r="PC10" s="48">
        <f t="shared" si="57"/>
        <v>0</v>
      </c>
      <c r="PD10" s="48">
        <f t="shared" si="57"/>
        <v>0</v>
      </c>
      <c r="PE10" s="48">
        <f t="shared" si="57"/>
        <v>0</v>
      </c>
      <c r="PF10" s="48">
        <f t="shared" si="57"/>
        <v>0</v>
      </c>
      <c r="PG10" s="48">
        <f t="shared" si="57"/>
        <v>0</v>
      </c>
      <c r="PH10" s="48">
        <f t="shared" si="57"/>
        <v>0</v>
      </c>
      <c r="PI10" s="48">
        <f t="shared" si="57"/>
        <v>0</v>
      </c>
      <c r="PJ10" s="48">
        <f t="shared" si="57"/>
        <v>0</v>
      </c>
      <c r="PK10" s="48">
        <f t="shared" si="57"/>
        <v>0</v>
      </c>
      <c r="PL10" s="48">
        <f t="shared" si="57"/>
        <v>0</v>
      </c>
      <c r="PM10" s="48">
        <f t="shared" si="57"/>
        <v>0</v>
      </c>
      <c r="PN10" s="48">
        <f t="shared" si="57"/>
        <v>0</v>
      </c>
    </row>
    <row r="11" spans="1:430" x14ac:dyDescent="0.3">
      <c r="A11" s="76" t="s">
        <v>174</v>
      </c>
      <c r="B11" s="34">
        <v>0.02</v>
      </c>
      <c r="C11" s="34">
        <v>200</v>
      </c>
      <c r="D11" s="37">
        <f>(0.85*0.3+0.15)*D5/100+(0.85*0.9+0.15)*D4/100</f>
        <v>0.91500000000000004</v>
      </c>
      <c r="E11" s="4">
        <f>0.707*(1.1-D11)*SQRT(C11)/(B11^(1/3))</f>
        <v>6.8144290605742039</v>
      </c>
      <c r="F11" s="34">
        <v>5</v>
      </c>
      <c r="G11" s="4">
        <f>+F11+E11</f>
        <v>11.814429060574204</v>
      </c>
      <c r="W11" s="46">
        <v>8</v>
      </c>
      <c r="X11" s="49">
        <f t="shared" si="14"/>
        <v>40</v>
      </c>
      <c r="Y11" s="52">
        <f t="shared" si="6"/>
        <v>1.9175371352411845</v>
      </c>
      <c r="Z11" s="63">
        <f t="shared" si="7"/>
        <v>1.9322447552118155E-3</v>
      </c>
      <c r="AA11" s="50">
        <f t="shared" si="8"/>
        <v>0.90531867264661758</v>
      </c>
      <c r="AB11" s="50">
        <v>58.587502147022285</v>
      </c>
      <c r="AC11" s="62">
        <f t="shared" si="15"/>
        <v>75.324442952682404</v>
      </c>
      <c r="AD11" s="54"/>
      <c r="AE11" s="46">
        <v>9</v>
      </c>
      <c r="AF11" s="51">
        <f t="shared" si="9"/>
        <v>1.9322447552118155E-3</v>
      </c>
      <c r="AG11" s="51">
        <f t="shared" si="16"/>
        <v>2.9578823769679957E-3</v>
      </c>
      <c r="AH11" s="51">
        <f t="shared" si="16"/>
        <v>4.3725776573519236E-3</v>
      </c>
      <c r="AI11" s="51">
        <f t="shared" si="16"/>
        <v>5.6037913669719245E-3</v>
      </c>
      <c r="AJ11" s="51">
        <f t="shared" si="16"/>
        <v>6.0067150249743864E-3</v>
      </c>
      <c r="AK11" s="51">
        <f t="shared" si="16"/>
        <v>5.0334268353983951E-3</v>
      </c>
      <c r="AL11" s="51">
        <f t="shared" si="16"/>
        <v>2.648818732339102E-3</v>
      </c>
      <c r="AM11" s="51">
        <f t="shared" si="16"/>
        <v>7.6072713075802073E-4</v>
      </c>
      <c r="AN11" s="51">
        <f t="shared" si="16"/>
        <v>0</v>
      </c>
      <c r="AO11" s="51">
        <f t="shared" si="16"/>
        <v>0</v>
      </c>
      <c r="AP11" s="51">
        <f t="shared" si="16"/>
        <v>0</v>
      </c>
      <c r="AQ11" s="51">
        <f t="shared" si="17"/>
        <v>0</v>
      </c>
      <c r="AR11" s="51">
        <f t="shared" si="17"/>
        <v>0</v>
      </c>
      <c r="AS11" s="51">
        <f t="shared" si="17"/>
        <v>0</v>
      </c>
      <c r="AT11" s="51">
        <f t="shared" si="17"/>
        <v>0</v>
      </c>
      <c r="AU11" s="51">
        <f t="shared" si="17"/>
        <v>0</v>
      </c>
      <c r="AV11" s="51">
        <f t="shared" si="17"/>
        <v>0</v>
      </c>
      <c r="AW11" s="51">
        <f t="shared" si="17"/>
        <v>0</v>
      </c>
      <c r="AX11" s="51">
        <f t="shared" si="17"/>
        <v>0</v>
      </c>
      <c r="AY11" s="51">
        <f t="shared" si="17"/>
        <v>0</v>
      </c>
      <c r="AZ11" s="51">
        <f t="shared" si="17"/>
        <v>0</v>
      </c>
      <c r="BA11" s="51">
        <f t="shared" si="18"/>
        <v>0</v>
      </c>
      <c r="BB11" s="51">
        <f t="shared" si="18"/>
        <v>0</v>
      </c>
      <c r="BC11" s="51">
        <f t="shared" si="18"/>
        <v>0</v>
      </c>
      <c r="BD11" s="51">
        <f t="shared" si="18"/>
        <v>0</v>
      </c>
      <c r="BE11" s="51">
        <f t="shared" si="18"/>
        <v>0</v>
      </c>
      <c r="BF11" s="51">
        <f t="shared" si="18"/>
        <v>0</v>
      </c>
      <c r="BG11" s="51">
        <f t="shared" si="18"/>
        <v>0</v>
      </c>
      <c r="BH11" s="51">
        <f t="shared" si="18"/>
        <v>0</v>
      </c>
      <c r="BI11" s="51">
        <f t="shared" si="18"/>
        <v>0</v>
      </c>
      <c r="BJ11" s="51">
        <f t="shared" si="18"/>
        <v>0</v>
      </c>
      <c r="BK11" s="51">
        <f t="shared" si="19"/>
        <v>0</v>
      </c>
      <c r="BL11" s="51">
        <f t="shared" si="19"/>
        <v>0</v>
      </c>
      <c r="BM11" s="51">
        <f t="shared" si="19"/>
        <v>0</v>
      </c>
      <c r="BN11" s="51">
        <f t="shared" si="19"/>
        <v>0</v>
      </c>
      <c r="BO11" s="51">
        <f t="shared" si="19"/>
        <v>0</v>
      </c>
      <c r="BP11" s="51">
        <f t="shared" si="19"/>
        <v>0</v>
      </c>
      <c r="BQ11" s="51">
        <f t="shared" si="19"/>
        <v>0</v>
      </c>
      <c r="BR11" s="51">
        <f t="shared" si="19"/>
        <v>0</v>
      </c>
      <c r="BS11" s="51">
        <f t="shared" si="19"/>
        <v>0</v>
      </c>
      <c r="BT11" s="51">
        <f t="shared" si="19"/>
        <v>0</v>
      </c>
      <c r="BU11" s="51">
        <f t="shared" si="20"/>
        <v>0</v>
      </c>
      <c r="BV11" s="51">
        <f t="shared" si="20"/>
        <v>0</v>
      </c>
      <c r="BW11" s="51">
        <f t="shared" si="20"/>
        <v>0</v>
      </c>
      <c r="BX11" s="51">
        <f t="shared" si="20"/>
        <v>0</v>
      </c>
      <c r="BY11" s="51">
        <f t="shared" si="20"/>
        <v>0</v>
      </c>
      <c r="BZ11" s="51">
        <f t="shared" si="20"/>
        <v>0</v>
      </c>
      <c r="CA11" s="51">
        <f t="shared" si="20"/>
        <v>0</v>
      </c>
      <c r="CB11" s="51">
        <f t="shared" si="20"/>
        <v>0</v>
      </c>
      <c r="CC11" s="51">
        <f t="shared" si="20"/>
        <v>0</v>
      </c>
      <c r="CD11" s="51">
        <f t="shared" si="20"/>
        <v>0</v>
      </c>
      <c r="CE11" s="51">
        <f t="shared" si="21"/>
        <v>0</v>
      </c>
      <c r="CF11" s="51">
        <f t="shared" si="21"/>
        <v>0</v>
      </c>
      <c r="CG11" s="51">
        <f t="shared" si="21"/>
        <v>0</v>
      </c>
      <c r="CH11" s="51">
        <f t="shared" si="21"/>
        <v>0</v>
      </c>
      <c r="CI11" s="51">
        <f t="shared" si="21"/>
        <v>0</v>
      </c>
      <c r="CJ11" s="51">
        <f t="shared" si="21"/>
        <v>0</v>
      </c>
      <c r="CK11" s="51">
        <f t="shared" si="21"/>
        <v>0</v>
      </c>
      <c r="CL11" s="51">
        <f t="shared" si="21"/>
        <v>0</v>
      </c>
      <c r="CM11" s="51">
        <f t="shared" si="21"/>
        <v>0</v>
      </c>
      <c r="CN11" s="51">
        <f t="shared" si="21"/>
        <v>0</v>
      </c>
      <c r="CO11" s="51">
        <f t="shared" si="22"/>
        <v>0</v>
      </c>
      <c r="CP11" s="51">
        <f t="shared" si="22"/>
        <v>0</v>
      </c>
      <c r="CQ11" s="51">
        <f t="shared" si="22"/>
        <v>0</v>
      </c>
      <c r="CR11" s="51">
        <f t="shared" si="22"/>
        <v>0</v>
      </c>
      <c r="CS11" s="51">
        <f t="shared" si="22"/>
        <v>0</v>
      </c>
      <c r="CT11" s="51">
        <f t="shared" si="22"/>
        <v>0</v>
      </c>
      <c r="CU11" s="51">
        <f t="shared" si="22"/>
        <v>0</v>
      </c>
      <c r="CV11" s="51">
        <f t="shared" si="22"/>
        <v>0</v>
      </c>
      <c r="CW11" s="51">
        <f t="shared" si="22"/>
        <v>0</v>
      </c>
      <c r="CX11" s="51">
        <f t="shared" si="22"/>
        <v>0</v>
      </c>
      <c r="CY11" s="51">
        <f t="shared" si="23"/>
        <v>0</v>
      </c>
      <c r="CZ11" s="51">
        <f t="shared" si="23"/>
        <v>0</v>
      </c>
      <c r="DA11" s="51">
        <f t="shared" si="23"/>
        <v>0</v>
      </c>
      <c r="DB11" s="51">
        <f t="shared" si="23"/>
        <v>0</v>
      </c>
      <c r="DC11" s="51">
        <f t="shared" si="23"/>
        <v>0</v>
      </c>
      <c r="DD11" s="51">
        <f t="shared" si="23"/>
        <v>0</v>
      </c>
      <c r="DE11" s="51">
        <f t="shared" si="23"/>
        <v>0</v>
      </c>
      <c r="DF11" s="51">
        <f t="shared" si="23"/>
        <v>0</v>
      </c>
      <c r="DG11" s="51">
        <f t="shared" si="23"/>
        <v>0</v>
      </c>
      <c r="DH11" s="51">
        <f t="shared" si="23"/>
        <v>0</v>
      </c>
      <c r="DI11" s="51">
        <f t="shared" si="24"/>
        <v>0</v>
      </c>
      <c r="DJ11" s="51">
        <f t="shared" si="24"/>
        <v>0</v>
      </c>
      <c r="DK11" s="51">
        <f t="shared" si="24"/>
        <v>0</v>
      </c>
      <c r="DL11" s="51">
        <f t="shared" si="24"/>
        <v>0</v>
      </c>
      <c r="DM11" s="51">
        <f t="shared" si="24"/>
        <v>0</v>
      </c>
      <c r="DN11" s="51">
        <f t="shared" si="24"/>
        <v>0</v>
      </c>
      <c r="DO11" s="51">
        <f t="shared" si="24"/>
        <v>0</v>
      </c>
      <c r="DP11" s="51">
        <f t="shared" si="24"/>
        <v>0</v>
      </c>
      <c r="DQ11" s="51">
        <f t="shared" si="24"/>
        <v>0</v>
      </c>
      <c r="DR11" s="51">
        <f t="shared" si="24"/>
        <v>0</v>
      </c>
      <c r="DS11" s="51">
        <f t="shared" si="25"/>
        <v>0</v>
      </c>
      <c r="DT11" s="51">
        <f t="shared" si="25"/>
        <v>0</v>
      </c>
      <c r="DU11" s="51">
        <f t="shared" si="25"/>
        <v>0</v>
      </c>
      <c r="DV11" s="51">
        <f t="shared" si="25"/>
        <v>0</v>
      </c>
      <c r="DW11" s="51">
        <f t="shared" si="25"/>
        <v>0</v>
      </c>
      <c r="DX11" s="51">
        <f t="shared" si="25"/>
        <v>0</v>
      </c>
      <c r="DY11" s="51">
        <f t="shared" si="25"/>
        <v>0</v>
      </c>
      <c r="DZ11" s="51">
        <f t="shared" si="25"/>
        <v>0</v>
      </c>
      <c r="EA11" s="51">
        <f t="shared" si="25"/>
        <v>0</v>
      </c>
      <c r="EB11" s="51">
        <f t="shared" si="25"/>
        <v>0</v>
      </c>
      <c r="EC11" s="51">
        <f t="shared" si="26"/>
        <v>0</v>
      </c>
      <c r="ED11" s="51">
        <f t="shared" si="26"/>
        <v>0</v>
      </c>
      <c r="EE11" s="51">
        <f t="shared" si="26"/>
        <v>0</v>
      </c>
      <c r="EF11" s="51">
        <f t="shared" si="26"/>
        <v>0</v>
      </c>
      <c r="EG11" s="51">
        <f t="shared" si="26"/>
        <v>0</v>
      </c>
      <c r="EH11" s="51">
        <f t="shared" si="26"/>
        <v>0</v>
      </c>
      <c r="EI11" s="51">
        <f t="shared" si="26"/>
        <v>0</v>
      </c>
      <c r="EJ11" s="51">
        <f t="shared" si="26"/>
        <v>0</v>
      </c>
      <c r="EK11" s="51">
        <f t="shared" si="26"/>
        <v>0</v>
      </c>
      <c r="EL11" s="51">
        <f t="shared" si="26"/>
        <v>0</v>
      </c>
      <c r="EM11" s="51">
        <f t="shared" si="27"/>
        <v>0</v>
      </c>
      <c r="EN11" s="51">
        <f t="shared" si="27"/>
        <v>0</v>
      </c>
      <c r="EO11" s="51">
        <f t="shared" si="27"/>
        <v>0</v>
      </c>
      <c r="EP11" s="51">
        <f t="shared" si="27"/>
        <v>0</v>
      </c>
      <c r="EQ11" s="51">
        <f t="shared" si="27"/>
        <v>0</v>
      </c>
      <c r="ER11" s="51">
        <f t="shared" si="27"/>
        <v>0</v>
      </c>
      <c r="ES11" s="51">
        <f t="shared" si="27"/>
        <v>0</v>
      </c>
      <c r="ET11" s="51">
        <f t="shared" si="27"/>
        <v>0</v>
      </c>
      <c r="EU11" s="51">
        <f t="shared" si="27"/>
        <v>0</v>
      </c>
      <c r="EV11" s="51">
        <f t="shared" si="27"/>
        <v>0</v>
      </c>
      <c r="EW11" s="51">
        <f t="shared" si="28"/>
        <v>0</v>
      </c>
      <c r="EX11" s="51">
        <f t="shared" si="28"/>
        <v>0</v>
      </c>
      <c r="EY11" s="51">
        <f t="shared" si="28"/>
        <v>0</v>
      </c>
      <c r="EZ11" s="51">
        <f t="shared" si="28"/>
        <v>0</v>
      </c>
      <c r="FA11" s="51">
        <f t="shared" si="28"/>
        <v>0</v>
      </c>
      <c r="FB11" s="51">
        <f t="shared" si="28"/>
        <v>0</v>
      </c>
      <c r="FC11" s="51">
        <f t="shared" si="28"/>
        <v>0</v>
      </c>
      <c r="FD11" s="51">
        <f t="shared" si="28"/>
        <v>0</v>
      </c>
      <c r="FE11" s="51">
        <f t="shared" si="28"/>
        <v>0</v>
      </c>
      <c r="FF11" s="51">
        <f t="shared" si="28"/>
        <v>0</v>
      </c>
      <c r="FG11" s="51">
        <f t="shared" si="29"/>
        <v>0</v>
      </c>
      <c r="FH11" s="51">
        <f t="shared" si="29"/>
        <v>0</v>
      </c>
      <c r="FI11" s="51">
        <f t="shared" si="29"/>
        <v>0</v>
      </c>
      <c r="FJ11" s="51">
        <f t="shared" si="29"/>
        <v>0</v>
      </c>
      <c r="FK11" s="51">
        <f t="shared" si="29"/>
        <v>0</v>
      </c>
      <c r="FL11" s="51">
        <f t="shared" si="29"/>
        <v>0</v>
      </c>
      <c r="FM11" s="51">
        <f t="shared" si="29"/>
        <v>0</v>
      </c>
      <c r="FN11" s="51">
        <f t="shared" si="29"/>
        <v>0</v>
      </c>
      <c r="FO11" s="51">
        <f t="shared" si="29"/>
        <v>0</v>
      </c>
      <c r="FP11" s="51">
        <f t="shared" si="29"/>
        <v>0</v>
      </c>
      <c r="FQ11" s="51">
        <f t="shared" si="30"/>
        <v>0</v>
      </c>
      <c r="FR11" s="51">
        <f t="shared" si="30"/>
        <v>0</v>
      </c>
      <c r="FS11" s="51">
        <f t="shared" si="30"/>
        <v>0</v>
      </c>
      <c r="FT11" s="51">
        <f t="shared" si="30"/>
        <v>0</v>
      </c>
      <c r="FU11" s="51">
        <f t="shared" si="30"/>
        <v>0</v>
      </c>
      <c r="FV11" s="51">
        <f t="shared" si="30"/>
        <v>0</v>
      </c>
      <c r="FW11" s="51">
        <f t="shared" si="30"/>
        <v>0</v>
      </c>
      <c r="FX11" s="51">
        <f t="shared" si="30"/>
        <v>0</v>
      </c>
      <c r="FY11" s="51">
        <f t="shared" si="30"/>
        <v>0</v>
      </c>
      <c r="FZ11" s="51">
        <f t="shared" si="30"/>
        <v>0</v>
      </c>
      <c r="GA11" s="51">
        <f t="shared" si="31"/>
        <v>0</v>
      </c>
      <c r="GB11" s="51">
        <f t="shared" si="31"/>
        <v>0</v>
      </c>
      <c r="GC11" s="51">
        <f t="shared" si="31"/>
        <v>0</v>
      </c>
      <c r="GD11" s="51">
        <f t="shared" si="31"/>
        <v>0</v>
      </c>
      <c r="GE11" s="51">
        <f t="shared" si="31"/>
        <v>0</v>
      </c>
      <c r="GF11" s="51">
        <f t="shared" si="31"/>
        <v>0</v>
      </c>
      <c r="GG11" s="51">
        <f t="shared" si="31"/>
        <v>0</v>
      </c>
      <c r="GH11" s="51">
        <f t="shared" si="31"/>
        <v>0</v>
      </c>
      <c r="GI11" s="51">
        <f t="shared" si="31"/>
        <v>0</v>
      </c>
      <c r="GJ11" s="51">
        <f t="shared" si="31"/>
        <v>0</v>
      </c>
      <c r="GK11" s="51">
        <f t="shared" si="32"/>
        <v>0</v>
      </c>
      <c r="GL11" s="51">
        <f t="shared" si="32"/>
        <v>0</v>
      </c>
      <c r="GM11" s="51">
        <f t="shared" si="32"/>
        <v>0</v>
      </c>
      <c r="GN11" s="51">
        <f t="shared" si="32"/>
        <v>0</v>
      </c>
      <c r="GO11" s="51">
        <f t="shared" si="32"/>
        <v>0</v>
      </c>
      <c r="GP11" s="51">
        <f t="shared" si="32"/>
        <v>0</v>
      </c>
      <c r="GQ11" s="51">
        <f t="shared" si="32"/>
        <v>0</v>
      </c>
      <c r="GR11" s="51">
        <f t="shared" si="32"/>
        <v>0</v>
      </c>
      <c r="GS11" s="51">
        <f t="shared" si="32"/>
        <v>0</v>
      </c>
      <c r="GT11" s="51">
        <f t="shared" si="32"/>
        <v>0</v>
      </c>
      <c r="GU11" s="51">
        <f t="shared" si="33"/>
        <v>0</v>
      </c>
      <c r="GV11" s="51">
        <f t="shared" si="33"/>
        <v>0</v>
      </c>
      <c r="GW11" s="51">
        <f t="shared" si="33"/>
        <v>0</v>
      </c>
      <c r="GX11" s="51">
        <f t="shared" si="33"/>
        <v>0</v>
      </c>
      <c r="GY11" s="51">
        <f t="shared" si="33"/>
        <v>0</v>
      </c>
      <c r="GZ11" s="51">
        <f t="shared" si="33"/>
        <v>0</v>
      </c>
      <c r="HA11" s="51">
        <f t="shared" si="33"/>
        <v>0</v>
      </c>
      <c r="HB11" s="51">
        <f t="shared" si="33"/>
        <v>0</v>
      </c>
      <c r="HC11" s="51">
        <f t="shared" si="33"/>
        <v>0</v>
      </c>
      <c r="HD11" s="51">
        <f t="shared" si="33"/>
        <v>0</v>
      </c>
      <c r="HE11" s="51">
        <f t="shared" si="34"/>
        <v>0</v>
      </c>
      <c r="HF11" s="51">
        <f t="shared" si="34"/>
        <v>0</v>
      </c>
      <c r="HG11" s="51">
        <f t="shared" si="34"/>
        <v>0</v>
      </c>
      <c r="HH11" s="51">
        <f t="shared" si="34"/>
        <v>0</v>
      </c>
      <c r="HI11" s="51">
        <f t="shared" si="34"/>
        <v>0</v>
      </c>
      <c r="HJ11" s="51">
        <f t="shared" si="34"/>
        <v>0</v>
      </c>
      <c r="HK11" s="51">
        <f t="shared" si="34"/>
        <v>0</v>
      </c>
      <c r="HL11" s="51">
        <f t="shared" si="34"/>
        <v>0</v>
      </c>
      <c r="HM11" s="51">
        <f t="shared" si="34"/>
        <v>0</v>
      </c>
      <c r="HN11" s="51">
        <f t="shared" si="34"/>
        <v>0</v>
      </c>
      <c r="HO11" s="51">
        <f t="shared" si="34"/>
        <v>0</v>
      </c>
      <c r="HP11" s="51">
        <f t="shared" si="34"/>
        <v>0</v>
      </c>
      <c r="HR11" s="46">
        <v>8</v>
      </c>
      <c r="HS11" s="49">
        <f t="shared" si="35"/>
        <v>40</v>
      </c>
      <c r="HT11" s="52">
        <f t="shared" si="36"/>
        <v>4.17159547783878</v>
      </c>
      <c r="HU11" s="63">
        <f t="shared" si="37"/>
        <v>1.1151658490373781E-4</v>
      </c>
      <c r="HV11" s="50">
        <f t="shared" si="10"/>
        <v>1.9012443441744336</v>
      </c>
      <c r="HW11" s="50" t="str">
        <f t="shared" si="11"/>
        <v>00:40</v>
      </c>
      <c r="HX11" s="50">
        <v>85.678913459356366</v>
      </c>
      <c r="HY11" s="62">
        <f>HY10+HX11*Escenario1!$D$15*0.06</f>
        <v>191.01499681509429</v>
      </c>
      <c r="HZ11" s="50">
        <f t="shared" si="38"/>
        <v>27.091411312334081</v>
      </c>
      <c r="IA11" s="64">
        <f>IA10+HZ11*Escenario1!$D$15*0.06</f>
        <v>115.69055386241192</v>
      </c>
      <c r="IB11" s="54"/>
      <c r="IC11" s="47">
        <v>9</v>
      </c>
      <c r="ID11" s="48">
        <f t="shared" si="12"/>
        <v>1.1151658490373781E-4</v>
      </c>
      <c r="IE11" s="48">
        <f t="shared" si="39"/>
        <v>2.5595687974807398E-4</v>
      </c>
      <c r="IF11" s="48">
        <f t="shared" si="39"/>
        <v>5.8604981628922268E-4</v>
      </c>
      <c r="IG11" s="48">
        <f t="shared" si="39"/>
        <v>1.3658629589843377E-3</v>
      </c>
      <c r="IH11" s="48">
        <f t="shared" si="39"/>
        <v>3.2093238342923826E-3</v>
      </c>
      <c r="II11" s="48">
        <f t="shared" si="39"/>
        <v>7.8504339864859992E-3</v>
      </c>
      <c r="IJ11" s="48">
        <f t="shared" si="39"/>
        <v>1.2976985830460603E-2</v>
      </c>
      <c r="IK11" s="48">
        <f t="shared" si="39"/>
        <v>6.7154609757989992E-3</v>
      </c>
      <c r="IL11" s="48">
        <f t="shared" si="39"/>
        <v>0</v>
      </c>
      <c r="IM11" s="48">
        <f t="shared" si="39"/>
        <v>0</v>
      </c>
      <c r="IN11" s="48">
        <f t="shared" si="39"/>
        <v>0</v>
      </c>
      <c r="IO11" s="48">
        <f t="shared" si="40"/>
        <v>0</v>
      </c>
      <c r="IP11" s="48">
        <f t="shared" si="40"/>
        <v>0</v>
      </c>
      <c r="IQ11" s="48">
        <f t="shared" si="40"/>
        <v>0</v>
      </c>
      <c r="IR11" s="48">
        <f t="shared" si="40"/>
        <v>0</v>
      </c>
      <c r="IS11" s="48">
        <f t="shared" si="40"/>
        <v>0</v>
      </c>
      <c r="IT11" s="48">
        <f t="shared" si="40"/>
        <v>0</v>
      </c>
      <c r="IU11" s="48">
        <f t="shared" si="40"/>
        <v>0</v>
      </c>
      <c r="IV11" s="48">
        <f t="shared" si="40"/>
        <v>0</v>
      </c>
      <c r="IW11" s="48">
        <f t="shared" si="40"/>
        <v>0</v>
      </c>
      <c r="IX11" s="48">
        <f t="shared" si="40"/>
        <v>0</v>
      </c>
      <c r="IY11" s="48">
        <f t="shared" si="41"/>
        <v>0</v>
      </c>
      <c r="IZ11" s="48">
        <f t="shared" si="41"/>
        <v>0</v>
      </c>
      <c r="JA11" s="48">
        <f t="shared" si="41"/>
        <v>0</v>
      </c>
      <c r="JB11" s="48">
        <f t="shared" si="41"/>
        <v>0</v>
      </c>
      <c r="JC11" s="48">
        <f t="shared" si="41"/>
        <v>0</v>
      </c>
      <c r="JD11" s="48">
        <f t="shared" si="41"/>
        <v>0</v>
      </c>
      <c r="JE11" s="48">
        <f t="shared" si="41"/>
        <v>0</v>
      </c>
      <c r="JF11" s="48">
        <f t="shared" si="41"/>
        <v>0</v>
      </c>
      <c r="JG11" s="48">
        <f t="shared" si="41"/>
        <v>0</v>
      </c>
      <c r="JH11" s="48">
        <f t="shared" si="41"/>
        <v>0</v>
      </c>
      <c r="JI11" s="48">
        <f t="shared" si="42"/>
        <v>0</v>
      </c>
      <c r="JJ11" s="48">
        <f t="shared" si="42"/>
        <v>0</v>
      </c>
      <c r="JK11" s="48">
        <f t="shared" si="42"/>
        <v>0</v>
      </c>
      <c r="JL11" s="48">
        <f t="shared" si="42"/>
        <v>0</v>
      </c>
      <c r="JM11" s="48">
        <f t="shared" si="42"/>
        <v>0</v>
      </c>
      <c r="JN11" s="48">
        <f t="shared" si="42"/>
        <v>0</v>
      </c>
      <c r="JO11" s="48">
        <f t="shared" si="42"/>
        <v>0</v>
      </c>
      <c r="JP11" s="48">
        <f t="shared" si="42"/>
        <v>0</v>
      </c>
      <c r="JQ11" s="48">
        <f t="shared" si="42"/>
        <v>0</v>
      </c>
      <c r="JR11" s="48">
        <f t="shared" si="42"/>
        <v>0</v>
      </c>
      <c r="JS11" s="48">
        <f t="shared" si="43"/>
        <v>0</v>
      </c>
      <c r="JT11" s="48">
        <f t="shared" si="43"/>
        <v>0</v>
      </c>
      <c r="JU11" s="48">
        <f t="shared" si="43"/>
        <v>0</v>
      </c>
      <c r="JV11" s="48">
        <f t="shared" si="43"/>
        <v>0</v>
      </c>
      <c r="JW11" s="48">
        <f t="shared" si="43"/>
        <v>0</v>
      </c>
      <c r="JX11" s="48">
        <f t="shared" si="43"/>
        <v>0</v>
      </c>
      <c r="JY11" s="48">
        <f t="shared" si="43"/>
        <v>0</v>
      </c>
      <c r="JZ11" s="48">
        <f t="shared" si="43"/>
        <v>0</v>
      </c>
      <c r="KA11" s="48">
        <f t="shared" si="43"/>
        <v>0</v>
      </c>
      <c r="KB11" s="48">
        <f t="shared" si="43"/>
        <v>0</v>
      </c>
      <c r="KC11" s="48">
        <f t="shared" si="44"/>
        <v>0</v>
      </c>
      <c r="KD11" s="48">
        <f t="shared" si="44"/>
        <v>0</v>
      </c>
      <c r="KE11" s="48">
        <f t="shared" si="44"/>
        <v>0</v>
      </c>
      <c r="KF11" s="48">
        <f t="shared" si="44"/>
        <v>0</v>
      </c>
      <c r="KG11" s="48">
        <f t="shared" si="44"/>
        <v>0</v>
      </c>
      <c r="KH11" s="48">
        <f t="shared" si="44"/>
        <v>0</v>
      </c>
      <c r="KI11" s="48">
        <f t="shared" si="44"/>
        <v>0</v>
      </c>
      <c r="KJ11" s="48">
        <f t="shared" si="44"/>
        <v>0</v>
      </c>
      <c r="KK11" s="48">
        <f t="shared" si="44"/>
        <v>0</v>
      </c>
      <c r="KL11" s="48">
        <f t="shared" si="44"/>
        <v>0</v>
      </c>
      <c r="KM11" s="48">
        <f t="shared" si="45"/>
        <v>0</v>
      </c>
      <c r="KN11" s="48">
        <f t="shared" si="45"/>
        <v>0</v>
      </c>
      <c r="KO11" s="48">
        <f t="shared" si="45"/>
        <v>0</v>
      </c>
      <c r="KP11" s="48">
        <f t="shared" si="45"/>
        <v>0</v>
      </c>
      <c r="KQ11" s="48">
        <f t="shared" si="45"/>
        <v>0</v>
      </c>
      <c r="KR11" s="48">
        <f t="shared" si="45"/>
        <v>0</v>
      </c>
      <c r="KS11" s="48">
        <f t="shared" si="45"/>
        <v>0</v>
      </c>
      <c r="KT11" s="48">
        <f t="shared" si="45"/>
        <v>0</v>
      </c>
      <c r="KU11" s="48">
        <f t="shared" si="45"/>
        <v>0</v>
      </c>
      <c r="KV11" s="48">
        <f t="shared" si="45"/>
        <v>0</v>
      </c>
      <c r="KW11" s="48">
        <f t="shared" si="46"/>
        <v>0</v>
      </c>
      <c r="KX11" s="48">
        <f t="shared" si="46"/>
        <v>0</v>
      </c>
      <c r="KY11" s="48">
        <f t="shared" si="46"/>
        <v>0</v>
      </c>
      <c r="KZ11" s="48">
        <f t="shared" si="46"/>
        <v>0</v>
      </c>
      <c r="LA11" s="48">
        <f t="shared" si="46"/>
        <v>0</v>
      </c>
      <c r="LB11" s="48">
        <f t="shared" si="46"/>
        <v>0</v>
      </c>
      <c r="LC11" s="48">
        <f t="shared" si="46"/>
        <v>0</v>
      </c>
      <c r="LD11" s="48">
        <f t="shared" si="46"/>
        <v>0</v>
      </c>
      <c r="LE11" s="48">
        <f t="shared" si="46"/>
        <v>0</v>
      </c>
      <c r="LF11" s="48">
        <f t="shared" si="46"/>
        <v>0</v>
      </c>
      <c r="LG11" s="48">
        <f t="shared" si="47"/>
        <v>0</v>
      </c>
      <c r="LH11" s="48">
        <f t="shared" si="47"/>
        <v>0</v>
      </c>
      <c r="LI11" s="48">
        <f t="shared" si="47"/>
        <v>0</v>
      </c>
      <c r="LJ11" s="48">
        <f t="shared" si="47"/>
        <v>0</v>
      </c>
      <c r="LK11" s="48">
        <f t="shared" si="47"/>
        <v>0</v>
      </c>
      <c r="LL11" s="48">
        <f t="shared" si="47"/>
        <v>0</v>
      </c>
      <c r="LM11" s="48">
        <f t="shared" si="47"/>
        <v>0</v>
      </c>
      <c r="LN11" s="48">
        <f t="shared" si="47"/>
        <v>0</v>
      </c>
      <c r="LO11" s="48">
        <f t="shared" si="47"/>
        <v>0</v>
      </c>
      <c r="LP11" s="48">
        <f t="shared" si="47"/>
        <v>0</v>
      </c>
      <c r="LQ11" s="48">
        <f t="shared" si="48"/>
        <v>0</v>
      </c>
      <c r="LR11" s="48">
        <f t="shared" si="48"/>
        <v>0</v>
      </c>
      <c r="LS11" s="48">
        <f t="shared" si="48"/>
        <v>0</v>
      </c>
      <c r="LT11" s="48">
        <f t="shared" si="48"/>
        <v>0</v>
      </c>
      <c r="LU11" s="48">
        <f t="shared" si="48"/>
        <v>0</v>
      </c>
      <c r="LV11" s="48">
        <f t="shared" si="48"/>
        <v>0</v>
      </c>
      <c r="LW11" s="48">
        <f t="shared" si="48"/>
        <v>0</v>
      </c>
      <c r="LX11" s="48">
        <f t="shared" si="48"/>
        <v>0</v>
      </c>
      <c r="LY11" s="48">
        <f t="shared" si="48"/>
        <v>0</v>
      </c>
      <c r="LZ11" s="48">
        <f t="shared" si="48"/>
        <v>0</v>
      </c>
      <c r="MA11" s="48">
        <f t="shared" si="49"/>
        <v>0</v>
      </c>
      <c r="MB11" s="48">
        <f t="shared" si="49"/>
        <v>0</v>
      </c>
      <c r="MC11" s="48">
        <f t="shared" si="49"/>
        <v>0</v>
      </c>
      <c r="MD11" s="48">
        <f t="shared" si="49"/>
        <v>0</v>
      </c>
      <c r="ME11" s="48">
        <f t="shared" si="49"/>
        <v>0</v>
      </c>
      <c r="MF11" s="48">
        <f t="shared" si="49"/>
        <v>0</v>
      </c>
      <c r="MG11" s="48">
        <f t="shared" si="49"/>
        <v>0</v>
      </c>
      <c r="MH11" s="48">
        <f t="shared" si="49"/>
        <v>0</v>
      </c>
      <c r="MI11" s="48">
        <f t="shared" si="49"/>
        <v>0</v>
      </c>
      <c r="MJ11" s="48">
        <f t="shared" si="49"/>
        <v>0</v>
      </c>
      <c r="MK11" s="48">
        <f t="shared" si="50"/>
        <v>0</v>
      </c>
      <c r="ML11" s="48">
        <f t="shared" si="50"/>
        <v>0</v>
      </c>
      <c r="MM11" s="48">
        <f t="shared" si="50"/>
        <v>0</v>
      </c>
      <c r="MN11" s="48">
        <f t="shared" si="50"/>
        <v>0</v>
      </c>
      <c r="MO11" s="48">
        <f t="shared" si="50"/>
        <v>0</v>
      </c>
      <c r="MP11" s="48">
        <f t="shared" si="50"/>
        <v>0</v>
      </c>
      <c r="MQ11" s="48">
        <f t="shared" si="50"/>
        <v>0</v>
      </c>
      <c r="MR11" s="48">
        <f t="shared" si="50"/>
        <v>0</v>
      </c>
      <c r="MS11" s="48">
        <f t="shared" si="50"/>
        <v>0</v>
      </c>
      <c r="MT11" s="48">
        <f t="shared" si="50"/>
        <v>0</v>
      </c>
      <c r="MU11" s="48">
        <f t="shared" si="51"/>
        <v>0</v>
      </c>
      <c r="MV11" s="48">
        <f t="shared" si="51"/>
        <v>0</v>
      </c>
      <c r="MW11" s="48">
        <f t="shared" si="51"/>
        <v>0</v>
      </c>
      <c r="MX11" s="48">
        <f t="shared" si="51"/>
        <v>0</v>
      </c>
      <c r="MY11" s="48">
        <f t="shared" si="51"/>
        <v>0</v>
      </c>
      <c r="MZ11" s="48">
        <f t="shared" si="51"/>
        <v>0</v>
      </c>
      <c r="NA11" s="48">
        <f t="shared" si="51"/>
        <v>0</v>
      </c>
      <c r="NB11" s="48">
        <f t="shared" si="51"/>
        <v>0</v>
      </c>
      <c r="NC11" s="48">
        <f t="shared" si="51"/>
        <v>0</v>
      </c>
      <c r="ND11" s="48">
        <f t="shared" si="51"/>
        <v>0</v>
      </c>
      <c r="NE11" s="48">
        <f t="shared" si="52"/>
        <v>0</v>
      </c>
      <c r="NF11" s="48">
        <f t="shared" si="52"/>
        <v>0</v>
      </c>
      <c r="NG11" s="48">
        <f t="shared" si="52"/>
        <v>0</v>
      </c>
      <c r="NH11" s="48">
        <f t="shared" si="52"/>
        <v>0</v>
      </c>
      <c r="NI11" s="48">
        <f t="shared" si="52"/>
        <v>0</v>
      </c>
      <c r="NJ11" s="48">
        <f t="shared" si="52"/>
        <v>0</v>
      </c>
      <c r="NK11" s="48">
        <f t="shared" si="52"/>
        <v>0</v>
      </c>
      <c r="NL11" s="48">
        <f t="shared" si="52"/>
        <v>0</v>
      </c>
      <c r="NM11" s="48">
        <f t="shared" si="52"/>
        <v>0</v>
      </c>
      <c r="NN11" s="48">
        <f t="shared" si="52"/>
        <v>0</v>
      </c>
      <c r="NO11" s="48">
        <f t="shared" si="53"/>
        <v>0</v>
      </c>
      <c r="NP11" s="48">
        <f t="shared" si="53"/>
        <v>0</v>
      </c>
      <c r="NQ11" s="48">
        <f t="shared" si="53"/>
        <v>0</v>
      </c>
      <c r="NR11" s="48">
        <f t="shared" si="53"/>
        <v>0</v>
      </c>
      <c r="NS11" s="48">
        <f t="shared" si="53"/>
        <v>0</v>
      </c>
      <c r="NT11" s="48">
        <f t="shared" si="53"/>
        <v>0</v>
      </c>
      <c r="NU11" s="48">
        <f t="shared" si="53"/>
        <v>0</v>
      </c>
      <c r="NV11" s="48">
        <f t="shared" si="53"/>
        <v>0</v>
      </c>
      <c r="NW11" s="48">
        <f t="shared" si="53"/>
        <v>0</v>
      </c>
      <c r="NX11" s="48">
        <f t="shared" si="53"/>
        <v>0</v>
      </c>
      <c r="NY11" s="48">
        <f t="shared" si="54"/>
        <v>0</v>
      </c>
      <c r="NZ11" s="48">
        <f t="shared" si="54"/>
        <v>0</v>
      </c>
      <c r="OA11" s="48">
        <f t="shared" si="54"/>
        <v>0</v>
      </c>
      <c r="OB11" s="48">
        <f t="shared" si="54"/>
        <v>0</v>
      </c>
      <c r="OC11" s="48">
        <f t="shared" si="54"/>
        <v>0</v>
      </c>
      <c r="OD11" s="48">
        <f t="shared" si="54"/>
        <v>0</v>
      </c>
      <c r="OE11" s="48">
        <f t="shared" si="54"/>
        <v>0</v>
      </c>
      <c r="OF11" s="48">
        <f t="shared" si="54"/>
        <v>0</v>
      </c>
      <c r="OG11" s="48">
        <f t="shared" si="54"/>
        <v>0</v>
      </c>
      <c r="OH11" s="48">
        <f t="shared" si="54"/>
        <v>0</v>
      </c>
      <c r="OI11" s="48">
        <f t="shared" si="55"/>
        <v>0</v>
      </c>
      <c r="OJ11" s="48">
        <f t="shared" si="55"/>
        <v>0</v>
      </c>
      <c r="OK11" s="48">
        <f t="shared" si="55"/>
        <v>0</v>
      </c>
      <c r="OL11" s="48">
        <f t="shared" si="55"/>
        <v>0</v>
      </c>
      <c r="OM11" s="48">
        <f t="shared" si="55"/>
        <v>0</v>
      </c>
      <c r="ON11" s="48">
        <f t="shared" si="55"/>
        <v>0</v>
      </c>
      <c r="OO11" s="48">
        <f t="shared" si="55"/>
        <v>0</v>
      </c>
      <c r="OP11" s="48">
        <f t="shared" si="55"/>
        <v>0</v>
      </c>
      <c r="OQ11" s="48">
        <f t="shared" si="55"/>
        <v>0</v>
      </c>
      <c r="OR11" s="48">
        <f t="shared" si="55"/>
        <v>0</v>
      </c>
      <c r="OS11" s="48">
        <f t="shared" si="56"/>
        <v>0</v>
      </c>
      <c r="OT11" s="48">
        <f t="shared" si="56"/>
        <v>0</v>
      </c>
      <c r="OU11" s="48">
        <f t="shared" si="56"/>
        <v>0</v>
      </c>
      <c r="OV11" s="48">
        <f t="shared" si="56"/>
        <v>0</v>
      </c>
      <c r="OW11" s="48">
        <f t="shared" si="56"/>
        <v>0</v>
      </c>
      <c r="OX11" s="48">
        <f t="shared" si="56"/>
        <v>0</v>
      </c>
      <c r="OY11" s="48">
        <f t="shared" si="56"/>
        <v>0</v>
      </c>
      <c r="OZ11" s="48">
        <f t="shared" si="56"/>
        <v>0</v>
      </c>
      <c r="PA11" s="48">
        <f t="shared" si="56"/>
        <v>0</v>
      </c>
      <c r="PB11" s="48">
        <f t="shared" si="56"/>
        <v>0</v>
      </c>
      <c r="PC11" s="48">
        <f t="shared" si="57"/>
        <v>0</v>
      </c>
      <c r="PD11" s="48">
        <f t="shared" si="57"/>
        <v>0</v>
      </c>
      <c r="PE11" s="48">
        <f t="shared" si="57"/>
        <v>0</v>
      </c>
      <c r="PF11" s="48">
        <f t="shared" si="57"/>
        <v>0</v>
      </c>
      <c r="PG11" s="48">
        <f t="shared" si="57"/>
        <v>0</v>
      </c>
      <c r="PH11" s="48">
        <f t="shared" si="57"/>
        <v>0</v>
      </c>
      <c r="PI11" s="48">
        <f t="shared" si="57"/>
        <v>0</v>
      </c>
      <c r="PJ11" s="48">
        <f t="shared" si="57"/>
        <v>0</v>
      </c>
      <c r="PK11" s="48">
        <f t="shared" si="57"/>
        <v>0</v>
      </c>
      <c r="PL11" s="48">
        <f t="shared" si="57"/>
        <v>0</v>
      </c>
      <c r="PM11" s="48">
        <f t="shared" si="57"/>
        <v>0</v>
      </c>
      <c r="PN11" s="48">
        <f t="shared" si="57"/>
        <v>0</v>
      </c>
    </row>
    <row r="12" spans="1:430" x14ac:dyDescent="0.3">
      <c r="W12" s="46">
        <v>9</v>
      </c>
      <c r="X12" s="49">
        <f t="shared" si="14"/>
        <v>45</v>
      </c>
      <c r="Y12" s="52">
        <f t="shared" si="6"/>
        <v>2.1572292771463326</v>
      </c>
      <c r="Z12" s="63">
        <f t="shared" si="7"/>
        <v>1.3138426304416823E-3</v>
      </c>
      <c r="AA12" s="50">
        <f t="shared" si="8"/>
        <v>0.75875208665372218</v>
      </c>
      <c r="AB12" s="50">
        <v>55.058361675972201</v>
      </c>
      <c r="AC12" s="62">
        <f t="shared" si="15"/>
        <v>91.84195145547406</v>
      </c>
      <c r="AD12" s="54"/>
      <c r="AE12" s="46">
        <v>10</v>
      </c>
      <c r="AF12" s="51">
        <f t="shared" si="9"/>
        <v>1.3138426304416823E-3</v>
      </c>
      <c r="AG12" s="51">
        <f t="shared" si="16"/>
        <v>1.9322447552118155E-3</v>
      </c>
      <c r="AH12" s="51">
        <f t="shared" si="16"/>
        <v>2.9578823769679957E-3</v>
      </c>
      <c r="AI12" s="51">
        <f t="shared" si="16"/>
        <v>4.3725776573519236E-3</v>
      </c>
      <c r="AJ12" s="51">
        <f t="shared" si="16"/>
        <v>5.6037913669719245E-3</v>
      </c>
      <c r="AK12" s="51">
        <f t="shared" si="16"/>
        <v>6.0067150249743864E-3</v>
      </c>
      <c r="AL12" s="51">
        <f t="shared" si="16"/>
        <v>5.0334268353983951E-3</v>
      </c>
      <c r="AM12" s="51">
        <f t="shared" si="16"/>
        <v>2.648818732339102E-3</v>
      </c>
      <c r="AN12" s="51">
        <f t="shared" si="16"/>
        <v>7.6072713075802073E-4</v>
      </c>
      <c r="AO12" s="51">
        <f t="shared" si="16"/>
        <v>0</v>
      </c>
      <c r="AP12" s="51">
        <f t="shared" si="16"/>
        <v>0</v>
      </c>
      <c r="AQ12" s="51">
        <f t="shared" si="17"/>
        <v>0</v>
      </c>
      <c r="AR12" s="51">
        <f t="shared" si="17"/>
        <v>0</v>
      </c>
      <c r="AS12" s="51">
        <f t="shared" si="17"/>
        <v>0</v>
      </c>
      <c r="AT12" s="51">
        <f t="shared" si="17"/>
        <v>0</v>
      </c>
      <c r="AU12" s="51">
        <f t="shared" si="17"/>
        <v>0</v>
      </c>
      <c r="AV12" s="51">
        <f t="shared" si="17"/>
        <v>0</v>
      </c>
      <c r="AW12" s="51">
        <f t="shared" si="17"/>
        <v>0</v>
      </c>
      <c r="AX12" s="51">
        <f t="shared" si="17"/>
        <v>0</v>
      </c>
      <c r="AY12" s="51">
        <f t="shared" si="17"/>
        <v>0</v>
      </c>
      <c r="AZ12" s="51">
        <f t="shared" si="17"/>
        <v>0</v>
      </c>
      <c r="BA12" s="51">
        <f t="shared" si="18"/>
        <v>0</v>
      </c>
      <c r="BB12" s="51">
        <f t="shared" si="18"/>
        <v>0</v>
      </c>
      <c r="BC12" s="51">
        <f t="shared" si="18"/>
        <v>0</v>
      </c>
      <c r="BD12" s="51">
        <f t="shared" si="18"/>
        <v>0</v>
      </c>
      <c r="BE12" s="51">
        <f t="shared" si="18"/>
        <v>0</v>
      </c>
      <c r="BF12" s="51">
        <f t="shared" si="18"/>
        <v>0</v>
      </c>
      <c r="BG12" s="51">
        <f t="shared" si="18"/>
        <v>0</v>
      </c>
      <c r="BH12" s="51">
        <f t="shared" si="18"/>
        <v>0</v>
      </c>
      <c r="BI12" s="51">
        <f t="shared" si="18"/>
        <v>0</v>
      </c>
      <c r="BJ12" s="51">
        <f t="shared" si="18"/>
        <v>0</v>
      </c>
      <c r="BK12" s="51">
        <f t="shared" si="19"/>
        <v>0</v>
      </c>
      <c r="BL12" s="51">
        <f t="shared" si="19"/>
        <v>0</v>
      </c>
      <c r="BM12" s="51">
        <f t="shared" si="19"/>
        <v>0</v>
      </c>
      <c r="BN12" s="51">
        <f t="shared" si="19"/>
        <v>0</v>
      </c>
      <c r="BO12" s="51">
        <f t="shared" si="19"/>
        <v>0</v>
      </c>
      <c r="BP12" s="51">
        <f t="shared" si="19"/>
        <v>0</v>
      </c>
      <c r="BQ12" s="51">
        <f t="shared" si="19"/>
        <v>0</v>
      </c>
      <c r="BR12" s="51">
        <f t="shared" si="19"/>
        <v>0</v>
      </c>
      <c r="BS12" s="51">
        <f t="shared" si="19"/>
        <v>0</v>
      </c>
      <c r="BT12" s="51">
        <f t="shared" si="19"/>
        <v>0</v>
      </c>
      <c r="BU12" s="51">
        <f t="shared" si="20"/>
        <v>0</v>
      </c>
      <c r="BV12" s="51">
        <f t="shared" si="20"/>
        <v>0</v>
      </c>
      <c r="BW12" s="51">
        <f t="shared" si="20"/>
        <v>0</v>
      </c>
      <c r="BX12" s="51">
        <f t="shared" si="20"/>
        <v>0</v>
      </c>
      <c r="BY12" s="51">
        <f t="shared" si="20"/>
        <v>0</v>
      </c>
      <c r="BZ12" s="51">
        <f t="shared" si="20"/>
        <v>0</v>
      </c>
      <c r="CA12" s="51">
        <f t="shared" si="20"/>
        <v>0</v>
      </c>
      <c r="CB12" s="51">
        <f t="shared" si="20"/>
        <v>0</v>
      </c>
      <c r="CC12" s="51">
        <f t="shared" si="20"/>
        <v>0</v>
      </c>
      <c r="CD12" s="51">
        <f t="shared" si="20"/>
        <v>0</v>
      </c>
      <c r="CE12" s="51">
        <f t="shared" si="21"/>
        <v>0</v>
      </c>
      <c r="CF12" s="51">
        <f t="shared" si="21"/>
        <v>0</v>
      </c>
      <c r="CG12" s="51">
        <f t="shared" si="21"/>
        <v>0</v>
      </c>
      <c r="CH12" s="51">
        <f t="shared" si="21"/>
        <v>0</v>
      </c>
      <c r="CI12" s="51">
        <f t="shared" si="21"/>
        <v>0</v>
      </c>
      <c r="CJ12" s="51">
        <f t="shared" si="21"/>
        <v>0</v>
      </c>
      <c r="CK12" s="51">
        <f t="shared" si="21"/>
        <v>0</v>
      </c>
      <c r="CL12" s="51">
        <f t="shared" si="21"/>
        <v>0</v>
      </c>
      <c r="CM12" s="51">
        <f t="shared" si="21"/>
        <v>0</v>
      </c>
      <c r="CN12" s="51">
        <f t="shared" si="21"/>
        <v>0</v>
      </c>
      <c r="CO12" s="51">
        <f t="shared" si="22"/>
        <v>0</v>
      </c>
      <c r="CP12" s="51">
        <f t="shared" si="22"/>
        <v>0</v>
      </c>
      <c r="CQ12" s="51">
        <f t="shared" si="22"/>
        <v>0</v>
      </c>
      <c r="CR12" s="51">
        <f t="shared" si="22"/>
        <v>0</v>
      </c>
      <c r="CS12" s="51">
        <f t="shared" si="22"/>
        <v>0</v>
      </c>
      <c r="CT12" s="51">
        <f t="shared" si="22"/>
        <v>0</v>
      </c>
      <c r="CU12" s="51">
        <f t="shared" si="22"/>
        <v>0</v>
      </c>
      <c r="CV12" s="51">
        <f t="shared" si="22"/>
        <v>0</v>
      </c>
      <c r="CW12" s="51">
        <f t="shared" si="22"/>
        <v>0</v>
      </c>
      <c r="CX12" s="51">
        <f t="shared" si="22"/>
        <v>0</v>
      </c>
      <c r="CY12" s="51">
        <f t="shared" si="23"/>
        <v>0</v>
      </c>
      <c r="CZ12" s="51">
        <f t="shared" si="23"/>
        <v>0</v>
      </c>
      <c r="DA12" s="51">
        <f t="shared" si="23"/>
        <v>0</v>
      </c>
      <c r="DB12" s="51">
        <f t="shared" si="23"/>
        <v>0</v>
      </c>
      <c r="DC12" s="51">
        <f t="shared" si="23"/>
        <v>0</v>
      </c>
      <c r="DD12" s="51">
        <f t="shared" si="23"/>
        <v>0</v>
      </c>
      <c r="DE12" s="51">
        <f t="shared" si="23"/>
        <v>0</v>
      </c>
      <c r="DF12" s="51">
        <f t="shared" si="23"/>
        <v>0</v>
      </c>
      <c r="DG12" s="51">
        <f t="shared" si="23"/>
        <v>0</v>
      </c>
      <c r="DH12" s="51">
        <f t="shared" si="23"/>
        <v>0</v>
      </c>
      <c r="DI12" s="51">
        <f t="shared" si="24"/>
        <v>0</v>
      </c>
      <c r="DJ12" s="51">
        <f t="shared" si="24"/>
        <v>0</v>
      </c>
      <c r="DK12" s="51">
        <f t="shared" si="24"/>
        <v>0</v>
      </c>
      <c r="DL12" s="51">
        <f t="shared" si="24"/>
        <v>0</v>
      </c>
      <c r="DM12" s="51">
        <f t="shared" si="24"/>
        <v>0</v>
      </c>
      <c r="DN12" s="51">
        <f t="shared" si="24"/>
        <v>0</v>
      </c>
      <c r="DO12" s="51">
        <f t="shared" si="24"/>
        <v>0</v>
      </c>
      <c r="DP12" s="51">
        <f t="shared" si="24"/>
        <v>0</v>
      </c>
      <c r="DQ12" s="51">
        <f t="shared" si="24"/>
        <v>0</v>
      </c>
      <c r="DR12" s="51">
        <f t="shared" si="24"/>
        <v>0</v>
      </c>
      <c r="DS12" s="51">
        <f t="shared" si="25"/>
        <v>0</v>
      </c>
      <c r="DT12" s="51">
        <f t="shared" si="25"/>
        <v>0</v>
      </c>
      <c r="DU12" s="51">
        <f t="shared" si="25"/>
        <v>0</v>
      </c>
      <c r="DV12" s="51">
        <f t="shared" si="25"/>
        <v>0</v>
      </c>
      <c r="DW12" s="51">
        <f t="shared" si="25"/>
        <v>0</v>
      </c>
      <c r="DX12" s="51">
        <f t="shared" si="25"/>
        <v>0</v>
      </c>
      <c r="DY12" s="51">
        <f t="shared" si="25"/>
        <v>0</v>
      </c>
      <c r="DZ12" s="51">
        <f t="shared" si="25"/>
        <v>0</v>
      </c>
      <c r="EA12" s="51">
        <f t="shared" si="25"/>
        <v>0</v>
      </c>
      <c r="EB12" s="51">
        <f t="shared" si="25"/>
        <v>0</v>
      </c>
      <c r="EC12" s="51">
        <f t="shared" si="26"/>
        <v>0</v>
      </c>
      <c r="ED12" s="51">
        <f t="shared" si="26"/>
        <v>0</v>
      </c>
      <c r="EE12" s="51">
        <f t="shared" si="26"/>
        <v>0</v>
      </c>
      <c r="EF12" s="51">
        <f t="shared" si="26"/>
        <v>0</v>
      </c>
      <c r="EG12" s="51">
        <f t="shared" si="26"/>
        <v>0</v>
      </c>
      <c r="EH12" s="51">
        <f t="shared" si="26"/>
        <v>0</v>
      </c>
      <c r="EI12" s="51">
        <f t="shared" si="26"/>
        <v>0</v>
      </c>
      <c r="EJ12" s="51">
        <f t="shared" si="26"/>
        <v>0</v>
      </c>
      <c r="EK12" s="51">
        <f t="shared" si="26"/>
        <v>0</v>
      </c>
      <c r="EL12" s="51">
        <f t="shared" si="26"/>
        <v>0</v>
      </c>
      <c r="EM12" s="51">
        <f t="shared" si="27"/>
        <v>0</v>
      </c>
      <c r="EN12" s="51">
        <f t="shared" si="27"/>
        <v>0</v>
      </c>
      <c r="EO12" s="51">
        <f t="shared" si="27"/>
        <v>0</v>
      </c>
      <c r="EP12" s="51">
        <f t="shared" si="27"/>
        <v>0</v>
      </c>
      <c r="EQ12" s="51">
        <f t="shared" si="27"/>
        <v>0</v>
      </c>
      <c r="ER12" s="51">
        <f t="shared" si="27"/>
        <v>0</v>
      </c>
      <c r="ES12" s="51">
        <f t="shared" si="27"/>
        <v>0</v>
      </c>
      <c r="ET12" s="51">
        <f t="shared" si="27"/>
        <v>0</v>
      </c>
      <c r="EU12" s="51">
        <f t="shared" si="27"/>
        <v>0</v>
      </c>
      <c r="EV12" s="51">
        <f t="shared" si="27"/>
        <v>0</v>
      </c>
      <c r="EW12" s="51">
        <f t="shared" si="28"/>
        <v>0</v>
      </c>
      <c r="EX12" s="51">
        <f t="shared" si="28"/>
        <v>0</v>
      </c>
      <c r="EY12" s="51">
        <f t="shared" si="28"/>
        <v>0</v>
      </c>
      <c r="EZ12" s="51">
        <f t="shared" si="28"/>
        <v>0</v>
      </c>
      <c r="FA12" s="51">
        <f t="shared" si="28"/>
        <v>0</v>
      </c>
      <c r="FB12" s="51">
        <f t="shared" si="28"/>
        <v>0</v>
      </c>
      <c r="FC12" s="51">
        <f t="shared" si="28"/>
        <v>0</v>
      </c>
      <c r="FD12" s="51">
        <f t="shared" si="28"/>
        <v>0</v>
      </c>
      <c r="FE12" s="51">
        <f t="shared" si="28"/>
        <v>0</v>
      </c>
      <c r="FF12" s="51">
        <f t="shared" si="28"/>
        <v>0</v>
      </c>
      <c r="FG12" s="51">
        <f t="shared" si="29"/>
        <v>0</v>
      </c>
      <c r="FH12" s="51">
        <f t="shared" si="29"/>
        <v>0</v>
      </c>
      <c r="FI12" s="51">
        <f t="shared" si="29"/>
        <v>0</v>
      </c>
      <c r="FJ12" s="51">
        <f t="shared" si="29"/>
        <v>0</v>
      </c>
      <c r="FK12" s="51">
        <f t="shared" si="29"/>
        <v>0</v>
      </c>
      <c r="FL12" s="51">
        <f t="shared" si="29"/>
        <v>0</v>
      </c>
      <c r="FM12" s="51">
        <f t="shared" si="29"/>
        <v>0</v>
      </c>
      <c r="FN12" s="51">
        <f t="shared" si="29"/>
        <v>0</v>
      </c>
      <c r="FO12" s="51">
        <f t="shared" si="29"/>
        <v>0</v>
      </c>
      <c r="FP12" s="51">
        <f t="shared" si="29"/>
        <v>0</v>
      </c>
      <c r="FQ12" s="51">
        <f t="shared" si="30"/>
        <v>0</v>
      </c>
      <c r="FR12" s="51">
        <f t="shared" si="30"/>
        <v>0</v>
      </c>
      <c r="FS12" s="51">
        <f t="shared" si="30"/>
        <v>0</v>
      </c>
      <c r="FT12" s="51">
        <f t="shared" si="30"/>
        <v>0</v>
      </c>
      <c r="FU12" s="51">
        <f t="shared" si="30"/>
        <v>0</v>
      </c>
      <c r="FV12" s="51">
        <f t="shared" si="30"/>
        <v>0</v>
      </c>
      <c r="FW12" s="51">
        <f t="shared" si="30"/>
        <v>0</v>
      </c>
      <c r="FX12" s="51">
        <f t="shared" si="30"/>
        <v>0</v>
      </c>
      <c r="FY12" s="51">
        <f t="shared" si="30"/>
        <v>0</v>
      </c>
      <c r="FZ12" s="51">
        <f t="shared" si="30"/>
        <v>0</v>
      </c>
      <c r="GA12" s="51">
        <f t="shared" si="31"/>
        <v>0</v>
      </c>
      <c r="GB12" s="51">
        <f t="shared" si="31"/>
        <v>0</v>
      </c>
      <c r="GC12" s="51">
        <f t="shared" si="31"/>
        <v>0</v>
      </c>
      <c r="GD12" s="51">
        <f t="shared" si="31"/>
        <v>0</v>
      </c>
      <c r="GE12" s="51">
        <f t="shared" si="31"/>
        <v>0</v>
      </c>
      <c r="GF12" s="51">
        <f t="shared" si="31"/>
        <v>0</v>
      </c>
      <c r="GG12" s="51">
        <f t="shared" si="31"/>
        <v>0</v>
      </c>
      <c r="GH12" s="51">
        <f t="shared" si="31"/>
        <v>0</v>
      </c>
      <c r="GI12" s="51">
        <f t="shared" si="31"/>
        <v>0</v>
      </c>
      <c r="GJ12" s="51">
        <f t="shared" si="31"/>
        <v>0</v>
      </c>
      <c r="GK12" s="51">
        <f t="shared" si="32"/>
        <v>0</v>
      </c>
      <c r="GL12" s="51">
        <f t="shared" si="32"/>
        <v>0</v>
      </c>
      <c r="GM12" s="51">
        <f t="shared" si="32"/>
        <v>0</v>
      </c>
      <c r="GN12" s="51">
        <f t="shared" si="32"/>
        <v>0</v>
      </c>
      <c r="GO12" s="51">
        <f t="shared" si="32"/>
        <v>0</v>
      </c>
      <c r="GP12" s="51">
        <f t="shared" si="32"/>
        <v>0</v>
      </c>
      <c r="GQ12" s="51">
        <f t="shared" si="32"/>
        <v>0</v>
      </c>
      <c r="GR12" s="51">
        <f t="shared" si="32"/>
        <v>0</v>
      </c>
      <c r="GS12" s="51">
        <f t="shared" si="32"/>
        <v>0</v>
      </c>
      <c r="GT12" s="51">
        <f t="shared" si="32"/>
        <v>0</v>
      </c>
      <c r="GU12" s="51">
        <f t="shared" si="33"/>
        <v>0</v>
      </c>
      <c r="GV12" s="51">
        <f t="shared" si="33"/>
        <v>0</v>
      </c>
      <c r="GW12" s="51">
        <f t="shared" si="33"/>
        <v>0</v>
      </c>
      <c r="GX12" s="51">
        <f t="shared" si="33"/>
        <v>0</v>
      </c>
      <c r="GY12" s="51">
        <f t="shared" si="33"/>
        <v>0</v>
      </c>
      <c r="GZ12" s="51">
        <f t="shared" si="33"/>
        <v>0</v>
      </c>
      <c r="HA12" s="51">
        <f t="shared" si="33"/>
        <v>0</v>
      </c>
      <c r="HB12" s="51">
        <f t="shared" si="33"/>
        <v>0</v>
      </c>
      <c r="HC12" s="51">
        <f t="shared" si="33"/>
        <v>0</v>
      </c>
      <c r="HD12" s="51">
        <f t="shared" si="33"/>
        <v>0</v>
      </c>
      <c r="HE12" s="51">
        <f t="shared" si="34"/>
        <v>0</v>
      </c>
      <c r="HF12" s="51">
        <f t="shared" si="34"/>
        <v>0</v>
      </c>
      <c r="HG12" s="51">
        <f t="shared" si="34"/>
        <v>0</v>
      </c>
      <c r="HH12" s="51">
        <f t="shared" si="34"/>
        <v>0</v>
      </c>
      <c r="HI12" s="51">
        <f t="shared" si="34"/>
        <v>0</v>
      </c>
      <c r="HJ12" s="51">
        <f t="shared" si="34"/>
        <v>0</v>
      </c>
      <c r="HK12" s="51">
        <f t="shared" si="34"/>
        <v>0</v>
      </c>
      <c r="HL12" s="51">
        <f t="shared" si="34"/>
        <v>0</v>
      </c>
      <c r="HM12" s="51">
        <f t="shared" si="34"/>
        <v>0</v>
      </c>
      <c r="HN12" s="51">
        <f t="shared" si="34"/>
        <v>0</v>
      </c>
      <c r="HO12" s="51">
        <f t="shared" si="34"/>
        <v>0</v>
      </c>
      <c r="HP12" s="51">
        <f t="shared" si="34"/>
        <v>0</v>
      </c>
      <c r="HR12" s="46">
        <v>9</v>
      </c>
      <c r="HS12" s="49">
        <f t="shared" si="35"/>
        <v>45</v>
      </c>
      <c r="HT12" s="52">
        <f t="shared" si="36"/>
        <v>4.6930449125686273</v>
      </c>
      <c r="HU12" s="63">
        <f t="shared" si="37"/>
        <v>4.4751983576649488E-5</v>
      </c>
      <c r="HV12" s="50">
        <f t="shared" si="10"/>
        <v>1.7048923358234618</v>
      </c>
      <c r="HW12" s="50" t="str">
        <f t="shared" si="11"/>
        <v>00:45</v>
      </c>
      <c r="HX12" s="50">
        <v>76.150386514887998</v>
      </c>
      <c r="HY12" s="62">
        <f>HY11+HX12*Escenario1!$D$15*0.06</f>
        <v>213.86011276956069</v>
      </c>
      <c r="HZ12" s="50">
        <f t="shared" si="38"/>
        <v>21.092024838915798</v>
      </c>
      <c r="IA12" s="64">
        <f>IA11+HZ12*Escenario1!$D$15*0.06</f>
        <v>122.01816131408665</v>
      </c>
      <c r="IB12" s="54"/>
      <c r="IC12" s="47">
        <v>10</v>
      </c>
      <c r="ID12" s="48">
        <f t="shared" si="12"/>
        <v>4.4751983576649488E-5</v>
      </c>
      <c r="IE12" s="48">
        <f t="shared" si="39"/>
        <v>1.1151658490373781E-4</v>
      </c>
      <c r="IF12" s="48">
        <f t="shared" si="39"/>
        <v>2.5595687974807398E-4</v>
      </c>
      <c r="IG12" s="48">
        <f t="shared" si="39"/>
        <v>5.8604981628922268E-4</v>
      </c>
      <c r="IH12" s="48">
        <f t="shared" si="39"/>
        <v>1.3658629589843377E-3</v>
      </c>
      <c r="II12" s="48">
        <f t="shared" si="39"/>
        <v>3.2093238342923826E-3</v>
      </c>
      <c r="IJ12" s="48">
        <f t="shared" si="39"/>
        <v>7.8504339864859992E-3</v>
      </c>
      <c r="IK12" s="48">
        <f t="shared" si="39"/>
        <v>1.2976985830460603E-2</v>
      </c>
      <c r="IL12" s="48">
        <f t="shared" si="39"/>
        <v>6.7154609757989992E-3</v>
      </c>
      <c r="IM12" s="48">
        <f t="shared" si="39"/>
        <v>0</v>
      </c>
      <c r="IN12" s="48">
        <f t="shared" si="39"/>
        <v>0</v>
      </c>
      <c r="IO12" s="48">
        <f t="shared" si="40"/>
        <v>0</v>
      </c>
      <c r="IP12" s="48">
        <f t="shared" si="40"/>
        <v>0</v>
      </c>
      <c r="IQ12" s="48">
        <f t="shared" si="40"/>
        <v>0</v>
      </c>
      <c r="IR12" s="48">
        <f t="shared" si="40"/>
        <v>0</v>
      </c>
      <c r="IS12" s="48">
        <f t="shared" si="40"/>
        <v>0</v>
      </c>
      <c r="IT12" s="48">
        <f t="shared" si="40"/>
        <v>0</v>
      </c>
      <c r="IU12" s="48">
        <f t="shared" si="40"/>
        <v>0</v>
      </c>
      <c r="IV12" s="48">
        <f t="shared" si="40"/>
        <v>0</v>
      </c>
      <c r="IW12" s="48">
        <f t="shared" si="40"/>
        <v>0</v>
      </c>
      <c r="IX12" s="48">
        <f t="shared" si="40"/>
        <v>0</v>
      </c>
      <c r="IY12" s="48">
        <f t="shared" si="41"/>
        <v>0</v>
      </c>
      <c r="IZ12" s="48">
        <f t="shared" si="41"/>
        <v>0</v>
      </c>
      <c r="JA12" s="48">
        <f t="shared" si="41"/>
        <v>0</v>
      </c>
      <c r="JB12" s="48">
        <f t="shared" si="41"/>
        <v>0</v>
      </c>
      <c r="JC12" s="48">
        <f t="shared" si="41"/>
        <v>0</v>
      </c>
      <c r="JD12" s="48">
        <f t="shared" si="41"/>
        <v>0</v>
      </c>
      <c r="JE12" s="48">
        <f t="shared" si="41"/>
        <v>0</v>
      </c>
      <c r="JF12" s="48">
        <f t="shared" si="41"/>
        <v>0</v>
      </c>
      <c r="JG12" s="48">
        <f t="shared" si="41"/>
        <v>0</v>
      </c>
      <c r="JH12" s="48">
        <f t="shared" si="41"/>
        <v>0</v>
      </c>
      <c r="JI12" s="48">
        <f t="shared" si="42"/>
        <v>0</v>
      </c>
      <c r="JJ12" s="48">
        <f t="shared" si="42"/>
        <v>0</v>
      </c>
      <c r="JK12" s="48">
        <f t="shared" si="42"/>
        <v>0</v>
      </c>
      <c r="JL12" s="48">
        <f t="shared" si="42"/>
        <v>0</v>
      </c>
      <c r="JM12" s="48">
        <f t="shared" si="42"/>
        <v>0</v>
      </c>
      <c r="JN12" s="48">
        <f t="shared" si="42"/>
        <v>0</v>
      </c>
      <c r="JO12" s="48">
        <f t="shared" si="42"/>
        <v>0</v>
      </c>
      <c r="JP12" s="48">
        <f t="shared" si="42"/>
        <v>0</v>
      </c>
      <c r="JQ12" s="48">
        <f t="shared" si="42"/>
        <v>0</v>
      </c>
      <c r="JR12" s="48">
        <f t="shared" si="42"/>
        <v>0</v>
      </c>
      <c r="JS12" s="48">
        <f t="shared" si="43"/>
        <v>0</v>
      </c>
      <c r="JT12" s="48">
        <f t="shared" si="43"/>
        <v>0</v>
      </c>
      <c r="JU12" s="48">
        <f t="shared" si="43"/>
        <v>0</v>
      </c>
      <c r="JV12" s="48">
        <f t="shared" si="43"/>
        <v>0</v>
      </c>
      <c r="JW12" s="48">
        <f t="shared" si="43"/>
        <v>0</v>
      </c>
      <c r="JX12" s="48">
        <f t="shared" si="43"/>
        <v>0</v>
      </c>
      <c r="JY12" s="48">
        <f t="shared" si="43"/>
        <v>0</v>
      </c>
      <c r="JZ12" s="48">
        <f t="shared" si="43"/>
        <v>0</v>
      </c>
      <c r="KA12" s="48">
        <f t="shared" si="43"/>
        <v>0</v>
      </c>
      <c r="KB12" s="48">
        <f t="shared" si="43"/>
        <v>0</v>
      </c>
      <c r="KC12" s="48">
        <f t="shared" si="44"/>
        <v>0</v>
      </c>
      <c r="KD12" s="48">
        <f t="shared" si="44"/>
        <v>0</v>
      </c>
      <c r="KE12" s="48">
        <f t="shared" si="44"/>
        <v>0</v>
      </c>
      <c r="KF12" s="48">
        <f t="shared" si="44"/>
        <v>0</v>
      </c>
      <c r="KG12" s="48">
        <f t="shared" si="44"/>
        <v>0</v>
      </c>
      <c r="KH12" s="48">
        <f t="shared" si="44"/>
        <v>0</v>
      </c>
      <c r="KI12" s="48">
        <f t="shared" si="44"/>
        <v>0</v>
      </c>
      <c r="KJ12" s="48">
        <f t="shared" si="44"/>
        <v>0</v>
      </c>
      <c r="KK12" s="48">
        <f t="shared" si="44"/>
        <v>0</v>
      </c>
      <c r="KL12" s="48">
        <f t="shared" si="44"/>
        <v>0</v>
      </c>
      <c r="KM12" s="48">
        <f t="shared" si="45"/>
        <v>0</v>
      </c>
      <c r="KN12" s="48">
        <f t="shared" si="45"/>
        <v>0</v>
      </c>
      <c r="KO12" s="48">
        <f t="shared" si="45"/>
        <v>0</v>
      </c>
      <c r="KP12" s="48">
        <f t="shared" si="45"/>
        <v>0</v>
      </c>
      <c r="KQ12" s="48">
        <f t="shared" si="45"/>
        <v>0</v>
      </c>
      <c r="KR12" s="48">
        <f t="shared" si="45"/>
        <v>0</v>
      </c>
      <c r="KS12" s="48">
        <f t="shared" si="45"/>
        <v>0</v>
      </c>
      <c r="KT12" s="48">
        <f t="shared" si="45"/>
        <v>0</v>
      </c>
      <c r="KU12" s="48">
        <f t="shared" si="45"/>
        <v>0</v>
      </c>
      <c r="KV12" s="48">
        <f t="shared" si="45"/>
        <v>0</v>
      </c>
      <c r="KW12" s="48">
        <f t="shared" si="46"/>
        <v>0</v>
      </c>
      <c r="KX12" s="48">
        <f t="shared" si="46"/>
        <v>0</v>
      </c>
      <c r="KY12" s="48">
        <f t="shared" si="46"/>
        <v>0</v>
      </c>
      <c r="KZ12" s="48">
        <f t="shared" si="46"/>
        <v>0</v>
      </c>
      <c r="LA12" s="48">
        <f t="shared" si="46"/>
        <v>0</v>
      </c>
      <c r="LB12" s="48">
        <f t="shared" si="46"/>
        <v>0</v>
      </c>
      <c r="LC12" s="48">
        <f t="shared" si="46"/>
        <v>0</v>
      </c>
      <c r="LD12" s="48">
        <f t="shared" si="46"/>
        <v>0</v>
      </c>
      <c r="LE12" s="48">
        <f t="shared" si="46"/>
        <v>0</v>
      </c>
      <c r="LF12" s="48">
        <f t="shared" si="46"/>
        <v>0</v>
      </c>
      <c r="LG12" s="48">
        <f t="shared" si="47"/>
        <v>0</v>
      </c>
      <c r="LH12" s="48">
        <f t="shared" si="47"/>
        <v>0</v>
      </c>
      <c r="LI12" s="48">
        <f t="shared" si="47"/>
        <v>0</v>
      </c>
      <c r="LJ12" s="48">
        <f t="shared" si="47"/>
        <v>0</v>
      </c>
      <c r="LK12" s="48">
        <f t="shared" si="47"/>
        <v>0</v>
      </c>
      <c r="LL12" s="48">
        <f t="shared" si="47"/>
        <v>0</v>
      </c>
      <c r="LM12" s="48">
        <f t="shared" si="47"/>
        <v>0</v>
      </c>
      <c r="LN12" s="48">
        <f t="shared" si="47"/>
        <v>0</v>
      </c>
      <c r="LO12" s="48">
        <f t="shared" si="47"/>
        <v>0</v>
      </c>
      <c r="LP12" s="48">
        <f t="shared" si="47"/>
        <v>0</v>
      </c>
      <c r="LQ12" s="48">
        <f t="shared" si="48"/>
        <v>0</v>
      </c>
      <c r="LR12" s="48">
        <f t="shared" si="48"/>
        <v>0</v>
      </c>
      <c r="LS12" s="48">
        <f t="shared" si="48"/>
        <v>0</v>
      </c>
      <c r="LT12" s="48">
        <f t="shared" si="48"/>
        <v>0</v>
      </c>
      <c r="LU12" s="48">
        <f t="shared" si="48"/>
        <v>0</v>
      </c>
      <c r="LV12" s="48">
        <f t="shared" si="48"/>
        <v>0</v>
      </c>
      <c r="LW12" s="48">
        <f t="shared" si="48"/>
        <v>0</v>
      </c>
      <c r="LX12" s="48">
        <f t="shared" si="48"/>
        <v>0</v>
      </c>
      <c r="LY12" s="48">
        <f t="shared" si="48"/>
        <v>0</v>
      </c>
      <c r="LZ12" s="48">
        <f t="shared" si="48"/>
        <v>0</v>
      </c>
      <c r="MA12" s="48">
        <f t="shared" si="49"/>
        <v>0</v>
      </c>
      <c r="MB12" s="48">
        <f t="shared" si="49"/>
        <v>0</v>
      </c>
      <c r="MC12" s="48">
        <f t="shared" si="49"/>
        <v>0</v>
      </c>
      <c r="MD12" s="48">
        <f t="shared" si="49"/>
        <v>0</v>
      </c>
      <c r="ME12" s="48">
        <f t="shared" si="49"/>
        <v>0</v>
      </c>
      <c r="MF12" s="48">
        <f t="shared" si="49"/>
        <v>0</v>
      </c>
      <c r="MG12" s="48">
        <f t="shared" si="49"/>
        <v>0</v>
      </c>
      <c r="MH12" s="48">
        <f t="shared" si="49"/>
        <v>0</v>
      </c>
      <c r="MI12" s="48">
        <f t="shared" si="49"/>
        <v>0</v>
      </c>
      <c r="MJ12" s="48">
        <f t="shared" si="49"/>
        <v>0</v>
      </c>
      <c r="MK12" s="48">
        <f t="shared" si="50"/>
        <v>0</v>
      </c>
      <c r="ML12" s="48">
        <f t="shared" si="50"/>
        <v>0</v>
      </c>
      <c r="MM12" s="48">
        <f t="shared" si="50"/>
        <v>0</v>
      </c>
      <c r="MN12" s="48">
        <f t="shared" si="50"/>
        <v>0</v>
      </c>
      <c r="MO12" s="48">
        <f t="shared" si="50"/>
        <v>0</v>
      </c>
      <c r="MP12" s="48">
        <f t="shared" si="50"/>
        <v>0</v>
      </c>
      <c r="MQ12" s="48">
        <f t="shared" si="50"/>
        <v>0</v>
      </c>
      <c r="MR12" s="48">
        <f t="shared" si="50"/>
        <v>0</v>
      </c>
      <c r="MS12" s="48">
        <f t="shared" si="50"/>
        <v>0</v>
      </c>
      <c r="MT12" s="48">
        <f t="shared" si="50"/>
        <v>0</v>
      </c>
      <c r="MU12" s="48">
        <f t="shared" si="51"/>
        <v>0</v>
      </c>
      <c r="MV12" s="48">
        <f t="shared" si="51"/>
        <v>0</v>
      </c>
      <c r="MW12" s="48">
        <f t="shared" si="51"/>
        <v>0</v>
      </c>
      <c r="MX12" s="48">
        <f t="shared" si="51"/>
        <v>0</v>
      </c>
      <c r="MY12" s="48">
        <f t="shared" si="51"/>
        <v>0</v>
      </c>
      <c r="MZ12" s="48">
        <f t="shared" si="51"/>
        <v>0</v>
      </c>
      <c r="NA12" s="48">
        <f t="shared" si="51"/>
        <v>0</v>
      </c>
      <c r="NB12" s="48">
        <f t="shared" si="51"/>
        <v>0</v>
      </c>
      <c r="NC12" s="48">
        <f t="shared" si="51"/>
        <v>0</v>
      </c>
      <c r="ND12" s="48">
        <f t="shared" si="51"/>
        <v>0</v>
      </c>
      <c r="NE12" s="48">
        <f t="shared" si="52"/>
        <v>0</v>
      </c>
      <c r="NF12" s="48">
        <f t="shared" si="52"/>
        <v>0</v>
      </c>
      <c r="NG12" s="48">
        <f t="shared" si="52"/>
        <v>0</v>
      </c>
      <c r="NH12" s="48">
        <f t="shared" si="52"/>
        <v>0</v>
      </c>
      <c r="NI12" s="48">
        <f t="shared" si="52"/>
        <v>0</v>
      </c>
      <c r="NJ12" s="48">
        <f t="shared" si="52"/>
        <v>0</v>
      </c>
      <c r="NK12" s="48">
        <f t="shared" si="52"/>
        <v>0</v>
      </c>
      <c r="NL12" s="48">
        <f t="shared" si="52"/>
        <v>0</v>
      </c>
      <c r="NM12" s="48">
        <f t="shared" si="52"/>
        <v>0</v>
      </c>
      <c r="NN12" s="48">
        <f t="shared" si="52"/>
        <v>0</v>
      </c>
      <c r="NO12" s="48">
        <f t="shared" si="53"/>
        <v>0</v>
      </c>
      <c r="NP12" s="48">
        <f t="shared" si="53"/>
        <v>0</v>
      </c>
      <c r="NQ12" s="48">
        <f t="shared" si="53"/>
        <v>0</v>
      </c>
      <c r="NR12" s="48">
        <f t="shared" si="53"/>
        <v>0</v>
      </c>
      <c r="NS12" s="48">
        <f t="shared" si="53"/>
        <v>0</v>
      </c>
      <c r="NT12" s="48">
        <f t="shared" si="53"/>
        <v>0</v>
      </c>
      <c r="NU12" s="48">
        <f t="shared" si="53"/>
        <v>0</v>
      </c>
      <c r="NV12" s="48">
        <f t="shared" si="53"/>
        <v>0</v>
      </c>
      <c r="NW12" s="48">
        <f t="shared" si="53"/>
        <v>0</v>
      </c>
      <c r="NX12" s="48">
        <f t="shared" si="53"/>
        <v>0</v>
      </c>
      <c r="NY12" s="48">
        <f t="shared" si="54"/>
        <v>0</v>
      </c>
      <c r="NZ12" s="48">
        <f t="shared" si="54"/>
        <v>0</v>
      </c>
      <c r="OA12" s="48">
        <f t="shared" si="54"/>
        <v>0</v>
      </c>
      <c r="OB12" s="48">
        <f t="shared" si="54"/>
        <v>0</v>
      </c>
      <c r="OC12" s="48">
        <f t="shared" si="54"/>
        <v>0</v>
      </c>
      <c r="OD12" s="48">
        <f t="shared" si="54"/>
        <v>0</v>
      </c>
      <c r="OE12" s="48">
        <f t="shared" si="54"/>
        <v>0</v>
      </c>
      <c r="OF12" s="48">
        <f t="shared" si="54"/>
        <v>0</v>
      </c>
      <c r="OG12" s="48">
        <f t="shared" si="54"/>
        <v>0</v>
      </c>
      <c r="OH12" s="48">
        <f t="shared" si="54"/>
        <v>0</v>
      </c>
      <c r="OI12" s="48">
        <f t="shared" si="55"/>
        <v>0</v>
      </c>
      <c r="OJ12" s="48">
        <f t="shared" si="55"/>
        <v>0</v>
      </c>
      <c r="OK12" s="48">
        <f t="shared" si="55"/>
        <v>0</v>
      </c>
      <c r="OL12" s="48">
        <f t="shared" si="55"/>
        <v>0</v>
      </c>
      <c r="OM12" s="48">
        <f t="shared" si="55"/>
        <v>0</v>
      </c>
      <c r="ON12" s="48">
        <f t="shared" si="55"/>
        <v>0</v>
      </c>
      <c r="OO12" s="48">
        <f t="shared" si="55"/>
        <v>0</v>
      </c>
      <c r="OP12" s="48">
        <f t="shared" si="55"/>
        <v>0</v>
      </c>
      <c r="OQ12" s="48">
        <f t="shared" si="55"/>
        <v>0</v>
      </c>
      <c r="OR12" s="48">
        <f t="shared" si="55"/>
        <v>0</v>
      </c>
      <c r="OS12" s="48">
        <f t="shared" si="56"/>
        <v>0</v>
      </c>
      <c r="OT12" s="48">
        <f t="shared" si="56"/>
        <v>0</v>
      </c>
      <c r="OU12" s="48">
        <f t="shared" si="56"/>
        <v>0</v>
      </c>
      <c r="OV12" s="48">
        <f t="shared" si="56"/>
        <v>0</v>
      </c>
      <c r="OW12" s="48">
        <f t="shared" si="56"/>
        <v>0</v>
      </c>
      <c r="OX12" s="48">
        <f t="shared" si="56"/>
        <v>0</v>
      </c>
      <c r="OY12" s="48">
        <f t="shared" si="56"/>
        <v>0</v>
      </c>
      <c r="OZ12" s="48">
        <f t="shared" si="56"/>
        <v>0</v>
      </c>
      <c r="PA12" s="48">
        <f t="shared" si="56"/>
        <v>0</v>
      </c>
      <c r="PB12" s="48">
        <f t="shared" si="56"/>
        <v>0</v>
      </c>
      <c r="PC12" s="48">
        <f t="shared" si="57"/>
        <v>0</v>
      </c>
      <c r="PD12" s="48">
        <f t="shared" si="57"/>
        <v>0</v>
      </c>
      <c r="PE12" s="48">
        <f t="shared" si="57"/>
        <v>0</v>
      </c>
      <c r="PF12" s="48">
        <f t="shared" si="57"/>
        <v>0</v>
      </c>
      <c r="PG12" s="48">
        <f t="shared" si="57"/>
        <v>0</v>
      </c>
      <c r="PH12" s="48">
        <f t="shared" si="57"/>
        <v>0</v>
      </c>
      <c r="PI12" s="48">
        <f t="shared" si="57"/>
        <v>0</v>
      </c>
      <c r="PJ12" s="48">
        <f t="shared" si="57"/>
        <v>0</v>
      </c>
      <c r="PK12" s="48">
        <f t="shared" si="57"/>
        <v>0</v>
      </c>
      <c r="PL12" s="48">
        <f t="shared" si="57"/>
        <v>0</v>
      </c>
      <c r="PM12" s="48">
        <f t="shared" si="57"/>
        <v>0</v>
      </c>
      <c r="PN12" s="48">
        <f t="shared" si="57"/>
        <v>0</v>
      </c>
    </row>
    <row r="13" spans="1:430" x14ac:dyDescent="0.3">
      <c r="A13" s="1" t="s">
        <v>168</v>
      </c>
      <c r="K13" s="39"/>
      <c r="L13" s="39"/>
      <c r="M13" s="39"/>
      <c r="N13" s="39"/>
      <c r="O13" s="39"/>
      <c r="P13" s="39"/>
      <c r="Q13" s="39"/>
      <c r="R13" s="39"/>
      <c r="S13" s="39"/>
      <c r="W13" s="46">
        <v>10</v>
      </c>
      <c r="X13" s="49">
        <f t="shared" si="14"/>
        <v>50</v>
      </c>
      <c r="Y13" s="52">
        <f t="shared" si="6"/>
        <v>2.3969214190514805</v>
      </c>
      <c r="Z13" s="63">
        <f t="shared" si="7"/>
        <v>8.8742146466493359E-4</v>
      </c>
      <c r="AA13" s="50">
        <f t="shared" si="8"/>
        <v>0.64094629670153436</v>
      </c>
      <c r="AB13" s="50">
        <v>50.065866913901225</v>
      </c>
      <c r="AC13" s="62">
        <f t="shared" si="15"/>
        <v>106.86171152964442</v>
      </c>
      <c r="AD13" s="54"/>
      <c r="AE13" s="46">
        <v>11</v>
      </c>
      <c r="AF13" s="51">
        <f t="shared" si="9"/>
        <v>8.8742146466493359E-4</v>
      </c>
      <c r="AG13" s="51">
        <f t="shared" si="16"/>
        <v>1.3138426304416823E-3</v>
      </c>
      <c r="AH13" s="51">
        <f t="shared" si="16"/>
        <v>1.9322447552118155E-3</v>
      </c>
      <c r="AI13" s="51">
        <f t="shared" si="16"/>
        <v>2.9578823769679957E-3</v>
      </c>
      <c r="AJ13" s="51">
        <f t="shared" si="16"/>
        <v>4.3725776573519236E-3</v>
      </c>
      <c r="AK13" s="51">
        <f t="shared" si="16"/>
        <v>5.6037913669719245E-3</v>
      </c>
      <c r="AL13" s="51">
        <f t="shared" si="16"/>
        <v>6.0067150249743864E-3</v>
      </c>
      <c r="AM13" s="51">
        <f t="shared" si="16"/>
        <v>5.0334268353983951E-3</v>
      </c>
      <c r="AN13" s="51">
        <f t="shared" si="16"/>
        <v>2.648818732339102E-3</v>
      </c>
      <c r="AO13" s="51">
        <f t="shared" si="16"/>
        <v>7.6072713075802073E-4</v>
      </c>
      <c r="AP13" s="51">
        <f t="shared" si="16"/>
        <v>0</v>
      </c>
      <c r="AQ13" s="51">
        <f t="shared" si="17"/>
        <v>0</v>
      </c>
      <c r="AR13" s="51">
        <f t="shared" si="17"/>
        <v>0</v>
      </c>
      <c r="AS13" s="51">
        <f t="shared" si="17"/>
        <v>0</v>
      </c>
      <c r="AT13" s="51">
        <f t="shared" si="17"/>
        <v>0</v>
      </c>
      <c r="AU13" s="51">
        <f t="shared" si="17"/>
        <v>0</v>
      </c>
      <c r="AV13" s="51">
        <f t="shared" si="17"/>
        <v>0</v>
      </c>
      <c r="AW13" s="51">
        <f t="shared" si="17"/>
        <v>0</v>
      </c>
      <c r="AX13" s="51">
        <f t="shared" si="17"/>
        <v>0</v>
      </c>
      <c r="AY13" s="51">
        <f t="shared" si="17"/>
        <v>0</v>
      </c>
      <c r="AZ13" s="51">
        <f t="shared" si="17"/>
        <v>0</v>
      </c>
      <c r="BA13" s="51">
        <f t="shared" si="18"/>
        <v>0</v>
      </c>
      <c r="BB13" s="51">
        <f t="shared" si="18"/>
        <v>0</v>
      </c>
      <c r="BC13" s="51">
        <f t="shared" si="18"/>
        <v>0</v>
      </c>
      <c r="BD13" s="51">
        <f t="shared" si="18"/>
        <v>0</v>
      </c>
      <c r="BE13" s="51">
        <f t="shared" si="18"/>
        <v>0</v>
      </c>
      <c r="BF13" s="51">
        <f t="shared" si="18"/>
        <v>0</v>
      </c>
      <c r="BG13" s="51">
        <f t="shared" si="18"/>
        <v>0</v>
      </c>
      <c r="BH13" s="51">
        <f t="shared" si="18"/>
        <v>0</v>
      </c>
      <c r="BI13" s="51">
        <f t="shared" si="18"/>
        <v>0</v>
      </c>
      <c r="BJ13" s="51">
        <f t="shared" si="18"/>
        <v>0</v>
      </c>
      <c r="BK13" s="51">
        <f t="shared" si="19"/>
        <v>0</v>
      </c>
      <c r="BL13" s="51">
        <f t="shared" si="19"/>
        <v>0</v>
      </c>
      <c r="BM13" s="51">
        <f t="shared" si="19"/>
        <v>0</v>
      </c>
      <c r="BN13" s="51">
        <f t="shared" si="19"/>
        <v>0</v>
      </c>
      <c r="BO13" s="51">
        <f t="shared" si="19"/>
        <v>0</v>
      </c>
      <c r="BP13" s="51">
        <f t="shared" si="19"/>
        <v>0</v>
      </c>
      <c r="BQ13" s="51">
        <f t="shared" si="19"/>
        <v>0</v>
      </c>
      <c r="BR13" s="51">
        <f t="shared" si="19"/>
        <v>0</v>
      </c>
      <c r="BS13" s="51">
        <f t="shared" si="19"/>
        <v>0</v>
      </c>
      <c r="BT13" s="51">
        <f t="shared" si="19"/>
        <v>0</v>
      </c>
      <c r="BU13" s="51">
        <f t="shared" si="20"/>
        <v>0</v>
      </c>
      <c r="BV13" s="51">
        <f t="shared" si="20"/>
        <v>0</v>
      </c>
      <c r="BW13" s="51">
        <f t="shared" si="20"/>
        <v>0</v>
      </c>
      <c r="BX13" s="51">
        <f t="shared" si="20"/>
        <v>0</v>
      </c>
      <c r="BY13" s="51">
        <f t="shared" si="20"/>
        <v>0</v>
      </c>
      <c r="BZ13" s="51">
        <f t="shared" si="20"/>
        <v>0</v>
      </c>
      <c r="CA13" s="51">
        <f t="shared" si="20"/>
        <v>0</v>
      </c>
      <c r="CB13" s="51">
        <f t="shared" si="20"/>
        <v>0</v>
      </c>
      <c r="CC13" s="51">
        <f t="shared" si="20"/>
        <v>0</v>
      </c>
      <c r="CD13" s="51">
        <f t="shared" si="20"/>
        <v>0</v>
      </c>
      <c r="CE13" s="51">
        <f t="shared" si="21"/>
        <v>0</v>
      </c>
      <c r="CF13" s="51">
        <f t="shared" si="21"/>
        <v>0</v>
      </c>
      <c r="CG13" s="51">
        <f t="shared" si="21"/>
        <v>0</v>
      </c>
      <c r="CH13" s="51">
        <f t="shared" si="21"/>
        <v>0</v>
      </c>
      <c r="CI13" s="51">
        <f t="shared" si="21"/>
        <v>0</v>
      </c>
      <c r="CJ13" s="51">
        <f t="shared" si="21"/>
        <v>0</v>
      </c>
      <c r="CK13" s="51">
        <f t="shared" si="21"/>
        <v>0</v>
      </c>
      <c r="CL13" s="51">
        <f t="shared" si="21"/>
        <v>0</v>
      </c>
      <c r="CM13" s="51">
        <f t="shared" si="21"/>
        <v>0</v>
      </c>
      <c r="CN13" s="51">
        <f t="shared" si="21"/>
        <v>0</v>
      </c>
      <c r="CO13" s="51">
        <f t="shared" si="22"/>
        <v>0</v>
      </c>
      <c r="CP13" s="51">
        <f t="shared" si="22"/>
        <v>0</v>
      </c>
      <c r="CQ13" s="51">
        <f t="shared" si="22"/>
        <v>0</v>
      </c>
      <c r="CR13" s="51">
        <f t="shared" si="22"/>
        <v>0</v>
      </c>
      <c r="CS13" s="51">
        <f t="shared" si="22"/>
        <v>0</v>
      </c>
      <c r="CT13" s="51">
        <f t="shared" si="22"/>
        <v>0</v>
      </c>
      <c r="CU13" s="51">
        <f t="shared" si="22"/>
        <v>0</v>
      </c>
      <c r="CV13" s="51">
        <f t="shared" si="22"/>
        <v>0</v>
      </c>
      <c r="CW13" s="51">
        <f t="shared" si="22"/>
        <v>0</v>
      </c>
      <c r="CX13" s="51">
        <f t="shared" si="22"/>
        <v>0</v>
      </c>
      <c r="CY13" s="51">
        <f t="shared" si="23"/>
        <v>0</v>
      </c>
      <c r="CZ13" s="51">
        <f t="shared" si="23"/>
        <v>0</v>
      </c>
      <c r="DA13" s="51">
        <f t="shared" si="23"/>
        <v>0</v>
      </c>
      <c r="DB13" s="51">
        <f t="shared" si="23"/>
        <v>0</v>
      </c>
      <c r="DC13" s="51">
        <f t="shared" si="23"/>
        <v>0</v>
      </c>
      <c r="DD13" s="51">
        <f t="shared" si="23"/>
        <v>0</v>
      </c>
      <c r="DE13" s="51">
        <f t="shared" si="23"/>
        <v>0</v>
      </c>
      <c r="DF13" s="51">
        <f t="shared" si="23"/>
        <v>0</v>
      </c>
      <c r="DG13" s="51">
        <f t="shared" si="23"/>
        <v>0</v>
      </c>
      <c r="DH13" s="51">
        <f t="shared" si="23"/>
        <v>0</v>
      </c>
      <c r="DI13" s="51">
        <f t="shared" si="24"/>
        <v>0</v>
      </c>
      <c r="DJ13" s="51">
        <f t="shared" si="24"/>
        <v>0</v>
      </c>
      <c r="DK13" s="51">
        <f t="shared" si="24"/>
        <v>0</v>
      </c>
      <c r="DL13" s="51">
        <f t="shared" si="24"/>
        <v>0</v>
      </c>
      <c r="DM13" s="51">
        <f t="shared" si="24"/>
        <v>0</v>
      </c>
      <c r="DN13" s="51">
        <f t="shared" si="24"/>
        <v>0</v>
      </c>
      <c r="DO13" s="51">
        <f t="shared" si="24"/>
        <v>0</v>
      </c>
      <c r="DP13" s="51">
        <f t="shared" si="24"/>
        <v>0</v>
      </c>
      <c r="DQ13" s="51">
        <f t="shared" si="24"/>
        <v>0</v>
      </c>
      <c r="DR13" s="51">
        <f t="shared" si="24"/>
        <v>0</v>
      </c>
      <c r="DS13" s="51">
        <f t="shared" si="25"/>
        <v>0</v>
      </c>
      <c r="DT13" s="51">
        <f t="shared" si="25"/>
        <v>0</v>
      </c>
      <c r="DU13" s="51">
        <f t="shared" si="25"/>
        <v>0</v>
      </c>
      <c r="DV13" s="51">
        <f t="shared" si="25"/>
        <v>0</v>
      </c>
      <c r="DW13" s="51">
        <f t="shared" si="25"/>
        <v>0</v>
      </c>
      <c r="DX13" s="51">
        <f t="shared" si="25"/>
        <v>0</v>
      </c>
      <c r="DY13" s="51">
        <f t="shared" si="25"/>
        <v>0</v>
      </c>
      <c r="DZ13" s="51">
        <f t="shared" si="25"/>
        <v>0</v>
      </c>
      <c r="EA13" s="51">
        <f t="shared" si="25"/>
        <v>0</v>
      </c>
      <c r="EB13" s="51">
        <f t="shared" si="25"/>
        <v>0</v>
      </c>
      <c r="EC13" s="51">
        <f t="shared" si="26"/>
        <v>0</v>
      </c>
      <c r="ED13" s="51">
        <f t="shared" si="26"/>
        <v>0</v>
      </c>
      <c r="EE13" s="51">
        <f t="shared" si="26"/>
        <v>0</v>
      </c>
      <c r="EF13" s="51">
        <f t="shared" si="26"/>
        <v>0</v>
      </c>
      <c r="EG13" s="51">
        <f t="shared" si="26"/>
        <v>0</v>
      </c>
      <c r="EH13" s="51">
        <f t="shared" si="26"/>
        <v>0</v>
      </c>
      <c r="EI13" s="51">
        <f t="shared" si="26"/>
        <v>0</v>
      </c>
      <c r="EJ13" s="51">
        <f t="shared" si="26"/>
        <v>0</v>
      </c>
      <c r="EK13" s="51">
        <f t="shared" si="26"/>
        <v>0</v>
      </c>
      <c r="EL13" s="51">
        <f t="shared" si="26"/>
        <v>0</v>
      </c>
      <c r="EM13" s="51">
        <f t="shared" si="27"/>
        <v>0</v>
      </c>
      <c r="EN13" s="51">
        <f t="shared" si="27"/>
        <v>0</v>
      </c>
      <c r="EO13" s="51">
        <f t="shared" si="27"/>
        <v>0</v>
      </c>
      <c r="EP13" s="51">
        <f t="shared" si="27"/>
        <v>0</v>
      </c>
      <c r="EQ13" s="51">
        <f t="shared" si="27"/>
        <v>0</v>
      </c>
      <c r="ER13" s="51">
        <f t="shared" si="27"/>
        <v>0</v>
      </c>
      <c r="ES13" s="51">
        <f t="shared" si="27"/>
        <v>0</v>
      </c>
      <c r="ET13" s="51">
        <f t="shared" si="27"/>
        <v>0</v>
      </c>
      <c r="EU13" s="51">
        <f t="shared" si="27"/>
        <v>0</v>
      </c>
      <c r="EV13" s="51">
        <f t="shared" si="27"/>
        <v>0</v>
      </c>
      <c r="EW13" s="51">
        <f t="shared" si="28"/>
        <v>0</v>
      </c>
      <c r="EX13" s="51">
        <f t="shared" si="28"/>
        <v>0</v>
      </c>
      <c r="EY13" s="51">
        <f t="shared" si="28"/>
        <v>0</v>
      </c>
      <c r="EZ13" s="51">
        <f t="shared" si="28"/>
        <v>0</v>
      </c>
      <c r="FA13" s="51">
        <f t="shared" si="28"/>
        <v>0</v>
      </c>
      <c r="FB13" s="51">
        <f t="shared" si="28"/>
        <v>0</v>
      </c>
      <c r="FC13" s="51">
        <f t="shared" si="28"/>
        <v>0</v>
      </c>
      <c r="FD13" s="51">
        <f t="shared" si="28"/>
        <v>0</v>
      </c>
      <c r="FE13" s="51">
        <f t="shared" si="28"/>
        <v>0</v>
      </c>
      <c r="FF13" s="51">
        <f t="shared" si="28"/>
        <v>0</v>
      </c>
      <c r="FG13" s="51">
        <f t="shared" si="29"/>
        <v>0</v>
      </c>
      <c r="FH13" s="51">
        <f t="shared" si="29"/>
        <v>0</v>
      </c>
      <c r="FI13" s="51">
        <f t="shared" si="29"/>
        <v>0</v>
      </c>
      <c r="FJ13" s="51">
        <f t="shared" si="29"/>
        <v>0</v>
      </c>
      <c r="FK13" s="51">
        <f t="shared" si="29"/>
        <v>0</v>
      </c>
      <c r="FL13" s="51">
        <f t="shared" si="29"/>
        <v>0</v>
      </c>
      <c r="FM13" s="51">
        <f t="shared" si="29"/>
        <v>0</v>
      </c>
      <c r="FN13" s="51">
        <f t="shared" si="29"/>
        <v>0</v>
      </c>
      <c r="FO13" s="51">
        <f t="shared" si="29"/>
        <v>0</v>
      </c>
      <c r="FP13" s="51">
        <f t="shared" si="29"/>
        <v>0</v>
      </c>
      <c r="FQ13" s="51">
        <f t="shared" si="30"/>
        <v>0</v>
      </c>
      <c r="FR13" s="51">
        <f t="shared" si="30"/>
        <v>0</v>
      </c>
      <c r="FS13" s="51">
        <f t="shared" si="30"/>
        <v>0</v>
      </c>
      <c r="FT13" s="51">
        <f t="shared" si="30"/>
        <v>0</v>
      </c>
      <c r="FU13" s="51">
        <f t="shared" si="30"/>
        <v>0</v>
      </c>
      <c r="FV13" s="51">
        <f t="shared" si="30"/>
        <v>0</v>
      </c>
      <c r="FW13" s="51">
        <f t="shared" si="30"/>
        <v>0</v>
      </c>
      <c r="FX13" s="51">
        <f t="shared" si="30"/>
        <v>0</v>
      </c>
      <c r="FY13" s="51">
        <f t="shared" si="30"/>
        <v>0</v>
      </c>
      <c r="FZ13" s="51">
        <f t="shared" si="30"/>
        <v>0</v>
      </c>
      <c r="GA13" s="51">
        <f t="shared" si="31"/>
        <v>0</v>
      </c>
      <c r="GB13" s="51">
        <f t="shared" si="31"/>
        <v>0</v>
      </c>
      <c r="GC13" s="51">
        <f t="shared" si="31"/>
        <v>0</v>
      </c>
      <c r="GD13" s="51">
        <f t="shared" si="31"/>
        <v>0</v>
      </c>
      <c r="GE13" s="51">
        <f t="shared" si="31"/>
        <v>0</v>
      </c>
      <c r="GF13" s="51">
        <f t="shared" si="31"/>
        <v>0</v>
      </c>
      <c r="GG13" s="51">
        <f t="shared" si="31"/>
        <v>0</v>
      </c>
      <c r="GH13" s="51">
        <f t="shared" si="31"/>
        <v>0</v>
      </c>
      <c r="GI13" s="51">
        <f t="shared" si="31"/>
        <v>0</v>
      </c>
      <c r="GJ13" s="51">
        <f t="shared" si="31"/>
        <v>0</v>
      </c>
      <c r="GK13" s="51">
        <f t="shared" si="32"/>
        <v>0</v>
      </c>
      <c r="GL13" s="51">
        <f t="shared" si="32"/>
        <v>0</v>
      </c>
      <c r="GM13" s="51">
        <f t="shared" si="32"/>
        <v>0</v>
      </c>
      <c r="GN13" s="51">
        <f t="shared" si="32"/>
        <v>0</v>
      </c>
      <c r="GO13" s="51">
        <f t="shared" si="32"/>
        <v>0</v>
      </c>
      <c r="GP13" s="51">
        <f t="shared" si="32"/>
        <v>0</v>
      </c>
      <c r="GQ13" s="51">
        <f t="shared" si="32"/>
        <v>0</v>
      </c>
      <c r="GR13" s="51">
        <f t="shared" si="32"/>
        <v>0</v>
      </c>
      <c r="GS13" s="51">
        <f t="shared" si="32"/>
        <v>0</v>
      </c>
      <c r="GT13" s="51">
        <f t="shared" si="32"/>
        <v>0</v>
      </c>
      <c r="GU13" s="51">
        <f t="shared" si="33"/>
        <v>0</v>
      </c>
      <c r="GV13" s="51">
        <f t="shared" si="33"/>
        <v>0</v>
      </c>
      <c r="GW13" s="51">
        <f t="shared" si="33"/>
        <v>0</v>
      </c>
      <c r="GX13" s="51">
        <f t="shared" si="33"/>
        <v>0</v>
      </c>
      <c r="GY13" s="51">
        <f t="shared" si="33"/>
        <v>0</v>
      </c>
      <c r="GZ13" s="51">
        <f t="shared" si="33"/>
        <v>0</v>
      </c>
      <c r="HA13" s="51">
        <f t="shared" si="33"/>
        <v>0</v>
      </c>
      <c r="HB13" s="51">
        <f t="shared" si="33"/>
        <v>0</v>
      </c>
      <c r="HC13" s="51">
        <f t="shared" si="33"/>
        <v>0</v>
      </c>
      <c r="HD13" s="51">
        <f t="shared" si="33"/>
        <v>0</v>
      </c>
      <c r="HE13" s="51">
        <f t="shared" si="34"/>
        <v>0</v>
      </c>
      <c r="HF13" s="51">
        <f t="shared" si="34"/>
        <v>0</v>
      </c>
      <c r="HG13" s="51">
        <f t="shared" si="34"/>
        <v>0</v>
      </c>
      <c r="HH13" s="51">
        <f t="shared" si="34"/>
        <v>0</v>
      </c>
      <c r="HI13" s="51">
        <f t="shared" si="34"/>
        <v>0</v>
      </c>
      <c r="HJ13" s="51">
        <f t="shared" si="34"/>
        <v>0</v>
      </c>
      <c r="HK13" s="51">
        <f t="shared" si="34"/>
        <v>0</v>
      </c>
      <c r="HL13" s="51">
        <f t="shared" si="34"/>
        <v>0</v>
      </c>
      <c r="HM13" s="51">
        <f t="shared" si="34"/>
        <v>0</v>
      </c>
      <c r="HN13" s="51">
        <f t="shared" si="34"/>
        <v>0</v>
      </c>
      <c r="HO13" s="51">
        <f t="shared" si="34"/>
        <v>0</v>
      </c>
      <c r="HP13" s="51">
        <f t="shared" si="34"/>
        <v>0</v>
      </c>
      <c r="HR13" s="46">
        <v>10</v>
      </c>
      <c r="HS13" s="49">
        <f t="shared" si="35"/>
        <v>50</v>
      </c>
      <c r="HT13" s="52" t="str">
        <f t="shared" si="36"/>
        <v/>
      </c>
      <c r="HU13" s="63">
        <f t="shared" si="37"/>
        <v>0</v>
      </c>
      <c r="HV13" s="50">
        <f t="shared" si="10"/>
        <v>1.5407892219728228</v>
      </c>
      <c r="HW13" s="50" t="str">
        <f t="shared" si="11"/>
        <v>00:50</v>
      </c>
      <c r="HX13" s="50">
        <v>67.78488431694619</v>
      </c>
      <c r="HY13" s="62">
        <f>HY12+HX13*Escenario1!$D$15*0.06</f>
        <v>234.19557806464454</v>
      </c>
      <c r="HZ13" s="50">
        <f t="shared" si="38"/>
        <v>17.719017403044965</v>
      </c>
      <c r="IA13" s="64">
        <f>IA12+HZ13*Escenario1!$D$15*0.06</f>
        <v>127.33386653500014</v>
      </c>
      <c r="IB13" s="54"/>
      <c r="IC13" s="47">
        <v>11</v>
      </c>
      <c r="ID13" s="48">
        <f t="shared" si="12"/>
        <v>0</v>
      </c>
      <c r="IE13" s="48">
        <f t="shared" si="39"/>
        <v>4.4751983576649488E-5</v>
      </c>
      <c r="IF13" s="48">
        <f t="shared" si="39"/>
        <v>1.1151658490373781E-4</v>
      </c>
      <c r="IG13" s="48">
        <f t="shared" si="39"/>
        <v>2.5595687974807398E-4</v>
      </c>
      <c r="IH13" s="48">
        <f t="shared" si="39"/>
        <v>5.8604981628922268E-4</v>
      </c>
      <c r="II13" s="48">
        <f t="shared" si="39"/>
        <v>1.3658629589843377E-3</v>
      </c>
      <c r="IJ13" s="48">
        <f t="shared" si="39"/>
        <v>3.2093238342923826E-3</v>
      </c>
      <c r="IK13" s="48">
        <f t="shared" si="39"/>
        <v>7.8504339864859992E-3</v>
      </c>
      <c r="IL13" s="48">
        <f t="shared" si="39"/>
        <v>1.2976985830460603E-2</v>
      </c>
      <c r="IM13" s="48">
        <f t="shared" si="39"/>
        <v>6.7154609757989992E-3</v>
      </c>
      <c r="IN13" s="48">
        <f t="shared" si="39"/>
        <v>0</v>
      </c>
      <c r="IO13" s="48">
        <f t="shared" si="40"/>
        <v>0</v>
      </c>
      <c r="IP13" s="48">
        <f t="shared" si="40"/>
        <v>0</v>
      </c>
      <c r="IQ13" s="48">
        <f t="shared" si="40"/>
        <v>0</v>
      </c>
      <c r="IR13" s="48">
        <f t="shared" si="40"/>
        <v>0</v>
      </c>
      <c r="IS13" s="48">
        <f t="shared" si="40"/>
        <v>0</v>
      </c>
      <c r="IT13" s="48">
        <f t="shared" si="40"/>
        <v>0</v>
      </c>
      <c r="IU13" s="48">
        <f t="shared" si="40"/>
        <v>0</v>
      </c>
      <c r="IV13" s="48">
        <f t="shared" si="40"/>
        <v>0</v>
      </c>
      <c r="IW13" s="48">
        <f t="shared" si="40"/>
        <v>0</v>
      </c>
      <c r="IX13" s="48">
        <f t="shared" si="40"/>
        <v>0</v>
      </c>
      <c r="IY13" s="48">
        <f t="shared" si="41"/>
        <v>0</v>
      </c>
      <c r="IZ13" s="48">
        <f t="shared" si="41"/>
        <v>0</v>
      </c>
      <c r="JA13" s="48">
        <f t="shared" si="41"/>
        <v>0</v>
      </c>
      <c r="JB13" s="48">
        <f t="shared" si="41"/>
        <v>0</v>
      </c>
      <c r="JC13" s="48">
        <f t="shared" si="41"/>
        <v>0</v>
      </c>
      <c r="JD13" s="48">
        <f t="shared" si="41"/>
        <v>0</v>
      </c>
      <c r="JE13" s="48">
        <f t="shared" si="41"/>
        <v>0</v>
      </c>
      <c r="JF13" s="48">
        <f t="shared" si="41"/>
        <v>0</v>
      </c>
      <c r="JG13" s="48">
        <f t="shared" si="41"/>
        <v>0</v>
      </c>
      <c r="JH13" s="48">
        <f t="shared" si="41"/>
        <v>0</v>
      </c>
      <c r="JI13" s="48">
        <f t="shared" si="42"/>
        <v>0</v>
      </c>
      <c r="JJ13" s="48">
        <f t="shared" si="42"/>
        <v>0</v>
      </c>
      <c r="JK13" s="48">
        <f t="shared" si="42"/>
        <v>0</v>
      </c>
      <c r="JL13" s="48">
        <f t="shared" si="42"/>
        <v>0</v>
      </c>
      <c r="JM13" s="48">
        <f t="shared" si="42"/>
        <v>0</v>
      </c>
      <c r="JN13" s="48">
        <f t="shared" si="42"/>
        <v>0</v>
      </c>
      <c r="JO13" s="48">
        <f t="shared" si="42"/>
        <v>0</v>
      </c>
      <c r="JP13" s="48">
        <f t="shared" si="42"/>
        <v>0</v>
      </c>
      <c r="JQ13" s="48">
        <f t="shared" si="42"/>
        <v>0</v>
      </c>
      <c r="JR13" s="48">
        <f t="shared" si="42"/>
        <v>0</v>
      </c>
      <c r="JS13" s="48">
        <f t="shared" si="43"/>
        <v>0</v>
      </c>
      <c r="JT13" s="48">
        <f t="shared" si="43"/>
        <v>0</v>
      </c>
      <c r="JU13" s="48">
        <f t="shared" si="43"/>
        <v>0</v>
      </c>
      <c r="JV13" s="48">
        <f t="shared" si="43"/>
        <v>0</v>
      </c>
      <c r="JW13" s="48">
        <f t="shared" si="43"/>
        <v>0</v>
      </c>
      <c r="JX13" s="48">
        <f t="shared" si="43"/>
        <v>0</v>
      </c>
      <c r="JY13" s="48">
        <f t="shared" si="43"/>
        <v>0</v>
      </c>
      <c r="JZ13" s="48">
        <f t="shared" si="43"/>
        <v>0</v>
      </c>
      <c r="KA13" s="48">
        <f t="shared" si="43"/>
        <v>0</v>
      </c>
      <c r="KB13" s="48">
        <f t="shared" si="43"/>
        <v>0</v>
      </c>
      <c r="KC13" s="48">
        <f t="shared" si="44"/>
        <v>0</v>
      </c>
      <c r="KD13" s="48">
        <f t="shared" si="44"/>
        <v>0</v>
      </c>
      <c r="KE13" s="48">
        <f t="shared" si="44"/>
        <v>0</v>
      </c>
      <c r="KF13" s="48">
        <f t="shared" si="44"/>
        <v>0</v>
      </c>
      <c r="KG13" s="48">
        <f t="shared" si="44"/>
        <v>0</v>
      </c>
      <c r="KH13" s="48">
        <f t="shared" si="44"/>
        <v>0</v>
      </c>
      <c r="KI13" s="48">
        <f t="shared" si="44"/>
        <v>0</v>
      </c>
      <c r="KJ13" s="48">
        <f t="shared" si="44"/>
        <v>0</v>
      </c>
      <c r="KK13" s="48">
        <f t="shared" si="44"/>
        <v>0</v>
      </c>
      <c r="KL13" s="48">
        <f t="shared" si="44"/>
        <v>0</v>
      </c>
      <c r="KM13" s="48">
        <f t="shared" si="45"/>
        <v>0</v>
      </c>
      <c r="KN13" s="48">
        <f t="shared" si="45"/>
        <v>0</v>
      </c>
      <c r="KO13" s="48">
        <f t="shared" si="45"/>
        <v>0</v>
      </c>
      <c r="KP13" s="48">
        <f t="shared" si="45"/>
        <v>0</v>
      </c>
      <c r="KQ13" s="48">
        <f t="shared" si="45"/>
        <v>0</v>
      </c>
      <c r="KR13" s="48">
        <f t="shared" si="45"/>
        <v>0</v>
      </c>
      <c r="KS13" s="48">
        <f t="shared" si="45"/>
        <v>0</v>
      </c>
      <c r="KT13" s="48">
        <f t="shared" si="45"/>
        <v>0</v>
      </c>
      <c r="KU13" s="48">
        <f t="shared" si="45"/>
        <v>0</v>
      </c>
      <c r="KV13" s="48">
        <f t="shared" si="45"/>
        <v>0</v>
      </c>
      <c r="KW13" s="48">
        <f t="shared" si="46"/>
        <v>0</v>
      </c>
      <c r="KX13" s="48">
        <f t="shared" si="46"/>
        <v>0</v>
      </c>
      <c r="KY13" s="48">
        <f t="shared" si="46"/>
        <v>0</v>
      </c>
      <c r="KZ13" s="48">
        <f t="shared" si="46"/>
        <v>0</v>
      </c>
      <c r="LA13" s="48">
        <f t="shared" si="46"/>
        <v>0</v>
      </c>
      <c r="LB13" s="48">
        <f t="shared" si="46"/>
        <v>0</v>
      </c>
      <c r="LC13" s="48">
        <f t="shared" si="46"/>
        <v>0</v>
      </c>
      <c r="LD13" s="48">
        <f t="shared" si="46"/>
        <v>0</v>
      </c>
      <c r="LE13" s="48">
        <f t="shared" si="46"/>
        <v>0</v>
      </c>
      <c r="LF13" s="48">
        <f t="shared" si="46"/>
        <v>0</v>
      </c>
      <c r="LG13" s="48">
        <f t="shared" si="47"/>
        <v>0</v>
      </c>
      <c r="LH13" s="48">
        <f t="shared" si="47"/>
        <v>0</v>
      </c>
      <c r="LI13" s="48">
        <f t="shared" si="47"/>
        <v>0</v>
      </c>
      <c r="LJ13" s="48">
        <f t="shared" si="47"/>
        <v>0</v>
      </c>
      <c r="LK13" s="48">
        <f t="shared" si="47"/>
        <v>0</v>
      </c>
      <c r="LL13" s="48">
        <f t="shared" si="47"/>
        <v>0</v>
      </c>
      <c r="LM13" s="48">
        <f t="shared" si="47"/>
        <v>0</v>
      </c>
      <c r="LN13" s="48">
        <f t="shared" si="47"/>
        <v>0</v>
      </c>
      <c r="LO13" s="48">
        <f t="shared" si="47"/>
        <v>0</v>
      </c>
      <c r="LP13" s="48">
        <f t="shared" si="47"/>
        <v>0</v>
      </c>
      <c r="LQ13" s="48">
        <f t="shared" si="48"/>
        <v>0</v>
      </c>
      <c r="LR13" s="48">
        <f t="shared" si="48"/>
        <v>0</v>
      </c>
      <c r="LS13" s="48">
        <f t="shared" si="48"/>
        <v>0</v>
      </c>
      <c r="LT13" s="48">
        <f t="shared" si="48"/>
        <v>0</v>
      </c>
      <c r="LU13" s="48">
        <f t="shared" si="48"/>
        <v>0</v>
      </c>
      <c r="LV13" s="48">
        <f t="shared" si="48"/>
        <v>0</v>
      </c>
      <c r="LW13" s="48">
        <f t="shared" si="48"/>
        <v>0</v>
      </c>
      <c r="LX13" s="48">
        <f t="shared" si="48"/>
        <v>0</v>
      </c>
      <c r="LY13" s="48">
        <f t="shared" si="48"/>
        <v>0</v>
      </c>
      <c r="LZ13" s="48">
        <f t="shared" si="48"/>
        <v>0</v>
      </c>
      <c r="MA13" s="48">
        <f t="shared" si="49"/>
        <v>0</v>
      </c>
      <c r="MB13" s="48">
        <f t="shared" si="49"/>
        <v>0</v>
      </c>
      <c r="MC13" s="48">
        <f t="shared" si="49"/>
        <v>0</v>
      </c>
      <c r="MD13" s="48">
        <f t="shared" si="49"/>
        <v>0</v>
      </c>
      <c r="ME13" s="48">
        <f t="shared" si="49"/>
        <v>0</v>
      </c>
      <c r="MF13" s="48">
        <f t="shared" si="49"/>
        <v>0</v>
      </c>
      <c r="MG13" s="48">
        <f t="shared" si="49"/>
        <v>0</v>
      </c>
      <c r="MH13" s="48">
        <f t="shared" si="49"/>
        <v>0</v>
      </c>
      <c r="MI13" s="48">
        <f t="shared" si="49"/>
        <v>0</v>
      </c>
      <c r="MJ13" s="48">
        <f t="shared" si="49"/>
        <v>0</v>
      </c>
      <c r="MK13" s="48">
        <f t="shared" si="50"/>
        <v>0</v>
      </c>
      <c r="ML13" s="48">
        <f t="shared" si="50"/>
        <v>0</v>
      </c>
      <c r="MM13" s="48">
        <f t="shared" si="50"/>
        <v>0</v>
      </c>
      <c r="MN13" s="48">
        <f t="shared" si="50"/>
        <v>0</v>
      </c>
      <c r="MO13" s="48">
        <f t="shared" si="50"/>
        <v>0</v>
      </c>
      <c r="MP13" s="48">
        <f t="shared" si="50"/>
        <v>0</v>
      </c>
      <c r="MQ13" s="48">
        <f t="shared" si="50"/>
        <v>0</v>
      </c>
      <c r="MR13" s="48">
        <f t="shared" si="50"/>
        <v>0</v>
      </c>
      <c r="MS13" s="48">
        <f t="shared" si="50"/>
        <v>0</v>
      </c>
      <c r="MT13" s="48">
        <f t="shared" si="50"/>
        <v>0</v>
      </c>
      <c r="MU13" s="48">
        <f t="shared" si="51"/>
        <v>0</v>
      </c>
      <c r="MV13" s="48">
        <f t="shared" si="51"/>
        <v>0</v>
      </c>
      <c r="MW13" s="48">
        <f t="shared" si="51"/>
        <v>0</v>
      </c>
      <c r="MX13" s="48">
        <f t="shared" si="51"/>
        <v>0</v>
      </c>
      <c r="MY13" s="48">
        <f t="shared" si="51"/>
        <v>0</v>
      </c>
      <c r="MZ13" s="48">
        <f t="shared" si="51"/>
        <v>0</v>
      </c>
      <c r="NA13" s="48">
        <f t="shared" si="51"/>
        <v>0</v>
      </c>
      <c r="NB13" s="48">
        <f t="shared" si="51"/>
        <v>0</v>
      </c>
      <c r="NC13" s="48">
        <f t="shared" si="51"/>
        <v>0</v>
      </c>
      <c r="ND13" s="48">
        <f t="shared" si="51"/>
        <v>0</v>
      </c>
      <c r="NE13" s="48">
        <f t="shared" si="52"/>
        <v>0</v>
      </c>
      <c r="NF13" s="48">
        <f t="shared" si="52"/>
        <v>0</v>
      </c>
      <c r="NG13" s="48">
        <f t="shared" si="52"/>
        <v>0</v>
      </c>
      <c r="NH13" s="48">
        <f t="shared" si="52"/>
        <v>0</v>
      </c>
      <c r="NI13" s="48">
        <f t="shared" si="52"/>
        <v>0</v>
      </c>
      <c r="NJ13" s="48">
        <f t="shared" si="52"/>
        <v>0</v>
      </c>
      <c r="NK13" s="48">
        <f t="shared" si="52"/>
        <v>0</v>
      </c>
      <c r="NL13" s="48">
        <f t="shared" si="52"/>
        <v>0</v>
      </c>
      <c r="NM13" s="48">
        <f t="shared" si="52"/>
        <v>0</v>
      </c>
      <c r="NN13" s="48">
        <f t="shared" si="52"/>
        <v>0</v>
      </c>
      <c r="NO13" s="48">
        <f t="shared" si="53"/>
        <v>0</v>
      </c>
      <c r="NP13" s="48">
        <f t="shared" si="53"/>
        <v>0</v>
      </c>
      <c r="NQ13" s="48">
        <f t="shared" si="53"/>
        <v>0</v>
      </c>
      <c r="NR13" s="48">
        <f t="shared" si="53"/>
        <v>0</v>
      </c>
      <c r="NS13" s="48">
        <f t="shared" si="53"/>
        <v>0</v>
      </c>
      <c r="NT13" s="48">
        <f t="shared" si="53"/>
        <v>0</v>
      </c>
      <c r="NU13" s="48">
        <f t="shared" si="53"/>
        <v>0</v>
      </c>
      <c r="NV13" s="48">
        <f t="shared" si="53"/>
        <v>0</v>
      </c>
      <c r="NW13" s="48">
        <f t="shared" si="53"/>
        <v>0</v>
      </c>
      <c r="NX13" s="48">
        <f t="shared" si="53"/>
        <v>0</v>
      </c>
      <c r="NY13" s="48">
        <f t="shared" si="54"/>
        <v>0</v>
      </c>
      <c r="NZ13" s="48">
        <f t="shared" si="54"/>
        <v>0</v>
      </c>
      <c r="OA13" s="48">
        <f t="shared" si="54"/>
        <v>0</v>
      </c>
      <c r="OB13" s="48">
        <f t="shared" si="54"/>
        <v>0</v>
      </c>
      <c r="OC13" s="48">
        <f t="shared" si="54"/>
        <v>0</v>
      </c>
      <c r="OD13" s="48">
        <f t="shared" si="54"/>
        <v>0</v>
      </c>
      <c r="OE13" s="48">
        <f t="shared" si="54"/>
        <v>0</v>
      </c>
      <c r="OF13" s="48">
        <f t="shared" si="54"/>
        <v>0</v>
      </c>
      <c r="OG13" s="48">
        <f t="shared" si="54"/>
        <v>0</v>
      </c>
      <c r="OH13" s="48">
        <f t="shared" si="54"/>
        <v>0</v>
      </c>
      <c r="OI13" s="48">
        <f t="shared" si="55"/>
        <v>0</v>
      </c>
      <c r="OJ13" s="48">
        <f t="shared" si="55"/>
        <v>0</v>
      </c>
      <c r="OK13" s="48">
        <f t="shared" si="55"/>
        <v>0</v>
      </c>
      <c r="OL13" s="48">
        <f t="shared" si="55"/>
        <v>0</v>
      </c>
      <c r="OM13" s="48">
        <f t="shared" si="55"/>
        <v>0</v>
      </c>
      <c r="ON13" s="48">
        <f t="shared" si="55"/>
        <v>0</v>
      </c>
      <c r="OO13" s="48">
        <f t="shared" si="55"/>
        <v>0</v>
      </c>
      <c r="OP13" s="48">
        <f t="shared" si="55"/>
        <v>0</v>
      </c>
      <c r="OQ13" s="48">
        <f t="shared" si="55"/>
        <v>0</v>
      </c>
      <c r="OR13" s="48">
        <f t="shared" si="55"/>
        <v>0</v>
      </c>
      <c r="OS13" s="48">
        <f t="shared" si="56"/>
        <v>0</v>
      </c>
      <c r="OT13" s="48">
        <f t="shared" si="56"/>
        <v>0</v>
      </c>
      <c r="OU13" s="48">
        <f t="shared" si="56"/>
        <v>0</v>
      </c>
      <c r="OV13" s="48">
        <f t="shared" si="56"/>
        <v>0</v>
      </c>
      <c r="OW13" s="48">
        <f t="shared" si="56"/>
        <v>0</v>
      </c>
      <c r="OX13" s="48">
        <f t="shared" si="56"/>
        <v>0</v>
      </c>
      <c r="OY13" s="48">
        <f t="shared" si="56"/>
        <v>0</v>
      </c>
      <c r="OZ13" s="48">
        <f t="shared" si="56"/>
        <v>0</v>
      </c>
      <c r="PA13" s="48">
        <f t="shared" si="56"/>
        <v>0</v>
      </c>
      <c r="PB13" s="48">
        <f t="shared" si="56"/>
        <v>0</v>
      </c>
      <c r="PC13" s="48">
        <f t="shared" si="57"/>
        <v>0</v>
      </c>
      <c r="PD13" s="48">
        <f t="shared" si="57"/>
        <v>0</v>
      </c>
      <c r="PE13" s="48">
        <f t="shared" si="57"/>
        <v>0</v>
      </c>
      <c r="PF13" s="48">
        <f t="shared" si="57"/>
        <v>0</v>
      </c>
      <c r="PG13" s="48">
        <f t="shared" si="57"/>
        <v>0</v>
      </c>
      <c r="PH13" s="48">
        <f t="shared" si="57"/>
        <v>0</v>
      </c>
      <c r="PI13" s="48">
        <f t="shared" si="57"/>
        <v>0</v>
      </c>
      <c r="PJ13" s="48">
        <f t="shared" si="57"/>
        <v>0</v>
      </c>
      <c r="PK13" s="48">
        <f t="shared" si="57"/>
        <v>0</v>
      </c>
      <c r="PL13" s="48">
        <f t="shared" si="57"/>
        <v>0</v>
      </c>
      <c r="PM13" s="48">
        <f t="shared" si="57"/>
        <v>0</v>
      </c>
      <c r="PN13" s="48">
        <f t="shared" si="57"/>
        <v>0</v>
      </c>
    </row>
    <row r="14" spans="1:430" ht="41.4" x14ac:dyDescent="0.3">
      <c r="A14" s="38" t="s">
        <v>20</v>
      </c>
      <c r="B14" s="38" t="s">
        <v>9</v>
      </c>
      <c r="C14" s="38" t="s">
        <v>153</v>
      </c>
      <c r="D14" s="38" t="s">
        <v>82</v>
      </c>
      <c r="E14" s="38" t="s">
        <v>86</v>
      </c>
      <c r="F14" s="38" t="s">
        <v>89</v>
      </c>
      <c r="W14" s="46">
        <v>11</v>
      </c>
      <c r="X14" s="49">
        <f t="shared" si="14"/>
        <v>55</v>
      </c>
      <c r="Y14" s="52">
        <f t="shared" si="6"/>
        <v>2.6366135609566288</v>
      </c>
      <c r="Z14" s="63">
        <f t="shared" si="7"/>
        <v>5.9827068957529241E-4</v>
      </c>
      <c r="AA14" s="50">
        <f t="shared" si="8"/>
        <v>0.54647191687301344</v>
      </c>
      <c r="AB14" s="50">
        <v>44.531084846499631</v>
      </c>
      <c r="AC14" s="62">
        <f t="shared" si="15"/>
        <v>120.22103698359432</v>
      </c>
      <c r="AD14" s="54"/>
      <c r="AE14" s="46">
        <v>12</v>
      </c>
      <c r="AF14" s="51">
        <f t="shared" si="9"/>
        <v>5.9827068957529241E-4</v>
      </c>
      <c r="AG14" s="51">
        <f t="shared" ref="AG14:AP23" si="58">AF13</f>
        <v>8.8742146466493359E-4</v>
      </c>
      <c r="AH14" s="51">
        <f t="shared" si="58"/>
        <v>1.3138426304416823E-3</v>
      </c>
      <c r="AI14" s="51">
        <f t="shared" si="58"/>
        <v>1.9322447552118155E-3</v>
      </c>
      <c r="AJ14" s="51">
        <f t="shared" si="58"/>
        <v>2.9578823769679957E-3</v>
      </c>
      <c r="AK14" s="51">
        <f t="shared" si="58"/>
        <v>4.3725776573519236E-3</v>
      </c>
      <c r="AL14" s="51">
        <f t="shared" si="58"/>
        <v>5.6037913669719245E-3</v>
      </c>
      <c r="AM14" s="51">
        <f t="shared" si="58"/>
        <v>6.0067150249743864E-3</v>
      </c>
      <c r="AN14" s="51">
        <f t="shared" si="58"/>
        <v>5.0334268353983951E-3</v>
      </c>
      <c r="AO14" s="51">
        <f t="shared" si="58"/>
        <v>2.648818732339102E-3</v>
      </c>
      <c r="AP14" s="51">
        <f t="shared" si="58"/>
        <v>7.6072713075802073E-4</v>
      </c>
      <c r="AQ14" s="51">
        <f t="shared" ref="AQ14:AZ23" si="59">AP13</f>
        <v>0</v>
      </c>
      <c r="AR14" s="51">
        <f t="shared" si="59"/>
        <v>0</v>
      </c>
      <c r="AS14" s="51">
        <f t="shared" si="59"/>
        <v>0</v>
      </c>
      <c r="AT14" s="51">
        <f t="shared" si="59"/>
        <v>0</v>
      </c>
      <c r="AU14" s="51">
        <f t="shared" si="59"/>
        <v>0</v>
      </c>
      <c r="AV14" s="51">
        <f t="shared" si="59"/>
        <v>0</v>
      </c>
      <c r="AW14" s="51">
        <f t="shared" si="59"/>
        <v>0</v>
      </c>
      <c r="AX14" s="51">
        <f t="shared" si="59"/>
        <v>0</v>
      </c>
      <c r="AY14" s="51">
        <f t="shared" si="59"/>
        <v>0</v>
      </c>
      <c r="AZ14" s="51">
        <f t="shared" si="59"/>
        <v>0</v>
      </c>
      <c r="BA14" s="51">
        <f t="shared" ref="BA14:BJ23" si="60">AZ13</f>
        <v>0</v>
      </c>
      <c r="BB14" s="51">
        <f t="shared" si="60"/>
        <v>0</v>
      </c>
      <c r="BC14" s="51">
        <f t="shared" si="60"/>
        <v>0</v>
      </c>
      <c r="BD14" s="51">
        <f t="shared" si="60"/>
        <v>0</v>
      </c>
      <c r="BE14" s="51">
        <f t="shared" si="60"/>
        <v>0</v>
      </c>
      <c r="BF14" s="51">
        <f t="shared" si="60"/>
        <v>0</v>
      </c>
      <c r="BG14" s="51">
        <f t="shared" si="60"/>
        <v>0</v>
      </c>
      <c r="BH14" s="51">
        <f t="shared" si="60"/>
        <v>0</v>
      </c>
      <c r="BI14" s="51">
        <f t="shared" si="60"/>
        <v>0</v>
      </c>
      <c r="BJ14" s="51">
        <f t="shared" si="60"/>
        <v>0</v>
      </c>
      <c r="BK14" s="51">
        <f t="shared" ref="BK14:BT23" si="61">BJ13</f>
        <v>0</v>
      </c>
      <c r="BL14" s="51">
        <f t="shared" si="61"/>
        <v>0</v>
      </c>
      <c r="BM14" s="51">
        <f t="shared" si="61"/>
        <v>0</v>
      </c>
      <c r="BN14" s="51">
        <f t="shared" si="61"/>
        <v>0</v>
      </c>
      <c r="BO14" s="51">
        <f t="shared" si="61"/>
        <v>0</v>
      </c>
      <c r="BP14" s="51">
        <f t="shared" si="61"/>
        <v>0</v>
      </c>
      <c r="BQ14" s="51">
        <f t="shared" si="61"/>
        <v>0</v>
      </c>
      <c r="BR14" s="51">
        <f t="shared" si="61"/>
        <v>0</v>
      </c>
      <c r="BS14" s="51">
        <f t="shared" si="61"/>
        <v>0</v>
      </c>
      <c r="BT14" s="51">
        <f t="shared" si="61"/>
        <v>0</v>
      </c>
      <c r="BU14" s="51">
        <f t="shared" ref="BU14:CD23" si="62">BT13</f>
        <v>0</v>
      </c>
      <c r="BV14" s="51">
        <f t="shared" si="62"/>
        <v>0</v>
      </c>
      <c r="BW14" s="51">
        <f t="shared" si="62"/>
        <v>0</v>
      </c>
      <c r="BX14" s="51">
        <f t="shared" si="62"/>
        <v>0</v>
      </c>
      <c r="BY14" s="51">
        <f t="shared" si="62"/>
        <v>0</v>
      </c>
      <c r="BZ14" s="51">
        <f t="shared" si="62"/>
        <v>0</v>
      </c>
      <c r="CA14" s="51">
        <f t="shared" si="62"/>
        <v>0</v>
      </c>
      <c r="CB14" s="51">
        <f t="shared" si="62"/>
        <v>0</v>
      </c>
      <c r="CC14" s="51">
        <f t="shared" si="62"/>
        <v>0</v>
      </c>
      <c r="CD14" s="51">
        <f t="shared" si="62"/>
        <v>0</v>
      </c>
      <c r="CE14" s="51">
        <f t="shared" ref="CE14:CN23" si="63">CD13</f>
        <v>0</v>
      </c>
      <c r="CF14" s="51">
        <f t="shared" si="63"/>
        <v>0</v>
      </c>
      <c r="CG14" s="51">
        <f t="shared" si="63"/>
        <v>0</v>
      </c>
      <c r="CH14" s="51">
        <f t="shared" si="63"/>
        <v>0</v>
      </c>
      <c r="CI14" s="51">
        <f t="shared" si="63"/>
        <v>0</v>
      </c>
      <c r="CJ14" s="51">
        <f t="shared" si="63"/>
        <v>0</v>
      </c>
      <c r="CK14" s="51">
        <f t="shared" si="63"/>
        <v>0</v>
      </c>
      <c r="CL14" s="51">
        <f t="shared" si="63"/>
        <v>0</v>
      </c>
      <c r="CM14" s="51">
        <f t="shared" si="63"/>
        <v>0</v>
      </c>
      <c r="CN14" s="51">
        <f t="shared" si="63"/>
        <v>0</v>
      </c>
      <c r="CO14" s="51">
        <f t="shared" ref="CO14:CX23" si="64">CN13</f>
        <v>0</v>
      </c>
      <c r="CP14" s="51">
        <f t="shared" si="64"/>
        <v>0</v>
      </c>
      <c r="CQ14" s="51">
        <f t="shared" si="64"/>
        <v>0</v>
      </c>
      <c r="CR14" s="51">
        <f t="shared" si="64"/>
        <v>0</v>
      </c>
      <c r="CS14" s="51">
        <f t="shared" si="64"/>
        <v>0</v>
      </c>
      <c r="CT14" s="51">
        <f t="shared" si="64"/>
        <v>0</v>
      </c>
      <c r="CU14" s="51">
        <f t="shared" si="64"/>
        <v>0</v>
      </c>
      <c r="CV14" s="51">
        <f t="shared" si="64"/>
        <v>0</v>
      </c>
      <c r="CW14" s="51">
        <f t="shared" si="64"/>
        <v>0</v>
      </c>
      <c r="CX14" s="51">
        <f t="shared" si="64"/>
        <v>0</v>
      </c>
      <c r="CY14" s="51">
        <f t="shared" ref="CY14:DH23" si="65">CX13</f>
        <v>0</v>
      </c>
      <c r="CZ14" s="51">
        <f t="shared" si="65"/>
        <v>0</v>
      </c>
      <c r="DA14" s="51">
        <f t="shared" si="65"/>
        <v>0</v>
      </c>
      <c r="DB14" s="51">
        <f t="shared" si="65"/>
        <v>0</v>
      </c>
      <c r="DC14" s="51">
        <f t="shared" si="65"/>
        <v>0</v>
      </c>
      <c r="DD14" s="51">
        <f t="shared" si="65"/>
        <v>0</v>
      </c>
      <c r="DE14" s="51">
        <f t="shared" si="65"/>
        <v>0</v>
      </c>
      <c r="DF14" s="51">
        <f t="shared" si="65"/>
        <v>0</v>
      </c>
      <c r="DG14" s="51">
        <f t="shared" si="65"/>
        <v>0</v>
      </c>
      <c r="DH14" s="51">
        <f t="shared" si="65"/>
        <v>0</v>
      </c>
      <c r="DI14" s="51">
        <f t="shared" ref="DI14:DR23" si="66">DH13</f>
        <v>0</v>
      </c>
      <c r="DJ14" s="51">
        <f t="shared" si="66"/>
        <v>0</v>
      </c>
      <c r="DK14" s="51">
        <f t="shared" si="66"/>
        <v>0</v>
      </c>
      <c r="DL14" s="51">
        <f t="shared" si="66"/>
        <v>0</v>
      </c>
      <c r="DM14" s="51">
        <f t="shared" si="66"/>
        <v>0</v>
      </c>
      <c r="DN14" s="51">
        <f t="shared" si="66"/>
        <v>0</v>
      </c>
      <c r="DO14" s="51">
        <f t="shared" si="66"/>
        <v>0</v>
      </c>
      <c r="DP14" s="51">
        <f t="shared" si="66"/>
        <v>0</v>
      </c>
      <c r="DQ14" s="51">
        <f t="shared" si="66"/>
        <v>0</v>
      </c>
      <c r="DR14" s="51">
        <f t="shared" si="66"/>
        <v>0</v>
      </c>
      <c r="DS14" s="51">
        <f t="shared" ref="DS14:EB23" si="67">DR13</f>
        <v>0</v>
      </c>
      <c r="DT14" s="51">
        <f t="shared" si="67"/>
        <v>0</v>
      </c>
      <c r="DU14" s="51">
        <f t="shared" si="67"/>
        <v>0</v>
      </c>
      <c r="DV14" s="51">
        <f t="shared" si="67"/>
        <v>0</v>
      </c>
      <c r="DW14" s="51">
        <f t="shared" si="67"/>
        <v>0</v>
      </c>
      <c r="DX14" s="51">
        <f t="shared" si="67"/>
        <v>0</v>
      </c>
      <c r="DY14" s="51">
        <f t="shared" si="67"/>
        <v>0</v>
      </c>
      <c r="DZ14" s="51">
        <f t="shared" si="67"/>
        <v>0</v>
      </c>
      <c r="EA14" s="51">
        <f t="shared" si="67"/>
        <v>0</v>
      </c>
      <c r="EB14" s="51">
        <f t="shared" si="67"/>
        <v>0</v>
      </c>
      <c r="EC14" s="51">
        <f t="shared" ref="EC14:EL23" si="68">EB13</f>
        <v>0</v>
      </c>
      <c r="ED14" s="51">
        <f t="shared" si="68"/>
        <v>0</v>
      </c>
      <c r="EE14" s="51">
        <f t="shared" si="68"/>
        <v>0</v>
      </c>
      <c r="EF14" s="51">
        <f t="shared" si="68"/>
        <v>0</v>
      </c>
      <c r="EG14" s="51">
        <f t="shared" si="68"/>
        <v>0</v>
      </c>
      <c r="EH14" s="51">
        <f t="shared" si="68"/>
        <v>0</v>
      </c>
      <c r="EI14" s="51">
        <f t="shared" si="68"/>
        <v>0</v>
      </c>
      <c r="EJ14" s="51">
        <f t="shared" si="68"/>
        <v>0</v>
      </c>
      <c r="EK14" s="51">
        <f t="shared" si="68"/>
        <v>0</v>
      </c>
      <c r="EL14" s="51">
        <f t="shared" si="68"/>
        <v>0</v>
      </c>
      <c r="EM14" s="51">
        <f t="shared" ref="EM14:EV23" si="69">EL13</f>
        <v>0</v>
      </c>
      <c r="EN14" s="51">
        <f t="shared" si="69"/>
        <v>0</v>
      </c>
      <c r="EO14" s="51">
        <f t="shared" si="69"/>
        <v>0</v>
      </c>
      <c r="EP14" s="51">
        <f t="shared" si="69"/>
        <v>0</v>
      </c>
      <c r="EQ14" s="51">
        <f t="shared" si="69"/>
        <v>0</v>
      </c>
      <c r="ER14" s="51">
        <f t="shared" si="69"/>
        <v>0</v>
      </c>
      <c r="ES14" s="51">
        <f t="shared" si="69"/>
        <v>0</v>
      </c>
      <c r="ET14" s="51">
        <f t="shared" si="69"/>
        <v>0</v>
      </c>
      <c r="EU14" s="51">
        <f t="shared" si="69"/>
        <v>0</v>
      </c>
      <c r="EV14" s="51">
        <f t="shared" si="69"/>
        <v>0</v>
      </c>
      <c r="EW14" s="51">
        <f t="shared" ref="EW14:FF23" si="70">EV13</f>
        <v>0</v>
      </c>
      <c r="EX14" s="51">
        <f t="shared" si="70"/>
        <v>0</v>
      </c>
      <c r="EY14" s="51">
        <f t="shared" si="70"/>
        <v>0</v>
      </c>
      <c r="EZ14" s="51">
        <f t="shared" si="70"/>
        <v>0</v>
      </c>
      <c r="FA14" s="51">
        <f t="shared" si="70"/>
        <v>0</v>
      </c>
      <c r="FB14" s="51">
        <f t="shared" si="70"/>
        <v>0</v>
      </c>
      <c r="FC14" s="51">
        <f t="shared" si="70"/>
        <v>0</v>
      </c>
      <c r="FD14" s="51">
        <f t="shared" si="70"/>
        <v>0</v>
      </c>
      <c r="FE14" s="51">
        <f t="shared" si="70"/>
        <v>0</v>
      </c>
      <c r="FF14" s="51">
        <f t="shared" si="70"/>
        <v>0</v>
      </c>
      <c r="FG14" s="51">
        <f t="shared" ref="FG14:FP23" si="71">FF13</f>
        <v>0</v>
      </c>
      <c r="FH14" s="51">
        <f t="shared" si="71"/>
        <v>0</v>
      </c>
      <c r="FI14" s="51">
        <f t="shared" si="71"/>
        <v>0</v>
      </c>
      <c r="FJ14" s="51">
        <f t="shared" si="71"/>
        <v>0</v>
      </c>
      <c r="FK14" s="51">
        <f t="shared" si="71"/>
        <v>0</v>
      </c>
      <c r="FL14" s="51">
        <f t="shared" si="71"/>
        <v>0</v>
      </c>
      <c r="FM14" s="51">
        <f t="shared" si="71"/>
        <v>0</v>
      </c>
      <c r="FN14" s="51">
        <f t="shared" si="71"/>
        <v>0</v>
      </c>
      <c r="FO14" s="51">
        <f t="shared" si="71"/>
        <v>0</v>
      </c>
      <c r="FP14" s="51">
        <f t="shared" si="71"/>
        <v>0</v>
      </c>
      <c r="FQ14" s="51">
        <f t="shared" ref="FQ14:FZ23" si="72">FP13</f>
        <v>0</v>
      </c>
      <c r="FR14" s="51">
        <f t="shared" si="72"/>
        <v>0</v>
      </c>
      <c r="FS14" s="51">
        <f t="shared" si="72"/>
        <v>0</v>
      </c>
      <c r="FT14" s="51">
        <f t="shared" si="72"/>
        <v>0</v>
      </c>
      <c r="FU14" s="51">
        <f t="shared" si="72"/>
        <v>0</v>
      </c>
      <c r="FV14" s="51">
        <f t="shared" si="72"/>
        <v>0</v>
      </c>
      <c r="FW14" s="51">
        <f t="shared" si="72"/>
        <v>0</v>
      </c>
      <c r="FX14" s="51">
        <f t="shared" si="72"/>
        <v>0</v>
      </c>
      <c r="FY14" s="51">
        <f t="shared" si="72"/>
        <v>0</v>
      </c>
      <c r="FZ14" s="51">
        <f t="shared" si="72"/>
        <v>0</v>
      </c>
      <c r="GA14" s="51">
        <f t="shared" ref="GA14:GJ23" si="73">FZ13</f>
        <v>0</v>
      </c>
      <c r="GB14" s="51">
        <f t="shared" si="73"/>
        <v>0</v>
      </c>
      <c r="GC14" s="51">
        <f t="shared" si="73"/>
        <v>0</v>
      </c>
      <c r="GD14" s="51">
        <f t="shared" si="73"/>
        <v>0</v>
      </c>
      <c r="GE14" s="51">
        <f t="shared" si="73"/>
        <v>0</v>
      </c>
      <c r="GF14" s="51">
        <f t="shared" si="73"/>
        <v>0</v>
      </c>
      <c r="GG14" s="51">
        <f t="shared" si="73"/>
        <v>0</v>
      </c>
      <c r="GH14" s="51">
        <f t="shared" si="73"/>
        <v>0</v>
      </c>
      <c r="GI14" s="51">
        <f t="shared" si="73"/>
        <v>0</v>
      </c>
      <c r="GJ14" s="51">
        <f t="shared" si="73"/>
        <v>0</v>
      </c>
      <c r="GK14" s="51">
        <f t="shared" ref="GK14:GT23" si="74">GJ13</f>
        <v>0</v>
      </c>
      <c r="GL14" s="51">
        <f t="shared" si="74"/>
        <v>0</v>
      </c>
      <c r="GM14" s="51">
        <f t="shared" si="74"/>
        <v>0</v>
      </c>
      <c r="GN14" s="51">
        <f t="shared" si="74"/>
        <v>0</v>
      </c>
      <c r="GO14" s="51">
        <f t="shared" si="74"/>
        <v>0</v>
      </c>
      <c r="GP14" s="51">
        <f t="shared" si="74"/>
        <v>0</v>
      </c>
      <c r="GQ14" s="51">
        <f t="shared" si="74"/>
        <v>0</v>
      </c>
      <c r="GR14" s="51">
        <f t="shared" si="74"/>
        <v>0</v>
      </c>
      <c r="GS14" s="51">
        <f t="shared" si="74"/>
        <v>0</v>
      </c>
      <c r="GT14" s="51">
        <f t="shared" si="74"/>
        <v>0</v>
      </c>
      <c r="GU14" s="51">
        <f t="shared" ref="GU14:HD23" si="75">GT13</f>
        <v>0</v>
      </c>
      <c r="GV14" s="51">
        <f t="shared" si="75"/>
        <v>0</v>
      </c>
      <c r="GW14" s="51">
        <f t="shared" si="75"/>
        <v>0</v>
      </c>
      <c r="GX14" s="51">
        <f t="shared" si="75"/>
        <v>0</v>
      </c>
      <c r="GY14" s="51">
        <f t="shared" si="75"/>
        <v>0</v>
      </c>
      <c r="GZ14" s="51">
        <f t="shared" si="75"/>
        <v>0</v>
      </c>
      <c r="HA14" s="51">
        <f t="shared" si="75"/>
        <v>0</v>
      </c>
      <c r="HB14" s="51">
        <f t="shared" si="75"/>
        <v>0</v>
      </c>
      <c r="HC14" s="51">
        <f t="shared" si="75"/>
        <v>0</v>
      </c>
      <c r="HD14" s="51">
        <f t="shared" si="75"/>
        <v>0</v>
      </c>
      <c r="HE14" s="51">
        <f t="shared" ref="HE14:HP23" si="76">HD13</f>
        <v>0</v>
      </c>
      <c r="HF14" s="51">
        <f t="shared" si="76"/>
        <v>0</v>
      </c>
      <c r="HG14" s="51">
        <f t="shared" si="76"/>
        <v>0</v>
      </c>
      <c r="HH14" s="51">
        <f t="shared" si="76"/>
        <v>0</v>
      </c>
      <c r="HI14" s="51">
        <f t="shared" si="76"/>
        <v>0</v>
      </c>
      <c r="HJ14" s="51">
        <f t="shared" si="76"/>
        <v>0</v>
      </c>
      <c r="HK14" s="51">
        <f t="shared" si="76"/>
        <v>0</v>
      </c>
      <c r="HL14" s="51">
        <f t="shared" si="76"/>
        <v>0</v>
      </c>
      <c r="HM14" s="51">
        <f t="shared" si="76"/>
        <v>0</v>
      </c>
      <c r="HN14" s="51">
        <f t="shared" si="76"/>
        <v>0</v>
      </c>
      <c r="HO14" s="51">
        <f t="shared" si="76"/>
        <v>0</v>
      </c>
      <c r="HP14" s="51">
        <f t="shared" si="76"/>
        <v>0</v>
      </c>
      <c r="HR14" s="46">
        <v>11</v>
      </c>
      <c r="HS14" s="49">
        <f t="shared" si="35"/>
        <v>55</v>
      </c>
      <c r="HT14" s="52" t="str">
        <f t="shared" si="36"/>
        <v/>
      </c>
      <c r="HU14" s="63">
        <f t="shared" si="37"/>
        <v>0</v>
      </c>
      <c r="HV14" s="50">
        <f t="shared" si="10"/>
        <v>1.4038835814453721</v>
      </c>
      <c r="HW14" s="50" t="str">
        <f t="shared" si="11"/>
        <v>00:55</v>
      </c>
      <c r="HX14" s="50">
        <v>60.533612358739283</v>
      </c>
      <c r="HY14" s="62">
        <f>HY13+HX14*Escenario1!$D$15*0.06</f>
        <v>252.35566177226633</v>
      </c>
      <c r="HZ14" s="50">
        <f t="shared" si="38"/>
        <v>16.002527512239652</v>
      </c>
      <c r="IA14" s="64">
        <f>IA13+HZ14*Escenario1!$D$15*0.06</f>
        <v>132.13462478867203</v>
      </c>
      <c r="IB14" s="54"/>
      <c r="IC14" s="47">
        <v>12</v>
      </c>
      <c r="ID14" s="48">
        <f t="shared" si="12"/>
        <v>0</v>
      </c>
      <c r="IE14" s="48">
        <f t="shared" ref="IE14:IN23" si="77">ID13</f>
        <v>0</v>
      </c>
      <c r="IF14" s="48">
        <f t="shared" si="77"/>
        <v>4.4751983576649488E-5</v>
      </c>
      <c r="IG14" s="48">
        <f t="shared" si="77"/>
        <v>1.1151658490373781E-4</v>
      </c>
      <c r="IH14" s="48">
        <f t="shared" si="77"/>
        <v>2.5595687974807398E-4</v>
      </c>
      <c r="II14" s="48">
        <f t="shared" si="77"/>
        <v>5.8604981628922268E-4</v>
      </c>
      <c r="IJ14" s="48">
        <f t="shared" si="77"/>
        <v>1.3658629589843377E-3</v>
      </c>
      <c r="IK14" s="48">
        <f t="shared" si="77"/>
        <v>3.2093238342923826E-3</v>
      </c>
      <c r="IL14" s="48">
        <f t="shared" si="77"/>
        <v>7.8504339864859992E-3</v>
      </c>
      <c r="IM14" s="48">
        <f t="shared" si="77"/>
        <v>1.2976985830460603E-2</v>
      </c>
      <c r="IN14" s="48">
        <f t="shared" si="77"/>
        <v>6.7154609757989992E-3</v>
      </c>
      <c r="IO14" s="48">
        <f t="shared" ref="IO14:IX23" si="78">IN13</f>
        <v>0</v>
      </c>
      <c r="IP14" s="48">
        <f t="shared" si="78"/>
        <v>0</v>
      </c>
      <c r="IQ14" s="48">
        <f t="shared" si="78"/>
        <v>0</v>
      </c>
      <c r="IR14" s="48">
        <f t="shared" si="78"/>
        <v>0</v>
      </c>
      <c r="IS14" s="48">
        <f t="shared" si="78"/>
        <v>0</v>
      </c>
      <c r="IT14" s="48">
        <f t="shared" si="78"/>
        <v>0</v>
      </c>
      <c r="IU14" s="48">
        <f t="shared" si="78"/>
        <v>0</v>
      </c>
      <c r="IV14" s="48">
        <f t="shared" si="78"/>
        <v>0</v>
      </c>
      <c r="IW14" s="48">
        <f t="shared" si="78"/>
        <v>0</v>
      </c>
      <c r="IX14" s="48">
        <f t="shared" si="78"/>
        <v>0</v>
      </c>
      <c r="IY14" s="48">
        <f t="shared" ref="IY14:JH23" si="79">IX13</f>
        <v>0</v>
      </c>
      <c r="IZ14" s="48">
        <f t="shared" si="79"/>
        <v>0</v>
      </c>
      <c r="JA14" s="48">
        <f t="shared" si="79"/>
        <v>0</v>
      </c>
      <c r="JB14" s="48">
        <f t="shared" si="79"/>
        <v>0</v>
      </c>
      <c r="JC14" s="48">
        <f t="shared" si="79"/>
        <v>0</v>
      </c>
      <c r="JD14" s="48">
        <f t="shared" si="79"/>
        <v>0</v>
      </c>
      <c r="JE14" s="48">
        <f t="shared" si="79"/>
        <v>0</v>
      </c>
      <c r="JF14" s="48">
        <f t="shared" si="79"/>
        <v>0</v>
      </c>
      <c r="JG14" s="48">
        <f t="shared" si="79"/>
        <v>0</v>
      </c>
      <c r="JH14" s="48">
        <f t="shared" si="79"/>
        <v>0</v>
      </c>
      <c r="JI14" s="48">
        <f t="shared" ref="JI14:JR23" si="80">JH13</f>
        <v>0</v>
      </c>
      <c r="JJ14" s="48">
        <f t="shared" si="80"/>
        <v>0</v>
      </c>
      <c r="JK14" s="48">
        <f t="shared" si="80"/>
        <v>0</v>
      </c>
      <c r="JL14" s="48">
        <f t="shared" si="80"/>
        <v>0</v>
      </c>
      <c r="JM14" s="48">
        <f t="shared" si="80"/>
        <v>0</v>
      </c>
      <c r="JN14" s="48">
        <f t="shared" si="80"/>
        <v>0</v>
      </c>
      <c r="JO14" s="48">
        <f t="shared" si="80"/>
        <v>0</v>
      </c>
      <c r="JP14" s="48">
        <f t="shared" si="80"/>
        <v>0</v>
      </c>
      <c r="JQ14" s="48">
        <f t="shared" si="80"/>
        <v>0</v>
      </c>
      <c r="JR14" s="48">
        <f t="shared" si="80"/>
        <v>0</v>
      </c>
      <c r="JS14" s="48">
        <f t="shared" ref="JS14:KB23" si="81">JR13</f>
        <v>0</v>
      </c>
      <c r="JT14" s="48">
        <f t="shared" si="81"/>
        <v>0</v>
      </c>
      <c r="JU14" s="48">
        <f t="shared" si="81"/>
        <v>0</v>
      </c>
      <c r="JV14" s="48">
        <f t="shared" si="81"/>
        <v>0</v>
      </c>
      <c r="JW14" s="48">
        <f t="shared" si="81"/>
        <v>0</v>
      </c>
      <c r="JX14" s="48">
        <f t="shared" si="81"/>
        <v>0</v>
      </c>
      <c r="JY14" s="48">
        <f t="shared" si="81"/>
        <v>0</v>
      </c>
      <c r="JZ14" s="48">
        <f t="shared" si="81"/>
        <v>0</v>
      </c>
      <c r="KA14" s="48">
        <f t="shared" si="81"/>
        <v>0</v>
      </c>
      <c r="KB14" s="48">
        <f t="shared" si="81"/>
        <v>0</v>
      </c>
      <c r="KC14" s="48">
        <f t="shared" ref="KC14:KL23" si="82">KB13</f>
        <v>0</v>
      </c>
      <c r="KD14" s="48">
        <f t="shared" si="82"/>
        <v>0</v>
      </c>
      <c r="KE14" s="48">
        <f t="shared" si="82"/>
        <v>0</v>
      </c>
      <c r="KF14" s="48">
        <f t="shared" si="82"/>
        <v>0</v>
      </c>
      <c r="KG14" s="48">
        <f t="shared" si="82"/>
        <v>0</v>
      </c>
      <c r="KH14" s="48">
        <f t="shared" si="82"/>
        <v>0</v>
      </c>
      <c r="KI14" s="48">
        <f t="shared" si="82"/>
        <v>0</v>
      </c>
      <c r="KJ14" s="48">
        <f t="shared" si="82"/>
        <v>0</v>
      </c>
      <c r="KK14" s="48">
        <f t="shared" si="82"/>
        <v>0</v>
      </c>
      <c r="KL14" s="48">
        <f t="shared" si="82"/>
        <v>0</v>
      </c>
      <c r="KM14" s="48">
        <f t="shared" ref="KM14:KV23" si="83">KL13</f>
        <v>0</v>
      </c>
      <c r="KN14" s="48">
        <f t="shared" si="83"/>
        <v>0</v>
      </c>
      <c r="KO14" s="48">
        <f t="shared" si="83"/>
        <v>0</v>
      </c>
      <c r="KP14" s="48">
        <f t="shared" si="83"/>
        <v>0</v>
      </c>
      <c r="KQ14" s="48">
        <f t="shared" si="83"/>
        <v>0</v>
      </c>
      <c r="KR14" s="48">
        <f t="shared" si="83"/>
        <v>0</v>
      </c>
      <c r="KS14" s="48">
        <f t="shared" si="83"/>
        <v>0</v>
      </c>
      <c r="KT14" s="48">
        <f t="shared" si="83"/>
        <v>0</v>
      </c>
      <c r="KU14" s="48">
        <f t="shared" si="83"/>
        <v>0</v>
      </c>
      <c r="KV14" s="48">
        <f t="shared" si="83"/>
        <v>0</v>
      </c>
      <c r="KW14" s="48">
        <f t="shared" ref="KW14:LF23" si="84">KV13</f>
        <v>0</v>
      </c>
      <c r="KX14" s="48">
        <f t="shared" si="84"/>
        <v>0</v>
      </c>
      <c r="KY14" s="48">
        <f t="shared" si="84"/>
        <v>0</v>
      </c>
      <c r="KZ14" s="48">
        <f t="shared" si="84"/>
        <v>0</v>
      </c>
      <c r="LA14" s="48">
        <f t="shared" si="84"/>
        <v>0</v>
      </c>
      <c r="LB14" s="48">
        <f t="shared" si="84"/>
        <v>0</v>
      </c>
      <c r="LC14" s="48">
        <f t="shared" si="84"/>
        <v>0</v>
      </c>
      <c r="LD14" s="48">
        <f t="shared" si="84"/>
        <v>0</v>
      </c>
      <c r="LE14" s="48">
        <f t="shared" si="84"/>
        <v>0</v>
      </c>
      <c r="LF14" s="48">
        <f t="shared" si="84"/>
        <v>0</v>
      </c>
      <c r="LG14" s="48">
        <f t="shared" ref="LG14:LP23" si="85">LF13</f>
        <v>0</v>
      </c>
      <c r="LH14" s="48">
        <f t="shared" si="85"/>
        <v>0</v>
      </c>
      <c r="LI14" s="48">
        <f t="shared" si="85"/>
        <v>0</v>
      </c>
      <c r="LJ14" s="48">
        <f t="shared" si="85"/>
        <v>0</v>
      </c>
      <c r="LK14" s="48">
        <f t="shared" si="85"/>
        <v>0</v>
      </c>
      <c r="LL14" s="48">
        <f t="shared" si="85"/>
        <v>0</v>
      </c>
      <c r="LM14" s="48">
        <f t="shared" si="85"/>
        <v>0</v>
      </c>
      <c r="LN14" s="48">
        <f t="shared" si="85"/>
        <v>0</v>
      </c>
      <c r="LO14" s="48">
        <f t="shared" si="85"/>
        <v>0</v>
      </c>
      <c r="LP14" s="48">
        <f t="shared" si="85"/>
        <v>0</v>
      </c>
      <c r="LQ14" s="48">
        <f t="shared" ref="LQ14:LZ23" si="86">LP13</f>
        <v>0</v>
      </c>
      <c r="LR14" s="48">
        <f t="shared" si="86"/>
        <v>0</v>
      </c>
      <c r="LS14" s="48">
        <f t="shared" si="86"/>
        <v>0</v>
      </c>
      <c r="LT14" s="48">
        <f t="shared" si="86"/>
        <v>0</v>
      </c>
      <c r="LU14" s="48">
        <f t="shared" si="86"/>
        <v>0</v>
      </c>
      <c r="LV14" s="48">
        <f t="shared" si="86"/>
        <v>0</v>
      </c>
      <c r="LW14" s="48">
        <f t="shared" si="86"/>
        <v>0</v>
      </c>
      <c r="LX14" s="48">
        <f t="shared" si="86"/>
        <v>0</v>
      </c>
      <c r="LY14" s="48">
        <f t="shared" si="86"/>
        <v>0</v>
      </c>
      <c r="LZ14" s="48">
        <f t="shared" si="86"/>
        <v>0</v>
      </c>
      <c r="MA14" s="48">
        <f t="shared" ref="MA14:MJ23" si="87">LZ13</f>
        <v>0</v>
      </c>
      <c r="MB14" s="48">
        <f t="shared" si="87"/>
        <v>0</v>
      </c>
      <c r="MC14" s="48">
        <f t="shared" si="87"/>
        <v>0</v>
      </c>
      <c r="MD14" s="48">
        <f t="shared" si="87"/>
        <v>0</v>
      </c>
      <c r="ME14" s="48">
        <f t="shared" si="87"/>
        <v>0</v>
      </c>
      <c r="MF14" s="48">
        <f t="shared" si="87"/>
        <v>0</v>
      </c>
      <c r="MG14" s="48">
        <f t="shared" si="87"/>
        <v>0</v>
      </c>
      <c r="MH14" s="48">
        <f t="shared" si="87"/>
        <v>0</v>
      </c>
      <c r="MI14" s="48">
        <f t="shared" si="87"/>
        <v>0</v>
      </c>
      <c r="MJ14" s="48">
        <f t="shared" si="87"/>
        <v>0</v>
      </c>
      <c r="MK14" s="48">
        <f t="shared" ref="MK14:MT23" si="88">MJ13</f>
        <v>0</v>
      </c>
      <c r="ML14" s="48">
        <f t="shared" si="88"/>
        <v>0</v>
      </c>
      <c r="MM14" s="48">
        <f t="shared" si="88"/>
        <v>0</v>
      </c>
      <c r="MN14" s="48">
        <f t="shared" si="88"/>
        <v>0</v>
      </c>
      <c r="MO14" s="48">
        <f t="shared" si="88"/>
        <v>0</v>
      </c>
      <c r="MP14" s="48">
        <f t="shared" si="88"/>
        <v>0</v>
      </c>
      <c r="MQ14" s="48">
        <f t="shared" si="88"/>
        <v>0</v>
      </c>
      <c r="MR14" s="48">
        <f t="shared" si="88"/>
        <v>0</v>
      </c>
      <c r="MS14" s="48">
        <f t="shared" si="88"/>
        <v>0</v>
      </c>
      <c r="MT14" s="48">
        <f t="shared" si="88"/>
        <v>0</v>
      </c>
      <c r="MU14" s="48">
        <f t="shared" ref="MU14:ND23" si="89">MT13</f>
        <v>0</v>
      </c>
      <c r="MV14" s="48">
        <f t="shared" si="89"/>
        <v>0</v>
      </c>
      <c r="MW14" s="48">
        <f t="shared" si="89"/>
        <v>0</v>
      </c>
      <c r="MX14" s="48">
        <f t="shared" si="89"/>
        <v>0</v>
      </c>
      <c r="MY14" s="48">
        <f t="shared" si="89"/>
        <v>0</v>
      </c>
      <c r="MZ14" s="48">
        <f t="shared" si="89"/>
        <v>0</v>
      </c>
      <c r="NA14" s="48">
        <f t="shared" si="89"/>
        <v>0</v>
      </c>
      <c r="NB14" s="48">
        <f t="shared" si="89"/>
        <v>0</v>
      </c>
      <c r="NC14" s="48">
        <f t="shared" si="89"/>
        <v>0</v>
      </c>
      <c r="ND14" s="48">
        <f t="shared" si="89"/>
        <v>0</v>
      </c>
      <c r="NE14" s="48">
        <f t="shared" ref="NE14:NN23" si="90">ND13</f>
        <v>0</v>
      </c>
      <c r="NF14" s="48">
        <f t="shared" si="90"/>
        <v>0</v>
      </c>
      <c r="NG14" s="48">
        <f t="shared" si="90"/>
        <v>0</v>
      </c>
      <c r="NH14" s="48">
        <f t="shared" si="90"/>
        <v>0</v>
      </c>
      <c r="NI14" s="48">
        <f t="shared" si="90"/>
        <v>0</v>
      </c>
      <c r="NJ14" s="48">
        <f t="shared" si="90"/>
        <v>0</v>
      </c>
      <c r="NK14" s="48">
        <f t="shared" si="90"/>
        <v>0</v>
      </c>
      <c r="NL14" s="48">
        <f t="shared" si="90"/>
        <v>0</v>
      </c>
      <c r="NM14" s="48">
        <f t="shared" si="90"/>
        <v>0</v>
      </c>
      <c r="NN14" s="48">
        <f t="shared" si="90"/>
        <v>0</v>
      </c>
      <c r="NO14" s="48">
        <f t="shared" ref="NO14:NX23" si="91">NN13</f>
        <v>0</v>
      </c>
      <c r="NP14" s="48">
        <f t="shared" si="91"/>
        <v>0</v>
      </c>
      <c r="NQ14" s="48">
        <f t="shared" si="91"/>
        <v>0</v>
      </c>
      <c r="NR14" s="48">
        <f t="shared" si="91"/>
        <v>0</v>
      </c>
      <c r="NS14" s="48">
        <f t="shared" si="91"/>
        <v>0</v>
      </c>
      <c r="NT14" s="48">
        <f t="shared" si="91"/>
        <v>0</v>
      </c>
      <c r="NU14" s="48">
        <f t="shared" si="91"/>
        <v>0</v>
      </c>
      <c r="NV14" s="48">
        <f t="shared" si="91"/>
        <v>0</v>
      </c>
      <c r="NW14" s="48">
        <f t="shared" si="91"/>
        <v>0</v>
      </c>
      <c r="NX14" s="48">
        <f t="shared" si="91"/>
        <v>0</v>
      </c>
      <c r="NY14" s="48">
        <f t="shared" ref="NY14:OH23" si="92">NX13</f>
        <v>0</v>
      </c>
      <c r="NZ14" s="48">
        <f t="shared" si="92"/>
        <v>0</v>
      </c>
      <c r="OA14" s="48">
        <f t="shared" si="92"/>
        <v>0</v>
      </c>
      <c r="OB14" s="48">
        <f t="shared" si="92"/>
        <v>0</v>
      </c>
      <c r="OC14" s="48">
        <f t="shared" si="92"/>
        <v>0</v>
      </c>
      <c r="OD14" s="48">
        <f t="shared" si="92"/>
        <v>0</v>
      </c>
      <c r="OE14" s="48">
        <f t="shared" si="92"/>
        <v>0</v>
      </c>
      <c r="OF14" s="48">
        <f t="shared" si="92"/>
        <v>0</v>
      </c>
      <c r="OG14" s="48">
        <f t="shared" si="92"/>
        <v>0</v>
      </c>
      <c r="OH14" s="48">
        <f t="shared" si="92"/>
        <v>0</v>
      </c>
      <c r="OI14" s="48">
        <f t="shared" ref="OI14:OR23" si="93">OH13</f>
        <v>0</v>
      </c>
      <c r="OJ14" s="48">
        <f t="shared" si="93"/>
        <v>0</v>
      </c>
      <c r="OK14" s="48">
        <f t="shared" si="93"/>
        <v>0</v>
      </c>
      <c r="OL14" s="48">
        <f t="shared" si="93"/>
        <v>0</v>
      </c>
      <c r="OM14" s="48">
        <f t="shared" si="93"/>
        <v>0</v>
      </c>
      <c r="ON14" s="48">
        <f t="shared" si="93"/>
        <v>0</v>
      </c>
      <c r="OO14" s="48">
        <f t="shared" si="93"/>
        <v>0</v>
      </c>
      <c r="OP14" s="48">
        <f t="shared" si="93"/>
        <v>0</v>
      </c>
      <c r="OQ14" s="48">
        <f t="shared" si="93"/>
        <v>0</v>
      </c>
      <c r="OR14" s="48">
        <f t="shared" si="93"/>
        <v>0</v>
      </c>
      <c r="OS14" s="48">
        <f t="shared" ref="OS14:PB23" si="94">OR13</f>
        <v>0</v>
      </c>
      <c r="OT14" s="48">
        <f t="shared" si="94"/>
        <v>0</v>
      </c>
      <c r="OU14" s="48">
        <f t="shared" si="94"/>
        <v>0</v>
      </c>
      <c r="OV14" s="48">
        <f t="shared" si="94"/>
        <v>0</v>
      </c>
      <c r="OW14" s="48">
        <f t="shared" si="94"/>
        <v>0</v>
      </c>
      <c r="OX14" s="48">
        <f t="shared" si="94"/>
        <v>0</v>
      </c>
      <c r="OY14" s="48">
        <f t="shared" si="94"/>
        <v>0</v>
      </c>
      <c r="OZ14" s="48">
        <f t="shared" si="94"/>
        <v>0</v>
      </c>
      <c r="PA14" s="48">
        <f t="shared" si="94"/>
        <v>0</v>
      </c>
      <c r="PB14" s="48">
        <f t="shared" si="94"/>
        <v>0</v>
      </c>
      <c r="PC14" s="48">
        <f t="shared" ref="PC14:PN23" si="95">PB13</f>
        <v>0</v>
      </c>
      <c r="PD14" s="48">
        <f t="shared" si="95"/>
        <v>0</v>
      </c>
      <c r="PE14" s="48">
        <f t="shared" si="95"/>
        <v>0</v>
      </c>
      <c r="PF14" s="48">
        <f t="shared" si="95"/>
        <v>0</v>
      </c>
      <c r="PG14" s="48">
        <f t="shared" si="95"/>
        <v>0</v>
      </c>
      <c r="PH14" s="48">
        <f t="shared" si="95"/>
        <v>0</v>
      </c>
      <c r="PI14" s="48">
        <f t="shared" si="95"/>
        <v>0</v>
      </c>
      <c r="PJ14" s="48">
        <f t="shared" si="95"/>
        <v>0</v>
      </c>
      <c r="PK14" s="48">
        <f t="shared" si="95"/>
        <v>0</v>
      </c>
      <c r="PL14" s="48">
        <f t="shared" si="95"/>
        <v>0</v>
      </c>
      <c r="PM14" s="48">
        <f t="shared" si="95"/>
        <v>0</v>
      </c>
      <c r="PN14" s="48">
        <f t="shared" si="95"/>
        <v>0</v>
      </c>
    </row>
    <row r="15" spans="1:430" x14ac:dyDescent="0.3">
      <c r="A15" s="35" t="s">
        <v>5</v>
      </c>
      <c r="B15" s="36">
        <v>180</v>
      </c>
      <c r="C15" s="65">
        <v>10</v>
      </c>
      <c r="D15" s="36">
        <v>5</v>
      </c>
      <c r="E15" s="30">
        <f>INDEX(Tablas!$B$3:$H$44,MATCH($A$15&amp;"k",Tablas!$A$3:$A$44,0),MATCH($C$15,Tablas!$B$2:$H$2,0))/(INDEX(Tablas!$B$3:$H$44,MATCH($A$15&amp;"c",Tablas!$A$3:$A$44,0),MATCH($C$15,Tablas!$B$2:$H$2,0))+B15/60)^(INDEX(Tablas!$B$3:$H$44,MATCH($A$15&amp;"n",Tablas!$A$3:$A$44,0),MATCH($C$15,Tablas!$B$2:$H$2,0)))</f>
        <v>18.65503621272849</v>
      </c>
      <c r="F15" s="30">
        <f>E15*B15/60</f>
        <v>55.96510863818547</v>
      </c>
      <c r="H15" s="8"/>
      <c r="K15" s="5"/>
      <c r="N15" s="19"/>
      <c r="W15" s="46">
        <v>12</v>
      </c>
      <c r="X15" s="49">
        <f t="shared" si="14"/>
        <v>60</v>
      </c>
      <c r="Y15" s="52">
        <f t="shared" si="6"/>
        <v>2.8763057028617767</v>
      </c>
      <c r="Z15" s="63">
        <f t="shared" si="7"/>
        <v>4.0443968208431289E-4</v>
      </c>
      <c r="AA15" s="50">
        <f t="shared" si="8"/>
        <v>0.47061541661780543</v>
      </c>
      <c r="AB15" s="50">
        <v>39.032405944823971</v>
      </c>
      <c r="AC15" s="62">
        <f t="shared" si="15"/>
        <v>131.93075876704151</v>
      </c>
      <c r="AD15" s="54"/>
      <c r="AE15" s="46">
        <v>13</v>
      </c>
      <c r="AF15" s="51">
        <f t="shared" si="9"/>
        <v>4.0443968208431289E-4</v>
      </c>
      <c r="AG15" s="51">
        <f t="shared" si="58"/>
        <v>5.9827068957529241E-4</v>
      </c>
      <c r="AH15" s="51">
        <f t="shared" si="58"/>
        <v>8.8742146466493359E-4</v>
      </c>
      <c r="AI15" s="51">
        <f t="shared" si="58"/>
        <v>1.3138426304416823E-3</v>
      </c>
      <c r="AJ15" s="51">
        <f t="shared" si="58"/>
        <v>1.9322447552118155E-3</v>
      </c>
      <c r="AK15" s="51">
        <f t="shared" si="58"/>
        <v>2.9578823769679957E-3</v>
      </c>
      <c r="AL15" s="51">
        <f t="shared" si="58"/>
        <v>4.3725776573519236E-3</v>
      </c>
      <c r="AM15" s="51">
        <f t="shared" si="58"/>
        <v>5.6037913669719245E-3</v>
      </c>
      <c r="AN15" s="51">
        <f t="shared" si="58"/>
        <v>6.0067150249743864E-3</v>
      </c>
      <c r="AO15" s="51">
        <f t="shared" si="58"/>
        <v>5.0334268353983951E-3</v>
      </c>
      <c r="AP15" s="51">
        <f t="shared" si="58"/>
        <v>2.648818732339102E-3</v>
      </c>
      <c r="AQ15" s="51">
        <f t="shared" si="59"/>
        <v>7.6072713075802073E-4</v>
      </c>
      <c r="AR15" s="51">
        <f t="shared" si="59"/>
        <v>0</v>
      </c>
      <c r="AS15" s="51">
        <f t="shared" si="59"/>
        <v>0</v>
      </c>
      <c r="AT15" s="51">
        <f t="shared" si="59"/>
        <v>0</v>
      </c>
      <c r="AU15" s="51">
        <f t="shared" si="59"/>
        <v>0</v>
      </c>
      <c r="AV15" s="51">
        <f t="shared" si="59"/>
        <v>0</v>
      </c>
      <c r="AW15" s="51">
        <f t="shared" si="59"/>
        <v>0</v>
      </c>
      <c r="AX15" s="51">
        <f t="shared" si="59"/>
        <v>0</v>
      </c>
      <c r="AY15" s="51">
        <f t="shared" si="59"/>
        <v>0</v>
      </c>
      <c r="AZ15" s="51">
        <f t="shared" si="59"/>
        <v>0</v>
      </c>
      <c r="BA15" s="51">
        <f t="shared" si="60"/>
        <v>0</v>
      </c>
      <c r="BB15" s="51">
        <f t="shared" si="60"/>
        <v>0</v>
      </c>
      <c r="BC15" s="51">
        <f t="shared" si="60"/>
        <v>0</v>
      </c>
      <c r="BD15" s="51">
        <f t="shared" si="60"/>
        <v>0</v>
      </c>
      <c r="BE15" s="51">
        <f t="shared" si="60"/>
        <v>0</v>
      </c>
      <c r="BF15" s="51">
        <f t="shared" si="60"/>
        <v>0</v>
      </c>
      <c r="BG15" s="51">
        <f t="shared" si="60"/>
        <v>0</v>
      </c>
      <c r="BH15" s="51">
        <f t="shared" si="60"/>
        <v>0</v>
      </c>
      <c r="BI15" s="51">
        <f t="shared" si="60"/>
        <v>0</v>
      </c>
      <c r="BJ15" s="51">
        <f t="shared" si="60"/>
        <v>0</v>
      </c>
      <c r="BK15" s="51">
        <f t="shared" si="61"/>
        <v>0</v>
      </c>
      <c r="BL15" s="51">
        <f t="shared" si="61"/>
        <v>0</v>
      </c>
      <c r="BM15" s="51">
        <f t="shared" si="61"/>
        <v>0</v>
      </c>
      <c r="BN15" s="51">
        <f t="shared" si="61"/>
        <v>0</v>
      </c>
      <c r="BO15" s="51">
        <f t="shared" si="61"/>
        <v>0</v>
      </c>
      <c r="BP15" s="51">
        <f t="shared" si="61"/>
        <v>0</v>
      </c>
      <c r="BQ15" s="51">
        <f t="shared" si="61"/>
        <v>0</v>
      </c>
      <c r="BR15" s="51">
        <f t="shared" si="61"/>
        <v>0</v>
      </c>
      <c r="BS15" s="51">
        <f t="shared" si="61"/>
        <v>0</v>
      </c>
      <c r="BT15" s="51">
        <f t="shared" si="61"/>
        <v>0</v>
      </c>
      <c r="BU15" s="51">
        <f t="shared" si="62"/>
        <v>0</v>
      </c>
      <c r="BV15" s="51">
        <f t="shared" si="62"/>
        <v>0</v>
      </c>
      <c r="BW15" s="51">
        <f t="shared" si="62"/>
        <v>0</v>
      </c>
      <c r="BX15" s="51">
        <f t="shared" si="62"/>
        <v>0</v>
      </c>
      <c r="BY15" s="51">
        <f t="shared" si="62"/>
        <v>0</v>
      </c>
      <c r="BZ15" s="51">
        <f t="shared" si="62"/>
        <v>0</v>
      </c>
      <c r="CA15" s="51">
        <f t="shared" si="62"/>
        <v>0</v>
      </c>
      <c r="CB15" s="51">
        <f t="shared" si="62"/>
        <v>0</v>
      </c>
      <c r="CC15" s="51">
        <f t="shared" si="62"/>
        <v>0</v>
      </c>
      <c r="CD15" s="51">
        <f t="shared" si="62"/>
        <v>0</v>
      </c>
      <c r="CE15" s="51">
        <f t="shared" si="63"/>
        <v>0</v>
      </c>
      <c r="CF15" s="51">
        <f t="shared" si="63"/>
        <v>0</v>
      </c>
      <c r="CG15" s="51">
        <f t="shared" si="63"/>
        <v>0</v>
      </c>
      <c r="CH15" s="51">
        <f t="shared" si="63"/>
        <v>0</v>
      </c>
      <c r="CI15" s="51">
        <f t="shared" si="63"/>
        <v>0</v>
      </c>
      <c r="CJ15" s="51">
        <f t="shared" si="63"/>
        <v>0</v>
      </c>
      <c r="CK15" s="51">
        <f t="shared" si="63"/>
        <v>0</v>
      </c>
      <c r="CL15" s="51">
        <f t="shared" si="63"/>
        <v>0</v>
      </c>
      <c r="CM15" s="51">
        <f t="shared" si="63"/>
        <v>0</v>
      </c>
      <c r="CN15" s="51">
        <f t="shared" si="63"/>
        <v>0</v>
      </c>
      <c r="CO15" s="51">
        <f t="shared" si="64"/>
        <v>0</v>
      </c>
      <c r="CP15" s="51">
        <f t="shared" si="64"/>
        <v>0</v>
      </c>
      <c r="CQ15" s="51">
        <f t="shared" si="64"/>
        <v>0</v>
      </c>
      <c r="CR15" s="51">
        <f t="shared" si="64"/>
        <v>0</v>
      </c>
      <c r="CS15" s="51">
        <f t="shared" si="64"/>
        <v>0</v>
      </c>
      <c r="CT15" s="51">
        <f t="shared" si="64"/>
        <v>0</v>
      </c>
      <c r="CU15" s="51">
        <f t="shared" si="64"/>
        <v>0</v>
      </c>
      <c r="CV15" s="51">
        <f t="shared" si="64"/>
        <v>0</v>
      </c>
      <c r="CW15" s="51">
        <f t="shared" si="64"/>
        <v>0</v>
      </c>
      <c r="CX15" s="51">
        <f t="shared" si="64"/>
        <v>0</v>
      </c>
      <c r="CY15" s="51">
        <f t="shared" si="65"/>
        <v>0</v>
      </c>
      <c r="CZ15" s="51">
        <f t="shared" si="65"/>
        <v>0</v>
      </c>
      <c r="DA15" s="51">
        <f t="shared" si="65"/>
        <v>0</v>
      </c>
      <c r="DB15" s="51">
        <f t="shared" si="65"/>
        <v>0</v>
      </c>
      <c r="DC15" s="51">
        <f t="shared" si="65"/>
        <v>0</v>
      </c>
      <c r="DD15" s="51">
        <f t="shared" si="65"/>
        <v>0</v>
      </c>
      <c r="DE15" s="51">
        <f t="shared" si="65"/>
        <v>0</v>
      </c>
      <c r="DF15" s="51">
        <f t="shared" si="65"/>
        <v>0</v>
      </c>
      <c r="DG15" s="51">
        <f t="shared" si="65"/>
        <v>0</v>
      </c>
      <c r="DH15" s="51">
        <f t="shared" si="65"/>
        <v>0</v>
      </c>
      <c r="DI15" s="51">
        <f t="shared" si="66"/>
        <v>0</v>
      </c>
      <c r="DJ15" s="51">
        <f t="shared" si="66"/>
        <v>0</v>
      </c>
      <c r="DK15" s="51">
        <f t="shared" si="66"/>
        <v>0</v>
      </c>
      <c r="DL15" s="51">
        <f t="shared" si="66"/>
        <v>0</v>
      </c>
      <c r="DM15" s="51">
        <f t="shared" si="66"/>
        <v>0</v>
      </c>
      <c r="DN15" s="51">
        <f t="shared" si="66"/>
        <v>0</v>
      </c>
      <c r="DO15" s="51">
        <f t="shared" si="66"/>
        <v>0</v>
      </c>
      <c r="DP15" s="51">
        <f t="shared" si="66"/>
        <v>0</v>
      </c>
      <c r="DQ15" s="51">
        <f t="shared" si="66"/>
        <v>0</v>
      </c>
      <c r="DR15" s="51">
        <f t="shared" si="66"/>
        <v>0</v>
      </c>
      <c r="DS15" s="51">
        <f t="shared" si="67"/>
        <v>0</v>
      </c>
      <c r="DT15" s="51">
        <f t="shared" si="67"/>
        <v>0</v>
      </c>
      <c r="DU15" s="51">
        <f t="shared" si="67"/>
        <v>0</v>
      </c>
      <c r="DV15" s="51">
        <f t="shared" si="67"/>
        <v>0</v>
      </c>
      <c r="DW15" s="51">
        <f t="shared" si="67"/>
        <v>0</v>
      </c>
      <c r="DX15" s="51">
        <f t="shared" si="67"/>
        <v>0</v>
      </c>
      <c r="DY15" s="51">
        <f t="shared" si="67"/>
        <v>0</v>
      </c>
      <c r="DZ15" s="51">
        <f t="shared" si="67"/>
        <v>0</v>
      </c>
      <c r="EA15" s="51">
        <f t="shared" si="67"/>
        <v>0</v>
      </c>
      <c r="EB15" s="51">
        <f t="shared" si="67"/>
        <v>0</v>
      </c>
      <c r="EC15" s="51">
        <f t="shared" si="68"/>
        <v>0</v>
      </c>
      <c r="ED15" s="51">
        <f t="shared" si="68"/>
        <v>0</v>
      </c>
      <c r="EE15" s="51">
        <f t="shared" si="68"/>
        <v>0</v>
      </c>
      <c r="EF15" s="51">
        <f t="shared" si="68"/>
        <v>0</v>
      </c>
      <c r="EG15" s="51">
        <f t="shared" si="68"/>
        <v>0</v>
      </c>
      <c r="EH15" s="51">
        <f t="shared" si="68"/>
        <v>0</v>
      </c>
      <c r="EI15" s="51">
        <f t="shared" si="68"/>
        <v>0</v>
      </c>
      <c r="EJ15" s="51">
        <f t="shared" si="68"/>
        <v>0</v>
      </c>
      <c r="EK15" s="51">
        <f t="shared" si="68"/>
        <v>0</v>
      </c>
      <c r="EL15" s="51">
        <f t="shared" si="68"/>
        <v>0</v>
      </c>
      <c r="EM15" s="51">
        <f t="shared" si="69"/>
        <v>0</v>
      </c>
      <c r="EN15" s="51">
        <f t="shared" si="69"/>
        <v>0</v>
      </c>
      <c r="EO15" s="51">
        <f t="shared" si="69"/>
        <v>0</v>
      </c>
      <c r="EP15" s="51">
        <f t="shared" si="69"/>
        <v>0</v>
      </c>
      <c r="EQ15" s="51">
        <f t="shared" si="69"/>
        <v>0</v>
      </c>
      <c r="ER15" s="51">
        <f t="shared" si="69"/>
        <v>0</v>
      </c>
      <c r="ES15" s="51">
        <f t="shared" si="69"/>
        <v>0</v>
      </c>
      <c r="ET15" s="51">
        <f t="shared" si="69"/>
        <v>0</v>
      </c>
      <c r="EU15" s="51">
        <f t="shared" si="69"/>
        <v>0</v>
      </c>
      <c r="EV15" s="51">
        <f t="shared" si="69"/>
        <v>0</v>
      </c>
      <c r="EW15" s="51">
        <f t="shared" si="70"/>
        <v>0</v>
      </c>
      <c r="EX15" s="51">
        <f t="shared" si="70"/>
        <v>0</v>
      </c>
      <c r="EY15" s="51">
        <f t="shared" si="70"/>
        <v>0</v>
      </c>
      <c r="EZ15" s="51">
        <f t="shared" si="70"/>
        <v>0</v>
      </c>
      <c r="FA15" s="51">
        <f t="shared" si="70"/>
        <v>0</v>
      </c>
      <c r="FB15" s="51">
        <f t="shared" si="70"/>
        <v>0</v>
      </c>
      <c r="FC15" s="51">
        <f t="shared" si="70"/>
        <v>0</v>
      </c>
      <c r="FD15" s="51">
        <f t="shared" si="70"/>
        <v>0</v>
      </c>
      <c r="FE15" s="51">
        <f t="shared" si="70"/>
        <v>0</v>
      </c>
      <c r="FF15" s="51">
        <f t="shared" si="70"/>
        <v>0</v>
      </c>
      <c r="FG15" s="51">
        <f t="shared" si="71"/>
        <v>0</v>
      </c>
      <c r="FH15" s="51">
        <f t="shared" si="71"/>
        <v>0</v>
      </c>
      <c r="FI15" s="51">
        <f t="shared" si="71"/>
        <v>0</v>
      </c>
      <c r="FJ15" s="51">
        <f t="shared" si="71"/>
        <v>0</v>
      </c>
      <c r="FK15" s="51">
        <f t="shared" si="71"/>
        <v>0</v>
      </c>
      <c r="FL15" s="51">
        <f t="shared" si="71"/>
        <v>0</v>
      </c>
      <c r="FM15" s="51">
        <f t="shared" si="71"/>
        <v>0</v>
      </c>
      <c r="FN15" s="51">
        <f t="shared" si="71"/>
        <v>0</v>
      </c>
      <c r="FO15" s="51">
        <f t="shared" si="71"/>
        <v>0</v>
      </c>
      <c r="FP15" s="51">
        <f t="shared" si="71"/>
        <v>0</v>
      </c>
      <c r="FQ15" s="51">
        <f t="shared" si="72"/>
        <v>0</v>
      </c>
      <c r="FR15" s="51">
        <f t="shared" si="72"/>
        <v>0</v>
      </c>
      <c r="FS15" s="51">
        <f t="shared" si="72"/>
        <v>0</v>
      </c>
      <c r="FT15" s="51">
        <f t="shared" si="72"/>
        <v>0</v>
      </c>
      <c r="FU15" s="51">
        <f t="shared" si="72"/>
        <v>0</v>
      </c>
      <c r="FV15" s="51">
        <f t="shared" si="72"/>
        <v>0</v>
      </c>
      <c r="FW15" s="51">
        <f t="shared" si="72"/>
        <v>0</v>
      </c>
      <c r="FX15" s="51">
        <f t="shared" si="72"/>
        <v>0</v>
      </c>
      <c r="FY15" s="51">
        <f t="shared" si="72"/>
        <v>0</v>
      </c>
      <c r="FZ15" s="51">
        <f t="shared" si="72"/>
        <v>0</v>
      </c>
      <c r="GA15" s="51">
        <f t="shared" si="73"/>
        <v>0</v>
      </c>
      <c r="GB15" s="51">
        <f t="shared" si="73"/>
        <v>0</v>
      </c>
      <c r="GC15" s="51">
        <f t="shared" si="73"/>
        <v>0</v>
      </c>
      <c r="GD15" s="51">
        <f t="shared" si="73"/>
        <v>0</v>
      </c>
      <c r="GE15" s="51">
        <f t="shared" si="73"/>
        <v>0</v>
      </c>
      <c r="GF15" s="51">
        <f t="shared" si="73"/>
        <v>0</v>
      </c>
      <c r="GG15" s="51">
        <f t="shared" si="73"/>
        <v>0</v>
      </c>
      <c r="GH15" s="51">
        <f t="shared" si="73"/>
        <v>0</v>
      </c>
      <c r="GI15" s="51">
        <f t="shared" si="73"/>
        <v>0</v>
      </c>
      <c r="GJ15" s="51">
        <f t="shared" si="73"/>
        <v>0</v>
      </c>
      <c r="GK15" s="51">
        <f t="shared" si="74"/>
        <v>0</v>
      </c>
      <c r="GL15" s="51">
        <f t="shared" si="74"/>
        <v>0</v>
      </c>
      <c r="GM15" s="51">
        <f t="shared" si="74"/>
        <v>0</v>
      </c>
      <c r="GN15" s="51">
        <f t="shared" si="74"/>
        <v>0</v>
      </c>
      <c r="GO15" s="51">
        <f t="shared" si="74"/>
        <v>0</v>
      </c>
      <c r="GP15" s="51">
        <f t="shared" si="74"/>
        <v>0</v>
      </c>
      <c r="GQ15" s="51">
        <f t="shared" si="74"/>
        <v>0</v>
      </c>
      <c r="GR15" s="51">
        <f t="shared" si="74"/>
        <v>0</v>
      </c>
      <c r="GS15" s="51">
        <f t="shared" si="74"/>
        <v>0</v>
      </c>
      <c r="GT15" s="51">
        <f t="shared" si="74"/>
        <v>0</v>
      </c>
      <c r="GU15" s="51">
        <f t="shared" si="75"/>
        <v>0</v>
      </c>
      <c r="GV15" s="51">
        <f t="shared" si="75"/>
        <v>0</v>
      </c>
      <c r="GW15" s="51">
        <f t="shared" si="75"/>
        <v>0</v>
      </c>
      <c r="GX15" s="51">
        <f t="shared" si="75"/>
        <v>0</v>
      </c>
      <c r="GY15" s="51">
        <f t="shared" si="75"/>
        <v>0</v>
      </c>
      <c r="GZ15" s="51">
        <f t="shared" si="75"/>
        <v>0</v>
      </c>
      <c r="HA15" s="51">
        <f t="shared" si="75"/>
        <v>0</v>
      </c>
      <c r="HB15" s="51">
        <f t="shared" si="75"/>
        <v>0</v>
      </c>
      <c r="HC15" s="51">
        <f t="shared" si="75"/>
        <v>0</v>
      </c>
      <c r="HD15" s="51">
        <f t="shared" si="75"/>
        <v>0</v>
      </c>
      <c r="HE15" s="51">
        <f t="shared" si="76"/>
        <v>0</v>
      </c>
      <c r="HF15" s="51">
        <f t="shared" si="76"/>
        <v>0</v>
      </c>
      <c r="HG15" s="51">
        <f t="shared" si="76"/>
        <v>0</v>
      </c>
      <c r="HH15" s="51">
        <f t="shared" si="76"/>
        <v>0</v>
      </c>
      <c r="HI15" s="51">
        <f t="shared" si="76"/>
        <v>0</v>
      </c>
      <c r="HJ15" s="51">
        <f t="shared" si="76"/>
        <v>0</v>
      </c>
      <c r="HK15" s="51">
        <f t="shared" si="76"/>
        <v>0</v>
      </c>
      <c r="HL15" s="51">
        <f t="shared" si="76"/>
        <v>0</v>
      </c>
      <c r="HM15" s="51">
        <f t="shared" si="76"/>
        <v>0</v>
      </c>
      <c r="HN15" s="51">
        <f t="shared" si="76"/>
        <v>0</v>
      </c>
      <c r="HO15" s="51">
        <f t="shared" si="76"/>
        <v>0</v>
      </c>
      <c r="HP15" s="51">
        <f t="shared" si="76"/>
        <v>0</v>
      </c>
      <c r="HR15" s="46">
        <v>12</v>
      </c>
      <c r="HS15" s="49">
        <f t="shared" si="35"/>
        <v>60</v>
      </c>
      <c r="HT15" s="52" t="str">
        <f t="shared" si="36"/>
        <v/>
      </c>
      <c r="HU15" s="63">
        <f t="shared" si="37"/>
        <v>0</v>
      </c>
      <c r="HV15" s="50">
        <f t="shared" si="10"/>
        <v>1.2895569309046582</v>
      </c>
      <c r="HW15" s="50" t="str">
        <f t="shared" si="11"/>
        <v>01:00</v>
      </c>
      <c r="HX15" s="50">
        <v>54.449010709614058</v>
      </c>
      <c r="HY15" s="62">
        <f>HY14+HX15*Escenario1!$D$15*0.06</f>
        <v>268.69036498515055</v>
      </c>
      <c r="HZ15" s="50">
        <f t="shared" si="38"/>
        <v>15.416604764790087</v>
      </c>
      <c r="IA15" s="64">
        <f>IA14+HZ15*Escenario1!$D$15*0.06</f>
        <v>136.75960621810904</v>
      </c>
      <c r="IB15" s="54"/>
      <c r="IC15" s="47">
        <v>13</v>
      </c>
      <c r="ID15" s="48">
        <f t="shared" si="12"/>
        <v>0</v>
      </c>
      <c r="IE15" s="48">
        <f t="shared" si="77"/>
        <v>0</v>
      </c>
      <c r="IF15" s="48">
        <f t="shared" si="77"/>
        <v>0</v>
      </c>
      <c r="IG15" s="48">
        <f t="shared" si="77"/>
        <v>4.4751983576649488E-5</v>
      </c>
      <c r="IH15" s="48">
        <f t="shared" si="77"/>
        <v>1.1151658490373781E-4</v>
      </c>
      <c r="II15" s="48">
        <f t="shared" si="77"/>
        <v>2.5595687974807398E-4</v>
      </c>
      <c r="IJ15" s="48">
        <f t="shared" si="77"/>
        <v>5.8604981628922268E-4</v>
      </c>
      <c r="IK15" s="48">
        <f t="shared" si="77"/>
        <v>1.3658629589843377E-3</v>
      </c>
      <c r="IL15" s="48">
        <f t="shared" si="77"/>
        <v>3.2093238342923826E-3</v>
      </c>
      <c r="IM15" s="48">
        <f t="shared" si="77"/>
        <v>7.8504339864859992E-3</v>
      </c>
      <c r="IN15" s="48">
        <f t="shared" si="77"/>
        <v>1.2976985830460603E-2</v>
      </c>
      <c r="IO15" s="48">
        <f t="shared" si="78"/>
        <v>6.7154609757989992E-3</v>
      </c>
      <c r="IP15" s="48">
        <f t="shared" si="78"/>
        <v>0</v>
      </c>
      <c r="IQ15" s="48">
        <f t="shared" si="78"/>
        <v>0</v>
      </c>
      <c r="IR15" s="48">
        <f t="shared" si="78"/>
        <v>0</v>
      </c>
      <c r="IS15" s="48">
        <f t="shared" si="78"/>
        <v>0</v>
      </c>
      <c r="IT15" s="48">
        <f t="shared" si="78"/>
        <v>0</v>
      </c>
      <c r="IU15" s="48">
        <f t="shared" si="78"/>
        <v>0</v>
      </c>
      <c r="IV15" s="48">
        <f t="shared" si="78"/>
        <v>0</v>
      </c>
      <c r="IW15" s="48">
        <f t="shared" si="78"/>
        <v>0</v>
      </c>
      <c r="IX15" s="48">
        <f t="shared" si="78"/>
        <v>0</v>
      </c>
      <c r="IY15" s="48">
        <f t="shared" si="79"/>
        <v>0</v>
      </c>
      <c r="IZ15" s="48">
        <f t="shared" si="79"/>
        <v>0</v>
      </c>
      <c r="JA15" s="48">
        <f t="shared" si="79"/>
        <v>0</v>
      </c>
      <c r="JB15" s="48">
        <f t="shared" si="79"/>
        <v>0</v>
      </c>
      <c r="JC15" s="48">
        <f t="shared" si="79"/>
        <v>0</v>
      </c>
      <c r="JD15" s="48">
        <f t="shared" si="79"/>
        <v>0</v>
      </c>
      <c r="JE15" s="48">
        <f t="shared" si="79"/>
        <v>0</v>
      </c>
      <c r="JF15" s="48">
        <f t="shared" si="79"/>
        <v>0</v>
      </c>
      <c r="JG15" s="48">
        <f t="shared" si="79"/>
        <v>0</v>
      </c>
      <c r="JH15" s="48">
        <f t="shared" si="79"/>
        <v>0</v>
      </c>
      <c r="JI15" s="48">
        <f t="shared" si="80"/>
        <v>0</v>
      </c>
      <c r="JJ15" s="48">
        <f t="shared" si="80"/>
        <v>0</v>
      </c>
      <c r="JK15" s="48">
        <f t="shared" si="80"/>
        <v>0</v>
      </c>
      <c r="JL15" s="48">
        <f t="shared" si="80"/>
        <v>0</v>
      </c>
      <c r="JM15" s="48">
        <f t="shared" si="80"/>
        <v>0</v>
      </c>
      <c r="JN15" s="48">
        <f t="shared" si="80"/>
        <v>0</v>
      </c>
      <c r="JO15" s="48">
        <f t="shared" si="80"/>
        <v>0</v>
      </c>
      <c r="JP15" s="48">
        <f t="shared" si="80"/>
        <v>0</v>
      </c>
      <c r="JQ15" s="48">
        <f t="shared" si="80"/>
        <v>0</v>
      </c>
      <c r="JR15" s="48">
        <f t="shared" si="80"/>
        <v>0</v>
      </c>
      <c r="JS15" s="48">
        <f t="shared" si="81"/>
        <v>0</v>
      </c>
      <c r="JT15" s="48">
        <f t="shared" si="81"/>
        <v>0</v>
      </c>
      <c r="JU15" s="48">
        <f t="shared" si="81"/>
        <v>0</v>
      </c>
      <c r="JV15" s="48">
        <f t="shared" si="81"/>
        <v>0</v>
      </c>
      <c r="JW15" s="48">
        <f t="shared" si="81"/>
        <v>0</v>
      </c>
      <c r="JX15" s="48">
        <f t="shared" si="81"/>
        <v>0</v>
      </c>
      <c r="JY15" s="48">
        <f t="shared" si="81"/>
        <v>0</v>
      </c>
      <c r="JZ15" s="48">
        <f t="shared" si="81"/>
        <v>0</v>
      </c>
      <c r="KA15" s="48">
        <f t="shared" si="81"/>
        <v>0</v>
      </c>
      <c r="KB15" s="48">
        <f t="shared" si="81"/>
        <v>0</v>
      </c>
      <c r="KC15" s="48">
        <f t="shared" si="82"/>
        <v>0</v>
      </c>
      <c r="KD15" s="48">
        <f t="shared" si="82"/>
        <v>0</v>
      </c>
      <c r="KE15" s="48">
        <f t="shared" si="82"/>
        <v>0</v>
      </c>
      <c r="KF15" s="48">
        <f t="shared" si="82"/>
        <v>0</v>
      </c>
      <c r="KG15" s="48">
        <f t="shared" si="82"/>
        <v>0</v>
      </c>
      <c r="KH15" s="48">
        <f t="shared" si="82"/>
        <v>0</v>
      </c>
      <c r="KI15" s="48">
        <f t="shared" si="82"/>
        <v>0</v>
      </c>
      <c r="KJ15" s="48">
        <f t="shared" si="82"/>
        <v>0</v>
      </c>
      <c r="KK15" s="48">
        <f t="shared" si="82"/>
        <v>0</v>
      </c>
      <c r="KL15" s="48">
        <f t="shared" si="82"/>
        <v>0</v>
      </c>
      <c r="KM15" s="48">
        <f t="shared" si="83"/>
        <v>0</v>
      </c>
      <c r="KN15" s="48">
        <f t="shared" si="83"/>
        <v>0</v>
      </c>
      <c r="KO15" s="48">
        <f t="shared" si="83"/>
        <v>0</v>
      </c>
      <c r="KP15" s="48">
        <f t="shared" si="83"/>
        <v>0</v>
      </c>
      <c r="KQ15" s="48">
        <f t="shared" si="83"/>
        <v>0</v>
      </c>
      <c r="KR15" s="48">
        <f t="shared" si="83"/>
        <v>0</v>
      </c>
      <c r="KS15" s="48">
        <f t="shared" si="83"/>
        <v>0</v>
      </c>
      <c r="KT15" s="48">
        <f t="shared" si="83"/>
        <v>0</v>
      </c>
      <c r="KU15" s="48">
        <f t="shared" si="83"/>
        <v>0</v>
      </c>
      <c r="KV15" s="48">
        <f t="shared" si="83"/>
        <v>0</v>
      </c>
      <c r="KW15" s="48">
        <f t="shared" si="84"/>
        <v>0</v>
      </c>
      <c r="KX15" s="48">
        <f t="shared" si="84"/>
        <v>0</v>
      </c>
      <c r="KY15" s="48">
        <f t="shared" si="84"/>
        <v>0</v>
      </c>
      <c r="KZ15" s="48">
        <f t="shared" si="84"/>
        <v>0</v>
      </c>
      <c r="LA15" s="48">
        <f t="shared" si="84"/>
        <v>0</v>
      </c>
      <c r="LB15" s="48">
        <f t="shared" si="84"/>
        <v>0</v>
      </c>
      <c r="LC15" s="48">
        <f t="shared" si="84"/>
        <v>0</v>
      </c>
      <c r="LD15" s="48">
        <f t="shared" si="84"/>
        <v>0</v>
      </c>
      <c r="LE15" s="48">
        <f t="shared" si="84"/>
        <v>0</v>
      </c>
      <c r="LF15" s="48">
        <f t="shared" si="84"/>
        <v>0</v>
      </c>
      <c r="LG15" s="48">
        <f t="shared" si="85"/>
        <v>0</v>
      </c>
      <c r="LH15" s="48">
        <f t="shared" si="85"/>
        <v>0</v>
      </c>
      <c r="LI15" s="48">
        <f t="shared" si="85"/>
        <v>0</v>
      </c>
      <c r="LJ15" s="48">
        <f t="shared" si="85"/>
        <v>0</v>
      </c>
      <c r="LK15" s="48">
        <f t="shared" si="85"/>
        <v>0</v>
      </c>
      <c r="LL15" s="48">
        <f t="shared" si="85"/>
        <v>0</v>
      </c>
      <c r="LM15" s="48">
        <f t="shared" si="85"/>
        <v>0</v>
      </c>
      <c r="LN15" s="48">
        <f t="shared" si="85"/>
        <v>0</v>
      </c>
      <c r="LO15" s="48">
        <f t="shared" si="85"/>
        <v>0</v>
      </c>
      <c r="LP15" s="48">
        <f t="shared" si="85"/>
        <v>0</v>
      </c>
      <c r="LQ15" s="48">
        <f t="shared" si="86"/>
        <v>0</v>
      </c>
      <c r="LR15" s="48">
        <f t="shared" si="86"/>
        <v>0</v>
      </c>
      <c r="LS15" s="48">
        <f t="shared" si="86"/>
        <v>0</v>
      </c>
      <c r="LT15" s="48">
        <f t="shared" si="86"/>
        <v>0</v>
      </c>
      <c r="LU15" s="48">
        <f t="shared" si="86"/>
        <v>0</v>
      </c>
      <c r="LV15" s="48">
        <f t="shared" si="86"/>
        <v>0</v>
      </c>
      <c r="LW15" s="48">
        <f t="shared" si="86"/>
        <v>0</v>
      </c>
      <c r="LX15" s="48">
        <f t="shared" si="86"/>
        <v>0</v>
      </c>
      <c r="LY15" s="48">
        <f t="shared" si="86"/>
        <v>0</v>
      </c>
      <c r="LZ15" s="48">
        <f t="shared" si="86"/>
        <v>0</v>
      </c>
      <c r="MA15" s="48">
        <f t="shared" si="87"/>
        <v>0</v>
      </c>
      <c r="MB15" s="48">
        <f t="shared" si="87"/>
        <v>0</v>
      </c>
      <c r="MC15" s="48">
        <f t="shared" si="87"/>
        <v>0</v>
      </c>
      <c r="MD15" s="48">
        <f t="shared" si="87"/>
        <v>0</v>
      </c>
      <c r="ME15" s="48">
        <f t="shared" si="87"/>
        <v>0</v>
      </c>
      <c r="MF15" s="48">
        <f t="shared" si="87"/>
        <v>0</v>
      </c>
      <c r="MG15" s="48">
        <f t="shared" si="87"/>
        <v>0</v>
      </c>
      <c r="MH15" s="48">
        <f t="shared" si="87"/>
        <v>0</v>
      </c>
      <c r="MI15" s="48">
        <f t="shared" si="87"/>
        <v>0</v>
      </c>
      <c r="MJ15" s="48">
        <f t="shared" si="87"/>
        <v>0</v>
      </c>
      <c r="MK15" s="48">
        <f t="shared" si="88"/>
        <v>0</v>
      </c>
      <c r="ML15" s="48">
        <f t="shared" si="88"/>
        <v>0</v>
      </c>
      <c r="MM15" s="48">
        <f t="shared" si="88"/>
        <v>0</v>
      </c>
      <c r="MN15" s="48">
        <f t="shared" si="88"/>
        <v>0</v>
      </c>
      <c r="MO15" s="48">
        <f t="shared" si="88"/>
        <v>0</v>
      </c>
      <c r="MP15" s="48">
        <f t="shared" si="88"/>
        <v>0</v>
      </c>
      <c r="MQ15" s="48">
        <f t="shared" si="88"/>
        <v>0</v>
      </c>
      <c r="MR15" s="48">
        <f t="shared" si="88"/>
        <v>0</v>
      </c>
      <c r="MS15" s="48">
        <f t="shared" si="88"/>
        <v>0</v>
      </c>
      <c r="MT15" s="48">
        <f t="shared" si="88"/>
        <v>0</v>
      </c>
      <c r="MU15" s="48">
        <f t="shared" si="89"/>
        <v>0</v>
      </c>
      <c r="MV15" s="48">
        <f t="shared" si="89"/>
        <v>0</v>
      </c>
      <c r="MW15" s="48">
        <f t="shared" si="89"/>
        <v>0</v>
      </c>
      <c r="MX15" s="48">
        <f t="shared" si="89"/>
        <v>0</v>
      </c>
      <c r="MY15" s="48">
        <f t="shared" si="89"/>
        <v>0</v>
      </c>
      <c r="MZ15" s="48">
        <f t="shared" si="89"/>
        <v>0</v>
      </c>
      <c r="NA15" s="48">
        <f t="shared" si="89"/>
        <v>0</v>
      </c>
      <c r="NB15" s="48">
        <f t="shared" si="89"/>
        <v>0</v>
      </c>
      <c r="NC15" s="48">
        <f t="shared" si="89"/>
        <v>0</v>
      </c>
      <c r="ND15" s="48">
        <f t="shared" si="89"/>
        <v>0</v>
      </c>
      <c r="NE15" s="48">
        <f t="shared" si="90"/>
        <v>0</v>
      </c>
      <c r="NF15" s="48">
        <f t="shared" si="90"/>
        <v>0</v>
      </c>
      <c r="NG15" s="48">
        <f t="shared" si="90"/>
        <v>0</v>
      </c>
      <c r="NH15" s="48">
        <f t="shared" si="90"/>
        <v>0</v>
      </c>
      <c r="NI15" s="48">
        <f t="shared" si="90"/>
        <v>0</v>
      </c>
      <c r="NJ15" s="48">
        <f t="shared" si="90"/>
        <v>0</v>
      </c>
      <c r="NK15" s="48">
        <f t="shared" si="90"/>
        <v>0</v>
      </c>
      <c r="NL15" s="48">
        <f t="shared" si="90"/>
        <v>0</v>
      </c>
      <c r="NM15" s="48">
        <f t="shared" si="90"/>
        <v>0</v>
      </c>
      <c r="NN15" s="48">
        <f t="shared" si="90"/>
        <v>0</v>
      </c>
      <c r="NO15" s="48">
        <f t="shared" si="91"/>
        <v>0</v>
      </c>
      <c r="NP15" s="48">
        <f t="shared" si="91"/>
        <v>0</v>
      </c>
      <c r="NQ15" s="48">
        <f t="shared" si="91"/>
        <v>0</v>
      </c>
      <c r="NR15" s="48">
        <f t="shared" si="91"/>
        <v>0</v>
      </c>
      <c r="NS15" s="48">
        <f t="shared" si="91"/>
        <v>0</v>
      </c>
      <c r="NT15" s="48">
        <f t="shared" si="91"/>
        <v>0</v>
      </c>
      <c r="NU15" s="48">
        <f t="shared" si="91"/>
        <v>0</v>
      </c>
      <c r="NV15" s="48">
        <f t="shared" si="91"/>
        <v>0</v>
      </c>
      <c r="NW15" s="48">
        <f t="shared" si="91"/>
        <v>0</v>
      </c>
      <c r="NX15" s="48">
        <f t="shared" si="91"/>
        <v>0</v>
      </c>
      <c r="NY15" s="48">
        <f t="shared" si="92"/>
        <v>0</v>
      </c>
      <c r="NZ15" s="48">
        <f t="shared" si="92"/>
        <v>0</v>
      </c>
      <c r="OA15" s="48">
        <f t="shared" si="92"/>
        <v>0</v>
      </c>
      <c r="OB15" s="48">
        <f t="shared" si="92"/>
        <v>0</v>
      </c>
      <c r="OC15" s="48">
        <f t="shared" si="92"/>
        <v>0</v>
      </c>
      <c r="OD15" s="48">
        <f t="shared" si="92"/>
        <v>0</v>
      </c>
      <c r="OE15" s="48">
        <f t="shared" si="92"/>
        <v>0</v>
      </c>
      <c r="OF15" s="48">
        <f t="shared" si="92"/>
        <v>0</v>
      </c>
      <c r="OG15" s="48">
        <f t="shared" si="92"/>
        <v>0</v>
      </c>
      <c r="OH15" s="48">
        <f t="shared" si="92"/>
        <v>0</v>
      </c>
      <c r="OI15" s="48">
        <f t="shared" si="93"/>
        <v>0</v>
      </c>
      <c r="OJ15" s="48">
        <f t="shared" si="93"/>
        <v>0</v>
      </c>
      <c r="OK15" s="48">
        <f t="shared" si="93"/>
        <v>0</v>
      </c>
      <c r="OL15" s="48">
        <f t="shared" si="93"/>
        <v>0</v>
      </c>
      <c r="OM15" s="48">
        <f t="shared" si="93"/>
        <v>0</v>
      </c>
      <c r="ON15" s="48">
        <f t="shared" si="93"/>
        <v>0</v>
      </c>
      <c r="OO15" s="48">
        <f t="shared" si="93"/>
        <v>0</v>
      </c>
      <c r="OP15" s="48">
        <f t="shared" si="93"/>
        <v>0</v>
      </c>
      <c r="OQ15" s="48">
        <f t="shared" si="93"/>
        <v>0</v>
      </c>
      <c r="OR15" s="48">
        <f t="shared" si="93"/>
        <v>0</v>
      </c>
      <c r="OS15" s="48">
        <f t="shared" si="94"/>
        <v>0</v>
      </c>
      <c r="OT15" s="48">
        <f t="shared" si="94"/>
        <v>0</v>
      </c>
      <c r="OU15" s="48">
        <f t="shared" si="94"/>
        <v>0</v>
      </c>
      <c r="OV15" s="48">
        <f t="shared" si="94"/>
        <v>0</v>
      </c>
      <c r="OW15" s="48">
        <f t="shared" si="94"/>
        <v>0</v>
      </c>
      <c r="OX15" s="48">
        <f t="shared" si="94"/>
        <v>0</v>
      </c>
      <c r="OY15" s="48">
        <f t="shared" si="94"/>
        <v>0</v>
      </c>
      <c r="OZ15" s="48">
        <f t="shared" si="94"/>
        <v>0</v>
      </c>
      <c r="PA15" s="48">
        <f t="shared" si="94"/>
        <v>0</v>
      </c>
      <c r="PB15" s="48">
        <f t="shared" si="94"/>
        <v>0</v>
      </c>
      <c r="PC15" s="48">
        <f t="shared" si="95"/>
        <v>0</v>
      </c>
      <c r="PD15" s="48">
        <f t="shared" si="95"/>
        <v>0</v>
      </c>
      <c r="PE15" s="48">
        <f t="shared" si="95"/>
        <v>0</v>
      </c>
      <c r="PF15" s="48">
        <f t="shared" si="95"/>
        <v>0</v>
      </c>
      <c r="PG15" s="48">
        <f t="shared" si="95"/>
        <v>0</v>
      </c>
      <c r="PH15" s="48">
        <f t="shared" si="95"/>
        <v>0</v>
      </c>
      <c r="PI15" s="48">
        <f t="shared" si="95"/>
        <v>0</v>
      </c>
      <c r="PJ15" s="48">
        <f t="shared" si="95"/>
        <v>0</v>
      </c>
      <c r="PK15" s="48">
        <f t="shared" si="95"/>
        <v>0</v>
      </c>
      <c r="PL15" s="48">
        <f t="shared" si="95"/>
        <v>0</v>
      </c>
      <c r="PM15" s="48">
        <f t="shared" si="95"/>
        <v>0</v>
      </c>
      <c r="PN15" s="48">
        <f t="shared" si="95"/>
        <v>0</v>
      </c>
    </row>
    <row r="16" spans="1:430" x14ac:dyDescent="0.3">
      <c r="C16" s="5"/>
      <c r="D16" s="5"/>
      <c r="E16" s="5"/>
      <c r="F16" s="5"/>
      <c r="G16" s="5"/>
      <c r="H16" s="5"/>
      <c r="L16" s="78"/>
      <c r="M16" s="78"/>
      <c r="N16" s="78"/>
      <c r="O16" s="78"/>
      <c r="P16" s="78"/>
      <c r="Q16" s="78"/>
      <c r="W16" s="46">
        <v>13</v>
      </c>
      <c r="X16" s="49">
        <f t="shared" si="14"/>
        <v>65</v>
      </c>
      <c r="Y16" s="52">
        <f t="shared" si="6"/>
        <v>3.115997844766925</v>
      </c>
      <c r="Z16" s="63">
        <f t="shared" si="7"/>
        <v>2.7490993918839258E-4</v>
      </c>
      <c r="AA16" s="50">
        <f t="shared" si="8"/>
        <v>0.40936613362087365</v>
      </c>
      <c r="AB16" s="50">
        <v>33.901655321781853</v>
      </c>
      <c r="AC16" s="62">
        <f t="shared" si="15"/>
        <v>142.10125536357606</v>
      </c>
      <c r="AD16" s="54"/>
      <c r="AE16" s="46">
        <v>14</v>
      </c>
      <c r="AF16" s="51">
        <f t="shared" si="9"/>
        <v>2.7490993918839258E-4</v>
      </c>
      <c r="AG16" s="51">
        <f t="shared" si="58"/>
        <v>4.0443968208431289E-4</v>
      </c>
      <c r="AH16" s="51">
        <f t="shared" si="58"/>
        <v>5.9827068957529241E-4</v>
      </c>
      <c r="AI16" s="51">
        <f t="shared" si="58"/>
        <v>8.8742146466493359E-4</v>
      </c>
      <c r="AJ16" s="51">
        <f t="shared" si="58"/>
        <v>1.3138426304416823E-3</v>
      </c>
      <c r="AK16" s="51">
        <f t="shared" si="58"/>
        <v>1.9322447552118155E-3</v>
      </c>
      <c r="AL16" s="51">
        <f t="shared" si="58"/>
        <v>2.9578823769679957E-3</v>
      </c>
      <c r="AM16" s="51">
        <f t="shared" si="58"/>
        <v>4.3725776573519236E-3</v>
      </c>
      <c r="AN16" s="51">
        <f t="shared" si="58"/>
        <v>5.6037913669719245E-3</v>
      </c>
      <c r="AO16" s="51">
        <f t="shared" si="58"/>
        <v>6.0067150249743864E-3</v>
      </c>
      <c r="AP16" s="51">
        <f t="shared" si="58"/>
        <v>5.0334268353983951E-3</v>
      </c>
      <c r="AQ16" s="51">
        <f t="shared" si="59"/>
        <v>2.648818732339102E-3</v>
      </c>
      <c r="AR16" s="51">
        <f t="shared" si="59"/>
        <v>7.6072713075802073E-4</v>
      </c>
      <c r="AS16" s="51">
        <f t="shared" si="59"/>
        <v>0</v>
      </c>
      <c r="AT16" s="51">
        <f t="shared" si="59"/>
        <v>0</v>
      </c>
      <c r="AU16" s="51">
        <f t="shared" si="59"/>
        <v>0</v>
      </c>
      <c r="AV16" s="51">
        <f t="shared" si="59"/>
        <v>0</v>
      </c>
      <c r="AW16" s="51">
        <f t="shared" si="59"/>
        <v>0</v>
      </c>
      <c r="AX16" s="51">
        <f t="shared" si="59"/>
        <v>0</v>
      </c>
      <c r="AY16" s="51">
        <f t="shared" si="59"/>
        <v>0</v>
      </c>
      <c r="AZ16" s="51">
        <f t="shared" si="59"/>
        <v>0</v>
      </c>
      <c r="BA16" s="51">
        <f t="shared" si="60"/>
        <v>0</v>
      </c>
      <c r="BB16" s="51">
        <f t="shared" si="60"/>
        <v>0</v>
      </c>
      <c r="BC16" s="51">
        <f t="shared" si="60"/>
        <v>0</v>
      </c>
      <c r="BD16" s="51">
        <f t="shared" si="60"/>
        <v>0</v>
      </c>
      <c r="BE16" s="51">
        <f t="shared" si="60"/>
        <v>0</v>
      </c>
      <c r="BF16" s="51">
        <f t="shared" si="60"/>
        <v>0</v>
      </c>
      <c r="BG16" s="51">
        <f t="shared" si="60"/>
        <v>0</v>
      </c>
      <c r="BH16" s="51">
        <f t="shared" si="60"/>
        <v>0</v>
      </c>
      <c r="BI16" s="51">
        <f t="shared" si="60"/>
        <v>0</v>
      </c>
      <c r="BJ16" s="51">
        <f t="shared" si="60"/>
        <v>0</v>
      </c>
      <c r="BK16" s="51">
        <f t="shared" si="61"/>
        <v>0</v>
      </c>
      <c r="BL16" s="51">
        <f t="shared" si="61"/>
        <v>0</v>
      </c>
      <c r="BM16" s="51">
        <f t="shared" si="61"/>
        <v>0</v>
      </c>
      <c r="BN16" s="51">
        <f t="shared" si="61"/>
        <v>0</v>
      </c>
      <c r="BO16" s="51">
        <f t="shared" si="61"/>
        <v>0</v>
      </c>
      <c r="BP16" s="51">
        <f t="shared" si="61"/>
        <v>0</v>
      </c>
      <c r="BQ16" s="51">
        <f t="shared" si="61"/>
        <v>0</v>
      </c>
      <c r="BR16" s="51">
        <f t="shared" si="61"/>
        <v>0</v>
      </c>
      <c r="BS16" s="51">
        <f t="shared" si="61"/>
        <v>0</v>
      </c>
      <c r="BT16" s="51">
        <f t="shared" si="61"/>
        <v>0</v>
      </c>
      <c r="BU16" s="51">
        <f t="shared" si="62"/>
        <v>0</v>
      </c>
      <c r="BV16" s="51">
        <f t="shared" si="62"/>
        <v>0</v>
      </c>
      <c r="BW16" s="51">
        <f t="shared" si="62"/>
        <v>0</v>
      </c>
      <c r="BX16" s="51">
        <f t="shared" si="62"/>
        <v>0</v>
      </c>
      <c r="BY16" s="51">
        <f t="shared" si="62"/>
        <v>0</v>
      </c>
      <c r="BZ16" s="51">
        <f t="shared" si="62"/>
        <v>0</v>
      </c>
      <c r="CA16" s="51">
        <f t="shared" si="62"/>
        <v>0</v>
      </c>
      <c r="CB16" s="51">
        <f t="shared" si="62"/>
        <v>0</v>
      </c>
      <c r="CC16" s="51">
        <f t="shared" si="62"/>
        <v>0</v>
      </c>
      <c r="CD16" s="51">
        <f t="shared" si="62"/>
        <v>0</v>
      </c>
      <c r="CE16" s="51">
        <f t="shared" si="63"/>
        <v>0</v>
      </c>
      <c r="CF16" s="51">
        <f t="shared" si="63"/>
        <v>0</v>
      </c>
      <c r="CG16" s="51">
        <f t="shared" si="63"/>
        <v>0</v>
      </c>
      <c r="CH16" s="51">
        <f t="shared" si="63"/>
        <v>0</v>
      </c>
      <c r="CI16" s="51">
        <f t="shared" si="63"/>
        <v>0</v>
      </c>
      <c r="CJ16" s="51">
        <f t="shared" si="63"/>
        <v>0</v>
      </c>
      <c r="CK16" s="51">
        <f t="shared" si="63"/>
        <v>0</v>
      </c>
      <c r="CL16" s="51">
        <f t="shared" si="63"/>
        <v>0</v>
      </c>
      <c r="CM16" s="51">
        <f t="shared" si="63"/>
        <v>0</v>
      </c>
      <c r="CN16" s="51">
        <f t="shared" si="63"/>
        <v>0</v>
      </c>
      <c r="CO16" s="51">
        <f t="shared" si="64"/>
        <v>0</v>
      </c>
      <c r="CP16" s="51">
        <f t="shared" si="64"/>
        <v>0</v>
      </c>
      <c r="CQ16" s="51">
        <f t="shared" si="64"/>
        <v>0</v>
      </c>
      <c r="CR16" s="51">
        <f t="shared" si="64"/>
        <v>0</v>
      </c>
      <c r="CS16" s="51">
        <f t="shared" si="64"/>
        <v>0</v>
      </c>
      <c r="CT16" s="51">
        <f t="shared" si="64"/>
        <v>0</v>
      </c>
      <c r="CU16" s="51">
        <f t="shared" si="64"/>
        <v>0</v>
      </c>
      <c r="CV16" s="51">
        <f t="shared" si="64"/>
        <v>0</v>
      </c>
      <c r="CW16" s="51">
        <f t="shared" si="64"/>
        <v>0</v>
      </c>
      <c r="CX16" s="51">
        <f t="shared" si="64"/>
        <v>0</v>
      </c>
      <c r="CY16" s="51">
        <f t="shared" si="65"/>
        <v>0</v>
      </c>
      <c r="CZ16" s="51">
        <f t="shared" si="65"/>
        <v>0</v>
      </c>
      <c r="DA16" s="51">
        <f t="shared" si="65"/>
        <v>0</v>
      </c>
      <c r="DB16" s="51">
        <f t="shared" si="65"/>
        <v>0</v>
      </c>
      <c r="DC16" s="51">
        <f t="shared" si="65"/>
        <v>0</v>
      </c>
      <c r="DD16" s="51">
        <f t="shared" si="65"/>
        <v>0</v>
      </c>
      <c r="DE16" s="51">
        <f t="shared" si="65"/>
        <v>0</v>
      </c>
      <c r="DF16" s="51">
        <f t="shared" si="65"/>
        <v>0</v>
      </c>
      <c r="DG16" s="51">
        <f t="shared" si="65"/>
        <v>0</v>
      </c>
      <c r="DH16" s="51">
        <f t="shared" si="65"/>
        <v>0</v>
      </c>
      <c r="DI16" s="51">
        <f t="shared" si="66"/>
        <v>0</v>
      </c>
      <c r="DJ16" s="51">
        <f t="shared" si="66"/>
        <v>0</v>
      </c>
      <c r="DK16" s="51">
        <f t="shared" si="66"/>
        <v>0</v>
      </c>
      <c r="DL16" s="51">
        <f t="shared" si="66"/>
        <v>0</v>
      </c>
      <c r="DM16" s="51">
        <f t="shared" si="66"/>
        <v>0</v>
      </c>
      <c r="DN16" s="51">
        <f t="shared" si="66"/>
        <v>0</v>
      </c>
      <c r="DO16" s="51">
        <f t="shared" si="66"/>
        <v>0</v>
      </c>
      <c r="DP16" s="51">
        <f t="shared" si="66"/>
        <v>0</v>
      </c>
      <c r="DQ16" s="51">
        <f t="shared" si="66"/>
        <v>0</v>
      </c>
      <c r="DR16" s="51">
        <f t="shared" si="66"/>
        <v>0</v>
      </c>
      <c r="DS16" s="51">
        <f t="shared" si="67"/>
        <v>0</v>
      </c>
      <c r="DT16" s="51">
        <f t="shared" si="67"/>
        <v>0</v>
      </c>
      <c r="DU16" s="51">
        <f t="shared" si="67"/>
        <v>0</v>
      </c>
      <c r="DV16" s="51">
        <f t="shared" si="67"/>
        <v>0</v>
      </c>
      <c r="DW16" s="51">
        <f t="shared" si="67"/>
        <v>0</v>
      </c>
      <c r="DX16" s="51">
        <f t="shared" si="67"/>
        <v>0</v>
      </c>
      <c r="DY16" s="51">
        <f t="shared" si="67"/>
        <v>0</v>
      </c>
      <c r="DZ16" s="51">
        <f t="shared" si="67"/>
        <v>0</v>
      </c>
      <c r="EA16" s="51">
        <f t="shared" si="67"/>
        <v>0</v>
      </c>
      <c r="EB16" s="51">
        <f t="shared" si="67"/>
        <v>0</v>
      </c>
      <c r="EC16" s="51">
        <f t="shared" si="68"/>
        <v>0</v>
      </c>
      <c r="ED16" s="51">
        <f t="shared" si="68"/>
        <v>0</v>
      </c>
      <c r="EE16" s="51">
        <f t="shared" si="68"/>
        <v>0</v>
      </c>
      <c r="EF16" s="51">
        <f t="shared" si="68"/>
        <v>0</v>
      </c>
      <c r="EG16" s="51">
        <f t="shared" si="68"/>
        <v>0</v>
      </c>
      <c r="EH16" s="51">
        <f t="shared" si="68"/>
        <v>0</v>
      </c>
      <c r="EI16" s="51">
        <f t="shared" si="68"/>
        <v>0</v>
      </c>
      <c r="EJ16" s="51">
        <f t="shared" si="68"/>
        <v>0</v>
      </c>
      <c r="EK16" s="51">
        <f t="shared" si="68"/>
        <v>0</v>
      </c>
      <c r="EL16" s="51">
        <f t="shared" si="68"/>
        <v>0</v>
      </c>
      <c r="EM16" s="51">
        <f t="shared" si="69"/>
        <v>0</v>
      </c>
      <c r="EN16" s="51">
        <f t="shared" si="69"/>
        <v>0</v>
      </c>
      <c r="EO16" s="51">
        <f t="shared" si="69"/>
        <v>0</v>
      </c>
      <c r="EP16" s="51">
        <f t="shared" si="69"/>
        <v>0</v>
      </c>
      <c r="EQ16" s="51">
        <f t="shared" si="69"/>
        <v>0</v>
      </c>
      <c r="ER16" s="51">
        <f t="shared" si="69"/>
        <v>0</v>
      </c>
      <c r="ES16" s="51">
        <f t="shared" si="69"/>
        <v>0</v>
      </c>
      <c r="ET16" s="51">
        <f t="shared" si="69"/>
        <v>0</v>
      </c>
      <c r="EU16" s="51">
        <f t="shared" si="69"/>
        <v>0</v>
      </c>
      <c r="EV16" s="51">
        <f t="shared" si="69"/>
        <v>0</v>
      </c>
      <c r="EW16" s="51">
        <f t="shared" si="70"/>
        <v>0</v>
      </c>
      <c r="EX16" s="51">
        <f t="shared" si="70"/>
        <v>0</v>
      </c>
      <c r="EY16" s="51">
        <f t="shared" si="70"/>
        <v>0</v>
      </c>
      <c r="EZ16" s="51">
        <f t="shared" si="70"/>
        <v>0</v>
      </c>
      <c r="FA16" s="51">
        <f t="shared" si="70"/>
        <v>0</v>
      </c>
      <c r="FB16" s="51">
        <f t="shared" si="70"/>
        <v>0</v>
      </c>
      <c r="FC16" s="51">
        <f t="shared" si="70"/>
        <v>0</v>
      </c>
      <c r="FD16" s="51">
        <f t="shared" si="70"/>
        <v>0</v>
      </c>
      <c r="FE16" s="51">
        <f t="shared" si="70"/>
        <v>0</v>
      </c>
      <c r="FF16" s="51">
        <f t="shared" si="70"/>
        <v>0</v>
      </c>
      <c r="FG16" s="51">
        <f t="shared" si="71"/>
        <v>0</v>
      </c>
      <c r="FH16" s="51">
        <f t="shared" si="71"/>
        <v>0</v>
      </c>
      <c r="FI16" s="51">
        <f t="shared" si="71"/>
        <v>0</v>
      </c>
      <c r="FJ16" s="51">
        <f t="shared" si="71"/>
        <v>0</v>
      </c>
      <c r="FK16" s="51">
        <f t="shared" si="71"/>
        <v>0</v>
      </c>
      <c r="FL16" s="51">
        <f t="shared" si="71"/>
        <v>0</v>
      </c>
      <c r="FM16" s="51">
        <f t="shared" si="71"/>
        <v>0</v>
      </c>
      <c r="FN16" s="51">
        <f t="shared" si="71"/>
        <v>0</v>
      </c>
      <c r="FO16" s="51">
        <f t="shared" si="71"/>
        <v>0</v>
      </c>
      <c r="FP16" s="51">
        <f t="shared" si="71"/>
        <v>0</v>
      </c>
      <c r="FQ16" s="51">
        <f t="shared" si="72"/>
        <v>0</v>
      </c>
      <c r="FR16" s="51">
        <f t="shared" si="72"/>
        <v>0</v>
      </c>
      <c r="FS16" s="51">
        <f t="shared" si="72"/>
        <v>0</v>
      </c>
      <c r="FT16" s="51">
        <f t="shared" si="72"/>
        <v>0</v>
      </c>
      <c r="FU16" s="51">
        <f t="shared" si="72"/>
        <v>0</v>
      </c>
      <c r="FV16" s="51">
        <f t="shared" si="72"/>
        <v>0</v>
      </c>
      <c r="FW16" s="51">
        <f t="shared" si="72"/>
        <v>0</v>
      </c>
      <c r="FX16" s="51">
        <f t="shared" si="72"/>
        <v>0</v>
      </c>
      <c r="FY16" s="51">
        <f t="shared" si="72"/>
        <v>0</v>
      </c>
      <c r="FZ16" s="51">
        <f t="shared" si="72"/>
        <v>0</v>
      </c>
      <c r="GA16" s="51">
        <f t="shared" si="73"/>
        <v>0</v>
      </c>
      <c r="GB16" s="51">
        <f t="shared" si="73"/>
        <v>0</v>
      </c>
      <c r="GC16" s="51">
        <f t="shared" si="73"/>
        <v>0</v>
      </c>
      <c r="GD16" s="51">
        <f t="shared" si="73"/>
        <v>0</v>
      </c>
      <c r="GE16" s="51">
        <f t="shared" si="73"/>
        <v>0</v>
      </c>
      <c r="GF16" s="51">
        <f t="shared" si="73"/>
        <v>0</v>
      </c>
      <c r="GG16" s="51">
        <f t="shared" si="73"/>
        <v>0</v>
      </c>
      <c r="GH16" s="51">
        <f t="shared" si="73"/>
        <v>0</v>
      </c>
      <c r="GI16" s="51">
        <f t="shared" si="73"/>
        <v>0</v>
      </c>
      <c r="GJ16" s="51">
        <f t="shared" si="73"/>
        <v>0</v>
      </c>
      <c r="GK16" s="51">
        <f t="shared" si="74"/>
        <v>0</v>
      </c>
      <c r="GL16" s="51">
        <f t="shared" si="74"/>
        <v>0</v>
      </c>
      <c r="GM16" s="51">
        <f t="shared" si="74"/>
        <v>0</v>
      </c>
      <c r="GN16" s="51">
        <f t="shared" si="74"/>
        <v>0</v>
      </c>
      <c r="GO16" s="51">
        <f t="shared" si="74"/>
        <v>0</v>
      </c>
      <c r="GP16" s="51">
        <f t="shared" si="74"/>
        <v>0</v>
      </c>
      <c r="GQ16" s="51">
        <f t="shared" si="74"/>
        <v>0</v>
      </c>
      <c r="GR16" s="51">
        <f t="shared" si="74"/>
        <v>0</v>
      </c>
      <c r="GS16" s="51">
        <f t="shared" si="74"/>
        <v>0</v>
      </c>
      <c r="GT16" s="51">
        <f t="shared" si="74"/>
        <v>0</v>
      </c>
      <c r="GU16" s="51">
        <f t="shared" si="75"/>
        <v>0</v>
      </c>
      <c r="GV16" s="51">
        <f t="shared" si="75"/>
        <v>0</v>
      </c>
      <c r="GW16" s="51">
        <f t="shared" si="75"/>
        <v>0</v>
      </c>
      <c r="GX16" s="51">
        <f t="shared" si="75"/>
        <v>0</v>
      </c>
      <c r="GY16" s="51">
        <f t="shared" si="75"/>
        <v>0</v>
      </c>
      <c r="GZ16" s="51">
        <f t="shared" si="75"/>
        <v>0</v>
      </c>
      <c r="HA16" s="51">
        <f t="shared" si="75"/>
        <v>0</v>
      </c>
      <c r="HB16" s="51">
        <f t="shared" si="75"/>
        <v>0</v>
      </c>
      <c r="HC16" s="51">
        <f t="shared" si="75"/>
        <v>0</v>
      </c>
      <c r="HD16" s="51">
        <f t="shared" si="75"/>
        <v>0</v>
      </c>
      <c r="HE16" s="51">
        <f t="shared" si="76"/>
        <v>0</v>
      </c>
      <c r="HF16" s="51">
        <f t="shared" si="76"/>
        <v>0</v>
      </c>
      <c r="HG16" s="51">
        <f t="shared" si="76"/>
        <v>0</v>
      </c>
      <c r="HH16" s="51">
        <f t="shared" si="76"/>
        <v>0</v>
      </c>
      <c r="HI16" s="51">
        <f t="shared" si="76"/>
        <v>0</v>
      </c>
      <c r="HJ16" s="51">
        <f t="shared" si="76"/>
        <v>0</v>
      </c>
      <c r="HK16" s="51">
        <f t="shared" si="76"/>
        <v>0</v>
      </c>
      <c r="HL16" s="51">
        <f t="shared" si="76"/>
        <v>0</v>
      </c>
      <c r="HM16" s="51">
        <f t="shared" si="76"/>
        <v>0</v>
      </c>
      <c r="HN16" s="51">
        <f t="shared" si="76"/>
        <v>0</v>
      </c>
      <c r="HO16" s="51">
        <f t="shared" si="76"/>
        <v>0</v>
      </c>
      <c r="HP16" s="51">
        <f t="shared" si="76"/>
        <v>0</v>
      </c>
      <c r="HR16" s="46">
        <v>13</v>
      </c>
      <c r="HS16" s="49">
        <f t="shared" si="35"/>
        <v>65</v>
      </c>
      <c r="HT16" s="52" t="str">
        <f t="shared" si="36"/>
        <v/>
      </c>
      <c r="HU16" s="63">
        <f t="shared" si="37"/>
        <v>0</v>
      </c>
      <c r="HV16" s="50">
        <f t="shared" si="10"/>
        <v>1.1936271834043288</v>
      </c>
      <c r="HW16" s="50" t="str">
        <f t="shared" si="11"/>
        <v>01:05</v>
      </c>
      <c r="HX16" s="50">
        <v>49.356928885567925</v>
      </c>
      <c r="HY16" s="62">
        <f>HY15+HX16*Escenario1!$D$15*0.06</f>
        <v>283.49744365082091</v>
      </c>
      <c r="HZ16" s="50">
        <f t="shared" si="38"/>
        <v>15.455273563786072</v>
      </c>
      <c r="IA16" s="64">
        <f>IA15+HZ16*Escenario1!$D$15*0.06</f>
        <v>141.39618828724485</v>
      </c>
      <c r="IB16" s="54"/>
      <c r="IC16" s="47">
        <v>14</v>
      </c>
      <c r="ID16" s="48">
        <f t="shared" si="12"/>
        <v>0</v>
      </c>
      <c r="IE16" s="48">
        <f t="shared" si="77"/>
        <v>0</v>
      </c>
      <c r="IF16" s="48">
        <f t="shared" si="77"/>
        <v>0</v>
      </c>
      <c r="IG16" s="48">
        <f t="shared" si="77"/>
        <v>0</v>
      </c>
      <c r="IH16" s="48">
        <f t="shared" si="77"/>
        <v>4.4751983576649488E-5</v>
      </c>
      <c r="II16" s="48">
        <f t="shared" si="77"/>
        <v>1.1151658490373781E-4</v>
      </c>
      <c r="IJ16" s="48">
        <f t="shared" si="77"/>
        <v>2.5595687974807398E-4</v>
      </c>
      <c r="IK16" s="48">
        <f t="shared" si="77"/>
        <v>5.8604981628922268E-4</v>
      </c>
      <c r="IL16" s="48">
        <f t="shared" si="77"/>
        <v>1.3658629589843377E-3</v>
      </c>
      <c r="IM16" s="48">
        <f t="shared" si="77"/>
        <v>3.2093238342923826E-3</v>
      </c>
      <c r="IN16" s="48">
        <f t="shared" si="77"/>
        <v>7.8504339864859992E-3</v>
      </c>
      <c r="IO16" s="48">
        <f t="shared" si="78"/>
        <v>1.2976985830460603E-2</v>
      </c>
      <c r="IP16" s="48">
        <f t="shared" si="78"/>
        <v>6.7154609757989992E-3</v>
      </c>
      <c r="IQ16" s="48">
        <f t="shared" si="78"/>
        <v>0</v>
      </c>
      <c r="IR16" s="48">
        <f t="shared" si="78"/>
        <v>0</v>
      </c>
      <c r="IS16" s="48">
        <f t="shared" si="78"/>
        <v>0</v>
      </c>
      <c r="IT16" s="48">
        <f t="shared" si="78"/>
        <v>0</v>
      </c>
      <c r="IU16" s="48">
        <f t="shared" si="78"/>
        <v>0</v>
      </c>
      <c r="IV16" s="48">
        <f t="shared" si="78"/>
        <v>0</v>
      </c>
      <c r="IW16" s="48">
        <f t="shared" si="78"/>
        <v>0</v>
      </c>
      <c r="IX16" s="48">
        <f t="shared" si="78"/>
        <v>0</v>
      </c>
      <c r="IY16" s="48">
        <f t="shared" si="79"/>
        <v>0</v>
      </c>
      <c r="IZ16" s="48">
        <f t="shared" si="79"/>
        <v>0</v>
      </c>
      <c r="JA16" s="48">
        <f t="shared" si="79"/>
        <v>0</v>
      </c>
      <c r="JB16" s="48">
        <f t="shared" si="79"/>
        <v>0</v>
      </c>
      <c r="JC16" s="48">
        <f t="shared" si="79"/>
        <v>0</v>
      </c>
      <c r="JD16" s="48">
        <f t="shared" si="79"/>
        <v>0</v>
      </c>
      <c r="JE16" s="48">
        <f t="shared" si="79"/>
        <v>0</v>
      </c>
      <c r="JF16" s="48">
        <f t="shared" si="79"/>
        <v>0</v>
      </c>
      <c r="JG16" s="48">
        <f t="shared" si="79"/>
        <v>0</v>
      </c>
      <c r="JH16" s="48">
        <f t="shared" si="79"/>
        <v>0</v>
      </c>
      <c r="JI16" s="48">
        <f t="shared" si="80"/>
        <v>0</v>
      </c>
      <c r="JJ16" s="48">
        <f t="shared" si="80"/>
        <v>0</v>
      </c>
      <c r="JK16" s="48">
        <f t="shared" si="80"/>
        <v>0</v>
      </c>
      <c r="JL16" s="48">
        <f t="shared" si="80"/>
        <v>0</v>
      </c>
      <c r="JM16" s="48">
        <f t="shared" si="80"/>
        <v>0</v>
      </c>
      <c r="JN16" s="48">
        <f t="shared" si="80"/>
        <v>0</v>
      </c>
      <c r="JO16" s="48">
        <f t="shared" si="80"/>
        <v>0</v>
      </c>
      <c r="JP16" s="48">
        <f t="shared" si="80"/>
        <v>0</v>
      </c>
      <c r="JQ16" s="48">
        <f t="shared" si="80"/>
        <v>0</v>
      </c>
      <c r="JR16" s="48">
        <f t="shared" si="80"/>
        <v>0</v>
      </c>
      <c r="JS16" s="48">
        <f t="shared" si="81"/>
        <v>0</v>
      </c>
      <c r="JT16" s="48">
        <f t="shared" si="81"/>
        <v>0</v>
      </c>
      <c r="JU16" s="48">
        <f t="shared" si="81"/>
        <v>0</v>
      </c>
      <c r="JV16" s="48">
        <f t="shared" si="81"/>
        <v>0</v>
      </c>
      <c r="JW16" s="48">
        <f t="shared" si="81"/>
        <v>0</v>
      </c>
      <c r="JX16" s="48">
        <f t="shared" si="81"/>
        <v>0</v>
      </c>
      <c r="JY16" s="48">
        <f t="shared" si="81"/>
        <v>0</v>
      </c>
      <c r="JZ16" s="48">
        <f t="shared" si="81"/>
        <v>0</v>
      </c>
      <c r="KA16" s="48">
        <f t="shared" si="81"/>
        <v>0</v>
      </c>
      <c r="KB16" s="48">
        <f t="shared" si="81"/>
        <v>0</v>
      </c>
      <c r="KC16" s="48">
        <f t="shared" si="82"/>
        <v>0</v>
      </c>
      <c r="KD16" s="48">
        <f t="shared" si="82"/>
        <v>0</v>
      </c>
      <c r="KE16" s="48">
        <f t="shared" si="82"/>
        <v>0</v>
      </c>
      <c r="KF16" s="48">
        <f t="shared" si="82"/>
        <v>0</v>
      </c>
      <c r="KG16" s="48">
        <f t="shared" si="82"/>
        <v>0</v>
      </c>
      <c r="KH16" s="48">
        <f t="shared" si="82"/>
        <v>0</v>
      </c>
      <c r="KI16" s="48">
        <f t="shared" si="82"/>
        <v>0</v>
      </c>
      <c r="KJ16" s="48">
        <f t="shared" si="82"/>
        <v>0</v>
      </c>
      <c r="KK16" s="48">
        <f t="shared" si="82"/>
        <v>0</v>
      </c>
      <c r="KL16" s="48">
        <f t="shared" si="82"/>
        <v>0</v>
      </c>
      <c r="KM16" s="48">
        <f t="shared" si="83"/>
        <v>0</v>
      </c>
      <c r="KN16" s="48">
        <f t="shared" si="83"/>
        <v>0</v>
      </c>
      <c r="KO16" s="48">
        <f t="shared" si="83"/>
        <v>0</v>
      </c>
      <c r="KP16" s="48">
        <f t="shared" si="83"/>
        <v>0</v>
      </c>
      <c r="KQ16" s="48">
        <f t="shared" si="83"/>
        <v>0</v>
      </c>
      <c r="KR16" s="48">
        <f t="shared" si="83"/>
        <v>0</v>
      </c>
      <c r="KS16" s="48">
        <f t="shared" si="83"/>
        <v>0</v>
      </c>
      <c r="KT16" s="48">
        <f t="shared" si="83"/>
        <v>0</v>
      </c>
      <c r="KU16" s="48">
        <f t="shared" si="83"/>
        <v>0</v>
      </c>
      <c r="KV16" s="48">
        <f t="shared" si="83"/>
        <v>0</v>
      </c>
      <c r="KW16" s="48">
        <f t="shared" si="84"/>
        <v>0</v>
      </c>
      <c r="KX16" s="48">
        <f t="shared" si="84"/>
        <v>0</v>
      </c>
      <c r="KY16" s="48">
        <f t="shared" si="84"/>
        <v>0</v>
      </c>
      <c r="KZ16" s="48">
        <f t="shared" si="84"/>
        <v>0</v>
      </c>
      <c r="LA16" s="48">
        <f t="shared" si="84"/>
        <v>0</v>
      </c>
      <c r="LB16" s="48">
        <f t="shared" si="84"/>
        <v>0</v>
      </c>
      <c r="LC16" s="48">
        <f t="shared" si="84"/>
        <v>0</v>
      </c>
      <c r="LD16" s="48">
        <f t="shared" si="84"/>
        <v>0</v>
      </c>
      <c r="LE16" s="48">
        <f t="shared" si="84"/>
        <v>0</v>
      </c>
      <c r="LF16" s="48">
        <f t="shared" si="84"/>
        <v>0</v>
      </c>
      <c r="LG16" s="48">
        <f t="shared" si="85"/>
        <v>0</v>
      </c>
      <c r="LH16" s="48">
        <f t="shared" si="85"/>
        <v>0</v>
      </c>
      <c r="LI16" s="48">
        <f t="shared" si="85"/>
        <v>0</v>
      </c>
      <c r="LJ16" s="48">
        <f t="shared" si="85"/>
        <v>0</v>
      </c>
      <c r="LK16" s="48">
        <f t="shared" si="85"/>
        <v>0</v>
      </c>
      <c r="LL16" s="48">
        <f t="shared" si="85"/>
        <v>0</v>
      </c>
      <c r="LM16" s="48">
        <f t="shared" si="85"/>
        <v>0</v>
      </c>
      <c r="LN16" s="48">
        <f t="shared" si="85"/>
        <v>0</v>
      </c>
      <c r="LO16" s="48">
        <f t="shared" si="85"/>
        <v>0</v>
      </c>
      <c r="LP16" s="48">
        <f t="shared" si="85"/>
        <v>0</v>
      </c>
      <c r="LQ16" s="48">
        <f t="shared" si="86"/>
        <v>0</v>
      </c>
      <c r="LR16" s="48">
        <f t="shared" si="86"/>
        <v>0</v>
      </c>
      <c r="LS16" s="48">
        <f t="shared" si="86"/>
        <v>0</v>
      </c>
      <c r="LT16" s="48">
        <f t="shared" si="86"/>
        <v>0</v>
      </c>
      <c r="LU16" s="48">
        <f t="shared" si="86"/>
        <v>0</v>
      </c>
      <c r="LV16" s="48">
        <f t="shared" si="86"/>
        <v>0</v>
      </c>
      <c r="LW16" s="48">
        <f t="shared" si="86"/>
        <v>0</v>
      </c>
      <c r="LX16" s="48">
        <f t="shared" si="86"/>
        <v>0</v>
      </c>
      <c r="LY16" s="48">
        <f t="shared" si="86"/>
        <v>0</v>
      </c>
      <c r="LZ16" s="48">
        <f t="shared" si="86"/>
        <v>0</v>
      </c>
      <c r="MA16" s="48">
        <f t="shared" si="87"/>
        <v>0</v>
      </c>
      <c r="MB16" s="48">
        <f t="shared" si="87"/>
        <v>0</v>
      </c>
      <c r="MC16" s="48">
        <f t="shared" si="87"/>
        <v>0</v>
      </c>
      <c r="MD16" s="48">
        <f t="shared" si="87"/>
        <v>0</v>
      </c>
      <c r="ME16" s="48">
        <f t="shared" si="87"/>
        <v>0</v>
      </c>
      <c r="MF16" s="48">
        <f t="shared" si="87"/>
        <v>0</v>
      </c>
      <c r="MG16" s="48">
        <f t="shared" si="87"/>
        <v>0</v>
      </c>
      <c r="MH16" s="48">
        <f t="shared" si="87"/>
        <v>0</v>
      </c>
      <c r="MI16" s="48">
        <f t="shared" si="87"/>
        <v>0</v>
      </c>
      <c r="MJ16" s="48">
        <f t="shared" si="87"/>
        <v>0</v>
      </c>
      <c r="MK16" s="48">
        <f t="shared" si="88"/>
        <v>0</v>
      </c>
      <c r="ML16" s="48">
        <f t="shared" si="88"/>
        <v>0</v>
      </c>
      <c r="MM16" s="48">
        <f t="shared" si="88"/>
        <v>0</v>
      </c>
      <c r="MN16" s="48">
        <f t="shared" si="88"/>
        <v>0</v>
      </c>
      <c r="MO16" s="48">
        <f t="shared" si="88"/>
        <v>0</v>
      </c>
      <c r="MP16" s="48">
        <f t="shared" si="88"/>
        <v>0</v>
      </c>
      <c r="MQ16" s="48">
        <f t="shared" si="88"/>
        <v>0</v>
      </c>
      <c r="MR16" s="48">
        <f t="shared" si="88"/>
        <v>0</v>
      </c>
      <c r="MS16" s="48">
        <f t="shared" si="88"/>
        <v>0</v>
      </c>
      <c r="MT16" s="48">
        <f t="shared" si="88"/>
        <v>0</v>
      </c>
      <c r="MU16" s="48">
        <f t="shared" si="89"/>
        <v>0</v>
      </c>
      <c r="MV16" s="48">
        <f t="shared" si="89"/>
        <v>0</v>
      </c>
      <c r="MW16" s="48">
        <f t="shared" si="89"/>
        <v>0</v>
      </c>
      <c r="MX16" s="48">
        <f t="shared" si="89"/>
        <v>0</v>
      </c>
      <c r="MY16" s="48">
        <f t="shared" si="89"/>
        <v>0</v>
      </c>
      <c r="MZ16" s="48">
        <f t="shared" si="89"/>
        <v>0</v>
      </c>
      <c r="NA16" s="48">
        <f t="shared" si="89"/>
        <v>0</v>
      </c>
      <c r="NB16" s="48">
        <f t="shared" si="89"/>
        <v>0</v>
      </c>
      <c r="NC16" s="48">
        <f t="shared" si="89"/>
        <v>0</v>
      </c>
      <c r="ND16" s="48">
        <f t="shared" si="89"/>
        <v>0</v>
      </c>
      <c r="NE16" s="48">
        <f t="shared" si="90"/>
        <v>0</v>
      </c>
      <c r="NF16" s="48">
        <f t="shared" si="90"/>
        <v>0</v>
      </c>
      <c r="NG16" s="48">
        <f t="shared" si="90"/>
        <v>0</v>
      </c>
      <c r="NH16" s="48">
        <f t="shared" si="90"/>
        <v>0</v>
      </c>
      <c r="NI16" s="48">
        <f t="shared" si="90"/>
        <v>0</v>
      </c>
      <c r="NJ16" s="48">
        <f t="shared" si="90"/>
        <v>0</v>
      </c>
      <c r="NK16" s="48">
        <f t="shared" si="90"/>
        <v>0</v>
      </c>
      <c r="NL16" s="48">
        <f t="shared" si="90"/>
        <v>0</v>
      </c>
      <c r="NM16" s="48">
        <f t="shared" si="90"/>
        <v>0</v>
      </c>
      <c r="NN16" s="48">
        <f t="shared" si="90"/>
        <v>0</v>
      </c>
      <c r="NO16" s="48">
        <f t="shared" si="91"/>
        <v>0</v>
      </c>
      <c r="NP16" s="48">
        <f t="shared" si="91"/>
        <v>0</v>
      </c>
      <c r="NQ16" s="48">
        <f t="shared" si="91"/>
        <v>0</v>
      </c>
      <c r="NR16" s="48">
        <f t="shared" si="91"/>
        <v>0</v>
      </c>
      <c r="NS16" s="48">
        <f t="shared" si="91"/>
        <v>0</v>
      </c>
      <c r="NT16" s="48">
        <f t="shared" si="91"/>
        <v>0</v>
      </c>
      <c r="NU16" s="48">
        <f t="shared" si="91"/>
        <v>0</v>
      </c>
      <c r="NV16" s="48">
        <f t="shared" si="91"/>
        <v>0</v>
      </c>
      <c r="NW16" s="48">
        <f t="shared" si="91"/>
        <v>0</v>
      </c>
      <c r="NX16" s="48">
        <f t="shared" si="91"/>
        <v>0</v>
      </c>
      <c r="NY16" s="48">
        <f t="shared" si="92"/>
        <v>0</v>
      </c>
      <c r="NZ16" s="48">
        <f t="shared" si="92"/>
        <v>0</v>
      </c>
      <c r="OA16" s="48">
        <f t="shared" si="92"/>
        <v>0</v>
      </c>
      <c r="OB16" s="48">
        <f t="shared" si="92"/>
        <v>0</v>
      </c>
      <c r="OC16" s="48">
        <f t="shared" si="92"/>
        <v>0</v>
      </c>
      <c r="OD16" s="48">
        <f t="shared" si="92"/>
        <v>0</v>
      </c>
      <c r="OE16" s="48">
        <f t="shared" si="92"/>
        <v>0</v>
      </c>
      <c r="OF16" s="48">
        <f t="shared" si="92"/>
        <v>0</v>
      </c>
      <c r="OG16" s="48">
        <f t="shared" si="92"/>
        <v>0</v>
      </c>
      <c r="OH16" s="48">
        <f t="shared" si="92"/>
        <v>0</v>
      </c>
      <c r="OI16" s="48">
        <f t="shared" si="93"/>
        <v>0</v>
      </c>
      <c r="OJ16" s="48">
        <f t="shared" si="93"/>
        <v>0</v>
      </c>
      <c r="OK16" s="48">
        <f t="shared" si="93"/>
        <v>0</v>
      </c>
      <c r="OL16" s="48">
        <f t="shared" si="93"/>
        <v>0</v>
      </c>
      <c r="OM16" s="48">
        <f t="shared" si="93"/>
        <v>0</v>
      </c>
      <c r="ON16" s="48">
        <f t="shared" si="93"/>
        <v>0</v>
      </c>
      <c r="OO16" s="48">
        <f t="shared" si="93"/>
        <v>0</v>
      </c>
      <c r="OP16" s="48">
        <f t="shared" si="93"/>
        <v>0</v>
      </c>
      <c r="OQ16" s="48">
        <f t="shared" si="93"/>
        <v>0</v>
      </c>
      <c r="OR16" s="48">
        <f t="shared" si="93"/>
        <v>0</v>
      </c>
      <c r="OS16" s="48">
        <f t="shared" si="94"/>
        <v>0</v>
      </c>
      <c r="OT16" s="48">
        <f t="shared" si="94"/>
        <v>0</v>
      </c>
      <c r="OU16" s="48">
        <f t="shared" si="94"/>
        <v>0</v>
      </c>
      <c r="OV16" s="48">
        <f t="shared" si="94"/>
        <v>0</v>
      </c>
      <c r="OW16" s="48">
        <f t="shared" si="94"/>
        <v>0</v>
      </c>
      <c r="OX16" s="48">
        <f t="shared" si="94"/>
        <v>0</v>
      </c>
      <c r="OY16" s="48">
        <f t="shared" si="94"/>
        <v>0</v>
      </c>
      <c r="OZ16" s="48">
        <f t="shared" si="94"/>
        <v>0</v>
      </c>
      <c r="PA16" s="48">
        <f t="shared" si="94"/>
        <v>0</v>
      </c>
      <c r="PB16" s="48">
        <f t="shared" si="94"/>
        <v>0</v>
      </c>
      <c r="PC16" s="48">
        <f t="shared" si="95"/>
        <v>0</v>
      </c>
      <c r="PD16" s="48">
        <f t="shared" si="95"/>
        <v>0</v>
      </c>
      <c r="PE16" s="48">
        <f t="shared" si="95"/>
        <v>0</v>
      </c>
      <c r="PF16" s="48">
        <f t="shared" si="95"/>
        <v>0</v>
      </c>
      <c r="PG16" s="48">
        <f t="shared" si="95"/>
        <v>0</v>
      </c>
      <c r="PH16" s="48">
        <f t="shared" si="95"/>
        <v>0</v>
      </c>
      <c r="PI16" s="48">
        <f t="shared" si="95"/>
        <v>0</v>
      </c>
      <c r="PJ16" s="48">
        <f t="shared" si="95"/>
        <v>0</v>
      </c>
      <c r="PK16" s="48">
        <f t="shared" si="95"/>
        <v>0</v>
      </c>
      <c r="PL16" s="48">
        <f t="shared" si="95"/>
        <v>0</v>
      </c>
      <c r="PM16" s="48">
        <f t="shared" si="95"/>
        <v>0</v>
      </c>
      <c r="PN16" s="48">
        <f t="shared" si="95"/>
        <v>0</v>
      </c>
    </row>
    <row r="17" spans="1:430" s="39" customFormat="1" x14ac:dyDescent="0.3">
      <c r="A17" s="1" t="s">
        <v>169</v>
      </c>
      <c r="B17"/>
      <c r="C17"/>
      <c r="D17"/>
      <c r="E17"/>
      <c r="F17"/>
      <c r="G17" s="79" t="s">
        <v>84</v>
      </c>
      <c r="H17" s="80"/>
      <c r="I17" s="79" t="s">
        <v>85</v>
      </c>
      <c r="J17" s="80"/>
      <c r="K17" s="9"/>
      <c r="L17" s="78"/>
      <c r="M17" s="78"/>
      <c r="N17" s="78"/>
      <c r="O17" s="78"/>
      <c r="P17" s="78"/>
      <c r="Q17" s="78"/>
      <c r="R17" s="26"/>
      <c r="S17"/>
      <c r="W17" s="46">
        <v>14</v>
      </c>
      <c r="X17" s="49">
        <f t="shared" si="14"/>
        <v>70</v>
      </c>
      <c r="Y17" s="52">
        <f t="shared" si="6"/>
        <v>3.3556899866720729</v>
      </c>
      <c r="Z17" s="63">
        <f t="shared" si="7"/>
        <v>1.8776725283595457E-4</v>
      </c>
      <c r="AA17" s="50">
        <f t="shared" si="8"/>
        <v>0.35937461892074996</v>
      </c>
      <c r="AB17" s="50">
        <v>29.300771603870704</v>
      </c>
      <c r="AC17" s="62">
        <f t="shared" si="15"/>
        <v>150.89148684473727</v>
      </c>
      <c r="AD17" s="54"/>
      <c r="AE17" s="46">
        <v>15</v>
      </c>
      <c r="AF17" s="51">
        <f t="shared" si="9"/>
        <v>1.8776725283595457E-4</v>
      </c>
      <c r="AG17" s="51">
        <f t="shared" si="58"/>
        <v>2.7490993918839258E-4</v>
      </c>
      <c r="AH17" s="51">
        <f t="shared" si="58"/>
        <v>4.0443968208431289E-4</v>
      </c>
      <c r="AI17" s="51">
        <f t="shared" si="58"/>
        <v>5.9827068957529241E-4</v>
      </c>
      <c r="AJ17" s="51">
        <f t="shared" si="58"/>
        <v>8.8742146466493359E-4</v>
      </c>
      <c r="AK17" s="51">
        <f t="shared" si="58"/>
        <v>1.3138426304416823E-3</v>
      </c>
      <c r="AL17" s="51">
        <f t="shared" si="58"/>
        <v>1.9322447552118155E-3</v>
      </c>
      <c r="AM17" s="51">
        <f t="shared" si="58"/>
        <v>2.9578823769679957E-3</v>
      </c>
      <c r="AN17" s="51">
        <f t="shared" si="58"/>
        <v>4.3725776573519236E-3</v>
      </c>
      <c r="AO17" s="51">
        <f t="shared" si="58"/>
        <v>5.6037913669719245E-3</v>
      </c>
      <c r="AP17" s="51">
        <f t="shared" si="58"/>
        <v>6.0067150249743864E-3</v>
      </c>
      <c r="AQ17" s="51">
        <f t="shared" si="59"/>
        <v>5.0334268353983951E-3</v>
      </c>
      <c r="AR17" s="51">
        <f t="shared" si="59"/>
        <v>2.648818732339102E-3</v>
      </c>
      <c r="AS17" s="51">
        <f t="shared" si="59"/>
        <v>7.6072713075802073E-4</v>
      </c>
      <c r="AT17" s="51">
        <f t="shared" si="59"/>
        <v>0</v>
      </c>
      <c r="AU17" s="51">
        <f t="shared" si="59"/>
        <v>0</v>
      </c>
      <c r="AV17" s="51">
        <f t="shared" si="59"/>
        <v>0</v>
      </c>
      <c r="AW17" s="51">
        <f t="shared" si="59"/>
        <v>0</v>
      </c>
      <c r="AX17" s="51">
        <f t="shared" si="59"/>
        <v>0</v>
      </c>
      <c r="AY17" s="51">
        <f t="shared" si="59"/>
        <v>0</v>
      </c>
      <c r="AZ17" s="51">
        <f t="shared" si="59"/>
        <v>0</v>
      </c>
      <c r="BA17" s="51">
        <f t="shared" si="60"/>
        <v>0</v>
      </c>
      <c r="BB17" s="51">
        <f t="shared" si="60"/>
        <v>0</v>
      </c>
      <c r="BC17" s="51">
        <f t="shared" si="60"/>
        <v>0</v>
      </c>
      <c r="BD17" s="51">
        <f t="shared" si="60"/>
        <v>0</v>
      </c>
      <c r="BE17" s="51">
        <f t="shared" si="60"/>
        <v>0</v>
      </c>
      <c r="BF17" s="51">
        <f t="shared" si="60"/>
        <v>0</v>
      </c>
      <c r="BG17" s="51">
        <f t="shared" si="60"/>
        <v>0</v>
      </c>
      <c r="BH17" s="51">
        <f t="shared" si="60"/>
        <v>0</v>
      </c>
      <c r="BI17" s="51">
        <f t="shared" si="60"/>
        <v>0</v>
      </c>
      <c r="BJ17" s="51">
        <f t="shared" si="60"/>
        <v>0</v>
      </c>
      <c r="BK17" s="51">
        <f t="shared" si="61"/>
        <v>0</v>
      </c>
      <c r="BL17" s="51">
        <f t="shared" si="61"/>
        <v>0</v>
      </c>
      <c r="BM17" s="51">
        <f t="shared" si="61"/>
        <v>0</v>
      </c>
      <c r="BN17" s="51">
        <f t="shared" si="61"/>
        <v>0</v>
      </c>
      <c r="BO17" s="51">
        <f t="shared" si="61"/>
        <v>0</v>
      </c>
      <c r="BP17" s="51">
        <f t="shared" si="61"/>
        <v>0</v>
      </c>
      <c r="BQ17" s="51">
        <f t="shared" si="61"/>
        <v>0</v>
      </c>
      <c r="BR17" s="51">
        <f t="shared" si="61"/>
        <v>0</v>
      </c>
      <c r="BS17" s="51">
        <f t="shared" si="61"/>
        <v>0</v>
      </c>
      <c r="BT17" s="51">
        <f t="shared" si="61"/>
        <v>0</v>
      </c>
      <c r="BU17" s="51">
        <f t="shared" si="62"/>
        <v>0</v>
      </c>
      <c r="BV17" s="51">
        <f t="shared" si="62"/>
        <v>0</v>
      </c>
      <c r="BW17" s="51">
        <f t="shared" si="62"/>
        <v>0</v>
      </c>
      <c r="BX17" s="51">
        <f t="shared" si="62"/>
        <v>0</v>
      </c>
      <c r="BY17" s="51">
        <f t="shared" si="62"/>
        <v>0</v>
      </c>
      <c r="BZ17" s="51">
        <f t="shared" si="62"/>
        <v>0</v>
      </c>
      <c r="CA17" s="51">
        <f t="shared" si="62"/>
        <v>0</v>
      </c>
      <c r="CB17" s="51">
        <f t="shared" si="62"/>
        <v>0</v>
      </c>
      <c r="CC17" s="51">
        <f t="shared" si="62"/>
        <v>0</v>
      </c>
      <c r="CD17" s="51">
        <f t="shared" si="62"/>
        <v>0</v>
      </c>
      <c r="CE17" s="51">
        <f t="shared" si="63"/>
        <v>0</v>
      </c>
      <c r="CF17" s="51">
        <f t="shared" si="63"/>
        <v>0</v>
      </c>
      <c r="CG17" s="51">
        <f t="shared" si="63"/>
        <v>0</v>
      </c>
      <c r="CH17" s="51">
        <f t="shared" si="63"/>
        <v>0</v>
      </c>
      <c r="CI17" s="51">
        <f t="shared" si="63"/>
        <v>0</v>
      </c>
      <c r="CJ17" s="51">
        <f t="shared" si="63"/>
        <v>0</v>
      </c>
      <c r="CK17" s="51">
        <f t="shared" si="63"/>
        <v>0</v>
      </c>
      <c r="CL17" s="51">
        <f t="shared" si="63"/>
        <v>0</v>
      </c>
      <c r="CM17" s="51">
        <f t="shared" si="63"/>
        <v>0</v>
      </c>
      <c r="CN17" s="51">
        <f t="shared" si="63"/>
        <v>0</v>
      </c>
      <c r="CO17" s="51">
        <f t="shared" si="64"/>
        <v>0</v>
      </c>
      <c r="CP17" s="51">
        <f t="shared" si="64"/>
        <v>0</v>
      </c>
      <c r="CQ17" s="51">
        <f t="shared" si="64"/>
        <v>0</v>
      </c>
      <c r="CR17" s="51">
        <f t="shared" si="64"/>
        <v>0</v>
      </c>
      <c r="CS17" s="51">
        <f t="shared" si="64"/>
        <v>0</v>
      </c>
      <c r="CT17" s="51">
        <f t="shared" si="64"/>
        <v>0</v>
      </c>
      <c r="CU17" s="51">
        <f t="shared" si="64"/>
        <v>0</v>
      </c>
      <c r="CV17" s="51">
        <f t="shared" si="64"/>
        <v>0</v>
      </c>
      <c r="CW17" s="51">
        <f t="shared" si="64"/>
        <v>0</v>
      </c>
      <c r="CX17" s="51">
        <f t="shared" si="64"/>
        <v>0</v>
      </c>
      <c r="CY17" s="51">
        <f t="shared" si="65"/>
        <v>0</v>
      </c>
      <c r="CZ17" s="51">
        <f t="shared" si="65"/>
        <v>0</v>
      </c>
      <c r="DA17" s="51">
        <f t="shared" si="65"/>
        <v>0</v>
      </c>
      <c r="DB17" s="51">
        <f t="shared" si="65"/>
        <v>0</v>
      </c>
      <c r="DC17" s="51">
        <f t="shared" si="65"/>
        <v>0</v>
      </c>
      <c r="DD17" s="51">
        <f t="shared" si="65"/>
        <v>0</v>
      </c>
      <c r="DE17" s="51">
        <f t="shared" si="65"/>
        <v>0</v>
      </c>
      <c r="DF17" s="51">
        <f t="shared" si="65"/>
        <v>0</v>
      </c>
      <c r="DG17" s="51">
        <f t="shared" si="65"/>
        <v>0</v>
      </c>
      <c r="DH17" s="51">
        <f t="shared" si="65"/>
        <v>0</v>
      </c>
      <c r="DI17" s="51">
        <f t="shared" si="66"/>
        <v>0</v>
      </c>
      <c r="DJ17" s="51">
        <f t="shared" si="66"/>
        <v>0</v>
      </c>
      <c r="DK17" s="51">
        <f t="shared" si="66"/>
        <v>0</v>
      </c>
      <c r="DL17" s="51">
        <f t="shared" si="66"/>
        <v>0</v>
      </c>
      <c r="DM17" s="51">
        <f t="shared" si="66"/>
        <v>0</v>
      </c>
      <c r="DN17" s="51">
        <f t="shared" si="66"/>
        <v>0</v>
      </c>
      <c r="DO17" s="51">
        <f t="shared" si="66"/>
        <v>0</v>
      </c>
      <c r="DP17" s="51">
        <f t="shared" si="66"/>
        <v>0</v>
      </c>
      <c r="DQ17" s="51">
        <f t="shared" si="66"/>
        <v>0</v>
      </c>
      <c r="DR17" s="51">
        <f t="shared" si="66"/>
        <v>0</v>
      </c>
      <c r="DS17" s="51">
        <f t="shared" si="67"/>
        <v>0</v>
      </c>
      <c r="DT17" s="51">
        <f t="shared" si="67"/>
        <v>0</v>
      </c>
      <c r="DU17" s="51">
        <f t="shared" si="67"/>
        <v>0</v>
      </c>
      <c r="DV17" s="51">
        <f t="shared" si="67"/>
        <v>0</v>
      </c>
      <c r="DW17" s="51">
        <f t="shared" si="67"/>
        <v>0</v>
      </c>
      <c r="DX17" s="51">
        <f t="shared" si="67"/>
        <v>0</v>
      </c>
      <c r="DY17" s="51">
        <f t="shared" si="67"/>
        <v>0</v>
      </c>
      <c r="DZ17" s="51">
        <f t="shared" si="67"/>
        <v>0</v>
      </c>
      <c r="EA17" s="51">
        <f t="shared" si="67"/>
        <v>0</v>
      </c>
      <c r="EB17" s="51">
        <f t="shared" si="67"/>
        <v>0</v>
      </c>
      <c r="EC17" s="51">
        <f t="shared" si="68"/>
        <v>0</v>
      </c>
      <c r="ED17" s="51">
        <f t="shared" si="68"/>
        <v>0</v>
      </c>
      <c r="EE17" s="51">
        <f t="shared" si="68"/>
        <v>0</v>
      </c>
      <c r="EF17" s="51">
        <f t="shared" si="68"/>
        <v>0</v>
      </c>
      <c r="EG17" s="51">
        <f t="shared" si="68"/>
        <v>0</v>
      </c>
      <c r="EH17" s="51">
        <f t="shared" si="68"/>
        <v>0</v>
      </c>
      <c r="EI17" s="51">
        <f t="shared" si="68"/>
        <v>0</v>
      </c>
      <c r="EJ17" s="51">
        <f t="shared" si="68"/>
        <v>0</v>
      </c>
      <c r="EK17" s="51">
        <f t="shared" si="68"/>
        <v>0</v>
      </c>
      <c r="EL17" s="51">
        <f t="shared" si="68"/>
        <v>0</v>
      </c>
      <c r="EM17" s="51">
        <f t="shared" si="69"/>
        <v>0</v>
      </c>
      <c r="EN17" s="51">
        <f t="shared" si="69"/>
        <v>0</v>
      </c>
      <c r="EO17" s="51">
        <f t="shared" si="69"/>
        <v>0</v>
      </c>
      <c r="EP17" s="51">
        <f t="shared" si="69"/>
        <v>0</v>
      </c>
      <c r="EQ17" s="51">
        <f t="shared" si="69"/>
        <v>0</v>
      </c>
      <c r="ER17" s="51">
        <f t="shared" si="69"/>
        <v>0</v>
      </c>
      <c r="ES17" s="51">
        <f t="shared" si="69"/>
        <v>0</v>
      </c>
      <c r="ET17" s="51">
        <f t="shared" si="69"/>
        <v>0</v>
      </c>
      <c r="EU17" s="51">
        <f t="shared" si="69"/>
        <v>0</v>
      </c>
      <c r="EV17" s="51">
        <f t="shared" si="69"/>
        <v>0</v>
      </c>
      <c r="EW17" s="51">
        <f t="shared" si="70"/>
        <v>0</v>
      </c>
      <c r="EX17" s="51">
        <f t="shared" si="70"/>
        <v>0</v>
      </c>
      <c r="EY17" s="51">
        <f t="shared" si="70"/>
        <v>0</v>
      </c>
      <c r="EZ17" s="51">
        <f t="shared" si="70"/>
        <v>0</v>
      </c>
      <c r="FA17" s="51">
        <f t="shared" si="70"/>
        <v>0</v>
      </c>
      <c r="FB17" s="51">
        <f t="shared" si="70"/>
        <v>0</v>
      </c>
      <c r="FC17" s="51">
        <f t="shared" si="70"/>
        <v>0</v>
      </c>
      <c r="FD17" s="51">
        <f t="shared" si="70"/>
        <v>0</v>
      </c>
      <c r="FE17" s="51">
        <f t="shared" si="70"/>
        <v>0</v>
      </c>
      <c r="FF17" s="51">
        <f t="shared" si="70"/>
        <v>0</v>
      </c>
      <c r="FG17" s="51">
        <f t="shared" si="71"/>
        <v>0</v>
      </c>
      <c r="FH17" s="51">
        <f t="shared" si="71"/>
        <v>0</v>
      </c>
      <c r="FI17" s="51">
        <f t="shared" si="71"/>
        <v>0</v>
      </c>
      <c r="FJ17" s="51">
        <f t="shared" si="71"/>
        <v>0</v>
      </c>
      <c r="FK17" s="51">
        <f t="shared" si="71"/>
        <v>0</v>
      </c>
      <c r="FL17" s="51">
        <f t="shared" si="71"/>
        <v>0</v>
      </c>
      <c r="FM17" s="51">
        <f t="shared" si="71"/>
        <v>0</v>
      </c>
      <c r="FN17" s="51">
        <f t="shared" si="71"/>
        <v>0</v>
      </c>
      <c r="FO17" s="51">
        <f t="shared" si="71"/>
        <v>0</v>
      </c>
      <c r="FP17" s="51">
        <f t="shared" si="71"/>
        <v>0</v>
      </c>
      <c r="FQ17" s="51">
        <f t="shared" si="72"/>
        <v>0</v>
      </c>
      <c r="FR17" s="51">
        <f t="shared" si="72"/>
        <v>0</v>
      </c>
      <c r="FS17" s="51">
        <f t="shared" si="72"/>
        <v>0</v>
      </c>
      <c r="FT17" s="51">
        <f t="shared" si="72"/>
        <v>0</v>
      </c>
      <c r="FU17" s="51">
        <f t="shared" si="72"/>
        <v>0</v>
      </c>
      <c r="FV17" s="51">
        <f t="shared" si="72"/>
        <v>0</v>
      </c>
      <c r="FW17" s="51">
        <f t="shared" si="72"/>
        <v>0</v>
      </c>
      <c r="FX17" s="51">
        <f t="shared" si="72"/>
        <v>0</v>
      </c>
      <c r="FY17" s="51">
        <f t="shared" si="72"/>
        <v>0</v>
      </c>
      <c r="FZ17" s="51">
        <f t="shared" si="72"/>
        <v>0</v>
      </c>
      <c r="GA17" s="51">
        <f t="shared" si="73"/>
        <v>0</v>
      </c>
      <c r="GB17" s="51">
        <f t="shared" si="73"/>
        <v>0</v>
      </c>
      <c r="GC17" s="51">
        <f t="shared" si="73"/>
        <v>0</v>
      </c>
      <c r="GD17" s="51">
        <f t="shared" si="73"/>
        <v>0</v>
      </c>
      <c r="GE17" s="51">
        <f t="shared" si="73"/>
        <v>0</v>
      </c>
      <c r="GF17" s="51">
        <f t="shared" si="73"/>
        <v>0</v>
      </c>
      <c r="GG17" s="51">
        <f t="shared" si="73"/>
        <v>0</v>
      </c>
      <c r="GH17" s="51">
        <f t="shared" si="73"/>
        <v>0</v>
      </c>
      <c r="GI17" s="51">
        <f t="shared" si="73"/>
        <v>0</v>
      </c>
      <c r="GJ17" s="51">
        <f t="shared" si="73"/>
        <v>0</v>
      </c>
      <c r="GK17" s="51">
        <f t="shared" si="74"/>
        <v>0</v>
      </c>
      <c r="GL17" s="51">
        <f t="shared" si="74"/>
        <v>0</v>
      </c>
      <c r="GM17" s="51">
        <f t="shared" si="74"/>
        <v>0</v>
      </c>
      <c r="GN17" s="51">
        <f t="shared" si="74"/>
        <v>0</v>
      </c>
      <c r="GO17" s="51">
        <f t="shared" si="74"/>
        <v>0</v>
      </c>
      <c r="GP17" s="51">
        <f t="shared" si="74"/>
        <v>0</v>
      </c>
      <c r="GQ17" s="51">
        <f t="shared" si="74"/>
        <v>0</v>
      </c>
      <c r="GR17" s="51">
        <f t="shared" si="74"/>
        <v>0</v>
      </c>
      <c r="GS17" s="51">
        <f t="shared" si="74"/>
        <v>0</v>
      </c>
      <c r="GT17" s="51">
        <f t="shared" si="74"/>
        <v>0</v>
      </c>
      <c r="GU17" s="51">
        <f t="shared" si="75"/>
        <v>0</v>
      </c>
      <c r="GV17" s="51">
        <f t="shared" si="75"/>
        <v>0</v>
      </c>
      <c r="GW17" s="51">
        <f t="shared" si="75"/>
        <v>0</v>
      </c>
      <c r="GX17" s="51">
        <f t="shared" si="75"/>
        <v>0</v>
      </c>
      <c r="GY17" s="51">
        <f t="shared" si="75"/>
        <v>0</v>
      </c>
      <c r="GZ17" s="51">
        <f t="shared" si="75"/>
        <v>0</v>
      </c>
      <c r="HA17" s="51">
        <f t="shared" si="75"/>
        <v>0</v>
      </c>
      <c r="HB17" s="51">
        <f t="shared" si="75"/>
        <v>0</v>
      </c>
      <c r="HC17" s="51">
        <f t="shared" si="75"/>
        <v>0</v>
      </c>
      <c r="HD17" s="51">
        <f t="shared" si="75"/>
        <v>0</v>
      </c>
      <c r="HE17" s="51">
        <f t="shared" si="76"/>
        <v>0</v>
      </c>
      <c r="HF17" s="51">
        <f t="shared" si="76"/>
        <v>0</v>
      </c>
      <c r="HG17" s="51">
        <f t="shared" si="76"/>
        <v>0</v>
      </c>
      <c r="HH17" s="51">
        <f t="shared" si="76"/>
        <v>0</v>
      </c>
      <c r="HI17" s="51">
        <f t="shared" si="76"/>
        <v>0</v>
      </c>
      <c r="HJ17" s="51">
        <f t="shared" si="76"/>
        <v>0</v>
      </c>
      <c r="HK17" s="51">
        <f t="shared" si="76"/>
        <v>0</v>
      </c>
      <c r="HL17" s="51">
        <f t="shared" si="76"/>
        <v>0</v>
      </c>
      <c r="HM17" s="51">
        <f t="shared" si="76"/>
        <v>0</v>
      </c>
      <c r="HN17" s="51">
        <f t="shared" si="76"/>
        <v>0</v>
      </c>
      <c r="HO17" s="51">
        <f t="shared" si="76"/>
        <v>0</v>
      </c>
      <c r="HP17" s="51">
        <f t="shared" si="76"/>
        <v>0</v>
      </c>
      <c r="HR17" s="46">
        <v>14</v>
      </c>
      <c r="HS17" s="49">
        <f t="shared" si="35"/>
        <v>70</v>
      </c>
      <c r="HT17" s="52" t="str">
        <f t="shared" si="36"/>
        <v/>
      </c>
      <c r="HU17" s="63">
        <f t="shared" si="37"/>
        <v>0</v>
      </c>
      <c r="HV17" s="50">
        <f t="shared" si="10"/>
        <v>1.1123503297167645</v>
      </c>
      <c r="HW17" s="50" t="str">
        <f t="shared" si="11"/>
        <v>01:10</v>
      </c>
      <c r="HX17" s="50">
        <v>45.097475755454163</v>
      </c>
      <c r="HY17" s="62">
        <f>HY16+HX17*Escenario1!$D$15*0.06</f>
        <v>297.02668637745717</v>
      </c>
      <c r="HZ17" s="50">
        <f t="shared" si="38"/>
        <v>15.796704151583459</v>
      </c>
      <c r="IA17" s="64">
        <f>IA16+HZ17*Escenario1!$D$15*0.06</f>
        <v>146.13519953271989</v>
      </c>
      <c r="IB17" s="54"/>
      <c r="IC17" s="47">
        <v>15</v>
      </c>
      <c r="ID17" s="48">
        <f t="shared" si="12"/>
        <v>0</v>
      </c>
      <c r="IE17" s="48">
        <f t="shared" si="77"/>
        <v>0</v>
      </c>
      <c r="IF17" s="48">
        <f t="shared" si="77"/>
        <v>0</v>
      </c>
      <c r="IG17" s="48">
        <f t="shared" si="77"/>
        <v>0</v>
      </c>
      <c r="IH17" s="48">
        <f t="shared" si="77"/>
        <v>0</v>
      </c>
      <c r="II17" s="48">
        <f t="shared" si="77"/>
        <v>4.4751983576649488E-5</v>
      </c>
      <c r="IJ17" s="48">
        <f t="shared" si="77"/>
        <v>1.1151658490373781E-4</v>
      </c>
      <c r="IK17" s="48">
        <f t="shared" si="77"/>
        <v>2.5595687974807398E-4</v>
      </c>
      <c r="IL17" s="48">
        <f t="shared" si="77"/>
        <v>5.8604981628922268E-4</v>
      </c>
      <c r="IM17" s="48">
        <f t="shared" si="77"/>
        <v>1.3658629589843377E-3</v>
      </c>
      <c r="IN17" s="48">
        <f t="shared" si="77"/>
        <v>3.2093238342923826E-3</v>
      </c>
      <c r="IO17" s="48">
        <f t="shared" si="78"/>
        <v>7.8504339864859992E-3</v>
      </c>
      <c r="IP17" s="48">
        <f t="shared" si="78"/>
        <v>1.2976985830460603E-2</v>
      </c>
      <c r="IQ17" s="48">
        <f t="shared" si="78"/>
        <v>6.7154609757989992E-3</v>
      </c>
      <c r="IR17" s="48">
        <f t="shared" si="78"/>
        <v>0</v>
      </c>
      <c r="IS17" s="48">
        <f t="shared" si="78"/>
        <v>0</v>
      </c>
      <c r="IT17" s="48">
        <f t="shared" si="78"/>
        <v>0</v>
      </c>
      <c r="IU17" s="48">
        <f t="shared" si="78"/>
        <v>0</v>
      </c>
      <c r="IV17" s="48">
        <f t="shared" si="78"/>
        <v>0</v>
      </c>
      <c r="IW17" s="48">
        <f t="shared" si="78"/>
        <v>0</v>
      </c>
      <c r="IX17" s="48">
        <f t="shared" si="78"/>
        <v>0</v>
      </c>
      <c r="IY17" s="48">
        <f t="shared" si="79"/>
        <v>0</v>
      </c>
      <c r="IZ17" s="48">
        <f t="shared" si="79"/>
        <v>0</v>
      </c>
      <c r="JA17" s="48">
        <f t="shared" si="79"/>
        <v>0</v>
      </c>
      <c r="JB17" s="48">
        <f t="shared" si="79"/>
        <v>0</v>
      </c>
      <c r="JC17" s="48">
        <f t="shared" si="79"/>
        <v>0</v>
      </c>
      <c r="JD17" s="48">
        <f t="shared" si="79"/>
        <v>0</v>
      </c>
      <c r="JE17" s="48">
        <f t="shared" si="79"/>
        <v>0</v>
      </c>
      <c r="JF17" s="48">
        <f t="shared" si="79"/>
        <v>0</v>
      </c>
      <c r="JG17" s="48">
        <f t="shared" si="79"/>
        <v>0</v>
      </c>
      <c r="JH17" s="48">
        <f t="shared" si="79"/>
        <v>0</v>
      </c>
      <c r="JI17" s="48">
        <f t="shared" si="80"/>
        <v>0</v>
      </c>
      <c r="JJ17" s="48">
        <f t="shared" si="80"/>
        <v>0</v>
      </c>
      <c r="JK17" s="48">
        <f t="shared" si="80"/>
        <v>0</v>
      </c>
      <c r="JL17" s="48">
        <f t="shared" si="80"/>
        <v>0</v>
      </c>
      <c r="JM17" s="48">
        <f t="shared" si="80"/>
        <v>0</v>
      </c>
      <c r="JN17" s="48">
        <f t="shared" si="80"/>
        <v>0</v>
      </c>
      <c r="JO17" s="48">
        <f t="shared" si="80"/>
        <v>0</v>
      </c>
      <c r="JP17" s="48">
        <f t="shared" si="80"/>
        <v>0</v>
      </c>
      <c r="JQ17" s="48">
        <f t="shared" si="80"/>
        <v>0</v>
      </c>
      <c r="JR17" s="48">
        <f t="shared" si="80"/>
        <v>0</v>
      </c>
      <c r="JS17" s="48">
        <f t="shared" si="81"/>
        <v>0</v>
      </c>
      <c r="JT17" s="48">
        <f t="shared" si="81"/>
        <v>0</v>
      </c>
      <c r="JU17" s="48">
        <f t="shared" si="81"/>
        <v>0</v>
      </c>
      <c r="JV17" s="48">
        <f t="shared" si="81"/>
        <v>0</v>
      </c>
      <c r="JW17" s="48">
        <f t="shared" si="81"/>
        <v>0</v>
      </c>
      <c r="JX17" s="48">
        <f t="shared" si="81"/>
        <v>0</v>
      </c>
      <c r="JY17" s="48">
        <f t="shared" si="81"/>
        <v>0</v>
      </c>
      <c r="JZ17" s="48">
        <f t="shared" si="81"/>
        <v>0</v>
      </c>
      <c r="KA17" s="48">
        <f t="shared" si="81"/>
        <v>0</v>
      </c>
      <c r="KB17" s="48">
        <f t="shared" si="81"/>
        <v>0</v>
      </c>
      <c r="KC17" s="48">
        <f t="shared" si="82"/>
        <v>0</v>
      </c>
      <c r="KD17" s="48">
        <f t="shared" si="82"/>
        <v>0</v>
      </c>
      <c r="KE17" s="48">
        <f t="shared" si="82"/>
        <v>0</v>
      </c>
      <c r="KF17" s="48">
        <f t="shared" si="82"/>
        <v>0</v>
      </c>
      <c r="KG17" s="48">
        <f t="shared" si="82"/>
        <v>0</v>
      </c>
      <c r="KH17" s="48">
        <f t="shared" si="82"/>
        <v>0</v>
      </c>
      <c r="KI17" s="48">
        <f t="shared" si="82"/>
        <v>0</v>
      </c>
      <c r="KJ17" s="48">
        <f t="shared" si="82"/>
        <v>0</v>
      </c>
      <c r="KK17" s="48">
        <f t="shared" si="82"/>
        <v>0</v>
      </c>
      <c r="KL17" s="48">
        <f t="shared" si="82"/>
        <v>0</v>
      </c>
      <c r="KM17" s="48">
        <f t="shared" si="83"/>
        <v>0</v>
      </c>
      <c r="KN17" s="48">
        <f t="shared" si="83"/>
        <v>0</v>
      </c>
      <c r="KO17" s="48">
        <f t="shared" si="83"/>
        <v>0</v>
      </c>
      <c r="KP17" s="48">
        <f t="shared" si="83"/>
        <v>0</v>
      </c>
      <c r="KQ17" s="48">
        <f t="shared" si="83"/>
        <v>0</v>
      </c>
      <c r="KR17" s="48">
        <f t="shared" si="83"/>
        <v>0</v>
      </c>
      <c r="KS17" s="48">
        <f t="shared" si="83"/>
        <v>0</v>
      </c>
      <c r="KT17" s="48">
        <f t="shared" si="83"/>
        <v>0</v>
      </c>
      <c r="KU17" s="48">
        <f t="shared" si="83"/>
        <v>0</v>
      </c>
      <c r="KV17" s="48">
        <f t="shared" si="83"/>
        <v>0</v>
      </c>
      <c r="KW17" s="48">
        <f t="shared" si="84"/>
        <v>0</v>
      </c>
      <c r="KX17" s="48">
        <f t="shared" si="84"/>
        <v>0</v>
      </c>
      <c r="KY17" s="48">
        <f t="shared" si="84"/>
        <v>0</v>
      </c>
      <c r="KZ17" s="48">
        <f t="shared" si="84"/>
        <v>0</v>
      </c>
      <c r="LA17" s="48">
        <f t="shared" si="84"/>
        <v>0</v>
      </c>
      <c r="LB17" s="48">
        <f t="shared" si="84"/>
        <v>0</v>
      </c>
      <c r="LC17" s="48">
        <f t="shared" si="84"/>
        <v>0</v>
      </c>
      <c r="LD17" s="48">
        <f t="shared" si="84"/>
        <v>0</v>
      </c>
      <c r="LE17" s="48">
        <f t="shared" si="84"/>
        <v>0</v>
      </c>
      <c r="LF17" s="48">
        <f t="shared" si="84"/>
        <v>0</v>
      </c>
      <c r="LG17" s="48">
        <f t="shared" si="85"/>
        <v>0</v>
      </c>
      <c r="LH17" s="48">
        <f t="shared" si="85"/>
        <v>0</v>
      </c>
      <c r="LI17" s="48">
        <f t="shared" si="85"/>
        <v>0</v>
      </c>
      <c r="LJ17" s="48">
        <f t="shared" si="85"/>
        <v>0</v>
      </c>
      <c r="LK17" s="48">
        <f t="shared" si="85"/>
        <v>0</v>
      </c>
      <c r="LL17" s="48">
        <f t="shared" si="85"/>
        <v>0</v>
      </c>
      <c r="LM17" s="48">
        <f t="shared" si="85"/>
        <v>0</v>
      </c>
      <c r="LN17" s="48">
        <f t="shared" si="85"/>
        <v>0</v>
      </c>
      <c r="LO17" s="48">
        <f t="shared" si="85"/>
        <v>0</v>
      </c>
      <c r="LP17" s="48">
        <f t="shared" si="85"/>
        <v>0</v>
      </c>
      <c r="LQ17" s="48">
        <f t="shared" si="86"/>
        <v>0</v>
      </c>
      <c r="LR17" s="48">
        <f t="shared" si="86"/>
        <v>0</v>
      </c>
      <c r="LS17" s="48">
        <f t="shared" si="86"/>
        <v>0</v>
      </c>
      <c r="LT17" s="48">
        <f t="shared" si="86"/>
        <v>0</v>
      </c>
      <c r="LU17" s="48">
        <f t="shared" si="86"/>
        <v>0</v>
      </c>
      <c r="LV17" s="48">
        <f t="shared" si="86"/>
        <v>0</v>
      </c>
      <c r="LW17" s="48">
        <f t="shared" si="86"/>
        <v>0</v>
      </c>
      <c r="LX17" s="48">
        <f t="shared" si="86"/>
        <v>0</v>
      </c>
      <c r="LY17" s="48">
        <f t="shared" si="86"/>
        <v>0</v>
      </c>
      <c r="LZ17" s="48">
        <f t="shared" si="86"/>
        <v>0</v>
      </c>
      <c r="MA17" s="48">
        <f t="shared" si="87"/>
        <v>0</v>
      </c>
      <c r="MB17" s="48">
        <f t="shared" si="87"/>
        <v>0</v>
      </c>
      <c r="MC17" s="48">
        <f t="shared" si="87"/>
        <v>0</v>
      </c>
      <c r="MD17" s="48">
        <f t="shared" si="87"/>
        <v>0</v>
      </c>
      <c r="ME17" s="48">
        <f t="shared" si="87"/>
        <v>0</v>
      </c>
      <c r="MF17" s="48">
        <f t="shared" si="87"/>
        <v>0</v>
      </c>
      <c r="MG17" s="48">
        <f t="shared" si="87"/>
        <v>0</v>
      </c>
      <c r="MH17" s="48">
        <f t="shared" si="87"/>
        <v>0</v>
      </c>
      <c r="MI17" s="48">
        <f t="shared" si="87"/>
        <v>0</v>
      </c>
      <c r="MJ17" s="48">
        <f t="shared" si="87"/>
        <v>0</v>
      </c>
      <c r="MK17" s="48">
        <f t="shared" si="88"/>
        <v>0</v>
      </c>
      <c r="ML17" s="48">
        <f t="shared" si="88"/>
        <v>0</v>
      </c>
      <c r="MM17" s="48">
        <f t="shared" si="88"/>
        <v>0</v>
      </c>
      <c r="MN17" s="48">
        <f t="shared" si="88"/>
        <v>0</v>
      </c>
      <c r="MO17" s="48">
        <f t="shared" si="88"/>
        <v>0</v>
      </c>
      <c r="MP17" s="48">
        <f t="shared" si="88"/>
        <v>0</v>
      </c>
      <c r="MQ17" s="48">
        <f t="shared" si="88"/>
        <v>0</v>
      </c>
      <c r="MR17" s="48">
        <f t="shared" si="88"/>
        <v>0</v>
      </c>
      <c r="MS17" s="48">
        <f t="shared" si="88"/>
        <v>0</v>
      </c>
      <c r="MT17" s="48">
        <f t="shared" si="88"/>
        <v>0</v>
      </c>
      <c r="MU17" s="48">
        <f t="shared" si="89"/>
        <v>0</v>
      </c>
      <c r="MV17" s="48">
        <f t="shared" si="89"/>
        <v>0</v>
      </c>
      <c r="MW17" s="48">
        <f t="shared" si="89"/>
        <v>0</v>
      </c>
      <c r="MX17" s="48">
        <f t="shared" si="89"/>
        <v>0</v>
      </c>
      <c r="MY17" s="48">
        <f t="shared" si="89"/>
        <v>0</v>
      </c>
      <c r="MZ17" s="48">
        <f t="shared" si="89"/>
        <v>0</v>
      </c>
      <c r="NA17" s="48">
        <f t="shared" si="89"/>
        <v>0</v>
      </c>
      <c r="NB17" s="48">
        <f t="shared" si="89"/>
        <v>0</v>
      </c>
      <c r="NC17" s="48">
        <f t="shared" si="89"/>
        <v>0</v>
      </c>
      <c r="ND17" s="48">
        <f t="shared" si="89"/>
        <v>0</v>
      </c>
      <c r="NE17" s="48">
        <f t="shared" si="90"/>
        <v>0</v>
      </c>
      <c r="NF17" s="48">
        <f t="shared" si="90"/>
        <v>0</v>
      </c>
      <c r="NG17" s="48">
        <f t="shared" si="90"/>
        <v>0</v>
      </c>
      <c r="NH17" s="48">
        <f t="shared" si="90"/>
        <v>0</v>
      </c>
      <c r="NI17" s="48">
        <f t="shared" si="90"/>
        <v>0</v>
      </c>
      <c r="NJ17" s="48">
        <f t="shared" si="90"/>
        <v>0</v>
      </c>
      <c r="NK17" s="48">
        <f t="shared" si="90"/>
        <v>0</v>
      </c>
      <c r="NL17" s="48">
        <f t="shared" si="90"/>
        <v>0</v>
      </c>
      <c r="NM17" s="48">
        <f t="shared" si="90"/>
        <v>0</v>
      </c>
      <c r="NN17" s="48">
        <f t="shared" si="90"/>
        <v>0</v>
      </c>
      <c r="NO17" s="48">
        <f t="shared" si="91"/>
        <v>0</v>
      </c>
      <c r="NP17" s="48">
        <f t="shared" si="91"/>
        <v>0</v>
      </c>
      <c r="NQ17" s="48">
        <f t="shared" si="91"/>
        <v>0</v>
      </c>
      <c r="NR17" s="48">
        <f t="shared" si="91"/>
        <v>0</v>
      </c>
      <c r="NS17" s="48">
        <f t="shared" si="91"/>
        <v>0</v>
      </c>
      <c r="NT17" s="48">
        <f t="shared" si="91"/>
        <v>0</v>
      </c>
      <c r="NU17" s="48">
        <f t="shared" si="91"/>
        <v>0</v>
      </c>
      <c r="NV17" s="48">
        <f t="shared" si="91"/>
        <v>0</v>
      </c>
      <c r="NW17" s="48">
        <f t="shared" si="91"/>
        <v>0</v>
      </c>
      <c r="NX17" s="48">
        <f t="shared" si="91"/>
        <v>0</v>
      </c>
      <c r="NY17" s="48">
        <f t="shared" si="92"/>
        <v>0</v>
      </c>
      <c r="NZ17" s="48">
        <f t="shared" si="92"/>
        <v>0</v>
      </c>
      <c r="OA17" s="48">
        <f t="shared" si="92"/>
        <v>0</v>
      </c>
      <c r="OB17" s="48">
        <f t="shared" si="92"/>
        <v>0</v>
      </c>
      <c r="OC17" s="48">
        <f t="shared" si="92"/>
        <v>0</v>
      </c>
      <c r="OD17" s="48">
        <f t="shared" si="92"/>
        <v>0</v>
      </c>
      <c r="OE17" s="48">
        <f t="shared" si="92"/>
        <v>0</v>
      </c>
      <c r="OF17" s="48">
        <f t="shared" si="92"/>
        <v>0</v>
      </c>
      <c r="OG17" s="48">
        <f t="shared" si="92"/>
        <v>0</v>
      </c>
      <c r="OH17" s="48">
        <f t="shared" si="92"/>
        <v>0</v>
      </c>
      <c r="OI17" s="48">
        <f t="shared" si="93"/>
        <v>0</v>
      </c>
      <c r="OJ17" s="48">
        <f t="shared" si="93"/>
        <v>0</v>
      </c>
      <c r="OK17" s="48">
        <f t="shared" si="93"/>
        <v>0</v>
      </c>
      <c r="OL17" s="48">
        <f t="shared" si="93"/>
        <v>0</v>
      </c>
      <c r="OM17" s="48">
        <f t="shared" si="93"/>
        <v>0</v>
      </c>
      <c r="ON17" s="48">
        <f t="shared" si="93"/>
        <v>0</v>
      </c>
      <c r="OO17" s="48">
        <f t="shared" si="93"/>
        <v>0</v>
      </c>
      <c r="OP17" s="48">
        <f t="shared" si="93"/>
        <v>0</v>
      </c>
      <c r="OQ17" s="48">
        <f t="shared" si="93"/>
        <v>0</v>
      </c>
      <c r="OR17" s="48">
        <f t="shared" si="93"/>
        <v>0</v>
      </c>
      <c r="OS17" s="48">
        <f t="shared" si="94"/>
        <v>0</v>
      </c>
      <c r="OT17" s="48">
        <f t="shared" si="94"/>
        <v>0</v>
      </c>
      <c r="OU17" s="48">
        <f t="shared" si="94"/>
        <v>0</v>
      </c>
      <c r="OV17" s="48">
        <f t="shared" si="94"/>
        <v>0</v>
      </c>
      <c r="OW17" s="48">
        <f t="shared" si="94"/>
        <v>0</v>
      </c>
      <c r="OX17" s="48">
        <f t="shared" si="94"/>
        <v>0</v>
      </c>
      <c r="OY17" s="48">
        <f t="shared" si="94"/>
        <v>0</v>
      </c>
      <c r="OZ17" s="48">
        <f t="shared" si="94"/>
        <v>0</v>
      </c>
      <c r="PA17" s="48">
        <f t="shared" si="94"/>
        <v>0</v>
      </c>
      <c r="PB17" s="48">
        <f t="shared" si="94"/>
        <v>0</v>
      </c>
      <c r="PC17" s="48">
        <f t="shared" si="95"/>
        <v>0</v>
      </c>
      <c r="PD17" s="48">
        <f t="shared" si="95"/>
        <v>0</v>
      </c>
      <c r="PE17" s="48">
        <f t="shared" si="95"/>
        <v>0</v>
      </c>
      <c r="PF17" s="48">
        <f t="shared" si="95"/>
        <v>0</v>
      </c>
      <c r="PG17" s="48">
        <f t="shared" si="95"/>
        <v>0</v>
      </c>
      <c r="PH17" s="48">
        <f t="shared" si="95"/>
        <v>0</v>
      </c>
      <c r="PI17" s="48">
        <f t="shared" si="95"/>
        <v>0</v>
      </c>
      <c r="PJ17" s="48">
        <f t="shared" si="95"/>
        <v>0</v>
      </c>
      <c r="PK17" s="48">
        <f t="shared" si="95"/>
        <v>0</v>
      </c>
      <c r="PL17" s="48">
        <f t="shared" si="95"/>
        <v>0</v>
      </c>
      <c r="PM17" s="48">
        <f t="shared" si="95"/>
        <v>0</v>
      </c>
      <c r="PN17" s="48">
        <f t="shared" si="95"/>
        <v>0</v>
      </c>
    </row>
    <row r="18" spans="1:430" ht="27.6" x14ac:dyDescent="0.3">
      <c r="A18" s="38" t="s">
        <v>11</v>
      </c>
      <c r="B18" s="38" t="s">
        <v>12</v>
      </c>
      <c r="C18" s="38" t="s">
        <v>13</v>
      </c>
      <c r="D18" s="38" t="s">
        <v>14</v>
      </c>
      <c r="E18" s="38" t="s">
        <v>15</v>
      </c>
      <c r="F18" s="38" t="s">
        <v>16</v>
      </c>
      <c r="G18" s="38" t="s">
        <v>17</v>
      </c>
      <c r="H18" s="38" t="s">
        <v>18</v>
      </c>
      <c r="I18" s="38" t="s">
        <v>17</v>
      </c>
      <c r="J18" s="38" t="s">
        <v>18</v>
      </c>
      <c r="R18" s="26"/>
      <c r="W18" s="46">
        <v>15</v>
      </c>
      <c r="X18" s="49">
        <f t="shared" si="14"/>
        <v>75</v>
      </c>
      <c r="Y18" s="52">
        <f t="shared" si="6"/>
        <v>3.5953821285772212</v>
      </c>
      <c r="Z18" s="63">
        <f t="shared" si="7"/>
        <v>1.2837388479443857E-4</v>
      </c>
      <c r="AA18" s="50">
        <f t="shared" si="8"/>
        <v>0.31789294066975393</v>
      </c>
      <c r="AB18" s="50">
        <v>25.281348082181253</v>
      </c>
      <c r="AC18" s="62">
        <f t="shared" si="15"/>
        <v>158.47589126939164</v>
      </c>
      <c r="AD18" s="54"/>
      <c r="AE18" s="46">
        <v>16</v>
      </c>
      <c r="AF18" s="51">
        <f t="shared" si="9"/>
        <v>1.2837388479443857E-4</v>
      </c>
      <c r="AG18" s="51">
        <f t="shared" si="58"/>
        <v>1.8776725283595457E-4</v>
      </c>
      <c r="AH18" s="51">
        <f t="shared" si="58"/>
        <v>2.7490993918839258E-4</v>
      </c>
      <c r="AI18" s="51">
        <f t="shared" si="58"/>
        <v>4.0443968208431289E-4</v>
      </c>
      <c r="AJ18" s="51">
        <f t="shared" si="58"/>
        <v>5.9827068957529241E-4</v>
      </c>
      <c r="AK18" s="51">
        <f t="shared" si="58"/>
        <v>8.8742146466493359E-4</v>
      </c>
      <c r="AL18" s="51">
        <f t="shared" si="58"/>
        <v>1.3138426304416823E-3</v>
      </c>
      <c r="AM18" s="51">
        <f t="shared" si="58"/>
        <v>1.9322447552118155E-3</v>
      </c>
      <c r="AN18" s="51">
        <f t="shared" si="58"/>
        <v>2.9578823769679957E-3</v>
      </c>
      <c r="AO18" s="51">
        <f t="shared" si="58"/>
        <v>4.3725776573519236E-3</v>
      </c>
      <c r="AP18" s="51">
        <f t="shared" si="58"/>
        <v>5.6037913669719245E-3</v>
      </c>
      <c r="AQ18" s="51">
        <f t="shared" si="59"/>
        <v>6.0067150249743864E-3</v>
      </c>
      <c r="AR18" s="51">
        <f t="shared" si="59"/>
        <v>5.0334268353983951E-3</v>
      </c>
      <c r="AS18" s="51">
        <f t="shared" si="59"/>
        <v>2.648818732339102E-3</v>
      </c>
      <c r="AT18" s="51">
        <f t="shared" si="59"/>
        <v>7.6072713075802073E-4</v>
      </c>
      <c r="AU18" s="51">
        <f t="shared" si="59"/>
        <v>0</v>
      </c>
      <c r="AV18" s="51">
        <f t="shared" si="59"/>
        <v>0</v>
      </c>
      <c r="AW18" s="51">
        <f t="shared" si="59"/>
        <v>0</v>
      </c>
      <c r="AX18" s="51">
        <f t="shared" si="59"/>
        <v>0</v>
      </c>
      <c r="AY18" s="51">
        <f t="shared" si="59"/>
        <v>0</v>
      </c>
      <c r="AZ18" s="51">
        <f t="shared" si="59"/>
        <v>0</v>
      </c>
      <c r="BA18" s="51">
        <f t="shared" si="60"/>
        <v>0</v>
      </c>
      <c r="BB18" s="51">
        <f t="shared" si="60"/>
        <v>0</v>
      </c>
      <c r="BC18" s="51">
        <f t="shared" si="60"/>
        <v>0</v>
      </c>
      <c r="BD18" s="51">
        <f t="shared" si="60"/>
        <v>0</v>
      </c>
      <c r="BE18" s="51">
        <f t="shared" si="60"/>
        <v>0</v>
      </c>
      <c r="BF18" s="51">
        <f t="shared" si="60"/>
        <v>0</v>
      </c>
      <c r="BG18" s="51">
        <f t="shared" si="60"/>
        <v>0</v>
      </c>
      <c r="BH18" s="51">
        <f t="shared" si="60"/>
        <v>0</v>
      </c>
      <c r="BI18" s="51">
        <f t="shared" si="60"/>
        <v>0</v>
      </c>
      <c r="BJ18" s="51">
        <f t="shared" si="60"/>
        <v>0</v>
      </c>
      <c r="BK18" s="51">
        <f t="shared" si="61"/>
        <v>0</v>
      </c>
      <c r="BL18" s="51">
        <f t="shared" si="61"/>
        <v>0</v>
      </c>
      <c r="BM18" s="51">
        <f t="shared" si="61"/>
        <v>0</v>
      </c>
      <c r="BN18" s="51">
        <f t="shared" si="61"/>
        <v>0</v>
      </c>
      <c r="BO18" s="51">
        <f t="shared" si="61"/>
        <v>0</v>
      </c>
      <c r="BP18" s="51">
        <f t="shared" si="61"/>
        <v>0</v>
      </c>
      <c r="BQ18" s="51">
        <f t="shared" si="61"/>
        <v>0</v>
      </c>
      <c r="BR18" s="51">
        <f t="shared" si="61"/>
        <v>0</v>
      </c>
      <c r="BS18" s="51">
        <f t="shared" si="61"/>
        <v>0</v>
      </c>
      <c r="BT18" s="51">
        <f t="shared" si="61"/>
        <v>0</v>
      </c>
      <c r="BU18" s="51">
        <f t="shared" si="62"/>
        <v>0</v>
      </c>
      <c r="BV18" s="51">
        <f t="shared" si="62"/>
        <v>0</v>
      </c>
      <c r="BW18" s="51">
        <f t="shared" si="62"/>
        <v>0</v>
      </c>
      <c r="BX18" s="51">
        <f t="shared" si="62"/>
        <v>0</v>
      </c>
      <c r="BY18" s="51">
        <f t="shared" si="62"/>
        <v>0</v>
      </c>
      <c r="BZ18" s="51">
        <f t="shared" si="62"/>
        <v>0</v>
      </c>
      <c r="CA18" s="51">
        <f t="shared" si="62"/>
        <v>0</v>
      </c>
      <c r="CB18" s="51">
        <f t="shared" si="62"/>
        <v>0</v>
      </c>
      <c r="CC18" s="51">
        <f t="shared" si="62"/>
        <v>0</v>
      </c>
      <c r="CD18" s="51">
        <f t="shared" si="62"/>
        <v>0</v>
      </c>
      <c r="CE18" s="51">
        <f t="shared" si="63"/>
        <v>0</v>
      </c>
      <c r="CF18" s="51">
        <f t="shared" si="63"/>
        <v>0</v>
      </c>
      <c r="CG18" s="51">
        <f t="shared" si="63"/>
        <v>0</v>
      </c>
      <c r="CH18" s="51">
        <f t="shared" si="63"/>
        <v>0</v>
      </c>
      <c r="CI18" s="51">
        <f t="shared" si="63"/>
        <v>0</v>
      </c>
      <c r="CJ18" s="51">
        <f t="shared" si="63"/>
        <v>0</v>
      </c>
      <c r="CK18" s="51">
        <f t="shared" si="63"/>
        <v>0</v>
      </c>
      <c r="CL18" s="51">
        <f t="shared" si="63"/>
        <v>0</v>
      </c>
      <c r="CM18" s="51">
        <f t="shared" si="63"/>
        <v>0</v>
      </c>
      <c r="CN18" s="51">
        <f t="shared" si="63"/>
        <v>0</v>
      </c>
      <c r="CO18" s="51">
        <f t="shared" si="64"/>
        <v>0</v>
      </c>
      <c r="CP18" s="51">
        <f t="shared" si="64"/>
        <v>0</v>
      </c>
      <c r="CQ18" s="51">
        <f t="shared" si="64"/>
        <v>0</v>
      </c>
      <c r="CR18" s="51">
        <f t="shared" si="64"/>
        <v>0</v>
      </c>
      <c r="CS18" s="51">
        <f t="shared" si="64"/>
        <v>0</v>
      </c>
      <c r="CT18" s="51">
        <f t="shared" si="64"/>
        <v>0</v>
      </c>
      <c r="CU18" s="51">
        <f t="shared" si="64"/>
        <v>0</v>
      </c>
      <c r="CV18" s="51">
        <f t="shared" si="64"/>
        <v>0</v>
      </c>
      <c r="CW18" s="51">
        <f t="shared" si="64"/>
        <v>0</v>
      </c>
      <c r="CX18" s="51">
        <f t="shared" si="64"/>
        <v>0</v>
      </c>
      <c r="CY18" s="51">
        <f t="shared" si="65"/>
        <v>0</v>
      </c>
      <c r="CZ18" s="51">
        <f t="shared" si="65"/>
        <v>0</v>
      </c>
      <c r="DA18" s="51">
        <f t="shared" si="65"/>
        <v>0</v>
      </c>
      <c r="DB18" s="51">
        <f t="shared" si="65"/>
        <v>0</v>
      </c>
      <c r="DC18" s="51">
        <f t="shared" si="65"/>
        <v>0</v>
      </c>
      <c r="DD18" s="51">
        <f t="shared" si="65"/>
        <v>0</v>
      </c>
      <c r="DE18" s="51">
        <f t="shared" si="65"/>
        <v>0</v>
      </c>
      <c r="DF18" s="51">
        <f t="shared" si="65"/>
        <v>0</v>
      </c>
      <c r="DG18" s="51">
        <f t="shared" si="65"/>
        <v>0</v>
      </c>
      <c r="DH18" s="51">
        <f t="shared" si="65"/>
        <v>0</v>
      </c>
      <c r="DI18" s="51">
        <f t="shared" si="66"/>
        <v>0</v>
      </c>
      <c r="DJ18" s="51">
        <f t="shared" si="66"/>
        <v>0</v>
      </c>
      <c r="DK18" s="51">
        <f t="shared" si="66"/>
        <v>0</v>
      </c>
      <c r="DL18" s="51">
        <f t="shared" si="66"/>
        <v>0</v>
      </c>
      <c r="DM18" s="51">
        <f t="shared" si="66"/>
        <v>0</v>
      </c>
      <c r="DN18" s="51">
        <f t="shared" si="66"/>
        <v>0</v>
      </c>
      <c r="DO18" s="51">
        <f t="shared" si="66"/>
        <v>0</v>
      </c>
      <c r="DP18" s="51">
        <f t="shared" si="66"/>
        <v>0</v>
      </c>
      <c r="DQ18" s="51">
        <f t="shared" si="66"/>
        <v>0</v>
      </c>
      <c r="DR18" s="51">
        <f t="shared" si="66"/>
        <v>0</v>
      </c>
      <c r="DS18" s="51">
        <f t="shared" si="67"/>
        <v>0</v>
      </c>
      <c r="DT18" s="51">
        <f t="shared" si="67"/>
        <v>0</v>
      </c>
      <c r="DU18" s="51">
        <f t="shared" si="67"/>
        <v>0</v>
      </c>
      <c r="DV18" s="51">
        <f t="shared" si="67"/>
        <v>0</v>
      </c>
      <c r="DW18" s="51">
        <f t="shared" si="67"/>
        <v>0</v>
      </c>
      <c r="DX18" s="51">
        <f t="shared" si="67"/>
        <v>0</v>
      </c>
      <c r="DY18" s="51">
        <f t="shared" si="67"/>
        <v>0</v>
      </c>
      <c r="DZ18" s="51">
        <f t="shared" si="67"/>
        <v>0</v>
      </c>
      <c r="EA18" s="51">
        <f t="shared" si="67"/>
        <v>0</v>
      </c>
      <c r="EB18" s="51">
        <f t="shared" si="67"/>
        <v>0</v>
      </c>
      <c r="EC18" s="51">
        <f t="shared" si="68"/>
        <v>0</v>
      </c>
      <c r="ED18" s="51">
        <f t="shared" si="68"/>
        <v>0</v>
      </c>
      <c r="EE18" s="51">
        <f t="shared" si="68"/>
        <v>0</v>
      </c>
      <c r="EF18" s="51">
        <f t="shared" si="68"/>
        <v>0</v>
      </c>
      <c r="EG18" s="51">
        <f t="shared" si="68"/>
        <v>0</v>
      </c>
      <c r="EH18" s="51">
        <f t="shared" si="68"/>
        <v>0</v>
      </c>
      <c r="EI18" s="51">
        <f t="shared" si="68"/>
        <v>0</v>
      </c>
      <c r="EJ18" s="51">
        <f t="shared" si="68"/>
        <v>0</v>
      </c>
      <c r="EK18" s="51">
        <f t="shared" si="68"/>
        <v>0</v>
      </c>
      <c r="EL18" s="51">
        <f t="shared" si="68"/>
        <v>0</v>
      </c>
      <c r="EM18" s="51">
        <f t="shared" si="69"/>
        <v>0</v>
      </c>
      <c r="EN18" s="51">
        <f t="shared" si="69"/>
        <v>0</v>
      </c>
      <c r="EO18" s="51">
        <f t="shared" si="69"/>
        <v>0</v>
      </c>
      <c r="EP18" s="51">
        <f t="shared" si="69"/>
        <v>0</v>
      </c>
      <c r="EQ18" s="51">
        <f t="shared" si="69"/>
        <v>0</v>
      </c>
      <c r="ER18" s="51">
        <f t="shared" si="69"/>
        <v>0</v>
      </c>
      <c r="ES18" s="51">
        <f t="shared" si="69"/>
        <v>0</v>
      </c>
      <c r="ET18" s="51">
        <f t="shared" si="69"/>
        <v>0</v>
      </c>
      <c r="EU18" s="51">
        <f t="shared" si="69"/>
        <v>0</v>
      </c>
      <c r="EV18" s="51">
        <f t="shared" si="69"/>
        <v>0</v>
      </c>
      <c r="EW18" s="51">
        <f t="shared" si="70"/>
        <v>0</v>
      </c>
      <c r="EX18" s="51">
        <f t="shared" si="70"/>
        <v>0</v>
      </c>
      <c r="EY18" s="51">
        <f t="shared" si="70"/>
        <v>0</v>
      </c>
      <c r="EZ18" s="51">
        <f t="shared" si="70"/>
        <v>0</v>
      </c>
      <c r="FA18" s="51">
        <f t="shared" si="70"/>
        <v>0</v>
      </c>
      <c r="FB18" s="51">
        <f t="shared" si="70"/>
        <v>0</v>
      </c>
      <c r="FC18" s="51">
        <f t="shared" si="70"/>
        <v>0</v>
      </c>
      <c r="FD18" s="51">
        <f t="shared" si="70"/>
        <v>0</v>
      </c>
      <c r="FE18" s="51">
        <f t="shared" si="70"/>
        <v>0</v>
      </c>
      <c r="FF18" s="51">
        <f t="shared" si="70"/>
        <v>0</v>
      </c>
      <c r="FG18" s="51">
        <f t="shared" si="71"/>
        <v>0</v>
      </c>
      <c r="FH18" s="51">
        <f t="shared" si="71"/>
        <v>0</v>
      </c>
      <c r="FI18" s="51">
        <f t="shared" si="71"/>
        <v>0</v>
      </c>
      <c r="FJ18" s="51">
        <f t="shared" si="71"/>
        <v>0</v>
      </c>
      <c r="FK18" s="51">
        <f t="shared" si="71"/>
        <v>0</v>
      </c>
      <c r="FL18" s="51">
        <f t="shared" si="71"/>
        <v>0</v>
      </c>
      <c r="FM18" s="51">
        <f t="shared" si="71"/>
        <v>0</v>
      </c>
      <c r="FN18" s="51">
        <f t="shared" si="71"/>
        <v>0</v>
      </c>
      <c r="FO18" s="51">
        <f t="shared" si="71"/>
        <v>0</v>
      </c>
      <c r="FP18" s="51">
        <f t="shared" si="71"/>
        <v>0</v>
      </c>
      <c r="FQ18" s="51">
        <f t="shared" si="72"/>
        <v>0</v>
      </c>
      <c r="FR18" s="51">
        <f t="shared" si="72"/>
        <v>0</v>
      </c>
      <c r="FS18" s="51">
        <f t="shared" si="72"/>
        <v>0</v>
      </c>
      <c r="FT18" s="51">
        <f t="shared" si="72"/>
        <v>0</v>
      </c>
      <c r="FU18" s="51">
        <f t="shared" si="72"/>
        <v>0</v>
      </c>
      <c r="FV18" s="51">
        <f t="shared" si="72"/>
        <v>0</v>
      </c>
      <c r="FW18" s="51">
        <f t="shared" si="72"/>
        <v>0</v>
      </c>
      <c r="FX18" s="51">
        <f t="shared" si="72"/>
        <v>0</v>
      </c>
      <c r="FY18" s="51">
        <f t="shared" si="72"/>
        <v>0</v>
      </c>
      <c r="FZ18" s="51">
        <f t="shared" si="72"/>
        <v>0</v>
      </c>
      <c r="GA18" s="51">
        <f t="shared" si="73"/>
        <v>0</v>
      </c>
      <c r="GB18" s="51">
        <f t="shared" si="73"/>
        <v>0</v>
      </c>
      <c r="GC18" s="51">
        <f t="shared" si="73"/>
        <v>0</v>
      </c>
      <c r="GD18" s="51">
        <f t="shared" si="73"/>
        <v>0</v>
      </c>
      <c r="GE18" s="51">
        <f t="shared" si="73"/>
        <v>0</v>
      </c>
      <c r="GF18" s="51">
        <f t="shared" si="73"/>
        <v>0</v>
      </c>
      <c r="GG18" s="51">
        <f t="shared" si="73"/>
        <v>0</v>
      </c>
      <c r="GH18" s="51">
        <f t="shared" si="73"/>
        <v>0</v>
      </c>
      <c r="GI18" s="51">
        <f t="shared" si="73"/>
        <v>0</v>
      </c>
      <c r="GJ18" s="51">
        <f t="shared" si="73"/>
        <v>0</v>
      </c>
      <c r="GK18" s="51">
        <f t="shared" si="74"/>
        <v>0</v>
      </c>
      <c r="GL18" s="51">
        <f t="shared" si="74"/>
        <v>0</v>
      </c>
      <c r="GM18" s="51">
        <f t="shared" si="74"/>
        <v>0</v>
      </c>
      <c r="GN18" s="51">
        <f t="shared" si="74"/>
        <v>0</v>
      </c>
      <c r="GO18" s="51">
        <f t="shared" si="74"/>
        <v>0</v>
      </c>
      <c r="GP18" s="51">
        <f t="shared" si="74"/>
        <v>0</v>
      </c>
      <c r="GQ18" s="51">
        <f t="shared" si="74"/>
        <v>0</v>
      </c>
      <c r="GR18" s="51">
        <f t="shared" si="74"/>
        <v>0</v>
      </c>
      <c r="GS18" s="51">
        <f t="shared" si="74"/>
        <v>0</v>
      </c>
      <c r="GT18" s="51">
        <f t="shared" si="74"/>
        <v>0</v>
      </c>
      <c r="GU18" s="51">
        <f t="shared" si="75"/>
        <v>0</v>
      </c>
      <c r="GV18" s="51">
        <f t="shared" si="75"/>
        <v>0</v>
      </c>
      <c r="GW18" s="51">
        <f t="shared" si="75"/>
        <v>0</v>
      </c>
      <c r="GX18" s="51">
        <f t="shared" si="75"/>
        <v>0</v>
      </c>
      <c r="GY18" s="51">
        <f t="shared" si="75"/>
        <v>0</v>
      </c>
      <c r="GZ18" s="51">
        <f t="shared" si="75"/>
        <v>0</v>
      </c>
      <c r="HA18" s="51">
        <f t="shared" si="75"/>
        <v>0</v>
      </c>
      <c r="HB18" s="51">
        <f t="shared" si="75"/>
        <v>0</v>
      </c>
      <c r="HC18" s="51">
        <f t="shared" si="75"/>
        <v>0</v>
      </c>
      <c r="HD18" s="51">
        <f t="shared" si="75"/>
        <v>0</v>
      </c>
      <c r="HE18" s="51">
        <f t="shared" si="76"/>
        <v>0</v>
      </c>
      <c r="HF18" s="51">
        <f t="shared" si="76"/>
        <v>0</v>
      </c>
      <c r="HG18" s="51">
        <f t="shared" si="76"/>
        <v>0</v>
      </c>
      <c r="HH18" s="51">
        <f t="shared" si="76"/>
        <v>0</v>
      </c>
      <c r="HI18" s="51">
        <f t="shared" si="76"/>
        <v>0</v>
      </c>
      <c r="HJ18" s="51">
        <f t="shared" si="76"/>
        <v>0</v>
      </c>
      <c r="HK18" s="51">
        <f t="shared" si="76"/>
        <v>0</v>
      </c>
      <c r="HL18" s="51">
        <f t="shared" si="76"/>
        <v>0</v>
      </c>
      <c r="HM18" s="51">
        <f t="shared" si="76"/>
        <v>0</v>
      </c>
      <c r="HN18" s="51">
        <f t="shared" si="76"/>
        <v>0</v>
      </c>
      <c r="HO18" s="51">
        <f t="shared" si="76"/>
        <v>0</v>
      </c>
      <c r="HP18" s="51">
        <f t="shared" si="76"/>
        <v>0</v>
      </c>
      <c r="HR18" s="46">
        <v>15</v>
      </c>
      <c r="HS18" s="49">
        <f t="shared" si="35"/>
        <v>75</v>
      </c>
      <c r="HT18" s="52" t="str">
        <f t="shared" si="36"/>
        <v/>
      </c>
      <c r="HU18" s="63">
        <f t="shared" si="37"/>
        <v>0</v>
      </c>
      <c r="HV18" s="50">
        <f t="shared" si="10"/>
        <v>1.042420211189373</v>
      </c>
      <c r="HW18" s="50" t="str">
        <f t="shared" si="11"/>
        <v>01:15</v>
      </c>
      <c r="HX18" s="50">
        <v>41.525134580788738</v>
      </c>
      <c r="HY18" s="62">
        <f>HY17+HX18*Escenario1!$D$15*0.06</f>
        <v>309.48422675169377</v>
      </c>
      <c r="HZ18" s="50">
        <f t="shared" si="38"/>
        <v>16.243786498607484</v>
      </c>
      <c r="IA18" s="64">
        <f>IA17+HZ18*Escenario1!$D$15*0.06</f>
        <v>151.00833548230213</v>
      </c>
      <c r="IB18" s="54"/>
      <c r="IC18" s="47">
        <v>16</v>
      </c>
      <c r="ID18" s="48">
        <f t="shared" si="12"/>
        <v>0</v>
      </c>
      <c r="IE18" s="48">
        <f t="shared" si="77"/>
        <v>0</v>
      </c>
      <c r="IF18" s="48">
        <f t="shared" si="77"/>
        <v>0</v>
      </c>
      <c r="IG18" s="48">
        <f t="shared" si="77"/>
        <v>0</v>
      </c>
      <c r="IH18" s="48">
        <f t="shared" si="77"/>
        <v>0</v>
      </c>
      <c r="II18" s="48">
        <f t="shared" si="77"/>
        <v>0</v>
      </c>
      <c r="IJ18" s="48">
        <f t="shared" si="77"/>
        <v>4.4751983576649488E-5</v>
      </c>
      <c r="IK18" s="48">
        <f t="shared" si="77"/>
        <v>1.1151658490373781E-4</v>
      </c>
      <c r="IL18" s="48">
        <f t="shared" si="77"/>
        <v>2.5595687974807398E-4</v>
      </c>
      <c r="IM18" s="48">
        <f t="shared" si="77"/>
        <v>5.8604981628922268E-4</v>
      </c>
      <c r="IN18" s="48">
        <f t="shared" si="77"/>
        <v>1.3658629589843377E-3</v>
      </c>
      <c r="IO18" s="48">
        <f t="shared" si="78"/>
        <v>3.2093238342923826E-3</v>
      </c>
      <c r="IP18" s="48">
        <f t="shared" si="78"/>
        <v>7.8504339864859992E-3</v>
      </c>
      <c r="IQ18" s="48">
        <f t="shared" si="78"/>
        <v>1.2976985830460603E-2</v>
      </c>
      <c r="IR18" s="48">
        <f t="shared" si="78"/>
        <v>6.7154609757989992E-3</v>
      </c>
      <c r="IS18" s="48">
        <f t="shared" si="78"/>
        <v>0</v>
      </c>
      <c r="IT18" s="48">
        <f t="shared" si="78"/>
        <v>0</v>
      </c>
      <c r="IU18" s="48">
        <f t="shared" si="78"/>
        <v>0</v>
      </c>
      <c r="IV18" s="48">
        <f t="shared" si="78"/>
        <v>0</v>
      </c>
      <c r="IW18" s="48">
        <f t="shared" si="78"/>
        <v>0</v>
      </c>
      <c r="IX18" s="48">
        <f t="shared" si="78"/>
        <v>0</v>
      </c>
      <c r="IY18" s="48">
        <f t="shared" si="79"/>
        <v>0</v>
      </c>
      <c r="IZ18" s="48">
        <f t="shared" si="79"/>
        <v>0</v>
      </c>
      <c r="JA18" s="48">
        <f t="shared" si="79"/>
        <v>0</v>
      </c>
      <c r="JB18" s="48">
        <f t="shared" si="79"/>
        <v>0</v>
      </c>
      <c r="JC18" s="48">
        <f t="shared" si="79"/>
        <v>0</v>
      </c>
      <c r="JD18" s="48">
        <f t="shared" si="79"/>
        <v>0</v>
      </c>
      <c r="JE18" s="48">
        <f t="shared" si="79"/>
        <v>0</v>
      </c>
      <c r="JF18" s="48">
        <f t="shared" si="79"/>
        <v>0</v>
      </c>
      <c r="JG18" s="48">
        <f t="shared" si="79"/>
        <v>0</v>
      </c>
      <c r="JH18" s="48">
        <f t="shared" si="79"/>
        <v>0</v>
      </c>
      <c r="JI18" s="48">
        <f t="shared" si="80"/>
        <v>0</v>
      </c>
      <c r="JJ18" s="48">
        <f t="shared" si="80"/>
        <v>0</v>
      </c>
      <c r="JK18" s="48">
        <f t="shared" si="80"/>
        <v>0</v>
      </c>
      <c r="JL18" s="48">
        <f t="shared" si="80"/>
        <v>0</v>
      </c>
      <c r="JM18" s="48">
        <f t="shared" si="80"/>
        <v>0</v>
      </c>
      <c r="JN18" s="48">
        <f t="shared" si="80"/>
        <v>0</v>
      </c>
      <c r="JO18" s="48">
        <f t="shared" si="80"/>
        <v>0</v>
      </c>
      <c r="JP18" s="48">
        <f t="shared" si="80"/>
        <v>0</v>
      </c>
      <c r="JQ18" s="48">
        <f t="shared" si="80"/>
        <v>0</v>
      </c>
      <c r="JR18" s="48">
        <f t="shared" si="80"/>
        <v>0</v>
      </c>
      <c r="JS18" s="48">
        <f t="shared" si="81"/>
        <v>0</v>
      </c>
      <c r="JT18" s="48">
        <f t="shared" si="81"/>
        <v>0</v>
      </c>
      <c r="JU18" s="48">
        <f t="shared" si="81"/>
        <v>0</v>
      </c>
      <c r="JV18" s="48">
        <f t="shared" si="81"/>
        <v>0</v>
      </c>
      <c r="JW18" s="48">
        <f t="shared" si="81"/>
        <v>0</v>
      </c>
      <c r="JX18" s="48">
        <f t="shared" si="81"/>
        <v>0</v>
      </c>
      <c r="JY18" s="48">
        <f t="shared" si="81"/>
        <v>0</v>
      </c>
      <c r="JZ18" s="48">
        <f t="shared" si="81"/>
        <v>0</v>
      </c>
      <c r="KA18" s="48">
        <f t="shared" si="81"/>
        <v>0</v>
      </c>
      <c r="KB18" s="48">
        <f t="shared" si="81"/>
        <v>0</v>
      </c>
      <c r="KC18" s="48">
        <f t="shared" si="82"/>
        <v>0</v>
      </c>
      <c r="KD18" s="48">
        <f t="shared" si="82"/>
        <v>0</v>
      </c>
      <c r="KE18" s="48">
        <f t="shared" si="82"/>
        <v>0</v>
      </c>
      <c r="KF18" s="48">
        <f t="shared" si="82"/>
        <v>0</v>
      </c>
      <c r="KG18" s="48">
        <f t="shared" si="82"/>
        <v>0</v>
      </c>
      <c r="KH18" s="48">
        <f t="shared" si="82"/>
        <v>0</v>
      </c>
      <c r="KI18" s="48">
        <f t="shared" si="82"/>
        <v>0</v>
      </c>
      <c r="KJ18" s="48">
        <f t="shared" si="82"/>
        <v>0</v>
      </c>
      <c r="KK18" s="48">
        <f t="shared" si="82"/>
        <v>0</v>
      </c>
      <c r="KL18" s="48">
        <f t="shared" si="82"/>
        <v>0</v>
      </c>
      <c r="KM18" s="48">
        <f t="shared" si="83"/>
        <v>0</v>
      </c>
      <c r="KN18" s="48">
        <f t="shared" si="83"/>
        <v>0</v>
      </c>
      <c r="KO18" s="48">
        <f t="shared" si="83"/>
        <v>0</v>
      </c>
      <c r="KP18" s="48">
        <f t="shared" si="83"/>
        <v>0</v>
      </c>
      <c r="KQ18" s="48">
        <f t="shared" si="83"/>
        <v>0</v>
      </c>
      <c r="KR18" s="48">
        <f t="shared" si="83"/>
        <v>0</v>
      </c>
      <c r="KS18" s="48">
        <f t="shared" si="83"/>
        <v>0</v>
      </c>
      <c r="KT18" s="48">
        <f t="shared" si="83"/>
        <v>0</v>
      </c>
      <c r="KU18" s="48">
        <f t="shared" si="83"/>
        <v>0</v>
      </c>
      <c r="KV18" s="48">
        <f t="shared" si="83"/>
        <v>0</v>
      </c>
      <c r="KW18" s="48">
        <f t="shared" si="84"/>
        <v>0</v>
      </c>
      <c r="KX18" s="48">
        <f t="shared" si="84"/>
        <v>0</v>
      </c>
      <c r="KY18" s="48">
        <f t="shared" si="84"/>
        <v>0</v>
      </c>
      <c r="KZ18" s="48">
        <f t="shared" si="84"/>
        <v>0</v>
      </c>
      <c r="LA18" s="48">
        <f t="shared" si="84"/>
        <v>0</v>
      </c>
      <c r="LB18" s="48">
        <f t="shared" si="84"/>
        <v>0</v>
      </c>
      <c r="LC18" s="48">
        <f t="shared" si="84"/>
        <v>0</v>
      </c>
      <c r="LD18" s="48">
        <f t="shared" si="84"/>
        <v>0</v>
      </c>
      <c r="LE18" s="48">
        <f t="shared" si="84"/>
        <v>0</v>
      </c>
      <c r="LF18" s="48">
        <f t="shared" si="84"/>
        <v>0</v>
      </c>
      <c r="LG18" s="48">
        <f t="shared" si="85"/>
        <v>0</v>
      </c>
      <c r="LH18" s="48">
        <f t="shared" si="85"/>
        <v>0</v>
      </c>
      <c r="LI18" s="48">
        <f t="shared" si="85"/>
        <v>0</v>
      </c>
      <c r="LJ18" s="48">
        <f t="shared" si="85"/>
        <v>0</v>
      </c>
      <c r="LK18" s="48">
        <f t="shared" si="85"/>
        <v>0</v>
      </c>
      <c r="LL18" s="48">
        <f t="shared" si="85"/>
        <v>0</v>
      </c>
      <c r="LM18" s="48">
        <f t="shared" si="85"/>
        <v>0</v>
      </c>
      <c r="LN18" s="48">
        <f t="shared" si="85"/>
        <v>0</v>
      </c>
      <c r="LO18" s="48">
        <f t="shared" si="85"/>
        <v>0</v>
      </c>
      <c r="LP18" s="48">
        <f t="shared" si="85"/>
        <v>0</v>
      </c>
      <c r="LQ18" s="48">
        <f t="shared" si="86"/>
        <v>0</v>
      </c>
      <c r="LR18" s="48">
        <f t="shared" si="86"/>
        <v>0</v>
      </c>
      <c r="LS18" s="48">
        <f t="shared" si="86"/>
        <v>0</v>
      </c>
      <c r="LT18" s="48">
        <f t="shared" si="86"/>
        <v>0</v>
      </c>
      <c r="LU18" s="48">
        <f t="shared" si="86"/>
        <v>0</v>
      </c>
      <c r="LV18" s="48">
        <f t="shared" si="86"/>
        <v>0</v>
      </c>
      <c r="LW18" s="48">
        <f t="shared" si="86"/>
        <v>0</v>
      </c>
      <c r="LX18" s="48">
        <f t="shared" si="86"/>
        <v>0</v>
      </c>
      <c r="LY18" s="48">
        <f t="shared" si="86"/>
        <v>0</v>
      </c>
      <c r="LZ18" s="48">
        <f t="shared" si="86"/>
        <v>0</v>
      </c>
      <c r="MA18" s="48">
        <f t="shared" si="87"/>
        <v>0</v>
      </c>
      <c r="MB18" s="48">
        <f t="shared" si="87"/>
        <v>0</v>
      </c>
      <c r="MC18" s="48">
        <f t="shared" si="87"/>
        <v>0</v>
      </c>
      <c r="MD18" s="48">
        <f t="shared" si="87"/>
        <v>0</v>
      </c>
      <c r="ME18" s="48">
        <f t="shared" si="87"/>
        <v>0</v>
      </c>
      <c r="MF18" s="48">
        <f t="shared" si="87"/>
        <v>0</v>
      </c>
      <c r="MG18" s="48">
        <f t="shared" si="87"/>
        <v>0</v>
      </c>
      <c r="MH18" s="48">
        <f t="shared" si="87"/>
        <v>0</v>
      </c>
      <c r="MI18" s="48">
        <f t="shared" si="87"/>
        <v>0</v>
      </c>
      <c r="MJ18" s="48">
        <f t="shared" si="87"/>
        <v>0</v>
      </c>
      <c r="MK18" s="48">
        <f t="shared" si="88"/>
        <v>0</v>
      </c>
      <c r="ML18" s="48">
        <f t="shared" si="88"/>
        <v>0</v>
      </c>
      <c r="MM18" s="48">
        <f t="shared" si="88"/>
        <v>0</v>
      </c>
      <c r="MN18" s="48">
        <f t="shared" si="88"/>
        <v>0</v>
      </c>
      <c r="MO18" s="48">
        <f t="shared" si="88"/>
        <v>0</v>
      </c>
      <c r="MP18" s="48">
        <f t="shared" si="88"/>
        <v>0</v>
      </c>
      <c r="MQ18" s="48">
        <f t="shared" si="88"/>
        <v>0</v>
      </c>
      <c r="MR18" s="48">
        <f t="shared" si="88"/>
        <v>0</v>
      </c>
      <c r="MS18" s="48">
        <f t="shared" si="88"/>
        <v>0</v>
      </c>
      <c r="MT18" s="48">
        <f t="shared" si="88"/>
        <v>0</v>
      </c>
      <c r="MU18" s="48">
        <f t="shared" si="89"/>
        <v>0</v>
      </c>
      <c r="MV18" s="48">
        <f t="shared" si="89"/>
        <v>0</v>
      </c>
      <c r="MW18" s="48">
        <f t="shared" si="89"/>
        <v>0</v>
      </c>
      <c r="MX18" s="48">
        <f t="shared" si="89"/>
        <v>0</v>
      </c>
      <c r="MY18" s="48">
        <f t="shared" si="89"/>
        <v>0</v>
      </c>
      <c r="MZ18" s="48">
        <f t="shared" si="89"/>
        <v>0</v>
      </c>
      <c r="NA18" s="48">
        <f t="shared" si="89"/>
        <v>0</v>
      </c>
      <c r="NB18" s="48">
        <f t="shared" si="89"/>
        <v>0</v>
      </c>
      <c r="NC18" s="48">
        <f t="shared" si="89"/>
        <v>0</v>
      </c>
      <c r="ND18" s="48">
        <f t="shared" si="89"/>
        <v>0</v>
      </c>
      <c r="NE18" s="48">
        <f t="shared" si="90"/>
        <v>0</v>
      </c>
      <c r="NF18" s="48">
        <f t="shared" si="90"/>
        <v>0</v>
      </c>
      <c r="NG18" s="48">
        <f t="shared" si="90"/>
        <v>0</v>
      </c>
      <c r="NH18" s="48">
        <f t="shared" si="90"/>
        <v>0</v>
      </c>
      <c r="NI18" s="48">
        <f t="shared" si="90"/>
        <v>0</v>
      </c>
      <c r="NJ18" s="48">
        <f t="shared" si="90"/>
        <v>0</v>
      </c>
      <c r="NK18" s="48">
        <f t="shared" si="90"/>
        <v>0</v>
      </c>
      <c r="NL18" s="48">
        <f t="shared" si="90"/>
        <v>0</v>
      </c>
      <c r="NM18" s="48">
        <f t="shared" si="90"/>
        <v>0</v>
      </c>
      <c r="NN18" s="48">
        <f t="shared" si="90"/>
        <v>0</v>
      </c>
      <c r="NO18" s="48">
        <f t="shared" si="91"/>
        <v>0</v>
      </c>
      <c r="NP18" s="48">
        <f t="shared" si="91"/>
        <v>0</v>
      </c>
      <c r="NQ18" s="48">
        <f t="shared" si="91"/>
        <v>0</v>
      </c>
      <c r="NR18" s="48">
        <f t="shared" si="91"/>
        <v>0</v>
      </c>
      <c r="NS18" s="48">
        <f t="shared" si="91"/>
        <v>0</v>
      </c>
      <c r="NT18" s="48">
        <f t="shared" si="91"/>
        <v>0</v>
      </c>
      <c r="NU18" s="48">
        <f t="shared" si="91"/>
        <v>0</v>
      </c>
      <c r="NV18" s="48">
        <f t="shared" si="91"/>
        <v>0</v>
      </c>
      <c r="NW18" s="48">
        <f t="shared" si="91"/>
        <v>0</v>
      </c>
      <c r="NX18" s="48">
        <f t="shared" si="91"/>
        <v>0</v>
      </c>
      <c r="NY18" s="48">
        <f t="shared" si="92"/>
        <v>0</v>
      </c>
      <c r="NZ18" s="48">
        <f t="shared" si="92"/>
        <v>0</v>
      </c>
      <c r="OA18" s="48">
        <f t="shared" si="92"/>
        <v>0</v>
      </c>
      <c r="OB18" s="48">
        <f t="shared" si="92"/>
        <v>0</v>
      </c>
      <c r="OC18" s="48">
        <f t="shared" si="92"/>
        <v>0</v>
      </c>
      <c r="OD18" s="48">
        <f t="shared" si="92"/>
        <v>0</v>
      </c>
      <c r="OE18" s="48">
        <f t="shared" si="92"/>
        <v>0</v>
      </c>
      <c r="OF18" s="48">
        <f t="shared" si="92"/>
        <v>0</v>
      </c>
      <c r="OG18" s="48">
        <f t="shared" si="92"/>
        <v>0</v>
      </c>
      <c r="OH18" s="48">
        <f t="shared" si="92"/>
        <v>0</v>
      </c>
      <c r="OI18" s="48">
        <f t="shared" si="93"/>
        <v>0</v>
      </c>
      <c r="OJ18" s="48">
        <f t="shared" si="93"/>
        <v>0</v>
      </c>
      <c r="OK18" s="48">
        <f t="shared" si="93"/>
        <v>0</v>
      </c>
      <c r="OL18" s="48">
        <f t="shared" si="93"/>
        <v>0</v>
      </c>
      <c r="OM18" s="48">
        <f t="shared" si="93"/>
        <v>0</v>
      </c>
      <c r="ON18" s="48">
        <f t="shared" si="93"/>
        <v>0</v>
      </c>
      <c r="OO18" s="48">
        <f t="shared" si="93"/>
        <v>0</v>
      </c>
      <c r="OP18" s="48">
        <f t="shared" si="93"/>
        <v>0</v>
      </c>
      <c r="OQ18" s="48">
        <f t="shared" si="93"/>
        <v>0</v>
      </c>
      <c r="OR18" s="48">
        <f t="shared" si="93"/>
        <v>0</v>
      </c>
      <c r="OS18" s="48">
        <f t="shared" si="94"/>
        <v>0</v>
      </c>
      <c r="OT18" s="48">
        <f t="shared" si="94"/>
        <v>0</v>
      </c>
      <c r="OU18" s="48">
        <f t="shared" si="94"/>
        <v>0</v>
      </c>
      <c r="OV18" s="48">
        <f t="shared" si="94"/>
        <v>0</v>
      </c>
      <c r="OW18" s="48">
        <f t="shared" si="94"/>
        <v>0</v>
      </c>
      <c r="OX18" s="48">
        <f t="shared" si="94"/>
        <v>0</v>
      </c>
      <c r="OY18" s="48">
        <f t="shared" si="94"/>
        <v>0</v>
      </c>
      <c r="OZ18" s="48">
        <f t="shared" si="94"/>
        <v>0</v>
      </c>
      <c r="PA18" s="48">
        <f t="shared" si="94"/>
        <v>0</v>
      </c>
      <c r="PB18" s="48">
        <f t="shared" si="94"/>
        <v>0</v>
      </c>
      <c r="PC18" s="48">
        <f t="shared" si="95"/>
        <v>0</v>
      </c>
      <c r="PD18" s="48">
        <f t="shared" si="95"/>
        <v>0</v>
      </c>
      <c r="PE18" s="48">
        <f t="shared" si="95"/>
        <v>0</v>
      </c>
      <c r="PF18" s="48">
        <f t="shared" si="95"/>
        <v>0</v>
      </c>
      <c r="PG18" s="48">
        <f t="shared" si="95"/>
        <v>0</v>
      </c>
      <c r="PH18" s="48">
        <f t="shared" si="95"/>
        <v>0</v>
      </c>
      <c r="PI18" s="48">
        <f t="shared" si="95"/>
        <v>0</v>
      </c>
      <c r="PJ18" s="48">
        <f t="shared" si="95"/>
        <v>0</v>
      </c>
      <c r="PK18" s="48">
        <f t="shared" si="95"/>
        <v>0</v>
      </c>
      <c r="PL18" s="48">
        <f t="shared" si="95"/>
        <v>0</v>
      </c>
      <c r="PM18" s="48">
        <f t="shared" si="95"/>
        <v>0</v>
      </c>
      <c r="PN18" s="48">
        <f t="shared" si="95"/>
        <v>0</v>
      </c>
    </row>
    <row r="19" spans="1:430" x14ac:dyDescent="0.3">
      <c r="A19" s="29">
        <v>0</v>
      </c>
      <c r="B19" s="30">
        <f t="shared" ref="B19:B55" si="96">IF(A19*$D$15&gt;$B$15,0,D19*100/$B$15)</f>
        <v>0</v>
      </c>
      <c r="C19" s="31">
        <f t="shared" ref="C19:C55" si="97">IF(A19*$D$15&gt;$B$15,0,0.00000003820399*B19^5-0.00001104784*B19^4+0.0012780006*B19^3-0.07958462*B19^2+3.400981*B19)</f>
        <v>0</v>
      </c>
      <c r="D19" s="29">
        <f t="shared" ref="D19:D55" si="98">IF(A19*$D$15&gt;$B$15,0,A19*$D$15)</f>
        <v>0</v>
      </c>
      <c r="E19" s="30">
        <f t="shared" ref="E19:E55" si="99">IF(A19*$D$15&gt;$B$15,0,C19*$F$15/100)</f>
        <v>0</v>
      </c>
      <c r="F19" s="29">
        <v>0</v>
      </c>
      <c r="G19" s="30">
        <f t="shared" ref="G19:G55" si="100">IF(A19*$D$15&gt;$B$15,0,IF(F19=0,0,(2.54*($E$6*((F19/2.54)+2)-200)^2)/($E$6*($E$6*(F19/2.54-8)+800))))</f>
        <v>0</v>
      </c>
      <c r="H19" s="30">
        <f t="shared" ref="H19:H55" si="101">IF(A19*$D$15&gt;$B$15,0,F19-G19)</f>
        <v>0</v>
      </c>
      <c r="I19" s="30">
        <f t="shared" ref="I19:I55" si="102">IF(A19*$D$15&gt;$B$15,0,IF(F19=0,0,(2.54*($H$4*((F19/2.54)+2)-200)^2)/($H$4*($H$4*(F19/2.54-8)+800))))</f>
        <v>0</v>
      </c>
      <c r="J19" s="30">
        <f t="shared" ref="J19:J55" si="103">IF(A19*$D$15&gt;$B$15,0,F19-I19)</f>
        <v>0</v>
      </c>
      <c r="R19" s="26"/>
      <c r="W19" s="46">
        <v>16</v>
      </c>
      <c r="X19" s="49">
        <f t="shared" si="14"/>
        <v>80</v>
      </c>
      <c r="Y19" s="52">
        <f t="shared" si="6"/>
        <v>3.835074270482369</v>
      </c>
      <c r="Z19" s="63">
        <f t="shared" si="7"/>
        <v>8.7540741517313391E-5</v>
      </c>
      <c r="AA19" s="50">
        <f t="shared" si="8"/>
        <v>0.28270812154321595</v>
      </c>
      <c r="AB19" s="50">
        <v>21.829113491425197</v>
      </c>
      <c r="AC19" s="62">
        <f t="shared" si="15"/>
        <v>165.0246253168192</v>
      </c>
      <c r="AD19" s="54"/>
      <c r="AE19" s="46">
        <v>17</v>
      </c>
      <c r="AF19" s="51">
        <f t="shared" si="9"/>
        <v>8.7540741517313391E-5</v>
      </c>
      <c r="AG19" s="51">
        <f t="shared" si="58"/>
        <v>1.2837388479443857E-4</v>
      </c>
      <c r="AH19" s="51">
        <f t="shared" si="58"/>
        <v>1.8776725283595457E-4</v>
      </c>
      <c r="AI19" s="51">
        <f t="shared" si="58"/>
        <v>2.7490993918839258E-4</v>
      </c>
      <c r="AJ19" s="51">
        <f t="shared" si="58"/>
        <v>4.0443968208431289E-4</v>
      </c>
      <c r="AK19" s="51">
        <f t="shared" si="58"/>
        <v>5.9827068957529241E-4</v>
      </c>
      <c r="AL19" s="51">
        <f t="shared" si="58"/>
        <v>8.8742146466493359E-4</v>
      </c>
      <c r="AM19" s="51">
        <f t="shared" si="58"/>
        <v>1.3138426304416823E-3</v>
      </c>
      <c r="AN19" s="51">
        <f t="shared" si="58"/>
        <v>1.9322447552118155E-3</v>
      </c>
      <c r="AO19" s="51">
        <f t="shared" si="58"/>
        <v>2.9578823769679957E-3</v>
      </c>
      <c r="AP19" s="51">
        <f t="shared" si="58"/>
        <v>4.3725776573519236E-3</v>
      </c>
      <c r="AQ19" s="51">
        <f t="shared" si="59"/>
        <v>5.6037913669719245E-3</v>
      </c>
      <c r="AR19" s="51">
        <f t="shared" si="59"/>
        <v>6.0067150249743864E-3</v>
      </c>
      <c r="AS19" s="51">
        <f t="shared" si="59"/>
        <v>5.0334268353983951E-3</v>
      </c>
      <c r="AT19" s="51">
        <f t="shared" si="59"/>
        <v>2.648818732339102E-3</v>
      </c>
      <c r="AU19" s="51">
        <f t="shared" si="59"/>
        <v>7.6072713075802073E-4</v>
      </c>
      <c r="AV19" s="51">
        <f t="shared" si="59"/>
        <v>0</v>
      </c>
      <c r="AW19" s="51">
        <f t="shared" si="59"/>
        <v>0</v>
      </c>
      <c r="AX19" s="51">
        <f t="shared" si="59"/>
        <v>0</v>
      </c>
      <c r="AY19" s="51">
        <f t="shared" si="59"/>
        <v>0</v>
      </c>
      <c r="AZ19" s="51">
        <f t="shared" si="59"/>
        <v>0</v>
      </c>
      <c r="BA19" s="51">
        <f t="shared" si="60"/>
        <v>0</v>
      </c>
      <c r="BB19" s="51">
        <f t="shared" si="60"/>
        <v>0</v>
      </c>
      <c r="BC19" s="51">
        <f t="shared" si="60"/>
        <v>0</v>
      </c>
      <c r="BD19" s="51">
        <f t="shared" si="60"/>
        <v>0</v>
      </c>
      <c r="BE19" s="51">
        <f t="shared" si="60"/>
        <v>0</v>
      </c>
      <c r="BF19" s="51">
        <f t="shared" si="60"/>
        <v>0</v>
      </c>
      <c r="BG19" s="51">
        <f t="shared" si="60"/>
        <v>0</v>
      </c>
      <c r="BH19" s="51">
        <f t="shared" si="60"/>
        <v>0</v>
      </c>
      <c r="BI19" s="51">
        <f t="shared" si="60"/>
        <v>0</v>
      </c>
      <c r="BJ19" s="51">
        <f t="shared" si="60"/>
        <v>0</v>
      </c>
      <c r="BK19" s="51">
        <f t="shared" si="61"/>
        <v>0</v>
      </c>
      <c r="BL19" s="51">
        <f t="shared" si="61"/>
        <v>0</v>
      </c>
      <c r="BM19" s="51">
        <f t="shared" si="61"/>
        <v>0</v>
      </c>
      <c r="BN19" s="51">
        <f t="shared" si="61"/>
        <v>0</v>
      </c>
      <c r="BO19" s="51">
        <f t="shared" si="61"/>
        <v>0</v>
      </c>
      <c r="BP19" s="51">
        <f t="shared" si="61"/>
        <v>0</v>
      </c>
      <c r="BQ19" s="51">
        <f t="shared" si="61"/>
        <v>0</v>
      </c>
      <c r="BR19" s="51">
        <f t="shared" si="61"/>
        <v>0</v>
      </c>
      <c r="BS19" s="51">
        <f t="shared" si="61"/>
        <v>0</v>
      </c>
      <c r="BT19" s="51">
        <f t="shared" si="61"/>
        <v>0</v>
      </c>
      <c r="BU19" s="51">
        <f t="shared" si="62"/>
        <v>0</v>
      </c>
      <c r="BV19" s="51">
        <f t="shared" si="62"/>
        <v>0</v>
      </c>
      <c r="BW19" s="51">
        <f t="shared" si="62"/>
        <v>0</v>
      </c>
      <c r="BX19" s="51">
        <f t="shared" si="62"/>
        <v>0</v>
      </c>
      <c r="BY19" s="51">
        <f t="shared" si="62"/>
        <v>0</v>
      </c>
      <c r="BZ19" s="51">
        <f t="shared" si="62"/>
        <v>0</v>
      </c>
      <c r="CA19" s="51">
        <f t="shared" si="62"/>
        <v>0</v>
      </c>
      <c r="CB19" s="51">
        <f t="shared" si="62"/>
        <v>0</v>
      </c>
      <c r="CC19" s="51">
        <f t="shared" si="62"/>
        <v>0</v>
      </c>
      <c r="CD19" s="51">
        <f t="shared" si="62"/>
        <v>0</v>
      </c>
      <c r="CE19" s="51">
        <f t="shared" si="63"/>
        <v>0</v>
      </c>
      <c r="CF19" s="51">
        <f t="shared" si="63"/>
        <v>0</v>
      </c>
      <c r="CG19" s="51">
        <f t="shared" si="63"/>
        <v>0</v>
      </c>
      <c r="CH19" s="51">
        <f t="shared" si="63"/>
        <v>0</v>
      </c>
      <c r="CI19" s="51">
        <f t="shared" si="63"/>
        <v>0</v>
      </c>
      <c r="CJ19" s="51">
        <f t="shared" si="63"/>
        <v>0</v>
      </c>
      <c r="CK19" s="51">
        <f t="shared" si="63"/>
        <v>0</v>
      </c>
      <c r="CL19" s="51">
        <f t="shared" si="63"/>
        <v>0</v>
      </c>
      <c r="CM19" s="51">
        <f t="shared" si="63"/>
        <v>0</v>
      </c>
      <c r="CN19" s="51">
        <f t="shared" si="63"/>
        <v>0</v>
      </c>
      <c r="CO19" s="51">
        <f t="shared" si="64"/>
        <v>0</v>
      </c>
      <c r="CP19" s="51">
        <f t="shared" si="64"/>
        <v>0</v>
      </c>
      <c r="CQ19" s="51">
        <f t="shared" si="64"/>
        <v>0</v>
      </c>
      <c r="CR19" s="51">
        <f t="shared" si="64"/>
        <v>0</v>
      </c>
      <c r="CS19" s="51">
        <f t="shared" si="64"/>
        <v>0</v>
      </c>
      <c r="CT19" s="51">
        <f t="shared" si="64"/>
        <v>0</v>
      </c>
      <c r="CU19" s="51">
        <f t="shared" si="64"/>
        <v>0</v>
      </c>
      <c r="CV19" s="51">
        <f t="shared" si="64"/>
        <v>0</v>
      </c>
      <c r="CW19" s="51">
        <f t="shared" si="64"/>
        <v>0</v>
      </c>
      <c r="CX19" s="51">
        <f t="shared" si="64"/>
        <v>0</v>
      </c>
      <c r="CY19" s="51">
        <f t="shared" si="65"/>
        <v>0</v>
      </c>
      <c r="CZ19" s="51">
        <f t="shared" si="65"/>
        <v>0</v>
      </c>
      <c r="DA19" s="51">
        <f t="shared" si="65"/>
        <v>0</v>
      </c>
      <c r="DB19" s="51">
        <f t="shared" si="65"/>
        <v>0</v>
      </c>
      <c r="DC19" s="51">
        <f t="shared" si="65"/>
        <v>0</v>
      </c>
      <c r="DD19" s="51">
        <f t="shared" si="65"/>
        <v>0</v>
      </c>
      <c r="DE19" s="51">
        <f t="shared" si="65"/>
        <v>0</v>
      </c>
      <c r="DF19" s="51">
        <f t="shared" si="65"/>
        <v>0</v>
      </c>
      <c r="DG19" s="51">
        <f t="shared" si="65"/>
        <v>0</v>
      </c>
      <c r="DH19" s="51">
        <f t="shared" si="65"/>
        <v>0</v>
      </c>
      <c r="DI19" s="51">
        <f t="shared" si="66"/>
        <v>0</v>
      </c>
      <c r="DJ19" s="51">
        <f t="shared" si="66"/>
        <v>0</v>
      </c>
      <c r="DK19" s="51">
        <f t="shared" si="66"/>
        <v>0</v>
      </c>
      <c r="DL19" s="51">
        <f t="shared" si="66"/>
        <v>0</v>
      </c>
      <c r="DM19" s="51">
        <f t="shared" si="66"/>
        <v>0</v>
      </c>
      <c r="DN19" s="51">
        <f t="shared" si="66"/>
        <v>0</v>
      </c>
      <c r="DO19" s="51">
        <f t="shared" si="66"/>
        <v>0</v>
      </c>
      <c r="DP19" s="51">
        <f t="shared" si="66"/>
        <v>0</v>
      </c>
      <c r="DQ19" s="51">
        <f t="shared" si="66"/>
        <v>0</v>
      </c>
      <c r="DR19" s="51">
        <f t="shared" si="66"/>
        <v>0</v>
      </c>
      <c r="DS19" s="51">
        <f t="shared" si="67"/>
        <v>0</v>
      </c>
      <c r="DT19" s="51">
        <f t="shared" si="67"/>
        <v>0</v>
      </c>
      <c r="DU19" s="51">
        <f t="shared" si="67"/>
        <v>0</v>
      </c>
      <c r="DV19" s="51">
        <f t="shared" si="67"/>
        <v>0</v>
      </c>
      <c r="DW19" s="51">
        <f t="shared" si="67"/>
        <v>0</v>
      </c>
      <c r="DX19" s="51">
        <f t="shared" si="67"/>
        <v>0</v>
      </c>
      <c r="DY19" s="51">
        <f t="shared" si="67"/>
        <v>0</v>
      </c>
      <c r="DZ19" s="51">
        <f t="shared" si="67"/>
        <v>0</v>
      </c>
      <c r="EA19" s="51">
        <f t="shared" si="67"/>
        <v>0</v>
      </c>
      <c r="EB19" s="51">
        <f t="shared" si="67"/>
        <v>0</v>
      </c>
      <c r="EC19" s="51">
        <f t="shared" si="68"/>
        <v>0</v>
      </c>
      <c r="ED19" s="51">
        <f t="shared" si="68"/>
        <v>0</v>
      </c>
      <c r="EE19" s="51">
        <f t="shared" si="68"/>
        <v>0</v>
      </c>
      <c r="EF19" s="51">
        <f t="shared" si="68"/>
        <v>0</v>
      </c>
      <c r="EG19" s="51">
        <f t="shared" si="68"/>
        <v>0</v>
      </c>
      <c r="EH19" s="51">
        <f t="shared" si="68"/>
        <v>0</v>
      </c>
      <c r="EI19" s="51">
        <f t="shared" si="68"/>
        <v>0</v>
      </c>
      <c r="EJ19" s="51">
        <f t="shared" si="68"/>
        <v>0</v>
      </c>
      <c r="EK19" s="51">
        <f t="shared" si="68"/>
        <v>0</v>
      </c>
      <c r="EL19" s="51">
        <f t="shared" si="68"/>
        <v>0</v>
      </c>
      <c r="EM19" s="51">
        <f t="shared" si="69"/>
        <v>0</v>
      </c>
      <c r="EN19" s="51">
        <f t="shared" si="69"/>
        <v>0</v>
      </c>
      <c r="EO19" s="51">
        <f t="shared" si="69"/>
        <v>0</v>
      </c>
      <c r="EP19" s="51">
        <f t="shared" si="69"/>
        <v>0</v>
      </c>
      <c r="EQ19" s="51">
        <f t="shared" si="69"/>
        <v>0</v>
      </c>
      <c r="ER19" s="51">
        <f t="shared" si="69"/>
        <v>0</v>
      </c>
      <c r="ES19" s="51">
        <f t="shared" si="69"/>
        <v>0</v>
      </c>
      <c r="ET19" s="51">
        <f t="shared" si="69"/>
        <v>0</v>
      </c>
      <c r="EU19" s="51">
        <f t="shared" si="69"/>
        <v>0</v>
      </c>
      <c r="EV19" s="51">
        <f t="shared" si="69"/>
        <v>0</v>
      </c>
      <c r="EW19" s="51">
        <f t="shared" si="70"/>
        <v>0</v>
      </c>
      <c r="EX19" s="51">
        <f t="shared" si="70"/>
        <v>0</v>
      </c>
      <c r="EY19" s="51">
        <f t="shared" si="70"/>
        <v>0</v>
      </c>
      <c r="EZ19" s="51">
        <f t="shared" si="70"/>
        <v>0</v>
      </c>
      <c r="FA19" s="51">
        <f t="shared" si="70"/>
        <v>0</v>
      </c>
      <c r="FB19" s="51">
        <f t="shared" si="70"/>
        <v>0</v>
      </c>
      <c r="FC19" s="51">
        <f t="shared" si="70"/>
        <v>0</v>
      </c>
      <c r="FD19" s="51">
        <f t="shared" si="70"/>
        <v>0</v>
      </c>
      <c r="FE19" s="51">
        <f t="shared" si="70"/>
        <v>0</v>
      </c>
      <c r="FF19" s="51">
        <f t="shared" si="70"/>
        <v>0</v>
      </c>
      <c r="FG19" s="51">
        <f t="shared" si="71"/>
        <v>0</v>
      </c>
      <c r="FH19" s="51">
        <f t="shared" si="71"/>
        <v>0</v>
      </c>
      <c r="FI19" s="51">
        <f t="shared" si="71"/>
        <v>0</v>
      </c>
      <c r="FJ19" s="51">
        <f t="shared" si="71"/>
        <v>0</v>
      </c>
      <c r="FK19" s="51">
        <f t="shared" si="71"/>
        <v>0</v>
      </c>
      <c r="FL19" s="51">
        <f t="shared" si="71"/>
        <v>0</v>
      </c>
      <c r="FM19" s="51">
        <f t="shared" si="71"/>
        <v>0</v>
      </c>
      <c r="FN19" s="51">
        <f t="shared" si="71"/>
        <v>0</v>
      </c>
      <c r="FO19" s="51">
        <f t="shared" si="71"/>
        <v>0</v>
      </c>
      <c r="FP19" s="51">
        <f t="shared" si="71"/>
        <v>0</v>
      </c>
      <c r="FQ19" s="51">
        <f t="shared" si="72"/>
        <v>0</v>
      </c>
      <c r="FR19" s="51">
        <f t="shared" si="72"/>
        <v>0</v>
      </c>
      <c r="FS19" s="51">
        <f t="shared" si="72"/>
        <v>0</v>
      </c>
      <c r="FT19" s="51">
        <f t="shared" si="72"/>
        <v>0</v>
      </c>
      <c r="FU19" s="51">
        <f t="shared" si="72"/>
        <v>0</v>
      </c>
      <c r="FV19" s="51">
        <f t="shared" si="72"/>
        <v>0</v>
      </c>
      <c r="FW19" s="51">
        <f t="shared" si="72"/>
        <v>0</v>
      </c>
      <c r="FX19" s="51">
        <f t="shared" si="72"/>
        <v>0</v>
      </c>
      <c r="FY19" s="51">
        <f t="shared" si="72"/>
        <v>0</v>
      </c>
      <c r="FZ19" s="51">
        <f t="shared" si="72"/>
        <v>0</v>
      </c>
      <c r="GA19" s="51">
        <f t="shared" si="73"/>
        <v>0</v>
      </c>
      <c r="GB19" s="51">
        <f t="shared" si="73"/>
        <v>0</v>
      </c>
      <c r="GC19" s="51">
        <f t="shared" si="73"/>
        <v>0</v>
      </c>
      <c r="GD19" s="51">
        <f t="shared" si="73"/>
        <v>0</v>
      </c>
      <c r="GE19" s="51">
        <f t="shared" si="73"/>
        <v>0</v>
      </c>
      <c r="GF19" s="51">
        <f t="shared" si="73"/>
        <v>0</v>
      </c>
      <c r="GG19" s="51">
        <f t="shared" si="73"/>
        <v>0</v>
      </c>
      <c r="GH19" s="51">
        <f t="shared" si="73"/>
        <v>0</v>
      </c>
      <c r="GI19" s="51">
        <f t="shared" si="73"/>
        <v>0</v>
      </c>
      <c r="GJ19" s="51">
        <f t="shared" si="73"/>
        <v>0</v>
      </c>
      <c r="GK19" s="51">
        <f t="shared" si="74"/>
        <v>0</v>
      </c>
      <c r="GL19" s="51">
        <f t="shared" si="74"/>
        <v>0</v>
      </c>
      <c r="GM19" s="51">
        <f t="shared" si="74"/>
        <v>0</v>
      </c>
      <c r="GN19" s="51">
        <f t="shared" si="74"/>
        <v>0</v>
      </c>
      <c r="GO19" s="51">
        <f t="shared" si="74"/>
        <v>0</v>
      </c>
      <c r="GP19" s="51">
        <f t="shared" si="74"/>
        <v>0</v>
      </c>
      <c r="GQ19" s="51">
        <f t="shared" si="74"/>
        <v>0</v>
      </c>
      <c r="GR19" s="51">
        <f t="shared" si="74"/>
        <v>0</v>
      </c>
      <c r="GS19" s="51">
        <f t="shared" si="74"/>
        <v>0</v>
      </c>
      <c r="GT19" s="51">
        <f t="shared" si="74"/>
        <v>0</v>
      </c>
      <c r="GU19" s="51">
        <f t="shared" si="75"/>
        <v>0</v>
      </c>
      <c r="GV19" s="51">
        <f t="shared" si="75"/>
        <v>0</v>
      </c>
      <c r="GW19" s="51">
        <f t="shared" si="75"/>
        <v>0</v>
      </c>
      <c r="GX19" s="51">
        <f t="shared" si="75"/>
        <v>0</v>
      </c>
      <c r="GY19" s="51">
        <f t="shared" si="75"/>
        <v>0</v>
      </c>
      <c r="GZ19" s="51">
        <f t="shared" si="75"/>
        <v>0</v>
      </c>
      <c r="HA19" s="51">
        <f t="shared" si="75"/>
        <v>0</v>
      </c>
      <c r="HB19" s="51">
        <f t="shared" si="75"/>
        <v>0</v>
      </c>
      <c r="HC19" s="51">
        <f t="shared" si="75"/>
        <v>0</v>
      </c>
      <c r="HD19" s="51">
        <f t="shared" si="75"/>
        <v>0</v>
      </c>
      <c r="HE19" s="51">
        <f t="shared" si="76"/>
        <v>0</v>
      </c>
      <c r="HF19" s="51">
        <f t="shared" si="76"/>
        <v>0</v>
      </c>
      <c r="HG19" s="51">
        <f t="shared" si="76"/>
        <v>0</v>
      </c>
      <c r="HH19" s="51">
        <f t="shared" si="76"/>
        <v>0</v>
      </c>
      <c r="HI19" s="51">
        <f t="shared" si="76"/>
        <v>0</v>
      </c>
      <c r="HJ19" s="51">
        <f t="shared" si="76"/>
        <v>0</v>
      </c>
      <c r="HK19" s="51">
        <f t="shared" si="76"/>
        <v>0</v>
      </c>
      <c r="HL19" s="51">
        <f t="shared" si="76"/>
        <v>0</v>
      </c>
      <c r="HM19" s="51">
        <f t="shared" si="76"/>
        <v>0</v>
      </c>
      <c r="HN19" s="51">
        <f t="shared" si="76"/>
        <v>0</v>
      </c>
      <c r="HO19" s="51">
        <f t="shared" si="76"/>
        <v>0</v>
      </c>
      <c r="HP19" s="51">
        <f t="shared" si="76"/>
        <v>0</v>
      </c>
      <c r="HR19" s="46">
        <v>16</v>
      </c>
      <c r="HS19" s="49">
        <f t="shared" si="35"/>
        <v>80</v>
      </c>
      <c r="HT19" s="52" t="str">
        <f t="shared" si="36"/>
        <v/>
      </c>
      <c r="HU19" s="63">
        <f t="shared" si="37"/>
        <v>0</v>
      </c>
      <c r="HV19" s="50">
        <f t="shared" si="10"/>
        <v>0.98096672503943438</v>
      </c>
      <c r="HW19" s="50" t="str">
        <f t="shared" si="11"/>
        <v>01:20</v>
      </c>
      <c r="HX19" s="50">
        <v>38.508834969238549</v>
      </c>
      <c r="HY19" s="62">
        <f>HY18+HX19*Escenario1!$D$15*0.06</f>
        <v>321.03687724246532</v>
      </c>
      <c r="HZ19" s="50">
        <f t="shared" si="38"/>
        <v>16.679721477813352</v>
      </c>
      <c r="IA19" s="64">
        <f>IA18+HZ19*Escenario1!$D$15*0.06</f>
        <v>156.01225192564613</v>
      </c>
      <c r="IB19" s="54"/>
      <c r="IC19" s="47">
        <v>17</v>
      </c>
      <c r="ID19" s="48">
        <f t="shared" si="12"/>
        <v>0</v>
      </c>
      <c r="IE19" s="48">
        <f t="shared" si="77"/>
        <v>0</v>
      </c>
      <c r="IF19" s="48">
        <f t="shared" si="77"/>
        <v>0</v>
      </c>
      <c r="IG19" s="48">
        <f t="shared" si="77"/>
        <v>0</v>
      </c>
      <c r="IH19" s="48">
        <f t="shared" si="77"/>
        <v>0</v>
      </c>
      <c r="II19" s="48">
        <f t="shared" si="77"/>
        <v>0</v>
      </c>
      <c r="IJ19" s="48">
        <f t="shared" si="77"/>
        <v>0</v>
      </c>
      <c r="IK19" s="48">
        <f t="shared" si="77"/>
        <v>4.4751983576649488E-5</v>
      </c>
      <c r="IL19" s="48">
        <f t="shared" si="77"/>
        <v>1.1151658490373781E-4</v>
      </c>
      <c r="IM19" s="48">
        <f t="shared" si="77"/>
        <v>2.5595687974807398E-4</v>
      </c>
      <c r="IN19" s="48">
        <f t="shared" si="77"/>
        <v>5.8604981628922268E-4</v>
      </c>
      <c r="IO19" s="48">
        <f t="shared" si="78"/>
        <v>1.3658629589843377E-3</v>
      </c>
      <c r="IP19" s="48">
        <f t="shared" si="78"/>
        <v>3.2093238342923826E-3</v>
      </c>
      <c r="IQ19" s="48">
        <f t="shared" si="78"/>
        <v>7.8504339864859992E-3</v>
      </c>
      <c r="IR19" s="48">
        <f t="shared" si="78"/>
        <v>1.2976985830460603E-2</v>
      </c>
      <c r="IS19" s="48">
        <f t="shared" si="78"/>
        <v>6.7154609757989992E-3</v>
      </c>
      <c r="IT19" s="48">
        <f t="shared" si="78"/>
        <v>0</v>
      </c>
      <c r="IU19" s="48">
        <f t="shared" si="78"/>
        <v>0</v>
      </c>
      <c r="IV19" s="48">
        <f t="shared" si="78"/>
        <v>0</v>
      </c>
      <c r="IW19" s="48">
        <f t="shared" si="78"/>
        <v>0</v>
      </c>
      <c r="IX19" s="48">
        <f t="shared" si="78"/>
        <v>0</v>
      </c>
      <c r="IY19" s="48">
        <f t="shared" si="79"/>
        <v>0</v>
      </c>
      <c r="IZ19" s="48">
        <f t="shared" si="79"/>
        <v>0</v>
      </c>
      <c r="JA19" s="48">
        <f t="shared" si="79"/>
        <v>0</v>
      </c>
      <c r="JB19" s="48">
        <f t="shared" si="79"/>
        <v>0</v>
      </c>
      <c r="JC19" s="48">
        <f t="shared" si="79"/>
        <v>0</v>
      </c>
      <c r="JD19" s="48">
        <f t="shared" si="79"/>
        <v>0</v>
      </c>
      <c r="JE19" s="48">
        <f t="shared" si="79"/>
        <v>0</v>
      </c>
      <c r="JF19" s="48">
        <f t="shared" si="79"/>
        <v>0</v>
      </c>
      <c r="JG19" s="48">
        <f t="shared" si="79"/>
        <v>0</v>
      </c>
      <c r="JH19" s="48">
        <f t="shared" si="79"/>
        <v>0</v>
      </c>
      <c r="JI19" s="48">
        <f t="shared" si="80"/>
        <v>0</v>
      </c>
      <c r="JJ19" s="48">
        <f t="shared" si="80"/>
        <v>0</v>
      </c>
      <c r="JK19" s="48">
        <f t="shared" si="80"/>
        <v>0</v>
      </c>
      <c r="JL19" s="48">
        <f t="shared" si="80"/>
        <v>0</v>
      </c>
      <c r="JM19" s="48">
        <f t="shared" si="80"/>
        <v>0</v>
      </c>
      <c r="JN19" s="48">
        <f t="shared" si="80"/>
        <v>0</v>
      </c>
      <c r="JO19" s="48">
        <f t="shared" si="80"/>
        <v>0</v>
      </c>
      <c r="JP19" s="48">
        <f t="shared" si="80"/>
        <v>0</v>
      </c>
      <c r="JQ19" s="48">
        <f t="shared" si="80"/>
        <v>0</v>
      </c>
      <c r="JR19" s="48">
        <f t="shared" si="80"/>
        <v>0</v>
      </c>
      <c r="JS19" s="48">
        <f t="shared" si="81"/>
        <v>0</v>
      </c>
      <c r="JT19" s="48">
        <f t="shared" si="81"/>
        <v>0</v>
      </c>
      <c r="JU19" s="48">
        <f t="shared" si="81"/>
        <v>0</v>
      </c>
      <c r="JV19" s="48">
        <f t="shared" si="81"/>
        <v>0</v>
      </c>
      <c r="JW19" s="48">
        <f t="shared" si="81"/>
        <v>0</v>
      </c>
      <c r="JX19" s="48">
        <f t="shared" si="81"/>
        <v>0</v>
      </c>
      <c r="JY19" s="48">
        <f t="shared" si="81"/>
        <v>0</v>
      </c>
      <c r="JZ19" s="48">
        <f t="shared" si="81"/>
        <v>0</v>
      </c>
      <c r="KA19" s="48">
        <f t="shared" si="81"/>
        <v>0</v>
      </c>
      <c r="KB19" s="48">
        <f t="shared" si="81"/>
        <v>0</v>
      </c>
      <c r="KC19" s="48">
        <f t="shared" si="82"/>
        <v>0</v>
      </c>
      <c r="KD19" s="48">
        <f t="shared" si="82"/>
        <v>0</v>
      </c>
      <c r="KE19" s="48">
        <f t="shared" si="82"/>
        <v>0</v>
      </c>
      <c r="KF19" s="48">
        <f t="shared" si="82"/>
        <v>0</v>
      </c>
      <c r="KG19" s="48">
        <f t="shared" si="82"/>
        <v>0</v>
      </c>
      <c r="KH19" s="48">
        <f t="shared" si="82"/>
        <v>0</v>
      </c>
      <c r="KI19" s="48">
        <f t="shared" si="82"/>
        <v>0</v>
      </c>
      <c r="KJ19" s="48">
        <f t="shared" si="82"/>
        <v>0</v>
      </c>
      <c r="KK19" s="48">
        <f t="shared" si="82"/>
        <v>0</v>
      </c>
      <c r="KL19" s="48">
        <f t="shared" si="82"/>
        <v>0</v>
      </c>
      <c r="KM19" s="48">
        <f t="shared" si="83"/>
        <v>0</v>
      </c>
      <c r="KN19" s="48">
        <f t="shared" si="83"/>
        <v>0</v>
      </c>
      <c r="KO19" s="48">
        <f t="shared" si="83"/>
        <v>0</v>
      </c>
      <c r="KP19" s="48">
        <f t="shared" si="83"/>
        <v>0</v>
      </c>
      <c r="KQ19" s="48">
        <f t="shared" si="83"/>
        <v>0</v>
      </c>
      <c r="KR19" s="48">
        <f t="shared" si="83"/>
        <v>0</v>
      </c>
      <c r="KS19" s="48">
        <f t="shared" si="83"/>
        <v>0</v>
      </c>
      <c r="KT19" s="48">
        <f t="shared" si="83"/>
        <v>0</v>
      </c>
      <c r="KU19" s="48">
        <f t="shared" si="83"/>
        <v>0</v>
      </c>
      <c r="KV19" s="48">
        <f t="shared" si="83"/>
        <v>0</v>
      </c>
      <c r="KW19" s="48">
        <f t="shared" si="84"/>
        <v>0</v>
      </c>
      <c r="KX19" s="48">
        <f t="shared" si="84"/>
        <v>0</v>
      </c>
      <c r="KY19" s="48">
        <f t="shared" si="84"/>
        <v>0</v>
      </c>
      <c r="KZ19" s="48">
        <f t="shared" si="84"/>
        <v>0</v>
      </c>
      <c r="LA19" s="48">
        <f t="shared" si="84"/>
        <v>0</v>
      </c>
      <c r="LB19" s="48">
        <f t="shared" si="84"/>
        <v>0</v>
      </c>
      <c r="LC19" s="48">
        <f t="shared" si="84"/>
        <v>0</v>
      </c>
      <c r="LD19" s="48">
        <f t="shared" si="84"/>
        <v>0</v>
      </c>
      <c r="LE19" s="48">
        <f t="shared" si="84"/>
        <v>0</v>
      </c>
      <c r="LF19" s="48">
        <f t="shared" si="84"/>
        <v>0</v>
      </c>
      <c r="LG19" s="48">
        <f t="shared" si="85"/>
        <v>0</v>
      </c>
      <c r="LH19" s="48">
        <f t="shared" si="85"/>
        <v>0</v>
      </c>
      <c r="LI19" s="48">
        <f t="shared" si="85"/>
        <v>0</v>
      </c>
      <c r="LJ19" s="48">
        <f t="shared" si="85"/>
        <v>0</v>
      </c>
      <c r="LK19" s="48">
        <f t="shared" si="85"/>
        <v>0</v>
      </c>
      <c r="LL19" s="48">
        <f t="shared" si="85"/>
        <v>0</v>
      </c>
      <c r="LM19" s="48">
        <f t="shared" si="85"/>
        <v>0</v>
      </c>
      <c r="LN19" s="48">
        <f t="shared" si="85"/>
        <v>0</v>
      </c>
      <c r="LO19" s="48">
        <f t="shared" si="85"/>
        <v>0</v>
      </c>
      <c r="LP19" s="48">
        <f t="shared" si="85"/>
        <v>0</v>
      </c>
      <c r="LQ19" s="48">
        <f t="shared" si="86"/>
        <v>0</v>
      </c>
      <c r="LR19" s="48">
        <f t="shared" si="86"/>
        <v>0</v>
      </c>
      <c r="LS19" s="48">
        <f t="shared" si="86"/>
        <v>0</v>
      </c>
      <c r="LT19" s="48">
        <f t="shared" si="86"/>
        <v>0</v>
      </c>
      <c r="LU19" s="48">
        <f t="shared" si="86"/>
        <v>0</v>
      </c>
      <c r="LV19" s="48">
        <f t="shared" si="86"/>
        <v>0</v>
      </c>
      <c r="LW19" s="48">
        <f t="shared" si="86"/>
        <v>0</v>
      </c>
      <c r="LX19" s="48">
        <f t="shared" si="86"/>
        <v>0</v>
      </c>
      <c r="LY19" s="48">
        <f t="shared" si="86"/>
        <v>0</v>
      </c>
      <c r="LZ19" s="48">
        <f t="shared" si="86"/>
        <v>0</v>
      </c>
      <c r="MA19" s="48">
        <f t="shared" si="87"/>
        <v>0</v>
      </c>
      <c r="MB19" s="48">
        <f t="shared" si="87"/>
        <v>0</v>
      </c>
      <c r="MC19" s="48">
        <f t="shared" si="87"/>
        <v>0</v>
      </c>
      <c r="MD19" s="48">
        <f t="shared" si="87"/>
        <v>0</v>
      </c>
      <c r="ME19" s="48">
        <f t="shared" si="87"/>
        <v>0</v>
      </c>
      <c r="MF19" s="48">
        <f t="shared" si="87"/>
        <v>0</v>
      </c>
      <c r="MG19" s="48">
        <f t="shared" si="87"/>
        <v>0</v>
      </c>
      <c r="MH19" s="48">
        <f t="shared" si="87"/>
        <v>0</v>
      </c>
      <c r="MI19" s="48">
        <f t="shared" si="87"/>
        <v>0</v>
      </c>
      <c r="MJ19" s="48">
        <f t="shared" si="87"/>
        <v>0</v>
      </c>
      <c r="MK19" s="48">
        <f t="shared" si="88"/>
        <v>0</v>
      </c>
      <c r="ML19" s="48">
        <f t="shared" si="88"/>
        <v>0</v>
      </c>
      <c r="MM19" s="48">
        <f t="shared" si="88"/>
        <v>0</v>
      </c>
      <c r="MN19" s="48">
        <f t="shared" si="88"/>
        <v>0</v>
      </c>
      <c r="MO19" s="48">
        <f t="shared" si="88"/>
        <v>0</v>
      </c>
      <c r="MP19" s="48">
        <f t="shared" si="88"/>
        <v>0</v>
      </c>
      <c r="MQ19" s="48">
        <f t="shared" si="88"/>
        <v>0</v>
      </c>
      <c r="MR19" s="48">
        <f t="shared" si="88"/>
        <v>0</v>
      </c>
      <c r="MS19" s="48">
        <f t="shared" si="88"/>
        <v>0</v>
      </c>
      <c r="MT19" s="48">
        <f t="shared" si="88"/>
        <v>0</v>
      </c>
      <c r="MU19" s="48">
        <f t="shared" si="89"/>
        <v>0</v>
      </c>
      <c r="MV19" s="48">
        <f t="shared" si="89"/>
        <v>0</v>
      </c>
      <c r="MW19" s="48">
        <f t="shared" si="89"/>
        <v>0</v>
      </c>
      <c r="MX19" s="48">
        <f t="shared" si="89"/>
        <v>0</v>
      </c>
      <c r="MY19" s="48">
        <f t="shared" si="89"/>
        <v>0</v>
      </c>
      <c r="MZ19" s="48">
        <f t="shared" si="89"/>
        <v>0</v>
      </c>
      <c r="NA19" s="48">
        <f t="shared" si="89"/>
        <v>0</v>
      </c>
      <c r="NB19" s="48">
        <f t="shared" si="89"/>
        <v>0</v>
      </c>
      <c r="NC19" s="48">
        <f t="shared" si="89"/>
        <v>0</v>
      </c>
      <c r="ND19" s="48">
        <f t="shared" si="89"/>
        <v>0</v>
      </c>
      <c r="NE19" s="48">
        <f t="shared" si="90"/>
        <v>0</v>
      </c>
      <c r="NF19" s="48">
        <f t="shared" si="90"/>
        <v>0</v>
      </c>
      <c r="NG19" s="48">
        <f t="shared" si="90"/>
        <v>0</v>
      </c>
      <c r="NH19" s="48">
        <f t="shared" si="90"/>
        <v>0</v>
      </c>
      <c r="NI19" s="48">
        <f t="shared" si="90"/>
        <v>0</v>
      </c>
      <c r="NJ19" s="48">
        <f t="shared" si="90"/>
        <v>0</v>
      </c>
      <c r="NK19" s="48">
        <f t="shared" si="90"/>
        <v>0</v>
      </c>
      <c r="NL19" s="48">
        <f t="shared" si="90"/>
        <v>0</v>
      </c>
      <c r="NM19" s="48">
        <f t="shared" si="90"/>
        <v>0</v>
      </c>
      <c r="NN19" s="48">
        <f t="shared" si="90"/>
        <v>0</v>
      </c>
      <c r="NO19" s="48">
        <f t="shared" si="91"/>
        <v>0</v>
      </c>
      <c r="NP19" s="48">
        <f t="shared" si="91"/>
        <v>0</v>
      </c>
      <c r="NQ19" s="48">
        <f t="shared" si="91"/>
        <v>0</v>
      </c>
      <c r="NR19" s="48">
        <f t="shared" si="91"/>
        <v>0</v>
      </c>
      <c r="NS19" s="48">
        <f t="shared" si="91"/>
        <v>0</v>
      </c>
      <c r="NT19" s="48">
        <f t="shared" si="91"/>
        <v>0</v>
      </c>
      <c r="NU19" s="48">
        <f t="shared" si="91"/>
        <v>0</v>
      </c>
      <c r="NV19" s="48">
        <f t="shared" si="91"/>
        <v>0</v>
      </c>
      <c r="NW19" s="48">
        <f t="shared" si="91"/>
        <v>0</v>
      </c>
      <c r="NX19" s="48">
        <f t="shared" si="91"/>
        <v>0</v>
      </c>
      <c r="NY19" s="48">
        <f t="shared" si="92"/>
        <v>0</v>
      </c>
      <c r="NZ19" s="48">
        <f t="shared" si="92"/>
        <v>0</v>
      </c>
      <c r="OA19" s="48">
        <f t="shared" si="92"/>
        <v>0</v>
      </c>
      <c r="OB19" s="48">
        <f t="shared" si="92"/>
        <v>0</v>
      </c>
      <c r="OC19" s="48">
        <f t="shared" si="92"/>
        <v>0</v>
      </c>
      <c r="OD19" s="48">
        <f t="shared" si="92"/>
        <v>0</v>
      </c>
      <c r="OE19" s="48">
        <f t="shared" si="92"/>
        <v>0</v>
      </c>
      <c r="OF19" s="48">
        <f t="shared" si="92"/>
        <v>0</v>
      </c>
      <c r="OG19" s="48">
        <f t="shared" si="92"/>
        <v>0</v>
      </c>
      <c r="OH19" s="48">
        <f t="shared" si="92"/>
        <v>0</v>
      </c>
      <c r="OI19" s="48">
        <f t="shared" si="93"/>
        <v>0</v>
      </c>
      <c r="OJ19" s="48">
        <f t="shared" si="93"/>
        <v>0</v>
      </c>
      <c r="OK19" s="48">
        <f t="shared" si="93"/>
        <v>0</v>
      </c>
      <c r="OL19" s="48">
        <f t="shared" si="93"/>
        <v>0</v>
      </c>
      <c r="OM19" s="48">
        <f t="shared" si="93"/>
        <v>0</v>
      </c>
      <c r="ON19" s="48">
        <f t="shared" si="93"/>
        <v>0</v>
      </c>
      <c r="OO19" s="48">
        <f t="shared" si="93"/>
        <v>0</v>
      </c>
      <c r="OP19" s="48">
        <f t="shared" si="93"/>
        <v>0</v>
      </c>
      <c r="OQ19" s="48">
        <f t="shared" si="93"/>
        <v>0</v>
      </c>
      <c r="OR19" s="48">
        <f t="shared" si="93"/>
        <v>0</v>
      </c>
      <c r="OS19" s="48">
        <f t="shared" si="94"/>
        <v>0</v>
      </c>
      <c r="OT19" s="48">
        <f t="shared" si="94"/>
        <v>0</v>
      </c>
      <c r="OU19" s="48">
        <f t="shared" si="94"/>
        <v>0</v>
      </c>
      <c r="OV19" s="48">
        <f t="shared" si="94"/>
        <v>0</v>
      </c>
      <c r="OW19" s="48">
        <f t="shared" si="94"/>
        <v>0</v>
      </c>
      <c r="OX19" s="48">
        <f t="shared" si="94"/>
        <v>0</v>
      </c>
      <c r="OY19" s="48">
        <f t="shared" si="94"/>
        <v>0</v>
      </c>
      <c r="OZ19" s="48">
        <f t="shared" si="94"/>
        <v>0</v>
      </c>
      <c r="PA19" s="48">
        <f t="shared" si="94"/>
        <v>0</v>
      </c>
      <c r="PB19" s="48">
        <f t="shared" si="94"/>
        <v>0</v>
      </c>
      <c r="PC19" s="48">
        <f t="shared" si="95"/>
        <v>0</v>
      </c>
      <c r="PD19" s="48">
        <f t="shared" si="95"/>
        <v>0</v>
      </c>
      <c r="PE19" s="48">
        <f t="shared" si="95"/>
        <v>0</v>
      </c>
      <c r="PF19" s="48">
        <f t="shared" si="95"/>
        <v>0</v>
      </c>
      <c r="PG19" s="48">
        <f t="shared" si="95"/>
        <v>0</v>
      </c>
      <c r="PH19" s="48">
        <f t="shared" si="95"/>
        <v>0</v>
      </c>
      <c r="PI19" s="48">
        <f t="shared" si="95"/>
        <v>0</v>
      </c>
      <c r="PJ19" s="48">
        <f t="shared" si="95"/>
        <v>0</v>
      </c>
      <c r="PK19" s="48">
        <f t="shared" si="95"/>
        <v>0</v>
      </c>
      <c r="PL19" s="48">
        <f t="shared" si="95"/>
        <v>0</v>
      </c>
      <c r="PM19" s="48">
        <f t="shared" si="95"/>
        <v>0</v>
      </c>
      <c r="PN19" s="48">
        <f t="shared" si="95"/>
        <v>0</v>
      </c>
    </row>
    <row r="20" spans="1:430" x14ac:dyDescent="0.3">
      <c r="A20" s="29">
        <v>1</v>
      </c>
      <c r="B20" s="30">
        <f t="shared" si="96"/>
        <v>2.7777777777777777</v>
      </c>
      <c r="C20" s="31">
        <f t="shared" si="97"/>
        <v>8.8598311329610109</v>
      </c>
      <c r="D20" s="29">
        <f t="shared" si="98"/>
        <v>5</v>
      </c>
      <c r="E20" s="30">
        <f t="shared" si="99"/>
        <v>4.9584141187214081</v>
      </c>
      <c r="F20" s="30">
        <f t="shared" ref="F20:F55" si="104">IF(A20*$D$15&gt;$B$15,0,E20-E19)</f>
        <v>4.9584141187214081</v>
      </c>
      <c r="G20" s="30">
        <f t="shared" si="100"/>
        <v>4.6919492921784833</v>
      </c>
      <c r="H20" s="30">
        <f t="shared" si="101"/>
        <v>0.2664648265429248</v>
      </c>
      <c r="I20" s="30">
        <f t="shared" si="102"/>
        <v>3.3202499582837519</v>
      </c>
      <c r="J20" s="30">
        <f t="shared" si="103"/>
        <v>1.6381641604376562</v>
      </c>
      <c r="R20" s="26"/>
      <c r="W20" s="46">
        <v>17</v>
      </c>
      <c r="X20" s="49">
        <f t="shared" si="14"/>
        <v>85</v>
      </c>
      <c r="Y20" s="52">
        <f t="shared" si="6"/>
        <v>4.0747664123875174</v>
      </c>
      <c r="Z20" s="63">
        <f t="shared" si="7"/>
        <v>5.9699549011322866E-5</v>
      </c>
      <c r="AA20" s="50">
        <f t="shared" si="8"/>
        <v>0.25207761272224349</v>
      </c>
      <c r="AB20" s="50">
        <v>18.895276399251198</v>
      </c>
      <c r="AC20" s="62">
        <f t="shared" si="15"/>
        <v>170.69320823659456</v>
      </c>
      <c r="AD20" s="54"/>
      <c r="AE20" s="46">
        <v>18</v>
      </c>
      <c r="AF20" s="51">
        <f t="shared" si="9"/>
        <v>5.9699549011322866E-5</v>
      </c>
      <c r="AG20" s="51">
        <f t="shared" si="58"/>
        <v>8.7540741517313391E-5</v>
      </c>
      <c r="AH20" s="51">
        <f t="shared" si="58"/>
        <v>1.2837388479443857E-4</v>
      </c>
      <c r="AI20" s="51">
        <f t="shared" si="58"/>
        <v>1.8776725283595457E-4</v>
      </c>
      <c r="AJ20" s="51">
        <f t="shared" si="58"/>
        <v>2.7490993918839258E-4</v>
      </c>
      <c r="AK20" s="51">
        <f t="shared" si="58"/>
        <v>4.0443968208431289E-4</v>
      </c>
      <c r="AL20" s="51">
        <f t="shared" si="58"/>
        <v>5.9827068957529241E-4</v>
      </c>
      <c r="AM20" s="51">
        <f t="shared" si="58"/>
        <v>8.8742146466493359E-4</v>
      </c>
      <c r="AN20" s="51">
        <f t="shared" si="58"/>
        <v>1.3138426304416823E-3</v>
      </c>
      <c r="AO20" s="51">
        <f t="shared" si="58"/>
        <v>1.9322447552118155E-3</v>
      </c>
      <c r="AP20" s="51">
        <f t="shared" si="58"/>
        <v>2.9578823769679957E-3</v>
      </c>
      <c r="AQ20" s="51">
        <f t="shared" si="59"/>
        <v>4.3725776573519236E-3</v>
      </c>
      <c r="AR20" s="51">
        <f t="shared" si="59"/>
        <v>5.6037913669719245E-3</v>
      </c>
      <c r="AS20" s="51">
        <f t="shared" si="59"/>
        <v>6.0067150249743864E-3</v>
      </c>
      <c r="AT20" s="51">
        <f t="shared" si="59"/>
        <v>5.0334268353983951E-3</v>
      </c>
      <c r="AU20" s="51">
        <f t="shared" si="59"/>
        <v>2.648818732339102E-3</v>
      </c>
      <c r="AV20" s="51">
        <f t="shared" si="59"/>
        <v>7.6072713075802073E-4</v>
      </c>
      <c r="AW20" s="51">
        <f t="shared" si="59"/>
        <v>0</v>
      </c>
      <c r="AX20" s="51">
        <f t="shared" si="59"/>
        <v>0</v>
      </c>
      <c r="AY20" s="51">
        <f t="shared" si="59"/>
        <v>0</v>
      </c>
      <c r="AZ20" s="51">
        <f t="shared" si="59"/>
        <v>0</v>
      </c>
      <c r="BA20" s="51">
        <f t="shared" si="60"/>
        <v>0</v>
      </c>
      <c r="BB20" s="51">
        <f t="shared" si="60"/>
        <v>0</v>
      </c>
      <c r="BC20" s="51">
        <f t="shared" si="60"/>
        <v>0</v>
      </c>
      <c r="BD20" s="51">
        <f t="shared" si="60"/>
        <v>0</v>
      </c>
      <c r="BE20" s="51">
        <f t="shared" si="60"/>
        <v>0</v>
      </c>
      <c r="BF20" s="51">
        <f t="shared" si="60"/>
        <v>0</v>
      </c>
      <c r="BG20" s="51">
        <f t="shared" si="60"/>
        <v>0</v>
      </c>
      <c r="BH20" s="51">
        <f t="shared" si="60"/>
        <v>0</v>
      </c>
      <c r="BI20" s="51">
        <f t="shared" si="60"/>
        <v>0</v>
      </c>
      <c r="BJ20" s="51">
        <f t="shared" si="60"/>
        <v>0</v>
      </c>
      <c r="BK20" s="51">
        <f t="shared" si="61"/>
        <v>0</v>
      </c>
      <c r="BL20" s="51">
        <f t="shared" si="61"/>
        <v>0</v>
      </c>
      <c r="BM20" s="51">
        <f t="shared" si="61"/>
        <v>0</v>
      </c>
      <c r="BN20" s="51">
        <f t="shared" si="61"/>
        <v>0</v>
      </c>
      <c r="BO20" s="51">
        <f t="shared" si="61"/>
        <v>0</v>
      </c>
      <c r="BP20" s="51">
        <f t="shared" si="61"/>
        <v>0</v>
      </c>
      <c r="BQ20" s="51">
        <f t="shared" si="61"/>
        <v>0</v>
      </c>
      <c r="BR20" s="51">
        <f t="shared" si="61"/>
        <v>0</v>
      </c>
      <c r="BS20" s="51">
        <f t="shared" si="61"/>
        <v>0</v>
      </c>
      <c r="BT20" s="51">
        <f t="shared" si="61"/>
        <v>0</v>
      </c>
      <c r="BU20" s="51">
        <f t="shared" si="62"/>
        <v>0</v>
      </c>
      <c r="BV20" s="51">
        <f t="shared" si="62"/>
        <v>0</v>
      </c>
      <c r="BW20" s="51">
        <f t="shared" si="62"/>
        <v>0</v>
      </c>
      <c r="BX20" s="51">
        <f t="shared" si="62"/>
        <v>0</v>
      </c>
      <c r="BY20" s="51">
        <f t="shared" si="62"/>
        <v>0</v>
      </c>
      <c r="BZ20" s="51">
        <f t="shared" si="62"/>
        <v>0</v>
      </c>
      <c r="CA20" s="51">
        <f t="shared" si="62"/>
        <v>0</v>
      </c>
      <c r="CB20" s="51">
        <f t="shared" si="62"/>
        <v>0</v>
      </c>
      <c r="CC20" s="51">
        <f t="shared" si="62"/>
        <v>0</v>
      </c>
      <c r="CD20" s="51">
        <f t="shared" si="62"/>
        <v>0</v>
      </c>
      <c r="CE20" s="51">
        <f t="shared" si="63"/>
        <v>0</v>
      </c>
      <c r="CF20" s="51">
        <f t="shared" si="63"/>
        <v>0</v>
      </c>
      <c r="CG20" s="51">
        <f t="shared" si="63"/>
        <v>0</v>
      </c>
      <c r="CH20" s="51">
        <f t="shared" si="63"/>
        <v>0</v>
      </c>
      <c r="CI20" s="51">
        <f t="shared" si="63"/>
        <v>0</v>
      </c>
      <c r="CJ20" s="51">
        <f t="shared" si="63"/>
        <v>0</v>
      </c>
      <c r="CK20" s="51">
        <f t="shared" si="63"/>
        <v>0</v>
      </c>
      <c r="CL20" s="51">
        <f t="shared" si="63"/>
        <v>0</v>
      </c>
      <c r="CM20" s="51">
        <f t="shared" si="63"/>
        <v>0</v>
      </c>
      <c r="CN20" s="51">
        <f t="shared" si="63"/>
        <v>0</v>
      </c>
      <c r="CO20" s="51">
        <f t="shared" si="64"/>
        <v>0</v>
      </c>
      <c r="CP20" s="51">
        <f t="shared" si="64"/>
        <v>0</v>
      </c>
      <c r="CQ20" s="51">
        <f t="shared" si="64"/>
        <v>0</v>
      </c>
      <c r="CR20" s="51">
        <f t="shared" si="64"/>
        <v>0</v>
      </c>
      <c r="CS20" s="51">
        <f t="shared" si="64"/>
        <v>0</v>
      </c>
      <c r="CT20" s="51">
        <f t="shared" si="64"/>
        <v>0</v>
      </c>
      <c r="CU20" s="51">
        <f t="shared" si="64"/>
        <v>0</v>
      </c>
      <c r="CV20" s="51">
        <f t="shared" si="64"/>
        <v>0</v>
      </c>
      <c r="CW20" s="51">
        <f t="shared" si="64"/>
        <v>0</v>
      </c>
      <c r="CX20" s="51">
        <f t="shared" si="64"/>
        <v>0</v>
      </c>
      <c r="CY20" s="51">
        <f t="shared" si="65"/>
        <v>0</v>
      </c>
      <c r="CZ20" s="51">
        <f t="shared" si="65"/>
        <v>0</v>
      </c>
      <c r="DA20" s="51">
        <f t="shared" si="65"/>
        <v>0</v>
      </c>
      <c r="DB20" s="51">
        <f t="shared" si="65"/>
        <v>0</v>
      </c>
      <c r="DC20" s="51">
        <f t="shared" si="65"/>
        <v>0</v>
      </c>
      <c r="DD20" s="51">
        <f t="shared" si="65"/>
        <v>0</v>
      </c>
      <c r="DE20" s="51">
        <f t="shared" si="65"/>
        <v>0</v>
      </c>
      <c r="DF20" s="51">
        <f t="shared" si="65"/>
        <v>0</v>
      </c>
      <c r="DG20" s="51">
        <f t="shared" si="65"/>
        <v>0</v>
      </c>
      <c r="DH20" s="51">
        <f t="shared" si="65"/>
        <v>0</v>
      </c>
      <c r="DI20" s="51">
        <f t="shared" si="66"/>
        <v>0</v>
      </c>
      <c r="DJ20" s="51">
        <f t="shared" si="66"/>
        <v>0</v>
      </c>
      <c r="DK20" s="51">
        <f t="shared" si="66"/>
        <v>0</v>
      </c>
      <c r="DL20" s="51">
        <f t="shared" si="66"/>
        <v>0</v>
      </c>
      <c r="DM20" s="51">
        <f t="shared" si="66"/>
        <v>0</v>
      </c>
      <c r="DN20" s="51">
        <f t="shared" si="66"/>
        <v>0</v>
      </c>
      <c r="DO20" s="51">
        <f t="shared" si="66"/>
        <v>0</v>
      </c>
      <c r="DP20" s="51">
        <f t="shared" si="66"/>
        <v>0</v>
      </c>
      <c r="DQ20" s="51">
        <f t="shared" si="66"/>
        <v>0</v>
      </c>
      <c r="DR20" s="51">
        <f t="shared" si="66"/>
        <v>0</v>
      </c>
      <c r="DS20" s="51">
        <f t="shared" si="67"/>
        <v>0</v>
      </c>
      <c r="DT20" s="51">
        <f t="shared" si="67"/>
        <v>0</v>
      </c>
      <c r="DU20" s="51">
        <f t="shared" si="67"/>
        <v>0</v>
      </c>
      <c r="DV20" s="51">
        <f t="shared" si="67"/>
        <v>0</v>
      </c>
      <c r="DW20" s="51">
        <f t="shared" si="67"/>
        <v>0</v>
      </c>
      <c r="DX20" s="51">
        <f t="shared" si="67"/>
        <v>0</v>
      </c>
      <c r="DY20" s="51">
        <f t="shared" si="67"/>
        <v>0</v>
      </c>
      <c r="DZ20" s="51">
        <f t="shared" si="67"/>
        <v>0</v>
      </c>
      <c r="EA20" s="51">
        <f t="shared" si="67"/>
        <v>0</v>
      </c>
      <c r="EB20" s="51">
        <f t="shared" si="67"/>
        <v>0</v>
      </c>
      <c r="EC20" s="51">
        <f t="shared" si="68"/>
        <v>0</v>
      </c>
      <c r="ED20" s="51">
        <f t="shared" si="68"/>
        <v>0</v>
      </c>
      <c r="EE20" s="51">
        <f t="shared" si="68"/>
        <v>0</v>
      </c>
      <c r="EF20" s="51">
        <f t="shared" si="68"/>
        <v>0</v>
      </c>
      <c r="EG20" s="51">
        <f t="shared" si="68"/>
        <v>0</v>
      </c>
      <c r="EH20" s="51">
        <f t="shared" si="68"/>
        <v>0</v>
      </c>
      <c r="EI20" s="51">
        <f t="shared" si="68"/>
        <v>0</v>
      </c>
      <c r="EJ20" s="51">
        <f t="shared" si="68"/>
        <v>0</v>
      </c>
      <c r="EK20" s="51">
        <f t="shared" si="68"/>
        <v>0</v>
      </c>
      <c r="EL20" s="51">
        <f t="shared" si="68"/>
        <v>0</v>
      </c>
      <c r="EM20" s="51">
        <f t="shared" si="69"/>
        <v>0</v>
      </c>
      <c r="EN20" s="51">
        <f t="shared" si="69"/>
        <v>0</v>
      </c>
      <c r="EO20" s="51">
        <f t="shared" si="69"/>
        <v>0</v>
      </c>
      <c r="EP20" s="51">
        <f t="shared" si="69"/>
        <v>0</v>
      </c>
      <c r="EQ20" s="51">
        <f t="shared" si="69"/>
        <v>0</v>
      </c>
      <c r="ER20" s="51">
        <f t="shared" si="69"/>
        <v>0</v>
      </c>
      <c r="ES20" s="51">
        <f t="shared" si="69"/>
        <v>0</v>
      </c>
      <c r="ET20" s="51">
        <f t="shared" si="69"/>
        <v>0</v>
      </c>
      <c r="EU20" s="51">
        <f t="shared" si="69"/>
        <v>0</v>
      </c>
      <c r="EV20" s="51">
        <f t="shared" si="69"/>
        <v>0</v>
      </c>
      <c r="EW20" s="51">
        <f t="shared" si="70"/>
        <v>0</v>
      </c>
      <c r="EX20" s="51">
        <f t="shared" si="70"/>
        <v>0</v>
      </c>
      <c r="EY20" s="51">
        <f t="shared" si="70"/>
        <v>0</v>
      </c>
      <c r="EZ20" s="51">
        <f t="shared" si="70"/>
        <v>0</v>
      </c>
      <c r="FA20" s="51">
        <f t="shared" si="70"/>
        <v>0</v>
      </c>
      <c r="FB20" s="51">
        <f t="shared" si="70"/>
        <v>0</v>
      </c>
      <c r="FC20" s="51">
        <f t="shared" si="70"/>
        <v>0</v>
      </c>
      <c r="FD20" s="51">
        <f t="shared" si="70"/>
        <v>0</v>
      </c>
      <c r="FE20" s="51">
        <f t="shared" si="70"/>
        <v>0</v>
      </c>
      <c r="FF20" s="51">
        <f t="shared" si="70"/>
        <v>0</v>
      </c>
      <c r="FG20" s="51">
        <f t="shared" si="71"/>
        <v>0</v>
      </c>
      <c r="FH20" s="51">
        <f t="shared" si="71"/>
        <v>0</v>
      </c>
      <c r="FI20" s="51">
        <f t="shared" si="71"/>
        <v>0</v>
      </c>
      <c r="FJ20" s="51">
        <f t="shared" si="71"/>
        <v>0</v>
      </c>
      <c r="FK20" s="51">
        <f t="shared" si="71"/>
        <v>0</v>
      </c>
      <c r="FL20" s="51">
        <f t="shared" si="71"/>
        <v>0</v>
      </c>
      <c r="FM20" s="51">
        <f t="shared" si="71"/>
        <v>0</v>
      </c>
      <c r="FN20" s="51">
        <f t="shared" si="71"/>
        <v>0</v>
      </c>
      <c r="FO20" s="51">
        <f t="shared" si="71"/>
        <v>0</v>
      </c>
      <c r="FP20" s="51">
        <f t="shared" si="71"/>
        <v>0</v>
      </c>
      <c r="FQ20" s="51">
        <f t="shared" si="72"/>
        <v>0</v>
      </c>
      <c r="FR20" s="51">
        <f t="shared" si="72"/>
        <v>0</v>
      </c>
      <c r="FS20" s="51">
        <f t="shared" si="72"/>
        <v>0</v>
      </c>
      <c r="FT20" s="51">
        <f t="shared" si="72"/>
        <v>0</v>
      </c>
      <c r="FU20" s="51">
        <f t="shared" si="72"/>
        <v>0</v>
      </c>
      <c r="FV20" s="51">
        <f t="shared" si="72"/>
        <v>0</v>
      </c>
      <c r="FW20" s="51">
        <f t="shared" si="72"/>
        <v>0</v>
      </c>
      <c r="FX20" s="51">
        <f t="shared" si="72"/>
        <v>0</v>
      </c>
      <c r="FY20" s="51">
        <f t="shared" si="72"/>
        <v>0</v>
      </c>
      <c r="FZ20" s="51">
        <f t="shared" si="72"/>
        <v>0</v>
      </c>
      <c r="GA20" s="51">
        <f t="shared" si="73"/>
        <v>0</v>
      </c>
      <c r="GB20" s="51">
        <f t="shared" si="73"/>
        <v>0</v>
      </c>
      <c r="GC20" s="51">
        <f t="shared" si="73"/>
        <v>0</v>
      </c>
      <c r="GD20" s="51">
        <f t="shared" si="73"/>
        <v>0</v>
      </c>
      <c r="GE20" s="51">
        <f t="shared" si="73"/>
        <v>0</v>
      </c>
      <c r="GF20" s="51">
        <f t="shared" si="73"/>
        <v>0</v>
      </c>
      <c r="GG20" s="51">
        <f t="shared" si="73"/>
        <v>0</v>
      </c>
      <c r="GH20" s="51">
        <f t="shared" si="73"/>
        <v>0</v>
      </c>
      <c r="GI20" s="51">
        <f t="shared" si="73"/>
        <v>0</v>
      </c>
      <c r="GJ20" s="51">
        <f t="shared" si="73"/>
        <v>0</v>
      </c>
      <c r="GK20" s="51">
        <f t="shared" si="74"/>
        <v>0</v>
      </c>
      <c r="GL20" s="51">
        <f t="shared" si="74"/>
        <v>0</v>
      </c>
      <c r="GM20" s="51">
        <f t="shared" si="74"/>
        <v>0</v>
      </c>
      <c r="GN20" s="51">
        <f t="shared" si="74"/>
        <v>0</v>
      </c>
      <c r="GO20" s="51">
        <f t="shared" si="74"/>
        <v>0</v>
      </c>
      <c r="GP20" s="51">
        <f t="shared" si="74"/>
        <v>0</v>
      </c>
      <c r="GQ20" s="51">
        <f t="shared" si="74"/>
        <v>0</v>
      </c>
      <c r="GR20" s="51">
        <f t="shared" si="74"/>
        <v>0</v>
      </c>
      <c r="GS20" s="51">
        <f t="shared" si="74"/>
        <v>0</v>
      </c>
      <c r="GT20" s="51">
        <f t="shared" si="74"/>
        <v>0</v>
      </c>
      <c r="GU20" s="51">
        <f t="shared" si="75"/>
        <v>0</v>
      </c>
      <c r="GV20" s="51">
        <f t="shared" si="75"/>
        <v>0</v>
      </c>
      <c r="GW20" s="51">
        <f t="shared" si="75"/>
        <v>0</v>
      </c>
      <c r="GX20" s="51">
        <f t="shared" si="75"/>
        <v>0</v>
      </c>
      <c r="GY20" s="51">
        <f t="shared" si="75"/>
        <v>0</v>
      </c>
      <c r="GZ20" s="51">
        <f t="shared" si="75"/>
        <v>0</v>
      </c>
      <c r="HA20" s="51">
        <f t="shared" si="75"/>
        <v>0</v>
      </c>
      <c r="HB20" s="51">
        <f t="shared" si="75"/>
        <v>0</v>
      </c>
      <c r="HC20" s="51">
        <f t="shared" si="75"/>
        <v>0</v>
      </c>
      <c r="HD20" s="51">
        <f t="shared" si="75"/>
        <v>0</v>
      </c>
      <c r="HE20" s="51">
        <f t="shared" si="76"/>
        <v>0</v>
      </c>
      <c r="HF20" s="51">
        <f t="shared" si="76"/>
        <v>0</v>
      </c>
      <c r="HG20" s="51">
        <f t="shared" si="76"/>
        <v>0</v>
      </c>
      <c r="HH20" s="51">
        <f t="shared" si="76"/>
        <v>0</v>
      </c>
      <c r="HI20" s="51">
        <f t="shared" si="76"/>
        <v>0</v>
      </c>
      <c r="HJ20" s="51">
        <f t="shared" si="76"/>
        <v>0</v>
      </c>
      <c r="HK20" s="51">
        <f t="shared" si="76"/>
        <v>0</v>
      </c>
      <c r="HL20" s="51">
        <f t="shared" si="76"/>
        <v>0</v>
      </c>
      <c r="HM20" s="51">
        <f t="shared" si="76"/>
        <v>0</v>
      </c>
      <c r="HN20" s="51">
        <f t="shared" si="76"/>
        <v>0</v>
      </c>
      <c r="HO20" s="51">
        <f t="shared" si="76"/>
        <v>0</v>
      </c>
      <c r="HP20" s="51">
        <f t="shared" si="76"/>
        <v>0</v>
      </c>
      <c r="HR20" s="46">
        <v>17</v>
      </c>
      <c r="HS20" s="49">
        <f t="shared" si="35"/>
        <v>85</v>
      </c>
      <c r="HT20" s="52" t="str">
        <f t="shared" si="36"/>
        <v/>
      </c>
      <c r="HU20" s="63">
        <f t="shared" si="37"/>
        <v>0</v>
      </c>
      <c r="HV20" s="50">
        <f t="shared" si="10"/>
        <v>0.92555306535879589</v>
      </c>
      <c r="HW20" s="50" t="str">
        <f t="shared" si="11"/>
        <v>01:25</v>
      </c>
      <c r="HX20" s="50">
        <v>35.931972661408729</v>
      </c>
      <c r="HY20" s="62">
        <f>HY19+HX20*Escenario1!$D$15*0.06</f>
        <v>331.81646904088797</v>
      </c>
      <c r="HZ20" s="50">
        <f t="shared" si="38"/>
        <v>17.03669626215753</v>
      </c>
      <c r="IA20" s="64">
        <f>IA19+HZ20*Escenario1!$D$15*0.06</f>
        <v>161.12326080429338</v>
      </c>
      <c r="IB20" s="54"/>
      <c r="IC20" s="47">
        <v>18</v>
      </c>
      <c r="ID20" s="48">
        <f t="shared" si="12"/>
        <v>0</v>
      </c>
      <c r="IE20" s="48">
        <f t="shared" si="77"/>
        <v>0</v>
      </c>
      <c r="IF20" s="48">
        <f t="shared" si="77"/>
        <v>0</v>
      </c>
      <c r="IG20" s="48">
        <f t="shared" si="77"/>
        <v>0</v>
      </c>
      <c r="IH20" s="48">
        <f t="shared" si="77"/>
        <v>0</v>
      </c>
      <c r="II20" s="48">
        <f t="shared" si="77"/>
        <v>0</v>
      </c>
      <c r="IJ20" s="48">
        <f t="shared" si="77"/>
        <v>0</v>
      </c>
      <c r="IK20" s="48">
        <f t="shared" si="77"/>
        <v>0</v>
      </c>
      <c r="IL20" s="48">
        <f t="shared" si="77"/>
        <v>4.4751983576649488E-5</v>
      </c>
      <c r="IM20" s="48">
        <f t="shared" si="77"/>
        <v>1.1151658490373781E-4</v>
      </c>
      <c r="IN20" s="48">
        <f t="shared" si="77"/>
        <v>2.5595687974807398E-4</v>
      </c>
      <c r="IO20" s="48">
        <f t="shared" si="78"/>
        <v>5.8604981628922268E-4</v>
      </c>
      <c r="IP20" s="48">
        <f t="shared" si="78"/>
        <v>1.3658629589843377E-3</v>
      </c>
      <c r="IQ20" s="48">
        <f t="shared" si="78"/>
        <v>3.2093238342923826E-3</v>
      </c>
      <c r="IR20" s="48">
        <f t="shared" si="78"/>
        <v>7.8504339864859992E-3</v>
      </c>
      <c r="IS20" s="48">
        <f t="shared" si="78"/>
        <v>1.2976985830460603E-2</v>
      </c>
      <c r="IT20" s="48">
        <f t="shared" si="78"/>
        <v>6.7154609757989992E-3</v>
      </c>
      <c r="IU20" s="48">
        <f t="shared" si="78"/>
        <v>0</v>
      </c>
      <c r="IV20" s="48">
        <f t="shared" si="78"/>
        <v>0</v>
      </c>
      <c r="IW20" s="48">
        <f t="shared" si="78"/>
        <v>0</v>
      </c>
      <c r="IX20" s="48">
        <f t="shared" si="78"/>
        <v>0</v>
      </c>
      <c r="IY20" s="48">
        <f t="shared" si="79"/>
        <v>0</v>
      </c>
      <c r="IZ20" s="48">
        <f t="shared" si="79"/>
        <v>0</v>
      </c>
      <c r="JA20" s="48">
        <f t="shared" si="79"/>
        <v>0</v>
      </c>
      <c r="JB20" s="48">
        <f t="shared" si="79"/>
        <v>0</v>
      </c>
      <c r="JC20" s="48">
        <f t="shared" si="79"/>
        <v>0</v>
      </c>
      <c r="JD20" s="48">
        <f t="shared" si="79"/>
        <v>0</v>
      </c>
      <c r="JE20" s="48">
        <f t="shared" si="79"/>
        <v>0</v>
      </c>
      <c r="JF20" s="48">
        <f t="shared" si="79"/>
        <v>0</v>
      </c>
      <c r="JG20" s="48">
        <f t="shared" si="79"/>
        <v>0</v>
      </c>
      <c r="JH20" s="48">
        <f t="shared" si="79"/>
        <v>0</v>
      </c>
      <c r="JI20" s="48">
        <f t="shared" si="80"/>
        <v>0</v>
      </c>
      <c r="JJ20" s="48">
        <f t="shared" si="80"/>
        <v>0</v>
      </c>
      <c r="JK20" s="48">
        <f t="shared" si="80"/>
        <v>0</v>
      </c>
      <c r="JL20" s="48">
        <f t="shared" si="80"/>
        <v>0</v>
      </c>
      <c r="JM20" s="48">
        <f t="shared" si="80"/>
        <v>0</v>
      </c>
      <c r="JN20" s="48">
        <f t="shared" si="80"/>
        <v>0</v>
      </c>
      <c r="JO20" s="48">
        <f t="shared" si="80"/>
        <v>0</v>
      </c>
      <c r="JP20" s="48">
        <f t="shared" si="80"/>
        <v>0</v>
      </c>
      <c r="JQ20" s="48">
        <f t="shared" si="80"/>
        <v>0</v>
      </c>
      <c r="JR20" s="48">
        <f t="shared" si="80"/>
        <v>0</v>
      </c>
      <c r="JS20" s="48">
        <f t="shared" si="81"/>
        <v>0</v>
      </c>
      <c r="JT20" s="48">
        <f t="shared" si="81"/>
        <v>0</v>
      </c>
      <c r="JU20" s="48">
        <f t="shared" si="81"/>
        <v>0</v>
      </c>
      <c r="JV20" s="48">
        <f t="shared" si="81"/>
        <v>0</v>
      </c>
      <c r="JW20" s="48">
        <f t="shared" si="81"/>
        <v>0</v>
      </c>
      <c r="JX20" s="48">
        <f t="shared" si="81"/>
        <v>0</v>
      </c>
      <c r="JY20" s="48">
        <f t="shared" si="81"/>
        <v>0</v>
      </c>
      <c r="JZ20" s="48">
        <f t="shared" si="81"/>
        <v>0</v>
      </c>
      <c r="KA20" s="48">
        <f t="shared" si="81"/>
        <v>0</v>
      </c>
      <c r="KB20" s="48">
        <f t="shared" si="81"/>
        <v>0</v>
      </c>
      <c r="KC20" s="48">
        <f t="shared" si="82"/>
        <v>0</v>
      </c>
      <c r="KD20" s="48">
        <f t="shared" si="82"/>
        <v>0</v>
      </c>
      <c r="KE20" s="48">
        <f t="shared" si="82"/>
        <v>0</v>
      </c>
      <c r="KF20" s="48">
        <f t="shared" si="82"/>
        <v>0</v>
      </c>
      <c r="KG20" s="48">
        <f t="shared" si="82"/>
        <v>0</v>
      </c>
      <c r="KH20" s="48">
        <f t="shared" si="82"/>
        <v>0</v>
      </c>
      <c r="KI20" s="48">
        <f t="shared" si="82"/>
        <v>0</v>
      </c>
      <c r="KJ20" s="48">
        <f t="shared" si="82"/>
        <v>0</v>
      </c>
      <c r="KK20" s="48">
        <f t="shared" si="82"/>
        <v>0</v>
      </c>
      <c r="KL20" s="48">
        <f t="shared" si="82"/>
        <v>0</v>
      </c>
      <c r="KM20" s="48">
        <f t="shared" si="83"/>
        <v>0</v>
      </c>
      <c r="KN20" s="48">
        <f t="shared" si="83"/>
        <v>0</v>
      </c>
      <c r="KO20" s="48">
        <f t="shared" si="83"/>
        <v>0</v>
      </c>
      <c r="KP20" s="48">
        <f t="shared" si="83"/>
        <v>0</v>
      </c>
      <c r="KQ20" s="48">
        <f t="shared" si="83"/>
        <v>0</v>
      </c>
      <c r="KR20" s="48">
        <f t="shared" si="83"/>
        <v>0</v>
      </c>
      <c r="KS20" s="48">
        <f t="shared" si="83"/>
        <v>0</v>
      </c>
      <c r="KT20" s="48">
        <f t="shared" si="83"/>
        <v>0</v>
      </c>
      <c r="KU20" s="48">
        <f t="shared" si="83"/>
        <v>0</v>
      </c>
      <c r="KV20" s="48">
        <f t="shared" si="83"/>
        <v>0</v>
      </c>
      <c r="KW20" s="48">
        <f t="shared" si="84"/>
        <v>0</v>
      </c>
      <c r="KX20" s="48">
        <f t="shared" si="84"/>
        <v>0</v>
      </c>
      <c r="KY20" s="48">
        <f t="shared" si="84"/>
        <v>0</v>
      </c>
      <c r="KZ20" s="48">
        <f t="shared" si="84"/>
        <v>0</v>
      </c>
      <c r="LA20" s="48">
        <f t="shared" si="84"/>
        <v>0</v>
      </c>
      <c r="LB20" s="48">
        <f t="shared" si="84"/>
        <v>0</v>
      </c>
      <c r="LC20" s="48">
        <f t="shared" si="84"/>
        <v>0</v>
      </c>
      <c r="LD20" s="48">
        <f t="shared" si="84"/>
        <v>0</v>
      </c>
      <c r="LE20" s="48">
        <f t="shared" si="84"/>
        <v>0</v>
      </c>
      <c r="LF20" s="48">
        <f t="shared" si="84"/>
        <v>0</v>
      </c>
      <c r="LG20" s="48">
        <f t="shared" si="85"/>
        <v>0</v>
      </c>
      <c r="LH20" s="48">
        <f t="shared" si="85"/>
        <v>0</v>
      </c>
      <c r="LI20" s="48">
        <f t="shared" si="85"/>
        <v>0</v>
      </c>
      <c r="LJ20" s="48">
        <f t="shared" si="85"/>
        <v>0</v>
      </c>
      <c r="LK20" s="48">
        <f t="shared" si="85"/>
        <v>0</v>
      </c>
      <c r="LL20" s="48">
        <f t="shared" si="85"/>
        <v>0</v>
      </c>
      <c r="LM20" s="48">
        <f t="shared" si="85"/>
        <v>0</v>
      </c>
      <c r="LN20" s="48">
        <f t="shared" si="85"/>
        <v>0</v>
      </c>
      <c r="LO20" s="48">
        <f t="shared" si="85"/>
        <v>0</v>
      </c>
      <c r="LP20" s="48">
        <f t="shared" si="85"/>
        <v>0</v>
      </c>
      <c r="LQ20" s="48">
        <f t="shared" si="86"/>
        <v>0</v>
      </c>
      <c r="LR20" s="48">
        <f t="shared" si="86"/>
        <v>0</v>
      </c>
      <c r="LS20" s="48">
        <f t="shared" si="86"/>
        <v>0</v>
      </c>
      <c r="LT20" s="48">
        <f t="shared" si="86"/>
        <v>0</v>
      </c>
      <c r="LU20" s="48">
        <f t="shared" si="86"/>
        <v>0</v>
      </c>
      <c r="LV20" s="48">
        <f t="shared" si="86"/>
        <v>0</v>
      </c>
      <c r="LW20" s="48">
        <f t="shared" si="86"/>
        <v>0</v>
      </c>
      <c r="LX20" s="48">
        <f t="shared" si="86"/>
        <v>0</v>
      </c>
      <c r="LY20" s="48">
        <f t="shared" si="86"/>
        <v>0</v>
      </c>
      <c r="LZ20" s="48">
        <f t="shared" si="86"/>
        <v>0</v>
      </c>
      <c r="MA20" s="48">
        <f t="shared" si="87"/>
        <v>0</v>
      </c>
      <c r="MB20" s="48">
        <f t="shared" si="87"/>
        <v>0</v>
      </c>
      <c r="MC20" s="48">
        <f t="shared" si="87"/>
        <v>0</v>
      </c>
      <c r="MD20" s="48">
        <f t="shared" si="87"/>
        <v>0</v>
      </c>
      <c r="ME20" s="48">
        <f t="shared" si="87"/>
        <v>0</v>
      </c>
      <c r="MF20" s="48">
        <f t="shared" si="87"/>
        <v>0</v>
      </c>
      <c r="MG20" s="48">
        <f t="shared" si="87"/>
        <v>0</v>
      </c>
      <c r="MH20" s="48">
        <f t="shared" si="87"/>
        <v>0</v>
      </c>
      <c r="MI20" s="48">
        <f t="shared" si="87"/>
        <v>0</v>
      </c>
      <c r="MJ20" s="48">
        <f t="shared" si="87"/>
        <v>0</v>
      </c>
      <c r="MK20" s="48">
        <f t="shared" si="88"/>
        <v>0</v>
      </c>
      <c r="ML20" s="48">
        <f t="shared" si="88"/>
        <v>0</v>
      </c>
      <c r="MM20" s="48">
        <f t="shared" si="88"/>
        <v>0</v>
      </c>
      <c r="MN20" s="48">
        <f t="shared" si="88"/>
        <v>0</v>
      </c>
      <c r="MO20" s="48">
        <f t="shared" si="88"/>
        <v>0</v>
      </c>
      <c r="MP20" s="48">
        <f t="shared" si="88"/>
        <v>0</v>
      </c>
      <c r="MQ20" s="48">
        <f t="shared" si="88"/>
        <v>0</v>
      </c>
      <c r="MR20" s="48">
        <f t="shared" si="88"/>
        <v>0</v>
      </c>
      <c r="MS20" s="48">
        <f t="shared" si="88"/>
        <v>0</v>
      </c>
      <c r="MT20" s="48">
        <f t="shared" si="88"/>
        <v>0</v>
      </c>
      <c r="MU20" s="48">
        <f t="shared" si="89"/>
        <v>0</v>
      </c>
      <c r="MV20" s="48">
        <f t="shared" si="89"/>
        <v>0</v>
      </c>
      <c r="MW20" s="48">
        <f t="shared" si="89"/>
        <v>0</v>
      </c>
      <c r="MX20" s="48">
        <f t="shared" si="89"/>
        <v>0</v>
      </c>
      <c r="MY20" s="48">
        <f t="shared" si="89"/>
        <v>0</v>
      </c>
      <c r="MZ20" s="48">
        <f t="shared" si="89"/>
        <v>0</v>
      </c>
      <c r="NA20" s="48">
        <f t="shared" si="89"/>
        <v>0</v>
      </c>
      <c r="NB20" s="48">
        <f t="shared" si="89"/>
        <v>0</v>
      </c>
      <c r="NC20" s="48">
        <f t="shared" si="89"/>
        <v>0</v>
      </c>
      <c r="ND20" s="48">
        <f t="shared" si="89"/>
        <v>0</v>
      </c>
      <c r="NE20" s="48">
        <f t="shared" si="90"/>
        <v>0</v>
      </c>
      <c r="NF20" s="48">
        <f t="shared" si="90"/>
        <v>0</v>
      </c>
      <c r="NG20" s="48">
        <f t="shared" si="90"/>
        <v>0</v>
      </c>
      <c r="NH20" s="48">
        <f t="shared" si="90"/>
        <v>0</v>
      </c>
      <c r="NI20" s="48">
        <f t="shared" si="90"/>
        <v>0</v>
      </c>
      <c r="NJ20" s="48">
        <f t="shared" si="90"/>
        <v>0</v>
      </c>
      <c r="NK20" s="48">
        <f t="shared" si="90"/>
        <v>0</v>
      </c>
      <c r="NL20" s="48">
        <f t="shared" si="90"/>
        <v>0</v>
      </c>
      <c r="NM20" s="48">
        <f t="shared" si="90"/>
        <v>0</v>
      </c>
      <c r="NN20" s="48">
        <f t="shared" si="90"/>
        <v>0</v>
      </c>
      <c r="NO20" s="48">
        <f t="shared" si="91"/>
        <v>0</v>
      </c>
      <c r="NP20" s="48">
        <f t="shared" si="91"/>
        <v>0</v>
      </c>
      <c r="NQ20" s="48">
        <f t="shared" si="91"/>
        <v>0</v>
      </c>
      <c r="NR20" s="48">
        <f t="shared" si="91"/>
        <v>0</v>
      </c>
      <c r="NS20" s="48">
        <f t="shared" si="91"/>
        <v>0</v>
      </c>
      <c r="NT20" s="48">
        <f t="shared" si="91"/>
        <v>0</v>
      </c>
      <c r="NU20" s="48">
        <f t="shared" si="91"/>
        <v>0</v>
      </c>
      <c r="NV20" s="48">
        <f t="shared" si="91"/>
        <v>0</v>
      </c>
      <c r="NW20" s="48">
        <f t="shared" si="91"/>
        <v>0</v>
      </c>
      <c r="NX20" s="48">
        <f t="shared" si="91"/>
        <v>0</v>
      </c>
      <c r="NY20" s="48">
        <f t="shared" si="92"/>
        <v>0</v>
      </c>
      <c r="NZ20" s="48">
        <f t="shared" si="92"/>
        <v>0</v>
      </c>
      <c r="OA20" s="48">
        <f t="shared" si="92"/>
        <v>0</v>
      </c>
      <c r="OB20" s="48">
        <f t="shared" si="92"/>
        <v>0</v>
      </c>
      <c r="OC20" s="48">
        <f t="shared" si="92"/>
        <v>0</v>
      </c>
      <c r="OD20" s="48">
        <f t="shared" si="92"/>
        <v>0</v>
      </c>
      <c r="OE20" s="48">
        <f t="shared" si="92"/>
        <v>0</v>
      </c>
      <c r="OF20" s="48">
        <f t="shared" si="92"/>
        <v>0</v>
      </c>
      <c r="OG20" s="48">
        <f t="shared" si="92"/>
        <v>0</v>
      </c>
      <c r="OH20" s="48">
        <f t="shared" si="92"/>
        <v>0</v>
      </c>
      <c r="OI20" s="48">
        <f t="shared" si="93"/>
        <v>0</v>
      </c>
      <c r="OJ20" s="48">
        <f t="shared" si="93"/>
        <v>0</v>
      </c>
      <c r="OK20" s="48">
        <f t="shared" si="93"/>
        <v>0</v>
      </c>
      <c r="OL20" s="48">
        <f t="shared" si="93"/>
        <v>0</v>
      </c>
      <c r="OM20" s="48">
        <f t="shared" si="93"/>
        <v>0</v>
      </c>
      <c r="ON20" s="48">
        <f t="shared" si="93"/>
        <v>0</v>
      </c>
      <c r="OO20" s="48">
        <f t="shared" si="93"/>
        <v>0</v>
      </c>
      <c r="OP20" s="48">
        <f t="shared" si="93"/>
        <v>0</v>
      </c>
      <c r="OQ20" s="48">
        <f t="shared" si="93"/>
        <v>0</v>
      </c>
      <c r="OR20" s="48">
        <f t="shared" si="93"/>
        <v>0</v>
      </c>
      <c r="OS20" s="48">
        <f t="shared" si="94"/>
        <v>0</v>
      </c>
      <c r="OT20" s="48">
        <f t="shared" si="94"/>
        <v>0</v>
      </c>
      <c r="OU20" s="48">
        <f t="shared" si="94"/>
        <v>0</v>
      </c>
      <c r="OV20" s="48">
        <f t="shared" si="94"/>
        <v>0</v>
      </c>
      <c r="OW20" s="48">
        <f t="shared" si="94"/>
        <v>0</v>
      </c>
      <c r="OX20" s="48">
        <f t="shared" si="94"/>
        <v>0</v>
      </c>
      <c r="OY20" s="48">
        <f t="shared" si="94"/>
        <v>0</v>
      </c>
      <c r="OZ20" s="48">
        <f t="shared" si="94"/>
        <v>0</v>
      </c>
      <c r="PA20" s="48">
        <f t="shared" si="94"/>
        <v>0</v>
      </c>
      <c r="PB20" s="48">
        <f t="shared" si="94"/>
        <v>0</v>
      </c>
      <c r="PC20" s="48">
        <f t="shared" si="95"/>
        <v>0</v>
      </c>
      <c r="PD20" s="48">
        <f t="shared" si="95"/>
        <v>0</v>
      </c>
      <c r="PE20" s="48">
        <f t="shared" si="95"/>
        <v>0</v>
      </c>
      <c r="PF20" s="48">
        <f t="shared" si="95"/>
        <v>0</v>
      </c>
      <c r="PG20" s="48">
        <f t="shared" si="95"/>
        <v>0</v>
      </c>
      <c r="PH20" s="48">
        <f t="shared" si="95"/>
        <v>0</v>
      </c>
      <c r="PI20" s="48">
        <f t="shared" si="95"/>
        <v>0</v>
      </c>
      <c r="PJ20" s="48">
        <f t="shared" si="95"/>
        <v>0</v>
      </c>
      <c r="PK20" s="48">
        <f t="shared" si="95"/>
        <v>0</v>
      </c>
      <c r="PL20" s="48">
        <f t="shared" si="95"/>
        <v>0</v>
      </c>
      <c r="PM20" s="48">
        <f t="shared" si="95"/>
        <v>0</v>
      </c>
      <c r="PN20" s="48">
        <f t="shared" si="95"/>
        <v>0</v>
      </c>
    </row>
    <row r="21" spans="1:430" x14ac:dyDescent="0.3">
      <c r="A21" s="29">
        <v>2</v>
      </c>
      <c r="B21" s="30">
        <f t="shared" si="96"/>
        <v>5.5555555555555554</v>
      </c>
      <c r="C21" s="31">
        <f t="shared" si="97"/>
        <v>16.646837387963807</v>
      </c>
      <c r="D21" s="29">
        <f t="shared" si="98"/>
        <v>10</v>
      </c>
      <c r="E21" s="30">
        <f t="shared" si="99"/>
        <v>9.3164206289960205</v>
      </c>
      <c r="F21" s="30">
        <f t="shared" si="104"/>
        <v>4.3580065102746124</v>
      </c>
      <c r="G21" s="30">
        <f t="shared" si="100"/>
        <v>4.092909220907889</v>
      </c>
      <c r="H21" s="30">
        <f t="shared" si="101"/>
        <v>0.26509728936672339</v>
      </c>
      <c r="I21" s="30">
        <f t="shared" si="102"/>
        <v>2.7713029948697447</v>
      </c>
      <c r="J21" s="30">
        <f t="shared" si="103"/>
        <v>1.5867035154048676</v>
      </c>
      <c r="W21" s="46">
        <v>18</v>
      </c>
      <c r="X21" s="49">
        <f t="shared" si="14"/>
        <v>90</v>
      </c>
      <c r="Y21" s="52">
        <f t="shared" si="6"/>
        <v>4.3144585542926652</v>
      </c>
      <c r="Z21" s="63">
        <f t="shared" si="7"/>
        <v>4.1075027703360157E-5</v>
      </c>
      <c r="AA21" s="50">
        <f t="shared" si="8"/>
        <v>0.2246720239649927</v>
      </c>
      <c r="AB21" s="50">
        <v>16.416536404378054</v>
      </c>
      <c r="AC21" s="62">
        <f t="shared" si="15"/>
        <v>175.61816915790797</v>
      </c>
      <c r="AD21" s="54"/>
      <c r="AE21" s="46">
        <v>19</v>
      </c>
      <c r="AF21" s="51">
        <f t="shared" si="9"/>
        <v>4.1075027703360157E-5</v>
      </c>
      <c r="AG21" s="51">
        <f t="shared" si="58"/>
        <v>5.9699549011322866E-5</v>
      </c>
      <c r="AH21" s="51">
        <f t="shared" si="58"/>
        <v>8.7540741517313391E-5</v>
      </c>
      <c r="AI21" s="51">
        <f t="shared" si="58"/>
        <v>1.2837388479443857E-4</v>
      </c>
      <c r="AJ21" s="51">
        <f t="shared" si="58"/>
        <v>1.8776725283595457E-4</v>
      </c>
      <c r="AK21" s="51">
        <f t="shared" si="58"/>
        <v>2.7490993918839258E-4</v>
      </c>
      <c r="AL21" s="51">
        <f t="shared" si="58"/>
        <v>4.0443968208431289E-4</v>
      </c>
      <c r="AM21" s="51">
        <f t="shared" si="58"/>
        <v>5.9827068957529241E-4</v>
      </c>
      <c r="AN21" s="51">
        <f t="shared" si="58"/>
        <v>8.8742146466493359E-4</v>
      </c>
      <c r="AO21" s="51">
        <f t="shared" si="58"/>
        <v>1.3138426304416823E-3</v>
      </c>
      <c r="AP21" s="51">
        <f t="shared" si="58"/>
        <v>1.9322447552118155E-3</v>
      </c>
      <c r="AQ21" s="51">
        <f t="shared" si="59"/>
        <v>2.9578823769679957E-3</v>
      </c>
      <c r="AR21" s="51">
        <f t="shared" si="59"/>
        <v>4.3725776573519236E-3</v>
      </c>
      <c r="AS21" s="51">
        <f t="shared" si="59"/>
        <v>5.6037913669719245E-3</v>
      </c>
      <c r="AT21" s="51">
        <f t="shared" si="59"/>
        <v>6.0067150249743864E-3</v>
      </c>
      <c r="AU21" s="51">
        <f t="shared" si="59"/>
        <v>5.0334268353983951E-3</v>
      </c>
      <c r="AV21" s="51">
        <f t="shared" si="59"/>
        <v>2.648818732339102E-3</v>
      </c>
      <c r="AW21" s="51">
        <f t="shared" si="59"/>
        <v>7.6072713075802073E-4</v>
      </c>
      <c r="AX21" s="51">
        <f t="shared" si="59"/>
        <v>0</v>
      </c>
      <c r="AY21" s="51">
        <f t="shared" si="59"/>
        <v>0</v>
      </c>
      <c r="AZ21" s="51">
        <f t="shared" si="59"/>
        <v>0</v>
      </c>
      <c r="BA21" s="51">
        <f t="shared" si="60"/>
        <v>0</v>
      </c>
      <c r="BB21" s="51">
        <f t="shared" si="60"/>
        <v>0</v>
      </c>
      <c r="BC21" s="51">
        <f t="shared" si="60"/>
        <v>0</v>
      </c>
      <c r="BD21" s="51">
        <f t="shared" si="60"/>
        <v>0</v>
      </c>
      <c r="BE21" s="51">
        <f t="shared" si="60"/>
        <v>0</v>
      </c>
      <c r="BF21" s="51">
        <f t="shared" si="60"/>
        <v>0</v>
      </c>
      <c r="BG21" s="51">
        <f t="shared" si="60"/>
        <v>0</v>
      </c>
      <c r="BH21" s="51">
        <f t="shared" si="60"/>
        <v>0</v>
      </c>
      <c r="BI21" s="51">
        <f t="shared" si="60"/>
        <v>0</v>
      </c>
      <c r="BJ21" s="51">
        <f t="shared" si="60"/>
        <v>0</v>
      </c>
      <c r="BK21" s="51">
        <f t="shared" si="61"/>
        <v>0</v>
      </c>
      <c r="BL21" s="51">
        <f t="shared" si="61"/>
        <v>0</v>
      </c>
      <c r="BM21" s="51">
        <f t="shared" si="61"/>
        <v>0</v>
      </c>
      <c r="BN21" s="51">
        <f t="shared" si="61"/>
        <v>0</v>
      </c>
      <c r="BO21" s="51">
        <f t="shared" si="61"/>
        <v>0</v>
      </c>
      <c r="BP21" s="51">
        <f t="shared" si="61"/>
        <v>0</v>
      </c>
      <c r="BQ21" s="51">
        <f t="shared" si="61"/>
        <v>0</v>
      </c>
      <c r="BR21" s="51">
        <f t="shared" si="61"/>
        <v>0</v>
      </c>
      <c r="BS21" s="51">
        <f t="shared" si="61"/>
        <v>0</v>
      </c>
      <c r="BT21" s="51">
        <f t="shared" si="61"/>
        <v>0</v>
      </c>
      <c r="BU21" s="51">
        <f t="shared" si="62"/>
        <v>0</v>
      </c>
      <c r="BV21" s="51">
        <f t="shared" si="62"/>
        <v>0</v>
      </c>
      <c r="BW21" s="51">
        <f t="shared" si="62"/>
        <v>0</v>
      </c>
      <c r="BX21" s="51">
        <f t="shared" si="62"/>
        <v>0</v>
      </c>
      <c r="BY21" s="51">
        <f t="shared" si="62"/>
        <v>0</v>
      </c>
      <c r="BZ21" s="51">
        <f t="shared" si="62"/>
        <v>0</v>
      </c>
      <c r="CA21" s="51">
        <f t="shared" si="62"/>
        <v>0</v>
      </c>
      <c r="CB21" s="51">
        <f t="shared" si="62"/>
        <v>0</v>
      </c>
      <c r="CC21" s="51">
        <f t="shared" si="62"/>
        <v>0</v>
      </c>
      <c r="CD21" s="51">
        <f t="shared" si="62"/>
        <v>0</v>
      </c>
      <c r="CE21" s="51">
        <f t="shared" si="63"/>
        <v>0</v>
      </c>
      <c r="CF21" s="51">
        <f t="shared" si="63"/>
        <v>0</v>
      </c>
      <c r="CG21" s="51">
        <f t="shared" si="63"/>
        <v>0</v>
      </c>
      <c r="CH21" s="51">
        <f t="shared" si="63"/>
        <v>0</v>
      </c>
      <c r="CI21" s="51">
        <f t="shared" si="63"/>
        <v>0</v>
      </c>
      <c r="CJ21" s="51">
        <f t="shared" si="63"/>
        <v>0</v>
      </c>
      <c r="CK21" s="51">
        <f t="shared" si="63"/>
        <v>0</v>
      </c>
      <c r="CL21" s="51">
        <f t="shared" si="63"/>
        <v>0</v>
      </c>
      <c r="CM21" s="51">
        <f t="shared" si="63"/>
        <v>0</v>
      </c>
      <c r="CN21" s="51">
        <f t="shared" si="63"/>
        <v>0</v>
      </c>
      <c r="CO21" s="51">
        <f t="shared" si="64"/>
        <v>0</v>
      </c>
      <c r="CP21" s="51">
        <f t="shared" si="64"/>
        <v>0</v>
      </c>
      <c r="CQ21" s="51">
        <f t="shared" si="64"/>
        <v>0</v>
      </c>
      <c r="CR21" s="51">
        <f t="shared" si="64"/>
        <v>0</v>
      </c>
      <c r="CS21" s="51">
        <f t="shared" si="64"/>
        <v>0</v>
      </c>
      <c r="CT21" s="51">
        <f t="shared" si="64"/>
        <v>0</v>
      </c>
      <c r="CU21" s="51">
        <f t="shared" si="64"/>
        <v>0</v>
      </c>
      <c r="CV21" s="51">
        <f t="shared" si="64"/>
        <v>0</v>
      </c>
      <c r="CW21" s="51">
        <f t="shared" si="64"/>
        <v>0</v>
      </c>
      <c r="CX21" s="51">
        <f t="shared" si="64"/>
        <v>0</v>
      </c>
      <c r="CY21" s="51">
        <f t="shared" si="65"/>
        <v>0</v>
      </c>
      <c r="CZ21" s="51">
        <f t="shared" si="65"/>
        <v>0</v>
      </c>
      <c r="DA21" s="51">
        <f t="shared" si="65"/>
        <v>0</v>
      </c>
      <c r="DB21" s="51">
        <f t="shared" si="65"/>
        <v>0</v>
      </c>
      <c r="DC21" s="51">
        <f t="shared" si="65"/>
        <v>0</v>
      </c>
      <c r="DD21" s="51">
        <f t="shared" si="65"/>
        <v>0</v>
      </c>
      <c r="DE21" s="51">
        <f t="shared" si="65"/>
        <v>0</v>
      </c>
      <c r="DF21" s="51">
        <f t="shared" si="65"/>
        <v>0</v>
      </c>
      <c r="DG21" s="51">
        <f t="shared" si="65"/>
        <v>0</v>
      </c>
      <c r="DH21" s="51">
        <f t="shared" si="65"/>
        <v>0</v>
      </c>
      <c r="DI21" s="51">
        <f t="shared" si="66"/>
        <v>0</v>
      </c>
      <c r="DJ21" s="51">
        <f t="shared" si="66"/>
        <v>0</v>
      </c>
      <c r="DK21" s="51">
        <f t="shared" si="66"/>
        <v>0</v>
      </c>
      <c r="DL21" s="51">
        <f t="shared" si="66"/>
        <v>0</v>
      </c>
      <c r="DM21" s="51">
        <f t="shared" si="66"/>
        <v>0</v>
      </c>
      <c r="DN21" s="51">
        <f t="shared" si="66"/>
        <v>0</v>
      </c>
      <c r="DO21" s="51">
        <f t="shared" si="66"/>
        <v>0</v>
      </c>
      <c r="DP21" s="51">
        <f t="shared" si="66"/>
        <v>0</v>
      </c>
      <c r="DQ21" s="51">
        <f t="shared" si="66"/>
        <v>0</v>
      </c>
      <c r="DR21" s="51">
        <f t="shared" si="66"/>
        <v>0</v>
      </c>
      <c r="DS21" s="51">
        <f t="shared" si="67"/>
        <v>0</v>
      </c>
      <c r="DT21" s="51">
        <f t="shared" si="67"/>
        <v>0</v>
      </c>
      <c r="DU21" s="51">
        <f t="shared" si="67"/>
        <v>0</v>
      </c>
      <c r="DV21" s="51">
        <f t="shared" si="67"/>
        <v>0</v>
      </c>
      <c r="DW21" s="51">
        <f t="shared" si="67"/>
        <v>0</v>
      </c>
      <c r="DX21" s="51">
        <f t="shared" si="67"/>
        <v>0</v>
      </c>
      <c r="DY21" s="51">
        <f t="shared" si="67"/>
        <v>0</v>
      </c>
      <c r="DZ21" s="51">
        <f t="shared" si="67"/>
        <v>0</v>
      </c>
      <c r="EA21" s="51">
        <f t="shared" si="67"/>
        <v>0</v>
      </c>
      <c r="EB21" s="51">
        <f t="shared" si="67"/>
        <v>0</v>
      </c>
      <c r="EC21" s="51">
        <f t="shared" si="68"/>
        <v>0</v>
      </c>
      <c r="ED21" s="51">
        <f t="shared" si="68"/>
        <v>0</v>
      </c>
      <c r="EE21" s="51">
        <f t="shared" si="68"/>
        <v>0</v>
      </c>
      <c r="EF21" s="51">
        <f t="shared" si="68"/>
        <v>0</v>
      </c>
      <c r="EG21" s="51">
        <f t="shared" si="68"/>
        <v>0</v>
      </c>
      <c r="EH21" s="51">
        <f t="shared" si="68"/>
        <v>0</v>
      </c>
      <c r="EI21" s="51">
        <f t="shared" si="68"/>
        <v>0</v>
      </c>
      <c r="EJ21" s="51">
        <f t="shared" si="68"/>
        <v>0</v>
      </c>
      <c r="EK21" s="51">
        <f t="shared" si="68"/>
        <v>0</v>
      </c>
      <c r="EL21" s="51">
        <f t="shared" si="68"/>
        <v>0</v>
      </c>
      <c r="EM21" s="51">
        <f t="shared" si="69"/>
        <v>0</v>
      </c>
      <c r="EN21" s="51">
        <f t="shared" si="69"/>
        <v>0</v>
      </c>
      <c r="EO21" s="51">
        <f t="shared" si="69"/>
        <v>0</v>
      </c>
      <c r="EP21" s="51">
        <f t="shared" si="69"/>
        <v>0</v>
      </c>
      <c r="EQ21" s="51">
        <f t="shared" si="69"/>
        <v>0</v>
      </c>
      <c r="ER21" s="51">
        <f t="shared" si="69"/>
        <v>0</v>
      </c>
      <c r="ES21" s="51">
        <f t="shared" si="69"/>
        <v>0</v>
      </c>
      <c r="ET21" s="51">
        <f t="shared" si="69"/>
        <v>0</v>
      </c>
      <c r="EU21" s="51">
        <f t="shared" si="69"/>
        <v>0</v>
      </c>
      <c r="EV21" s="51">
        <f t="shared" si="69"/>
        <v>0</v>
      </c>
      <c r="EW21" s="51">
        <f t="shared" si="70"/>
        <v>0</v>
      </c>
      <c r="EX21" s="51">
        <f t="shared" si="70"/>
        <v>0</v>
      </c>
      <c r="EY21" s="51">
        <f t="shared" si="70"/>
        <v>0</v>
      </c>
      <c r="EZ21" s="51">
        <f t="shared" si="70"/>
        <v>0</v>
      </c>
      <c r="FA21" s="51">
        <f t="shared" si="70"/>
        <v>0</v>
      </c>
      <c r="FB21" s="51">
        <f t="shared" si="70"/>
        <v>0</v>
      </c>
      <c r="FC21" s="51">
        <f t="shared" si="70"/>
        <v>0</v>
      </c>
      <c r="FD21" s="51">
        <f t="shared" si="70"/>
        <v>0</v>
      </c>
      <c r="FE21" s="51">
        <f t="shared" si="70"/>
        <v>0</v>
      </c>
      <c r="FF21" s="51">
        <f t="shared" si="70"/>
        <v>0</v>
      </c>
      <c r="FG21" s="51">
        <f t="shared" si="71"/>
        <v>0</v>
      </c>
      <c r="FH21" s="51">
        <f t="shared" si="71"/>
        <v>0</v>
      </c>
      <c r="FI21" s="51">
        <f t="shared" si="71"/>
        <v>0</v>
      </c>
      <c r="FJ21" s="51">
        <f t="shared" si="71"/>
        <v>0</v>
      </c>
      <c r="FK21" s="51">
        <f t="shared" si="71"/>
        <v>0</v>
      </c>
      <c r="FL21" s="51">
        <f t="shared" si="71"/>
        <v>0</v>
      </c>
      <c r="FM21" s="51">
        <f t="shared" si="71"/>
        <v>0</v>
      </c>
      <c r="FN21" s="51">
        <f t="shared" si="71"/>
        <v>0</v>
      </c>
      <c r="FO21" s="51">
        <f t="shared" si="71"/>
        <v>0</v>
      </c>
      <c r="FP21" s="51">
        <f t="shared" si="71"/>
        <v>0</v>
      </c>
      <c r="FQ21" s="51">
        <f t="shared" si="72"/>
        <v>0</v>
      </c>
      <c r="FR21" s="51">
        <f t="shared" si="72"/>
        <v>0</v>
      </c>
      <c r="FS21" s="51">
        <f t="shared" si="72"/>
        <v>0</v>
      </c>
      <c r="FT21" s="51">
        <f t="shared" si="72"/>
        <v>0</v>
      </c>
      <c r="FU21" s="51">
        <f t="shared" si="72"/>
        <v>0</v>
      </c>
      <c r="FV21" s="51">
        <f t="shared" si="72"/>
        <v>0</v>
      </c>
      <c r="FW21" s="51">
        <f t="shared" si="72"/>
        <v>0</v>
      </c>
      <c r="FX21" s="51">
        <f t="shared" si="72"/>
        <v>0</v>
      </c>
      <c r="FY21" s="51">
        <f t="shared" si="72"/>
        <v>0</v>
      </c>
      <c r="FZ21" s="51">
        <f t="shared" si="72"/>
        <v>0</v>
      </c>
      <c r="GA21" s="51">
        <f t="shared" si="73"/>
        <v>0</v>
      </c>
      <c r="GB21" s="51">
        <f t="shared" si="73"/>
        <v>0</v>
      </c>
      <c r="GC21" s="51">
        <f t="shared" si="73"/>
        <v>0</v>
      </c>
      <c r="GD21" s="51">
        <f t="shared" si="73"/>
        <v>0</v>
      </c>
      <c r="GE21" s="51">
        <f t="shared" si="73"/>
        <v>0</v>
      </c>
      <c r="GF21" s="51">
        <f t="shared" si="73"/>
        <v>0</v>
      </c>
      <c r="GG21" s="51">
        <f t="shared" si="73"/>
        <v>0</v>
      </c>
      <c r="GH21" s="51">
        <f t="shared" si="73"/>
        <v>0</v>
      </c>
      <c r="GI21" s="51">
        <f t="shared" si="73"/>
        <v>0</v>
      </c>
      <c r="GJ21" s="51">
        <f t="shared" si="73"/>
        <v>0</v>
      </c>
      <c r="GK21" s="51">
        <f t="shared" si="74"/>
        <v>0</v>
      </c>
      <c r="GL21" s="51">
        <f t="shared" si="74"/>
        <v>0</v>
      </c>
      <c r="GM21" s="51">
        <f t="shared" si="74"/>
        <v>0</v>
      </c>
      <c r="GN21" s="51">
        <f t="shared" si="74"/>
        <v>0</v>
      </c>
      <c r="GO21" s="51">
        <f t="shared" si="74"/>
        <v>0</v>
      </c>
      <c r="GP21" s="51">
        <f t="shared" si="74"/>
        <v>0</v>
      </c>
      <c r="GQ21" s="51">
        <f t="shared" si="74"/>
        <v>0</v>
      </c>
      <c r="GR21" s="51">
        <f t="shared" si="74"/>
        <v>0</v>
      </c>
      <c r="GS21" s="51">
        <f t="shared" si="74"/>
        <v>0</v>
      </c>
      <c r="GT21" s="51">
        <f t="shared" si="74"/>
        <v>0</v>
      </c>
      <c r="GU21" s="51">
        <f t="shared" si="75"/>
        <v>0</v>
      </c>
      <c r="GV21" s="51">
        <f t="shared" si="75"/>
        <v>0</v>
      </c>
      <c r="GW21" s="51">
        <f t="shared" si="75"/>
        <v>0</v>
      </c>
      <c r="GX21" s="51">
        <f t="shared" si="75"/>
        <v>0</v>
      </c>
      <c r="GY21" s="51">
        <f t="shared" si="75"/>
        <v>0</v>
      </c>
      <c r="GZ21" s="51">
        <f t="shared" si="75"/>
        <v>0</v>
      </c>
      <c r="HA21" s="51">
        <f t="shared" si="75"/>
        <v>0</v>
      </c>
      <c r="HB21" s="51">
        <f t="shared" si="75"/>
        <v>0</v>
      </c>
      <c r="HC21" s="51">
        <f t="shared" si="75"/>
        <v>0</v>
      </c>
      <c r="HD21" s="51">
        <f t="shared" si="75"/>
        <v>0</v>
      </c>
      <c r="HE21" s="51">
        <f t="shared" si="76"/>
        <v>0</v>
      </c>
      <c r="HF21" s="51">
        <f t="shared" si="76"/>
        <v>0</v>
      </c>
      <c r="HG21" s="51">
        <f t="shared" si="76"/>
        <v>0</v>
      </c>
      <c r="HH21" s="51">
        <f t="shared" si="76"/>
        <v>0</v>
      </c>
      <c r="HI21" s="51">
        <f t="shared" si="76"/>
        <v>0</v>
      </c>
      <c r="HJ21" s="51">
        <f t="shared" si="76"/>
        <v>0</v>
      </c>
      <c r="HK21" s="51">
        <f t="shared" si="76"/>
        <v>0</v>
      </c>
      <c r="HL21" s="51">
        <f t="shared" si="76"/>
        <v>0</v>
      </c>
      <c r="HM21" s="51">
        <f t="shared" si="76"/>
        <v>0</v>
      </c>
      <c r="HN21" s="51">
        <f t="shared" si="76"/>
        <v>0</v>
      </c>
      <c r="HO21" s="51">
        <f t="shared" si="76"/>
        <v>0</v>
      </c>
      <c r="HP21" s="51">
        <f t="shared" si="76"/>
        <v>0</v>
      </c>
      <c r="HR21" s="46">
        <v>18</v>
      </c>
      <c r="HS21" s="49">
        <f t="shared" si="35"/>
        <v>90</v>
      </c>
      <c r="HT21" s="52" t="str">
        <f t="shared" si="36"/>
        <v/>
      </c>
      <c r="HU21" s="63">
        <f t="shared" si="37"/>
        <v>0</v>
      </c>
      <c r="HV21" s="50">
        <f t="shared" si="10"/>
        <v>0.87417260122780649</v>
      </c>
      <c r="HW21" s="50" t="str">
        <f t="shared" si="11"/>
        <v>01:30</v>
      </c>
      <c r="HX21" s="50">
        <v>33.692380547842063</v>
      </c>
      <c r="HY21" s="62">
        <f>HY20+HX21*Escenario1!$D$15*0.06</f>
        <v>341.92418320524058</v>
      </c>
      <c r="HZ21" s="50">
        <f t="shared" si="38"/>
        <v>17.27584414346401</v>
      </c>
      <c r="IA21" s="64">
        <f>IA20+HZ21*Escenario1!$D$15*0.06</f>
        <v>166.30601404733258</v>
      </c>
      <c r="IB21" s="54"/>
      <c r="IC21" s="47">
        <v>19</v>
      </c>
      <c r="ID21" s="48">
        <f t="shared" si="12"/>
        <v>0</v>
      </c>
      <c r="IE21" s="48">
        <f t="shared" si="77"/>
        <v>0</v>
      </c>
      <c r="IF21" s="48">
        <f t="shared" si="77"/>
        <v>0</v>
      </c>
      <c r="IG21" s="48">
        <f t="shared" si="77"/>
        <v>0</v>
      </c>
      <c r="IH21" s="48">
        <f t="shared" si="77"/>
        <v>0</v>
      </c>
      <c r="II21" s="48">
        <f t="shared" si="77"/>
        <v>0</v>
      </c>
      <c r="IJ21" s="48">
        <f t="shared" si="77"/>
        <v>0</v>
      </c>
      <c r="IK21" s="48">
        <f t="shared" si="77"/>
        <v>0</v>
      </c>
      <c r="IL21" s="48">
        <f t="shared" si="77"/>
        <v>0</v>
      </c>
      <c r="IM21" s="48">
        <f t="shared" si="77"/>
        <v>4.4751983576649488E-5</v>
      </c>
      <c r="IN21" s="48">
        <f t="shared" si="77"/>
        <v>1.1151658490373781E-4</v>
      </c>
      <c r="IO21" s="48">
        <f t="shared" si="78"/>
        <v>2.5595687974807398E-4</v>
      </c>
      <c r="IP21" s="48">
        <f t="shared" si="78"/>
        <v>5.8604981628922268E-4</v>
      </c>
      <c r="IQ21" s="48">
        <f t="shared" si="78"/>
        <v>1.3658629589843377E-3</v>
      </c>
      <c r="IR21" s="48">
        <f t="shared" si="78"/>
        <v>3.2093238342923826E-3</v>
      </c>
      <c r="IS21" s="48">
        <f t="shared" si="78"/>
        <v>7.8504339864859992E-3</v>
      </c>
      <c r="IT21" s="48">
        <f t="shared" si="78"/>
        <v>1.2976985830460603E-2</v>
      </c>
      <c r="IU21" s="48">
        <f t="shared" si="78"/>
        <v>6.7154609757989992E-3</v>
      </c>
      <c r="IV21" s="48">
        <f t="shared" si="78"/>
        <v>0</v>
      </c>
      <c r="IW21" s="48">
        <f t="shared" si="78"/>
        <v>0</v>
      </c>
      <c r="IX21" s="48">
        <f t="shared" si="78"/>
        <v>0</v>
      </c>
      <c r="IY21" s="48">
        <f t="shared" si="79"/>
        <v>0</v>
      </c>
      <c r="IZ21" s="48">
        <f t="shared" si="79"/>
        <v>0</v>
      </c>
      <c r="JA21" s="48">
        <f t="shared" si="79"/>
        <v>0</v>
      </c>
      <c r="JB21" s="48">
        <f t="shared" si="79"/>
        <v>0</v>
      </c>
      <c r="JC21" s="48">
        <f t="shared" si="79"/>
        <v>0</v>
      </c>
      <c r="JD21" s="48">
        <f t="shared" si="79"/>
        <v>0</v>
      </c>
      <c r="JE21" s="48">
        <f t="shared" si="79"/>
        <v>0</v>
      </c>
      <c r="JF21" s="48">
        <f t="shared" si="79"/>
        <v>0</v>
      </c>
      <c r="JG21" s="48">
        <f t="shared" si="79"/>
        <v>0</v>
      </c>
      <c r="JH21" s="48">
        <f t="shared" si="79"/>
        <v>0</v>
      </c>
      <c r="JI21" s="48">
        <f t="shared" si="80"/>
        <v>0</v>
      </c>
      <c r="JJ21" s="48">
        <f t="shared" si="80"/>
        <v>0</v>
      </c>
      <c r="JK21" s="48">
        <f t="shared" si="80"/>
        <v>0</v>
      </c>
      <c r="JL21" s="48">
        <f t="shared" si="80"/>
        <v>0</v>
      </c>
      <c r="JM21" s="48">
        <f t="shared" si="80"/>
        <v>0</v>
      </c>
      <c r="JN21" s="48">
        <f t="shared" si="80"/>
        <v>0</v>
      </c>
      <c r="JO21" s="48">
        <f t="shared" si="80"/>
        <v>0</v>
      </c>
      <c r="JP21" s="48">
        <f t="shared" si="80"/>
        <v>0</v>
      </c>
      <c r="JQ21" s="48">
        <f t="shared" si="80"/>
        <v>0</v>
      </c>
      <c r="JR21" s="48">
        <f t="shared" si="80"/>
        <v>0</v>
      </c>
      <c r="JS21" s="48">
        <f t="shared" si="81"/>
        <v>0</v>
      </c>
      <c r="JT21" s="48">
        <f t="shared" si="81"/>
        <v>0</v>
      </c>
      <c r="JU21" s="48">
        <f t="shared" si="81"/>
        <v>0</v>
      </c>
      <c r="JV21" s="48">
        <f t="shared" si="81"/>
        <v>0</v>
      </c>
      <c r="JW21" s="48">
        <f t="shared" si="81"/>
        <v>0</v>
      </c>
      <c r="JX21" s="48">
        <f t="shared" si="81"/>
        <v>0</v>
      </c>
      <c r="JY21" s="48">
        <f t="shared" si="81"/>
        <v>0</v>
      </c>
      <c r="JZ21" s="48">
        <f t="shared" si="81"/>
        <v>0</v>
      </c>
      <c r="KA21" s="48">
        <f t="shared" si="81"/>
        <v>0</v>
      </c>
      <c r="KB21" s="48">
        <f t="shared" si="81"/>
        <v>0</v>
      </c>
      <c r="KC21" s="48">
        <f t="shared" si="82"/>
        <v>0</v>
      </c>
      <c r="KD21" s="48">
        <f t="shared" si="82"/>
        <v>0</v>
      </c>
      <c r="KE21" s="48">
        <f t="shared" si="82"/>
        <v>0</v>
      </c>
      <c r="KF21" s="48">
        <f t="shared" si="82"/>
        <v>0</v>
      </c>
      <c r="KG21" s="48">
        <f t="shared" si="82"/>
        <v>0</v>
      </c>
      <c r="KH21" s="48">
        <f t="shared" si="82"/>
        <v>0</v>
      </c>
      <c r="KI21" s="48">
        <f t="shared" si="82"/>
        <v>0</v>
      </c>
      <c r="KJ21" s="48">
        <f t="shared" si="82"/>
        <v>0</v>
      </c>
      <c r="KK21" s="48">
        <f t="shared" si="82"/>
        <v>0</v>
      </c>
      <c r="KL21" s="48">
        <f t="shared" si="82"/>
        <v>0</v>
      </c>
      <c r="KM21" s="48">
        <f t="shared" si="83"/>
        <v>0</v>
      </c>
      <c r="KN21" s="48">
        <f t="shared" si="83"/>
        <v>0</v>
      </c>
      <c r="KO21" s="48">
        <f t="shared" si="83"/>
        <v>0</v>
      </c>
      <c r="KP21" s="48">
        <f t="shared" si="83"/>
        <v>0</v>
      </c>
      <c r="KQ21" s="48">
        <f t="shared" si="83"/>
        <v>0</v>
      </c>
      <c r="KR21" s="48">
        <f t="shared" si="83"/>
        <v>0</v>
      </c>
      <c r="KS21" s="48">
        <f t="shared" si="83"/>
        <v>0</v>
      </c>
      <c r="KT21" s="48">
        <f t="shared" si="83"/>
        <v>0</v>
      </c>
      <c r="KU21" s="48">
        <f t="shared" si="83"/>
        <v>0</v>
      </c>
      <c r="KV21" s="48">
        <f t="shared" si="83"/>
        <v>0</v>
      </c>
      <c r="KW21" s="48">
        <f t="shared" si="84"/>
        <v>0</v>
      </c>
      <c r="KX21" s="48">
        <f t="shared" si="84"/>
        <v>0</v>
      </c>
      <c r="KY21" s="48">
        <f t="shared" si="84"/>
        <v>0</v>
      </c>
      <c r="KZ21" s="48">
        <f t="shared" si="84"/>
        <v>0</v>
      </c>
      <c r="LA21" s="48">
        <f t="shared" si="84"/>
        <v>0</v>
      </c>
      <c r="LB21" s="48">
        <f t="shared" si="84"/>
        <v>0</v>
      </c>
      <c r="LC21" s="48">
        <f t="shared" si="84"/>
        <v>0</v>
      </c>
      <c r="LD21" s="48">
        <f t="shared" si="84"/>
        <v>0</v>
      </c>
      <c r="LE21" s="48">
        <f t="shared" si="84"/>
        <v>0</v>
      </c>
      <c r="LF21" s="48">
        <f t="shared" si="84"/>
        <v>0</v>
      </c>
      <c r="LG21" s="48">
        <f t="shared" si="85"/>
        <v>0</v>
      </c>
      <c r="LH21" s="48">
        <f t="shared" si="85"/>
        <v>0</v>
      </c>
      <c r="LI21" s="48">
        <f t="shared" si="85"/>
        <v>0</v>
      </c>
      <c r="LJ21" s="48">
        <f t="shared" si="85"/>
        <v>0</v>
      </c>
      <c r="LK21" s="48">
        <f t="shared" si="85"/>
        <v>0</v>
      </c>
      <c r="LL21" s="48">
        <f t="shared" si="85"/>
        <v>0</v>
      </c>
      <c r="LM21" s="48">
        <f t="shared" si="85"/>
        <v>0</v>
      </c>
      <c r="LN21" s="48">
        <f t="shared" si="85"/>
        <v>0</v>
      </c>
      <c r="LO21" s="48">
        <f t="shared" si="85"/>
        <v>0</v>
      </c>
      <c r="LP21" s="48">
        <f t="shared" si="85"/>
        <v>0</v>
      </c>
      <c r="LQ21" s="48">
        <f t="shared" si="86"/>
        <v>0</v>
      </c>
      <c r="LR21" s="48">
        <f t="shared" si="86"/>
        <v>0</v>
      </c>
      <c r="LS21" s="48">
        <f t="shared" si="86"/>
        <v>0</v>
      </c>
      <c r="LT21" s="48">
        <f t="shared" si="86"/>
        <v>0</v>
      </c>
      <c r="LU21" s="48">
        <f t="shared" si="86"/>
        <v>0</v>
      </c>
      <c r="LV21" s="48">
        <f t="shared" si="86"/>
        <v>0</v>
      </c>
      <c r="LW21" s="48">
        <f t="shared" si="86"/>
        <v>0</v>
      </c>
      <c r="LX21" s="48">
        <f t="shared" si="86"/>
        <v>0</v>
      </c>
      <c r="LY21" s="48">
        <f t="shared" si="86"/>
        <v>0</v>
      </c>
      <c r="LZ21" s="48">
        <f t="shared" si="86"/>
        <v>0</v>
      </c>
      <c r="MA21" s="48">
        <f t="shared" si="87"/>
        <v>0</v>
      </c>
      <c r="MB21" s="48">
        <f t="shared" si="87"/>
        <v>0</v>
      </c>
      <c r="MC21" s="48">
        <f t="shared" si="87"/>
        <v>0</v>
      </c>
      <c r="MD21" s="48">
        <f t="shared" si="87"/>
        <v>0</v>
      </c>
      <c r="ME21" s="48">
        <f t="shared" si="87"/>
        <v>0</v>
      </c>
      <c r="MF21" s="48">
        <f t="shared" si="87"/>
        <v>0</v>
      </c>
      <c r="MG21" s="48">
        <f t="shared" si="87"/>
        <v>0</v>
      </c>
      <c r="MH21" s="48">
        <f t="shared" si="87"/>
        <v>0</v>
      </c>
      <c r="MI21" s="48">
        <f t="shared" si="87"/>
        <v>0</v>
      </c>
      <c r="MJ21" s="48">
        <f t="shared" si="87"/>
        <v>0</v>
      </c>
      <c r="MK21" s="48">
        <f t="shared" si="88"/>
        <v>0</v>
      </c>
      <c r="ML21" s="48">
        <f t="shared" si="88"/>
        <v>0</v>
      </c>
      <c r="MM21" s="48">
        <f t="shared" si="88"/>
        <v>0</v>
      </c>
      <c r="MN21" s="48">
        <f t="shared" si="88"/>
        <v>0</v>
      </c>
      <c r="MO21" s="48">
        <f t="shared" si="88"/>
        <v>0</v>
      </c>
      <c r="MP21" s="48">
        <f t="shared" si="88"/>
        <v>0</v>
      </c>
      <c r="MQ21" s="48">
        <f t="shared" si="88"/>
        <v>0</v>
      </c>
      <c r="MR21" s="48">
        <f t="shared" si="88"/>
        <v>0</v>
      </c>
      <c r="MS21" s="48">
        <f t="shared" si="88"/>
        <v>0</v>
      </c>
      <c r="MT21" s="48">
        <f t="shared" si="88"/>
        <v>0</v>
      </c>
      <c r="MU21" s="48">
        <f t="shared" si="89"/>
        <v>0</v>
      </c>
      <c r="MV21" s="48">
        <f t="shared" si="89"/>
        <v>0</v>
      </c>
      <c r="MW21" s="48">
        <f t="shared" si="89"/>
        <v>0</v>
      </c>
      <c r="MX21" s="48">
        <f t="shared" si="89"/>
        <v>0</v>
      </c>
      <c r="MY21" s="48">
        <f t="shared" si="89"/>
        <v>0</v>
      </c>
      <c r="MZ21" s="48">
        <f t="shared" si="89"/>
        <v>0</v>
      </c>
      <c r="NA21" s="48">
        <f t="shared" si="89"/>
        <v>0</v>
      </c>
      <c r="NB21" s="48">
        <f t="shared" si="89"/>
        <v>0</v>
      </c>
      <c r="NC21" s="48">
        <f t="shared" si="89"/>
        <v>0</v>
      </c>
      <c r="ND21" s="48">
        <f t="shared" si="89"/>
        <v>0</v>
      </c>
      <c r="NE21" s="48">
        <f t="shared" si="90"/>
        <v>0</v>
      </c>
      <c r="NF21" s="48">
        <f t="shared" si="90"/>
        <v>0</v>
      </c>
      <c r="NG21" s="48">
        <f t="shared" si="90"/>
        <v>0</v>
      </c>
      <c r="NH21" s="48">
        <f t="shared" si="90"/>
        <v>0</v>
      </c>
      <c r="NI21" s="48">
        <f t="shared" si="90"/>
        <v>0</v>
      </c>
      <c r="NJ21" s="48">
        <f t="shared" si="90"/>
        <v>0</v>
      </c>
      <c r="NK21" s="48">
        <f t="shared" si="90"/>
        <v>0</v>
      </c>
      <c r="NL21" s="48">
        <f t="shared" si="90"/>
        <v>0</v>
      </c>
      <c r="NM21" s="48">
        <f t="shared" si="90"/>
        <v>0</v>
      </c>
      <c r="NN21" s="48">
        <f t="shared" si="90"/>
        <v>0</v>
      </c>
      <c r="NO21" s="48">
        <f t="shared" si="91"/>
        <v>0</v>
      </c>
      <c r="NP21" s="48">
        <f t="shared" si="91"/>
        <v>0</v>
      </c>
      <c r="NQ21" s="48">
        <f t="shared" si="91"/>
        <v>0</v>
      </c>
      <c r="NR21" s="48">
        <f t="shared" si="91"/>
        <v>0</v>
      </c>
      <c r="NS21" s="48">
        <f t="shared" si="91"/>
        <v>0</v>
      </c>
      <c r="NT21" s="48">
        <f t="shared" si="91"/>
        <v>0</v>
      </c>
      <c r="NU21" s="48">
        <f t="shared" si="91"/>
        <v>0</v>
      </c>
      <c r="NV21" s="48">
        <f t="shared" si="91"/>
        <v>0</v>
      </c>
      <c r="NW21" s="48">
        <f t="shared" si="91"/>
        <v>0</v>
      </c>
      <c r="NX21" s="48">
        <f t="shared" si="91"/>
        <v>0</v>
      </c>
      <c r="NY21" s="48">
        <f t="shared" si="92"/>
        <v>0</v>
      </c>
      <c r="NZ21" s="48">
        <f t="shared" si="92"/>
        <v>0</v>
      </c>
      <c r="OA21" s="48">
        <f t="shared" si="92"/>
        <v>0</v>
      </c>
      <c r="OB21" s="48">
        <f t="shared" si="92"/>
        <v>0</v>
      </c>
      <c r="OC21" s="48">
        <f t="shared" si="92"/>
        <v>0</v>
      </c>
      <c r="OD21" s="48">
        <f t="shared" si="92"/>
        <v>0</v>
      </c>
      <c r="OE21" s="48">
        <f t="shared" si="92"/>
        <v>0</v>
      </c>
      <c r="OF21" s="48">
        <f t="shared" si="92"/>
        <v>0</v>
      </c>
      <c r="OG21" s="48">
        <f t="shared" si="92"/>
        <v>0</v>
      </c>
      <c r="OH21" s="48">
        <f t="shared" si="92"/>
        <v>0</v>
      </c>
      <c r="OI21" s="48">
        <f t="shared" si="93"/>
        <v>0</v>
      </c>
      <c r="OJ21" s="48">
        <f t="shared" si="93"/>
        <v>0</v>
      </c>
      <c r="OK21" s="48">
        <f t="shared" si="93"/>
        <v>0</v>
      </c>
      <c r="OL21" s="48">
        <f t="shared" si="93"/>
        <v>0</v>
      </c>
      <c r="OM21" s="48">
        <f t="shared" si="93"/>
        <v>0</v>
      </c>
      <c r="ON21" s="48">
        <f t="shared" si="93"/>
        <v>0</v>
      </c>
      <c r="OO21" s="48">
        <f t="shared" si="93"/>
        <v>0</v>
      </c>
      <c r="OP21" s="48">
        <f t="shared" si="93"/>
        <v>0</v>
      </c>
      <c r="OQ21" s="48">
        <f t="shared" si="93"/>
        <v>0</v>
      </c>
      <c r="OR21" s="48">
        <f t="shared" si="93"/>
        <v>0</v>
      </c>
      <c r="OS21" s="48">
        <f t="shared" si="94"/>
        <v>0</v>
      </c>
      <c r="OT21" s="48">
        <f t="shared" si="94"/>
        <v>0</v>
      </c>
      <c r="OU21" s="48">
        <f t="shared" si="94"/>
        <v>0</v>
      </c>
      <c r="OV21" s="48">
        <f t="shared" si="94"/>
        <v>0</v>
      </c>
      <c r="OW21" s="48">
        <f t="shared" si="94"/>
        <v>0</v>
      </c>
      <c r="OX21" s="48">
        <f t="shared" si="94"/>
        <v>0</v>
      </c>
      <c r="OY21" s="48">
        <f t="shared" si="94"/>
        <v>0</v>
      </c>
      <c r="OZ21" s="48">
        <f t="shared" si="94"/>
        <v>0</v>
      </c>
      <c r="PA21" s="48">
        <f t="shared" si="94"/>
        <v>0</v>
      </c>
      <c r="PB21" s="48">
        <f t="shared" si="94"/>
        <v>0</v>
      </c>
      <c r="PC21" s="48">
        <f t="shared" si="95"/>
        <v>0</v>
      </c>
      <c r="PD21" s="48">
        <f t="shared" si="95"/>
        <v>0</v>
      </c>
      <c r="PE21" s="48">
        <f t="shared" si="95"/>
        <v>0</v>
      </c>
      <c r="PF21" s="48">
        <f t="shared" si="95"/>
        <v>0</v>
      </c>
      <c r="PG21" s="48">
        <f t="shared" si="95"/>
        <v>0</v>
      </c>
      <c r="PH21" s="48">
        <f t="shared" si="95"/>
        <v>0</v>
      </c>
      <c r="PI21" s="48">
        <f t="shared" si="95"/>
        <v>0</v>
      </c>
      <c r="PJ21" s="48">
        <f t="shared" si="95"/>
        <v>0</v>
      </c>
      <c r="PK21" s="48">
        <f t="shared" si="95"/>
        <v>0</v>
      </c>
      <c r="PL21" s="48">
        <f t="shared" si="95"/>
        <v>0</v>
      </c>
      <c r="PM21" s="48">
        <f t="shared" si="95"/>
        <v>0</v>
      </c>
      <c r="PN21" s="48">
        <f t="shared" si="95"/>
        <v>0</v>
      </c>
    </row>
    <row r="22" spans="1:430" x14ac:dyDescent="0.3">
      <c r="A22" s="29">
        <v>3</v>
      </c>
      <c r="B22" s="30">
        <f t="shared" si="96"/>
        <v>8.3333333333333339</v>
      </c>
      <c r="C22" s="31">
        <f t="shared" si="97"/>
        <v>23.502639074958203</v>
      </c>
      <c r="D22" s="29">
        <f t="shared" si="98"/>
        <v>15</v>
      </c>
      <c r="E22" s="30">
        <f t="shared" si="99"/>
        <v>13.153277491140987</v>
      </c>
      <c r="F22" s="30">
        <f t="shared" si="104"/>
        <v>3.8368568621449661</v>
      </c>
      <c r="G22" s="30">
        <f t="shared" si="100"/>
        <v>3.5732776403317845</v>
      </c>
      <c r="H22" s="30">
        <f t="shared" si="101"/>
        <v>0.26357922181318161</v>
      </c>
      <c r="I22" s="30">
        <f t="shared" si="102"/>
        <v>2.3043463473827495</v>
      </c>
      <c r="J22" s="30">
        <f t="shared" si="103"/>
        <v>1.5325105147622167</v>
      </c>
      <c r="W22" s="46">
        <v>19</v>
      </c>
      <c r="X22" s="49">
        <f t="shared" si="14"/>
        <v>95</v>
      </c>
      <c r="Y22" s="52">
        <f t="shared" si="6"/>
        <v>4.5541506961978131</v>
      </c>
      <c r="Z22" s="63">
        <f t="shared" si="7"/>
        <v>2.7857067307628778E-5</v>
      </c>
      <c r="AA22" s="50">
        <f t="shared" si="8"/>
        <v>0.19952656949342137</v>
      </c>
      <c r="AB22" s="50">
        <v>14.325445386919737</v>
      </c>
      <c r="AC22" s="62">
        <f t="shared" si="15"/>
        <v>179.9158027739839</v>
      </c>
      <c r="AD22" s="54"/>
      <c r="AE22" s="46">
        <v>20</v>
      </c>
      <c r="AF22" s="51">
        <f t="shared" si="9"/>
        <v>2.7857067307628778E-5</v>
      </c>
      <c r="AG22" s="51">
        <f t="shared" si="58"/>
        <v>4.1075027703360157E-5</v>
      </c>
      <c r="AH22" s="51">
        <f t="shared" si="58"/>
        <v>5.9699549011322866E-5</v>
      </c>
      <c r="AI22" s="51">
        <f t="shared" si="58"/>
        <v>8.7540741517313391E-5</v>
      </c>
      <c r="AJ22" s="51">
        <f t="shared" si="58"/>
        <v>1.2837388479443857E-4</v>
      </c>
      <c r="AK22" s="51">
        <f t="shared" si="58"/>
        <v>1.8776725283595457E-4</v>
      </c>
      <c r="AL22" s="51">
        <f t="shared" si="58"/>
        <v>2.7490993918839258E-4</v>
      </c>
      <c r="AM22" s="51">
        <f t="shared" si="58"/>
        <v>4.0443968208431289E-4</v>
      </c>
      <c r="AN22" s="51">
        <f t="shared" si="58"/>
        <v>5.9827068957529241E-4</v>
      </c>
      <c r="AO22" s="51">
        <f t="shared" si="58"/>
        <v>8.8742146466493359E-4</v>
      </c>
      <c r="AP22" s="51">
        <f t="shared" si="58"/>
        <v>1.3138426304416823E-3</v>
      </c>
      <c r="AQ22" s="51">
        <f t="shared" si="59"/>
        <v>1.9322447552118155E-3</v>
      </c>
      <c r="AR22" s="51">
        <f t="shared" si="59"/>
        <v>2.9578823769679957E-3</v>
      </c>
      <c r="AS22" s="51">
        <f t="shared" si="59"/>
        <v>4.3725776573519236E-3</v>
      </c>
      <c r="AT22" s="51">
        <f t="shared" si="59"/>
        <v>5.6037913669719245E-3</v>
      </c>
      <c r="AU22" s="51">
        <f t="shared" si="59"/>
        <v>6.0067150249743864E-3</v>
      </c>
      <c r="AV22" s="51">
        <f t="shared" si="59"/>
        <v>5.0334268353983951E-3</v>
      </c>
      <c r="AW22" s="51">
        <f t="shared" si="59"/>
        <v>2.648818732339102E-3</v>
      </c>
      <c r="AX22" s="51">
        <f t="shared" si="59"/>
        <v>7.6072713075802073E-4</v>
      </c>
      <c r="AY22" s="51">
        <f t="shared" si="59"/>
        <v>0</v>
      </c>
      <c r="AZ22" s="51">
        <f t="shared" si="59"/>
        <v>0</v>
      </c>
      <c r="BA22" s="51">
        <f t="shared" si="60"/>
        <v>0</v>
      </c>
      <c r="BB22" s="51">
        <f t="shared" si="60"/>
        <v>0</v>
      </c>
      <c r="BC22" s="51">
        <f t="shared" si="60"/>
        <v>0</v>
      </c>
      <c r="BD22" s="51">
        <f t="shared" si="60"/>
        <v>0</v>
      </c>
      <c r="BE22" s="51">
        <f t="shared" si="60"/>
        <v>0</v>
      </c>
      <c r="BF22" s="51">
        <f t="shared" si="60"/>
        <v>0</v>
      </c>
      <c r="BG22" s="51">
        <f t="shared" si="60"/>
        <v>0</v>
      </c>
      <c r="BH22" s="51">
        <f t="shared" si="60"/>
        <v>0</v>
      </c>
      <c r="BI22" s="51">
        <f t="shared" si="60"/>
        <v>0</v>
      </c>
      <c r="BJ22" s="51">
        <f t="shared" si="60"/>
        <v>0</v>
      </c>
      <c r="BK22" s="51">
        <f t="shared" si="61"/>
        <v>0</v>
      </c>
      <c r="BL22" s="51">
        <f t="shared" si="61"/>
        <v>0</v>
      </c>
      <c r="BM22" s="51">
        <f t="shared" si="61"/>
        <v>0</v>
      </c>
      <c r="BN22" s="51">
        <f t="shared" si="61"/>
        <v>0</v>
      </c>
      <c r="BO22" s="51">
        <f t="shared" si="61"/>
        <v>0</v>
      </c>
      <c r="BP22" s="51">
        <f t="shared" si="61"/>
        <v>0</v>
      </c>
      <c r="BQ22" s="51">
        <f t="shared" si="61"/>
        <v>0</v>
      </c>
      <c r="BR22" s="51">
        <f t="shared" si="61"/>
        <v>0</v>
      </c>
      <c r="BS22" s="51">
        <f t="shared" si="61"/>
        <v>0</v>
      </c>
      <c r="BT22" s="51">
        <f t="shared" si="61"/>
        <v>0</v>
      </c>
      <c r="BU22" s="51">
        <f t="shared" si="62"/>
        <v>0</v>
      </c>
      <c r="BV22" s="51">
        <f t="shared" si="62"/>
        <v>0</v>
      </c>
      <c r="BW22" s="51">
        <f t="shared" si="62"/>
        <v>0</v>
      </c>
      <c r="BX22" s="51">
        <f t="shared" si="62"/>
        <v>0</v>
      </c>
      <c r="BY22" s="51">
        <f t="shared" si="62"/>
        <v>0</v>
      </c>
      <c r="BZ22" s="51">
        <f t="shared" si="62"/>
        <v>0</v>
      </c>
      <c r="CA22" s="51">
        <f t="shared" si="62"/>
        <v>0</v>
      </c>
      <c r="CB22" s="51">
        <f t="shared" si="62"/>
        <v>0</v>
      </c>
      <c r="CC22" s="51">
        <f t="shared" si="62"/>
        <v>0</v>
      </c>
      <c r="CD22" s="51">
        <f t="shared" si="62"/>
        <v>0</v>
      </c>
      <c r="CE22" s="51">
        <f t="shared" si="63"/>
        <v>0</v>
      </c>
      <c r="CF22" s="51">
        <f t="shared" si="63"/>
        <v>0</v>
      </c>
      <c r="CG22" s="51">
        <f t="shared" si="63"/>
        <v>0</v>
      </c>
      <c r="CH22" s="51">
        <f t="shared" si="63"/>
        <v>0</v>
      </c>
      <c r="CI22" s="51">
        <f t="shared" si="63"/>
        <v>0</v>
      </c>
      <c r="CJ22" s="51">
        <f t="shared" si="63"/>
        <v>0</v>
      </c>
      <c r="CK22" s="51">
        <f t="shared" si="63"/>
        <v>0</v>
      </c>
      <c r="CL22" s="51">
        <f t="shared" si="63"/>
        <v>0</v>
      </c>
      <c r="CM22" s="51">
        <f t="shared" si="63"/>
        <v>0</v>
      </c>
      <c r="CN22" s="51">
        <f t="shared" si="63"/>
        <v>0</v>
      </c>
      <c r="CO22" s="51">
        <f t="shared" si="64"/>
        <v>0</v>
      </c>
      <c r="CP22" s="51">
        <f t="shared" si="64"/>
        <v>0</v>
      </c>
      <c r="CQ22" s="51">
        <f t="shared" si="64"/>
        <v>0</v>
      </c>
      <c r="CR22" s="51">
        <f t="shared" si="64"/>
        <v>0</v>
      </c>
      <c r="CS22" s="51">
        <f t="shared" si="64"/>
        <v>0</v>
      </c>
      <c r="CT22" s="51">
        <f t="shared" si="64"/>
        <v>0</v>
      </c>
      <c r="CU22" s="51">
        <f t="shared" si="64"/>
        <v>0</v>
      </c>
      <c r="CV22" s="51">
        <f t="shared" si="64"/>
        <v>0</v>
      </c>
      <c r="CW22" s="51">
        <f t="shared" si="64"/>
        <v>0</v>
      </c>
      <c r="CX22" s="51">
        <f t="shared" si="64"/>
        <v>0</v>
      </c>
      <c r="CY22" s="51">
        <f t="shared" si="65"/>
        <v>0</v>
      </c>
      <c r="CZ22" s="51">
        <f t="shared" si="65"/>
        <v>0</v>
      </c>
      <c r="DA22" s="51">
        <f t="shared" si="65"/>
        <v>0</v>
      </c>
      <c r="DB22" s="51">
        <f t="shared" si="65"/>
        <v>0</v>
      </c>
      <c r="DC22" s="51">
        <f t="shared" si="65"/>
        <v>0</v>
      </c>
      <c r="DD22" s="51">
        <f t="shared" si="65"/>
        <v>0</v>
      </c>
      <c r="DE22" s="51">
        <f t="shared" si="65"/>
        <v>0</v>
      </c>
      <c r="DF22" s="51">
        <f t="shared" si="65"/>
        <v>0</v>
      </c>
      <c r="DG22" s="51">
        <f t="shared" si="65"/>
        <v>0</v>
      </c>
      <c r="DH22" s="51">
        <f t="shared" si="65"/>
        <v>0</v>
      </c>
      <c r="DI22" s="51">
        <f t="shared" si="66"/>
        <v>0</v>
      </c>
      <c r="DJ22" s="51">
        <f t="shared" si="66"/>
        <v>0</v>
      </c>
      <c r="DK22" s="51">
        <f t="shared" si="66"/>
        <v>0</v>
      </c>
      <c r="DL22" s="51">
        <f t="shared" si="66"/>
        <v>0</v>
      </c>
      <c r="DM22" s="51">
        <f t="shared" si="66"/>
        <v>0</v>
      </c>
      <c r="DN22" s="51">
        <f t="shared" si="66"/>
        <v>0</v>
      </c>
      <c r="DO22" s="51">
        <f t="shared" si="66"/>
        <v>0</v>
      </c>
      <c r="DP22" s="51">
        <f t="shared" si="66"/>
        <v>0</v>
      </c>
      <c r="DQ22" s="51">
        <f t="shared" si="66"/>
        <v>0</v>
      </c>
      <c r="DR22" s="51">
        <f t="shared" si="66"/>
        <v>0</v>
      </c>
      <c r="DS22" s="51">
        <f t="shared" si="67"/>
        <v>0</v>
      </c>
      <c r="DT22" s="51">
        <f t="shared" si="67"/>
        <v>0</v>
      </c>
      <c r="DU22" s="51">
        <f t="shared" si="67"/>
        <v>0</v>
      </c>
      <c r="DV22" s="51">
        <f t="shared" si="67"/>
        <v>0</v>
      </c>
      <c r="DW22" s="51">
        <f t="shared" si="67"/>
        <v>0</v>
      </c>
      <c r="DX22" s="51">
        <f t="shared" si="67"/>
        <v>0</v>
      </c>
      <c r="DY22" s="51">
        <f t="shared" si="67"/>
        <v>0</v>
      </c>
      <c r="DZ22" s="51">
        <f t="shared" si="67"/>
        <v>0</v>
      </c>
      <c r="EA22" s="51">
        <f t="shared" si="67"/>
        <v>0</v>
      </c>
      <c r="EB22" s="51">
        <f t="shared" si="67"/>
        <v>0</v>
      </c>
      <c r="EC22" s="51">
        <f t="shared" si="68"/>
        <v>0</v>
      </c>
      <c r="ED22" s="51">
        <f t="shared" si="68"/>
        <v>0</v>
      </c>
      <c r="EE22" s="51">
        <f t="shared" si="68"/>
        <v>0</v>
      </c>
      <c r="EF22" s="51">
        <f t="shared" si="68"/>
        <v>0</v>
      </c>
      <c r="EG22" s="51">
        <f t="shared" si="68"/>
        <v>0</v>
      </c>
      <c r="EH22" s="51">
        <f t="shared" si="68"/>
        <v>0</v>
      </c>
      <c r="EI22" s="51">
        <f t="shared" si="68"/>
        <v>0</v>
      </c>
      <c r="EJ22" s="51">
        <f t="shared" si="68"/>
        <v>0</v>
      </c>
      <c r="EK22" s="51">
        <f t="shared" si="68"/>
        <v>0</v>
      </c>
      <c r="EL22" s="51">
        <f t="shared" si="68"/>
        <v>0</v>
      </c>
      <c r="EM22" s="51">
        <f t="shared" si="69"/>
        <v>0</v>
      </c>
      <c r="EN22" s="51">
        <f t="shared" si="69"/>
        <v>0</v>
      </c>
      <c r="EO22" s="51">
        <f t="shared" si="69"/>
        <v>0</v>
      </c>
      <c r="EP22" s="51">
        <f t="shared" si="69"/>
        <v>0</v>
      </c>
      <c r="EQ22" s="51">
        <f t="shared" si="69"/>
        <v>0</v>
      </c>
      <c r="ER22" s="51">
        <f t="shared" si="69"/>
        <v>0</v>
      </c>
      <c r="ES22" s="51">
        <f t="shared" si="69"/>
        <v>0</v>
      </c>
      <c r="ET22" s="51">
        <f t="shared" si="69"/>
        <v>0</v>
      </c>
      <c r="EU22" s="51">
        <f t="shared" si="69"/>
        <v>0</v>
      </c>
      <c r="EV22" s="51">
        <f t="shared" si="69"/>
        <v>0</v>
      </c>
      <c r="EW22" s="51">
        <f t="shared" si="70"/>
        <v>0</v>
      </c>
      <c r="EX22" s="51">
        <f t="shared" si="70"/>
        <v>0</v>
      </c>
      <c r="EY22" s="51">
        <f t="shared" si="70"/>
        <v>0</v>
      </c>
      <c r="EZ22" s="51">
        <f t="shared" si="70"/>
        <v>0</v>
      </c>
      <c r="FA22" s="51">
        <f t="shared" si="70"/>
        <v>0</v>
      </c>
      <c r="FB22" s="51">
        <f t="shared" si="70"/>
        <v>0</v>
      </c>
      <c r="FC22" s="51">
        <f t="shared" si="70"/>
        <v>0</v>
      </c>
      <c r="FD22" s="51">
        <f t="shared" si="70"/>
        <v>0</v>
      </c>
      <c r="FE22" s="51">
        <f t="shared" si="70"/>
        <v>0</v>
      </c>
      <c r="FF22" s="51">
        <f t="shared" si="70"/>
        <v>0</v>
      </c>
      <c r="FG22" s="51">
        <f t="shared" si="71"/>
        <v>0</v>
      </c>
      <c r="FH22" s="51">
        <f t="shared" si="71"/>
        <v>0</v>
      </c>
      <c r="FI22" s="51">
        <f t="shared" si="71"/>
        <v>0</v>
      </c>
      <c r="FJ22" s="51">
        <f t="shared" si="71"/>
        <v>0</v>
      </c>
      <c r="FK22" s="51">
        <f t="shared" si="71"/>
        <v>0</v>
      </c>
      <c r="FL22" s="51">
        <f t="shared" si="71"/>
        <v>0</v>
      </c>
      <c r="FM22" s="51">
        <f t="shared" si="71"/>
        <v>0</v>
      </c>
      <c r="FN22" s="51">
        <f t="shared" si="71"/>
        <v>0</v>
      </c>
      <c r="FO22" s="51">
        <f t="shared" si="71"/>
        <v>0</v>
      </c>
      <c r="FP22" s="51">
        <f t="shared" si="71"/>
        <v>0</v>
      </c>
      <c r="FQ22" s="51">
        <f t="shared" si="72"/>
        <v>0</v>
      </c>
      <c r="FR22" s="51">
        <f t="shared" si="72"/>
        <v>0</v>
      </c>
      <c r="FS22" s="51">
        <f t="shared" si="72"/>
        <v>0</v>
      </c>
      <c r="FT22" s="51">
        <f t="shared" si="72"/>
        <v>0</v>
      </c>
      <c r="FU22" s="51">
        <f t="shared" si="72"/>
        <v>0</v>
      </c>
      <c r="FV22" s="51">
        <f t="shared" si="72"/>
        <v>0</v>
      </c>
      <c r="FW22" s="51">
        <f t="shared" si="72"/>
        <v>0</v>
      </c>
      <c r="FX22" s="51">
        <f t="shared" si="72"/>
        <v>0</v>
      </c>
      <c r="FY22" s="51">
        <f t="shared" si="72"/>
        <v>0</v>
      </c>
      <c r="FZ22" s="51">
        <f t="shared" si="72"/>
        <v>0</v>
      </c>
      <c r="GA22" s="51">
        <f t="shared" si="73"/>
        <v>0</v>
      </c>
      <c r="GB22" s="51">
        <f t="shared" si="73"/>
        <v>0</v>
      </c>
      <c r="GC22" s="51">
        <f t="shared" si="73"/>
        <v>0</v>
      </c>
      <c r="GD22" s="51">
        <f t="shared" si="73"/>
        <v>0</v>
      </c>
      <c r="GE22" s="51">
        <f t="shared" si="73"/>
        <v>0</v>
      </c>
      <c r="GF22" s="51">
        <f t="shared" si="73"/>
        <v>0</v>
      </c>
      <c r="GG22" s="51">
        <f t="shared" si="73"/>
        <v>0</v>
      </c>
      <c r="GH22" s="51">
        <f t="shared" si="73"/>
        <v>0</v>
      </c>
      <c r="GI22" s="51">
        <f t="shared" si="73"/>
        <v>0</v>
      </c>
      <c r="GJ22" s="51">
        <f t="shared" si="73"/>
        <v>0</v>
      </c>
      <c r="GK22" s="51">
        <f t="shared" si="74"/>
        <v>0</v>
      </c>
      <c r="GL22" s="51">
        <f t="shared" si="74"/>
        <v>0</v>
      </c>
      <c r="GM22" s="51">
        <f t="shared" si="74"/>
        <v>0</v>
      </c>
      <c r="GN22" s="51">
        <f t="shared" si="74"/>
        <v>0</v>
      </c>
      <c r="GO22" s="51">
        <f t="shared" si="74"/>
        <v>0</v>
      </c>
      <c r="GP22" s="51">
        <f t="shared" si="74"/>
        <v>0</v>
      </c>
      <c r="GQ22" s="51">
        <f t="shared" si="74"/>
        <v>0</v>
      </c>
      <c r="GR22" s="51">
        <f t="shared" si="74"/>
        <v>0</v>
      </c>
      <c r="GS22" s="51">
        <f t="shared" si="74"/>
        <v>0</v>
      </c>
      <c r="GT22" s="51">
        <f t="shared" si="74"/>
        <v>0</v>
      </c>
      <c r="GU22" s="51">
        <f t="shared" si="75"/>
        <v>0</v>
      </c>
      <c r="GV22" s="51">
        <f t="shared" si="75"/>
        <v>0</v>
      </c>
      <c r="GW22" s="51">
        <f t="shared" si="75"/>
        <v>0</v>
      </c>
      <c r="GX22" s="51">
        <f t="shared" si="75"/>
        <v>0</v>
      </c>
      <c r="GY22" s="51">
        <f t="shared" si="75"/>
        <v>0</v>
      </c>
      <c r="GZ22" s="51">
        <f t="shared" si="75"/>
        <v>0</v>
      </c>
      <c r="HA22" s="51">
        <f t="shared" si="75"/>
        <v>0</v>
      </c>
      <c r="HB22" s="51">
        <f t="shared" si="75"/>
        <v>0</v>
      </c>
      <c r="HC22" s="51">
        <f t="shared" si="75"/>
        <v>0</v>
      </c>
      <c r="HD22" s="51">
        <f t="shared" si="75"/>
        <v>0</v>
      </c>
      <c r="HE22" s="51">
        <f t="shared" si="76"/>
        <v>0</v>
      </c>
      <c r="HF22" s="51">
        <f t="shared" si="76"/>
        <v>0</v>
      </c>
      <c r="HG22" s="51">
        <f t="shared" si="76"/>
        <v>0</v>
      </c>
      <c r="HH22" s="51">
        <f t="shared" si="76"/>
        <v>0</v>
      </c>
      <c r="HI22" s="51">
        <f t="shared" si="76"/>
        <v>0</v>
      </c>
      <c r="HJ22" s="51">
        <f t="shared" si="76"/>
        <v>0</v>
      </c>
      <c r="HK22" s="51">
        <f t="shared" si="76"/>
        <v>0</v>
      </c>
      <c r="HL22" s="51">
        <f t="shared" si="76"/>
        <v>0</v>
      </c>
      <c r="HM22" s="51">
        <f t="shared" si="76"/>
        <v>0</v>
      </c>
      <c r="HN22" s="51">
        <f t="shared" si="76"/>
        <v>0</v>
      </c>
      <c r="HO22" s="51">
        <f t="shared" si="76"/>
        <v>0</v>
      </c>
      <c r="HP22" s="51">
        <f t="shared" si="76"/>
        <v>0</v>
      </c>
      <c r="HR22" s="46">
        <v>19</v>
      </c>
      <c r="HS22" s="49">
        <f t="shared" si="35"/>
        <v>95</v>
      </c>
      <c r="HT22" s="52" t="str">
        <f t="shared" si="36"/>
        <v/>
      </c>
      <c r="HU22" s="63">
        <f t="shared" si="37"/>
        <v>0</v>
      </c>
      <c r="HV22" s="50">
        <f t="shared" si="10"/>
        <v>0.82524578703444695</v>
      </c>
      <c r="HW22" s="50" t="str">
        <f t="shared" si="11"/>
        <v>01:35</v>
      </c>
      <c r="HX22" s="50">
        <v>31.702263300318055</v>
      </c>
      <c r="HY22" s="62">
        <f>HY21+HX22*Escenario1!$D$15*0.06</f>
        <v>351.434862195336</v>
      </c>
      <c r="HZ22" s="50">
        <f t="shared" si="38"/>
        <v>17.37681791339832</v>
      </c>
      <c r="IA22" s="64">
        <f>IA21+HZ22*Escenario1!$D$15*0.06</f>
        <v>171.51905942135207</v>
      </c>
      <c r="IB22" s="54"/>
      <c r="IC22" s="47">
        <v>20</v>
      </c>
      <c r="ID22" s="48">
        <f t="shared" si="12"/>
        <v>0</v>
      </c>
      <c r="IE22" s="48">
        <f t="shared" si="77"/>
        <v>0</v>
      </c>
      <c r="IF22" s="48">
        <f t="shared" si="77"/>
        <v>0</v>
      </c>
      <c r="IG22" s="48">
        <f t="shared" si="77"/>
        <v>0</v>
      </c>
      <c r="IH22" s="48">
        <f t="shared" si="77"/>
        <v>0</v>
      </c>
      <c r="II22" s="48">
        <f t="shared" si="77"/>
        <v>0</v>
      </c>
      <c r="IJ22" s="48">
        <f t="shared" si="77"/>
        <v>0</v>
      </c>
      <c r="IK22" s="48">
        <f t="shared" si="77"/>
        <v>0</v>
      </c>
      <c r="IL22" s="48">
        <f t="shared" si="77"/>
        <v>0</v>
      </c>
      <c r="IM22" s="48">
        <f t="shared" si="77"/>
        <v>0</v>
      </c>
      <c r="IN22" s="48">
        <f t="shared" si="77"/>
        <v>4.4751983576649488E-5</v>
      </c>
      <c r="IO22" s="48">
        <f t="shared" si="78"/>
        <v>1.1151658490373781E-4</v>
      </c>
      <c r="IP22" s="48">
        <f t="shared" si="78"/>
        <v>2.5595687974807398E-4</v>
      </c>
      <c r="IQ22" s="48">
        <f t="shared" si="78"/>
        <v>5.8604981628922268E-4</v>
      </c>
      <c r="IR22" s="48">
        <f t="shared" si="78"/>
        <v>1.3658629589843377E-3</v>
      </c>
      <c r="IS22" s="48">
        <f t="shared" si="78"/>
        <v>3.2093238342923826E-3</v>
      </c>
      <c r="IT22" s="48">
        <f t="shared" si="78"/>
        <v>7.8504339864859992E-3</v>
      </c>
      <c r="IU22" s="48">
        <f t="shared" si="78"/>
        <v>1.2976985830460603E-2</v>
      </c>
      <c r="IV22" s="48">
        <f t="shared" si="78"/>
        <v>6.7154609757989992E-3</v>
      </c>
      <c r="IW22" s="48">
        <f t="shared" si="78"/>
        <v>0</v>
      </c>
      <c r="IX22" s="48">
        <f t="shared" si="78"/>
        <v>0</v>
      </c>
      <c r="IY22" s="48">
        <f t="shared" si="79"/>
        <v>0</v>
      </c>
      <c r="IZ22" s="48">
        <f t="shared" si="79"/>
        <v>0</v>
      </c>
      <c r="JA22" s="48">
        <f t="shared" si="79"/>
        <v>0</v>
      </c>
      <c r="JB22" s="48">
        <f t="shared" si="79"/>
        <v>0</v>
      </c>
      <c r="JC22" s="48">
        <f t="shared" si="79"/>
        <v>0</v>
      </c>
      <c r="JD22" s="48">
        <f t="shared" si="79"/>
        <v>0</v>
      </c>
      <c r="JE22" s="48">
        <f t="shared" si="79"/>
        <v>0</v>
      </c>
      <c r="JF22" s="48">
        <f t="shared" si="79"/>
        <v>0</v>
      </c>
      <c r="JG22" s="48">
        <f t="shared" si="79"/>
        <v>0</v>
      </c>
      <c r="JH22" s="48">
        <f t="shared" si="79"/>
        <v>0</v>
      </c>
      <c r="JI22" s="48">
        <f t="shared" si="80"/>
        <v>0</v>
      </c>
      <c r="JJ22" s="48">
        <f t="shared" si="80"/>
        <v>0</v>
      </c>
      <c r="JK22" s="48">
        <f t="shared" si="80"/>
        <v>0</v>
      </c>
      <c r="JL22" s="48">
        <f t="shared" si="80"/>
        <v>0</v>
      </c>
      <c r="JM22" s="48">
        <f t="shared" si="80"/>
        <v>0</v>
      </c>
      <c r="JN22" s="48">
        <f t="shared" si="80"/>
        <v>0</v>
      </c>
      <c r="JO22" s="48">
        <f t="shared" si="80"/>
        <v>0</v>
      </c>
      <c r="JP22" s="48">
        <f t="shared" si="80"/>
        <v>0</v>
      </c>
      <c r="JQ22" s="48">
        <f t="shared" si="80"/>
        <v>0</v>
      </c>
      <c r="JR22" s="48">
        <f t="shared" si="80"/>
        <v>0</v>
      </c>
      <c r="JS22" s="48">
        <f t="shared" si="81"/>
        <v>0</v>
      </c>
      <c r="JT22" s="48">
        <f t="shared" si="81"/>
        <v>0</v>
      </c>
      <c r="JU22" s="48">
        <f t="shared" si="81"/>
        <v>0</v>
      </c>
      <c r="JV22" s="48">
        <f t="shared" si="81"/>
        <v>0</v>
      </c>
      <c r="JW22" s="48">
        <f t="shared" si="81"/>
        <v>0</v>
      </c>
      <c r="JX22" s="48">
        <f t="shared" si="81"/>
        <v>0</v>
      </c>
      <c r="JY22" s="48">
        <f t="shared" si="81"/>
        <v>0</v>
      </c>
      <c r="JZ22" s="48">
        <f t="shared" si="81"/>
        <v>0</v>
      </c>
      <c r="KA22" s="48">
        <f t="shared" si="81"/>
        <v>0</v>
      </c>
      <c r="KB22" s="48">
        <f t="shared" si="81"/>
        <v>0</v>
      </c>
      <c r="KC22" s="48">
        <f t="shared" si="82"/>
        <v>0</v>
      </c>
      <c r="KD22" s="48">
        <f t="shared" si="82"/>
        <v>0</v>
      </c>
      <c r="KE22" s="48">
        <f t="shared" si="82"/>
        <v>0</v>
      </c>
      <c r="KF22" s="48">
        <f t="shared" si="82"/>
        <v>0</v>
      </c>
      <c r="KG22" s="48">
        <f t="shared" si="82"/>
        <v>0</v>
      </c>
      <c r="KH22" s="48">
        <f t="shared" si="82"/>
        <v>0</v>
      </c>
      <c r="KI22" s="48">
        <f t="shared" si="82"/>
        <v>0</v>
      </c>
      <c r="KJ22" s="48">
        <f t="shared" si="82"/>
        <v>0</v>
      </c>
      <c r="KK22" s="48">
        <f t="shared" si="82"/>
        <v>0</v>
      </c>
      <c r="KL22" s="48">
        <f t="shared" si="82"/>
        <v>0</v>
      </c>
      <c r="KM22" s="48">
        <f t="shared" si="83"/>
        <v>0</v>
      </c>
      <c r="KN22" s="48">
        <f t="shared" si="83"/>
        <v>0</v>
      </c>
      <c r="KO22" s="48">
        <f t="shared" si="83"/>
        <v>0</v>
      </c>
      <c r="KP22" s="48">
        <f t="shared" si="83"/>
        <v>0</v>
      </c>
      <c r="KQ22" s="48">
        <f t="shared" si="83"/>
        <v>0</v>
      </c>
      <c r="KR22" s="48">
        <f t="shared" si="83"/>
        <v>0</v>
      </c>
      <c r="KS22" s="48">
        <f t="shared" si="83"/>
        <v>0</v>
      </c>
      <c r="KT22" s="48">
        <f t="shared" si="83"/>
        <v>0</v>
      </c>
      <c r="KU22" s="48">
        <f t="shared" si="83"/>
        <v>0</v>
      </c>
      <c r="KV22" s="48">
        <f t="shared" si="83"/>
        <v>0</v>
      </c>
      <c r="KW22" s="48">
        <f t="shared" si="84"/>
        <v>0</v>
      </c>
      <c r="KX22" s="48">
        <f t="shared" si="84"/>
        <v>0</v>
      </c>
      <c r="KY22" s="48">
        <f t="shared" si="84"/>
        <v>0</v>
      </c>
      <c r="KZ22" s="48">
        <f t="shared" si="84"/>
        <v>0</v>
      </c>
      <c r="LA22" s="48">
        <f t="shared" si="84"/>
        <v>0</v>
      </c>
      <c r="LB22" s="48">
        <f t="shared" si="84"/>
        <v>0</v>
      </c>
      <c r="LC22" s="48">
        <f t="shared" si="84"/>
        <v>0</v>
      </c>
      <c r="LD22" s="48">
        <f t="shared" si="84"/>
        <v>0</v>
      </c>
      <c r="LE22" s="48">
        <f t="shared" si="84"/>
        <v>0</v>
      </c>
      <c r="LF22" s="48">
        <f t="shared" si="84"/>
        <v>0</v>
      </c>
      <c r="LG22" s="48">
        <f t="shared" si="85"/>
        <v>0</v>
      </c>
      <c r="LH22" s="48">
        <f t="shared" si="85"/>
        <v>0</v>
      </c>
      <c r="LI22" s="48">
        <f t="shared" si="85"/>
        <v>0</v>
      </c>
      <c r="LJ22" s="48">
        <f t="shared" si="85"/>
        <v>0</v>
      </c>
      <c r="LK22" s="48">
        <f t="shared" si="85"/>
        <v>0</v>
      </c>
      <c r="LL22" s="48">
        <f t="shared" si="85"/>
        <v>0</v>
      </c>
      <c r="LM22" s="48">
        <f t="shared" si="85"/>
        <v>0</v>
      </c>
      <c r="LN22" s="48">
        <f t="shared" si="85"/>
        <v>0</v>
      </c>
      <c r="LO22" s="48">
        <f t="shared" si="85"/>
        <v>0</v>
      </c>
      <c r="LP22" s="48">
        <f t="shared" si="85"/>
        <v>0</v>
      </c>
      <c r="LQ22" s="48">
        <f t="shared" si="86"/>
        <v>0</v>
      </c>
      <c r="LR22" s="48">
        <f t="shared" si="86"/>
        <v>0</v>
      </c>
      <c r="LS22" s="48">
        <f t="shared" si="86"/>
        <v>0</v>
      </c>
      <c r="LT22" s="48">
        <f t="shared" si="86"/>
        <v>0</v>
      </c>
      <c r="LU22" s="48">
        <f t="shared" si="86"/>
        <v>0</v>
      </c>
      <c r="LV22" s="48">
        <f t="shared" si="86"/>
        <v>0</v>
      </c>
      <c r="LW22" s="48">
        <f t="shared" si="86"/>
        <v>0</v>
      </c>
      <c r="LX22" s="48">
        <f t="shared" si="86"/>
        <v>0</v>
      </c>
      <c r="LY22" s="48">
        <f t="shared" si="86"/>
        <v>0</v>
      </c>
      <c r="LZ22" s="48">
        <f t="shared" si="86"/>
        <v>0</v>
      </c>
      <c r="MA22" s="48">
        <f t="shared" si="87"/>
        <v>0</v>
      </c>
      <c r="MB22" s="48">
        <f t="shared" si="87"/>
        <v>0</v>
      </c>
      <c r="MC22" s="48">
        <f t="shared" si="87"/>
        <v>0</v>
      </c>
      <c r="MD22" s="48">
        <f t="shared" si="87"/>
        <v>0</v>
      </c>
      <c r="ME22" s="48">
        <f t="shared" si="87"/>
        <v>0</v>
      </c>
      <c r="MF22" s="48">
        <f t="shared" si="87"/>
        <v>0</v>
      </c>
      <c r="MG22" s="48">
        <f t="shared" si="87"/>
        <v>0</v>
      </c>
      <c r="MH22" s="48">
        <f t="shared" si="87"/>
        <v>0</v>
      </c>
      <c r="MI22" s="48">
        <f t="shared" si="87"/>
        <v>0</v>
      </c>
      <c r="MJ22" s="48">
        <f t="shared" si="87"/>
        <v>0</v>
      </c>
      <c r="MK22" s="48">
        <f t="shared" si="88"/>
        <v>0</v>
      </c>
      <c r="ML22" s="48">
        <f t="shared" si="88"/>
        <v>0</v>
      </c>
      <c r="MM22" s="48">
        <f t="shared" si="88"/>
        <v>0</v>
      </c>
      <c r="MN22" s="48">
        <f t="shared" si="88"/>
        <v>0</v>
      </c>
      <c r="MO22" s="48">
        <f t="shared" si="88"/>
        <v>0</v>
      </c>
      <c r="MP22" s="48">
        <f t="shared" si="88"/>
        <v>0</v>
      </c>
      <c r="MQ22" s="48">
        <f t="shared" si="88"/>
        <v>0</v>
      </c>
      <c r="MR22" s="48">
        <f t="shared" si="88"/>
        <v>0</v>
      </c>
      <c r="MS22" s="48">
        <f t="shared" si="88"/>
        <v>0</v>
      </c>
      <c r="MT22" s="48">
        <f t="shared" si="88"/>
        <v>0</v>
      </c>
      <c r="MU22" s="48">
        <f t="shared" si="89"/>
        <v>0</v>
      </c>
      <c r="MV22" s="48">
        <f t="shared" si="89"/>
        <v>0</v>
      </c>
      <c r="MW22" s="48">
        <f t="shared" si="89"/>
        <v>0</v>
      </c>
      <c r="MX22" s="48">
        <f t="shared" si="89"/>
        <v>0</v>
      </c>
      <c r="MY22" s="48">
        <f t="shared" si="89"/>
        <v>0</v>
      </c>
      <c r="MZ22" s="48">
        <f t="shared" si="89"/>
        <v>0</v>
      </c>
      <c r="NA22" s="48">
        <f t="shared" si="89"/>
        <v>0</v>
      </c>
      <c r="NB22" s="48">
        <f t="shared" si="89"/>
        <v>0</v>
      </c>
      <c r="NC22" s="48">
        <f t="shared" si="89"/>
        <v>0</v>
      </c>
      <c r="ND22" s="48">
        <f t="shared" si="89"/>
        <v>0</v>
      </c>
      <c r="NE22" s="48">
        <f t="shared" si="90"/>
        <v>0</v>
      </c>
      <c r="NF22" s="48">
        <f t="shared" si="90"/>
        <v>0</v>
      </c>
      <c r="NG22" s="48">
        <f t="shared" si="90"/>
        <v>0</v>
      </c>
      <c r="NH22" s="48">
        <f t="shared" si="90"/>
        <v>0</v>
      </c>
      <c r="NI22" s="48">
        <f t="shared" si="90"/>
        <v>0</v>
      </c>
      <c r="NJ22" s="48">
        <f t="shared" si="90"/>
        <v>0</v>
      </c>
      <c r="NK22" s="48">
        <f t="shared" si="90"/>
        <v>0</v>
      </c>
      <c r="NL22" s="48">
        <f t="shared" si="90"/>
        <v>0</v>
      </c>
      <c r="NM22" s="48">
        <f t="shared" si="90"/>
        <v>0</v>
      </c>
      <c r="NN22" s="48">
        <f t="shared" si="90"/>
        <v>0</v>
      </c>
      <c r="NO22" s="48">
        <f t="shared" si="91"/>
        <v>0</v>
      </c>
      <c r="NP22" s="48">
        <f t="shared" si="91"/>
        <v>0</v>
      </c>
      <c r="NQ22" s="48">
        <f t="shared" si="91"/>
        <v>0</v>
      </c>
      <c r="NR22" s="48">
        <f t="shared" si="91"/>
        <v>0</v>
      </c>
      <c r="NS22" s="48">
        <f t="shared" si="91"/>
        <v>0</v>
      </c>
      <c r="NT22" s="48">
        <f t="shared" si="91"/>
        <v>0</v>
      </c>
      <c r="NU22" s="48">
        <f t="shared" si="91"/>
        <v>0</v>
      </c>
      <c r="NV22" s="48">
        <f t="shared" si="91"/>
        <v>0</v>
      </c>
      <c r="NW22" s="48">
        <f t="shared" si="91"/>
        <v>0</v>
      </c>
      <c r="NX22" s="48">
        <f t="shared" si="91"/>
        <v>0</v>
      </c>
      <c r="NY22" s="48">
        <f t="shared" si="92"/>
        <v>0</v>
      </c>
      <c r="NZ22" s="48">
        <f t="shared" si="92"/>
        <v>0</v>
      </c>
      <c r="OA22" s="48">
        <f t="shared" si="92"/>
        <v>0</v>
      </c>
      <c r="OB22" s="48">
        <f t="shared" si="92"/>
        <v>0</v>
      </c>
      <c r="OC22" s="48">
        <f t="shared" si="92"/>
        <v>0</v>
      </c>
      <c r="OD22" s="48">
        <f t="shared" si="92"/>
        <v>0</v>
      </c>
      <c r="OE22" s="48">
        <f t="shared" si="92"/>
        <v>0</v>
      </c>
      <c r="OF22" s="48">
        <f t="shared" si="92"/>
        <v>0</v>
      </c>
      <c r="OG22" s="48">
        <f t="shared" si="92"/>
        <v>0</v>
      </c>
      <c r="OH22" s="48">
        <f t="shared" si="92"/>
        <v>0</v>
      </c>
      <c r="OI22" s="48">
        <f t="shared" si="93"/>
        <v>0</v>
      </c>
      <c r="OJ22" s="48">
        <f t="shared" si="93"/>
        <v>0</v>
      </c>
      <c r="OK22" s="48">
        <f t="shared" si="93"/>
        <v>0</v>
      </c>
      <c r="OL22" s="48">
        <f t="shared" si="93"/>
        <v>0</v>
      </c>
      <c r="OM22" s="48">
        <f t="shared" si="93"/>
        <v>0</v>
      </c>
      <c r="ON22" s="48">
        <f t="shared" si="93"/>
        <v>0</v>
      </c>
      <c r="OO22" s="48">
        <f t="shared" si="93"/>
        <v>0</v>
      </c>
      <c r="OP22" s="48">
        <f t="shared" si="93"/>
        <v>0</v>
      </c>
      <c r="OQ22" s="48">
        <f t="shared" si="93"/>
        <v>0</v>
      </c>
      <c r="OR22" s="48">
        <f t="shared" si="93"/>
        <v>0</v>
      </c>
      <c r="OS22" s="48">
        <f t="shared" si="94"/>
        <v>0</v>
      </c>
      <c r="OT22" s="48">
        <f t="shared" si="94"/>
        <v>0</v>
      </c>
      <c r="OU22" s="48">
        <f t="shared" si="94"/>
        <v>0</v>
      </c>
      <c r="OV22" s="48">
        <f t="shared" si="94"/>
        <v>0</v>
      </c>
      <c r="OW22" s="48">
        <f t="shared" si="94"/>
        <v>0</v>
      </c>
      <c r="OX22" s="48">
        <f t="shared" si="94"/>
        <v>0</v>
      </c>
      <c r="OY22" s="48">
        <f t="shared" si="94"/>
        <v>0</v>
      </c>
      <c r="OZ22" s="48">
        <f t="shared" si="94"/>
        <v>0</v>
      </c>
      <c r="PA22" s="48">
        <f t="shared" si="94"/>
        <v>0</v>
      </c>
      <c r="PB22" s="48">
        <f t="shared" si="94"/>
        <v>0</v>
      </c>
      <c r="PC22" s="48">
        <f t="shared" si="95"/>
        <v>0</v>
      </c>
      <c r="PD22" s="48">
        <f t="shared" si="95"/>
        <v>0</v>
      </c>
      <c r="PE22" s="48">
        <f t="shared" si="95"/>
        <v>0</v>
      </c>
      <c r="PF22" s="48">
        <f t="shared" si="95"/>
        <v>0</v>
      </c>
      <c r="PG22" s="48">
        <f t="shared" si="95"/>
        <v>0</v>
      </c>
      <c r="PH22" s="48">
        <f t="shared" si="95"/>
        <v>0</v>
      </c>
      <c r="PI22" s="48">
        <f t="shared" si="95"/>
        <v>0</v>
      </c>
      <c r="PJ22" s="48">
        <f t="shared" si="95"/>
        <v>0</v>
      </c>
      <c r="PK22" s="48">
        <f t="shared" si="95"/>
        <v>0</v>
      </c>
      <c r="PL22" s="48">
        <f t="shared" si="95"/>
        <v>0</v>
      </c>
      <c r="PM22" s="48">
        <f t="shared" si="95"/>
        <v>0</v>
      </c>
      <c r="PN22" s="48">
        <f t="shared" si="95"/>
        <v>0</v>
      </c>
    </row>
    <row r="23" spans="1:430" x14ac:dyDescent="0.3">
      <c r="A23" s="29">
        <v>4</v>
      </c>
      <c r="B23" s="30">
        <f t="shared" si="96"/>
        <v>11.111111111111111</v>
      </c>
      <c r="C23" s="31">
        <f t="shared" si="97"/>
        <v>29.554586644989747</v>
      </c>
      <c r="D23" s="29">
        <f t="shared" si="98"/>
        <v>20</v>
      </c>
      <c r="E23" s="30">
        <f t="shared" si="99"/>
        <v>16.540256523435165</v>
      </c>
      <c r="F23" s="30">
        <f t="shared" si="104"/>
        <v>3.3869790322941782</v>
      </c>
      <c r="G23" s="30">
        <f t="shared" si="100"/>
        <v>3.1250665572883305</v>
      </c>
      <c r="H23" s="30">
        <f t="shared" si="101"/>
        <v>0.26191247500584769</v>
      </c>
      <c r="I23" s="30">
        <f t="shared" si="102"/>
        <v>1.9106954922305883</v>
      </c>
      <c r="J23" s="30">
        <f t="shared" si="103"/>
        <v>1.4762835400635899</v>
      </c>
      <c r="W23" s="46">
        <v>20</v>
      </c>
      <c r="X23" s="49">
        <f t="shared" si="14"/>
        <v>100</v>
      </c>
      <c r="Y23" s="52">
        <f t="shared" si="6"/>
        <v>4.793842838102961</v>
      </c>
      <c r="Z23" s="63">
        <f t="shared" si="7"/>
        <v>1.4372901692793086E-5</v>
      </c>
      <c r="AA23" s="50">
        <f t="shared" si="8"/>
        <v>0.17599969692046694</v>
      </c>
      <c r="AB23" s="50">
        <v>12.552661279556768</v>
      </c>
      <c r="AC23" s="62">
        <f t="shared" si="15"/>
        <v>183.68160115785093</v>
      </c>
      <c r="AD23" s="54"/>
      <c r="AE23" s="46">
        <v>21</v>
      </c>
      <c r="AF23" s="51">
        <f t="shared" si="9"/>
        <v>1.4372901692793086E-5</v>
      </c>
      <c r="AG23" s="51">
        <f t="shared" si="58"/>
        <v>2.7857067307628778E-5</v>
      </c>
      <c r="AH23" s="51">
        <f t="shared" si="58"/>
        <v>4.1075027703360157E-5</v>
      </c>
      <c r="AI23" s="51">
        <f t="shared" si="58"/>
        <v>5.9699549011322866E-5</v>
      </c>
      <c r="AJ23" s="51">
        <f t="shared" si="58"/>
        <v>8.7540741517313391E-5</v>
      </c>
      <c r="AK23" s="51">
        <f t="shared" si="58"/>
        <v>1.2837388479443857E-4</v>
      </c>
      <c r="AL23" s="51">
        <f t="shared" si="58"/>
        <v>1.8776725283595457E-4</v>
      </c>
      <c r="AM23" s="51">
        <f t="shared" si="58"/>
        <v>2.7490993918839258E-4</v>
      </c>
      <c r="AN23" s="51">
        <f t="shared" si="58"/>
        <v>4.0443968208431289E-4</v>
      </c>
      <c r="AO23" s="51">
        <f t="shared" si="58"/>
        <v>5.9827068957529241E-4</v>
      </c>
      <c r="AP23" s="51">
        <f t="shared" si="58"/>
        <v>8.8742146466493359E-4</v>
      </c>
      <c r="AQ23" s="51">
        <f t="shared" si="59"/>
        <v>1.3138426304416823E-3</v>
      </c>
      <c r="AR23" s="51">
        <f t="shared" si="59"/>
        <v>1.9322447552118155E-3</v>
      </c>
      <c r="AS23" s="51">
        <f t="shared" si="59"/>
        <v>2.9578823769679957E-3</v>
      </c>
      <c r="AT23" s="51">
        <f t="shared" si="59"/>
        <v>4.3725776573519236E-3</v>
      </c>
      <c r="AU23" s="51">
        <f t="shared" si="59"/>
        <v>5.6037913669719245E-3</v>
      </c>
      <c r="AV23" s="51">
        <f t="shared" si="59"/>
        <v>6.0067150249743864E-3</v>
      </c>
      <c r="AW23" s="51">
        <f t="shared" si="59"/>
        <v>5.0334268353983951E-3</v>
      </c>
      <c r="AX23" s="51">
        <f t="shared" si="59"/>
        <v>2.648818732339102E-3</v>
      </c>
      <c r="AY23" s="51">
        <f t="shared" si="59"/>
        <v>7.6072713075802073E-4</v>
      </c>
      <c r="AZ23" s="51">
        <f t="shared" si="59"/>
        <v>0</v>
      </c>
      <c r="BA23" s="51">
        <f t="shared" si="60"/>
        <v>0</v>
      </c>
      <c r="BB23" s="51">
        <f t="shared" si="60"/>
        <v>0</v>
      </c>
      <c r="BC23" s="51">
        <f t="shared" si="60"/>
        <v>0</v>
      </c>
      <c r="BD23" s="51">
        <f t="shared" si="60"/>
        <v>0</v>
      </c>
      <c r="BE23" s="51">
        <f t="shared" si="60"/>
        <v>0</v>
      </c>
      <c r="BF23" s="51">
        <f t="shared" si="60"/>
        <v>0</v>
      </c>
      <c r="BG23" s="51">
        <f t="shared" si="60"/>
        <v>0</v>
      </c>
      <c r="BH23" s="51">
        <f t="shared" si="60"/>
        <v>0</v>
      </c>
      <c r="BI23" s="51">
        <f t="shared" si="60"/>
        <v>0</v>
      </c>
      <c r="BJ23" s="51">
        <f t="shared" si="60"/>
        <v>0</v>
      </c>
      <c r="BK23" s="51">
        <f t="shared" si="61"/>
        <v>0</v>
      </c>
      <c r="BL23" s="51">
        <f t="shared" si="61"/>
        <v>0</v>
      </c>
      <c r="BM23" s="51">
        <f t="shared" si="61"/>
        <v>0</v>
      </c>
      <c r="BN23" s="51">
        <f t="shared" si="61"/>
        <v>0</v>
      </c>
      <c r="BO23" s="51">
        <f t="shared" si="61"/>
        <v>0</v>
      </c>
      <c r="BP23" s="51">
        <f t="shared" si="61"/>
        <v>0</v>
      </c>
      <c r="BQ23" s="51">
        <f t="shared" si="61"/>
        <v>0</v>
      </c>
      <c r="BR23" s="51">
        <f t="shared" si="61"/>
        <v>0</v>
      </c>
      <c r="BS23" s="51">
        <f t="shared" si="61"/>
        <v>0</v>
      </c>
      <c r="BT23" s="51">
        <f t="shared" si="61"/>
        <v>0</v>
      </c>
      <c r="BU23" s="51">
        <f t="shared" si="62"/>
        <v>0</v>
      </c>
      <c r="BV23" s="51">
        <f t="shared" si="62"/>
        <v>0</v>
      </c>
      <c r="BW23" s="51">
        <f t="shared" si="62"/>
        <v>0</v>
      </c>
      <c r="BX23" s="51">
        <f t="shared" si="62"/>
        <v>0</v>
      </c>
      <c r="BY23" s="51">
        <f t="shared" si="62"/>
        <v>0</v>
      </c>
      <c r="BZ23" s="51">
        <f t="shared" si="62"/>
        <v>0</v>
      </c>
      <c r="CA23" s="51">
        <f t="shared" si="62"/>
        <v>0</v>
      </c>
      <c r="CB23" s="51">
        <f t="shared" si="62"/>
        <v>0</v>
      </c>
      <c r="CC23" s="51">
        <f t="shared" si="62"/>
        <v>0</v>
      </c>
      <c r="CD23" s="51">
        <f t="shared" si="62"/>
        <v>0</v>
      </c>
      <c r="CE23" s="51">
        <f t="shared" si="63"/>
        <v>0</v>
      </c>
      <c r="CF23" s="51">
        <f t="shared" si="63"/>
        <v>0</v>
      </c>
      <c r="CG23" s="51">
        <f t="shared" si="63"/>
        <v>0</v>
      </c>
      <c r="CH23" s="51">
        <f t="shared" si="63"/>
        <v>0</v>
      </c>
      <c r="CI23" s="51">
        <f t="shared" si="63"/>
        <v>0</v>
      </c>
      <c r="CJ23" s="51">
        <f t="shared" si="63"/>
        <v>0</v>
      </c>
      <c r="CK23" s="51">
        <f t="shared" si="63"/>
        <v>0</v>
      </c>
      <c r="CL23" s="51">
        <f t="shared" si="63"/>
        <v>0</v>
      </c>
      <c r="CM23" s="51">
        <f t="shared" si="63"/>
        <v>0</v>
      </c>
      <c r="CN23" s="51">
        <f t="shared" si="63"/>
        <v>0</v>
      </c>
      <c r="CO23" s="51">
        <f t="shared" si="64"/>
        <v>0</v>
      </c>
      <c r="CP23" s="51">
        <f t="shared" si="64"/>
        <v>0</v>
      </c>
      <c r="CQ23" s="51">
        <f t="shared" si="64"/>
        <v>0</v>
      </c>
      <c r="CR23" s="51">
        <f t="shared" si="64"/>
        <v>0</v>
      </c>
      <c r="CS23" s="51">
        <f t="shared" si="64"/>
        <v>0</v>
      </c>
      <c r="CT23" s="51">
        <f t="shared" si="64"/>
        <v>0</v>
      </c>
      <c r="CU23" s="51">
        <f t="shared" si="64"/>
        <v>0</v>
      </c>
      <c r="CV23" s="51">
        <f t="shared" si="64"/>
        <v>0</v>
      </c>
      <c r="CW23" s="51">
        <f t="shared" si="64"/>
        <v>0</v>
      </c>
      <c r="CX23" s="51">
        <f t="shared" si="64"/>
        <v>0</v>
      </c>
      <c r="CY23" s="51">
        <f t="shared" si="65"/>
        <v>0</v>
      </c>
      <c r="CZ23" s="51">
        <f t="shared" si="65"/>
        <v>0</v>
      </c>
      <c r="DA23" s="51">
        <f t="shared" si="65"/>
        <v>0</v>
      </c>
      <c r="DB23" s="51">
        <f t="shared" si="65"/>
        <v>0</v>
      </c>
      <c r="DC23" s="51">
        <f t="shared" si="65"/>
        <v>0</v>
      </c>
      <c r="DD23" s="51">
        <f t="shared" si="65"/>
        <v>0</v>
      </c>
      <c r="DE23" s="51">
        <f t="shared" si="65"/>
        <v>0</v>
      </c>
      <c r="DF23" s="51">
        <f t="shared" si="65"/>
        <v>0</v>
      </c>
      <c r="DG23" s="51">
        <f t="shared" si="65"/>
        <v>0</v>
      </c>
      <c r="DH23" s="51">
        <f t="shared" si="65"/>
        <v>0</v>
      </c>
      <c r="DI23" s="51">
        <f t="shared" si="66"/>
        <v>0</v>
      </c>
      <c r="DJ23" s="51">
        <f t="shared" si="66"/>
        <v>0</v>
      </c>
      <c r="DK23" s="51">
        <f t="shared" si="66"/>
        <v>0</v>
      </c>
      <c r="DL23" s="51">
        <f t="shared" si="66"/>
        <v>0</v>
      </c>
      <c r="DM23" s="51">
        <f t="shared" si="66"/>
        <v>0</v>
      </c>
      <c r="DN23" s="51">
        <f t="shared" si="66"/>
        <v>0</v>
      </c>
      <c r="DO23" s="51">
        <f t="shared" si="66"/>
        <v>0</v>
      </c>
      <c r="DP23" s="51">
        <f t="shared" si="66"/>
        <v>0</v>
      </c>
      <c r="DQ23" s="51">
        <f t="shared" si="66"/>
        <v>0</v>
      </c>
      <c r="DR23" s="51">
        <f t="shared" si="66"/>
        <v>0</v>
      </c>
      <c r="DS23" s="51">
        <f t="shared" si="67"/>
        <v>0</v>
      </c>
      <c r="DT23" s="51">
        <f t="shared" si="67"/>
        <v>0</v>
      </c>
      <c r="DU23" s="51">
        <f t="shared" si="67"/>
        <v>0</v>
      </c>
      <c r="DV23" s="51">
        <f t="shared" si="67"/>
        <v>0</v>
      </c>
      <c r="DW23" s="51">
        <f t="shared" si="67"/>
        <v>0</v>
      </c>
      <c r="DX23" s="51">
        <f t="shared" si="67"/>
        <v>0</v>
      </c>
      <c r="DY23" s="51">
        <f t="shared" si="67"/>
        <v>0</v>
      </c>
      <c r="DZ23" s="51">
        <f t="shared" si="67"/>
        <v>0</v>
      </c>
      <c r="EA23" s="51">
        <f t="shared" si="67"/>
        <v>0</v>
      </c>
      <c r="EB23" s="51">
        <f t="shared" si="67"/>
        <v>0</v>
      </c>
      <c r="EC23" s="51">
        <f t="shared" si="68"/>
        <v>0</v>
      </c>
      <c r="ED23" s="51">
        <f t="shared" si="68"/>
        <v>0</v>
      </c>
      <c r="EE23" s="51">
        <f t="shared" si="68"/>
        <v>0</v>
      </c>
      <c r="EF23" s="51">
        <f t="shared" si="68"/>
        <v>0</v>
      </c>
      <c r="EG23" s="51">
        <f t="shared" si="68"/>
        <v>0</v>
      </c>
      <c r="EH23" s="51">
        <f t="shared" si="68"/>
        <v>0</v>
      </c>
      <c r="EI23" s="51">
        <f t="shared" si="68"/>
        <v>0</v>
      </c>
      <c r="EJ23" s="51">
        <f t="shared" si="68"/>
        <v>0</v>
      </c>
      <c r="EK23" s="51">
        <f t="shared" si="68"/>
        <v>0</v>
      </c>
      <c r="EL23" s="51">
        <f t="shared" si="68"/>
        <v>0</v>
      </c>
      <c r="EM23" s="51">
        <f t="shared" si="69"/>
        <v>0</v>
      </c>
      <c r="EN23" s="51">
        <f t="shared" si="69"/>
        <v>0</v>
      </c>
      <c r="EO23" s="51">
        <f t="shared" si="69"/>
        <v>0</v>
      </c>
      <c r="EP23" s="51">
        <f t="shared" si="69"/>
        <v>0</v>
      </c>
      <c r="EQ23" s="51">
        <f t="shared" si="69"/>
        <v>0</v>
      </c>
      <c r="ER23" s="51">
        <f t="shared" si="69"/>
        <v>0</v>
      </c>
      <c r="ES23" s="51">
        <f t="shared" si="69"/>
        <v>0</v>
      </c>
      <c r="ET23" s="51">
        <f t="shared" si="69"/>
        <v>0</v>
      </c>
      <c r="EU23" s="51">
        <f t="shared" si="69"/>
        <v>0</v>
      </c>
      <c r="EV23" s="51">
        <f t="shared" si="69"/>
        <v>0</v>
      </c>
      <c r="EW23" s="51">
        <f t="shared" si="70"/>
        <v>0</v>
      </c>
      <c r="EX23" s="51">
        <f t="shared" si="70"/>
        <v>0</v>
      </c>
      <c r="EY23" s="51">
        <f t="shared" si="70"/>
        <v>0</v>
      </c>
      <c r="EZ23" s="51">
        <f t="shared" si="70"/>
        <v>0</v>
      </c>
      <c r="FA23" s="51">
        <f t="shared" si="70"/>
        <v>0</v>
      </c>
      <c r="FB23" s="51">
        <f t="shared" si="70"/>
        <v>0</v>
      </c>
      <c r="FC23" s="51">
        <f t="shared" si="70"/>
        <v>0</v>
      </c>
      <c r="FD23" s="51">
        <f t="shared" si="70"/>
        <v>0</v>
      </c>
      <c r="FE23" s="51">
        <f t="shared" si="70"/>
        <v>0</v>
      </c>
      <c r="FF23" s="51">
        <f t="shared" si="70"/>
        <v>0</v>
      </c>
      <c r="FG23" s="51">
        <f t="shared" si="71"/>
        <v>0</v>
      </c>
      <c r="FH23" s="51">
        <f t="shared" si="71"/>
        <v>0</v>
      </c>
      <c r="FI23" s="51">
        <f t="shared" si="71"/>
        <v>0</v>
      </c>
      <c r="FJ23" s="51">
        <f t="shared" si="71"/>
        <v>0</v>
      </c>
      <c r="FK23" s="51">
        <f t="shared" si="71"/>
        <v>0</v>
      </c>
      <c r="FL23" s="51">
        <f t="shared" si="71"/>
        <v>0</v>
      </c>
      <c r="FM23" s="51">
        <f t="shared" si="71"/>
        <v>0</v>
      </c>
      <c r="FN23" s="51">
        <f t="shared" si="71"/>
        <v>0</v>
      </c>
      <c r="FO23" s="51">
        <f t="shared" si="71"/>
        <v>0</v>
      </c>
      <c r="FP23" s="51">
        <f t="shared" si="71"/>
        <v>0</v>
      </c>
      <c r="FQ23" s="51">
        <f t="shared" si="72"/>
        <v>0</v>
      </c>
      <c r="FR23" s="51">
        <f t="shared" si="72"/>
        <v>0</v>
      </c>
      <c r="FS23" s="51">
        <f t="shared" si="72"/>
        <v>0</v>
      </c>
      <c r="FT23" s="51">
        <f t="shared" si="72"/>
        <v>0</v>
      </c>
      <c r="FU23" s="51">
        <f t="shared" si="72"/>
        <v>0</v>
      </c>
      <c r="FV23" s="51">
        <f t="shared" si="72"/>
        <v>0</v>
      </c>
      <c r="FW23" s="51">
        <f t="shared" si="72"/>
        <v>0</v>
      </c>
      <c r="FX23" s="51">
        <f t="shared" si="72"/>
        <v>0</v>
      </c>
      <c r="FY23" s="51">
        <f t="shared" si="72"/>
        <v>0</v>
      </c>
      <c r="FZ23" s="51">
        <f t="shared" si="72"/>
        <v>0</v>
      </c>
      <c r="GA23" s="51">
        <f t="shared" si="73"/>
        <v>0</v>
      </c>
      <c r="GB23" s="51">
        <f t="shared" si="73"/>
        <v>0</v>
      </c>
      <c r="GC23" s="51">
        <f t="shared" si="73"/>
        <v>0</v>
      </c>
      <c r="GD23" s="51">
        <f t="shared" si="73"/>
        <v>0</v>
      </c>
      <c r="GE23" s="51">
        <f t="shared" si="73"/>
        <v>0</v>
      </c>
      <c r="GF23" s="51">
        <f t="shared" si="73"/>
        <v>0</v>
      </c>
      <c r="GG23" s="51">
        <f t="shared" si="73"/>
        <v>0</v>
      </c>
      <c r="GH23" s="51">
        <f t="shared" si="73"/>
        <v>0</v>
      </c>
      <c r="GI23" s="51">
        <f t="shared" si="73"/>
        <v>0</v>
      </c>
      <c r="GJ23" s="51">
        <f t="shared" si="73"/>
        <v>0</v>
      </c>
      <c r="GK23" s="51">
        <f t="shared" si="74"/>
        <v>0</v>
      </c>
      <c r="GL23" s="51">
        <f t="shared" si="74"/>
        <v>0</v>
      </c>
      <c r="GM23" s="51">
        <f t="shared" si="74"/>
        <v>0</v>
      </c>
      <c r="GN23" s="51">
        <f t="shared" si="74"/>
        <v>0</v>
      </c>
      <c r="GO23" s="51">
        <f t="shared" si="74"/>
        <v>0</v>
      </c>
      <c r="GP23" s="51">
        <f t="shared" si="74"/>
        <v>0</v>
      </c>
      <c r="GQ23" s="51">
        <f t="shared" si="74"/>
        <v>0</v>
      </c>
      <c r="GR23" s="51">
        <f t="shared" si="74"/>
        <v>0</v>
      </c>
      <c r="GS23" s="51">
        <f t="shared" si="74"/>
        <v>0</v>
      </c>
      <c r="GT23" s="51">
        <f t="shared" si="74"/>
        <v>0</v>
      </c>
      <c r="GU23" s="51">
        <f t="shared" si="75"/>
        <v>0</v>
      </c>
      <c r="GV23" s="51">
        <f t="shared" si="75"/>
        <v>0</v>
      </c>
      <c r="GW23" s="51">
        <f t="shared" si="75"/>
        <v>0</v>
      </c>
      <c r="GX23" s="51">
        <f t="shared" si="75"/>
        <v>0</v>
      </c>
      <c r="GY23" s="51">
        <f t="shared" si="75"/>
        <v>0</v>
      </c>
      <c r="GZ23" s="51">
        <f t="shared" si="75"/>
        <v>0</v>
      </c>
      <c r="HA23" s="51">
        <f t="shared" si="75"/>
        <v>0</v>
      </c>
      <c r="HB23" s="51">
        <f t="shared" si="75"/>
        <v>0</v>
      </c>
      <c r="HC23" s="51">
        <f t="shared" si="75"/>
        <v>0</v>
      </c>
      <c r="HD23" s="51">
        <f t="shared" si="75"/>
        <v>0</v>
      </c>
      <c r="HE23" s="51">
        <f t="shared" si="76"/>
        <v>0</v>
      </c>
      <c r="HF23" s="51">
        <f t="shared" si="76"/>
        <v>0</v>
      </c>
      <c r="HG23" s="51">
        <f t="shared" si="76"/>
        <v>0</v>
      </c>
      <c r="HH23" s="51">
        <f t="shared" si="76"/>
        <v>0</v>
      </c>
      <c r="HI23" s="51">
        <f t="shared" si="76"/>
        <v>0</v>
      </c>
      <c r="HJ23" s="51">
        <f t="shared" si="76"/>
        <v>0</v>
      </c>
      <c r="HK23" s="51">
        <f t="shared" si="76"/>
        <v>0</v>
      </c>
      <c r="HL23" s="51">
        <f t="shared" si="76"/>
        <v>0</v>
      </c>
      <c r="HM23" s="51">
        <f t="shared" si="76"/>
        <v>0</v>
      </c>
      <c r="HN23" s="51">
        <f t="shared" si="76"/>
        <v>0</v>
      </c>
      <c r="HO23" s="51">
        <f t="shared" si="76"/>
        <v>0</v>
      </c>
      <c r="HP23" s="51">
        <f t="shared" si="76"/>
        <v>0</v>
      </c>
      <c r="HR23" s="46">
        <v>20</v>
      </c>
      <c r="HS23" s="49">
        <f t="shared" si="35"/>
        <v>100</v>
      </c>
      <c r="HT23" s="52" t="str">
        <f t="shared" si="36"/>
        <v/>
      </c>
      <c r="HU23" s="63">
        <f t="shared" si="37"/>
        <v>0</v>
      </c>
      <c r="HV23" s="50">
        <f t="shared" si="10"/>
        <v>0.77761719438016752</v>
      </c>
      <c r="HW23" s="50" t="str">
        <f t="shared" si="11"/>
        <v>01:40</v>
      </c>
      <c r="HX23" s="50">
        <v>29.888110979628699</v>
      </c>
      <c r="HY23" s="62">
        <f>HY22+HX23*Escenario1!$D$15*0.06</f>
        <v>360.40129548922459</v>
      </c>
      <c r="HZ23" s="50">
        <f t="shared" si="38"/>
        <v>17.335449700071933</v>
      </c>
      <c r="IA23" s="64">
        <f>IA22+HZ23*Escenario1!$D$15*0.06</f>
        <v>176.71969433137366</v>
      </c>
      <c r="IB23" s="54"/>
      <c r="IC23" s="47">
        <v>21</v>
      </c>
      <c r="ID23" s="48">
        <f t="shared" si="12"/>
        <v>0</v>
      </c>
      <c r="IE23" s="48">
        <f t="shared" si="77"/>
        <v>0</v>
      </c>
      <c r="IF23" s="48">
        <f t="shared" si="77"/>
        <v>0</v>
      </c>
      <c r="IG23" s="48">
        <f t="shared" si="77"/>
        <v>0</v>
      </c>
      <c r="IH23" s="48">
        <f t="shared" si="77"/>
        <v>0</v>
      </c>
      <c r="II23" s="48">
        <f t="shared" si="77"/>
        <v>0</v>
      </c>
      <c r="IJ23" s="48">
        <f t="shared" si="77"/>
        <v>0</v>
      </c>
      <c r="IK23" s="48">
        <f t="shared" si="77"/>
        <v>0</v>
      </c>
      <c r="IL23" s="48">
        <f t="shared" si="77"/>
        <v>0</v>
      </c>
      <c r="IM23" s="48">
        <f t="shared" si="77"/>
        <v>0</v>
      </c>
      <c r="IN23" s="48">
        <f t="shared" si="77"/>
        <v>0</v>
      </c>
      <c r="IO23" s="48">
        <f t="shared" si="78"/>
        <v>4.4751983576649488E-5</v>
      </c>
      <c r="IP23" s="48">
        <f t="shared" si="78"/>
        <v>1.1151658490373781E-4</v>
      </c>
      <c r="IQ23" s="48">
        <f t="shared" si="78"/>
        <v>2.5595687974807398E-4</v>
      </c>
      <c r="IR23" s="48">
        <f t="shared" si="78"/>
        <v>5.8604981628922268E-4</v>
      </c>
      <c r="IS23" s="48">
        <f t="shared" si="78"/>
        <v>1.3658629589843377E-3</v>
      </c>
      <c r="IT23" s="48">
        <f t="shared" si="78"/>
        <v>3.2093238342923826E-3</v>
      </c>
      <c r="IU23" s="48">
        <f t="shared" si="78"/>
        <v>7.8504339864859992E-3</v>
      </c>
      <c r="IV23" s="48">
        <f t="shared" si="78"/>
        <v>1.2976985830460603E-2</v>
      </c>
      <c r="IW23" s="48">
        <f t="shared" si="78"/>
        <v>6.7154609757989992E-3</v>
      </c>
      <c r="IX23" s="48">
        <f t="shared" si="78"/>
        <v>0</v>
      </c>
      <c r="IY23" s="48">
        <f t="shared" si="79"/>
        <v>0</v>
      </c>
      <c r="IZ23" s="48">
        <f t="shared" si="79"/>
        <v>0</v>
      </c>
      <c r="JA23" s="48">
        <f t="shared" si="79"/>
        <v>0</v>
      </c>
      <c r="JB23" s="48">
        <f t="shared" si="79"/>
        <v>0</v>
      </c>
      <c r="JC23" s="48">
        <f t="shared" si="79"/>
        <v>0</v>
      </c>
      <c r="JD23" s="48">
        <f t="shared" si="79"/>
        <v>0</v>
      </c>
      <c r="JE23" s="48">
        <f t="shared" si="79"/>
        <v>0</v>
      </c>
      <c r="JF23" s="48">
        <f t="shared" si="79"/>
        <v>0</v>
      </c>
      <c r="JG23" s="48">
        <f t="shared" si="79"/>
        <v>0</v>
      </c>
      <c r="JH23" s="48">
        <f t="shared" si="79"/>
        <v>0</v>
      </c>
      <c r="JI23" s="48">
        <f t="shared" si="80"/>
        <v>0</v>
      </c>
      <c r="JJ23" s="48">
        <f t="shared" si="80"/>
        <v>0</v>
      </c>
      <c r="JK23" s="48">
        <f t="shared" si="80"/>
        <v>0</v>
      </c>
      <c r="JL23" s="48">
        <f t="shared" si="80"/>
        <v>0</v>
      </c>
      <c r="JM23" s="48">
        <f t="shared" si="80"/>
        <v>0</v>
      </c>
      <c r="JN23" s="48">
        <f t="shared" si="80"/>
        <v>0</v>
      </c>
      <c r="JO23" s="48">
        <f t="shared" si="80"/>
        <v>0</v>
      </c>
      <c r="JP23" s="48">
        <f t="shared" si="80"/>
        <v>0</v>
      </c>
      <c r="JQ23" s="48">
        <f t="shared" si="80"/>
        <v>0</v>
      </c>
      <c r="JR23" s="48">
        <f t="shared" si="80"/>
        <v>0</v>
      </c>
      <c r="JS23" s="48">
        <f t="shared" si="81"/>
        <v>0</v>
      </c>
      <c r="JT23" s="48">
        <f t="shared" si="81"/>
        <v>0</v>
      </c>
      <c r="JU23" s="48">
        <f t="shared" si="81"/>
        <v>0</v>
      </c>
      <c r="JV23" s="48">
        <f t="shared" si="81"/>
        <v>0</v>
      </c>
      <c r="JW23" s="48">
        <f t="shared" si="81"/>
        <v>0</v>
      </c>
      <c r="JX23" s="48">
        <f t="shared" si="81"/>
        <v>0</v>
      </c>
      <c r="JY23" s="48">
        <f t="shared" si="81"/>
        <v>0</v>
      </c>
      <c r="JZ23" s="48">
        <f t="shared" si="81"/>
        <v>0</v>
      </c>
      <c r="KA23" s="48">
        <f t="shared" si="81"/>
        <v>0</v>
      </c>
      <c r="KB23" s="48">
        <f t="shared" si="81"/>
        <v>0</v>
      </c>
      <c r="KC23" s="48">
        <f t="shared" si="82"/>
        <v>0</v>
      </c>
      <c r="KD23" s="48">
        <f t="shared" si="82"/>
        <v>0</v>
      </c>
      <c r="KE23" s="48">
        <f t="shared" si="82"/>
        <v>0</v>
      </c>
      <c r="KF23" s="48">
        <f t="shared" si="82"/>
        <v>0</v>
      </c>
      <c r="KG23" s="48">
        <f t="shared" si="82"/>
        <v>0</v>
      </c>
      <c r="KH23" s="48">
        <f t="shared" si="82"/>
        <v>0</v>
      </c>
      <c r="KI23" s="48">
        <f t="shared" si="82"/>
        <v>0</v>
      </c>
      <c r="KJ23" s="48">
        <f t="shared" si="82"/>
        <v>0</v>
      </c>
      <c r="KK23" s="48">
        <f t="shared" si="82"/>
        <v>0</v>
      </c>
      <c r="KL23" s="48">
        <f t="shared" si="82"/>
        <v>0</v>
      </c>
      <c r="KM23" s="48">
        <f t="shared" si="83"/>
        <v>0</v>
      </c>
      <c r="KN23" s="48">
        <f t="shared" si="83"/>
        <v>0</v>
      </c>
      <c r="KO23" s="48">
        <f t="shared" si="83"/>
        <v>0</v>
      </c>
      <c r="KP23" s="48">
        <f t="shared" si="83"/>
        <v>0</v>
      </c>
      <c r="KQ23" s="48">
        <f t="shared" si="83"/>
        <v>0</v>
      </c>
      <c r="KR23" s="48">
        <f t="shared" si="83"/>
        <v>0</v>
      </c>
      <c r="KS23" s="48">
        <f t="shared" si="83"/>
        <v>0</v>
      </c>
      <c r="KT23" s="48">
        <f t="shared" si="83"/>
        <v>0</v>
      </c>
      <c r="KU23" s="48">
        <f t="shared" si="83"/>
        <v>0</v>
      </c>
      <c r="KV23" s="48">
        <f t="shared" si="83"/>
        <v>0</v>
      </c>
      <c r="KW23" s="48">
        <f t="shared" si="84"/>
        <v>0</v>
      </c>
      <c r="KX23" s="48">
        <f t="shared" si="84"/>
        <v>0</v>
      </c>
      <c r="KY23" s="48">
        <f t="shared" si="84"/>
        <v>0</v>
      </c>
      <c r="KZ23" s="48">
        <f t="shared" si="84"/>
        <v>0</v>
      </c>
      <c r="LA23" s="48">
        <f t="shared" si="84"/>
        <v>0</v>
      </c>
      <c r="LB23" s="48">
        <f t="shared" si="84"/>
        <v>0</v>
      </c>
      <c r="LC23" s="48">
        <f t="shared" si="84"/>
        <v>0</v>
      </c>
      <c r="LD23" s="48">
        <f t="shared" si="84"/>
        <v>0</v>
      </c>
      <c r="LE23" s="48">
        <f t="shared" si="84"/>
        <v>0</v>
      </c>
      <c r="LF23" s="48">
        <f t="shared" si="84"/>
        <v>0</v>
      </c>
      <c r="LG23" s="48">
        <f t="shared" si="85"/>
        <v>0</v>
      </c>
      <c r="LH23" s="48">
        <f t="shared" si="85"/>
        <v>0</v>
      </c>
      <c r="LI23" s="48">
        <f t="shared" si="85"/>
        <v>0</v>
      </c>
      <c r="LJ23" s="48">
        <f t="shared" si="85"/>
        <v>0</v>
      </c>
      <c r="LK23" s="48">
        <f t="shared" si="85"/>
        <v>0</v>
      </c>
      <c r="LL23" s="48">
        <f t="shared" si="85"/>
        <v>0</v>
      </c>
      <c r="LM23" s="48">
        <f t="shared" si="85"/>
        <v>0</v>
      </c>
      <c r="LN23" s="48">
        <f t="shared" si="85"/>
        <v>0</v>
      </c>
      <c r="LO23" s="48">
        <f t="shared" si="85"/>
        <v>0</v>
      </c>
      <c r="LP23" s="48">
        <f t="shared" si="85"/>
        <v>0</v>
      </c>
      <c r="LQ23" s="48">
        <f t="shared" si="86"/>
        <v>0</v>
      </c>
      <c r="LR23" s="48">
        <f t="shared" si="86"/>
        <v>0</v>
      </c>
      <c r="LS23" s="48">
        <f t="shared" si="86"/>
        <v>0</v>
      </c>
      <c r="LT23" s="48">
        <f t="shared" si="86"/>
        <v>0</v>
      </c>
      <c r="LU23" s="48">
        <f t="shared" si="86"/>
        <v>0</v>
      </c>
      <c r="LV23" s="48">
        <f t="shared" si="86"/>
        <v>0</v>
      </c>
      <c r="LW23" s="48">
        <f t="shared" si="86"/>
        <v>0</v>
      </c>
      <c r="LX23" s="48">
        <f t="shared" si="86"/>
        <v>0</v>
      </c>
      <c r="LY23" s="48">
        <f t="shared" si="86"/>
        <v>0</v>
      </c>
      <c r="LZ23" s="48">
        <f t="shared" si="86"/>
        <v>0</v>
      </c>
      <c r="MA23" s="48">
        <f t="shared" si="87"/>
        <v>0</v>
      </c>
      <c r="MB23" s="48">
        <f t="shared" si="87"/>
        <v>0</v>
      </c>
      <c r="MC23" s="48">
        <f t="shared" si="87"/>
        <v>0</v>
      </c>
      <c r="MD23" s="48">
        <f t="shared" si="87"/>
        <v>0</v>
      </c>
      <c r="ME23" s="48">
        <f t="shared" si="87"/>
        <v>0</v>
      </c>
      <c r="MF23" s="48">
        <f t="shared" si="87"/>
        <v>0</v>
      </c>
      <c r="MG23" s="48">
        <f t="shared" si="87"/>
        <v>0</v>
      </c>
      <c r="MH23" s="48">
        <f t="shared" si="87"/>
        <v>0</v>
      </c>
      <c r="MI23" s="48">
        <f t="shared" si="87"/>
        <v>0</v>
      </c>
      <c r="MJ23" s="48">
        <f t="shared" si="87"/>
        <v>0</v>
      </c>
      <c r="MK23" s="48">
        <f t="shared" si="88"/>
        <v>0</v>
      </c>
      <c r="ML23" s="48">
        <f t="shared" si="88"/>
        <v>0</v>
      </c>
      <c r="MM23" s="48">
        <f t="shared" si="88"/>
        <v>0</v>
      </c>
      <c r="MN23" s="48">
        <f t="shared" si="88"/>
        <v>0</v>
      </c>
      <c r="MO23" s="48">
        <f t="shared" si="88"/>
        <v>0</v>
      </c>
      <c r="MP23" s="48">
        <f t="shared" si="88"/>
        <v>0</v>
      </c>
      <c r="MQ23" s="48">
        <f t="shared" si="88"/>
        <v>0</v>
      </c>
      <c r="MR23" s="48">
        <f t="shared" si="88"/>
        <v>0</v>
      </c>
      <c r="MS23" s="48">
        <f t="shared" si="88"/>
        <v>0</v>
      </c>
      <c r="MT23" s="48">
        <f t="shared" si="88"/>
        <v>0</v>
      </c>
      <c r="MU23" s="48">
        <f t="shared" si="89"/>
        <v>0</v>
      </c>
      <c r="MV23" s="48">
        <f t="shared" si="89"/>
        <v>0</v>
      </c>
      <c r="MW23" s="48">
        <f t="shared" si="89"/>
        <v>0</v>
      </c>
      <c r="MX23" s="48">
        <f t="shared" si="89"/>
        <v>0</v>
      </c>
      <c r="MY23" s="48">
        <f t="shared" si="89"/>
        <v>0</v>
      </c>
      <c r="MZ23" s="48">
        <f t="shared" si="89"/>
        <v>0</v>
      </c>
      <c r="NA23" s="48">
        <f t="shared" si="89"/>
        <v>0</v>
      </c>
      <c r="NB23" s="48">
        <f t="shared" si="89"/>
        <v>0</v>
      </c>
      <c r="NC23" s="48">
        <f t="shared" si="89"/>
        <v>0</v>
      </c>
      <c r="ND23" s="48">
        <f t="shared" si="89"/>
        <v>0</v>
      </c>
      <c r="NE23" s="48">
        <f t="shared" si="90"/>
        <v>0</v>
      </c>
      <c r="NF23" s="48">
        <f t="shared" si="90"/>
        <v>0</v>
      </c>
      <c r="NG23" s="48">
        <f t="shared" si="90"/>
        <v>0</v>
      </c>
      <c r="NH23" s="48">
        <f t="shared" si="90"/>
        <v>0</v>
      </c>
      <c r="NI23" s="48">
        <f t="shared" si="90"/>
        <v>0</v>
      </c>
      <c r="NJ23" s="48">
        <f t="shared" si="90"/>
        <v>0</v>
      </c>
      <c r="NK23" s="48">
        <f t="shared" si="90"/>
        <v>0</v>
      </c>
      <c r="NL23" s="48">
        <f t="shared" si="90"/>
        <v>0</v>
      </c>
      <c r="NM23" s="48">
        <f t="shared" si="90"/>
        <v>0</v>
      </c>
      <c r="NN23" s="48">
        <f t="shared" si="90"/>
        <v>0</v>
      </c>
      <c r="NO23" s="48">
        <f t="shared" si="91"/>
        <v>0</v>
      </c>
      <c r="NP23" s="48">
        <f t="shared" si="91"/>
        <v>0</v>
      </c>
      <c r="NQ23" s="48">
        <f t="shared" si="91"/>
        <v>0</v>
      </c>
      <c r="NR23" s="48">
        <f t="shared" si="91"/>
        <v>0</v>
      </c>
      <c r="NS23" s="48">
        <f t="shared" si="91"/>
        <v>0</v>
      </c>
      <c r="NT23" s="48">
        <f t="shared" si="91"/>
        <v>0</v>
      </c>
      <c r="NU23" s="48">
        <f t="shared" si="91"/>
        <v>0</v>
      </c>
      <c r="NV23" s="48">
        <f t="shared" si="91"/>
        <v>0</v>
      </c>
      <c r="NW23" s="48">
        <f t="shared" si="91"/>
        <v>0</v>
      </c>
      <c r="NX23" s="48">
        <f t="shared" si="91"/>
        <v>0</v>
      </c>
      <c r="NY23" s="48">
        <f t="shared" si="92"/>
        <v>0</v>
      </c>
      <c r="NZ23" s="48">
        <f t="shared" si="92"/>
        <v>0</v>
      </c>
      <c r="OA23" s="48">
        <f t="shared" si="92"/>
        <v>0</v>
      </c>
      <c r="OB23" s="48">
        <f t="shared" si="92"/>
        <v>0</v>
      </c>
      <c r="OC23" s="48">
        <f t="shared" si="92"/>
        <v>0</v>
      </c>
      <c r="OD23" s="48">
        <f t="shared" si="92"/>
        <v>0</v>
      </c>
      <c r="OE23" s="48">
        <f t="shared" si="92"/>
        <v>0</v>
      </c>
      <c r="OF23" s="48">
        <f t="shared" si="92"/>
        <v>0</v>
      </c>
      <c r="OG23" s="48">
        <f t="shared" si="92"/>
        <v>0</v>
      </c>
      <c r="OH23" s="48">
        <f t="shared" si="92"/>
        <v>0</v>
      </c>
      <c r="OI23" s="48">
        <f t="shared" si="93"/>
        <v>0</v>
      </c>
      <c r="OJ23" s="48">
        <f t="shared" si="93"/>
        <v>0</v>
      </c>
      <c r="OK23" s="48">
        <f t="shared" si="93"/>
        <v>0</v>
      </c>
      <c r="OL23" s="48">
        <f t="shared" si="93"/>
        <v>0</v>
      </c>
      <c r="OM23" s="48">
        <f t="shared" si="93"/>
        <v>0</v>
      </c>
      <c r="ON23" s="48">
        <f t="shared" si="93"/>
        <v>0</v>
      </c>
      <c r="OO23" s="48">
        <f t="shared" si="93"/>
        <v>0</v>
      </c>
      <c r="OP23" s="48">
        <f t="shared" si="93"/>
        <v>0</v>
      </c>
      <c r="OQ23" s="48">
        <f t="shared" si="93"/>
        <v>0</v>
      </c>
      <c r="OR23" s="48">
        <f t="shared" si="93"/>
        <v>0</v>
      </c>
      <c r="OS23" s="48">
        <f t="shared" si="94"/>
        <v>0</v>
      </c>
      <c r="OT23" s="48">
        <f t="shared" si="94"/>
        <v>0</v>
      </c>
      <c r="OU23" s="48">
        <f t="shared" si="94"/>
        <v>0</v>
      </c>
      <c r="OV23" s="48">
        <f t="shared" si="94"/>
        <v>0</v>
      </c>
      <c r="OW23" s="48">
        <f t="shared" si="94"/>
        <v>0</v>
      </c>
      <c r="OX23" s="48">
        <f t="shared" si="94"/>
        <v>0</v>
      </c>
      <c r="OY23" s="48">
        <f t="shared" si="94"/>
        <v>0</v>
      </c>
      <c r="OZ23" s="48">
        <f t="shared" si="94"/>
        <v>0</v>
      </c>
      <c r="PA23" s="48">
        <f t="shared" si="94"/>
        <v>0</v>
      </c>
      <c r="PB23" s="48">
        <f t="shared" si="94"/>
        <v>0</v>
      </c>
      <c r="PC23" s="48">
        <f t="shared" si="95"/>
        <v>0</v>
      </c>
      <c r="PD23" s="48">
        <f t="shared" si="95"/>
        <v>0</v>
      </c>
      <c r="PE23" s="48">
        <f t="shared" si="95"/>
        <v>0</v>
      </c>
      <c r="PF23" s="48">
        <f t="shared" si="95"/>
        <v>0</v>
      </c>
      <c r="PG23" s="48">
        <f t="shared" si="95"/>
        <v>0</v>
      </c>
      <c r="PH23" s="48">
        <f t="shared" si="95"/>
        <v>0</v>
      </c>
      <c r="PI23" s="48">
        <f t="shared" si="95"/>
        <v>0</v>
      </c>
      <c r="PJ23" s="48">
        <f t="shared" si="95"/>
        <v>0</v>
      </c>
      <c r="PK23" s="48">
        <f t="shared" si="95"/>
        <v>0</v>
      </c>
      <c r="PL23" s="48">
        <f t="shared" si="95"/>
        <v>0</v>
      </c>
      <c r="PM23" s="48">
        <f t="shared" si="95"/>
        <v>0</v>
      </c>
      <c r="PN23" s="48">
        <f t="shared" si="95"/>
        <v>0</v>
      </c>
    </row>
    <row r="24" spans="1:430" x14ac:dyDescent="0.3">
      <c r="A24" s="29">
        <v>5</v>
      </c>
      <c r="B24" s="30">
        <f t="shared" si="96"/>
        <v>13.888888888888889</v>
      </c>
      <c r="C24" s="31">
        <f t="shared" si="97"/>
        <v>34.916518879174696</v>
      </c>
      <c r="D24" s="29">
        <f t="shared" si="98"/>
        <v>25</v>
      </c>
      <c r="E24" s="30">
        <f t="shared" si="99"/>
        <v>19.541067723402659</v>
      </c>
      <c r="F24" s="30">
        <f t="shared" si="104"/>
        <v>3.0008111999674938</v>
      </c>
      <c r="G24" s="30">
        <f t="shared" si="100"/>
        <v>2.7407049452764616</v>
      </c>
      <c r="H24" s="30">
        <f t="shared" si="101"/>
        <v>0.26010625469103221</v>
      </c>
      <c r="I24" s="30">
        <f t="shared" si="102"/>
        <v>1.581914581081928</v>
      </c>
      <c r="J24" s="30">
        <f t="shared" si="103"/>
        <v>1.4188966188855658</v>
      </c>
      <c r="W24" s="46">
        <v>21</v>
      </c>
      <c r="X24" s="49">
        <f t="shared" si="14"/>
        <v>105</v>
      </c>
      <c r="Y24" s="52" t="str">
        <f t="shared" si="6"/>
        <v/>
      </c>
      <c r="Z24" s="63">
        <f t="shared" si="7"/>
        <v>0</v>
      </c>
      <c r="AA24" s="50">
        <f t="shared" si="8"/>
        <v>0.15373545622942869</v>
      </c>
      <c r="AB24" s="50">
        <v>11.02246840025445</v>
      </c>
      <c r="AC24" s="62">
        <f t="shared" si="15"/>
        <v>186.98834167792728</v>
      </c>
      <c r="AD24" s="54"/>
      <c r="AE24" s="46">
        <v>22</v>
      </c>
      <c r="AF24" s="51">
        <f t="shared" si="9"/>
        <v>0</v>
      </c>
      <c r="AG24" s="51">
        <f t="shared" ref="AG24:AP33" si="105">AF23</f>
        <v>1.4372901692793086E-5</v>
      </c>
      <c r="AH24" s="51">
        <f t="shared" si="105"/>
        <v>2.7857067307628778E-5</v>
      </c>
      <c r="AI24" s="51">
        <f t="shared" si="105"/>
        <v>4.1075027703360157E-5</v>
      </c>
      <c r="AJ24" s="51">
        <f t="shared" si="105"/>
        <v>5.9699549011322866E-5</v>
      </c>
      <c r="AK24" s="51">
        <f t="shared" si="105"/>
        <v>8.7540741517313391E-5</v>
      </c>
      <c r="AL24" s="51">
        <f t="shared" si="105"/>
        <v>1.2837388479443857E-4</v>
      </c>
      <c r="AM24" s="51">
        <f t="shared" si="105"/>
        <v>1.8776725283595457E-4</v>
      </c>
      <c r="AN24" s="51">
        <f t="shared" si="105"/>
        <v>2.7490993918839258E-4</v>
      </c>
      <c r="AO24" s="51">
        <f t="shared" si="105"/>
        <v>4.0443968208431289E-4</v>
      </c>
      <c r="AP24" s="51">
        <f t="shared" si="105"/>
        <v>5.9827068957529241E-4</v>
      </c>
      <c r="AQ24" s="51">
        <f t="shared" ref="AQ24:AZ33" si="106">AP23</f>
        <v>8.8742146466493359E-4</v>
      </c>
      <c r="AR24" s="51">
        <f t="shared" si="106"/>
        <v>1.3138426304416823E-3</v>
      </c>
      <c r="AS24" s="51">
        <f t="shared" si="106"/>
        <v>1.9322447552118155E-3</v>
      </c>
      <c r="AT24" s="51">
        <f t="shared" si="106"/>
        <v>2.9578823769679957E-3</v>
      </c>
      <c r="AU24" s="51">
        <f t="shared" si="106"/>
        <v>4.3725776573519236E-3</v>
      </c>
      <c r="AV24" s="51">
        <f t="shared" si="106"/>
        <v>5.6037913669719245E-3</v>
      </c>
      <c r="AW24" s="51">
        <f t="shared" si="106"/>
        <v>6.0067150249743864E-3</v>
      </c>
      <c r="AX24" s="51">
        <f t="shared" si="106"/>
        <v>5.0334268353983951E-3</v>
      </c>
      <c r="AY24" s="51">
        <f t="shared" si="106"/>
        <v>2.648818732339102E-3</v>
      </c>
      <c r="AZ24" s="51">
        <f t="shared" si="106"/>
        <v>7.6072713075802073E-4</v>
      </c>
      <c r="BA24" s="51">
        <f t="shared" ref="BA24:BJ33" si="107">AZ23</f>
        <v>0</v>
      </c>
      <c r="BB24" s="51">
        <f t="shared" si="107"/>
        <v>0</v>
      </c>
      <c r="BC24" s="51">
        <f t="shared" si="107"/>
        <v>0</v>
      </c>
      <c r="BD24" s="51">
        <f t="shared" si="107"/>
        <v>0</v>
      </c>
      <c r="BE24" s="51">
        <f t="shared" si="107"/>
        <v>0</v>
      </c>
      <c r="BF24" s="51">
        <f t="shared" si="107"/>
        <v>0</v>
      </c>
      <c r="BG24" s="51">
        <f t="shared" si="107"/>
        <v>0</v>
      </c>
      <c r="BH24" s="51">
        <f t="shared" si="107"/>
        <v>0</v>
      </c>
      <c r="BI24" s="51">
        <f t="shared" si="107"/>
        <v>0</v>
      </c>
      <c r="BJ24" s="51">
        <f t="shared" si="107"/>
        <v>0</v>
      </c>
      <c r="BK24" s="51">
        <f t="shared" ref="BK24:BT33" si="108">BJ23</f>
        <v>0</v>
      </c>
      <c r="BL24" s="51">
        <f t="shared" si="108"/>
        <v>0</v>
      </c>
      <c r="BM24" s="51">
        <f t="shared" si="108"/>
        <v>0</v>
      </c>
      <c r="BN24" s="51">
        <f t="shared" si="108"/>
        <v>0</v>
      </c>
      <c r="BO24" s="51">
        <f t="shared" si="108"/>
        <v>0</v>
      </c>
      <c r="BP24" s="51">
        <f t="shared" si="108"/>
        <v>0</v>
      </c>
      <c r="BQ24" s="51">
        <f t="shared" si="108"/>
        <v>0</v>
      </c>
      <c r="BR24" s="51">
        <f t="shared" si="108"/>
        <v>0</v>
      </c>
      <c r="BS24" s="51">
        <f t="shared" si="108"/>
        <v>0</v>
      </c>
      <c r="BT24" s="51">
        <f t="shared" si="108"/>
        <v>0</v>
      </c>
      <c r="BU24" s="51">
        <f t="shared" ref="BU24:CD33" si="109">BT23</f>
        <v>0</v>
      </c>
      <c r="BV24" s="51">
        <f t="shared" si="109"/>
        <v>0</v>
      </c>
      <c r="BW24" s="51">
        <f t="shared" si="109"/>
        <v>0</v>
      </c>
      <c r="BX24" s="51">
        <f t="shared" si="109"/>
        <v>0</v>
      </c>
      <c r="BY24" s="51">
        <f t="shared" si="109"/>
        <v>0</v>
      </c>
      <c r="BZ24" s="51">
        <f t="shared" si="109"/>
        <v>0</v>
      </c>
      <c r="CA24" s="51">
        <f t="shared" si="109"/>
        <v>0</v>
      </c>
      <c r="CB24" s="51">
        <f t="shared" si="109"/>
        <v>0</v>
      </c>
      <c r="CC24" s="51">
        <f t="shared" si="109"/>
        <v>0</v>
      </c>
      <c r="CD24" s="51">
        <f t="shared" si="109"/>
        <v>0</v>
      </c>
      <c r="CE24" s="51">
        <f t="shared" ref="CE24:CN33" si="110">CD23</f>
        <v>0</v>
      </c>
      <c r="CF24" s="51">
        <f t="shared" si="110"/>
        <v>0</v>
      </c>
      <c r="CG24" s="51">
        <f t="shared" si="110"/>
        <v>0</v>
      </c>
      <c r="CH24" s="51">
        <f t="shared" si="110"/>
        <v>0</v>
      </c>
      <c r="CI24" s="51">
        <f t="shared" si="110"/>
        <v>0</v>
      </c>
      <c r="CJ24" s="51">
        <f t="shared" si="110"/>
        <v>0</v>
      </c>
      <c r="CK24" s="51">
        <f t="shared" si="110"/>
        <v>0</v>
      </c>
      <c r="CL24" s="51">
        <f t="shared" si="110"/>
        <v>0</v>
      </c>
      <c r="CM24" s="51">
        <f t="shared" si="110"/>
        <v>0</v>
      </c>
      <c r="CN24" s="51">
        <f t="shared" si="110"/>
        <v>0</v>
      </c>
      <c r="CO24" s="51">
        <f t="shared" ref="CO24:CX33" si="111">CN23</f>
        <v>0</v>
      </c>
      <c r="CP24" s="51">
        <f t="shared" si="111"/>
        <v>0</v>
      </c>
      <c r="CQ24" s="51">
        <f t="shared" si="111"/>
        <v>0</v>
      </c>
      <c r="CR24" s="51">
        <f t="shared" si="111"/>
        <v>0</v>
      </c>
      <c r="CS24" s="51">
        <f t="shared" si="111"/>
        <v>0</v>
      </c>
      <c r="CT24" s="51">
        <f t="shared" si="111"/>
        <v>0</v>
      </c>
      <c r="CU24" s="51">
        <f t="shared" si="111"/>
        <v>0</v>
      </c>
      <c r="CV24" s="51">
        <f t="shared" si="111"/>
        <v>0</v>
      </c>
      <c r="CW24" s="51">
        <f t="shared" si="111"/>
        <v>0</v>
      </c>
      <c r="CX24" s="51">
        <f t="shared" si="111"/>
        <v>0</v>
      </c>
      <c r="CY24" s="51">
        <f t="shared" ref="CY24:DH33" si="112">CX23</f>
        <v>0</v>
      </c>
      <c r="CZ24" s="51">
        <f t="shared" si="112"/>
        <v>0</v>
      </c>
      <c r="DA24" s="51">
        <f t="shared" si="112"/>
        <v>0</v>
      </c>
      <c r="DB24" s="51">
        <f t="shared" si="112"/>
        <v>0</v>
      </c>
      <c r="DC24" s="51">
        <f t="shared" si="112"/>
        <v>0</v>
      </c>
      <c r="DD24" s="51">
        <f t="shared" si="112"/>
        <v>0</v>
      </c>
      <c r="DE24" s="51">
        <f t="shared" si="112"/>
        <v>0</v>
      </c>
      <c r="DF24" s="51">
        <f t="shared" si="112"/>
        <v>0</v>
      </c>
      <c r="DG24" s="51">
        <f t="shared" si="112"/>
        <v>0</v>
      </c>
      <c r="DH24" s="51">
        <f t="shared" si="112"/>
        <v>0</v>
      </c>
      <c r="DI24" s="51">
        <f t="shared" ref="DI24:DR33" si="113">DH23</f>
        <v>0</v>
      </c>
      <c r="DJ24" s="51">
        <f t="shared" si="113"/>
        <v>0</v>
      </c>
      <c r="DK24" s="51">
        <f t="shared" si="113"/>
        <v>0</v>
      </c>
      <c r="DL24" s="51">
        <f t="shared" si="113"/>
        <v>0</v>
      </c>
      <c r="DM24" s="51">
        <f t="shared" si="113"/>
        <v>0</v>
      </c>
      <c r="DN24" s="51">
        <f t="shared" si="113"/>
        <v>0</v>
      </c>
      <c r="DO24" s="51">
        <f t="shared" si="113"/>
        <v>0</v>
      </c>
      <c r="DP24" s="51">
        <f t="shared" si="113"/>
        <v>0</v>
      </c>
      <c r="DQ24" s="51">
        <f t="shared" si="113"/>
        <v>0</v>
      </c>
      <c r="DR24" s="51">
        <f t="shared" si="113"/>
        <v>0</v>
      </c>
      <c r="DS24" s="51">
        <f t="shared" ref="DS24:EB33" si="114">DR23</f>
        <v>0</v>
      </c>
      <c r="DT24" s="51">
        <f t="shared" si="114"/>
        <v>0</v>
      </c>
      <c r="DU24" s="51">
        <f t="shared" si="114"/>
        <v>0</v>
      </c>
      <c r="DV24" s="51">
        <f t="shared" si="114"/>
        <v>0</v>
      </c>
      <c r="DW24" s="51">
        <f t="shared" si="114"/>
        <v>0</v>
      </c>
      <c r="DX24" s="51">
        <f t="shared" si="114"/>
        <v>0</v>
      </c>
      <c r="DY24" s="51">
        <f t="shared" si="114"/>
        <v>0</v>
      </c>
      <c r="DZ24" s="51">
        <f t="shared" si="114"/>
        <v>0</v>
      </c>
      <c r="EA24" s="51">
        <f t="shared" si="114"/>
        <v>0</v>
      </c>
      <c r="EB24" s="51">
        <f t="shared" si="114"/>
        <v>0</v>
      </c>
      <c r="EC24" s="51">
        <f t="shared" ref="EC24:EL33" si="115">EB23</f>
        <v>0</v>
      </c>
      <c r="ED24" s="51">
        <f t="shared" si="115"/>
        <v>0</v>
      </c>
      <c r="EE24" s="51">
        <f t="shared" si="115"/>
        <v>0</v>
      </c>
      <c r="EF24" s="51">
        <f t="shared" si="115"/>
        <v>0</v>
      </c>
      <c r="EG24" s="51">
        <f t="shared" si="115"/>
        <v>0</v>
      </c>
      <c r="EH24" s="51">
        <f t="shared" si="115"/>
        <v>0</v>
      </c>
      <c r="EI24" s="51">
        <f t="shared" si="115"/>
        <v>0</v>
      </c>
      <c r="EJ24" s="51">
        <f t="shared" si="115"/>
        <v>0</v>
      </c>
      <c r="EK24" s="51">
        <f t="shared" si="115"/>
        <v>0</v>
      </c>
      <c r="EL24" s="51">
        <f t="shared" si="115"/>
        <v>0</v>
      </c>
      <c r="EM24" s="51">
        <f t="shared" ref="EM24:EV33" si="116">EL23</f>
        <v>0</v>
      </c>
      <c r="EN24" s="51">
        <f t="shared" si="116"/>
        <v>0</v>
      </c>
      <c r="EO24" s="51">
        <f t="shared" si="116"/>
        <v>0</v>
      </c>
      <c r="EP24" s="51">
        <f t="shared" si="116"/>
        <v>0</v>
      </c>
      <c r="EQ24" s="51">
        <f t="shared" si="116"/>
        <v>0</v>
      </c>
      <c r="ER24" s="51">
        <f t="shared" si="116"/>
        <v>0</v>
      </c>
      <c r="ES24" s="51">
        <f t="shared" si="116"/>
        <v>0</v>
      </c>
      <c r="ET24" s="51">
        <f t="shared" si="116"/>
        <v>0</v>
      </c>
      <c r="EU24" s="51">
        <f t="shared" si="116"/>
        <v>0</v>
      </c>
      <c r="EV24" s="51">
        <f t="shared" si="116"/>
        <v>0</v>
      </c>
      <c r="EW24" s="51">
        <f t="shared" ref="EW24:FF33" si="117">EV23</f>
        <v>0</v>
      </c>
      <c r="EX24" s="51">
        <f t="shared" si="117"/>
        <v>0</v>
      </c>
      <c r="EY24" s="51">
        <f t="shared" si="117"/>
        <v>0</v>
      </c>
      <c r="EZ24" s="51">
        <f t="shared" si="117"/>
        <v>0</v>
      </c>
      <c r="FA24" s="51">
        <f t="shared" si="117"/>
        <v>0</v>
      </c>
      <c r="FB24" s="51">
        <f t="shared" si="117"/>
        <v>0</v>
      </c>
      <c r="FC24" s="51">
        <f t="shared" si="117"/>
        <v>0</v>
      </c>
      <c r="FD24" s="51">
        <f t="shared" si="117"/>
        <v>0</v>
      </c>
      <c r="FE24" s="51">
        <f t="shared" si="117"/>
        <v>0</v>
      </c>
      <c r="FF24" s="51">
        <f t="shared" si="117"/>
        <v>0</v>
      </c>
      <c r="FG24" s="51">
        <f t="shared" ref="FG24:FP33" si="118">FF23</f>
        <v>0</v>
      </c>
      <c r="FH24" s="51">
        <f t="shared" si="118"/>
        <v>0</v>
      </c>
      <c r="FI24" s="51">
        <f t="shared" si="118"/>
        <v>0</v>
      </c>
      <c r="FJ24" s="51">
        <f t="shared" si="118"/>
        <v>0</v>
      </c>
      <c r="FK24" s="51">
        <f t="shared" si="118"/>
        <v>0</v>
      </c>
      <c r="FL24" s="51">
        <f t="shared" si="118"/>
        <v>0</v>
      </c>
      <c r="FM24" s="51">
        <f t="shared" si="118"/>
        <v>0</v>
      </c>
      <c r="FN24" s="51">
        <f t="shared" si="118"/>
        <v>0</v>
      </c>
      <c r="FO24" s="51">
        <f t="shared" si="118"/>
        <v>0</v>
      </c>
      <c r="FP24" s="51">
        <f t="shared" si="118"/>
        <v>0</v>
      </c>
      <c r="FQ24" s="51">
        <f t="shared" ref="FQ24:FZ33" si="119">FP23</f>
        <v>0</v>
      </c>
      <c r="FR24" s="51">
        <f t="shared" si="119"/>
        <v>0</v>
      </c>
      <c r="FS24" s="51">
        <f t="shared" si="119"/>
        <v>0</v>
      </c>
      <c r="FT24" s="51">
        <f t="shared" si="119"/>
        <v>0</v>
      </c>
      <c r="FU24" s="51">
        <f t="shared" si="119"/>
        <v>0</v>
      </c>
      <c r="FV24" s="51">
        <f t="shared" si="119"/>
        <v>0</v>
      </c>
      <c r="FW24" s="51">
        <f t="shared" si="119"/>
        <v>0</v>
      </c>
      <c r="FX24" s="51">
        <f t="shared" si="119"/>
        <v>0</v>
      </c>
      <c r="FY24" s="51">
        <f t="shared" si="119"/>
        <v>0</v>
      </c>
      <c r="FZ24" s="51">
        <f t="shared" si="119"/>
        <v>0</v>
      </c>
      <c r="GA24" s="51">
        <f t="shared" ref="GA24:GJ33" si="120">FZ23</f>
        <v>0</v>
      </c>
      <c r="GB24" s="51">
        <f t="shared" si="120"/>
        <v>0</v>
      </c>
      <c r="GC24" s="51">
        <f t="shared" si="120"/>
        <v>0</v>
      </c>
      <c r="GD24" s="51">
        <f t="shared" si="120"/>
        <v>0</v>
      </c>
      <c r="GE24" s="51">
        <f t="shared" si="120"/>
        <v>0</v>
      </c>
      <c r="GF24" s="51">
        <f t="shared" si="120"/>
        <v>0</v>
      </c>
      <c r="GG24" s="51">
        <f t="shared" si="120"/>
        <v>0</v>
      </c>
      <c r="GH24" s="51">
        <f t="shared" si="120"/>
        <v>0</v>
      </c>
      <c r="GI24" s="51">
        <f t="shared" si="120"/>
        <v>0</v>
      </c>
      <c r="GJ24" s="51">
        <f t="shared" si="120"/>
        <v>0</v>
      </c>
      <c r="GK24" s="51">
        <f t="shared" ref="GK24:GT33" si="121">GJ23</f>
        <v>0</v>
      </c>
      <c r="GL24" s="51">
        <f t="shared" si="121"/>
        <v>0</v>
      </c>
      <c r="GM24" s="51">
        <f t="shared" si="121"/>
        <v>0</v>
      </c>
      <c r="GN24" s="51">
        <f t="shared" si="121"/>
        <v>0</v>
      </c>
      <c r="GO24" s="51">
        <f t="shared" si="121"/>
        <v>0</v>
      </c>
      <c r="GP24" s="51">
        <f t="shared" si="121"/>
        <v>0</v>
      </c>
      <c r="GQ24" s="51">
        <f t="shared" si="121"/>
        <v>0</v>
      </c>
      <c r="GR24" s="51">
        <f t="shared" si="121"/>
        <v>0</v>
      </c>
      <c r="GS24" s="51">
        <f t="shared" si="121"/>
        <v>0</v>
      </c>
      <c r="GT24" s="51">
        <f t="shared" si="121"/>
        <v>0</v>
      </c>
      <c r="GU24" s="51">
        <f t="shared" ref="GU24:HD33" si="122">GT23</f>
        <v>0</v>
      </c>
      <c r="GV24" s="51">
        <f t="shared" si="122"/>
        <v>0</v>
      </c>
      <c r="GW24" s="51">
        <f t="shared" si="122"/>
        <v>0</v>
      </c>
      <c r="GX24" s="51">
        <f t="shared" si="122"/>
        <v>0</v>
      </c>
      <c r="GY24" s="51">
        <f t="shared" si="122"/>
        <v>0</v>
      </c>
      <c r="GZ24" s="51">
        <f t="shared" si="122"/>
        <v>0</v>
      </c>
      <c r="HA24" s="51">
        <f t="shared" si="122"/>
        <v>0</v>
      </c>
      <c r="HB24" s="51">
        <f t="shared" si="122"/>
        <v>0</v>
      </c>
      <c r="HC24" s="51">
        <f t="shared" si="122"/>
        <v>0</v>
      </c>
      <c r="HD24" s="51">
        <f t="shared" si="122"/>
        <v>0</v>
      </c>
      <c r="HE24" s="51">
        <f t="shared" ref="HE24:HP33" si="123">HD23</f>
        <v>0</v>
      </c>
      <c r="HF24" s="51">
        <f t="shared" si="123"/>
        <v>0</v>
      </c>
      <c r="HG24" s="51">
        <f t="shared" si="123"/>
        <v>0</v>
      </c>
      <c r="HH24" s="51">
        <f t="shared" si="123"/>
        <v>0</v>
      </c>
      <c r="HI24" s="51">
        <f t="shared" si="123"/>
        <v>0</v>
      </c>
      <c r="HJ24" s="51">
        <f t="shared" si="123"/>
        <v>0</v>
      </c>
      <c r="HK24" s="51">
        <f t="shared" si="123"/>
        <v>0</v>
      </c>
      <c r="HL24" s="51">
        <f t="shared" si="123"/>
        <v>0</v>
      </c>
      <c r="HM24" s="51">
        <f t="shared" si="123"/>
        <v>0</v>
      </c>
      <c r="HN24" s="51">
        <f t="shared" si="123"/>
        <v>0</v>
      </c>
      <c r="HO24" s="51">
        <f t="shared" si="123"/>
        <v>0</v>
      </c>
      <c r="HP24" s="51">
        <f t="shared" si="123"/>
        <v>0</v>
      </c>
      <c r="HR24" s="46">
        <v>21</v>
      </c>
      <c r="HS24" s="49">
        <f t="shared" si="35"/>
        <v>105</v>
      </c>
      <c r="HT24" s="52" t="str">
        <f t="shared" si="36"/>
        <v/>
      </c>
      <c r="HU24" s="63">
        <f t="shared" si="37"/>
        <v>0</v>
      </c>
      <c r="HV24" s="50">
        <f t="shared" si="10"/>
        <v>0.73055243451378671</v>
      </c>
      <c r="HW24" s="50" t="str">
        <f t="shared" si="11"/>
        <v>01:45</v>
      </c>
      <c r="HX24" s="50">
        <v>28.190604083562455</v>
      </c>
      <c r="HY24" s="62">
        <f>HY23+HX24*Escenario1!$D$15*0.06</f>
        <v>368.85847671429332</v>
      </c>
      <c r="HZ24" s="50">
        <f t="shared" si="38"/>
        <v>17.168135683308005</v>
      </c>
      <c r="IA24" s="64">
        <f>IA23+HZ24*Escenario1!$D$15*0.06</f>
        <v>181.87013503636607</v>
      </c>
      <c r="IB24" s="54"/>
      <c r="IC24" s="47">
        <v>22</v>
      </c>
      <c r="ID24" s="48">
        <f t="shared" si="12"/>
        <v>0</v>
      </c>
      <c r="IE24" s="48">
        <f t="shared" ref="IE24:IN33" si="124">ID23</f>
        <v>0</v>
      </c>
      <c r="IF24" s="48">
        <f t="shared" si="124"/>
        <v>0</v>
      </c>
      <c r="IG24" s="48">
        <f t="shared" si="124"/>
        <v>0</v>
      </c>
      <c r="IH24" s="48">
        <f t="shared" si="124"/>
        <v>0</v>
      </c>
      <c r="II24" s="48">
        <f t="shared" si="124"/>
        <v>0</v>
      </c>
      <c r="IJ24" s="48">
        <f t="shared" si="124"/>
        <v>0</v>
      </c>
      <c r="IK24" s="48">
        <f t="shared" si="124"/>
        <v>0</v>
      </c>
      <c r="IL24" s="48">
        <f t="shared" si="124"/>
        <v>0</v>
      </c>
      <c r="IM24" s="48">
        <f t="shared" si="124"/>
        <v>0</v>
      </c>
      <c r="IN24" s="48">
        <f t="shared" si="124"/>
        <v>0</v>
      </c>
      <c r="IO24" s="48">
        <f t="shared" ref="IO24:IX33" si="125">IN23</f>
        <v>0</v>
      </c>
      <c r="IP24" s="48">
        <f t="shared" si="125"/>
        <v>4.4751983576649488E-5</v>
      </c>
      <c r="IQ24" s="48">
        <f t="shared" si="125"/>
        <v>1.1151658490373781E-4</v>
      </c>
      <c r="IR24" s="48">
        <f t="shared" si="125"/>
        <v>2.5595687974807398E-4</v>
      </c>
      <c r="IS24" s="48">
        <f t="shared" si="125"/>
        <v>5.8604981628922268E-4</v>
      </c>
      <c r="IT24" s="48">
        <f t="shared" si="125"/>
        <v>1.3658629589843377E-3</v>
      </c>
      <c r="IU24" s="48">
        <f t="shared" si="125"/>
        <v>3.2093238342923826E-3</v>
      </c>
      <c r="IV24" s="48">
        <f t="shared" si="125"/>
        <v>7.8504339864859992E-3</v>
      </c>
      <c r="IW24" s="48">
        <f t="shared" si="125"/>
        <v>1.2976985830460603E-2</v>
      </c>
      <c r="IX24" s="48">
        <f t="shared" si="125"/>
        <v>6.7154609757989992E-3</v>
      </c>
      <c r="IY24" s="48">
        <f t="shared" ref="IY24:JH33" si="126">IX23</f>
        <v>0</v>
      </c>
      <c r="IZ24" s="48">
        <f t="shared" si="126"/>
        <v>0</v>
      </c>
      <c r="JA24" s="48">
        <f t="shared" si="126"/>
        <v>0</v>
      </c>
      <c r="JB24" s="48">
        <f t="shared" si="126"/>
        <v>0</v>
      </c>
      <c r="JC24" s="48">
        <f t="shared" si="126"/>
        <v>0</v>
      </c>
      <c r="JD24" s="48">
        <f t="shared" si="126"/>
        <v>0</v>
      </c>
      <c r="JE24" s="48">
        <f t="shared" si="126"/>
        <v>0</v>
      </c>
      <c r="JF24" s="48">
        <f t="shared" si="126"/>
        <v>0</v>
      </c>
      <c r="JG24" s="48">
        <f t="shared" si="126"/>
        <v>0</v>
      </c>
      <c r="JH24" s="48">
        <f t="shared" si="126"/>
        <v>0</v>
      </c>
      <c r="JI24" s="48">
        <f t="shared" ref="JI24:JR33" si="127">JH23</f>
        <v>0</v>
      </c>
      <c r="JJ24" s="48">
        <f t="shared" si="127"/>
        <v>0</v>
      </c>
      <c r="JK24" s="48">
        <f t="shared" si="127"/>
        <v>0</v>
      </c>
      <c r="JL24" s="48">
        <f t="shared" si="127"/>
        <v>0</v>
      </c>
      <c r="JM24" s="48">
        <f t="shared" si="127"/>
        <v>0</v>
      </c>
      <c r="JN24" s="48">
        <f t="shared" si="127"/>
        <v>0</v>
      </c>
      <c r="JO24" s="48">
        <f t="shared" si="127"/>
        <v>0</v>
      </c>
      <c r="JP24" s="48">
        <f t="shared" si="127"/>
        <v>0</v>
      </c>
      <c r="JQ24" s="48">
        <f t="shared" si="127"/>
        <v>0</v>
      </c>
      <c r="JR24" s="48">
        <f t="shared" si="127"/>
        <v>0</v>
      </c>
      <c r="JS24" s="48">
        <f t="shared" ref="JS24:KB33" si="128">JR23</f>
        <v>0</v>
      </c>
      <c r="JT24" s="48">
        <f t="shared" si="128"/>
        <v>0</v>
      </c>
      <c r="JU24" s="48">
        <f t="shared" si="128"/>
        <v>0</v>
      </c>
      <c r="JV24" s="48">
        <f t="shared" si="128"/>
        <v>0</v>
      </c>
      <c r="JW24" s="48">
        <f t="shared" si="128"/>
        <v>0</v>
      </c>
      <c r="JX24" s="48">
        <f t="shared" si="128"/>
        <v>0</v>
      </c>
      <c r="JY24" s="48">
        <f t="shared" si="128"/>
        <v>0</v>
      </c>
      <c r="JZ24" s="48">
        <f t="shared" si="128"/>
        <v>0</v>
      </c>
      <c r="KA24" s="48">
        <f t="shared" si="128"/>
        <v>0</v>
      </c>
      <c r="KB24" s="48">
        <f t="shared" si="128"/>
        <v>0</v>
      </c>
      <c r="KC24" s="48">
        <f t="shared" ref="KC24:KL33" si="129">KB23</f>
        <v>0</v>
      </c>
      <c r="KD24" s="48">
        <f t="shared" si="129"/>
        <v>0</v>
      </c>
      <c r="KE24" s="48">
        <f t="shared" si="129"/>
        <v>0</v>
      </c>
      <c r="KF24" s="48">
        <f t="shared" si="129"/>
        <v>0</v>
      </c>
      <c r="KG24" s="48">
        <f t="shared" si="129"/>
        <v>0</v>
      </c>
      <c r="KH24" s="48">
        <f t="shared" si="129"/>
        <v>0</v>
      </c>
      <c r="KI24" s="48">
        <f t="shared" si="129"/>
        <v>0</v>
      </c>
      <c r="KJ24" s="48">
        <f t="shared" si="129"/>
        <v>0</v>
      </c>
      <c r="KK24" s="48">
        <f t="shared" si="129"/>
        <v>0</v>
      </c>
      <c r="KL24" s="48">
        <f t="shared" si="129"/>
        <v>0</v>
      </c>
      <c r="KM24" s="48">
        <f t="shared" ref="KM24:KV33" si="130">KL23</f>
        <v>0</v>
      </c>
      <c r="KN24" s="48">
        <f t="shared" si="130"/>
        <v>0</v>
      </c>
      <c r="KO24" s="48">
        <f t="shared" si="130"/>
        <v>0</v>
      </c>
      <c r="KP24" s="48">
        <f t="shared" si="130"/>
        <v>0</v>
      </c>
      <c r="KQ24" s="48">
        <f t="shared" si="130"/>
        <v>0</v>
      </c>
      <c r="KR24" s="48">
        <f t="shared" si="130"/>
        <v>0</v>
      </c>
      <c r="KS24" s="48">
        <f t="shared" si="130"/>
        <v>0</v>
      </c>
      <c r="KT24" s="48">
        <f t="shared" si="130"/>
        <v>0</v>
      </c>
      <c r="KU24" s="48">
        <f t="shared" si="130"/>
        <v>0</v>
      </c>
      <c r="KV24" s="48">
        <f t="shared" si="130"/>
        <v>0</v>
      </c>
      <c r="KW24" s="48">
        <f t="shared" ref="KW24:LF33" si="131">KV23</f>
        <v>0</v>
      </c>
      <c r="KX24" s="48">
        <f t="shared" si="131"/>
        <v>0</v>
      </c>
      <c r="KY24" s="48">
        <f t="shared" si="131"/>
        <v>0</v>
      </c>
      <c r="KZ24" s="48">
        <f t="shared" si="131"/>
        <v>0</v>
      </c>
      <c r="LA24" s="48">
        <f t="shared" si="131"/>
        <v>0</v>
      </c>
      <c r="LB24" s="48">
        <f t="shared" si="131"/>
        <v>0</v>
      </c>
      <c r="LC24" s="48">
        <f t="shared" si="131"/>
        <v>0</v>
      </c>
      <c r="LD24" s="48">
        <f t="shared" si="131"/>
        <v>0</v>
      </c>
      <c r="LE24" s="48">
        <f t="shared" si="131"/>
        <v>0</v>
      </c>
      <c r="LF24" s="48">
        <f t="shared" si="131"/>
        <v>0</v>
      </c>
      <c r="LG24" s="48">
        <f t="shared" ref="LG24:LP33" si="132">LF23</f>
        <v>0</v>
      </c>
      <c r="LH24" s="48">
        <f t="shared" si="132"/>
        <v>0</v>
      </c>
      <c r="LI24" s="48">
        <f t="shared" si="132"/>
        <v>0</v>
      </c>
      <c r="LJ24" s="48">
        <f t="shared" si="132"/>
        <v>0</v>
      </c>
      <c r="LK24" s="48">
        <f t="shared" si="132"/>
        <v>0</v>
      </c>
      <c r="LL24" s="48">
        <f t="shared" si="132"/>
        <v>0</v>
      </c>
      <c r="LM24" s="48">
        <f t="shared" si="132"/>
        <v>0</v>
      </c>
      <c r="LN24" s="48">
        <f t="shared" si="132"/>
        <v>0</v>
      </c>
      <c r="LO24" s="48">
        <f t="shared" si="132"/>
        <v>0</v>
      </c>
      <c r="LP24" s="48">
        <f t="shared" si="132"/>
        <v>0</v>
      </c>
      <c r="LQ24" s="48">
        <f t="shared" ref="LQ24:LZ33" si="133">LP23</f>
        <v>0</v>
      </c>
      <c r="LR24" s="48">
        <f t="shared" si="133"/>
        <v>0</v>
      </c>
      <c r="LS24" s="48">
        <f t="shared" si="133"/>
        <v>0</v>
      </c>
      <c r="LT24" s="48">
        <f t="shared" si="133"/>
        <v>0</v>
      </c>
      <c r="LU24" s="48">
        <f t="shared" si="133"/>
        <v>0</v>
      </c>
      <c r="LV24" s="48">
        <f t="shared" si="133"/>
        <v>0</v>
      </c>
      <c r="LW24" s="48">
        <f t="shared" si="133"/>
        <v>0</v>
      </c>
      <c r="LX24" s="48">
        <f t="shared" si="133"/>
        <v>0</v>
      </c>
      <c r="LY24" s="48">
        <f t="shared" si="133"/>
        <v>0</v>
      </c>
      <c r="LZ24" s="48">
        <f t="shared" si="133"/>
        <v>0</v>
      </c>
      <c r="MA24" s="48">
        <f t="shared" ref="MA24:MJ33" si="134">LZ23</f>
        <v>0</v>
      </c>
      <c r="MB24" s="48">
        <f t="shared" si="134"/>
        <v>0</v>
      </c>
      <c r="MC24" s="48">
        <f t="shared" si="134"/>
        <v>0</v>
      </c>
      <c r="MD24" s="48">
        <f t="shared" si="134"/>
        <v>0</v>
      </c>
      <c r="ME24" s="48">
        <f t="shared" si="134"/>
        <v>0</v>
      </c>
      <c r="MF24" s="48">
        <f t="shared" si="134"/>
        <v>0</v>
      </c>
      <c r="MG24" s="48">
        <f t="shared" si="134"/>
        <v>0</v>
      </c>
      <c r="MH24" s="48">
        <f t="shared" si="134"/>
        <v>0</v>
      </c>
      <c r="MI24" s="48">
        <f t="shared" si="134"/>
        <v>0</v>
      </c>
      <c r="MJ24" s="48">
        <f t="shared" si="134"/>
        <v>0</v>
      </c>
      <c r="MK24" s="48">
        <f t="shared" ref="MK24:MT33" si="135">MJ23</f>
        <v>0</v>
      </c>
      <c r="ML24" s="48">
        <f t="shared" si="135"/>
        <v>0</v>
      </c>
      <c r="MM24" s="48">
        <f t="shared" si="135"/>
        <v>0</v>
      </c>
      <c r="MN24" s="48">
        <f t="shared" si="135"/>
        <v>0</v>
      </c>
      <c r="MO24" s="48">
        <f t="shared" si="135"/>
        <v>0</v>
      </c>
      <c r="MP24" s="48">
        <f t="shared" si="135"/>
        <v>0</v>
      </c>
      <c r="MQ24" s="48">
        <f t="shared" si="135"/>
        <v>0</v>
      </c>
      <c r="MR24" s="48">
        <f t="shared" si="135"/>
        <v>0</v>
      </c>
      <c r="MS24" s="48">
        <f t="shared" si="135"/>
        <v>0</v>
      </c>
      <c r="MT24" s="48">
        <f t="shared" si="135"/>
        <v>0</v>
      </c>
      <c r="MU24" s="48">
        <f t="shared" ref="MU24:ND33" si="136">MT23</f>
        <v>0</v>
      </c>
      <c r="MV24" s="48">
        <f t="shared" si="136"/>
        <v>0</v>
      </c>
      <c r="MW24" s="48">
        <f t="shared" si="136"/>
        <v>0</v>
      </c>
      <c r="MX24" s="48">
        <f t="shared" si="136"/>
        <v>0</v>
      </c>
      <c r="MY24" s="48">
        <f t="shared" si="136"/>
        <v>0</v>
      </c>
      <c r="MZ24" s="48">
        <f t="shared" si="136"/>
        <v>0</v>
      </c>
      <c r="NA24" s="48">
        <f t="shared" si="136"/>
        <v>0</v>
      </c>
      <c r="NB24" s="48">
        <f t="shared" si="136"/>
        <v>0</v>
      </c>
      <c r="NC24" s="48">
        <f t="shared" si="136"/>
        <v>0</v>
      </c>
      <c r="ND24" s="48">
        <f t="shared" si="136"/>
        <v>0</v>
      </c>
      <c r="NE24" s="48">
        <f t="shared" ref="NE24:NN33" si="137">ND23</f>
        <v>0</v>
      </c>
      <c r="NF24" s="48">
        <f t="shared" si="137"/>
        <v>0</v>
      </c>
      <c r="NG24" s="48">
        <f t="shared" si="137"/>
        <v>0</v>
      </c>
      <c r="NH24" s="48">
        <f t="shared" si="137"/>
        <v>0</v>
      </c>
      <c r="NI24" s="48">
        <f t="shared" si="137"/>
        <v>0</v>
      </c>
      <c r="NJ24" s="48">
        <f t="shared" si="137"/>
        <v>0</v>
      </c>
      <c r="NK24" s="48">
        <f t="shared" si="137"/>
        <v>0</v>
      </c>
      <c r="NL24" s="48">
        <f t="shared" si="137"/>
        <v>0</v>
      </c>
      <c r="NM24" s="48">
        <f t="shared" si="137"/>
        <v>0</v>
      </c>
      <c r="NN24" s="48">
        <f t="shared" si="137"/>
        <v>0</v>
      </c>
      <c r="NO24" s="48">
        <f t="shared" ref="NO24:NX33" si="138">NN23</f>
        <v>0</v>
      </c>
      <c r="NP24" s="48">
        <f t="shared" si="138"/>
        <v>0</v>
      </c>
      <c r="NQ24" s="48">
        <f t="shared" si="138"/>
        <v>0</v>
      </c>
      <c r="NR24" s="48">
        <f t="shared" si="138"/>
        <v>0</v>
      </c>
      <c r="NS24" s="48">
        <f t="shared" si="138"/>
        <v>0</v>
      </c>
      <c r="NT24" s="48">
        <f t="shared" si="138"/>
        <v>0</v>
      </c>
      <c r="NU24" s="48">
        <f t="shared" si="138"/>
        <v>0</v>
      </c>
      <c r="NV24" s="48">
        <f t="shared" si="138"/>
        <v>0</v>
      </c>
      <c r="NW24" s="48">
        <f t="shared" si="138"/>
        <v>0</v>
      </c>
      <c r="NX24" s="48">
        <f t="shared" si="138"/>
        <v>0</v>
      </c>
      <c r="NY24" s="48">
        <f t="shared" ref="NY24:OH33" si="139">NX23</f>
        <v>0</v>
      </c>
      <c r="NZ24" s="48">
        <f t="shared" si="139"/>
        <v>0</v>
      </c>
      <c r="OA24" s="48">
        <f t="shared" si="139"/>
        <v>0</v>
      </c>
      <c r="OB24" s="48">
        <f t="shared" si="139"/>
        <v>0</v>
      </c>
      <c r="OC24" s="48">
        <f t="shared" si="139"/>
        <v>0</v>
      </c>
      <c r="OD24" s="48">
        <f t="shared" si="139"/>
        <v>0</v>
      </c>
      <c r="OE24" s="48">
        <f t="shared" si="139"/>
        <v>0</v>
      </c>
      <c r="OF24" s="48">
        <f t="shared" si="139"/>
        <v>0</v>
      </c>
      <c r="OG24" s="48">
        <f t="shared" si="139"/>
        <v>0</v>
      </c>
      <c r="OH24" s="48">
        <f t="shared" si="139"/>
        <v>0</v>
      </c>
      <c r="OI24" s="48">
        <f t="shared" ref="OI24:OR33" si="140">OH23</f>
        <v>0</v>
      </c>
      <c r="OJ24" s="48">
        <f t="shared" si="140"/>
        <v>0</v>
      </c>
      <c r="OK24" s="48">
        <f t="shared" si="140"/>
        <v>0</v>
      </c>
      <c r="OL24" s="48">
        <f t="shared" si="140"/>
        <v>0</v>
      </c>
      <c r="OM24" s="48">
        <f t="shared" si="140"/>
        <v>0</v>
      </c>
      <c r="ON24" s="48">
        <f t="shared" si="140"/>
        <v>0</v>
      </c>
      <c r="OO24" s="48">
        <f t="shared" si="140"/>
        <v>0</v>
      </c>
      <c r="OP24" s="48">
        <f t="shared" si="140"/>
        <v>0</v>
      </c>
      <c r="OQ24" s="48">
        <f t="shared" si="140"/>
        <v>0</v>
      </c>
      <c r="OR24" s="48">
        <f t="shared" si="140"/>
        <v>0</v>
      </c>
      <c r="OS24" s="48">
        <f t="shared" ref="OS24:PB33" si="141">OR23</f>
        <v>0</v>
      </c>
      <c r="OT24" s="48">
        <f t="shared" si="141"/>
        <v>0</v>
      </c>
      <c r="OU24" s="48">
        <f t="shared" si="141"/>
        <v>0</v>
      </c>
      <c r="OV24" s="48">
        <f t="shared" si="141"/>
        <v>0</v>
      </c>
      <c r="OW24" s="48">
        <f t="shared" si="141"/>
        <v>0</v>
      </c>
      <c r="OX24" s="48">
        <f t="shared" si="141"/>
        <v>0</v>
      </c>
      <c r="OY24" s="48">
        <f t="shared" si="141"/>
        <v>0</v>
      </c>
      <c r="OZ24" s="48">
        <f t="shared" si="141"/>
        <v>0</v>
      </c>
      <c r="PA24" s="48">
        <f t="shared" si="141"/>
        <v>0</v>
      </c>
      <c r="PB24" s="48">
        <f t="shared" si="141"/>
        <v>0</v>
      </c>
      <c r="PC24" s="48">
        <f t="shared" ref="PC24:PN33" si="142">PB23</f>
        <v>0</v>
      </c>
      <c r="PD24" s="48">
        <f t="shared" si="142"/>
        <v>0</v>
      </c>
      <c r="PE24" s="48">
        <f t="shared" si="142"/>
        <v>0</v>
      </c>
      <c r="PF24" s="48">
        <f t="shared" si="142"/>
        <v>0</v>
      </c>
      <c r="PG24" s="48">
        <f t="shared" si="142"/>
        <v>0</v>
      </c>
      <c r="PH24" s="48">
        <f t="shared" si="142"/>
        <v>0</v>
      </c>
      <c r="PI24" s="48">
        <f t="shared" si="142"/>
        <v>0</v>
      </c>
      <c r="PJ24" s="48">
        <f t="shared" si="142"/>
        <v>0</v>
      </c>
      <c r="PK24" s="48">
        <f t="shared" si="142"/>
        <v>0</v>
      </c>
      <c r="PL24" s="48">
        <f t="shared" si="142"/>
        <v>0</v>
      </c>
      <c r="PM24" s="48">
        <f t="shared" si="142"/>
        <v>0</v>
      </c>
      <c r="PN24" s="48">
        <f t="shared" si="142"/>
        <v>0</v>
      </c>
    </row>
    <row r="25" spans="1:430" x14ac:dyDescent="0.3">
      <c r="A25" s="29">
        <v>6</v>
      </c>
      <c r="B25" s="30">
        <f t="shared" si="96"/>
        <v>16.666666666666668</v>
      </c>
      <c r="C25" s="31">
        <f t="shared" si="97"/>
        <v>39.689521077674897</v>
      </c>
      <c r="D25" s="29">
        <f t="shared" si="98"/>
        <v>30</v>
      </c>
      <c r="E25" s="30">
        <f t="shared" si="99"/>
        <v>22.212283589096277</v>
      </c>
      <c r="F25" s="30">
        <f t="shared" si="104"/>
        <v>2.6712158656936182</v>
      </c>
      <c r="G25" s="30">
        <f t="shared" si="100"/>
        <v>2.4130376133052622</v>
      </c>
      <c r="H25" s="30">
        <f t="shared" si="101"/>
        <v>0.25817825238835601</v>
      </c>
      <c r="I25" s="30">
        <f t="shared" si="102"/>
        <v>1.3098632146676683</v>
      </c>
      <c r="J25" s="30">
        <f t="shared" si="103"/>
        <v>1.3613526510259499</v>
      </c>
      <c r="W25" s="46">
        <v>22</v>
      </c>
      <c r="X25" s="49">
        <f t="shared" si="14"/>
        <v>110</v>
      </c>
      <c r="Y25" s="52" t="str">
        <f t="shared" si="6"/>
        <v/>
      </c>
      <c r="Z25" s="63">
        <f t="shared" si="7"/>
        <v>0</v>
      </c>
      <c r="AA25" s="50">
        <f t="shared" si="8"/>
        <v>0.13262531833936689</v>
      </c>
      <c r="AB25" s="50">
        <v>9.6717699128012455</v>
      </c>
      <c r="AC25" s="62">
        <f t="shared" si="15"/>
        <v>189.88987265176766</v>
      </c>
      <c r="AD25" s="54"/>
      <c r="AE25" s="46">
        <v>23</v>
      </c>
      <c r="AF25" s="51">
        <f t="shared" si="9"/>
        <v>0</v>
      </c>
      <c r="AG25" s="51">
        <f t="shared" si="105"/>
        <v>0</v>
      </c>
      <c r="AH25" s="51">
        <f t="shared" si="105"/>
        <v>1.4372901692793086E-5</v>
      </c>
      <c r="AI25" s="51">
        <f t="shared" si="105"/>
        <v>2.7857067307628778E-5</v>
      </c>
      <c r="AJ25" s="51">
        <f t="shared" si="105"/>
        <v>4.1075027703360157E-5</v>
      </c>
      <c r="AK25" s="51">
        <f t="shared" si="105"/>
        <v>5.9699549011322866E-5</v>
      </c>
      <c r="AL25" s="51">
        <f t="shared" si="105"/>
        <v>8.7540741517313391E-5</v>
      </c>
      <c r="AM25" s="51">
        <f t="shared" si="105"/>
        <v>1.2837388479443857E-4</v>
      </c>
      <c r="AN25" s="51">
        <f t="shared" si="105"/>
        <v>1.8776725283595457E-4</v>
      </c>
      <c r="AO25" s="51">
        <f t="shared" si="105"/>
        <v>2.7490993918839258E-4</v>
      </c>
      <c r="AP25" s="51">
        <f t="shared" si="105"/>
        <v>4.0443968208431289E-4</v>
      </c>
      <c r="AQ25" s="51">
        <f t="shared" si="106"/>
        <v>5.9827068957529241E-4</v>
      </c>
      <c r="AR25" s="51">
        <f t="shared" si="106"/>
        <v>8.8742146466493359E-4</v>
      </c>
      <c r="AS25" s="51">
        <f t="shared" si="106"/>
        <v>1.3138426304416823E-3</v>
      </c>
      <c r="AT25" s="51">
        <f t="shared" si="106"/>
        <v>1.9322447552118155E-3</v>
      </c>
      <c r="AU25" s="51">
        <f t="shared" si="106"/>
        <v>2.9578823769679957E-3</v>
      </c>
      <c r="AV25" s="51">
        <f t="shared" si="106"/>
        <v>4.3725776573519236E-3</v>
      </c>
      <c r="AW25" s="51">
        <f t="shared" si="106"/>
        <v>5.6037913669719245E-3</v>
      </c>
      <c r="AX25" s="51">
        <f t="shared" si="106"/>
        <v>6.0067150249743864E-3</v>
      </c>
      <c r="AY25" s="51">
        <f t="shared" si="106"/>
        <v>5.0334268353983951E-3</v>
      </c>
      <c r="AZ25" s="51">
        <f t="shared" si="106"/>
        <v>2.648818732339102E-3</v>
      </c>
      <c r="BA25" s="51">
        <f t="shared" si="107"/>
        <v>7.6072713075802073E-4</v>
      </c>
      <c r="BB25" s="51">
        <f t="shared" si="107"/>
        <v>0</v>
      </c>
      <c r="BC25" s="51">
        <f t="shared" si="107"/>
        <v>0</v>
      </c>
      <c r="BD25" s="51">
        <f t="shared" si="107"/>
        <v>0</v>
      </c>
      <c r="BE25" s="51">
        <f t="shared" si="107"/>
        <v>0</v>
      </c>
      <c r="BF25" s="51">
        <f t="shared" si="107"/>
        <v>0</v>
      </c>
      <c r="BG25" s="51">
        <f t="shared" si="107"/>
        <v>0</v>
      </c>
      <c r="BH25" s="51">
        <f t="shared" si="107"/>
        <v>0</v>
      </c>
      <c r="BI25" s="51">
        <f t="shared" si="107"/>
        <v>0</v>
      </c>
      <c r="BJ25" s="51">
        <f t="shared" si="107"/>
        <v>0</v>
      </c>
      <c r="BK25" s="51">
        <f t="shared" si="108"/>
        <v>0</v>
      </c>
      <c r="BL25" s="51">
        <f t="shared" si="108"/>
        <v>0</v>
      </c>
      <c r="BM25" s="51">
        <f t="shared" si="108"/>
        <v>0</v>
      </c>
      <c r="BN25" s="51">
        <f t="shared" si="108"/>
        <v>0</v>
      </c>
      <c r="BO25" s="51">
        <f t="shared" si="108"/>
        <v>0</v>
      </c>
      <c r="BP25" s="51">
        <f t="shared" si="108"/>
        <v>0</v>
      </c>
      <c r="BQ25" s="51">
        <f t="shared" si="108"/>
        <v>0</v>
      </c>
      <c r="BR25" s="51">
        <f t="shared" si="108"/>
        <v>0</v>
      </c>
      <c r="BS25" s="51">
        <f t="shared" si="108"/>
        <v>0</v>
      </c>
      <c r="BT25" s="51">
        <f t="shared" si="108"/>
        <v>0</v>
      </c>
      <c r="BU25" s="51">
        <f t="shared" si="109"/>
        <v>0</v>
      </c>
      <c r="BV25" s="51">
        <f t="shared" si="109"/>
        <v>0</v>
      </c>
      <c r="BW25" s="51">
        <f t="shared" si="109"/>
        <v>0</v>
      </c>
      <c r="BX25" s="51">
        <f t="shared" si="109"/>
        <v>0</v>
      </c>
      <c r="BY25" s="51">
        <f t="shared" si="109"/>
        <v>0</v>
      </c>
      <c r="BZ25" s="51">
        <f t="shared" si="109"/>
        <v>0</v>
      </c>
      <c r="CA25" s="51">
        <f t="shared" si="109"/>
        <v>0</v>
      </c>
      <c r="CB25" s="51">
        <f t="shared" si="109"/>
        <v>0</v>
      </c>
      <c r="CC25" s="51">
        <f t="shared" si="109"/>
        <v>0</v>
      </c>
      <c r="CD25" s="51">
        <f t="shared" si="109"/>
        <v>0</v>
      </c>
      <c r="CE25" s="51">
        <f t="shared" si="110"/>
        <v>0</v>
      </c>
      <c r="CF25" s="51">
        <f t="shared" si="110"/>
        <v>0</v>
      </c>
      <c r="CG25" s="51">
        <f t="shared" si="110"/>
        <v>0</v>
      </c>
      <c r="CH25" s="51">
        <f t="shared" si="110"/>
        <v>0</v>
      </c>
      <c r="CI25" s="51">
        <f t="shared" si="110"/>
        <v>0</v>
      </c>
      <c r="CJ25" s="51">
        <f t="shared" si="110"/>
        <v>0</v>
      </c>
      <c r="CK25" s="51">
        <f t="shared" si="110"/>
        <v>0</v>
      </c>
      <c r="CL25" s="51">
        <f t="shared" si="110"/>
        <v>0</v>
      </c>
      <c r="CM25" s="51">
        <f t="shared" si="110"/>
        <v>0</v>
      </c>
      <c r="CN25" s="51">
        <f t="shared" si="110"/>
        <v>0</v>
      </c>
      <c r="CO25" s="51">
        <f t="shared" si="111"/>
        <v>0</v>
      </c>
      <c r="CP25" s="51">
        <f t="shared" si="111"/>
        <v>0</v>
      </c>
      <c r="CQ25" s="51">
        <f t="shared" si="111"/>
        <v>0</v>
      </c>
      <c r="CR25" s="51">
        <f t="shared" si="111"/>
        <v>0</v>
      </c>
      <c r="CS25" s="51">
        <f t="shared" si="111"/>
        <v>0</v>
      </c>
      <c r="CT25" s="51">
        <f t="shared" si="111"/>
        <v>0</v>
      </c>
      <c r="CU25" s="51">
        <f t="shared" si="111"/>
        <v>0</v>
      </c>
      <c r="CV25" s="51">
        <f t="shared" si="111"/>
        <v>0</v>
      </c>
      <c r="CW25" s="51">
        <f t="shared" si="111"/>
        <v>0</v>
      </c>
      <c r="CX25" s="51">
        <f t="shared" si="111"/>
        <v>0</v>
      </c>
      <c r="CY25" s="51">
        <f t="shared" si="112"/>
        <v>0</v>
      </c>
      <c r="CZ25" s="51">
        <f t="shared" si="112"/>
        <v>0</v>
      </c>
      <c r="DA25" s="51">
        <f t="shared" si="112"/>
        <v>0</v>
      </c>
      <c r="DB25" s="51">
        <f t="shared" si="112"/>
        <v>0</v>
      </c>
      <c r="DC25" s="51">
        <f t="shared" si="112"/>
        <v>0</v>
      </c>
      <c r="DD25" s="51">
        <f t="shared" si="112"/>
        <v>0</v>
      </c>
      <c r="DE25" s="51">
        <f t="shared" si="112"/>
        <v>0</v>
      </c>
      <c r="DF25" s="51">
        <f t="shared" si="112"/>
        <v>0</v>
      </c>
      <c r="DG25" s="51">
        <f t="shared" si="112"/>
        <v>0</v>
      </c>
      <c r="DH25" s="51">
        <f t="shared" si="112"/>
        <v>0</v>
      </c>
      <c r="DI25" s="51">
        <f t="shared" si="113"/>
        <v>0</v>
      </c>
      <c r="DJ25" s="51">
        <f t="shared" si="113"/>
        <v>0</v>
      </c>
      <c r="DK25" s="51">
        <f t="shared" si="113"/>
        <v>0</v>
      </c>
      <c r="DL25" s="51">
        <f t="shared" si="113"/>
        <v>0</v>
      </c>
      <c r="DM25" s="51">
        <f t="shared" si="113"/>
        <v>0</v>
      </c>
      <c r="DN25" s="51">
        <f t="shared" si="113"/>
        <v>0</v>
      </c>
      <c r="DO25" s="51">
        <f t="shared" si="113"/>
        <v>0</v>
      </c>
      <c r="DP25" s="51">
        <f t="shared" si="113"/>
        <v>0</v>
      </c>
      <c r="DQ25" s="51">
        <f t="shared" si="113"/>
        <v>0</v>
      </c>
      <c r="DR25" s="51">
        <f t="shared" si="113"/>
        <v>0</v>
      </c>
      <c r="DS25" s="51">
        <f t="shared" si="114"/>
        <v>0</v>
      </c>
      <c r="DT25" s="51">
        <f t="shared" si="114"/>
        <v>0</v>
      </c>
      <c r="DU25" s="51">
        <f t="shared" si="114"/>
        <v>0</v>
      </c>
      <c r="DV25" s="51">
        <f t="shared" si="114"/>
        <v>0</v>
      </c>
      <c r="DW25" s="51">
        <f t="shared" si="114"/>
        <v>0</v>
      </c>
      <c r="DX25" s="51">
        <f t="shared" si="114"/>
        <v>0</v>
      </c>
      <c r="DY25" s="51">
        <f t="shared" si="114"/>
        <v>0</v>
      </c>
      <c r="DZ25" s="51">
        <f t="shared" si="114"/>
        <v>0</v>
      </c>
      <c r="EA25" s="51">
        <f t="shared" si="114"/>
        <v>0</v>
      </c>
      <c r="EB25" s="51">
        <f t="shared" si="114"/>
        <v>0</v>
      </c>
      <c r="EC25" s="51">
        <f t="shared" si="115"/>
        <v>0</v>
      </c>
      <c r="ED25" s="51">
        <f t="shared" si="115"/>
        <v>0</v>
      </c>
      <c r="EE25" s="51">
        <f t="shared" si="115"/>
        <v>0</v>
      </c>
      <c r="EF25" s="51">
        <f t="shared" si="115"/>
        <v>0</v>
      </c>
      <c r="EG25" s="51">
        <f t="shared" si="115"/>
        <v>0</v>
      </c>
      <c r="EH25" s="51">
        <f t="shared" si="115"/>
        <v>0</v>
      </c>
      <c r="EI25" s="51">
        <f t="shared" si="115"/>
        <v>0</v>
      </c>
      <c r="EJ25" s="51">
        <f t="shared" si="115"/>
        <v>0</v>
      </c>
      <c r="EK25" s="51">
        <f t="shared" si="115"/>
        <v>0</v>
      </c>
      <c r="EL25" s="51">
        <f t="shared" si="115"/>
        <v>0</v>
      </c>
      <c r="EM25" s="51">
        <f t="shared" si="116"/>
        <v>0</v>
      </c>
      <c r="EN25" s="51">
        <f t="shared" si="116"/>
        <v>0</v>
      </c>
      <c r="EO25" s="51">
        <f t="shared" si="116"/>
        <v>0</v>
      </c>
      <c r="EP25" s="51">
        <f t="shared" si="116"/>
        <v>0</v>
      </c>
      <c r="EQ25" s="51">
        <f t="shared" si="116"/>
        <v>0</v>
      </c>
      <c r="ER25" s="51">
        <f t="shared" si="116"/>
        <v>0</v>
      </c>
      <c r="ES25" s="51">
        <f t="shared" si="116"/>
        <v>0</v>
      </c>
      <c r="ET25" s="51">
        <f t="shared" si="116"/>
        <v>0</v>
      </c>
      <c r="EU25" s="51">
        <f t="shared" si="116"/>
        <v>0</v>
      </c>
      <c r="EV25" s="51">
        <f t="shared" si="116"/>
        <v>0</v>
      </c>
      <c r="EW25" s="51">
        <f t="shared" si="117"/>
        <v>0</v>
      </c>
      <c r="EX25" s="51">
        <f t="shared" si="117"/>
        <v>0</v>
      </c>
      <c r="EY25" s="51">
        <f t="shared" si="117"/>
        <v>0</v>
      </c>
      <c r="EZ25" s="51">
        <f t="shared" si="117"/>
        <v>0</v>
      </c>
      <c r="FA25" s="51">
        <f t="shared" si="117"/>
        <v>0</v>
      </c>
      <c r="FB25" s="51">
        <f t="shared" si="117"/>
        <v>0</v>
      </c>
      <c r="FC25" s="51">
        <f t="shared" si="117"/>
        <v>0</v>
      </c>
      <c r="FD25" s="51">
        <f t="shared" si="117"/>
        <v>0</v>
      </c>
      <c r="FE25" s="51">
        <f t="shared" si="117"/>
        <v>0</v>
      </c>
      <c r="FF25" s="51">
        <f t="shared" si="117"/>
        <v>0</v>
      </c>
      <c r="FG25" s="51">
        <f t="shared" si="118"/>
        <v>0</v>
      </c>
      <c r="FH25" s="51">
        <f t="shared" si="118"/>
        <v>0</v>
      </c>
      <c r="FI25" s="51">
        <f t="shared" si="118"/>
        <v>0</v>
      </c>
      <c r="FJ25" s="51">
        <f t="shared" si="118"/>
        <v>0</v>
      </c>
      <c r="FK25" s="51">
        <f t="shared" si="118"/>
        <v>0</v>
      </c>
      <c r="FL25" s="51">
        <f t="shared" si="118"/>
        <v>0</v>
      </c>
      <c r="FM25" s="51">
        <f t="shared" si="118"/>
        <v>0</v>
      </c>
      <c r="FN25" s="51">
        <f t="shared" si="118"/>
        <v>0</v>
      </c>
      <c r="FO25" s="51">
        <f t="shared" si="118"/>
        <v>0</v>
      </c>
      <c r="FP25" s="51">
        <f t="shared" si="118"/>
        <v>0</v>
      </c>
      <c r="FQ25" s="51">
        <f t="shared" si="119"/>
        <v>0</v>
      </c>
      <c r="FR25" s="51">
        <f t="shared" si="119"/>
        <v>0</v>
      </c>
      <c r="FS25" s="51">
        <f t="shared" si="119"/>
        <v>0</v>
      </c>
      <c r="FT25" s="51">
        <f t="shared" si="119"/>
        <v>0</v>
      </c>
      <c r="FU25" s="51">
        <f t="shared" si="119"/>
        <v>0</v>
      </c>
      <c r="FV25" s="51">
        <f t="shared" si="119"/>
        <v>0</v>
      </c>
      <c r="FW25" s="51">
        <f t="shared" si="119"/>
        <v>0</v>
      </c>
      <c r="FX25" s="51">
        <f t="shared" si="119"/>
        <v>0</v>
      </c>
      <c r="FY25" s="51">
        <f t="shared" si="119"/>
        <v>0</v>
      </c>
      <c r="FZ25" s="51">
        <f t="shared" si="119"/>
        <v>0</v>
      </c>
      <c r="GA25" s="51">
        <f t="shared" si="120"/>
        <v>0</v>
      </c>
      <c r="GB25" s="51">
        <f t="shared" si="120"/>
        <v>0</v>
      </c>
      <c r="GC25" s="51">
        <f t="shared" si="120"/>
        <v>0</v>
      </c>
      <c r="GD25" s="51">
        <f t="shared" si="120"/>
        <v>0</v>
      </c>
      <c r="GE25" s="51">
        <f t="shared" si="120"/>
        <v>0</v>
      </c>
      <c r="GF25" s="51">
        <f t="shared" si="120"/>
        <v>0</v>
      </c>
      <c r="GG25" s="51">
        <f t="shared" si="120"/>
        <v>0</v>
      </c>
      <c r="GH25" s="51">
        <f t="shared" si="120"/>
        <v>0</v>
      </c>
      <c r="GI25" s="51">
        <f t="shared" si="120"/>
        <v>0</v>
      </c>
      <c r="GJ25" s="51">
        <f t="shared" si="120"/>
        <v>0</v>
      </c>
      <c r="GK25" s="51">
        <f t="shared" si="121"/>
        <v>0</v>
      </c>
      <c r="GL25" s="51">
        <f t="shared" si="121"/>
        <v>0</v>
      </c>
      <c r="GM25" s="51">
        <f t="shared" si="121"/>
        <v>0</v>
      </c>
      <c r="GN25" s="51">
        <f t="shared" si="121"/>
        <v>0</v>
      </c>
      <c r="GO25" s="51">
        <f t="shared" si="121"/>
        <v>0</v>
      </c>
      <c r="GP25" s="51">
        <f t="shared" si="121"/>
        <v>0</v>
      </c>
      <c r="GQ25" s="51">
        <f t="shared" si="121"/>
        <v>0</v>
      </c>
      <c r="GR25" s="51">
        <f t="shared" si="121"/>
        <v>0</v>
      </c>
      <c r="GS25" s="51">
        <f t="shared" si="121"/>
        <v>0</v>
      </c>
      <c r="GT25" s="51">
        <f t="shared" si="121"/>
        <v>0</v>
      </c>
      <c r="GU25" s="51">
        <f t="shared" si="122"/>
        <v>0</v>
      </c>
      <c r="GV25" s="51">
        <f t="shared" si="122"/>
        <v>0</v>
      </c>
      <c r="GW25" s="51">
        <f t="shared" si="122"/>
        <v>0</v>
      </c>
      <c r="GX25" s="51">
        <f t="shared" si="122"/>
        <v>0</v>
      </c>
      <c r="GY25" s="51">
        <f t="shared" si="122"/>
        <v>0</v>
      </c>
      <c r="GZ25" s="51">
        <f t="shared" si="122"/>
        <v>0</v>
      </c>
      <c r="HA25" s="51">
        <f t="shared" si="122"/>
        <v>0</v>
      </c>
      <c r="HB25" s="51">
        <f t="shared" si="122"/>
        <v>0</v>
      </c>
      <c r="HC25" s="51">
        <f t="shared" si="122"/>
        <v>0</v>
      </c>
      <c r="HD25" s="51">
        <f t="shared" si="122"/>
        <v>0</v>
      </c>
      <c r="HE25" s="51">
        <f t="shared" si="123"/>
        <v>0</v>
      </c>
      <c r="HF25" s="51">
        <f t="shared" si="123"/>
        <v>0</v>
      </c>
      <c r="HG25" s="51">
        <f t="shared" si="123"/>
        <v>0</v>
      </c>
      <c r="HH25" s="51">
        <f t="shared" si="123"/>
        <v>0</v>
      </c>
      <c r="HI25" s="51">
        <f t="shared" si="123"/>
        <v>0</v>
      </c>
      <c r="HJ25" s="51">
        <f t="shared" si="123"/>
        <v>0</v>
      </c>
      <c r="HK25" s="51">
        <f t="shared" si="123"/>
        <v>0</v>
      </c>
      <c r="HL25" s="51">
        <f t="shared" si="123"/>
        <v>0</v>
      </c>
      <c r="HM25" s="51">
        <f t="shared" si="123"/>
        <v>0</v>
      </c>
      <c r="HN25" s="51">
        <f t="shared" si="123"/>
        <v>0</v>
      </c>
      <c r="HO25" s="51">
        <f t="shared" si="123"/>
        <v>0</v>
      </c>
      <c r="HP25" s="51">
        <f t="shared" si="123"/>
        <v>0</v>
      </c>
      <c r="HR25" s="46">
        <v>22</v>
      </c>
      <c r="HS25" s="49">
        <f t="shared" si="35"/>
        <v>110</v>
      </c>
      <c r="HT25" s="52" t="str">
        <f t="shared" si="36"/>
        <v/>
      </c>
      <c r="HU25" s="63">
        <f t="shared" si="37"/>
        <v>0</v>
      </c>
      <c r="HV25" s="50">
        <f t="shared" si="10"/>
        <v>0.68373444404552419</v>
      </c>
      <c r="HW25" s="50" t="str">
        <f t="shared" si="11"/>
        <v>01:50</v>
      </c>
      <c r="HX25" s="50">
        <v>26.564515552172089</v>
      </c>
      <c r="HY25" s="62">
        <f>HY24+HX25*Escenario1!$D$15*0.06</f>
        <v>376.82783137994494</v>
      </c>
      <c r="HZ25" s="50">
        <f t="shared" si="38"/>
        <v>16.892745639370844</v>
      </c>
      <c r="IA25" s="64">
        <f>IA24+HZ25*Escenario1!$D$15*0.06</f>
        <v>186.93795872817731</v>
      </c>
      <c r="IB25" s="54"/>
      <c r="IC25" s="47">
        <v>23</v>
      </c>
      <c r="ID25" s="48">
        <f t="shared" si="12"/>
        <v>0</v>
      </c>
      <c r="IE25" s="48">
        <f t="shared" si="124"/>
        <v>0</v>
      </c>
      <c r="IF25" s="48">
        <f t="shared" si="124"/>
        <v>0</v>
      </c>
      <c r="IG25" s="48">
        <f t="shared" si="124"/>
        <v>0</v>
      </c>
      <c r="IH25" s="48">
        <f t="shared" si="124"/>
        <v>0</v>
      </c>
      <c r="II25" s="48">
        <f t="shared" si="124"/>
        <v>0</v>
      </c>
      <c r="IJ25" s="48">
        <f t="shared" si="124"/>
        <v>0</v>
      </c>
      <c r="IK25" s="48">
        <f t="shared" si="124"/>
        <v>0</v>
      </c>
      <c r="IL25" s="48">
        <f t="shared" si="124"/>
        <v>0</v>
      </c>
      <c r="IM25" s="48">
        <f t="shared" si="124"/>
        <v>0</v>
      </c>
      <c r="IN25" s="48">
        <f t="shared" si="124"/>
        <v>0</v>
      </c>
      <c r="IO25" s="48">
        <f t="shared" si="125"/>
        <v>0</v>
      </c>
      <c r="IP25" s="48">
        <f t="shared" si="125"/>
        <v>0</v>
      </c>
      <c r="IQ25" s="48">
        <f t="shared" si="125"/>
        <v>4.4751983576649488E-5</v>
      </c>
      <c r="IR25" s="48">
        <f t="shared" si="125"/>
        <v>1.1151658490373781E-4</v>
      </c>
      <c r="IS25" s="48">
        <f t="shared" si="125"/>
        <v>2.5595687974807398E-4</v>
      </c>
      <c r="IT25" s="48">
        <f t="shared" si="125"/>
        <v>5.8604981628922268E-4</v>
      </c>
      <c r="IU25" s="48">
        <f t="shared" si="125"/>
        <v>1.3658629589843377E-3</v>
      </c>
      <c r="IV25" s="48">
        <f t="shared" si="125"/>
        <v>3.2093238342923826E-3</v>
      </c>
      <c r="IW25" s="48">
        <f t="shared" si="125"/>
        <v>7.8504339864859992E-3</v>
      </c>
      <c r="IX25" s="48">
        <f t="shared" si="125"/>
        <v>1.2976985830460603E-2</v>
      </c>
      <c r="IY25" s="48">
        <f t="shared" si="126"/>
        <v>6.7154609757989992E-3</v>
      </c>
      <c r="IZ25" s="48">
        <f t="shared" si="126"/>
        <v>0</v>
      </c>
      <c r="JA25" s="48">
        <f t="shared" si="126"/>
        <v>0</v>
      </c>
      <c r="JB25" s="48">
        <f t="shared" si="126"/>
        <v>0</v>
      </c>
      <c r="JC25" s="48">
        <f t="shared" si="126"/>
        <v>0</v>
      </c>
      <c r="JD25" s="48">
        <f t="shared" si="126"/>
        <v>0</v>
      </c>
      <c r="JE25" s="48">
        <f t="shared" si="126"/>
        <v>0</v>
      </c>
      <c r="JF25" s="48">
        <f t="shared" si="126"/>
        <v>0</v>
      </c>
      <c r="JG25" s="48">
        <f t="shared" si="126"/>
        <v>0</v>
      </c>
      <c r="JH25" s="48">
        <f t="shared" si="126"/>
        <v>0</v>
      </c>
      <c r="JI25" s="48">
        <f t="shared" si="127"/>
        <v>0</v>
      </c>
      <c r="JJ25" s="48">
        <f t="shared" si="127"/>
        <v>0</v>
      </c>
      <c r="JK25" s="48">
        <f t="shared" si="127"/>
        <v>0</v>
      </c>
      <c r="JL25" s="48">
        <f t="shared" si="127"/>
        <v>0</v>
      </c>
      <c r="JM25" s="48">
        <f t="shared" si="127"/>
        <v>0</v>
      </c>
      <c r="JN25" s="48">
        <f t="shared" si="127"/>
        <v>0</v>
      </c>
      <c r="JO25" s="48">
        <f t="shared" si="127"/>
        <v>0</v>
      </c>
      <c r="JP25" s="48">
        <f t="shared" si="127"/>
        <v>0</v>
      </c>
      <c r="JQ25" s="48">
        <f t="shared" si="127"/>
        <v>0</v>
      </c>
      <c r="JR25" s="48">
        <f t="shared" si="127"/>
        <v>0</v>
      </c>
      <c r="JS25" s="48">
        <f t="shared" si="128"/>
        <v>0</v>
      </c>
      <c r="JT25" s="48">
        <f t="shared" si="128"/>
        <v>0</v>
      </c>
      <c r="JU25" s="48">
        <f t="shared" si="128"/>
        <v>0</v>
      </c>
      <c r="JV25" s="48">
        <f t="shared" si="128"/>
        <v>0</v>
      </c>
      <c r="JW25" s="48">
        <f t="shared" si="128"/>
        <v>0</v>
      </c>
      <c r="JX25" s="48">
        <f t="shared" si="128"/>
        <v>0</v>
      </c>
      <c r="JY25" s="48">
        <f t="shared" si="128"/>
        <v>0</v>
      </c>
      <c r="JZ25" s="48">
        <f t="shared" si="128"/>
        <v>0</v>
      </c>
      <c r="KA25" s="48">
        <f t="shared" si="128"/>
        <v>0</v>
      </c>
      <c r="KB25" s="48">
        <f t="shared" si="128"/>
        <v>0</v>
      </c>
      <c r="KC25" s="48">
        <f t="shared" si="129"/>
        <v>0</v>
      </c>
      <c r="KD25" s="48">
        <f t="shared" si="129"/>
        <v>0</v>
      </c>
      <c r="KE25" s="48">
        <f t="shared" si="129"/>
        <v>0</v>
      </c>
      <c r="KF25" s="48">
        <f t="shared" si="129"/>
        <v>0</v>
      </c>
      <c r="KG25" s="48">
        <f t="shared" si="129"/>
        <v>0</v>
      </c>
      <c r="KH25" s="48">
        <f t="shared" si="129"/>
        <v>0</v>
      </c>
      <c r="KI25" s="48">
        <f t="shared" si="129"/>
        <v>0</v>
      </c>
      <c r="KJ25" s="48">
        <f t="shared" si="129"/>
        <v>0</v>
      </c>
      <c r="KK25" s="48">
        <f t="shared" si="129"/>
        <v>0</v>
      </c>
      <c r="KL25" s="48">
        <f t="shared" si="129"/>
        <v>0</v>
      </c>
      <c r="KM25" s="48">
        <f t="shared" si="130"/>
        <v>0</v>
      </c>
      <c r="KN25" s="48">
        <f t="shared" si="130"/>
        <v>0</v>
      </c>
      <c r="KO25" s="48">
        <f t="shared" si="130"/>
        <v>0</v>
      </c>
      <c r="KP25" s="48">
        <f t="shared" si="130"/>
        <v>0</v>
      </c>
      <c r="KQ25" s="48">
        <f t="shared" si="130"/>
        <v>0</v>
      </c>
      <c r="KR25" s="48">
        <f t="shared" si="130"/>
        <v>0</v>
      </c>
      <c r="KS25" s="48">
        <f t="shared" si="130"/>
        <v>0</v>
      </c>
      <c r="KT25" s="48">
        <f t="shared" si="130"/>
        <v>0</v>
      </c>
      <c r="KU25" s="48">
        <f t="shared" si="130"/>
        <v>0</v>
      </c>
      <c r="KV25" s="48">
        <f t="shared" si="130"/>
        <v>0</v>
      </c>
      <c r="KW25" s="48">
        <f t="shared" si="131"/>
        <v>0</v>
      </c>
      <c r="KX25" s="48">
        <f t="shared" si="131"/>
        <v>0</v>
      </c>
      <c r="KY25" s="48">
        <f t="shared" si="131"/>
        <v>0</v>
      </c>
      <c r="KZ25" s="48">
        <f t="shared" si="131"/>
        <v>0</v>
      </c>
      <c r="LA25" s="48">
        <f t="shared" si="131"/>
        <v>0</v>
      </c>
      <c r="LB25" s="48">
        <f t="shared" si="131"/>
        <v>0</v>
      </c>
      <c r="LC25" s="48">
        <f t="shared" si="131"/>
        <v>0</v>
      </c>
      <c r="LD25" s="48">
        <f t="shared" si="131"/>
        <v>0</v>
      </c>
      <c r="LE25" s="48">
        <f t="shared" si="131"/>
        <v>0</v>
      </c>
      <c r="LF25" s="48">
        <f t="shared" si="131"/>
        <v>0</v>
      </c>
      <c r="LG25" s="48">
        <f t="shared" si="132"/>
        <v>0</v>
      </c>
      <c r="LH25" s="48">
        <f t="shared" si="132"/>
        <v>0</v>
      </c>
      <c r="LI25" s="48">
        <f t="shared" si="132"/>
        <v>0</v>
      </c>
      <c r="LJ25" s="48">
        <f t="shared" si="132"/>
        <v>0</v>
      </c>
      <c r="LK25" s="48">
        <f t="shared" si="132"/>
        <v>0</v>
      </c>
      <c r="LL25" s="48">
        <f t="shared" si="132"/>
        <v>0</v>
      </c>
      <c r="LM25" s="48">
        <f t="shared" si="132"/>
        <v>0</v>
      </c>
      <c r="LN25" s="48">
        <f t="shared" si="132"/>
        <v>0</v>
      </c>
      <c r="LO25" s="48">
        <f t="shared" si="132"/>
        <v>0</v>
      </c>
      <c r="LP25" s="48">
        <f t="shared" si="132"/>
        <v>0</v>
      </c>
      <c r="LQ25" s="48">
        <f t="shared" si="133"/>
        <v>0</v>
      </c>
      <c r="LR25" s="48">
        <f t="shared" si="133"/>
        <v>0</v>
      </c>
      <c r="LS25" s="48">
        <f t="shared" si="133"/>
        <v>0</v>
      </c>
      <c r="LT25" s="48">
        <f t="shared" si="133"/>
        <v>0</v>
      </c>
      <c r="LU25" s="48">
        <f t="shared" si="133"/>
        <v>0</v>
      </c>
      <c r="LV25" s="48">
        <f t="shared" si="133"/>
        <v>0</v>
      </c>
      <c r="LW25" s="48">
        <f t="shared" si="133"/>
        <v>0</v>
      </c>
      <c r="LX25" s="48">
        <f t="shared" si="133"/>
        <v>0</v>
      </c>
      <c r="LY25" s="48">
        <f t="shared" si="133"/>
        <v>0</v>
      </c>
      <c r="LZ25" s="48">
        <f t="shared" si="133"/>
        <v>0</v>
      </c>
      <c r="MA25" s="48">
        <f t="shared" si="134"/>
        <v>0</v>
      </c>
      <c r="MB25" s="48">
        <f t="shared" si="134"/>
        <v>0</v>
      </c>
      <c r="MC25" s="48">
        <f t="shared" si="134"/>
        <v>0</v>
      </c>
      <c r="MD25" s="48">
        <f t="shared" si="134"/>
        <v>0</v>
      </c>
      <c r="ME25" s="48">
        <f t="shared" si="134"/>
        <v>0</v>
      </c>
      <c r="MF25" s="48">
        <f t="shared" si="134"/>
        <v>0</v>
      </c>
      <c r="MG25" s="48">
        <f t="shared" si="134"/>
        <v>0</v>
      </c>
      <c r="MH25" s="48">
        <f t="shared" si="134"/>
        <v>0</v>
      </c>
      <c r="MI25" s="48">
        <f t="shared" si="134"/>
        <v>0</v>
      </c>
      <c r="MJ25" s="48">
        <f t="shared" si="134"/>
        <v>0</v>
      </c>
      <c r="MK25" s="48">
        <f t="shared" si="135"/>
        <v>0</v>
      </c>
      <c r="ML25" s="48">
        <f t="shared" si="135"/>
        <v>0</v>
      </c>
      <c r="MM25" s="48">
        <f t="shared" si="135"/>
        <v>0</v>
      </c>
      <c r="MN25" s="48">
        <f t="shared" si="135"/>
        <v>0</v>
      </c>
      <c r="MO25" s="48">
        <f t="shared" si="135"/>
        <v>0</v>
      </c>
      <c r="MP25" s="48">
        <f t="shared" si="135"/>
        <v>0</v>
      </c>
      <c r="MQ25" s="48">
        <f t="shared" si="135"/>
        <v>0</v>
      </c>
      <c r="MR25" s="48">
        <f t="shared" si="135"/>
        <v>0</v>
      </c>
      <c r="MS25" s="48">
        <f t="shared" si="135"/>
        <v>0</v>
      </c>
      <c r="MT25" s="48">
        <f t="shared" si="135"/>
        <v>0</v>
      </c>
      <c r="MU25" s="48">
        <f t="shared" si="136"/>
        <v>0</v>
      </c>
      <c r="MV25" s="48">
        <f t="shared" si="136"/>
        <v>0</v>
      </c>
      <c r="MW25" s="48">
        <f t="shared" si="136"/>
        <v>0</v>
      </c>
      <c r="MX25" s="48">
        <f t="shared" si="136"/>
        <v>0</v>
      </c>
      <c r="MY25" s="48">
        <f t="shared" si="136"/>
        <v>0</v>
      </c>
      <c r="MZ25" s="48">
        <f t="shared" si="136"/>
        <v>0</v>
      </c>
      <c r="NA25" s="48">
        <f t="shared" si="136"/>
        <v>0</v>
      </c>
      <c r="NB25" s="48">
        <f t="shared" si="136"/>
        <v>0</v>
      </c>
      <c r="NC25" s="48">
        <f t="shared" si="136"/>
        <v>0</v>
      </c>
      <c r="ND25" s="48">
        <f t="shared" si="136"/>
        <v>0</v>
      </c>
      <c r="NE25" s="48">
        <f t="shared" si="137"/>
        <v>0</v>
      </c>
      <c r="NF25" s="48">
        <f t="shared" si="137"/>
        <v>0</v>
      </c>
      <c r="NG25" s="48">
        <f t="shared" si="137"/>
        <v>0</v>
      </c>
      <c r="NH25" s="48">
        <f t="shared" si="137"/>
        <v>0</v>
      </c>
      <c r="NI25" s="48">
        <f t="shared" si="137"/>
        <v>0</v>
      </c>
      <c r="NJ25" s="48">
        <f t="shared" si="137"/>
        <v>0</v>
      </c>
      <c r="NK25" s="48">
        <f t="shared" si="137"/>
        <v>0</v>
      </c>
      <c r="NL25" s="48">
        <f t="shared" si="137"/>
        <v>0</v>
      </c>
      <c r="NM25" s="48">
        <f t="shared" si="137"/>
        <v>0</v>
      </c>
      <c r="NN25" s="48">
        <f t="shared" si="137"/>
        <v>0</v>
      </c>
      <c r="NO25" s="48">
        <f t="shared" si="138"/>
        <v>0</v>
      </c>
      <c r="NP25" s="48">
        <f t="shared" si="138"/>
        <v>0</v>
      </c>
      <c r="NQ25" s="48">
        <f t="shared" si="138"/>
        <v>0</v>
      </c>
      <c r="NR25" s="48">
        <f t="shared" si="138"/>
        <v>0</v>
      </c>
      <c r="NS25" s="48">
        <f t="shared" si="138"/>
        <v>0</v>
      </c>
      <c r="NT25" s="48">
        <f t="shared" si="138"/>
        <v>0</v>
      </c>
      <c r="NU25" s="48">
        <f t="shared" si="138"/>
        <v>0</v>
      </c>
      <c r="NV25" s="48">
        <f t="shared" si="138"/>
        <v>0</v>
      </c>
      <c r="NW25" s="48">
        <f t="shared" si="138"/>
        <v>0</v>
      </c>
      <c r="NX25" s="48">
        <f t="shared" si="138"/>
        <v>0</v>
      </c>
      <c r="NY25" s="48">
        <f t="shared" si="139"/>
        <v>0</v>
      </c>
      <c r="NZ25" s="48">
        <f t="shared" si="139"/>
        <v>0</v>
      </c>
      <c r="OA25" s="48">
        <f t="shared" si="139"/>
        <v>0</v>
      </c>
      <c r="OB25" s="48">
        <f t="shared" si="139"/>
        <v>0</v>
      </c>
      <c r="OC25" s="48">
        <f t="shared" si="139"/>
        <v>0</v>
      </c>
      <c r="OD25" s="48">
        <f t="shared" si="139"/>
        <v>0</v>
      </c>
      <c r="OE25" s="48">
        <f t="shared" si="139"/>
        <v>0</v>
      </c>
      <c r="OF25" s="48">
        <f t="shared" si="139"/>
        <v>0</v>
      </c>
      <c r="OG25" s="48">
        <f t="shared" si="139"/>
        <v>0</v>
      </c>
      <c r="OH25" s="48">
        <f t="shared" si="139"/>
        <v>0</v>
      </c>
      <c r="OI25" s="48">
        <f t="shared" si="140"/>
        <v>0</v>
      </c>
      <c r="OJ25" s="48">
        <f t="shared" si="140"/>
        <v>0</v>
      </c>
      <c r="OK25" s="48">
        <f t="shared" si="140"/>
        <v>0</v>
      </c>
      <c r="OL25" s="48">
        <f t="shared" si="140"/>
        <v>0</v>
      </c>
      <c r="OM25" s="48">
        <f t="shared" si="140"/>
        <v>0</v>
      </c>
      <c r="ON25" s="48">
        <f t="shared" si="140"/>
        <v>0</v>
      </c>
      <c r="OO25" s="48">
        <f t="shared" si="140"/>
        <v>0</v>
      </c>
      <c r="OP25" s="48">
        <f t="shared" si="140"/>
        <v>0</v>
      </c>
      <c r="OQ25" s="48">
        <f t="shared" si="140"/>
        <v>0</v>
      </c>
      <c r="OR25" s="48">
        <f t="shared" si="140"/>
        <v>0</v>
      </c>
      <c r="OS25" s="48">
        <f t="shared" si="141"/>
        <v>0</v>
      </c>
      <c r="OT25" s="48">
        <f t="shared" si="141"/>
        <v>0</v>
      </c>
      <c r="OU25" s="48">
        <f t="shared" si="141"/>
        <v>0</v>
      </c>
      <c r="OV25" s="48">
        <f t="shared" si="141"/>
        <v>0</v>
      </c>
      <c r="OW25" s="48">
        <f t="shared" si="141"/>
        <v>0</v>
      </c>
      <c r="OX25" s="48">
        <f t="shared" si="141"/>
        <v>0</v>
      </c>
      <c r="OY25" s="48">
        <f t="shared" si="141"/>
        <v>0</v>
      </c>
      <c r="OZ25" s="48">
        <f t="shared" si="141"/>
        <v>0</v>
      </c>
      <c r="PA25" s="48">
        <f t="shared" si="141"/>
        <v>0</v>
      </c>
      <c r="PB25" s="48">
        <f t="shared" si="141"/>
        <v>0</v>
      </c>
      <c r="PC25" s="48">
        <f t="shared" si="142"/>
        <v>0</v>
      </c>
      <c r="PD25" s="48">
        <f t="shared" si="142"/>
        <v>0</v>
      </c>
      <c r="PE25" s="48">
        <f t="shared" si="142"/>
        <v>0</v>
      </c>
      <c r="PF25" s="48">
        <f t="shared" si="142"/>
        <v>0</v>
      </c>
      <c r="PG25" s="48">
        <f t="shared" si="142"/>
        <v>0</v>
      </c>
      <c r="PH25" s="48">
        <f t="shared" si="142"/>
        <v>0</v>
      </c>
      <c r="PI25" s="48">
        <f t="shared" si="142"/>
        <v>0</v>
      </c>
      <c r="PJ25" s="48">
        <f t="shared" si="142"/>
        <v>0</v>
      </c>
      <c r="PK25" s="48">
        <f t="shared" si="142"/>
        <v>0</v>
      </c>
      <c r="PL25" s="48">
        <f t="shared" si="142"/>
        <v>0</v>
      </c>
      <c r="PM25" s="48">
        <f t="shared" si="142"/>
        <v>0</v>
      </c>
      <c r="PN25" s="48">
        <f t="shared" si="142"/>
        <v>0</v>
      </c>
    </row>
    <row r="26" spans="1:430" x14ac:dyDescent="0.3">
      <c r="A26" s="29">
        <v>7</v>
      </c>
      <c r="B26" s="30">
        <f t="shared" si="96"/>
        <v>19.444444444444443</v>
      </c>
      <c r="C26" s="31">
        <f t="shared" si="97"/>
        <v>43.962683248672775</v>
      </c>
      <c r="D26" s="29">
        <f t="shared" si="98"/>
        <v>35</v>
      </c>
      <c r="E26" s="30">
        <f t="shared" si="99"/>
        <v>24.603763440381087</v>
      </c>
      <c r="F26" s="30">
        <f t="shared" si="104"/>
        <v>2.3914798512848101</v>
      </c>
      <c r="G26" s="30">
        <f t="shared" si="100"/>
        <v>2.1353250045765391</v>
      </c>
      <c r="H26" s="30">
        <f t="shared" si="101"/>
        <v>0.25615484670827104</v>
      </c>
      <c r="I26" s="30">
        <f t="shared" si="102"/>
        <v>1.086769098788251</v>
      </c>
      <c r="J26" s="30">
        <f t="shared" si="103"/>
        <v>1.3047107524965591</v>
      </c>
      <c r="W26" s="46">
        <v>23</v>
      </c>
      <c r="X26" s="49">
        <f t="shared" si="14"/>
        <v>115</v>
      </c>
      <c r="Y26" s="52" t="str">
        <f t="shared" si="6"/>
        <v/>
      </c>
      <c r="Z26" s="63">
        <f t="shared" si="7"/>
        <v>0</v>
      </c>
      <c r="AA26" s="50">
        <f t="shared" si="8"/>
        <v>0.11276526683807223</v>
      </c>
      <c r="AB26" s="50">
        <v>8.5017597196390806</v>
      </c>
      <c r="AC26" s="62">
        <f t="shared" si="15"/>
        <v>192.4404005676594</v>
      </c>
      <c r="AD26" s="54"/>
      <c r="AE26" s="46">
        <v>24</v>
      </c>
      <c r="AF26" s="51">
        <f t="shared" si="9"/>
        <v>0</v>
      </c>
      <c r="AG26" s="51">
        <f t="shared" si="105"/>
        <v>0</v>
      </c>
      <c r="AH26" s="51">
        <f t="shared" si="105"/>
        <v>0</v>
      </c>
      <c r="AI26" s="51">
        <f t="shared" si="105"/>
        <v>1.4372901692793086E-5</v>
      </c>
      <c r="AJ26" s="51">
        <f t="shared" si="105"/>
        <v>2.7857067307628778E-5</v>
      </c>
      <c r="AK26" s="51">
        <f t="shared" si="105"/>
        <v>4.1075027703360157E-5</v>
      </c>
      <c r="AL26" s="51">
        <f t="shared" si="105"/>
        <v>5.9699549011322866E-5</v>
      </c>
      <c r="AM26" s="51">
        <f t="shared" si="105"/>
        <v>8.7540741517313391E-5</v>
      </c>
      <c r="AN26" s="51">
        <f t="shared" si="105"/>
        <v>1.2837388479443857E-4</v>
      </c>
      <c r="AO26" s="51">
        <f t="shared" si="105"/>
        <v>1.8776725283595457E-4</v>
      </c>
      <c r="AP26" s="51">
        <f t="shared" si="105"/>
        <v>2.7490993918839258E-4</v>
      </c>
      <c r="AQ26" s="51">
        <f t="shared" si="106"/>
        <v>4.0443968208431289E-4</v>
      </c>
      <c r="AR26" s="51">
        <f t="shared" si="106"/>
        <v>5.9827068957529241E-4</v>
      </c>
      <c r="AS26" s="51">
        <f t="shared" si="106"/>
        <v>8.8742146466493359E-4</v>
      </c>
      <c r="AT26" s="51">
        <f t="shared" si="106"/>
        <v>1.3138426304416823E-3</v>
      </c>
      <c r="AU26" s="51">
        <f t="shared" si="106"/>
        <v>1.9322447552118155E-3</v>
      </c>
      <c r="AV26" s="51">
        <f t="shared" si="106"/>
        <v>2.9578823769679957E-3</v>
      </c>
      <c r="AW26" s="51">
        <f t="shared" si="106"/>
        <v>4.3725776573519236E-3</v>
      </c>
      <c r="AX26" s="51">
        <f t="shared" si="106"/>
        <v>5.6037913669719245E-3</v>
      </c>
      <c r="AY26" s="51">
        <f t="shared" si="106"/>
        <v>6.0067150249743864E-3</v>
      </c>
      <c r="AZ26" s="51">
        <f t="shared" si="106"/>
        <v>5.0334268353983951E-3</v>
      </c>
      <c r="BA26" s="51">
        <f t="shared" si="107"/>
        <v>2.648818732339102E-3</v>
      </c>
      <c r="BB26" s="51">
        <f t="shared" si="107"/>
        <v>7.6072713075802073E-4</v>
      </c>
      <c r="BC26" s="51">
        <f t="shared" si="107"/>
        <v>0</v>
      </c>
      <c r="BD26" s="51">
        <f t="shared" si="107"/>
        <v>0</v>
      </c>
      <c r="BE26" s="51">
        <f t="shared" si="107"/>
        <v>0</v>
      </c>
      <c r="BF26" s="51">
        <f t="shared" si="107"/>
        <v>0</v>
      </c>
      <c r="BG26" s="51">
        <f t="shared" si="107"/>
        <v>0</v>
      </c>
      <c r="BH26" s="51">
        <f t="shared" si="107"/>
        <v>0</v>
      </c>
      <c r="BI26" s="51">
        <f t="shared" si="107"/>
        <v>0</v>
      </c>
      <c r="BJ26" s="51">
        <f t="shared" si="107"/>
        <v>0</v>
      </c>
      <c r="BK26" s="51">
        <f t="shared" si="108"/>
        <v>0</v>
      </c>
      <c r="BL26" s="51">
        <f t="shared" si="108"/>
        <v>0</v>
      </c>
      <c r="BM26" s="51">
        <f t="shared" si="108"/>
        <v>0</v>
      </c>
      <c r="BN26" s="51">
        <f t="shared" si="108"/>
        <v>0</v>
      </c>
      <c r="BO26" s="51">
        <f t="shared" si="108"/>
        <v>0</v>
      </c>
      <c r="BP26" s="51">
        <f t="shared" si="108"/>
        <v>0</v>
      </c>
      <c r="BQ26" s="51">
        <f t="shared" si="108"/>
        <v>0</v>
      </c>
      <c r="BR26" s="51">
        <f t="shared" si="108"/>
        <v>0</v>
      </c>
      <c r="BS26" s="51">
        <f t="shared" si="108"/>
        <v>0</v>
      </c>
      <c r="BT26" s="51">
        <f t="shared" si="108"/>
        <v>0</v>
      </c>
      <c r="BU26" s="51">
        <f t="shared" si="109"/>
        <v>0</v>
      </c>
      <c r="BV26" s="51">
        <f t="shared" si="109"/>
        <v>0</v>
      </c>
      <c r="BW26" s="51">
        <f t="shared" si="109"/>
        <v>0</v>
      </c>
      <c r="BX26" s="51">
        <f t="shared" si="109"/>
        <v>0</v>
      </c>
      <c r="BY26" s="51">
        <f t="shared" si="109"/>
        <v>0</v>
      </c>
      <c r="BZ26" s="51">
        <f t="shared" si="109"/>
        <v>0</v>
      </c>
      <c r="CA26" s="51">
        <f t="shared" si="109"/>
        <v>0</v>
      </c>
      <c r="CB26" s="51">
        <f t="shared" si="109"/>
        <v>0</v>
      </c>
      <c r="CC26" s="51">
        <f t="shared" si="109"/>
        <v>0</v>
      </c>
      <c r="CD26" s="51">
        <f t="shared" si="109"/>
        <v>0</v>
      </c>
      <c r="CE26" s="51">
        <f t="shared" si="110"/>
        <v>0</v>
      </c>
      <c r="CF26" s="51">
        <f t="shared" si="110"/>
        <v>0</v>
      </c>
      <c r="CG26" s="51">
        <f t="shared" si="110"/>
        <v>0</v>
      </c>
      <c r="CH26" s="51">
        <f t="shared" si="110"/>
        <v>0</v>
      </c>
      <c r="CI26" s="51">
        <f t="shared" si="110"/>
        <v>0</v>
      </c>
      <c r="CJ26" s="51">
        <f t="shared" si="110"/>
        <v>0</v>
      </c>
      <c r="CK26" s="51">
        <f t="shared" si="110"/>
        <v>0</v>
      </c>
      <c r="CL26" s="51">
        <f t="shared" si="110"/>
        <v>0</v>
      </c>
      <c r="CM26" s="51">
        <f t="shared" si="110"/>
        <v>0</v>
      </c>
      <c r="CN26" s="51">
        <f t="shared" si="110"/>
        <v>0</v>
      </c>
      <c r="CO26" s="51">
        <f t="shared" si="111"/>
        <v>0</v>
      </c>
      <c r="CP26" s="51">
        <f t="shared" si="111"/>
        <v>0</v>
      </c>
      <c r="CQ26" s="51">
        <f t="shared" si="111"/>
        <v>0</v>
      </c>
      <c r="CR26" s="51">
        <f t="shared" si="111"/>
        <v>0</v>
      </c>
      <c r="CS26" s="51">
        <f t="shared" si="111"/>
        <v>0</v>
      </c>
      <c r="CT26" s="51">
        <f t="shared" si="111"/>
        <v>0</v>
      </c>
      <c r="CU26" s="51">
        <f t="shared" si="111"/>
        <v>0</v>
      </c>
      <c r="CV26" s="51">
        <f t="shared" si="111"/>
        <v>0</v>
      </c>
      <c r="CW26" s="51">
        <f t="shared" si="111"/>
        <v>0</v>
      </c>
      <c r="CX26" s="51">
        <f t="shared" si="111"/>
        <v>0</v>
      </c>
      <c r="CY26" s="51">
        <f t="shared" si="112"/>
        <v>0</v>
      </c>
      <c r="CZ26" s="51">
        <f t="shared" si="112"/>
        <v>0</v>
      </c>
      <c r="DA26" s="51">
        <f t="shared" si="112"/>
        <v>0</v>
      </c>
      <c r="DB26" s="51">
        <f t="shared" si="112"/>
        <v>0</v>
      </c>
      <c r="DC26" s="51">
        <f t="shared" si="112"/>
        <v>0</v>
      </c>
      <c r="DD26" s="51">
        <f t="shared" si="112"/>
        <v>0</v>
      </c>
      <c r="DE26" s="51">
        <f t="shared" si="112"/>
        <v>0</v>
      </c>
      <c r="DF26" s="51">
        <f t="shared" si="112"/>
        <v>0</v>
      </c>
      <c r="DG26" s="51">
        <f t="shared" si="112"/>
        <v>0</v>
      </c>
      <c r="DH26" s="51">
        <f t="shared" si="112"/>
        <v>0</v>
      </c>
      <c r="DI26" s="51">
        <f t="shared" si="113"/>
        <v>0</v>
      </c>
      <c r="DJ26" s="51">
        <f t="shared" si="113"/>
        <v>0</v>
      </c>
      <c r="DK26" s="51">
        <f t="shared" si="113"/>
        <v>0</v>
      </c>
      <c r="DL26" s="51">
        <f t="shared" si="113"/>
        <v>0</v>
      </c>
      <c r="DM26" s="51">
        <f t="shared" si="113"/>
        <v>0</v>
      </c>
      <c r="DN26" s="51">
        <f t="shared" si="113"/>
        <v>0</v>
      </c>
      <c r="DO26" s="51">
        <f t="shared" si="113"/>
        <v>0</v>
      </c>
      <c r="DP26" s="51">
        <f t="shared" si="113"/>
        <v>0</v>
      </c>
      <c r="DQ26" s="51">
        <f t="shared" si="113"/>
        <v>0</v>
      </c>
      <c r="DR26" s="51">
        <f t="shared" si="113"/>
        <v>0</v>
      </c>
      <c r="DS26" s="51">
        <f t="shared" si="114"/>
        <v>0</v>
      </c>
      <c r="DT26" s="51">
        <f t="shared" si="114"/>
        <v>0</v>
      </c>
      <c r="DU26" s="51">
        <f t="shared" si="114"/>
        <v>0</v>
      </c>
      <c r="DV26" s="51">
        <f t="shared" si="114"/>
        <v>0</v>
      </c>
      <c r="DW26" s="51">
        <f t="shared" si="114"/>
        <v>0</v>
      </c>
      <c r="DX26" s="51">
        <f t="shared" si="114"/>
        <v>0</v>
      </c>
      <c r="DY26" s="51">
        <f t="shared" si="114"/>
        <v>0</v>
      </c>
      <c r="DZ26" s="51">
        <f t="shared" si="114"/>
        <v>0</v>
      </c>
      <c r="EA26" s="51">
        <f t="shared" si="114"/>
        <v>0</v>
      </c>
      <c r="EB26" s="51">
        <f t="shared" si="114"/>
        <v>0</v>
      </c>
      <c r="EC26" s="51">
        <f t="shared" si="115"/>
        <v>0</v>
      </c>
      <c r="ED26" s="51">
        <f t="shared" si="115"/>
        <v>0</v>
      </c>
      <c r="EE26" s="51">
        <f t="shared" si="115"/>
        <v>0</v>
      </c>
      <c r="EF26" s="51">
        <f t="shared" si="115"/>
        <v>0</v>
      </c>
      <c r="EG26" s="51">
        <f t="shared" si="115"/>
        <v>0</v>
      </c>
      <c r="EH26" s="51">
        <f t="shared" si="115"/>
        <v>0</v>
      </c>
      <c r="EI26" s="51">
        <f t="shared" si="115"/>
        <v>0</v>
      </c>
      <c r="EJ26" s="51">
        <f t="shared" si="115"/>
        <v>0</v>
      </c>
      <c r="EK26" s="51">
        <f t="shared" si="115"/>
        <v>0</v>
      </c>
      <c r="EL26" s="51">
        <f t="shared" si="115"/>
        <v>0</v>
      </c>
      <c r="EM26" s="51">
        <f t="shared" si="116"/>
        <v>0</v>
      </c>
      <c r="EN26" s="51">
        <f t="shared" si="116"/>
        <v>0</v>
      </c>
      <c r="EO26" s="51">
        <f t="shared" si="116"/>
        <v>0</v>
      </c>
      <c r="EP26" s="51">
        <f t="shared" si="116"/>
        <v>0</v>
      </c>
      <c r="EQ26" s="51">
        <f t="shared" si="116"/>
        <v>0</v>
      </c>
      <c r="ER26" s="51">
        <f t="shared" si="116"/>
        <v>0</v>
      </c>
      <c r="ES26" s="51">
        <f t="shared" si="116"/>
        <v>0</v>
      </c>
      <c r="ET26" s="51">
        <f t="shared" si="116"/>
        <v>0</v>
      </c>
      <c r="EU26" s="51">
        <f t="shared" si="116"/>
        <v>0</v>
      </c>
      <c r="EV26" s="51">
        <f t="shared" si="116"/>
        <v>0</v>
      </c>
      <c r="EW26" s="51">
        <f t="shared" si="117"/>
        <v>0</v>
      </c>
      <c r="EX26" s="51">
        <f t="shared" si="117"/>
        <v>0</v>
      </c>
      <c r="EY26" s="51">
        <f t="shared" si="117"/>
        <v>0</v>
      </c>
      <c r="EZ26" s="51">
        <f t="shared" si="117"/>
        <v>0</v>
      </c>
      <c r="FA26" s="51">
        <f t="shared" si="117"/>
        <v>0</v>
      </c>
      <c r="FB26" s="51">
        <f t="shared" si="117"/>
        <v>0</v>
      </c>
      <c r="FC26" s="51">
        <f t="shared" si="117"/>
        <v>0</v>
      </c>
      <c r="FD26" s="51">
        <f t="shared" si="117"/>
        <v>0</v>
      </c>
      <c r="FE26" s="51">
        <f t="shared" si="117"/>
        <v>0</v>
      </c>
      <c r="FF26" s="51">
        <f t="shared" si="117"/>
        <v>0</v>
      </c>
      <c r="FG26" s="51">
        <f t="shared" si="118"/>
        <v>0</v>
      </c>
      <c r="FH26" s="51">
        <f t="shared" si="118"/>
        <v>0</v>
      </c>
      <c r="FI26" s="51">
        <f t="shared" si="118"/>
        <v>0</v>
      </c>
      <c r="FJ26" s="51">
        <f t="shared" si="118"/>
        <v>0</v>
      </c>
      <c r="FK26" s="51">
        <f t="shared" si="118"/>
        <v>0</v>
      </c>
      <c r="FL26" s="51">
        <f t="shared" si="118"/>
        <v>0</v>
      </c>
      <c r="FM26" s="51">
        <f t="shared" si="118"/>
        <v>0</v>
      </c>
      <c r="FN26" s="51">
        <f t="shared" si="118"/>
        <v>0</v>
      </c>
      <c r="FO26" s="51">
        <f t="shared" si="118"/>
        <v>0</v>
      </c>
      <c r="FP26" s="51">
        <f t="shared" si="118"/>
        <v>0</v>
      </c>
      <c r="FQ26" s="51">
        <f t="shared" si="119"/>
        <v>0</v>
      </c>
      <c r="FR26" s="51">
        <f t="shared" si="119"/>
        <v>0</v>
      </c>
      <c r="FS26" s="51">
        <f t="shared" si="119"/>
        <v>0</v>
      </c>
      <c r="FT26" s="51">
        <f t="shared" si="119"/>
        <v>0</v>
      </c>
      <c r="FU26" s="51">
        <f t="shared" si="119"/>
        <v>0</v>
      </c>
      <c r="FV26" s="51">
        <f t="shared" si="119"/>
        <v>0</v>
      </c>
      <c r="FW26" s="51">
        <f t="shared" si="119"/>
        <v>0</v>
      </c>
      <c r="FX26" s="51">
        <f t="shared" si="119"/>
        <v>0</v>
      </c>
      <c r="FY26" s="51">
        <f t="shared" si="119"/>
        <v>0</v>
      </c>
      <c r="FZ26" s="51">
        <f t="shared" si="119"/>
        <v>0</v>
      </c>
      <c r="GA26" s="51">
        <f t="shared" si="120"/>
        <v>0</v>
      </c>
      <c r="GB26" s="51">
        <f t="shared" si="120"/>
        <v>0</v>
      </c>
      <c r="GC26" s="51">
        <f t="shared" si="120"/>
        <v>0</v>
      </c>
      <c r="GD26" s="51">
        <f t="shared" si="120"/>
        <v>0</v>
      </c>
      <c r="GE26" s="51">
        <f t="shared" si="120"/>
        <v>0</v>
      </c>
      <c r="GF26" s="51">
        <f t="shared" si="120"/>
        <v>0</v>
      </c>
      <c r="GG26" s="51">
        <f t="shared" si="120"/>
        <v>0</v>
      </c>
      <c r="GH26" s="51">
        <f t="shared" si="120"/>
        <v>0</v>
      </c>
      <c r="GI26" s="51">
        <f t="shared" si="120"/>
        <v>0</v>
      </c>
      <c r="GJ26" s="51">
        <f t="shared" si="120"/>
        <v>0</v>
      </c>
      <c r="GK26" s="51">
        <f t="shared" si="121"/>
        <v>0</v>
      </c>
      <c r="GL26" s="51">
        <f t="shared" si="121"/>
        <v>0</v>
      </c>
      <c r="GM26" s="51">
        <f t="shared" si="121"/>
        <v>0</v>
      </c>
      <c r="GN26" s="51">
        <f t="shared" si="121"/>
        <v>0</v>
      </c>
      <c r="GO26" s="51">
        <f t="shared" si="121"/>
        <v>0</v>
      </c>
      <c r="GP26" s="51">
        <f t="shared" si="121"/>
        <v>0</v>
      </c>
      <c r="GQ26" s="51">
        <f t="shared" si="121"/>
        <v>0</v>
      </c>
      <c r="GR26" s="51">
        <f t="shared" si="121"/>
        <v>0</v>
      </c>
      <c r="GS26" s="51">
        <f t="shared" si="121"/>
        <v>0</v>
      </c>
      <c r="GT26" s="51">
        <f t="shared" si="121"/>
        <v>0</v>
      </c>
      <c r="GU26" s="51">
        <f t="shared" si="122"/>
        <v>0</v>
      </c>
      <c r="GV26" s="51">
        <f t="shared" si="122"/>
        <v>0</v>
      </c>
      <c r="GW26" s="51">
        <f t="shared" si="122"/>
        <v>0</v>
      </c>
      <c r="GX26" s="51">
        <f t="shared" si="122"/>
        <v>0</v>
      </c>
      <c r="GY26" s="51">
        <f t="shared" si="122"/>
        <v>0</v>
      </c>
      <c r="GZ26" s="51">
        <f t="shared" si="122"/>
        <v>0</v>
      </c>
      <c r="HA26" s="51">
        <f t="shared" si="122"/>
        <v>0</v>
      </c>
      <c r="HB26" s="51">
        <f t="shared" si="122"/>
        <v>0</v>
      </c>
      <c r="HC26" s="51">
        <f t="shared" si="122"/>
        <v>0</v>
      </c>
      <c r="HD26" s="51">
        <f t="shared" si="122"/>
        <v>0</v>
      </c>
      <c r="HE26" s="51">
        <f t="shared" si="123"/>
        <v>0</v>
      </c>
      <c r="HF26" s="51">
        <f t="shared" si="123"/>
        <v>0</v>
      </c>
      <c r="HG26" s="51">
        <f t="shared" si="123"/>
        <v>0</v>
      </c>
      <c r="HH26" s="51">
        <f t="shared" si="123"/>
        <v>0</v>
      </c>
      <c r="HI26" s="51">
        <f t="shared" si="123"/>
        <v>0</v>
      </c>
      <c r="HJ26" s="51">
        <f t="shared" si="123"/>
        <v>0</v>
      </c>
      <c r="HK26" s="51">
        <f t="shared" si="123"/>
        <v>0</v>
      </c>
      <c r="HL26" s="51">
        <f t="shared" si="123"/>
        <v>0</v>
      </c>
      <c r="HM26" s="51">
        <f t="shared" si="123"/>
        <v>0</v>
      </c>
      <c r="HN26" s="51">
        <f t="shared" si="123"/>
        <v>0</v>
      </c>
      <c r="HO26" s="51">
        <f t="shared" si="123"/>
        <v>0</v>
      </c>
      <c r="HP26" s="51">
        <f t="shared" si="123"/>
        <v>0</v>
      </c>
      <c r="HR26" s="46">
        <v>23</v>
      </c>
      <c r="HS26" s="49">
        <f t="shared" si="35"/>
        <v>115</v>
      </c>
      <c r="HT26" s="52" t="str">
        <f t="shared" si="36"/>
        <v/>
      </c>
      <c r="HU26" s="63">
        <f t="shared" si="37"/>
        <v>0</v>
      </c>
      <c r="HV26" s="50">
        <f t="shared" si="10"/>
        <v>0.63725834467811449</v>
      </c>
      <c r="HW26" s="50" t="str">
        <f t="shared" si="11"/>
        <v>01:55</v>
      </c>
      <c r="HX26" s="50">
        <v>24.978606380054945</v>
      </c>
      <c r="HY26" s="62">
        <f>HY25+HX26*Escenario1!$D$15*0.06</f>
        <v>384.32141329396143</v>
      </c>
      <c r="HZ26" s="50">
        <f t="shared" si="38"/>
        <v>16.476846660415866</v>
      </c>
      <c r="IA26" s="64">
        <f>IA25+HZ26*Escenario1!$D$15*0.06</f>
        <v>191.88101272630206</v>
      </c>
      <c r="IB26" s="54"/>
      <c r="IC26" s="47">
        <v>24</v>
      </c>
      <c r="ID26" s="48">
        <f t="shared" si="12"/>
        <v>0</v>
      </c>
      <c r="IE26" s="48">
        <f t="shared" si="124"/>
        <v>0</v>
      </c>
      <c r="IF26" s="48">
        <f t="shared" si="124"/>
        <v>0</v>
      </c>
      <c r="IG26" s="48">
        <f t="shared" si="124"/>
        <v>0</v>
      </c>
      <c r="IH26" s="48">
        <f t="shared" si="124"/>
        <v>0</v>
      </c>
      <c r="II26" s="48">
        <f t="shared" si="124"/>
        <v>0</v>
      </c>
      <c r="IJ26" s="48">
        <f t="shared" si="124"/>
        <v>0</v>
      </c>
      <c r="IK26" s="48">
        <f t="shared" si="124"/>
        <v>0</v>
      </c>
      <c r="IL26" s="48">
        <f t="shared" si="124"/>
        <v>0</v>
      </c>
      <c r="IM26" s="48">
        <f t="shared" si="124"/>
        <v>0</v>
      </c>
      <c r="IN26" s="48">
        <f t="shared" si="124"/>
        <v>0</v>
      </c>
      <c r="IO26" s="48">
        <f t="shared" si="125"/>
        <v>0</v>
      </c>
      <c r="IP26" s="48">
        <f t="shared" si="125"/>
        <v>0</v>
      </c>
      <c r="IQ26" s="48">
        <f t="shared" si="125"/>
        <v>0</v>
      </c>
      <c r="IR26" s="48">
        <f t="shared" si="125"/>
        <v>4.4751983576649488E-5</v>
      </c>
      <c r="IS26" s="48">
        <f t="shared" si="125"/>
        <v>1.1151658490373781E-4</v>
      </c>
      <c r="IT26" s="48">
        <f t="shared" si="125"/>
        <v>2.5595687974807398E-4</v>
      </c>
      <c r="IU26" s="48">
        <f t="shared" si="125"/>
        <v>5.8604981628922268E-4</v>
      </c>
      <c r="IV26" s="48">
        <f t="shared" si="125"/>
        <v>1.3658629589843377E-3</v>
      </c>
      <c r="IW26" s="48">
        <f t="shared" si="125"/>
        <v>3.2093238342923826E-3</v>
      </c>
      <c r="IX26" s="48">
        <f t="shared" si="125"/>
        <v>7.8504339864859992E-3</v>
      </c>
      <c r="IY26" s="48">
        <f t="shared" si="126"/>
        <v>1.2976985830460603E-2</v>
      </c>
      <c r="IZ26" s="48">
        <f t="shared" si="126"/>
        <v>6.7154609757989992E-3</v>
      </c>
      <c r="JA26" s="48">
        <f t="shared" si="126"/>
        <v>0</v>
      </c>
      <c r="JB26" s="48">
        <f t="shared" si="126"/>
        <v>0</v>
      </c>
      <c r="JC26" s="48">
        <f t="shared" si="126"/>
        <v>0</v>
      </c>
      <c r="JD26" s="48">
        <f t="shared" si="126"/>
        <v>0</v>
      </c>
      <c r="JE26" s="48">
        <f t="shared" si="126"/>
        <v>0</v>
      </c>
      <c r="JF26" s="48">
        <f t="shared" si="126"/>
        <v>0</v>
      </c>
      <c r="JG26" s="48">
        <f t="shared" si="126"/>
        <v>0</v>
      </c>
      <c r="JH26" s="48">
        <f t="shared" si="126"/>
        <v>0</v>
      </c>
      <c r="JI26" s="48">
        <f t="shared" si="127"/>
        <v>0</v>
      </c>
      <c r="JJ26" s="48">
        <f t="shared" si="127"/>
        <v>0</v>
      </c>
      <c r="JK26" s="48">
        <f t="shared" si="127"/>
        <v>0</v>
      </c>
      <c r="JL26" s="48">
        <f t="shared" si="127"/>
        <v>0</v>
      </c>
      <c r="JM26" s="48">
        <f t="shared" si="127"/>
        <v>0</v>
      </c>
      <c r="JN26" s="48">
        <f t="shared" si="127"/>
        <v>0</v>
      </c>
      <c r="JO26" s="48">
        <f t="shared" si="127"/>
        <v>0</v>
      </c>
      <c r="JP26" s="48">
        <f t="shared" si="127"/>
        <v>0</v>
      </c>
      <c r="JQ26" s="48">
        <f t="shared" si="127"/>
        <v>0</v>
      </c>
      <c r="JR26" s="48">
        <f t="shared" si="127"/>
        <v>0</v>
      </c>
      <c r="JS26" s="48">
        <f t="shared" si="128"/>
        <v>0</v>
      </c>
      <c r="JT26" s="48">
        <f t="shared" si="128"/>
        <v>0</v>
      </c>
      <c r="JU26" s="48">
        <f t="shared" si="128"/>
        <v>0</v>
      </c>
      <c r="JV26" s="48">
        <f t="shared" si="128"/>
        <v>0</v>
      </c>
      <c r="JW26" s="48">
        <f t="shared" si="128"/>
        <v>0</v>
      </c>
      <c r="JX26" s="48">
        <f t="shared" si="128"/>
        <v>0</v>
      </c>
      <c r="JY26" s="48">
        <f t="shared" si="128"/>
        <v>0</v>
      </c>
      <c r="JZ26" s="48">
        <f t="shared" si="128"/>
        <v>0</v>
      </c>
      <c r="KA26" s="48">
        <f t="shared" si="128"/>
        <v>0</v>
      </c>
      <c r="KB26" s="48">
        <f t="shared" si="128"/>
        <v>0</v>
      </c>
      <c r="KC26" s="48">
        <f t="shared" si="129"/>
        <v>0</v>
      </c>
      <c r="KD26" s="48">
        <f t="shared" si="129"/>
        <v>0</v>
      </c>
      <c r="KE26" s="48">
        <f t="shared" si="129"/>
        <v>0</v>
      </c>
      <c r="KF26" s="48">
        <f t="shared" si="129"/>
        <v>0</v>
      </c>
      <c r="KG26" s="48">
        <f t="shared" si="129"/>
        <v>0</v>
      </c>
      <c r="KH26" s="48">
        <f t="shared" si="129"/>
        <v>0</v>
      </c>
      <c r="KI26" s="48">
        <f t="shared" si="129"/>
        <v>0</v>
      </c>
      <c r="KJ26" s="48">
        <f t="shared" si="129"/>
        <v>0</v>
      </c>
      <c r="KK26" s="48">
        <f t="shared" si="129"/>
        <v>0</v>
      </c>
      <c r="KL26" s="48">
        <f t="shared" si="129"/>
        <v>0</v>
      </c>
      <c r="KM26" s="48">
        <f t="shared" si="130"/>
        <v>0</v>
      </c>
      <c r="KN26" s="48">
        <f t="shared" si="130"/>
        <v>0</v>
      </c>
      <c r="KO26" s="48">
        <f t="shared" si="130"/>
        <v>0</v>
      </c>
      <c r="KP26" s="48">
        <f t="shared" si="130"/>
        <v>0</v>
      </c>
      <c r="KQ26" s="48">
        <f t="shared" si="130"/>
        <v>0</v>
      </c>
      <c r="KR26" s="48">
        <f t="shared" si="130"/>
        <v>0</v>
      </c>
      <c r="KS26" s="48">
        <f t="shared" si="130"/>
        <v>0</v>
      </c>
      <c r="KT26" s="48">
        <f t="shared" si="130"/>
        <v>0</v>
      </c>
      <c r="KU26" s="48">
        <f t="shared" si="130"/>
        <v>0</v>
      </c>
      <c r="KV26" s="48">
        <f t="shared" si="130"/>
        <v>0</v>
      </c>
      <c r="KW26" s="48">
        <f t="shared" si="131"/>
        <v>0</v>
      </c>
      <c r="KX26" s="48">
        <f t="shared" si="131"/>
        <v>0</v>
      </c>
      <c r="KY26" s="48">
        <f t="shared" si="131"/>
        <v>0</v>
      </c>
      <c r="KZ26" s="48">
        <f t="shared" si="131"/>
        <v>0</v>
      </c>
      <c r="LA26" s="48">
        <f t="shared" si="131"/>
        <v>0</v>
      </c>
      <c r="LB26" s="48">
        <f t="shared" si="131"/>
        <v>0</v>
      </c>
      <c r="LC26" s="48">
        <f t="shared" si="131"/>
        <v>0</v>
      </c>
      <c r="LD26" s="48">
        <f t="shared" si="131"/>
        <v>0</v>
      </c>
      <c r="LE26" s="48">
        <f t="shared" si="131"/>
        <v>0</v>
      </c>
      <c r="LF26" s="48">
        <f t="shared" si="131"/>
        <v>0</v>
      </c>
      <c r="LG26" s="48">
        <f t="shared" si="132"/>
        <v>0</v>
      </c>
      <c r="LH26" s="48">
        <f t="shared" si="132"/>
        <v>0</v>
      </c>
      <c r="LI26" s="48">
        <f t="shared" si="132"/>
        <v>0</v>
      </c>
      <c r="LJ26" s="48">
        <f t="shared" si="132"/>
        <v>0</v>
      </c>
      <c r="LK26" s="48">
        <f t="shared" si="132"/>
        <v>0</v>
      </c>
      <c r="LL26" s="48">
        <f t="shared" si="132"/>
        <v>0</v>
      </c>
      <c r="LM26" s="48">
        <f t="shared" si="132"/>
        <v>0</v>
      </c>
      <c r="LN26" s="48">
        <f t="shared" si="132"/>
        <v>0</v>
      </c>
      <c r="LO26" s="48">
        <f t="shared" si="132"/>
        <v>0</v>
      </c>
      <c r="LP26" s="48">
        <f t="shared" si="132"/>
        <v>0</v>
      </c>
      <c r="LQ26" s="48">
        <f t="shared" si="133"/>
        <v>0</v>
      </c>
      <c r="LR26" s="48">
        <f t="shared" si="133"/>
        <v>0</v>
      </c>
      <c r="LS26" s="48">
        <f t="shared" si="133"/>
        <v>0</v>
      </c>
      <c r="LT26" s="48">
        <f t="shared" si="133"/>
        <v>0</v>
      </c>
      <c r="LU26" s="48">
        <f t="shared" si="133"/>
        <v>0</v>
      </c>
      <c r="LV26" s="48">
        <f t="shared" si="133"/>
        <v>0</v>
      </c>
      <c r="LW26" s="48">
        <f t="shared" si="133"/>
        <v>0</v>
      </c>
      <c r="LX26" s="48">
        <f t="shared" si="133"/>
        <v>0</v>
      </c>
      <c r="LY26" s="48">
        <f t="shared" si="133"/>
        <v>0</v>
      </c>
      <c r="LZ26" s="48">
        <f t="shared" si="133"/>
        <v>0</v>
      </c>
      <c r="MA26" s="48">
        <f t="shared" si="134"/>
        <v>0</v>
      </c>
      <c r="MB26" s="48">
        <f t="shared" si="134"/>
        <v>0</v>
      </c>
      <c r="MC26" s="48">
        <f t="shared" si="134"/>
        <v>0</v>
      </c>
      <c r="MD26" s="48">
        <f t="shared" si="134"/>
        <v>0</v>
      </c>
      <c r="ME26" s="48">
        <f t="shared" si="134"/>
        <v>0</v>
      </c>
      <c r="MF26" s="48">
        <f t="shared" si="134"/>
        <v>0</v>
      </c>
      <c r="MG26" s="48">
        <f t="shared" si="134"/>
        <v>0</v>
      </c>
      <c r="MH26" s="48">
        <f t="shared" si="134"/>
        <v>0</v>
      </c>
      <c r="MI26" s="48">
        <f t="shared" si="134"/>
        <v>0</v>
      </c>
      <c r="MJ26" s="48">
        <f t="shared" si="134"/>
        <v>0</v>
      </c>
      <c r="MK26" s="48">
        <f t="shared" si="135"/>
        <v>0</v>
      </c>
      <c r="ML26" s="48">
        <f t="shared" si="135"/>
        <v>0</v>
      </c>
      <c r="MM26" s="48">
        <f t="shared" si="135"/>
        <v>0</v>
      </c>
      <c r="MN26" s="48">
        <f t="shared" si="135"/>
        <v>0</v>
      </c>
      <c r="MO26" s="48">
        <f t="shared" si="135"/>
        <v>0</v>
      </c>
      <c r="MP26" s="48">
        <f t="shared" si="135"/>
        <v>0</v>
      </c>
      <c r="MQ26" s="48">
        <f t="shared" si="135"/>
        <v>0</v>
      </c>
      <c r="MR26" s="48">
        <f t="shared" si="135"/>
        <v>0</v>
      </c>
      <c r="MS26" s="48">
        <f t="shared" si="135"/>
        <v>0</v>
      </c>
      <c r="MT26" s="48">
        <f t="shared" si="135"/>
        <v>0</v>
      </c>
      <c r="MU26" s="48">
        <f t="shared" si="136"/>
        <v>0</v>
      </c>
      <c r="MV26" s="48">
        <f t="shared" si="136"/>
        <v>0</v>
      </c>
      <c r="MW26" s="48">
        <f t="shared" si="136"/>
        <v>0</v>
      </c>
      <c r="MX26" s="48">
        <f t="shared" si="136"/>
        <v>0</v>
      </c>
      <c r="MY26" s="48">
        <f t="shared" si="136"/>
        <v>0</v>
      </c>
      <c r="MZ26" s="48">
        <f t="shared" si="136"/>
        <v>0</v>
      </c>
      <c r="NA26" s="48">
        <f t="shared" si="136"/>
        <v>0</v>
      </c>
      <c r="NB26" s="48">
        <f t="shared" si="136"/>
        <v>0</v>
      </c>
      <c r="NC26" s="48">
        <f t="shared" si="136"/>
        <v>0</v>
      </c>
      <c r="ND26" s="48">
        <f t="shared" si="136"/>
        <v>0</v>
      </c>
      <c r="NE26" s="48">
        <f t="shared" si="137"/>
        <v>0</v>
      </c>
      <c r="NF26" s="48">
        <f t="shared" si="137"/>
        <v>0</v>
      </c>
      <c r="NG26" s="48">
        <f t="shared" si="137"/>
        <v>0</v>
      </c>
      <c r="NH26" s="48">
        <f t="shared" si="137"/>
        <v>0</v>
      </c>
      <c r="NI26" s="48">
        <f t="shared" si="137"/>
        <v>0</v>
      </c>
      <c r="NJ26" s="48">
        <f t="shared" si="137"/>
        <v>0</v>
      </c>
      <c r="NK26" s="48">
        <f t="shared" si="137"/>
        <v>0</v>
      </c>
      <c r="NL26" s="48">
        <f t="shared" si="137"/>
        <v>0</v>
      </c>
      <c r="NM26" s="48">
        <f t="shared" si="137"/>
        <v>0</v>
      </c>
      <c r="NN26" s="48">
        <f t="shared" si="137"/>
        <v>0</v>
      </c>
      <c r="NO26" s="48">
        <f t="shared" si="138"/>
        <v>0</v>
      </c>
      <c r="NP26" s="48">
        <f t="shared" si="138"/>
        <v>0</v>
      </c>
      <c r="NQ26" s="48">
        <f t="shared" si="138"/>
        <v>0</v>
      </c>
      <c r="NR26" s="48">
        <f t="shared" si="138"/>
        <v>0</v>
      </c>
      <c r="NS26" s="48">
        <f t="shared" si="138"/>
        <v>0</v>
      </c>
      <c r="NT26" s="48">
        <f t="shared" si="138"/>
        <v>0</v>
      </c>
      <c r="NU26" s="48">
        <f t="shared" si="138"/>
        <v>0</v>
      </c>
      <c r="NV26" s="48">
        <f t="shared" si="138"/>
        <v>0</v>
      </c>
      <c r="NW26" s="48">
        <f t="shared" si="138"/>
        <v>0</v>
      </c>
      <c r="NX26" s="48">
        <f t="shared" si="138"/>
        <v>0</v>
      </c>
      <c r="NY26" s="48">
        <f t="shared" si="139"/>
        <v>0</v>
      </c>
      <c r="NZ26" s="48">
        <f t="shared" si="139"/>
        <v>0</v>
      </c>
      <c r="OA26" s="48">
        <f t="shared" si="139"/>
        <v>0</v>
      </c>
      <c r="OB26" s="48">
        <f t="shared" si="139"/>
        <v>0</v>
      </c>
      <c r="OC26" s="48">
        <f t="shared" si="139"/>
        <v>0</v>
      </c>
      <c r="OD26" s="48">
        <f t="shared" si="139"/>
        <v>0</v>
      </c>
      <c r="OE26" s="48">
        <f t="shared" si="139"/>
        <v>0</v>
      </c>
      <c r="OF26" s="48">
        <f t="shared" si="139"/>
        <v>0</v>
      </c>
      <c r="OG26" s="48">
        <f t="shared" si="139"/>
        <v>0</v>
      </c>
      <c r="OH26" s="48">
        <f t="shared" si="139"/>
        <v>0</v>
      </c>
      <c r="OI26" s="48">
        <f t="shared" si="140"/>
        <v>0</v>
      </c>
      <c r="OJ26" s="48">
        <f t="shared" si="140"/>
        <v>0</v>
      </c>
      <c r="OK26" s="48">
        <f t="shared" si="140"/>
        <v>0</v>
      </c>
      <c r="OL26" s="48">
        <f t="shared" si="140"/>
        <v>0</v>
      </c>
      <c r="OM26" s="48">
        <f t="shared" si="140"/>
        <v>0</v>
      </c>
      <c r="ON26" s="48">
        <f t="shared" si="140"/>
        <v>0</v>
      </c>
      <c r="OO26" s="48">
        <f t="shared" si="140"/>
        <v>0</v>
      </c>
      <c r="OP26" s="48">
        <f t="shared" si="140"/>
        <v>0</v>
      </c>
      <c r="OQ26" s="48">
        <f t="shared" si="140"/>
        <v>0</v>
      </c>
      <c r="OR26" s="48">
        <f t="shared" si="140"/>
        <v>0</v>
      </c>
      <c r="OS26" s="48">
        <f t="shared" si="141"/>
        <v>0</v>
      </c>
      <c r="OT26" s="48">
        <f t="shared" si="141"/>
        <v>0</v>
      </c>
      <c r="OU26" s="48">
        <f t="shared" si="141"/>
        <v>0</v>
      </c>
      <c r="OV26" s="48">
        <f t="shared" si="141"/>
        <v>0</v>
      </c>
      <c r="OW26" s="48">
        <f t="shared" si="141"/>
        <v>0</v>
      </c>
      <c r="OX26" s="48">
        <f t="shared" si="141"/>
        <v>0</v>
      </c>
      <c r="OY26" s="48">
        <f t="shared" si="141"/>
        <v>0</v>
      </c>
      <c r="OZ26" s="48">
        <f t="shared" si="141"/>
        <v>0</v>
      </c>
      <c r="PA26" s="48">
        <f t="shared" si="141"/>
        <v>0</v>
      </c>
      <c r="PB26" s="48">
        <f t="shared" si="141"/>
        <v>0</v>
      </c>
      <c r="PC26" s="48">
        <f t="shared" si="142"/>
        <v>0</v>
      </c>
      <c r="PD26" s="48">
        <f t="shared" si="142"/>
        <v>0</v>
      </c>
      <c r="PE26" s="48">
        <f t="shared" si="142"/>
        <v>0</v>
      </c>
      <c r="PF26" s="48">
        <f t="shared" si="142"/>
        <v>0</v>
      </c>
      <c r="PG26" s="48">
        <f t="shared" si="142"/>
        <v>0</v>
      </c>
      <c r="PH26" s="48">
        <f t="shared" si="142"/>
        <v>0</v>
      </c>
      <c r="PI26" s="48">
        <f t="shared" si="142"/>
        <v>0</v>
      </c>
      <c r="PJ26" s="48">
        <f t="shared" si="142"/>
        <v>0</v>
      </c>
      <c r="PK26" s="48">
        <f t="shared" si="142"/>
        <v>0</v>
      </c>
      <c r="PL26" s="48">
        <f t="shared" si="142"/>
        <v>0</v>
      </c>
      <c r="PM26" s="48">
        <f t="shared" si="142"/>
        <v>0</v>
      </c>
      <c r="PN26" s="48">
        <f t="shared" si="142"/>
        <v>0</v>
      </c>
    </row>
    <row r="27" spans="1:430" x14ac:dyDescent="0.3">
      <c r="A27" s="29">
        <v>8</v>
      </c>
      <c r="B27" s="30">
        <f t="shared" si="96"/>
        <v>22.222222222222221</v>
      </c>
      <c r="C27" s="31">
        <f t="shared" si="97"/>
        <v>47.813858297346258</v>
      </c>
      <c r="D27" s="29">
        <f t="shared" si="98"/>
        <v>40</v>
      </c>
      <c r="E27" s="30">
        <f t="shared" si="99"/>
        <v>26.75907774021789</v>
      </c>
      <c r="F27" s="30">
        <f t="shared" si="104"/>
        <v>2.1553142998368031</v>
      </c>
      <c r="G27" s="30">
        <f t="shared" si="100"/>
        <v>1.9012443441744336</v>
      </c>
      <c r="H27" s="30">
        <f t="shared" si="101"/>
        <v>0.25406995566236956</v>
      </c>
      <c r="I27" s="30">
        <f t="shared" si="102"/>
        <v>0.90531867264661758</v>
      </c>
      <c r="J27" s="30">
        <f t="shared" si="103"/>
        <v>1.2499956271901855</v>
      </c>
      <c r="W27" s="46">
        <v>24</v>
      </c>
      <c r="X27" s="49">
        <f t="shared" si="14"/>
        <v>120</v>
      </c>
      <c r="Y27" s="52" t="str">
        <f t="shared" si="6"/>
        <v/>
      </c>
      <c r="Z27" s="63">
        <f t="shared" si="7"/>
        <v>0</v>
      </c>
      <c r="AA27" s="50">
        <f t="shared" si="8"/>
        <v>9.4405086138539401E-2</v>
      </c>
      <c r="AB27" s="50">
        <v>7.4697314701310287</v>
      </c>
      <c r="AC27" s="62">
        <f t="shared" si="15"/>
        <v>194.68132000869869</v>
      </c>
      <c r="AD27" s="54"/>
      <c r="AE27" s="46">
        <v>25</v>
      </c>
      <c r="AF27" s="51">
        <f t="shared" si="9"/>
        <v>0</v>
      </c>
      <c r="AG27" s="51">
        <f t="shared" si="105"/>
        <v>0</v>
      </c>
      <c r="AH27" s="51">
        <f t="shared" si="105"/>
        <v>0</v>
      </c>
      <c r="AI27" s="51">
        <f t="shared" si="105"/>
        <v>0</v>
      </c>
      <c r="AJ27" s="51">
        <f t="shared" si="105"/>
        <v>1.4372901692793086E-5</v>
      </c>
      <c r="AK27" s="51">
        <f t="shared" si="105"/>
        <v>2.7857067307628778E-5</v>
      </c>
      <c r="AL27" s="51">
        <f t="shared" si="105"/>
        <v>4.1075027703360157E-5</v>
      </c>
      <c r="AM27" s="51">
        <f t="shared" si="105"/>
        <v>5.9699549011322866E-5</v>
      </c>
      <c r="AN27" s="51">
        <f t="shared" si="105"/>
        <v>8.7540741517313391E-5</v>
      </c>
      <c r="AO27" s="51">
        <f t="shared" si="105"/>
        <v>1.2837388479443857E-4</v>
      </c>
      <c r="AP27" s="51">
        <f t="shared" si="105"/>
        <v>1.8776725283595457E-4</v>
      </c>
      <c r="AQ27" s="51">
        <f t="shared" si="106"/>
        <v>2.7490993918839258E-4</v>
      </c>
      <c r="AR27" s="51">
        <f t="shared" si="106"/>
        <v>4.0443968208431289E-4</v>
      </c>
      <c r="AS27" s="51">
        <f t="shared" si="106"/>
        <v>5.9827068957529241E-4</v>
      </c>
      <c r="AT27" s="51">
        <f t="shared" si="106"/>
        <v>8.8742146466493359E-4</v>
      </c>
      <c r="AU27" s="51">
        <f t="shared" si="106"/>
        <v>1.3138426304416823E-3</v>
      </c>
      <c r="AV27" s="51">
        <f t="shared" si="106"/>
        <v>1.9322447552118155E-3</v>
      </c>
      <c r="AW27" s="51">
        <f t="shared" si="106"/>
        <v>2.9578823769679957E-3</v>
      </c>
      <c r="AX27" s="51">
        <f t="shared" si="106"/>
        <v>4.3725776573519236E-3</v>
      </c>
      <c r="AY27" s="51">
        <f t="shared" si="106"/>
        <v>5.6037913669719245E-3</v>
      </c>
      <c r="AZ27" s="51">
        <f t="shared" si="106"/>
        <v>6.0067150249743864E-3</v>
      </c>
      <c r="BA27" s="51">
        <f t="shared" si="107"/>
        <v>5.0334268353983951E-3</v>
      </c>
      <c r="BB27" s="51">
        <f t="shared" si="107"/>
        <v>2.648818732339102E-3</v>
      </c>
      <c r="BC27" s="51">
        <f t="shared" si="107"/>
        <v>7.6072713075802073E-4</v>
      </c>
      <c r="BD27" s="51">
        <f t="shared" si="107"/>
        <v>0</v>
      </c>
      <c r="BE27" s="51">
        <f t="shared" si="107"/>
        <v>0</v>
      </c>
      <c r="BF27" s="51">
        <f t="shared" si="107"/>
        <v>0</v>
      </c>
      <c r="BG27" s="51">
        <f t="shared" si="107"/>
        <v>0</v>
      </c>
      <c r="BH27" s="51">
        <f t="shared" si="107"/>
        <v>0</v>
      </c>
      <c r="BI27" s="51">
        <f t="shared" si="107"/>
        <v>0</v>
      </c>
      <c r="BJ27" s="51">
        <f t="shared" si="107"/>
        <v>0</v>
      </c>
      <c r="BK27" s="51">
        <f t="shared" si="108"/>
        <v>0</v>
      </c>
      <c r="BL27" s="51">
        <f t="shared" si="108"/>
        <v>0</v>
      </c>
      <c r="BM27" s="51">
        <f t="shared" si="108"/>
        <v>0</v>
      </c>
      <c r="BN27" s="51">
        <f t="shared" si="108"/>
        <v>0</v>
      </c>
      <c r="BO27" s="51">
        <f t="shared" si="108"/>
        <v>0</v>
      </c>
      <c r="BP27" s="51">
        <f t="shared" si="108"/>
        <v>0</v>
      </c>
      <c r="BQ27" s="51">
        <f t="shared" si="108"/>
        <v>0</v>
      </c>
      <c r="BR27" s="51">
        <f t="shared" si="108"/>
        <v>0</v>
      </c>
      <c r="BS27" s="51">
        <f t="shared" si="108"/>
        <v>0</v>
      </c>
      <c r="BT27" s="51">
        <f t="shared" si="108"/>
        <v>0</v>
      </c>
      <c r="BU27" s="51">
        <f t="shared" si="109"/>
        <v>0</v>
      </c>
      <c r="BV27" s="51">
        <f t="shared" si="109"/>
        <v>0</v>
      </c>
      <c r="BW27" s="51">
        <f t="shared" si="109"/>
        <v>0</v>
      </c>
      <c r="BX27" s="51">
        <f t="shared" si="109"/>
        <v>0</v>
      </c>
      <c r="BY27" s="51">
        <f t="shared" si="109"/>
        <v>0</v>
      </c>
      <c r="BZ27" s="51">
        <f t="shared" si="109"/>
        <v>0</v>
      </c>
      <c r="CA27" s="51">
        <f t="shared" si="109"/>
        <v>0</v>
      </c>
      <c r="CB27" s="51">
        <f t="shared" si="109"/>
        <v>0</v>
      </c>
      <c r="CC27" s="51">
        <f t="shared" si="109"/>
        <v>0</v>
      </c>
      <c r="CD27" s="51">
        <f t="shared" si="109"/>
        <v>0</v>
      </c>
      <c r="CE27" s="51">
        <f t="shared" si="110"/>
        <v>0</v>
      </c>
      <c r="CF27" s="51">
        <f t="shared" si="110"/>
        <v>0</v>
      </c>
      <c r="CG27" s="51">
        <f t="shared" si="110"/>
        <v>0</v>
      </c>
      <c r="CH27" s="51">
        <f t="shared" si="110"/>
        <v>0</v>
      </c>
      <c r="CI27" s="51">
        <f t="shared" si="110"/>
        <v>0</v>
      </c>
      <c r="CJ27" s="51">
        <f t="shared" si="110"/>
        <v>0</v>
      </c>
      <c r="CK27" s="51">
        <f t="shared" si="110"/>
        <v>0</v>
      </c>
      <c r="CL27" s="51">
        <f t="shared" si="110"/>
        <v>0</v>
      </c>
      <c r="CM27" s="51">
        <f t="shared" si="110"/>
        <v>0</v>
      </c>
      <c r="CN27" s="51">
        <f t="shared" si="110"/>
        <v>0</v>
      </c>
      <c r="CO27" s="51">
        <f t="shared" si="111"/>
        <v>0</v>
      </c>
      <c r="CP27" s="51">
        <f t="shared" si="111"/>
        <v>0</v>
      </c>
      <c r="CQ27" s="51">
        <f t="shared" si="111"/>
        <v>0</v>
      </c>
      <c r="CR27" s="51">
        <f t="shared" si="111"/>
        <v>0</v>
      </c>
      <c r="CS27" s="51">
        <f t="shared" si="111"/>
        <v>0</v>
      </c>
      <c r="CT27" s="51">
        <f t="shared" si="111"/>
        <v>0</v>
      </c>
      <c r="CU27" s="51">
        <f t="shared" si="111"/>
        <v>0</v>
      </c>
      <c r="CV27" s="51">
        <f t="shared" si="111"/>
        <v>0</v>
      </c>
      <c r="CW27" s="51">
        <f t="shared" si="111"/>
        <v>0</v>
      </c>
      <c r="CX27" s="51">
        <f t="shared" si="111"/>
        <v>0</v>
      </c>
      <c r="CY27" s="51">
        <f t="shared" si="112"/>
        <v>0</v>
      </c>
      <c r="CZ27" s="51">
        <f t="shared" si="112"/>
        <v>0</v>
      </c>
      <c r="DA27" s="51">
        <f t="shared" si="112"/>
        <v>0</v>
      </c>
      <c r="DB27" s="51">
        <f t="shared" si="112"/>
        <v>0</v>
      </c>
      <c r="DC27" s="51">
        <f t="shared" si="112"/>
        <v>0</v>
      </c>
      <c r="DD27" s="51">
        <f t="shared" si="112"/>
        <v>0</v>
      </c>
      <c r="DE27" s="51">
        <f t="shared" si="112"/>
        <v>0</v>
      </c>
      <c r="DF27" s="51">
        <f t="shared" si="112"/>
        <v>0</v>
      </c>
      <c r="DG27" s="51">
        <f t="shared" si="112"/>
        <v>0</v>
      </c>
      <c r="DH27" s="51">
        <f t="shared" si="112"/>
        <v>0</v>
      </c>
      <c r="DI27" s="51">
        <f t="shared" si="113"/>
        <v>0</v>
      </c>
      <c r="DJ27" s="51">
        <f t="shared" si="113"/>
        <v>0</v>
      </c>
      <c r="DK27" s="51">
        <f t="shared" si="113"/>
        <v>0</v>
      </c>
      <c r="DL27" s="51">
        <f t="shared" si="113"/>
        <v>0</v>
      </c>
      <c r="DM27" s="51">
        <f t="shared" si="113"/>
        <v>0</v>
      </c>
      <c r="DN27" s="51">
        <f t="shared" si="113"/>
        <v>0</v>
      </c>
      <c r="DO27" s="51">
        <f t="shared" si="113"/>
        <v>0</v>
      </c>
      <c r="DP27" s="51">
        <f t="shared" si="113"/>
        <v>0</v>
      </c>
      <c r="DQ27" s="51">
        <f t="shared" si="113"/>
        <v>0</v>
      </c>
      <c r="DR27" s="51">
        <f t="shared" si="113"/>
        <v>0</v>
      </c>
      <c r="DS27" s="51">
        <f t="shared" si="114"/>
        <v>0</v>
      </c>
      <c r="DT27" s="51">
        <f t="shared" si="114"/>
        <v>0</v>
      </c>
      <c r="DU27" s="51">
        <f t="shared" si="114"/>
        <v>0</v>
      </c>
      <c r="DV27" s="51">
        <f t="shared" si="114"/>
        <v>0</v>
      </c>
      <c r="DW27" s="51">
        <f t="shared" si="114"/>
        <v>0</v>
      </c>
      <c r="DX27" s="51">
        <f t="shared" si="114"/>
        <v>0</v>
      </c>
      <c r="DY27" s="51">
        <f t="shared" si="114"/>
        <v>0</v>
      </c>
      <c r="DZ27" s="51">
        <f t="shared" si="114"/>
        <v>0</v>
      </c>
      <c r="EA27" s="51">
        <f t="shared" si="114"/>
        <v>0</v>
      </c>
      <c r="EB27" s="51">
        <f t="shared" si="114"/>
        <v>0</v>
      </c>
      <c r="EC27" s="51">
        <f t="shared" si="115"/>
        <v>0</v>
      </c>
      <c r="ED27" s="51">
        <f t="shared" si="115"/>
        <v>0</v>
      </c>
      <c r="EE27" s="51">
        <f t="shared" si="115"/>
        <v>0</v>
      </c>
      <c r="EF27" s="51">
        <f t="shared" si="115"/>
        <v>0</v>
      </c>
      <c r="EG27" s="51">
        <f t="shared" si="115"/>
        <v>0</v>
      </c>
      <c r="EH27" s="51">
        <f t="shared" si="115"/>
        <v>0</v>
      </c>
      <c r="EI27" s="51">
        <f t="shared" si="115"/>
        <v>0</v>
      </c>
      <c r="EJ27" s="51">
        <f t="shared" si="115"/>
        <v>0</v>
      </c>
      <c r="EK27" s="51">
        <f t="shared" si="115"/>
        <v>0</v>
      </c>
      <c r="EL27" s="51">
        <f t="shared" si="115"/>
        <v>0</v>
      </c>
      <c r="EM27" s="51">
        <f t="shared" si="116"/>
        <v>0</v>
      </c>
      <c r="EN27" s="51">
        <f t="shared" si="116"/>
        <v>0</v>
      </c>
      <c r="EO27" s="51">
        <f t="shared" si="116"/>
        <v>0</v>
      </c>
      <c r="EP27" s="51">
        <f t="shared" si="116"/>
        <v>0</v>
      </c>
      <c r="EQ27" s="51">
        <f t="shared" si="116"/>
        <v>0</v>
      </c>
      <c r="ER27" s="51">
        <f t="shared" si="116"/>
        <v>0</v>
      </c>
      <c r="ES27" s="51">
        <f t="shared" si="116"/>
        <v>0</v>
      </c>
      <c r="ET27" s="51">
        <f t="shared" si="116"/>
        <v>0</v>
      </c>
      <c r="EU27" s="51">
        <f t="shared" si="116"/>
        <v>0</v>
      </c>
      <c r="EV27" s="51">
        <f t="shared" si="116"/>
        <v>0</v>
      </c>
      <c r="EW27" s="51">
        <f t="shared" si="117"/>
        <v>0</v>
      </c>
      <c r="EX27" s="51">
        <f t="shared" si="117"/>
        <v>0</v>
      </c>
      <c r="EY27" s="51">
        <f t="shared" si="117"/>
        <v>0</v>
      </c>
      <c r="EZ27" s="51">
        <f t="shared" si="117"/>
        <v>0</v>
      </c>
      <c r="FA27" s="51">
        <f t="shared" si="117"/>
        <v>0</v>
      </c>
      <c r="FB27" s="51">
        <f t="shared" si="117"/>
        <v>0</v>
      </c>
      <c r="FC27" s="51">
        <f t="shared" si="117"/>
        <v>0</v>
      </c>
      <c r="FD27" s="51">
        <f t="shared" si="117"/>
        <v>0</v>
      </c>
      <c r="FE27" s="51">
        <f t="shared" si="117"/>
        <v>0</v>
      </c>
      <c r="FF27" s="51">
        <f t="shared" si="117"/>
        <v>0</v>
      </c>
      <c r="FG27" s="51">
        <f t="shared" si="118"/>
        <v>0</v>
      </c>
      <c r="FH27" s="51">
        <f t="shared" si="118"/>
        <v>0</v>
      </c>
      <c r="FI27" s="51">
        <f t="shared" si="118"/>
        <v>0</v>
      </c>
      <c r="FJ27" s="51">
        <f t="shared" si="118"/>
        <v>0</v>
      </c>
      <c r="FK27" s="51">
        <f t="shared" si="118"/>
        <v>0</v>
      </c>
      <c r="FL27" s="51">
        <f t="shared" si="118"/>
        <v>0</v>
      </c>
      <c r="FM27" s="51">
        <f t="shared" si="118"/>
        <v>0</v>
      </c>
      <c r="FN27" s="51">
        <f t="shared" si="118"/>
        <v>0</v>
      </c>
      <c r="FO27" s="51">
        <f t="shared" si="118"/>
        <v>0</v>
      </c>
      <c r="FP27" s="51">
        <f t="shared" si="118"/>
        <v>0</v>
      </c>
      <c r="FQ27" s="51">
        <f t="shared" si="119"/>
        <v>0</v>
      </c>
      <c r="FR27" s="51">
        <f t="shared" si="119"/>
        <v>0</v>
      </c>
      <c r="FS27" s="51">
        <f t="shared" si="119"/>
        <v>0</v>
      </c>
      <c r="FT27" s="51">
        <f t="shared" si="119"/>
        <v>0</v>
      </c>
      <c r="FU27" s="51">
        <f t="shared" si="119"/>
        <v>0</v>
      </c>
      <c r="FV27" s="51">
        <f t="shared" si="119"/>
        <v>0</v>
      </c>
      <c r="FW27" s="51">
        <f t="shared" si="119"/>
        <v>0</v>
      </c>
      <c r="FX27" s="51">
        <f t="shared" si="119"/>
        <v>0</v>
      </c>
      <c r="FY27" s="51">
        <f t="shared" si="119"/>
        <v>0</v>
      </c>
      <c r="FZ27" s="51">
        <f t="shared" si="119"/>
        <v>0</v>
      </c>
      <c r="GA27" s="51">
        <f t="shared" si="120"/>
        <v>0</v>
      </c>
      <c r="GB27" s="51">
        <f t="shared" si="120"/>
        <v>0</v>
      </c>
      <c r="GC27" s="51">
        <f t="shared" si="120"/>
        <v>0</v>
      </c>
      <c r="GD27" s="51">
        <f t="shared" si="120"/>
        <v>0</v>
      </c>
      <c r="GE27" s="51">
        <f t="shared" si="120"/>
        <v>0</v>
      </c>
      <c r="GF27" s="51">
        <f t="shared" si="120"/>
        <v>0</v>
      </c>
      <c r="GG27" s="51">
        <f t="shared" si="120"/>
        <v>0</v>
      </c>
      <c r="GH27" s="51">
        <f t="shared" si="120"/>
        <v>0</v>
      </c>
      <c r="GI27" s="51">
        <f t="shared" si="120"/>
        <v>0</v>
      </c>
      <c r="GJ27" s="51">
        <f t="shared" si="120"/>
        <v>0</v>
      </c>
      <c r="GK27" s="51">
        <f t="shared" si="121"/>
        <v>0</v>
      </c>
      <c r="GL27" s="51">
        <f t="shared" si="121"/>
        <v>0</v>
      </c>
      <c r="GM27" s="51">
        <f t="shared" si="121"/>
        <v>0</v>
      </c>
      <c r="GN27" s="51">
        <f t="shared" si="121"/>
        <v>0</v>
      </c>
      <c r="GO27" s="51">
        <f t="shared" si="121"/>
        <v>0</v>
      </c>
      <c r="GP27" s="51">
        <f t="shared" si="121"/>
        <v>0</v>
      </c>
      <c r="GQ27" s="51">
        <f t="shared" si="121"/>
        <v>0</v>
      </c>
      <c r="GR27" s="51">
        <f t="shared" si="121"/>
        <v>0</v>
      </c>
      <c r="GS27" s="51">
        <f t="shared" si="121"/>
        <v>0</v>
      </c>
      <c r="GT27" s="51">
        <f t="shared" si="121"/>
        <v>0</v>
      </c>
      <c r="GU27" s="51">
        <f t="shared" si="122"/>
        <v>0</v>
      </c>
      <c r="GV27" s="51">
        <f t="shared" si="122"/>
        <v>0</v>
      </c>
      <c r="GW27" s="51">
        <f t="shared" si="122"/>
        <v>0</v>
      </c>
      <c r="GX27" s="51">
        <f t="shared" si="122"/>
        <v>0</v>
      </c>
      <c r="GY27" s="51">
        <f t="shared" si="122"/>
        <v>0</v>
      </c>
      <c r="GZ27" s="51">
        <f t="shared" si="122"/>
        <v>0</v>
      </c>
      <c r="HA27" s="51">
        <f t="shared" si="122"/>
        <v>0</v>
      </c>
      <c r="HB27" s="51">
        <f t="shared" si="122"/>
        <v>0</v>
      </c>
      <c r="HC27" s="51">
        <f t="shared" si="122"/>
        <v>0</v>
      </c>
      <c r="HD27" s="51">
        <f t="shared" si="122"/>
        <v>0</v>
      </c>
      <c r="HE27" s="51">
        <f t="shared" si="123"/>
        <v>0</v>
      </c>
      <c r="HF27" s="51">
        <f t="shared" si="123"/>
        <v>0</v>
      </c>
      <c r="HG27" s="51">
        <f t="shared" si="123"/>
        <v>0</v>
      </c>
      <c r="HH27" s="51">
        <f t="shared" si="123"/>
        <v>0</v>
      </c>
      <c r="HI27" s="51">
        <f t="shared" si="123"/>
        <v>0</v>
      </c>
      <c r="HJ27" s="51">
        <f t="shared" si="123"/>
        <v>0</v>
      </c>
      <c r="HK27" s="51">
        <f t="shared" si="123"/>
        <v>0</v>
      </c>
      <c r="HL27" s="51">
        <f t="shared" si="123"/>
        <v>0</v>
      </c>
      <c r="HM27" s="51">
        <f t="shared" si="123"/>
        <v>0</v>
      </c>
      <c r="HN27" s="51">
        <f t="shared" si="123"/>
        <v>0</v>
      </c>
      <c r="HO27" s="51">
        <f t="shared" si="123"/>
        <v>0</v>
      </c>
      <c r="HP27" s="51">
        <f t="shared" si="123"/>
        <v>0</v>
      </c>
      <c r="HR27" s="46">
        <v>24</v>
      </c>
      <c r="HS27" s="49">
        <f t="shared" si="35"/>
        <v>120</v>
      </c>
      <c r="HT27" s="52" t="str">
        <f t="shared" si="36"/>
        <v/>
      </c>
      <c r="HU27" s="63">
        <f t="shared" si="37"/>
        <v>0</v>
      </c>
      <c r="HV27" s="50">
        <f t="shared" si="10"/>
        <v>0.59162388806631461</v>
      </c>
      <c r="HW27" s="50" t="str">
        <f t="shared" si="11"/>
        <v>02:00</v>
      </c>
      <c r="HX27" s="50">
        <v>23.41550224488681</v>
      </c>
      <c r="HY27" s="62">
        <f>HY26+HX27*Escenario1!$D$15*0.06</f>
        <v>391.34606396742748</v>
      </c>
      <c r="HZ27" s="50">
        <f t="shared" si="38"/>
        <v>15.945770774755781</v>
      </c>
      <c r="IA27" s="64">
        <f>IA26+HZ27*Escenario1!$D$15*0.06</f>
        <v>196.66474395872879</v>
      </c>
      <c r="IB27" s="54"/>
      <c r="IC27" s="47">
        <v>25</v>
      </c>
      <c r="ID27" s="48">
        <f t="shared" si="12"/>
        <v>0</v>
      </c>
      <c r="IE27" s="48">
        <f t="shared" si="124"/>
        <v>0</v>
      </c>
      <c r="IF27" s="48">
        <f t="shared" si="124"/>
        <v>0</v>
      </c>
      <c r="IG27" s="48">
        <f t="shared" si="124"/>
        <v>0</v>
      </c>
      <c r="IH27" s="48">
        <f t="shared" si="124"/>
        <v>0</v>
      </c>
      <c r="II27" s="48">
        <f t="shared" si="124"/>
        <v>0</v>
      </c>
      <c r="IJ27" s="48">
        <f t="shared" si="124"/>
        <v>0</v>
      </c>
      <c r="IK27" s="48">
        <f t="shared" si="124"/>
        <v>0</v>
      </c>
      <c r="IL27" s="48">
        <f t="shared" si="124"/>
        <v>0</v>
      </c>
      <c r="IM27" s="48">
        <f t="shared" si="124"/>
        <v>0</v>
      </c>
      <c r="IN27" s="48">
        <f t="shared" si="124"/>
        <v>0</v>
      </c>
      <c r="IO27" s="48">
        <f t="shared" si="125"/>
        <v>0</v>
      </c>
      <c r="IP27" s="48">
        <f t="shared" si="125"/>
        <v>0</v>
      </c>
      <c r="IQ27" s="48">
        <f t="shared" si="125"/>
        <v>0</v>
      </c>
      <c r="IR27" s="48">
        <f t="shared" si="125"/>
        <v>0</v>
      </c>
      <c r="IS27" s="48">
        <f t="shared" si="125"/>
        <v>4.4751983576649488E-5</v>
      </c>
      <c r="IT27" s="48">
        <f t="shared" si="125"/>
        <v>1.1151658490373781E-4</v>
      </c>
      <c r="IU27" s="48">
        <f t="shared" si="125"/>
        <v>2.5595687974807398E-4</v>
      </c>
      <c r="IV27" s="48">
        <f t="shared" si="125"/>
        <v>5.8604981628922268E-4</v>
      </c>
      <c r="IW27" s="48">
        <f t="shared" si="125"/>
        <v>1.3658629589843377E-3</v>
      </c>
      <c r="IX27" s="48">
        <f t="shared" si="125"/>
        <v>3.2093238342923826E-3</v>
      </c>
      <c r="IY27" s="48">
        <f t="shared" si="126"/>
        <v>7.8504339864859992E-3</v>
      </c>
      <c r="IZ27" s="48">
        <f t="shared" si="126"/>
        <v>1.2976985830460603E-2</v>
      </c>
      <c r="JA27" s="48">
        <f t="shared" si="126"/>
        <v>6.7154609757989992E-3</v>
      </c>
      <c r="JB27" s="48">
        <f t="shared" si="126"/>
        <v>0</v>
      </c>
      <c r="JC27" s="48">
        <f t="shared" si="126"/>
        <v>0</v>
      </c>
      <c r="JD27" s="48">
        <f t="shared" si="126"/>
        <v>0</v>
      </c>
      <c r="JE27" s="48">
        <f t="shared" si="126"/>
        <v>0</v>
      </c>
      <c r="JF27" s="48">
        <f t="shared" si="126"/>
        <v>0</v>
      </c>
      <c r="JG27" s="48">
        <f t="shared" si="126"/>
        <v>0</v>
      </c>
      <c r="JH27" s="48">
        <f t="shared" si="126"/>
        <v>0</v>
      </c>
      <c r="JI27" s="48">
        <f t="shared" si="127"/>
        <v>0</v>
      </c>
      <c r="JJ27" s="48">
        <f t="shared" si="127"/>
        <v>0</v>
      </c>
      <c r="JK27" s="48">
        <f t="shared" si="127"/>
        <v>0</v>
      </c>
      <c r="JL27" s="48">
        <f t="shared" si="127"/>
        <v>0</v>
      </c>
      <c r="JM27" s="48">
        <f t="shared" si="127"/>
        <v>0</v>
      </c>
      <c r="JN27" s="48">
        <f t="shared" si="127"/>
        <v>0</v>
      </c>
      <c r="JO27" s="48">
        <f t="shared" si="127"/>
        <v>0</v>
      </c>
      <c r="JP27" s="48">
        <f t="shared" si="127"/>
        <v>0</v>
      </c>
      <c r="JQ27" s="48">
        <f t="shared" si="127"/>
        <v>0</v>
      </c>
      <c r="JR27" s="48">
        <f t="shared" si="127"/>
        <v>0</v>
      </c>
      <c r="JS27" s="48">
        <f t="shared" si="128"/>
        <v>0</v>
      </c>
      <c r="JT27" s="48">
        <f t="shared" si="128"/>
        <v>0</v>
      </c>
      <c r="JU27" s="48">
        <f t="shared" si="128"/>
        <v>0</v>
      </c>
      <c r="JV27" s="48">
        <f t="shared" si="128"/>
        <v>0</v>
      </c>
      <c r="JW27" s="48">
        <f t="shared" si="128"/>
        <v>0</v>
      </c>
      <c r="JX27" s="48">
        <f t="shared" si="128"/>
        <v>0</v>
      </c>
      <c r="JY27" s="48">
        <f t="shared" si="128"/>
        <v>0</v>
      </c>
      <c r="JZ27" s="48">
        <f t="shared" si="128"/>
        <v>0</v>
      </c>
      <c r="KA27" s="48">
        <f t="shared" si="128"/>
        <v>0</v>
      </c>
      <c r="KB27" s="48">
        <f t="shared" si="128"/>
        <v>0</v>
      </c>
      <c r="KC27" s="48">
        <f t="shared" si="129"/>
        <v>0</v>
      </c>
      <c r="KD27" s="48">
        <f t="shared" si="129"/>
        <v>0</v>
      </c>
      <c r="KE27" s="48">
        <f t="shared" si="129"/>
        <v>0</v>
      </c>
      <c r="KF27" s="48">
        <f t="shared" si="129"/>
        <v>0</v>
      </c>
      <c r="KG27" s="48">
        <f t="shared" si="129"/>
        <v>0</v>
      </c>
      <c r="KH27" s="48">
        <f t="shared" si="129"/>
        <v>0</v>
      </c>
      <c r="KI27" s="48">
        <f t="shared" si="129"/>
        <v>0</v>
      </c>
      <c r="KJ27" s="48">
        <f t="shared" si="129"/>
        <v>0</v>
      </c>
      <c r="KK27" s="48">
        <f t="shared" si="129"/>
        <v>0</v>
      </c>
      <c r="KL27" s="48">
        <f t="shared" si="129"/>
        <v>0</v>
      </c>
      <c r="KM27" s="48">
        <f t="shared" si="130"/>
        <v>0</v>
      </c>
      <c r="KN27" s="48">
        <f t="shared" si="130"/>
        <v>0</v>
      </c>
      <c r="KO27" s="48">
        <f t="shared" si="130"/>
        <v>0</v>
      </c>
      <c r="KP27" s="48">
        <f t="shared" si="130"/>
        <v>0</v>
      </c>
      <c r="KQ27" s="48">
        <f t="shared" si="130"/>
        <v>0</v>
      </c>
      <c r="KR27" s="48">
        <f t="shared" si="130"/>
        <v>0</v>
      </c>
      <c r="KS27" s="48">
        <f t="shared" si="130"/>
        <v>0</v>
      </c>
      <c r="KT27" s="48">
        <f t="shared" si="130"/>
        <v>0</v>
      </c>
      <c r="KU27" s="48">
        <f t="shared" si="130"/>
        <v>0</v>
      </c>
      <c r="KV27" s="48">
        <f t="shared" si="130"/>
        <v>0</v>
      </c>
      <c r="KW27" s="48">
        <f t="shared" si="131"/>
        <v>0</v>
      </c>
      <c r="KX27" s="48">
        <f t="shared" si="131"/>
        <v>0</v>
      </c>
      <c r="KY27" s="48">
        <f t="shared" si="131"/>
        <v>0</v>
      </c>
      <c r="KZ27" s="48">
        <f t="shared" si="131"/>
        <v>0</v>
      </c>
      <c r="LA27" s="48">
        <f t="shared" si="131"/>
        <v>0</v>
      </c>
      <c r="LB27" s="48">
        <f t="shared" si="131"/>
        <v>0</v>
      </c>
      <c r="LC27" s="48">
        <f t="shared" si="131"/>
        <v>0</v>
      </c>
      <c r="LD27" s="48">
        <f t="shared" si="131"/>
        <v>0</v>
      </c>
      <c r="LE27" s="48">
        <f t="shared" si="131"/>
        <v>0</v>
      </c>
      <c r="LF27" s="48">
        <f t="shared" si="131"/>
        <v>0</v>
      </c>
      <c r="LG27" s="48">
        <f t="shared" si="132"/>
        <v>0</v>
      </c>
      <c r="LH27" s="48">
        <f t="shared" si="132"/>
        <v>0</v>
      </c>
      <c r="LI27" s="48">
        <f t="shared" si="132"/>
        <v>0</v>
      </c>
      <c r="LJ27" s="48">
        <f t="shared" si="132"/>
        <v>0</v>
      </c>
      <c r="LK27" s="48">
        <f t="shared" si="132"/>
        <v>0</v>
      </c>
      <c r="LL27" s="48">
        <f t="shared" si="132"/>
        <v>0</v>
      </c>
      <c r="LM27" s="48">
        <f t="shared" si="132"/>
        <v>0</v>
      </c>
      <c r="LN27" s="48">
        <f t="shared" si="132"/>
        <v>0</v>
      </c>
      <c r="LO27" s="48">
        <f t="shared" si="132"/>
        <v>0</v>
      </c>
      <c r="LP27" s="48">
        <f t="shared" si="132"/>
        <v>0</v>
      </c>
      <c r="LQ27" s="48">
        <f t="shared" si="133"/>
        <v>0</v>
      </c>
      <c r="LR27" s="48">
        <f t="shared" si="133"/>
        <v>0</v>
      </c>
      <c r="LS27" s="48">
        <f t="shared" si="133"/>
        <v>0</v>
      </c>
      <c r="LT27" s="48">
        <f t="shared" si="133"/>
        <v>0</v>
      </c>
      <c r="LU27" s="48">
        <f t="shared" si="133"/>
        <v>0</v>
      </c>
      <c r="LV27" s="48">
        <f t="shared" si="133"/>
        <v>0</v>
      </c>
      <c r="LW27" s="48">
        <f t="shared" si="133"/>
        <v>0</v>
      </c>
      <c r="LX27" s="48">
        <f t="shared" si="133"/>
        <v>0</v>
      </c>
      <c r="LY27" s="48">
        <f t="shared" si="133"/>
        <v>0</v>
      </c>
      <c r="LZ27" s="48">
        <f t="shared" si="133"/>
        <v>0</v>
      </c>
      <c r="MA27" s="48">
        <f t="shared" si="134"/>
        <v>0</v>
      </c>
      <c r="MB27" s="48">
        <f t="shared" si="134"/>
        <v>0</v>
      </c>
      <c r="MC27" s="48">
        <f t="shared" si="134"/>
        <v>0</v>
      </c>
      <c r="MD27" s="48">
        <f t="shared" si="134"/>
        <v>0</v>
      </c>
      <c r="ME27" s="48">
        <f t="shared" si="134"/>
        <v>0</v>
      </c>
      <c r="MF27" s="48">
        <f t="shared" si="134"/>
        <v>0</v>
      </c>
      <c r="MG27" s="48">
        <f t="shared" si="134"/>
        <v>0</v>
      </c>
      <c r="MH27" s="48">
        <f t="shared" si="134"/>
        <v>0</v>
      </c>
      <c r="MI27" s="48">
        <f t="shared" si="134"/>
        <v>0</v>
      </c>
      <c r="MJ27" s="48">
        <f t="shared" si="134"/>
        <v>0</v>
      </c>
      <c r="MK27" s="48">
        <f t="shared" si="135"/>
        <v>0</v>
      </c>
      <c r="ML27" s="48">
        <f t="shared" si="135"/>
        <v>0</v>
      </c>
      <c r="MM27" s="48">
        <f t="shared" si="135"/>
        <v>0</v>
      </c>
      <c r="MN27" s="48">
        <f t="shared" si="135"/>
        <v>0</v>
      </c>
      <c r="MO27" s="48">
        <f t="shared" si="135"/>
        <v>0</v>
      </c>
      <c r="MP27" s="48">
        <f t="shared" si="135"/>
        <v>0</v>
      </c>
      <c r="MQ27" s="48">
        <f t="shared" si="135"/>
        <v>0</v>
      </c>
      <c r="MR27" s="48">
        <f t="shared" si="135"/>
        <v>0</v>
      </c>
      <c r="MS27" s="48">
        <f t="shared" si="135"/>
        <v>0</v>
      </c>
      <c r="MT27" s="48">
        <f t="shared" si="135"/>
        <v>0</v>
      </c>
      <c r="MU27" s="48">
        <f t="shared" si="136"/>
        <v>0</v>
      </c>
      <c r="MV27" s="48">
        <f t="shared" si="136"/>
        <v>0</v>
      </c>
      <c r="MW27" s="48">
        <f t="shared" si="136"/>
        <v>0</v>
      </c>
      <c r="MX27" s="48">
        <f t="shared" si="136"/>
        <v>0</v>
      </c>
      <c r="MY27" s="48">
        <f t="shared" si="136"/>
        <v>0</v>
      </c>
      <c r="MZ27" s="48">
        <f t="shared" si="136"/>
        <v>0</v>
      </c>
      <c r="NA27" s="48">
        <f t="shared" si="136"/>
        <v>0</v>
      </c>
      <c r="NB27" s="48">
        <f t="shared" si="136"/>
        <v>0</v>
      </c>
      <c r="NC27" s="48">
        <f t="shared" si="136"/>
        <v>0</v>
      </c>
      <c r="ND27" s="48">
        <f t="shared" si="136"/>
        <v>0</v>
      </c>
      <c r="NE27" s="48">
        <f t="shared" si="137"/>
        <v>0</v>
      </c>
      <c r="NF27" s="48">
        <f t="shared" si="137"/>
        <v>0</v>
      </c>
      <c r="NG27" s="48">
        <f t="shared" si="137"/>
        <v>0</v>
      </c>
      <c r="NH27" s="48">
        <f t="shared" si="137"/>
        <v>0</v>
      </c>
      <c r="NI27" s="48">
        <f t="shared" si="137"/>
        <v>0</v>
      </c>
      <c r="NJ27" s="48">
        <f t="shared" si="137"/>
        <v>0</v>
      </c>
      <c r="NK27" s="48">
        <f t="shared" si="137"/>
        <v>0</v>
      </c>
      <c r="NL27" s="48">
        <f t="shared" si="137"/>
        <v>0</v>
      </c>
      <c r="NM27" s="48">
        <f t="shared" si="137"/>
        <v>0</v>
      </c>
      <c r="NN27" s="48">
        <f t="shared" si="137"/>
        <v>0</v>
      </c>
      <c r="NO27" s="48">
        <f t="shared" si="138"/>
        <v>0</v>
      </c>
      <c r="NP27" s="48">
        <f t="shared" si="138"/>
        <v>0</v>
      </c>
      <c r="NQ27" s="48">
        <f t="shared" si="138"/>
        <v>0</v>
      </c>
      <c r="NR27" s="48">
        <f t="shared" si="138"/>
        <v>0</v>
      </c>
      <c r="NS27" s="48">
        <f t="shared" si="138"/>
        <v>0</v>
      </c>
      <c r="NT27" s="48">
        <f t="shared" si="138"/>
        <v>0</v>
      </c>
      <c r="NU27" s="48">
        <f t="shared" si="138"/>
        <v>0</v>
      </c>
      <c r="NV27" s="48">
        <f t="shared" si="138"/>
        <v>0</v>
      </c>
      <c r="NW27" s="48">
        <f t="shared" si="138"/>
        <v>0</v>
      </c>
      <c r="NX27" s="48">
        <f t="shared" si="138"/>
        <v>0</v>
      </c>
      <c r="NY27" s="48">
        <f t="shared" si="139"/>
        <v>0</v>
      </c>
      <c r="NZ27" s="48">
        <f t="shared" si="139"/>
        <v>0</v>
      </c>
      <c r="OA27" s="48">
        <f t="shared" si="139"/>
        <v>0</v>
      </c>
      <c r="OB27" s="48">
        <f t="shared" si="139"/>
        <v>0</v>
      </c>
      <c r="OC27" s="48">
        <f t="shared" si="139"/>
        <v>0</v>
      </c>
      <c r="OD27" s="48">
        <f t="shared" si="139"/>
        <v>0</v>
      </c>
      <c r="OE27" s="48">
        <f t="shared" si="139"/>
        <v>0</v>
      </c>
      <c r="OF27" s="48">
        <f t="shared" si="139"/>
        <v>0</v>
      </c>
      <c r="OG27" s="48">
        <f t="shared" si="139"/>
        <v>0</v>
      </c>
      <c r="OH27" s="48">
        <f t="shared" si="139"/>
        <v>0</v>
      </c>
      <c r="OI27" s="48">
        <f t="shared" si="140"/>
        <v>0</v>
      </c>
      <c r="OJ27" s="48">
        <f t="shared" si="140"/>
        <v>0</v>
      </c>
      <c r="OK27" s="48">
        <f t="shared" si="140"/>
        <v>0</v>
      </c>
      <c r="OL27" s="48">
        <f t="shared" si="140"/>
        <v>0</v>
      </c>
      <c r="OM27" s="48">
        <f t="shared" si="140"/>
        <v>0</v>
      </c>
      <c r="ON27" s="48">
        <f t="shared" si="140"/>
        <v>0</v>
      </c>
      <c r="OO27" s="48">
        <f t="shared" si="140"/>
        <v>0</v>
      </c>
      <c r="OP27" s="48">
        <f t="shared" si="140"/>
        <v>0</v>
      </c>
      <c r="OQ27" s="48">
        <f t="shared" si="140"/>
        <v>0</v>
      </c>
      <c r="OR27" s="48">
        <f t="shared" si="140"/>
        <v>0</v>
      </c>
      <c r="OS27" s="48">
        <f t="shared" si="141"/>
        <v>0</v>
      </c>
      <c r="OT27" s="48">
        <f t="shared" si="141"/>
        <v>0</v>
      </c>
      <c r="OU27" s="48">
        <f t="shared" si="141"/>
        <v>0</v>
      </c>
      <c r="OV27" s="48">
        <f t="shared" si="141"/>
        <v>0</v>
      </c>
      <c r="OW27" s="48">
        <f t="shared" si="141"/>
        <v>0</v>
      </c>
      <c r="OX27" s="48">
        <f t="shared" si="141"/>
        <v>0</v>
      </c>
      <c r="OY27" s="48">
        <f t="shared" si="141"/>
        <v>0</v>
      </c>
      <c r="OZ27" s="48">
        <f t="shared" si="141"/>
        <v>0</v>
      </c>
      <c r="PA27" s="48">
        <f t="shared" si="141"/>
        <v>0</v>
      </c>
      <c r="PB27" s="48">
        <f t="shared" si="141"/>
        <v>0</v>
      </c>
      <c r="PC27" s="48">
        <f t="shared" si="142"/>
        <v>0</v>
      </c>
      <c r="PD27" s="48">
        <f t="shared" si="142"/>
        <v>0</v>
      </c>
      <c r="PE27" s="48">
        <f t="shared" si="142"/>
        <v>0</v>
      </c>
      <c r="PF27" s="48">
        <f t="shared" si="142"/>
        <v>0</v>
      </c>
      <c r="PG27" s="48">
        <f t="shared" si="142"/>
        <v>0</v>
      </c>
      <c r="PH27" s="48">
        <f t="shared" si="142"/>
        <v>0</v>
      </c>
      <c r="PI27" s="48">
        <f t="shared" si="142"/>
        <v>0</v>
      </c>
      <c r="PJ27" s="48">
        <f t="shared" si="142"/>
        <v>0</v>
      </c>
      <c r="PK27" s="48">
        <f t="shared" si="142"/>
        <v>0</v>
      </c>
      <c r="PL27" s="48">
        <f t="shared" si="142"/>
        <v>0</v>
      </c>
      <c r="PM27" s="48">
        <f t="shared" si="142"/>
        <v>0</v>
      </c>
      <c r="PN27" s="48">
        <f t="shared" si="142"/>
        <v>0</v>
      </c>
    </row>
    <row r="28" spans="1:430" x14ac:dyDescent="0.3">
      <c r="A28" s="29">
        <v>9</v>
      </c>
      <c r="B28" s="30">
        <f t="shared" si="96"/>
        <v>25</v>
      </c>
      <c r="C28" s="31">
        <f t="shared" si="97"/>
        <v>51.310420214843752</v>
      </c>
      <c r="D28" s="29">
        <f t="shared" si="98"/>
        <v>45</v>
      </c>
      <c r="E28" s="30">
        <f t="shared" si="99"/>
        <v>28.715932415946785</v>
      </c>
      <c r="F28" s="30">
        <f t="shared" si="104"/>
        <v>1.9568546757288949</v>
      </c>
      <c r="G28" s="30">
        <f t="shared" si="100"/>
        <v>1.7048923358234618</v>
      </c>
      <c r="H28" s="30">
        <f t="shared" si="101"/>
        <v>0.25196233990543315</v>
      </c>
      <c r="I28" s="30">
        <f t="shared" si="102"/>
        <v>0.75875208665372218</v>
      </c>
      <c r="J28" s="30">
        <f t="shared" si="103"/>
        <v>1.1981025890751726</v>
      </c>
      <c r="W28" s="46">
        <v>25</v>
      </c>
      <c r="X28" s="49">
        <f t="shared" si="14"/>
        <v>125</v>
      </c>
      <c r="Y28" s="52" t="str">
        <f t="shared" si="6"/>
        <v/>
      </c>
      <c r="Z28" s="63">
        <f t="shared" si="7"/>
        <v>0</v>
      </c>
      <c r="AA28" s="50">
        <f t="shared" si="8"/>
        <v>7.7889125224415781E-2</v>
      </c>
      <c r="AB28" s="50">
        <v>6.5445631614150734</v>
      </c>
      <c r="AC28" s="62">
        <f t="shared" si="15"/>
        <v>196.64468895712321</v>
      </c>
      <c r="AD28" s="54"/>
      <c r="AE28" s="46">
        <v>26</v>
      </c>
      <c r="AF28" s="51">
        <f t="shared" si="9"/>
        <v>0</v>
      </c>
      <c r="AG28" s="51">
        <f t="shared" si="105"/>
        <v>0</v>
      </c>
      <c r="AH28" s="51">
        <f t="shared" si="105"/>
        <v>0</v>
      </c>
      <c r="AI28" s="51">
        <f t="shared" si="105"/>
        <v>0</v>
      </c>
      <c r="AJ28" s="51">
        <f t="shared" si="105"/>
        <v>0</v>
      </c>
      <c r="AK28" s="51">
        <f t="shared" si="105"/>
        <v>1.4372901692793086E-5</v>
      </c>
      <c r="AL28" s="51">
        <f t="shared" si="105"/>
        <v>2.7857067307628778E-5</v>
      </c>
      <c r="AM28" s="51">
        <f t="shared" si="105"/>
        <v>4.1075027703360157E-5</v>
      </c>
      <c r="AN28" s="51">
        <f t="shared" si="105"/>
        <v>5.9699549011322866E-5</v>
      </c>
      <c r="AO28" s="51">
        <f t="shared" si="105"/>
        <v>8.7540741517313391E-5</v>
      </c>
      <c r="AP28" s="51">
        <f t="shared" si="105"/>
        <v>1.2837388479443857E-4</v>
      </c>
      <c r="AQ28" s="51">
        <f t="shared" si="106"/>
        <v>1.8776725283595457E-4</v>
      </c>
      <c r="AR28" s="51">
        <f t="shared" si="106"/>
        <v>2.7490993918839258E-4</v>
      </c>
      <c r="AS28" s="51">
        <f t="shared" si="106"/>
        <v>4.0443968208431289E-4</v>
      </c>
      <c r="AT28" s="51">
        <f t="shared" si="106"/>
        <v>5.9827068957529241E-4</v>
      </c>
      <c r="AU28" s="51">
        <f t="shared" si="106"/>
        <v>8.8742146466493359E-4</v>
      </c>
      <c r="AV28" s="51">
        <f t="shared" si="106"/>
        <v>1.3138426304416823E-3</v>
      </c>
      <c r="AW28" s="51">
        <f t="shared" si="106"/>
        <v>1.9322447552118155E-3</v>
      </c>
      <c r="AX28" s="51">
        <f t="shared" si="106"/>
        <v>2.9578823769679957E-3</v>
      </c>
      <c r="AY28" s="51">
        <f t="shared" si="106"/>
        <v>4.3725776573519236E-3</v>
      </c>
      <c r="AZ28" s="51">
        <f t="shared" si="106"/>
        <v>5.6037913669719245E-3</v>
      </c>
      <c r="BA28" s="51">
        <f t="shared" si="107"/>
        <v>6.0067150249743864E-3</v>
      </c>
      <c r="BB28" s="51">
        <f t="shared" si="107"/>
        <v>5.0334268353983951E-3</v>
      </c>
      <c r="BC28" s="51">
        <f t="shared" si="107"/>
        <v>2.648818732339102E-3</v>
      </c>
      <c r="BD28" s="51">
        <f t="shared" si="107"/>
        <v>7.6072713075802073E-4</v>
      </c>
      <c r="BE28" s="51">
        <f t="shared" si="107"/>
        <v>0</v>
      </c>
      <c r="BF28" s="51">
        <f t="shared" si="107"/>
        <v>0</v>
      </c>
      <c r="BG28" s="51">
        <f t="shared" si="107"/>
        <v>0</v>
      </c>
      <c r="BH28" s="51">
        <f t="shared" si="107"/>
        <v>0</v>
      </c>
      <c r="BI28" s="51">
        <f t="shared" si="107"/>
        <v>0</v>
      </c>
      <c r="BJ28" s="51">
        <f t="shared" si="107"/>
        <v>0</v>
      </c>
      <c r="BK28" s="51">
        <f t="shared" si="108"/>
        <v>0</v>
      </c>
      <c r="BL28" s="51">
        <f t="shared" si="108"/>
        <v>0</v>
      </c>
      <c r="BM28" s="51">
        <f t="shared" si="108"/>
        <v>0</v>
      </c>
      <c r="BN28" s="51">
        <f t="shared" si="108"/>
        <v>0</v>
      </c>
      <c r="BO28" s="51">
        <f t="shared" si="108"/>
        <v>0</v>
      </c>
      <c r="BP28" s="51">
        <f t="shared" si="108"/>
        <v>0</v>
      </c>
      <c r="BQ28" s="51">
        <f t="shared" si="108"/>
        <v>0</v>
      </c>
      <c r="BR28" s="51">
        <f t="shared" si="108"/>
        <v>0</v>
      </c>
      <c r="BS28" s="51">
        <f t="shared" si="108"/>
        <v>0</v>
      </c>
      <c r="BT28" s="51">
        <f t="shared" si="108"/>
        <v>0</v>
      </c>
      <c r="BU28" s="51">
        <f t="shared" si="109"/>
        <v>0</v>
      </c>
      <c r="BV28" s="51">
        <f t="shared" si="109"/>
        <v>0</v>
      </c>
      <c r="BW28" s="51">
        <f t="shared" si="109"/>
        <v>0</v>
      </c>
      <c r="BX28" s="51">
        <f t="shared" si="109"/>
        <v>0</v>
      </c>
      <c r="BY28" s="51">
        <f t="shared" si="109"/>
        <v>0</v>
      </c>
      <c r="BZ28" s="51">
        <f t="shared" si="109"/>
        <v>0</v>
      </c>
      <c r="CA28" s="51">
        <f t="shared" si="109"/>
        <v>0</v>
      </c>
      <c r="CB28" s="51">
        <f t="shared" si="109"/>
        <v>0</v>
      </c>
      <c r="CC28" s="51">
        <f t="shared" si="109"/>
        <v>0</v>
      </c>
      <c r="CD28" s="51">
        <f t="shared" si="109"/>
        <v>0</v>
      </c>
      <c r="CE28" s="51">
        <f t="shared" si="110"/>
        <v>0</v>
      </c>
      <c r="CF28" s="51">
        <f t="shared" si="110"/>
        <v>0</v>
      </c>
      <c r="CG28" s="51">
        <f t="shared" si="110"/>
        <v>0</v>
      </c>
      <c r="CH28" s="51">
        <f t="shared" si="110"/>
        <v>0</v>
      </c>
      <c r="CI28" s="51">
        <f t="shared" si="110"/>
        <v>0</v>
      </c>
      <c r="CJ28" s="51">
        <f t="shared" si="110"/>
        <v>0</v>
      </c>
      <c r="CK28" s="51">
        <f t="shared" si="110"/>
        <v>0</v>
      </c>
      <c r="CL28" s="51">
        <f t="shared" si="110"/>
        <v>0</v>
      </c>
      <c r="CM28" s="51">
        <f t="shared" si="110"/>
        <v>0</v>
      </c>
      <c r="CN28" s="51">
        <f t="shared" si="110"/>
        <v>0</v>
      </c>
      <c r="CO28" s="51">
        <f t="shared" si="111"/>
        <v>0</v>
      </c>
      <c r="CP28" s="51">
        <f t="shared" si="111"/>
        <v>0</v>
      </c>
      <c r="CQ28" s="51">
        <f t="shared" si="111"/>
        <v>0</v>
      </c>
      <c r="CR28" s="51">
        <f t="shared" si="111"/>
        <v>0</v>
      </c>
      <c r="CS28" s="51">
        <f t="shared" si="111"/>
        <v>0</v>
      </c>
      <c r="CT28" s="51">
        <f t="shared" si="111"/>
        <v>0</v>
      </c>
      <c r="CU28" s="51">
        <f t="shared" si="111"/>
        <v>0</v>
      </c>
      <c r="CV28" s="51">
        <f t="shared" si="111"/>
        <v>0</v>
      </c>
      <c r="CW28" s="51">
        <f t="shared" si="111"/>
        <v>0</v>
      </c>
      <c r="CX28" s="51">
        <f t="shared" si="111"/>
        <v>0</v>
      </c>
      <c r="CY28" s="51">
        <f t="shared" si="112"/>
        <v>0</v>
      </c>
      <c r="CZ28" s="51">
        <f t="shared" si="112"/>
        <v>0</v>
      </c>
      <c r="DA28" s="51">
        <f t="shared" si="112"/>
        <v>0</v>
      </c>
      <c r="DB28" s="51">
        <f t="shared" si="112"/>
        <v>0</v>
      </c>
      <c r="DC28" s="51">
        <f t="shared" si="112"/>
        <v>0</v>
      </c>
      <c r="DD28" s="51">
        <f t="shared" si="112"/>
        <v>0</v>
      </c>
      <c r="DE28" s="51">
        <f t="shared" si="112"/>
        <v>0</v>
      </c>
      <c r="DF28" s="51">
        <f t="shared" si="112"/>
        <v>0</v>
      </c>
      <c r="DG28" s="51">
        <f t="shared" si="112"/>
        <v>0</v>
      </c>
      <c r="DH28" s="51">
        <f t="shared" si="112"/>
        <v>0</v>
      </c>
      <c r="DI28" s="51">
        <f t="shared" si="113"/>
        <v>0</v>
      </c>
      <c r="DJ28" s="51">
        <f t="shared" si="113"/>
        <v>0</v>
      </c>
      <c r="DK28" s="51">
        <f t="shared" si="113"/>
        <v>0</v>
      </c>
      <c r="DL28" s="51">
        <f t="shared" si="113"/>
        <v>0</v>
      </c>
      <c r="DM28" s="51">
        <f t="shared" si="113"/>
        <v>0</v>
      </c>
      <c r="DN28" s="51">
        <f t="shared" si="113"/>
        <v>0</v>
      </c>
      <c r="DO28" s="51">
        <f t="shared" si="113"/>
        <v>0</v>
      </c>
      <c r="DP28" s="51">
        <f t="shared" si="113"/>
        <v>0</v>
      </c>
      <c r="DQ28" s="51">
        <f t="shared" si="113"/>
        <v>0</v>
      </c>
      <c r="DR28" s="51">
        <f t="shared" si="113"/>
        <v>0</v>
      </c>
      <c r="DS28" s="51">
        <f t="shared" si="114"/>
        <v>0</v>
      </c>
      <c r="DT28" s="51">
        <f t="shared" si="114"/>
        <v>0</v>
      </c>
      <c r="DU28" s="51">
        <f t="shared" si="114"/>
        <v>0</v>
      </c>
      <c r="DV28" s="51">
        <f t="shared" si="114"/>
        <v>0</v>
      </c>
      <c r="DW28" s="51">
        <f t="shared" si="114"/>
        <v>0</v>
      </c>
      <c r="DX28" s="51">
        <f t="shared" si="114"/>
        <v>0</v>
      </c>
      <c r="DY28" s="51">
        <f t="shared" si="114"/>
        <v>0</v>
      </c>
      <c r="DZ28" s="51">
        <f t="shared" si="114"/>
        <v>0</v>
      </c>
      <c r="EA28" s="51">
        <f t="shared" si="114"/>
        <v>0</v>
      </c>
      <c r="EB28" s="51">
        <f t="shared" si="114"/>
        <v>0</v>
      </c>
      <c r="EC28" s="51">
        <f t="shared" si="115"/>
        <v>0</v>
      </c>
      <c r="ED28" s="51">
        <f t="shared" si="115"/>
        <v>0</v>
      </c>
      <c r="EE28" s="51">
        <f t="shared" si="115"/>
        <v>0</v>
      </c>
      <c r="EF28" s="51">
        <f t="shared" si="115"/>
        <v>0</v>
      </c>
      <c r="EG28" s="51">
        <f t="shared" si="115"/>
        <v>0</v>
      </c>
      <c r="EH28" s="51">
        <f t="shared" si="115"/>
        <v>0</v>
      </c>
      <c r="EI28" s="51">
        <f t="shared" si="115"/>
        <v>0</v>
      </c>
      <c r="EJ28" s="51">
        <f t="shared" si="115"/>
        <v>0</v>
      </c>
      <c r="EK28" s="51">
        <f t="shared" si="115"/>
        <v>0</v>
      </c>
      <c r="EL28" s="51">
        <f t="shared" si="115"/>
        <v>0</v>
      </c>
      <c r="EM28" s="51">
        <f t="shared" si="116"/>
        <v>0</v>
      </c>
      <c r="EN28" s="51">
        <f t="shared" si="116"/>
        <v>0</v>
      </c>
      <c r="EO28" s="51">
        <f t="shared" si="116"/>
        <v>0</v>
      </c>
      <c r="EP28" s="51">
        <f t="shared" si="116"/>
        <v>0</v>
      </c>
      <c r="EQ28" s="51">
        <f t="shared" si="116"/>
        <v>0</v>
      </c>
      <c r="ER28" s="51">
        <f t="shared" si="116"/>
        <v>0</v>
      </c>
      <c r="ES28" s="51">
        <f t="shared" si="116"/>
        <v>0</v>
      </c>
      <c r="ET28" s="51">
        <f t="shared" si="116"/>
        <v>0</v>
      </c>
      <c r="EU28" s="51">
        <f t="shared" si="116"/>
        <v>0</v>
      </c>
      <c r="EV28" s="51">
        <f t="shared" si="116"/>
        <v>0</v>
      </c>
      <c r="EW28" s="51">
        <f t="shared" si="117"/>
        <v>0</v>
      </c>
      <c r="EX28" s="51">
        <f t="shared" si="117"/>
        <v>0</v>
      </c>
      <c r="EY28" s="51">
        <f t="shared" si="117"/>
        <v>0</v>
      </c>
      <c r="EZ28" s="51">
        <f t="shared" si="117"/>
        <v>0</v>
      </c>
      <c r="FA28" s="51">
        <f t="shared" si="117"/>
        <v>0</v>
      </c>
      <c r="FB28" s="51">
        <f t="shared" si="117"/>
        <v>0</v>
      </c>
      <c r="FC28" s="51">
        <f t="shared" si="117"/>
        <v>0</v>
      </c>
      <c r="FD28" s="51">
        <f t="shared" si="117"/>
        <v>0</v>
      </c>
      <c r="FE28" s="51">
        <f t="shared" si="117"/>
        <v>0</v>
      </c>
      <c r="FF28" s="51">
        <f t="shared" si="117"/>
        <v>0</v>
      </c>
      <c r="FG28" s="51">
        <f t="shared" si="118"/>
        <v>0</v>
      </c>
      <c r="FH28" s="51">
        <f t="shared" si="118"/>
        <v>0</v>
      </c>
      <c r="FI28" s="51">
        <f t="shared" si="118"/>
        <v>0</v>
      </c>
      <c r="FJ28" s="51">
        <f t="shared" si="118"/>
        <v>0</v>
      </c>
      <c r="FK28" s="51">
        <f t="shared" si="118"/>
        <v>0</v>
      </c>
      <c r="FL28" s="51">
        <f t="shared" si="118"/>
        <v>0</v>
      </c>
      <c r="FM28" s="51">
        <f t="shared" si="118"/>
        <v>0</v>
      </c>
      <c r="FN28" s="51">
        <f t="shared" si="118"/>
        <v>0</v>
      </c>
      <c r="FO28" s="51">
        <f t="shared" si="118"/>
        <v>0</v>
      </c>
      <c r="FP28" s="51">
        <f t="shared" si="118"/>
        <v>0</v>
      </c>
      <c r="FQ28" s="51">
        <f t="shared" si="119"/>
        <v>0</v>
      </c>
      <c r="FR28" s="51">
        <f t="shared" si="119"/>
        <v>0</v>
      </c>
      <c r="FS28" s="51">
        <f t="shared" si="119"/>
        <v>0</v>
      </c>
      <c r="FT28" s="51">
        <f t="shared" si="119"/>
        <v>0</v>
      </c>
      <c r="FU28" s="51">
        <f t="shared" si="119"/>
        <v>0</v>
      </c>
      <c r="FV28" s="51">
        <f t="shared" si="119"/>
        <v>0</v>
      </c>
      <c r="FW28" s="51">
        <f t="shared" si="119"/>
        <v>0</v>
      </c>
      <c r="FX28" s="51">
        <f t="shared" si="119"/>
        <v>0</v>
      </c>
      <c r="FY28" s="51">
        <f t="shared" si="119"/>
        <v>0</v>
      </c>
      <c r="FZ28" s="51">
        <f t="shared" si="119"/>
        <v>0</v>
      </c>
      <c r="GA28" s="51">
        <f t="shared" si="120"/>
        <v>0</v>
      </c>
      <c r="GB28" s="51">
        <f t="shared" si="120"/>
        <v>0</v>
      </c>
      <c r="GC28" s="51">
        <f t="shared" si="120"/>
        <v>0</v>
      </c>
      <c r="GD28" s="51">
        <f t="shared" si="120"/>
        <v>0</v>
      </c>
      <c r="GE28" s="51">
        <f t="shared" si="120"/>
        <v>0</v>
      </c>
      <c r="GF28" s="51">
        <f t="shared" si="120"/>
        <v>0</v>
      </c>
      <c r="GG28" s="51">
        <f t="shared" si="120"/>
        <v>0</v>
      </c>
      <c r="GH28" s="51">
        <f t="shared" si="120"/>
        <v>0</v>
      </c>
      <c r="GI28" s="51">
        <f t="shared" si="120"/>
        <v>0</v>
      </c>
      <c r="GJ28" s="51">
        <f t="shared" si="120"/>
        <v>0</v>
      </c>
      <c r="GK28" s="51">
        <f t="shared" si="121"/>
        <v>0</v>
      </c>
      <c r="GL28" s="51">
        <f t="shared" si="121"/>
        <v>0</v>
      </c>
      <c r="GM28" s="51">
        <f t="shared" si="121"/>
        <v>0</v>
      </c>
      <c r="GN28" s="51">
        <f t="shared" si="121"/>
        <v>0</v>
      </c>
      <c r="GO28" s="51">
        <f t="shared" si="121"/>
        <v>0</v>
      </c>
      <c r="GP28" s="51">
        <f t="shared" si="121"/>
        <v>0</v>
      </c>
      <c r="GQ28" s="51">
        <f t="shared" si="121"/>
        <v>0</v>
      </c>
      <c r="GR28" s="51">
        <f t="shared" si="121"/>
        <v>0</v>
      </c>
      <c r="GS28" s="51">
        <f t="shared" si="121"/>
        <v>0</v>
      </c>
      <c r="GT28" s="51">
        <f t="shared" si="121"/>
        <v>0</v>
      </c>
      <c r="GU28" s="51">
        <f t="shared" si="122"/>
        <v>0</v>
      </c>
      <c r="GV28" s="51">
        <f t="shared" si="122"/>
        <v>0</v>
      </c>
      <c r="GW28" s="51">
        <f t="shared" si="122"/>
        <v>0</v>
      </c>
      <c r="GX28" s="51">
        <f t="shared" si="122"/>
        <v>0</v>
      </c>
      <c r="GY28" s="51">
        <f t="shared" si="122"/>
        <v>0</v>
      </c>
      <c r="GZ28" s="51">
        <f t="shared" si="122"/>
        <v>0</v>
      </c>
      <c r="HA28" s="51">
        <f t="shared" si="122"/>
        <v>0</v>
      </c>
      <c r="HB28" s="51">
        <f t="shared" si="122"/>
        <v>0</v>
      </c>
      <c r="HC28" s="51">
        <f t="shared" si="122"/>
        <v>0</v>
      </c>
      <c r="HD28" s="51">
        <f t="shared" si="122"/>
        <v>0</v>
      </c>
      <c r="HE28" s="51">
        <f t="shared" si="123"/>
        <v>0</v>
      </c>
      <c r="HF28" s="51">
        <f t="shared" si="123"/>
        <v>0</v>
      </c>
      <c r="HG28" s="51">
        <f t="shared" si="123"/>
        <v>0</v>
      </c>
      <c r="HH28" s="51">
        <f t="shared" si="123"/>
        <v>0</v>
      </c>
      <c r="HI28" s="51">
        <f t="shared" si="123"/>
        <v>0</v>
      </c>
      <c r="HJ28" s="51">
        <f t="shared" si="123"/>
        <v>0</v>
      </c>
      <c r="HK28" s="51">
        <f t="shared" si="123"/>
        <v>0</v>
      </c>
      <c r="HL28" s="51">
        <f t="shared" si="123"/>
        <v>0</v>
      </c>
      <c r="HM28" s="51">
        <f t="shared" si="123"/>
        <v>0</v>
      </c>
      <c r="HN28" s="51">
        <f t="shared" si="123"/>
        <v>0</v>
      </c>
      <c r="HO28" s="51">
        <f t="shared" si="123"/>
        <v>0</v>
      </c>
      <c r="HP28" s="51">
        <f t="shared" si="123"/>
        <v>0</v>
      </c>
      <c r="HR28" s="46">
        <v>25</v>
      </c>
      <c r="HS28" s="49">
        <f t="shared" si="35"/>
        <v>125</v>
      </c>
      <c r="HT28" s="52" t="str">
        <f t="shared" si="36"/>
        <v/>
      </c>
      <c r="HU28" s="63">
        <f t="shared" si="37"/>
        <v>0</v>
      </c>
      <c r="HV28" s="50">
        <f t="shared" si="10"/>
        <v>0.54772448127335227</v>
      </c>
      <c r="HW28" s="50" t="str">
        <f t="shared" si="11"/>
        <v>02:05</v>
      </c>
      <c r="HX28" s="50">
        <v>21.871529978535914</v>
      </c>
      <c r="HY28" s="62">
        <f>HY27+HX28*Escenario1!$D$15*0.06</f>
        <v>397.90752296098827</v>
      </c>
      <c r="HZ28" s="50">
        <f t="shared" si="38"/>
        <v>15.326966817120841</v>
      </c>
      <c r="IA28" s="64">
        <f>IA27+HZ28*Escenario1!$D$15*0.06</f>
        <v>201.26283400386504</v>
      </c>
      <c r="IB28" s="54"/>
      <c r="IC28" s="47">
        <v>26</v>
      </c>
      <c r="ID28" s="48">
        <f t="shared" si="12"/>
        <v>0</v>
      </c>
      <c r="IE28" s="48">
        <f t="shared" si="124"/>
        <v>0</v>
      </c>
      <c r="IF28" s="48">
        <f t="shared" si="124"/>
        <v>0</v>
      </c>
      <c r="IG28" s="48">
        <f t="shared" si="124"/>
        <v>0</v>
      </c>
      <c r="IH28" s="48">
        <f t="shared" si="124"/>
        <v>0</v>
      </c>
      <c r="II28" s="48">
        <f t="shared" si="124"/>
        <v>0</v>
      </c>
      <c r="IJ28" s="48">
        <f t="shared" si="124"/>
        <v>0</v>
      </c>
      <c r="IK28" s="48">
        <f t="shared" si="124"/>
        <v>0</v>
      </c>
      <c r="IL28" s="48">
        <f t="shared" si="124"/>
        <v>0</v>
      </c>
      <c r="IM28" s="48">
        <f t="shared" si="124"/>
        <v>0</v>
      </c>
      <c r="IN28" s="48">
        <f t="shared" si="124"/>
        <v>0</v>
      </c>
      <c r="IO28" s="48">
        <f t="shared" si="125"/>
        <v>0</v>
      </c>
      <c r="IP28" s="48">
        <f t="shared" si="125"/>
        <v>0</v>
      </c>
      <c r="IQ28" s="48">
        <f t="shared" si="125"/>
        <v>0</v>
      </c>
      <c r="IR28" s="48">
        <f t="shared" si="125"/>
        <v>0</v>
      </c>
      <c r="IS28" s="48">
        <f t="shared" si="125"/>
        <v>0</v>
      </c>
      <c r="IT28" s="48">
        <f t="shared" si="125"/>
        <v>4.4751983576649488E-5</v>
      </c>
      <c r="IU28" s="48">
        <f t="shared" si="125"/>
        <v>1.1151658490373781E-4</v>
      </c>
      <c r="IV28" s="48">
        <f t="shared" si="125"/>
        <v>2.5595687974807398E-4</v>
      </c>
      <c r="IW28" s="48">
        <f t="shared" si="125"/>
        <v>5.8604981628922268E-4</v>
      </c>
      <c r="IX28" s="48">
        <f t="shared" si="125"/>
        <v>1.3658629589843377E-3</v>
      </c>
      <c r="IY28" s="48">
        <f t="shared" si="126"/>
        <v>3.2093238342923826E-3</v>
      </c>
      <c r="IZ28" s="48">
        <f t="shared" si="126"/>
        <v>7.8504339864859992E-3</v>
      </c>
      <c r="JA28" s="48">
        <f t="shared" si="126"/>
        <v>1.2976985830460603E-2</v>
      </c>
      <c r="JB28" s="48">
        <f t="shared" si="126"/>
        <v>6.7154609757989992E-3</v>
      </c>
      <c r="JC28" s="48">
        <f t="shared" si="126"/>
        <v>0</v>
      </c>
      <c r="JD28" s="48">
        <f t="shared" si="126"/>
        <v>0</v>
      </c>
      <c r="JE28" s="48">
        <f t="shared" si="126"/>
        <v>0</v>
      </c>
      <c r="JF28" s="48">
        <f t="shared" si="126"/>
        <v>0</v>
      </c>
      <c r="JG28" s="48">
        <f t="shared" si="126"/>
        <v>0</v>
      </c>
      <c r="JH28" s="48">
        <f t="shared" si="126"/>
        <v>0</v>
      </c>
      <c r="JI28" s="48">
        <f t="shared" si="127"/>
        <v>0</v>
      </c>
      <c r="JJ28" s="48">
        <f t="shared" si="127"/>
        <v>0</v>
      </c>
      <c r="JK28" s="48">
        <f t="shared" si="127"/>
        <v>0</v>
      </c>
      <c r="JL28" s="48">
        <f t="shared" si="127"/>
        <v>0</v>
      </c>
      <c r="JM28" s="48">
        <f t="shared" si="127"/>
        <v>0</v>
      </c>
      <c r="JN28" s="48">
        <f t="shared" si="127"/>
        <v>0</v>
      </c>
      <c r="JO28" s="48">
        <f t="shared" si="127"/>
        <v>0</v>
      </c>
      <c r="JP28" s="48">
        <f t="shared" si="127"/>
        <v>0</v>
      </c>
      <c r="JQ28" s="48">
        <f t="shared" si="127"/>
        <v>0</v>
      </c>
      <c r="JR28" s="48">
        <f t="shared" si="127"/>
        <v>0</v>
      </c>
      <c r="JS28" s="48">
        <f t="shared" si="128"/>
        <v>0</v>
      </c>
      <c r="JT28" s="48">
        <f t="shared" si="128"/>
        <v>0</v>
      </c>
      <c r="JU28" s="48">
        <f t="shared" si="128"/>
        <v>0</v>
      </c>
      <c r="JV28" s="48">
        <f t="shared" si="128"/>
        <v>0</v>
      </c>
      <c r="JW28" s="48">
        <f t="shared" si="128"/>
        <v>0</v>
      </c>
      <c r="JX28" s="48">
        <f t="shared" si="128"/>
        <v>0</v>
      </c>
      <c r="JY28" s="48">
        <f t="shared" si="128"/>
        <v>0</v>
      </c>
      <c r="JZ28" s="48">
        <f t="shared" si="128"/>
        <v>0</v>
      </c>
      <c r="KA28" s="48">
        <f t="shared" si="128"/>
        <v>0</v>
      </c>
      <c r="KB28" s="48">
        <f t="shared" si="128"/>
        <v>0</v>
      </c>
      <c r="KC28" s="48">
        <f t="shared" si="129"/>
        <v>0</v>
      </c>
      <c r="KD28" s="48">
        <f t="shared" si="129"/>
        <v>0</v>
      </c>
      <c r="KE28" s="48">
        <f t="shared" si="129"/>
        <v>0</v>
      </c>
      <c r="KF28" s="48">
        <f t="shared" si="129"/>
        <v>0</v>
      </c>
      <c r="KG28" s="48">
        <f t="shared" si="129"/>
        <v>0</v>
      </c>
      <c r="KH28" s="48">
        <f t="shared" si="129"/>
        <v>0</v>
      </c>
      <c r="KI28" s="48">
        <f t="shared" si="129"/>
        <v>0</v>
      </c>
      <c r="KJ28" s="48">
        <f t="shared" si="129"/>
        <v>0</v>
      </c>
      <c r="KK28" s="48">
        <f t="shared" si="129"/>
        <v>0</v>
      </c>
      <c r="KL28" s="48">
        <f t="shared" si="129"/>
        <v>0</v>
      </c>
      <c r="KM28" s="48">
        <f t="shared" si="130"/>
        <v>0</v>
      </c>
      <c r="KN28" s="48">
        <f t="shared" si="130"/>
        <v>0</v>
      </c>
      <c r="KO28" s="48">
        <f t="shared" si="130"/>
        <v>0</v>
      </c>
      <c r="KP28" s="48">
        <f t="shared" si="130"/>
        <v>0</v>
      </c>
      <c r="KQ28" s="48">
        <f t="shared" si="130"/>
        <v>0</v>
      </c>
      <c r="KR28" s="48">
        <f t="shared" si="130"/>
        <v>0</v>
      </c>
      <c r="KS28" s="48">
        <f t="shared" si="130"/>
        <v>0</v>
      </c>
      <c r="KT28" s="48">
        <f t="shared" si="130"/>
        <v>0</v>
      </c>
      <c r="KU28" s="48">
        <f t="shared" si="130"/>
        <v>0</v>
      </c>
      <c r="KV28" s="48">
        <f t="shared" si="130"/>
        <v>0</v>
      </c>
      <c r="KW28" s="48">
        <f t="shared" si="131"/>
        <v>0</v>
      </c>
      <c r="KX28" s="48">
        <f t="shared" si="131"/>
        <v>0</v>
      </c>
      <c r="KY28" s="48">
        <f t="shared" si="131"/>
        <v>0</v>
      </c>
      <c r="KZ28" s="48">
        <f t="shared" si="131"/>
        <v>0</v>
      </c>
      <c r="LA28" s="48">
        <f t="shared" si="131"/>
        <v>0</v>
      </c>
      <c r="LB28" s="48">
        <f t="shared" si="131"/>
        <v>0</v>
      </c>
      <c r="LC28" s="48">
        <f t="shared" si="131"/>
        <v>0</v>
      </c>
      <c r="LD28" s="48">
        <f t="shared" si="131"/>
        <v>0</v>
      </c>
      <c r="LE28" s="48">
        <f t="shared" si="131"/>
        <v>0</v>
      </c>
      <c r="LF28" s="48">
        <f t="shared" si="131"/>
        <v>0</v>
      </c>
      <c r="LG28" s="48">
        <f t="shared" si="132"/>
        <v>0</v>
      </c>
      <c r="LH28" s="48">
        <f t="shared" si="132"/>
        <v>0</v>
      </c>
      <c r="LI28" s="48">
        <f t="shared" si="132"/>
        <v>0</v>
      </c>
      <c r="LJ28" s="48">
        <f t="shared" si="132"/>
        <v>0</v>
      </c>
      <c r="LK28" s="48">
        <f t="shared" si="132"/>
        <v>0</v>
      </c>
      <c r="LL28" s="48">
        <f t="shared" si="132"/>
        <v>0</v>
      </c>
      <c r="LM28" s="48">
        <f t="shared" si="132"/>
        <v>0</v>
      </c>
      <c r="LN28" s="48">
        <f t="shared" si="132"/>
        <v>0</v>
      </c>
      <c r="LO28" s="48">
        <f t="shared" si="132"/>
        <v>0</v>
      </c>
      <c r="LP28" s="48">
        <f t="shared" si="132"/>
        <v>0</v>
      </c>
      <c r="LQ28" s="48">
        <f t="shared" si="133"/>
        <v>0</v>
      </c>
      <c r="LR28" s="48">
        <f t="shared" si="133"/>
        <v>0</v>
      </c>
      <c r="LS28" s="48">
        <f t="shared" si="133"/>
        <v>0</v>
      </c>
      <c r="LT28" s="48">
        <f t="shared" si="133"/>
        <v>0</v>
      </c>
      <c r="LU28" s="48">
        <f t="shared" si="133"/>
        <v>0</v>
      </c>
      <c r="LV28" s="48">
        <f t="shared" si="133"/>
        <v>0</v>
      </c>
      <c r="LW28" s="48">
        <f t="shared" si="133"/>
        <v>0</v>
      </c>
      <c r="LX28" s="48">
        <f t="shared" si="133"/>
        <v>0</v>
      </c>
      <c r="LY28" s="48">
        <f t="shared" si="133"/>
        <v>0</v>
      </c>
      <c r="LZ28" s="48">
        <f t="shared" si="133"/>
        <v>0</v>
      </c>
      <c r="MA28" s="48">
        <f t="shared" si="134"/>
        <v>0</v>
      </c>
      <c r="MB28" s="48">
        <f t="shared" si="134"/>
        <v>0</v>
      </c>
      <c r="MC28" s="48">
        <f t="shared" si="134"/>
        <v>0</v>
      </c>
      <c r="MD28" s="48">
        <f t="shared" si="134"/>
        <v>0</v>
      </c>
      <c r="ME28" s="48">
        <f t="shared" si="134"/>
        <v>0</v>
      </c>
      <c r="MF28" s="48">
        <f t="shared" si="134"/>
        <v>0</v>
      </c>
      <c r="MG28" s="48">
        <f t="shared" si="134"/>
        <v>0</v>
      </c>
      <c r="MH28" s="48">
        <f t="shared" si="134"/>
        <v>0</v>
      </c>
      <c r="MI28" s="48">
        <f t="shared" si="134"/>
        <v>0</v>
      </c>
      <c r="MJ28" s="48">
        <f t="shared" si="134"/>
        <v>0</v>
      </c>
      <c r="MK28" s="48">
        <f t="shared" si="135"/>
        <v>0</v>
      </c>
      <c r="ML28" s="48">
        <f t="shared" si="135"/>
        <v>0</v>
      </c>
      <c r="MM28" s="48">
        <f t="shared" si="135"/>
        <v>0</v>
      </c>
      <c r="MN28" s="48">
        <f t="shared" si="135"/>
        <v>0</v>
      </c>
      <c r="MO28" s="48">
        <f t="shared" si="135"/>
        <v>0</v>
      </c>
      <c r="MP28" s="48">
        <f t="shared" si="135"/>
        <v>0</v>
      </c>
      <c r="MQ28" s="48">
        <f t="shared" si="135"/>
        <v>0</v>
      </c>
      <c r="MR28" s="48">
        <f t="shared" si="135"/>
        <v>0</v>
      </c>
      <c r="MS28" s="48">
        <f t="shared" si="135"/>
        <v>0</v>
      </c>
      <c r="MT28" s="48">
        <f t="shared" si="135"/>
        <v>0</v>
      </c>
      <c r="MU28" s="48">
        <f t="shared" si="136"/>
        <v>0</v>
      </c>
      <c r="MV28" s="48">
        <f t="shared" si="136"/>
        <v>0</v>
      </c>
      <c r="MW28" s="48">
        <f t="shared" si="136"/>
        <v>0</v>
      </c>
      <c r="MX28" s="48">
        <f t="shared" si="136"/>
        <v>0</v>
      </c>
      <c r="MY28" s="48">
        <f t="shared" si="136"/>
        <v>0</v>
      </c>
      <c r="MZ28" s="48">
        <f t="shared" si="136"/>
        <v>0</v>
      </c>
      <c r="NA28" s="48">
        <f t="shared" si="136"/>
        <v>0</v>
      </c>
      <c r="NB28" s="48">
        <f t="shared" si="136"/>
        <v>0</v>
      </c>
      <c r="NC28" s="48">
        <f t="shared" si="136"/>
        <v>0</v>
      </c>
      <c r="ND28" s="48">
        <f t="shared" si="136"/>
        <v>0</v>
      </c>
      <c r="NE28" s="48">
        <f t="shared" si="137"/>
        <v>0</v>
      </c>
      <c r="NF28" s="48">
        <f t="shared" si="137"/>
        <v>0</v>
      </c>
      <c r="NG28" s="48">
        <f t="shared" si="137"/>
        <v>0</v>
      </c>
      <c r="NH28" s="48">
        <f t="shared" si="137"/>
        <v>0</v>
      </c>
      <c r="NI28" s="48">
        <f t="shared" si="137"/>
        <v>0</v>
      </c>
      <c r="NJ28" s="48">
        <f t="shared" si="137"/>
        <v>0</v>
      </c>
      <c r="NK28" s="48">
        <f t="shared" si="137"/>
        <v>0</v>
      </c>
      <c r="NL28" s="48">
        <f t="shared" si="137"/>
        <v>0</v>
      </c>
      <c r="NM28" s="48">
        <f t="shared" si="137"/>
        <v>0</v>
      </c>
      <c r="NN28" s="48">
        <f t="shared" si="137"/>
        <v>0</v>
      </c>
      <c r="NO28" s="48">
        <f t="shared" si="138"/>
        <v>0</v>
      </c>
      <c r="NP28" s="48">
        <f t="shared" si="138"/>
        <v>0</v>
      </c>
      <c r="NQ28" s="48">
        <f t="shared" si="138"/>
        <v>0</v>
      </c>
      <c r="NR28" s="48">
        <f t="shared" si="138"/>
        <v>0</v>
      </c>
      <c r="NS28" s="48">
        <f t="shared" si="138"/>
        <v>0</v>
      </c>
      <c r="NT28" s="48">
        <f t="shared" si="138"/>
        <v>0</v>
      </c>
      <c r="NU28" s="48">
        <f t="shared" si="138"/>
        <v>0</v>
      </c>
      <c r="NV28" s="48">
        <f t="shared" si="138"/>
        <v>0</v>
      </c>
      <c r="NW28" s="48">
        <f t="shared" si="138"/>
        <v>0</v>
      </c>
      <c r="NX28" s="48">
        <f t="shared" si="138"/>
        <v>0</v>
      </c>
      <c r="NY28" s="48">
        <f t="shared" si="139"/>
        <v>0</v>
      </c>
      <c r="NZ28" s="48">
        <f t="shared" si="139"/>
        <v>0</v>
      </c>
      <c r="OA28" s="48">
        <f t="shared" si="139"/>
        <v>0</v>
      </c>
      <c r="OB28" s="48">
        <f t="shared" si="139"/>
        <v>0</v>
      </c>
      <c r="OC28" s="48">
        <f t="shared" si="139"/>
        <v>0</v>
      </c>
      <c r="OD28" s="48">
        <f t="shared" si="139"/>
        <v>0</v>
      </c>
      <c r="OE28" s="48">
        <f t="shared" si="139"/>
        <v>0</v>
      </c>
      <c r="OF28" s="48">
        <f t="shared" si="139"/>
        <v>0</v>
      </c>
      <c r="OG28" s="48">
        <f t="shared" si="139"/>
        <v>0</v>
      </c>
      <c r="OH28" s="48">
        <f t="shared" si="139"/>
        <v>0</v>
      </c>
      <c r="OI28" s="48">
        <f t="shared" si="140"/>
        <v>0</v>
      </c>
      <c r="OJ28" s="48">
        <f t="shared" si="140"/>
        <v>0</v>
      </c>
      <c r="OK28" s="48">
        <f t="shared" si="140"/>
        <v>0</v>
      </c>
      <c r="OL28" s="48">
        <f t="shared" si="140"/>
        <v>0</v>
      </c>
      <c r="OM28" s="48">
        <f t="shared" si="140"/>
        <v>0</v>
      </c>
      <c r="ON28" s="48">
        <f t="shared" si="140"/>
        <v>0</v>
      </c>
      <c r="OO28" s="48">
        <f t="shared" si="140"/>
        <v>0</v>
      </c>
      <c r="OP28" s="48">
        <f t="shared" si="140"/>
        <v>0</v>
      </c>
      <c r="OQ28" s="48">
        <f t="shared" si="140"/>
        <v>0</v>
      </c>
      <c r="OR28" s="48">
        <f t="shared" si="140"/>
        <v>0</v>
      </c>
      <c r="OS28" s="48">
        <f t="shared" si="141"/>
        <v>0</v>
      </c>
      <c r="OT28" s="48">
        <f t="shared" si="141"/>
        <v>0</v>
      </c>
      <c r="OU28" s="48">
        <f t="shared" si="141"/>
        <v>0</v>
      </c>
      <c r="OV28" s="48">
        <f t="shared" si="141"/>
        <v>0</v>
      </c>
      <c r="OW28" s="48">
        <f t="shared" si="141"/>
        <v>0</v>
      </c>
      <c r="OX28" s="48">
        <f t="shared" si="141"/>
        <v>0</v>
      </c>
      <c r="OY28" s="48">
        <f t="shared" si="141"/>
        <v>0</v>
      </c>
      <c r="OZ28" s="48">
        <f t="shared" si="141"/>
        <v>0</v>
      </c>
      <c r="PA28" s="48">
        <f t="shared" si="141"/>
        <v>0</v>
      </c>
      <c r="PB28" s="48">
        <f t="shared" si="141"/>
        <v>0</v>
      </c>
      <c r="PC28" s="48">
        <f t="shared" si="142"/>
        <v>0</v>
      </c>
      <c r="PD28" s="48">
        <f t="shared" si="142"/>
        <v>0</v>
      </c>
      <c r="PE28" s="48">
        <f t="shared" si="142"/>
        <v>0</v>
      </c>
      <c r="PF28" s="48">
        <f t="shared" si="142"/>
        <v>0</v>
      </c>
      <c r="PG28" s="48">
        <f t="shared" si="142"/>
        <v>0</v>
      </c>
      <c r="PH28" s="48">
        <f t="shared" si="142"/>
        <v>0</v>
      </c>
      <c r="PI28" s="48">
        <f t="shared" si="142"/>
        <v>0</v>
      </c>
      <c r="PJ28" s="48">
        <f t="shared" si="142"/>
        <v>0</v>
      </c>
      <c r="PK28" s="48">
        <f t="shared" si="142"/>
        <v>0</v>
      </c>
      <c r="PL28" s="48">
        <f t="shared" si="142"/>
        <v>0</v>
      </c>
      <c r="PM28" s="48">
        <f t="shared" si="142"/>
        <v>0</v>
      </c>
      <c r="PN28" s="48">
        <f t="shared" si="142"/>
        <v>0</v>
      </c>
    </row>
    <row r="29" spans="1:430" x14ac:dyDescent="0.3">
      <c r="A29" s="29">
        <v>10</v>
      </c>
      <c r="B29" s="30">
        <f t="shared" si="96"/>
        <v>27.777777777777779</v>
      </c>
      <c r="C29" s="31">
        <f t="shared" si="97"/>
        <v>54.510022267258975</v>
      </c>
      <c r="D29" s="29">
        <f t="shared" si="98"/>
        <v>50</v>
      </c>
      <c r="E29" s="30">
        <f t="shared" si="99"/>
        <v>30.506593180570576</v>
      </c>
      <c r="F29" s="30">
        <f t="shared" si="104"/>
        <v>1.7906607646237909</v>
      </c>
      <c r="G29" s="30">
        <f t="shared" si="100"/>
        <v>1.5407892219728228</v>
      </c>
      <c r="H29" s="30">
        <f t="shared" si="101"/>
        <v>0.24987154265096811</v>
      </c>
      <c r="I29" s="30">
        <f t="shared" si="102"/>
        <v>0.64094629670153436</v>
      </c>
      <c r="J29" s="30">
        <f t="shared" si="103"/>
        <v>1.1497144679222564</v>
      </c>
      <c r="W29" s="46">
        <v>26</v>
      </c>
      <c r="X29" s="49">
        <f t="shared" si="14"/>
        <v>130</v>
      </c>
      <c r="Y29" s="52" t="str">
        <f t="shared" si="6"/>
        <v/>
      </c>
      <c r="Z29" s="63">
        <f t="shared" si="7"/>
        <v>0</v>
      </c>
      <c r="AA29" s="50">
        <f t="shared" si="8"/>
        <v>6.3591953254390043E-2</v>
      </c>
      <c r="AB29" s="50">
        <v>5.7052772287839568</v>
      </c>
      <c r="AC29" s="62">
        <f t="shared" si="15"/>
        <v>198.35627212575841</v>
      </c>
      <c r="AD29" s="54"/>
      <c r="AE29" s="46">
        <v>27</v>
      </c>
      <c r="AF29" s="51">
        <f t="shared" si="9"/>
        <v>0</v>
      </c>
      <c r="AG29" s="51">
        <f t="shared" si="105"/>
        <v>0</v>
      </c>
      <c r="AH29" s="51">
        <f t="shared" si="105"/>
        <v>0</v>
      </c>
      <c r="AI29" s="51">
        <f t="shared" si="105"/>
        <v>0</v>
      </c>
      <c r="AJ29" s="51">
        <f t="shared" si="105"/>
        <v>0</v>
      </c>
      <c r="AK29" s="51">
        <f t="shared" si="105"/>
        <v>0</v>
      </c>
      <c r="AL29" s="51">
        <f t="shared" si="105"/>
        <v>1.4372901692793086E-5</v>
      </c>
      <c r="AM29" s="51">
        <f t="shared" si="105"/>
        <v>2.7857067307628778E-5</v>
      </c>
      <c r="AN29" s="51">
        <f t="shared" si="105"/>
        <v>4.1075027703360157E-5</v>
      </c>
      <c r="AO29" s="51">
        <f t="shared" si="105"/>
        <v>5.9699549011322866E-5</v>
      </c>
      <c r="AP29" s="51">
        <f t="shared" si="105"/>
        <v>8.7540741517313391E-5</v>
      </c>
      <c r="AQ29" s="51">
        <f t="shared" si="106"/>
        <v>1.2837388479443857E-4</v>
      </c>
      <c r="AR29" s="51">
        <f t="shared" si="106"/>
        <v>1.8776725283595457E-4</v>
      </c>
      <c r="AS29" s="51">
        <f t="shared" si="106"/>
        <v>2.7490993918839258E-4</v>
      </c>
      <c r="AT29" s="51">
        <f t="shared" si="106"/>
        <v>4.0443968208431289E-4</v>
      </c>
      <c r="AU29" s="51">
        <f t="shared" si="106"/>
        <v>5.9827068957529241E-4</v>
      </c>
      <c r="AV29" s="51">
        <f t="shared" si="106"/>
        <v>8.8742146466493359E-4</v>
      </c>
      <c r="AW29" s="51">
        <f t="shared" si="106"/>
        <v>1.3138426304416823E-3</v>
      </c>
      <c r="AX29" s="51">
        <f t="shared" si="106"/>
        <v>1.9322447552118155E-3</v>
      </c>
      <c r="AY29" s="51">
        <f t="shared" si="106"/>
        <v>2.9578823769679957E-3</v>
      </c>
      <c r="AZ29" s="51">
        <f t="shared" si="106"/>
        <v>4.3725776573519236E-3</v>
      </c>
      <c r="BA29" s="51">
        <f t="shared" si="107"/>
        <v>5.6037913669719245E-3</v>
      </c>
      <c r="BB29" s="51">
        <f t="shared" si="107"/>
        <v>6.0067150249743864E-3</v>
      </c>
      <c r="BC29" s="51">
        <f t="shared" si="107"/>
        <v>5.0334268353983951E-3</v>
      </c>
      <c r="BD29" s="51">
        <f t="shared" si="107"/>
        <v>2.648818732339102E-3</v>
      </c>
      <c r="BE29" s="51">
        <f t="shared" si="107"/>
        <v>7.6072713075802073E-4</v>
      </c>
      <c r="BF29" s="51">
        <f t="shared" si="107"/>
        <v>0</v>
      </c>
      <c r="BG29" s="51">
        <f t="shared" si="107"/>
        <v>0</v>
      </c>
      <c r="BH29" s="51">
        <f t="shared" si="107"/>
        <v>0</v>
      </c>
      <c r="BI29" s="51">
        <f t="shared" si="107"/>
        <v>0</v>
      </c>
      <c r="BJ29" s="51">
        <f t="shared" si="107"/>
        <v>0</v>
      </c>
      <c r="BK29" s="51">
        <f t="shared" si="108"/>
        <v>0</v>
      </c>
      <c r="BL29" s="51">
        <f t="shared" si="108"/>
        <v>0</v>
      </c>
      <c r="BM29" s="51">
        <f t="shared" si="108"/>
        <v>0</v>
      </c>
      <c r="BN29" s="51">
        <f t="shared" si="108"/>
        <v>0</v>
      </c>
      <c r="BO29" s="51">
        <f t="shared" si="108"/>
        <v>0</v>
      </c>
      <c r="BP29" s="51">
        <f t="shared" si="108"/>
        <v>0</v>
      </c>
      <c r="BQ29" s="51">
        <f t="shared" si="108"/>
        <v>0</v>
      </c>
      <c r="BR29" s="51">
        <f t="shared" si="108"/>
        <v>0</v>
      </c>
      <c r="BS29" s="51">
        <f t="shared" si="108"/>
        <v>0</v>
      </c>
      <c r="BT29" s="51">
        <f t="shared" si="108"/>
        <v>0</v>
      </c>
      <c r="BU29" s="51">
        <f t="shared" si="109"/>
        <v>0</v>
      </c>
      <c r="BV29" s="51">
        <f t="shared" si="109"/>
        <v>0</v>
      </c>
      <c r="BW29" s="51">
        <f t="shared" si="109"/>
        <v>0</v>
      </c>
      <c r="BX29" s="51">
        <f t="shared" si="109"/>
        <v>0</v>
      </c>
      <c r="BY29" s="51">
        <f t="shared" si="109"/>
        <v>0</v>
      </c>
      <c r="BZ29" s="51">
        <f t="shared" si="109"/>
        <v>0</v>
      </c>
      <c r="CA29" s="51">
        <f t="shared" si="109"/>
        <v>0</v>
      </c>
      <c r="CB29" s="51">
        <f t="shared" si="109"/>
        <v>0</v>
      </c>
      <c r="CC29" s="51">
        <f t="shared" si="109"/>
        <v>0</v>
      </c>
      <c r="CD29" s="51">
        <f t="shared" si="109"/>
        <v>0</v>
      </c>
      <c r="CE29" s="51">
        <f t="shared" si="110"/>
        <v>0</v>
      </c>
      <c r="CF29" s="51">
        <f t="shared" si="110"/>
        <v>0</v>
      </c>
      <c r="CG29" s="51">
        <f t="shared" si="110"/>
        <v>0</v>
      </c>
      <c r="CH29" s="51">
        <f t="shared" si="110"/>
        <v>0</v>
      </c>
      <c r="CI29" s="51">
        <f t="shared" si="110"/>
        <v>0</v>
      </c>
      <c r="CJ29" s="51">
        <f t="shared" si="110"/>
        <v>0</v>
      </c>
      <c r="CK29" s="51">
        <f t="shared" si="110"/>
        <v>0</v>
      </c>
      <c r="CL29" s="51">
        <f t="shared" si="110"/>
        <v>0</v>
      </c>
      <c r="CM29" s="51">
        <f t="shared" si="110"/>
        <v>0</v>
      </c>
      <c r="CN29" s="51">
        <f t="shared" si="110"/>
        <v>0</v>
      </c>
      <c r="CO29" s="51">
        <f t="shared" si="111"/>
        <v>0</v>
      </c>
      <c r="CP29" s="51">
        <f t="shared" si="111"/>
        <v>0</v>
      </c>
      <c r="CQ29" s="51">
        <f t="shared" si="111"/>
        <v>0</v>
      </c>
      <c r="CR29" s="51">
        <f t="shared" si="111"/>
        <v>0</v>
      </c>
      <c r="CS29" s="51">
        <f t="shared" si="111"/>
        <v>0</v>
      </c>
      <c r="CT29" s="51">
        <f t="shared" si="111"/>
        <v>0</v>
      </c>
      <c r="CU29" s="51">
        <f t="shared" si="111"/>
        <v>0</v>
      </c>
      <c r="CV29" s="51">
        <f t="shared" si="111"/>
        <v>0</v>
      </c>
      <c r="CW29" s="51">
        <f t="shared" si="111"/>
        <v>0</v>
      </c>
      <c r="CX29" s="51">
        <f t="shared" si="111"/>
        <v>0</v>
      </c>
      <c r="CY29" s="51">
        <f t="shared" si="112"/>
        <v>0</v>
      </c>
      <c r="CZ29" s="51">
        <f t="shared" si="112"/>
        <v>0</v>
      </c>
      <c r="DA29" s="51">
        <f t="shared" si="112"/>
        <v>0</v>
      </c>
      <c r="DB29" s="51">
        <f t="shared" si="112"/>
        <v>0</v>
      </c>
      <c r="DC29" s="51">
        <f t="shared" si="112"/>
        <v>0</v>
      </c>
      <c r="DD29" s="51">
        <f t="shared" si="112"/>
        <v>0</v>
      </c>
      <c r="DE29" s="51">
        <f t="shared" si="112"/>
        <v>0</v>
      </c>
      <c r="DF29" s="51">
        <f t="shared" si="112"/>
        <v>0</v>
      </c>
      <c r="DG29" s="51">
        <f t="shared" si="112"/>
        <v>0</v>
      </c>
      <c r="DH29" s="51">
        <f t="shared" si="112"/>
        <v>0</v>
      </c>
      <c r="DI29" s="51">
        <f t="shared" si="113"/>
        <v>0</v>
      </c>
      <c r="DJ29" s="51">
        <f t="shared" si="113"/>
        <v>0</v>
      </c>
      <c r="DK29" s="51">
        <f t="shared" si="113"/>
        <v>0</v>
      </c>
      <c r="DL29" s="51">
        <f t="shared" si="113"/>
        <v>0</v>
      </c>
      <c r="DM29" s="51">
        <f t="shared" si="113"/>
        <v>0</v>
      </c>
      <c r="DN29" s="51">
        <f t="shared" si="113"/>
        <v>0</v>
      </c>
      <c r="DO29" s="51">
        <f t="shared" si="113"/>
        <v>0</v>
      </c>
      <c r="DP29" s="51">
        <f t="shared" si="113"/>
        <v>0</v>
      </c>
      <c r="DQ29" s="51">
        <f t="shared" si="113"/>
        <v>0</v>
      </c>
      <c r="DR29" s="51">
        <f t="shared" si="113"/>
        <v>0</v>
      </c>
      <c r="DS29" s="51">
        <f t="shared" si="114"/>
        <v>0</v>
      </c>
      <c r="DT29" s="51">
        <f t="shared" si="114"/>
        <v>0</v>
      </c>
      <c r="DU29" s="51">
        <f t="shared" si="114"/>
        <v>0</v>
      </c>
      <c r="DV29" s="51">
        <f t="shared" si="114"/>
        <v>0</v>
      </c>
      <c r="DW29" s="51">
        <f t="shared" si="114"/>
        <v>0</v>
      </c>
      <c r="DX29" s="51">
        <f t="shared" si="114"/>
        <v>0</v>
      </c>
      <c r="DY29" s="51">
        <f t="shared" si="114"/>
        <v>0</v>
      </c>
      <c r="DZ29" s="51">
        <f t="shared" si="114"/>
        <v>0</v>
      </c>
      <c r="EA29" s="51">
        <f t="shared" si="114"/>
        <v>0</v>
      </c>
      <c r="EB29" s="51">
        <f t="shared" si="114"/>
        <v>0</v>
      </c>
      <c r="EC29" s="51">
        <f t="shared" si="115"/>
        <v>0</v>
      </c>
      <c r="ED29" s="51">
        <f t="shared" si="115"/>
        <v>0</v>
      </c>
      <c r="EE29" s="51">
        <f t="shared" si="115"/>
        <v>0</v>
      </c>
      <c r="EF29" s="51">
        <f t="shared" si="115"/>
        <v>0</v>
      </c>
      <c r="EG29" s="51">
        <f t="shared" si="115"/>
        <v>0</v>
      </c>
      <c r="EH29" s="51">
        <f t="shared" si="115"/>
        <v>0</v>
      </c>
      <c r="EI29" s="51">
        <f t="shared" si="115"/>
        <v>0</v>
      </c>
      <c r="EJ29" s="51">
        <f t="shared" si="115"/>
        <v>0</v>
      </c>
      <c r="EK29" s="51">
        <f t="shared" si="115"/>
        <v>0</v>
      </c>
      <c r="EL29" s="51">
        <f t="shared" si="115"/>
        <v>0</v>
      </c>
      <c r="EM29" s="51">
        <f t="shared" si="116"/>
        <v>0</v>
      </c>
      <c r="EN29" s="51">
        <f t="shared" si="116"/>
        <v>0</v>
      </c>
      <c r="EO29" s="51">
        <f t="shared" si="116"/>
        <v>0</v>
      </c>
      <c r="EP29" s="51">
        <f t="shared" si="116"/>
        <v>0</v>
      </c>
      <c r="EQ29" s="51">
        <f t="shared" si="116"/>
        <v>0</v>
      </c>
      <c r="ER29" s="51">
        <f t="shared" si="116"/>
        <v>0</v>
      </c>
      <c r="ES29" s="51">
        <f t="shared" si="116"/>
        <v>0</v>
      </c>
      <c r="ET29" s="51">
        <f t="shared" si="116"/>
        <v>0</v>
      </c>
      <c r="EU29" s="51">
        <f t="shared" si="116"/>
        <v>0</v>
      </c>
      <c r="EV29" s="51">
        <f t="shared" si="116"/>
        <v>0</v>
      </c>
      <c r="EW29" s="51">
        <f t="shared" si="117"/>
        <v>0</v>
      </c>
      <c r="EX29" s="51">
        <f t="shared" si="117"/>
        <v>0</v>
      </c>
      <c r="EY29" s="51">
        <f t="shared" si="117"/>
        <v>0</v>
      </c>
      <c r="EZ29" s="51">
        <f t="shared" si="117"/>
        <v>0</v>
      </c>
      <c r="FA29" s="51">
        <f t="shared" si="117"/>
        <v>0</v>
      </c>
      <c r="FB29" s="51">
        <f t="shared" si="117"/>
        <v>0</v>
      </c>
      <c r="FC29" s="51">
        <f t="shared" si="117"/>
        <v>0</v>
      </c>
      <c r="FD29" s="51">
        <f t="shared" si="117"/>
        <v>0</v>
      </c>
      <c r="FE29" s="51">
        <f t="shared" si="117"/>
        <v>0</v>
      </c>
      <c r="FF29" s="51">
        <f t="shared" si="117"/>
        <v>0</v>
      </c>
      <c r="FG29" s="51">
        <f t="shared" si="118"/>
        <v>0</v>
      </c>
      <c r="FH29" s="51">
        <f t="shared" si="118"/>
        <v>0</v>
      </c>
      <c r="FI29" s="51">
        <f t="shared" si="118"/>
        <v>0</v>
      </c>
      <c r="FJ29" s="51">
        <f t="shared" si="118"/>
        <v>0</v>
      </c>
      <c r="FK29" s="51">
        <f t="shared" si="118"/>
        <v>0</v>
      </c>
      <c r="FL29" s="51">
        <f t="shared" si="118"/>
        <v>0</v>
      </c>
      <c r="FM29" s="51">
        <f t="shared" si="118"/>
        <v>0</v>
      </c>
      <c r="FN29" s="51">
        <f t="shared" si="118"/>
        <v>0</v>
      </c>
      <c r="FO29" s="51">
        <f t="shared" si="118"/>
        <v>0</v>
      </c>
      <c r="FP29" s="51">
        <f t="shared" si="118"/>
        <v>0</v>
      </c>
      <c r="FQ29" s="51">
        <f t="shared" si="119"/>
        <v>0</v>
      </c>
      <c r="FR29" s="51">
        <f t="shared" si="119"/>
        <v>0</v>
      </c>
      <c r="FS29" s="51">
        <f t="shared" si="119"/>
        <v>0</v>
      </c>
      <c r="FT29" s="51">
        <f t="shared" si="119"/>
        <v>0</v>
      </c>
      <c r="FU29" s="51">
        <f t="shared" si="119"/>
        <v>0</v>
      </c>
      <c r="FV29" s="51">
        <f t="shared" si="119"/>
        <v>0</v>
      </c>
      <c r="FW29" s="51">
        <f t="shared" si="119"/>
        <v>0</v>
      </c>
      <c r="FX29" s="51">
        <f t="shared" si="119"/>
        <v>0</v>
      </c>
      <c r="FY29" s="51">
        <f t="shared" si="119"/>
        <v>0</v>
      </c>
      <c r="FZ29" s="51">
        <f t="shared" si="119"/>
        <v>0</v>
      </c>
      <c r="GA29" s="51">
        <f t="shared" si="120"/>
        <v>0</v>
      </c>
      <c r="GB29" s="51">
        <f t="shared" si="120"/>
        <v>0</v>
      </c>
      <c r="GC29" s="51">
        <f t="shared" si="120"/>
        <v>0</v>
      </c>
      <c r="GD29" s="51">
        <f t="shared" si="120"/>
        <v>0</v>
      </c>
      <c r="GE29" s="51">
        <f t="shared" si="120"/>
        <v>0</v>
      </c>
      <c r="GF29" s="51">
        <f t="shared" si="120"/>
        <v>0</v>
      </c>
      <c r="GG29" s="51">
        <f t="shared" si="120"/>
        <v>0</v>
      </c>
      <c r="GH29" s="51">
        <f t="shared" si="120"/>
        <v>0</v>
      </c>
      <c r="GI29" s="51">
        <f t="shared" si="120"/>
        <v>0</v>
      </c>
      <c r="GJ29" s="51">
        <f t="shared" si="120"/>
        <v>0</v>
      </c>
      <c r="GK29" s="51">
        <f t="shared" si="121"/>
        <v>0</v>
      </c>
      <c r="GL29" s="51">
        <f t="shared" si="121"/>
        <v>0</v>
      </c>
      <c r="GM29" s="51">
        <f t="shared" si="121"/>
        <v>0</v>
      </c>
      <c r="GN29" s="51">
        <f t="shared" si="121"/>
        <v>0</v>
      </c>
      <c r="GO29" s="51">
        <f t="shared" si="121"/>
        <v>0</v>
      </c>
      <c r="GP29" s="51">
        <f t="shared" si="121"/>
        <v>0</v>
      </c>
      <c r="GQ29" s="51">
        <f t="shared" si="121"/>
        <v>0</v>
      </c>
      <c r="GR29" s="51">
        <f t="shared" si="121"/>
        <v>0</v>
      </c>
      <c r="GS29" s="51">
        <f t="shared" si="121"/>
        <v>0</v>
      </c>
      <c r="GT29" s="51">
        <f t="shared" si="121"/>
        <v>0</v>
      </c>
      <c r="GU29" s="51">
        <f t="shared" si="122"/>
        <v>0</v>
      </c>
      <c r="GV29" s="51">
        <f t="shared" si="122"/>
        <v>0</v>
      </c>
      <c r="GW29" s="51">
        <f t="shared" si="122"/>
        <v>0</v>
      </c>
      <c r="GX29" s="51">
        <f t="shared" si="122"/>
        <v>0</v>
      </c>
      <c r="GY29" s="51">
        <f t="shared" si="122"/>
        <v>0</v>
      </c>
      <c r="GZ29" s="51">
        <f t="shared" si="122"/>
        <v>0</v>
      </c>
      <c r="HA29" s="51">
        <f t="shared" si="122"/>
        <v>0</v>
      </c>
      <c r="HB29" s="51">
        <f t="shared" si="122"/>
        <v>0</v>
      </c>
      <c r="HC29" s="51">
        <f t="shared" si="122"/>
        <v>0</v>
      </c>
      <c r="HD29" s="51">
        <f t="shared" si="122"/>
        <v>0</v>
      </c>
      <c r="HE29" s="51">
        <f t="shared" si="123"/>
        <v>0</v>
      </c>
      <c r="HF29" s="51">
        <f t="shared" si="123"/>
        <v>0</v>
      </c>
      <c r="HG29" s="51">
        <f t="shared" si="123"/>
        <v>0</v>
      </c>
      <c r="HH29" s="51">
        <f t="shared" si="123"/>
        <v>0</v>
      </c>
      <c r="HI29" s="51">
        <f t="shared" si="123"/>
        <v>0</v>
      </c>
      <c r="HJ29" s="51">
        <f t="shared" si="123"/>
        <v>0</v>
      </c>
      <c r="HK29" s="51">
        <f t="shared" si="123"/>
        <v>0</v>
      </c>
      <c r="HL29" s="51">
        <f t="shared" si="123"/>
        <v>0</v>
      </c>
      <c r="HM29" s="51">
        <f t="shared" si="123"/>
        <v>0</v>
      </c>
      <c r="HN29" s="51">
        <f t="shared" si="123"/>
        <v>0</v>
      </c>
      <c r="HO29" s="51">
        <f t="shared" si="123"/>
        <v>0</v>
      </c>
      <c r="HP29" s="51">
        <f t="shared" si="123"/>
        <v>0</v>
      </c>
      <c r="HR29" s="46">
        <v>26</v>
      </c>
      <c r="HS29" s="49">
        <f t="shared" si="35"/>
        <v>130</v>
      </c>
      <c r="HT29" s="52" t="str">
        <f t="shared" si="36"/>
        <v/>
      </c>
      <c r="HU29" s="63">
        <f t="shared" si="37"/>
        <v>0</v>
      </c>
      <c r="HV29" s="50">
        <f t="shared" si="10"/>
        <v>0.50683227648255169</v>
      </c>
      <c r="HW29" s="50" t="str">
        <f t="shared" si="11"/>
        <v>02:10</v>
      </c>
      <c r="HX29" s="50">
        <v>20.35648634588258</v>
      </c>
      <c r="HY29" s="62">
        <f>HY28+HX29*Escenario1!$D$15*0.06</f>
        <v>404.01446886475304</v>
      </c>
      <c r="HZ29" s="50">
        <f t="shared" si="38"/>
        <v>14.651209117098624</v>
      </c>
      <c r="IA29" s="64">
        <f>IA28+HZ29*Escenario1!$D$15*0.06</f>
        <v>205.65819673899463</v>
      </c>
      <c r="IB29" s="54"/>
      <c r="IC29" s="47">
        <v>27</v>
      </c>
      <c r="ID29" s="48">
        <f t="shared" si="12"/>
        <v>0</v>
      </c>
      <c r="IE29" s="48">
        <f t="shared" si="124"/>
        <v>0</v>
      </c>
      <c r="IF29" s="48">
        <f t="shared" si="124"/>
        <v>0</v>
      </c>
      <c r="IG29" s="48">
        <f t="shared" si="124"/>
        <v>0</v>
      </c>
      <c r="IH29" s="48">
        <f t="shared" si="124"/>
        <v>0</v>
      </c>
      <c r="II29" s="48">
        <f t="shared" si="124"/>
        <v>0</v>
      </c>
      <c r="IJ29" s="48">
        <f t="shared" si="124"/>
        <v>0</v>
      </c>
      <c r="IK29" s="48">
        <f t="shared" si="124"/>
        <v>0</v>
      </c>
      <c r="IL29" s="48">
        <f t="shared" si="124"/>
        <v>0</v>
      </c>
      <c r="IM29" s="48">
        <f t="shared" si="124"/>
        <v>0</v>
      </c>
      <c r="IN29" s="48">
        <f t="shared" si="124"/>
        <v>0</v>
      </c>
      <c r="IO29" s="48">
        <f t="shared" si="125"/>
        <v>0</v>
      </c>
      <c r="IP29" s="48">
        <f t="shared" si="125"/>
        <v>0</v>
      </c>
      <c r="IQ29" s="48">
        <f t="shared" si="125"/>
        <v>0</v>
      </c>
      <c r="IR29" s="48">
        <f t="shared" si="125"/>
        <v>0</v>
      </c>
      <c r="IS29" s="48">
        <f t="shared" si="125"/>
        <v>0</v>
      </c>
      <c r="IT29" s="48">
        <f t="shared" si="125"/>
        <v>0</v>
      </c>
      <c r="IU29" s="48">
        <f t="shared" si="125"/>
        <v>4.4751983576649488E-5</v>
      </c>
      <c r="IV29" s="48">
        <f t="shared" si="125"/>
        <v>1.1151658490373781E-4</v>
      </c>
      <c r="IW29" s="48">
        <f t="shared" si="125"/>
        <v>2.5595687974807398E-4</v>
      </c>
      <c r="IX29" s="48">
        <f t="shared" si="125"/>
        <v>5.8604981628922268E-4</v>
      </c>
      <c r="IY29" s="48">
        <f t="shared" si="126"/>
        <v>1.3658629589843377E-3</v>
      </c>
      <c r="IZ29" s="48">
        <f t="shared" si="126"/>
        <v>3.2093238342923826E-3</v>
      </c>
      <c r="JA29" s="48">
        <f t="shared" si="126"/>
        <v>7.8504339864859992E-3</v>
      </c>
      <c r="JB29" s="48">
        <f t="shared" si="126"/>
        <v>1.2976985830460603E-2</v>
      </c>
      <c r="JC29" s="48">
        <f t="shared" si="126"/>
        <v>6.7154609757989992E-3</v>
      </c>
      <c r="JD29" s="48">
        <f t="shared" si="126"/>
        <v>0</v>
      </c>
      <c r="JE29" s="48">
        <f t="shared" si="126"/>
        <v>0</v>
      </c>
      <c r="JF29" s="48">
        <f t="shared" si="126"/>
        <v>0</v>
      </c>
      <c r="JG29" s="48">
        <f t="shared" si="126"/>
        <v>0</v>
      </c>
      <c r="JH29" s="48">
        <f t="shared" si="126"/>
        <v>0</v>
      </c>
      <c r="JI29" s="48">
        <f t="shared" si="127"/>
        <v>0</v>
      </c>
      <c r="JJ29" s="48">
        <f t="shared" si="127"/>
        <v>0</v>
      </c>
      <c r="JK29" s="48">
        <f t="shared" si="127"/>
        <v>0</v>
      </c>
      <c r="JL29" s="48">
        <f t="shared" si="127"/>
        <v>0</v>
      </c>
      <c r="JM29" s="48">
        <f t="shared" si="127"/>
        <v>0</v>
      </c>
      <c r="JN29" s="48">
        <f t="shared" si="127"/>
        <v>0</v>
      </c>
      <c r="JO29" s="48">
        <f t="shared" si="127"/>
        <v>0</v>
      </c>
      <c r="JP29" s="48">
        <f t="shared" si="127"/>
        <v>0</v>
      </c>
      <c r="JQ29" s="48">
        <f t="shared" si="127"/>
        <v>0</v>
      </c>
      <c r="JR29" s="48">
        <f t="shared" si="127"/>
        <v>0</v>
      </c>
      <c r="JS29" s="48">
        <f t="shared" si="128"/>
        <v>0</v>
      </c>
      <c r="JT29" s="48">
        <f t="shared" si="128"/>
        <v>0</v>
      </c>
      <c r="JU29" s="48">
        <f t="shared" si="128"/>
        <v>0</v>
      </c>
      <c r="JV29" s="48">
        <f t="shared" si="128"/>
        <v>0</v>
      </c>
      <c r="JW29" s="48">
        <f t="shared" si="128"/>
        <v>0</v>
      </c>
      <c r="JX29" s="48">
        <f t="shared" si="128"/>
        <v>0</v>
      </c>
      <c r="JY29" s="48">
        <f t="shared" si="128"/>
        <v>0</v>
      </c>
      <c r="JZ29" s="48">
        <f t="shared" si="128"/>
        <v>0</v>
      </c>
      <c r="KA29" s="48">
        <f t="shared" si="128"/>
        <v>0</v>
      </c>
      <c r="KB29" s="48">
        <f t="shared" si="128"/>
        <v>0</v>
      </c>
      <c r="KC29" s="48">
        <f t="shared" si="129"/>
        <v>0</v>
      </c>
      <c r="KD29" s="48">
        <f t="shared" si="129"/>
        <v>0</v>
      </c>
      <c r="KE29" s="48">
        <f t="shared" si="129"/>
        <v>0</v>
      </c>
      <c r="KF29" s="48">
        <f t="shared" si="129"/>
        <v>0</v>
      </c>
      <c r="KG29" s="48">
        <f t="shared" si="129"/>
        <v>0</v>
      </c>
      <c r="KH29" s="48">
        <f t="shared" si="129"/>
        <v>0</v>
      </c>
      <c r="KI29" s="48">
        <f t="shared" si="129"/>
        <v>0</v>
      </c>
      <c r="KJ29" s="48">
        <f t="shared" si="129"/>
        <v>0</v>
      </c>
      <c r="KK29" s="48">
        <f t="shared" si="129"/>
        <v>0</v>
      </c>
      <c r="KL29" s="48">
        <f t="shared" si="129"/>
        <v>0</v>
      </c>
      <c r="KM29" s="48">
        <f t="shared" si="130"/>
        <v>0</v>
      </c>
      <c r="KN29" s="48">
        <f t="shared" si="130"/>
        <v>0</v>
      </c>
      <c r="KO29" s="48">
        <f t="shared" si="130"/>
        <v>0</v>
      </c>
      <c r="KP29" s="48">
        <f t="shared" si="130"/>
        <v>0</v>
      </c>
      <c r="KQ29" s="48">
        <f t="shared" si="130"/>
        <v>0</v>
      </c>
      <c r="KR29" s="48">
        <f t="shared" si="130"/>
        <v>0</v>
      </c>
      <c r="KS29" s="48">
        <f t="shared" si="130"/>
        <v>0</v>
      </c>
      <c r="KT29" s="48">
        <f t="shared" si="130"/>
        <v>0</v>
      </c>
      <c r="KU29" s="48">
        <f t="shared" si="130"/>
        <v>0</v>
      </c>
      <c r="KV29" s="48">
        <f t="shared" si="130"/>
        <v>0</v>
      </c>
      <c r="KW29" s="48">
        <f t="shared" si="131"/>
        <v>0</v>
      </c>
      <c r="KX29" s="48">
        <f t="shared" si="131"/>
        <v>0</v>
      </c>
      <c r="KY29" s="48">
        <f t="shared" si="131"/>
        <v>0</v>
      </c>
      <c r="KZ29" s="48">
        <f t="shared" si="131"/>
        <v>0</v>
      </c>
      <c r="LA29" s="48">
        <f t="shared" si="131"/>
        <v>0</v>
      </c>
      <c r="LB29" s="48">
        <f t="shared" si="131"/>
        <v>0</v>
      </c>
      <c r="LC29" s="48">
        <f t="shared" si="131"/>
        <v>0</v>
      </c>
      <c r="LD29" s="48">
        <f t="shared" si="131"/>
        <v>0</v>
      </c>
      <c r="LE29" s="48">
        <f t="shared" si="131"/>
        <v>0</v>
      </c>
      <c r="LF29" s="48">
        <f t="shared" si="131"/>
        <v>0</v>
      </c>
      <c r="LG29" s="48">
        <f t="shared" si="132"/>
        <v>0</v>
      </c>
      <c r="LH29" s="48">
        <f t="shared" si="132"/>
        <v>0</v>
      </c>
      <c r="LI29" s="48">
        <f t="shared" si="132"/>
        <v>0</v>
      </c>
      <c r="LJ29" s="48">
        <f t="shared" si="132"/>
        <v>0</v>
      </c>
      <c r="LK29" s="48">
        <f t="shared" si="132"/>
        <v>0</v>
      </c>
      <c r="LL29" s="48">
        <f t="shared" si="132"/>
        <v>0</v>
      </c>
      <c r="LM29" s="48">
        <f t="shared" si="132"/>
        <v>0</v>
      </c>
      <c r="LN29" s="48">
        <f t="shared" si="132"/>
        <v>0</v>
      </c>
      <c r="LO29" s="48">
        <f t="shared" si="132"/>
        <v>0</v>
      </c>
      <c r="LP29" s="48">
        <f t="shared" si="132"/>
        <v>0</v>
      </c>
      <c r="LQ29" s="48">
        <f t="shared" si="133"/>
        <v>0</v>
      </c>
      <c r="LR29" s="48">
        <f t="shared" si="133"/>
        <v>0</v>
      </c>
      <c r="LS29" s="48">
        <f t="shared" si="133"/>
        <v>0</v>
      </c>
      <c r="LT29" s="48">
        <f t="shared" si="133"/>
        <v>0</v>
      </c>
      <c r="LU29" s="48">
        <f t="shared" si="133"/>
        <v>0</v>
      </c>
      <c r="LV29" s="48">
        <f t="shared" si="133"/>
        <v>0</v>
      </c>
      <c r="LW29" s="48">
        <f t="shared" si="133"/>
        <v>0</v>
      </c>
      <c r="LX29" s="48">
        <f t="shared" si="133"/>
        <v>0</v>
      </c>
      <c r="LY29" s="48">
        <f t="shared" si="133"/>
        <v>0</v>
      </c>
      <c r="LZ29" s="48">
        <f t="shared" si="133"/>
        <v>0</v>
      </c>
      <c r="MA29" s="48">
        <f t="shared" si="134"/>
        <v>0</v>
      </c>
      <c r="MB29" s="48">
        <f t="shared" si="134"/>
        <v>0</v>
      </c>
      <c r="MC29" s="48">
        <f t="shared" si="134"/>
        <v>0</v>
      </c>
      <c r="MD29" s="48">
        <f t="shared" si="134"/>
        <v>0</v>
      </c>
      <c r="ME29" s="48">
        <f t="shared" si="134"/>
        <v>0</v>
      </c>
      <c r="MF29" s="48">
        <f t="shared" si="134"/>
        <v>0</v>
      </c>
      <c r="MG29" s="48">
        <f t="shared" si="134"/>
        <v>0</v>
      </c>
      <c r="MH29" s="48">
        <f t="shared" si="134"/>
        <v>0</v>
      </c>
      <c r="MI29" s="48">
        <f t="shared" si="134"/>
        <v>0</v>
      </c>
      <c r="MJ29" s="48">
        <f t="shared" si="134"/>
        <v>0</v>
      </c>
      <c r="MK29" s="48">
        <f t="shared" si="135"/>
        <v>0</v>
      </c>
      <c r="ML29" s="48">
        <f t="shared" si="135"/>
        <v>0</v>
      </c>
      <c r="MM29" s="48">
        <f t="shared" si="135"/>
        <v>0</v>
      </c>
      <c r="MN29" s="48">
        <f t="shared" si="135"/>
        <v>0</v>
      </c>
      <c r="MO29" s="48">
        <f t="shared" si="135"/>
        <v>0</v>
      </c>
      <c r="MP29" s="48">
        <f t="shared" si="135"/>
        <v>0</v>
      </c>
      <c r="MQ29" s="48">
        <f t="shared" si="135"/>
        <v>0</v>
      </c>
      <c r="MR29" s="48">
        <f t="shared" si="135"/>
        <v>0</v>
      </c>
      <c r="MS29" s="48">
        <f t="shared" si="135"/>
        <v>0</v>
      </c>
      <c r="MT29" s="48">
        <f t="shared" si="135"/>
        <v>0</v>
      </c>
      <c r="MU29" s="48">
        <f t="shared" si="136"/>
        <v>0</v>
      </c>
      <c r="MV29" s="48">
        <f t="shared" si="136"/>
        <v>0</v>
      </c>
      <c r="MW29" s="48">
        <f t="shared" si="136"/>
        <v>0</v>
      </c>
      <c r="MX29" s="48">
        <f t="shared" si="136"/>
        <v>0</v>
      </c>
      <c r="MY29" s="48">
        <f t="shared" si="136"/>
        <v>0</v>
      </c>
      <c r="MZ29" s="48">
        <f t="shared" si="136"/>
        <v>0</v>
      </c>
      <c r="NA29" s="48">
        <f t="shared" si="136"/>
        <v>0</v>
      </c>
      <c r="NB29" s="48">
        <f t="shared" si="136"/>
        <v>0</v>
      </c>
      <c r="NC29" s="48">
        <f t="shared" si="136"/>
        <v>0</v>
      </c>
      <c r="ND29" s="48">
        <f t="shared" si="136"/>
        <v>0</v>
      </c>
      <c r="NE29" s="48">
        <f t="shared" si="137"/>
        <v>0</v>
      </c>
      <c r="NF29" s="48">
        <f t="shared" si="137"/>
        <v>0</v>
      </c>
      <c r="NG29" s="48">
        <f t="shared" si="137"/>
        <v>0</v>
      </c>
      <c r="NH29" s="48">
        <f t="shared" si="137"/>
        <v>0</v>
      </c>
      <c r="NI29" s="48">
        <f t="shared" si="137"/>
        <v>0</v>
      </c>
      <c r="NJ29" s="48">
        <f t="shared" si="137"/>
        <v>0</v>
      </c>
      <c r="NK29" s="48">
        <f t="shared" si="137"/>
        <v>0</v>
      </c>
      <c r="NL29" s="48">
        <f t="shared" si="137"/>
        <v>0</v>
      </c>
      <c r="NM29" s="48">
        <f t="shared" si="137"/>
        <v>0</v>
      </c>
      <c r="NN29" s="48">
        <f t="shared" si="137"/>
        <v>0</v>
      </c>
      <c r="NO29" s="48">
        <f t="shared" si="138"/>
        <v>0</v>
      </c>
      <c r="NP29" s="48">
        <f t="shared" si="138"/>
        <v>0</v>
      </c>
      <c r="NQ29" s="48">
        <f t="shared" si="138"/>
        <v>0</v>
      </c>
      <c r="NR29" s="48">
        <f t="shared" si="138"/>
        <v>0</v>
      </c>
      <c r="NS29" s="48">
        <f t="shared" si="138"/>
        <v>0</v>
      </c>
      <c r="NT29" s="48">
        <f t="shared" si="138"/>
        <v>0</v>
      </c>
      <c r="NU29" s="48">
        <f t="shared" si="138"/>
        <v>0</v>
      </c>
      <c r="NV29" s="48">
        <f t="shared" si="138"/>
        <v>0</v>
      </c>
      <c r="NW29" s="48">
        <f t="shared" si="138"/>
        <v>0</v>
      </c>
      <c r="NX29" s="48">
        <f t="shared" si="138"/>
        <v>0</v>
      </c>
      <c r="NY29" s="48">
        <f t="shared" si="139"/>
        <v>0</v>
      </c>
      <c r="NZ29" s="48">
        <f t="shared" si="139"/>
        <v>0</v>
      </c>
      <c r="OA29" s="48">
        <f t="shared" si="139"/>
        <v>0</v>
      </c>
      <c r="OB29" s="48">
        <f t="shared" si="139"/>
        <v>0</v>
      </c>
      <c r="OC29" s="48">
        <f t="shared" si="139"/>
        <v>0</v>
      </c>
      <c r="OD29" s="48">
        <f t="shared" si="139"/>
        <v>0</v>
      </c>
      <c r="OE29" s="48">
        <f t="shared" si="139"/>
        <v>0</v>
      </c>
      <c r="OF29" s="48">
        <f t="shared" si="139"/>
        <v>0</v>
      </c>
      <c r="OG29" s="48">
        <f t="shared" si="139"/>
        <v>0</v>
      </c>
      <c r="OH29" s="48">
        <f t="shared" si="139"/>
        <v>0</v>
      </c>
      <c r="OI29" s="48">
        <f t="shared" si="140"/>
        <v>0</v>
      </c>
      <c r="OJ29" s="48">
        <f t="shared" si="140"/>
        <v>0</v>
      </c>
      <c r="OK29" s="48">
        <f t="shared" si="140"/>
        <v>0</v>
      </c>
      <c r="OL29" s="48">
        <f t="shared" si="140"/>
        <v>0</v>
      </c>
      <c r="OM29" s="48">
        <f t="shared" si="140"/>
        <v>0</v>
      </c>
      <c r="ON29" s="48">
        <f t="shared" si="140"/>
        <v>0</v>
      </c>
      <c r="OO29" s="48">
        <f t="shared" si="140"/>
        <v>0</v>
      </c>
      <c r="OP29" s="48">
        <f t="shared" si="140"/>
        <v>0</v>
      </c>
      <c r="OQ29" s="48">
        <f t="shared" si="140"/>
        <v>0</v>
      </c>
      <c r="OR29" s="48">
        <f t="shared" si="140"/>
        <v>0</v>
      </c>
      <c r="OS29" s="48">
        <f t="shared" si="141"/>
        <v>0</v>
      </c>
      <c r="OT29" s="48">
        <f t="shared" si="141"/>
        <v>0</v>
      </c>
      <c r="OU29" s="48">
        <f t="shared" si="141"/>
        <v>0</v>
      </c>
      <c r="OV29" s="48">
        <f t="shared" si="141"/>
        <v>0</v>
      </c>
      <c r="OW29" s="48">
        <f t="shared" si="141"/>
        <v>0</v>
      </c>
      <c r="OX29" s="48">
        <f t="shared" si="141"/>
        <v>0</v>
      </c>
      <c r="OY29" s="48">
        <f t="shared" si="141"/>
        <v>0</v>
      </c>
      <c r="OZ29" s="48">
        <f t="shared" si="141"/>
        <v>0</v>
      </c>
      <c r="PA29" s="48">
        <f t="shared" si="141"/>
        <v>0</v>
      </c>
      <c r="PB29" s="48">
        <f t="shared" si="141"/>
        <v>0</v>
      </c>
      <c r="PC29" s="48">
        <f t="shared" si="142"/>
        <v>0</v>
      </c>
      <c r="PD29" s="48">
        <f t="shared" si="142"/>
        <v>0</v>
      </c>
      <c r="PE29" s="48">
        <f t="shared" si="142"/>
        <v>0</v>
      </c>
      <c r="PF29" s="48">
        <f t="shared" si="142"/>
        <v>0</v>
      </c>
      <c r="PG29" s="48">
        <f t="shared" si="142"/>
        <v>0</v>
      </c>
      <c r="PH29" s="48">
        <f t="shared" si="142"/>
        <v>0</v>
      </c>
      <c r="PI29" s="48">
        <f t="shared" si="142"/>
        <v>0</v>
      </c>
      <c r="PJ29" s="48">
        <f t="shared" si="142"/>
        <v>0</v>
      </c>
      <c r="PK29" s="48">
        <f t="shared" si="142"/>
        <v>0</v>
      </c>
      <c r="PL29" s="48">
        <f t="shared" si="142"/>
        <v>0</v>
      </c>
      <c r="PM29" s="48">
        <f t="shared" si="142"/>
        <v>0</v>
      </c>
      <c r="PN29" s="48">
        <f t="shared" si="142"/>
        <v>0</v>
      </c>
    </row>
    <row r="30" spans="1:430" x14ac:dyDescent="0.3">
      <c r="A30" s="29">
        <v>11</v>
      </c>
      <c r="B30" s="30">
        <f t="shared" si="96"/>
        <v>30.555555555555557</v>
      </c>
      <c r="C30" s="31">
        <f t="shared" si="97"/>
        <v>57.46135518460602</v>
      </c>
      <c r="D30" s="29">
        <f t="shared" si="98"/>
        <v>55</v>
      </c>
      <c r="E30" s="30">
        <f t="shared" si="99"/>
        <v>32.158309854038379</v>
      </c>
      <c r="F30" s="30">
        <f t="shared" si="104"/>
        <v>1.6517166734678028</v>
      </c>
      <c r="G30" s="30">
        <f t="shared" si="100"/>
        <v>1.4038835814453721</v>
      </c>
      <c r="H30" s="30">
        <f t="shared" si="101"/>
        <v>0.24783309202243076</v>
      </c>
      <c r="I30" s="30">
        <f t="shared" si="102"/>
        <v>0.54647191687301344</v>
      </c>
      <c r="J30" s="30">
        <f t="shared" si="103"/>
        <v>1.1052447565947894</v>
      </c>
      <c r="W30" s="46">
        <v>27</v>
      </c>
      <c r="X30" s="49">
        <f t="shared" si="14"/>
        <v>135</v>
      </c>
      <c r="Y30" s="52" t="str">
        <f t="shared" si="6"/>
        <v/>
      </c>
      <c r="Z30" s="63">
        <f t="shared" si="7"/>
        <v>0</v>
      </c>
      <c r="AA30" s="50">
        <f t="shared" si="8"/>
        <v>5.1858843626791752E-2</v>
      </c>
      <c r="AB30" s="50">
        <v>4.9395369003883145</v>
      </c>
      <c r="AC30" s="62">
        <f t="shared" si="15"/>
        <v>199.83813319587489</v>
      </c>
      <c r="AD30" s="54"/>
      <c r="AE30" s="46">
        <v>28</v>
      </c>
      <c r="AF30" s="51">
        <f t="shared" si="9"/>
        <v>0</v>
      </c>
      <c r="AG30" s="51">
        <f t="shared" si="105"/>
        <v>0</v>
      </c>
      <c r="AH30" s="51">
        <f t="shared" si="105"/>
        <v>0</v>
      </c>
      <c r="AI30" s="51">
        <f t="shared" si="105"/>
        <v>0</v>
      </c>
      <c r="AJ30" s="51">
        <f t="shared" si="105"/>
        <v>0</v>
      </c>
      <c r="AK30" s="51">
        <f t="shared" si="105"/>
        <v>0</v>
      </c>
      <c r="AL30" s="51">
        <f t="shared" si="105"/>
        <v>0</v>
      </c>
      <c r="AM30" s="51">
        <f t="shared" si="105"/>
        <v>1.4372901692793086E-5</v>
      </c>
      <c r="AN30" s="51">
        <f t="shared" si="105"/>
        <v>2.7857067307628778E-5</v>
      </c>
      <c r="AO30" s="51">
        <f t="shared" si="105"/>
        <v>4.1075027703360157E-5</v>
      </c>
      <c r="AP30" s="51">
        <f t="shared" si="105"/>
        <v>5.9699549011322866E-5</v>
      </c>
      <c r="AQ30" s="51">
        <f t="shared" si="106"/>
        <v>8.7540741517313391E-5</v>
      </c>
      <c r="AR30" s="51">
        <f t="shared" si="106"/>
        <v>1.2837388479443857E-4</v>
      </c>
      <c r="AS30" s="51">
        <f t="shared" si="106"/>
        <v>1.8776725283595457E-4</v>
      </c>
      <c r="AT30" s="51">
        <f t="shared" si="106"/>
        <v>2.7490993918839258E-4</v>
      </c>
      <c r="AU30" s="51">
        <f t="shared" si="106"/>
        <v>4.0443968208431289E-4</v>
      </c>
      <c r="AV30" s="51">
        <f t="shared" si="106"/>
        <v>5.9827068957529241E-4</v>
      </c>
      <c r="AW30" s="51">
        <f t="shared" si="106"/>
        <v>8.8742146466493359E-4</v>
      </c>
      <c r="AX30" s="51">
        <f t="shared" si="106"/>
        <v>1.3138426304416823E-3</v>
      </c>
      <c r="AY30" s="51">
        <f t="shared" si="106"/>
        <v>1.9322447552118155E-3</v>
      </c>
      <c r="AZ30" s="51">
        <f t="shared" si="106"/>
        <v>2.9578823769679957E-3</v>
      </c>
      <c r="BA30" s="51">
        <f t="shared" si="107"/>
        <v>4.3725776573519236E-3</v>
      </c>
      <c r="BB30" s="51">
        <f t="shared" si="107"/>
        <v>5.6037913669719245E-3</v>
      </c>
      <c r="BC30" s="51">
        <f t="shared" si="107"/>
        <v>6.0067150249743864E-3</v>
      </c>
      <c r="BD30" s="51">
        <f t="shared" si="107"/>
        <v>5.0334268353983951E-3</v>
      </c>
      <c r="BE30" s="51">
        <f t="shared" si="107"/>
        <v>2.648818732339102E-3</v>
      </c>
      <c r="BF30" s="51">
        <f t="shared" si="107"/>
        <v>7.6072713075802073E-4</v>
      </c>
      <c r="BG30" s="51">
        <f t="shared" si="107"/>
        <v>0</v>
      </c>
      <c r="BH30" s="51">
        <f t="shared" si="107"/>
        <v>0</v>
      </c>
      <c r="BI30" s="51">
        <f t="shared" si="107"/>
        <v>0</v>
      </c>
      <c r="BJ30" s="51">
        <f t="shared" si="107"/>
        <v>0</v>
      </c>
      <c r="BK30" s="51">
        <f t="shared" si="108"/>
        <v>0</v>
      </c>
      <c r="BL30" s="51">
        <f t="shared" si="108"/>
        <v>0</v>
      </c>
      <c r="BM30" s="51">
        <f t="shared" si="108"/>
        <v>0</v>
      </c>
      <c r="BN30" s="51">
        <f t="shared" si="108"/>
        <v>0</v>
      </c>
      <c r="BO30" s="51">
        <f t="shared" si="108"/>
        <v>0</v>
      </c>
      <c r="BP30" s="51">
        <f t="shared" si="108"/>
        <v>0</v>
      </c>
      <c r="BQ30" s="51">
        <f t="shared" si="108"/>
        <v>0</v>
      </c>
      <c r="BR30" s="51">
        <f t="shared" si="108"/>
        <v>0</v>
      </c>
      <c r="BS30" s="51">
        <f t="shared" si="108"/>
        <v>0</v>
      </c>
      <c r="BT30" s="51">
        <f t="shared" si="108"/>
        <v>0</v>
      </c>
      <c r="BU30" s="51">
        <f t="shared" si="109"/>
        <v>0</v>
      </c>
      <c r="BV30" s="51">
        <f t="shared" si="109"/>
        <v>0</v>
      </c>
      <c r="BW30" s="51">
        <f t="shared" si="109"/>
        <v>0</v>
      </c>
      <c r="BX30" s="51">
        <f t="shared" si="109"/>
        <v>0</v>
      </c>
      <c r="BY30" s="51">
        <f t="shared" si="109"/>
        <v>0</v>
      </c>
      <c r="BZ30" s="51">
        <f t="shared" si="109"/>
        <v>0</v>
      </c>
      <c r="CA30" s="51">
        <f t="shared" si="109"/>
        <v>0</v>
      </c>
      <c r="CB30" s="51">
        <f t="shared" si="109"/>
        <v>0</v>
      </c>
      <c r="CC30" s="51">
        <f t="shared" si="109"/>
        <v>0</v>
      </c>
      <c r="CD30" s="51">
        <f t="shared" si="109"/>
        <v>0</v>
      </c>
      <c r="CE30" s="51">
        <f t="shared" si="110"/>
        <v>0</v>
      </c>
      <c r="CF30" s="51">
        <f t="shared" si="110"/>
        <v>0</v>
      </c>
      <c r="CG30" s="51">
        <f t="shared" si="110"/>
        <v>0</v>
      </c>
      <c r="CH30" s="51">
        <f t="shared" si="110"/>
        <v>0</v>
      </c>
      <c r="CI30" s="51">
        <f t="shared" si="110"/>
        <v>0</v>
      </c>
      <c r="CJ30" s="51">
        <f t="shared" si="110"/>
        <v>0</v>
      </c>
      <c r="CK30" s="51">
        <f t="shared" si="110"/>
        <v>0</v>
      </c>
      <c r="CL30" s="51">
        <f t="shared" si="110"/>
        <v>0</v>
      </c>
      <c r="CM30" s="51">
        <f t="shared" si="110"/>
        <v>0</v>
      </c>
      <c r="CN30" s="51">
        <f t="shared" si="110"/>
        <v>0</v>
      </c>
      <c r="CO30" s="51">
        <f t="shared" si="111"/>
        <v>0</v>
      </c>
      <c r="CP30" s="51">
        <f t="shared" si="111"/>
        <v>0</v>
      </c>
      <c r="CQ30" s="51">
        <f t="shared" si="111"/>
        <v>0</v>
      </c>
      <c r="CR30" s="51">
        <f t="shared" si="111"/>
        <v>0</v>
      </c>
      <c r="CS30" s="51">
        <f t="shared" si="111"/>
        <v>0</v>
      </c>
      <c r="CT30" s="51">
        <f t="shared" si="111"/>
        <v>0</v>
      </c>
      <c r="CU30" s="51">
        <f t="shared" si="111"/>
        <v>0</v>
      </c>
      <c r="CV30" s="51">
        <f t="shared" si="111"/>
        <v>0</v>
      </c>
      <c r="CW30" s="51">
        <f t="shared" si="111"/>
        <v>0</v>
      </c>
      <c r="CX30" s="51">
        <f t="shared" si="111"/>
        <v>0</v>
      </c>
      <c r="CY30" s="51">
        <f t="shared" si="112"/>
        <v>0</v>
      </c>
      <c r="CZ30" s="51">
        <f t="shared" si="112"/>
        <v>0</v>
      </c>
      <c r="DA30" s="51">
        <f t="shared" si="112"/>
        <v>0</v>
      </c>
      <c r="DB30" s="51">
        <f t="shared" si="112"/>
        <v>0</v>
      </c>
      <c r="DC30" s="51">
        <f t="shared" si="112"/>
        <v>0</v>
      </c>
      <c r="DD30" s="51">
        <f t="shared" si="112"/>
        <v>0</v>
      </c>
      <c r="DE30" s="51">
        <f t="shared" si="112"/>
        <v>0</v>
      </c>
      <c r="DF30" s="51">
        <f t="shared" si="112"/>
        <v>0</v>
      </c>
      <c r="DG30" s="51">
        <f t="shared" si="112"/>
        <v>0</v>
      </c>
      <c r="DH30" s="51">
        <f t="shared" si="112"/>
        <v>0</v>
      </c>
      <c r="DI30" s="51">
        <f t="shared" si="113"/>
        <v>0</v>
      </c>
      <c r="DJ30" s="51">
        <f t="shared" si="113"/>
        <v>0</v>
      </c>
      <c r="DK30" s="51">
        <f t="shared" si="113"/>
        <v>0</v>
      </c>
      <c r="DL30" s="51">
        <f t="shared" si="113"/>
        <v>0</v>
      </c>
      <c r="DM30" s="51">
        <f t="shared" si="113"/>
        <v>0</v>
      </c>
      <c r="DN30" s="51">
        <f t="shared" si="113"/>
        <v>0</v>
      </c>
      <c r="DO30" s="51">
        <f t="shared" si="113"/>
        <v>0</v>
      </c>
      <c r="DP30" s="51">
        <f t="shared" si="113"/>
        <v>0</v>
      </c>
      <c r="DQ30" s="51">
        <f t="shared" si="113"/>
        <v>0</v>
      </c>
      <c r="DR30" s="51">
        <f t="shared" si="113"/>
        <v>0</v>
      </c>
      <c r="DS30" s="51">
        <f t="shared" si="114"/>
        <v>0</v>
      </c>
      <c r="DT30" s="51">
        <f t="shared" si="114"/>
        <v>0</v>
      </c>
      <c r="DU30" s="51">
        <f t="shared" si="114"/>
        <v>0</v>
      </c>
      <c r="DV30" s="51">
        <f t="shared" si="114"/>
        <v>0</v>
      </c>
      <c r="DW30" s="51">
        <f t="shared" si="114"/>
        <v>0</v>
      </c>
      <c r="DX30" s="51">
        <f t="shared" si="114"/>
        <v>0</v>
      </c>
      <c r="DY30" s="51">
        <f t="shared" si="114"/>
        <v>0</v>
      </c>
      <c r="DZ30" s="51">
        <f t="shared" si="114"/>
        <v>0</v>
      </c>
      <c r="EA30" s="51">
        <f t="shared" si="114"/>
        <v>0</v>
      </c>
      <c r="EB30" s="51">
        <f t="shared" si="114"/>
        <v>0</v>
      </c>
      <c r="EC30" s="51">
        <f t="shared" si="115"/>
        <v>0</v>
      </c>
      <c r="ED30" s="51">
        <f t="shared" si="115"/>
        <v>0</v>
      </c>
      <c r="EE30" s="51">
        <f t="shared" si="115"/>
        <v>0</v>
      </c>
      <c r="EF30" s="51">
        <f t="shared" si="115"/>
        <v>0</v>
      </c>
      <c r="EG30" s="51">
        <f t="shared" si="115"/>
        <v>0</v>
      </c>
      <c r="EH30" s="51">
        <f t="shared" si="115"/>
        <v>0</v>
      </c>
      <c r="EI30" s="51">
        <f t="shared" si="115"/>
        <v>0</v>
      </c>
      <c r="EJ30" s="51">
        <f t="shared" si="115"/>
        <v>0</v>
      </c>
      <c r="EK30" s="51">
        <f t="shared" si="115"/>
        <v>0</v>
      </c>
      <c r="EL30" s="51">
        <f t="shared" si="115"/>
        <v>0</v>
      </c>
      <c r="EM30" s="51">
        <f t="shared" si="116"/>
        <v>0</v>
      </c>
      <c r="EN30" s="51">
        <f t="shared" si="116"/>
        <v>0</v>
      </c>
      <c r="EO30" s="51">
        <f t="shared" si="116"/>
        <v>0</v>
      </c>
      <c r="EP30" s="51">
        <f t="shared" si="116"/>
        <v>0</v>
      </c>
      <c r="EQ30" s="51">
        <f t="shared" si="116"/>
        <v>0</v>
      </c>
      <c r="ER30" s="51">
        <f t="shared" si="116"/>
        <v>0</v>
      </c>
      <c r="ES30" s="51">
        <f t="shared" si="116"/>
        <v>0</v>
      </c>
      <c r="ET30" s="51">
        <f t="shared" si="116"/>
        <v>0</v>
      </c>
      <c r="EU30" s="51">
        <f t="shared" si="116"/>
        <v>0</v>
      </c>
      <c r="EV30" s="51">
        <f t="shared" si="116"/>
        <v>0</v>
      </c>
      <c r="EW30" s="51">
        <f t="shared" si="117"/>
        <v>0</v>
      </c>
      <c r="EX30" s="51">
        <f t="shared" si="117"/>
        <v>0</v>
      </c>
      <c r="EY30" s="51">
        <f t="shared" si="117"/>
        <v>0</v>
      </c>
      <c r="EZ30" s="51">
        <f t="shared" si="117"/>
        <v>0</v>
      </c>
      <c r="FA30" s="51">
        <f t="shared" si="117"/>
        <v>0</v>
      </c>
      <c r="FB30" s="51">
        <f t="shared" si="117"/>
        <v>0</v>
      </c>
      <c r="FC30" s="51">
        <f t="shared" si="117"/>
        <v>0</v>
      </c>
      <c r="FD30" s="51">
        <f t="shared" si="117"/>
        <v>0</v>
      </c>
      <c r="FE30" s="51">
        <f t="shared" si="117"/>
        <v>0</v>
      </c>
      <c r="FF30" s="51">
        <f t="shared" si="117"/>
        <v>0</v>
      </c>
      <c r="FG30" s="51">
        <f t="shared" si="118"/>
        <v>0</v>
      </c>
      <c r="FH30" s="51">
        <f t="shared" si="118"/>
        <v>0</v>
      </c>
      <c r="FI30" s="51">
        <f t="shared" si="118"/>
        <v>0</v>
      </c>
      <c r="FJ30" s="51">
        <f t="shared" si="118"/>
        <v>0</v>
      </c>
      <c r="FK30" s="51">
        <f t="shared" si="118"/>
        <v>0</v>
      </c>
      <c r="FL30" s="51">
        <f t="shared" si="118"/>
        <v>0</v>
      </c>
      <c r="FM30" s="51">
        <f t="shared" si="118"/>
        <v>0</v>
      </c>
      <c r="FN30" s="51">
        <f t="shared" si="118"/>
        <v>0</v>
      </c>
      <c r="FO30" s="51">
        <f t="shared" si="118"/>
        <v>0</v>
      </c>
      <c r="FP30" s="51">
        <f t="shared" si="118"/>
        <v>0</v>
      </c>
      <c r="FQ30" s="51">
        <f t="shared" si="119"/>
        <v>0</v>
      </c>
      <c r="FR30" s="51">
        <f t="shared" si="119"/>
        <v>0</v>
      </c>
      <c r="FS30" s="51">
        <f t="shared" si="119"/>
        <v>0</v>
      </c>
      <c r="FT30" s="51">
        <f t="shared" si="119"/>
        <v>0</v>
      </c>
      <c r="FU30" s="51">
        <f t="shared" si="119"/>
        <v>0</v>
      </c>
      <c r="FV30" s="51">
        <f t="shared" si="119"/>
        <v>0</v>
      </c>
      <c r="FW30" s="51">
        <f t="shared" si="119"/>
        <v>0</v>
      </c>
      <c r="FX30" s="51">
        <f t="shared" si="119"/>
        <v>0</v>
      </c>
      <c r="FY30" s="51">
        <f t="shared" si="119"/>
        <v>0</v>
      </c>
      <c r="FZ30" s="51">
        <f t="shared" si="119"/>
        <v>0</v>
      </c>
      <c r="GA30" s="51">
        <f t="shared" si="120"/>
        <v>0</v>
      </c>
      <c r="GB30" s="51">
        <f t="shared" si="120"/>
        <v>0</v>
      </c>
      <c r="GC30" s="51">
        <f t="shared" si="120"/>
        <v>0</v>
      </c>
      <c r="GD30" s="51">
        <f t="shared" si="120"/>
        <v>0</v>
      </c>
      <c r="GE30" s="51">
        <f t="shared" si="120"/>
        <v>0</v>
      </c>
      <c r="GF30" s="51">
        <f t="shared" si="120"/>
        <v>0</v>
      </c>
      <c r="GG30" s="51">
        <f t="shared" si="120"/>
        <v>0</v>
      </c>
      <c r="GH30" s="51">
        <f t="shared" si="120"/>
        <v>0</v>
      </c>
      <c r="GI30" s="51">
        <f t="shared" si="120"/>
        <v>0</v>
      </c>
      <c r="GJ30" s="51">
        <f t="shared" si="120"/>
        <v>0</v>
      </c>
      <c r="GK30" s="51">
        <f t="shared" si="121"/>
        <v>0</v>
      </c>
      <c r="GL30" s="51">
        <f t="shared" si="121"/>
        <v>0</v>
      </c>
      <c r="GM30" s="51">
        <f t="shared" si="121"/>
        <v>0</v>
      </c>
      <c r="GN30" s="51">
        <f t="shared" si="121"/>
        <v>0</v>
      </c>
      <c r="GO30" s="51">
        <f t="shared" si="121"/>
        <v>0</v>
      </c>
      <c r="GP30" s="51">
        <f t="shared" si="121"/>
        <v>0</v>
      </c>
      <c r="GQ30" s="51">
        <f t="shared" si="121"/>
        <v>0</v>
      </c>
      <c r="GR30" s="51">
        <f t="shared" si="121"/>
        <v>0</v>
      </c>
      <c r="GS30" s="51">
        <f t="shared" si="121"/>
        <v>0</v>
      </c>
      <c r="GT30" s="51">
        <f t="shared" si="121"/>
        <v>0</v>
      </c>
      <c r="GU30" s="51">
        <f t="shared" si="122"/>
        <v>0</v>
      </c>
      <c r="GV30" s="51">
        <f t="shared" si="122"/>
        <v>0</v>
      </c>
      <c r="GW30" s="51">
        <f t="shared" si="122"/>
        <v>0</v>
      </c>
      <c r="GX30" s="51">
        <f t="shared" si="122"/>
        <v>0</v>
      </c>
      <c r="GY30" s="51">
        <f t="shared" si="122"/>
        <v>0</v>
      </c>
      <c r="GZ30" s="51">
        <f t="shared" si="122"/>
        <v>0</v>
      </c>
      <c r="HA30" s="51">
        <f t="shared" si="122"/>
        <v>0</v>
      </c>
      <c r="HB30" s="51">
        <f t="shared" si="122"/>
        <v>0</v>
      </c>
      <c r="HC30" s="51">
        <f t="shared" si="122"/>
        <v>0</v>
      </c>
      <c r="HD30" s="51">
        <f t="shared" si="122"/>
        <v>0</v>
      </c>
      <c r="HE30" s="51">
        <f t="shared" si="123"/>
        <v>0</v>
      </c>
      <c r="HF30" s="51">
        <f t="shared" si="123"/>
        <v>0</v>
      </c>
      <c r="HG30" s="51">
        <f t="shared" si="123"/>
        <v>0</v>
      </c>
      <c r="HH30" s="51">
        <f t="shared" si="123"/>
        <v>0</v>
      </c>
      <c r="HI30" s="51">
        <f t="shared" si="123"/>
        <v>0</v>
      </c>
      <c r="HJ30" s="51">
        <f t="shared" si="123"/>
        <v>0</v>
      </c>
      <c r="HK30" s="51">
        <f t="shared" si="123"/>
        <v>0</v>
      </c>
      <c r="HL30" s="51">
        <f t="shared" si="123"/>
        <v>0</v>
      </c>
      <c r="HM30" s="51">
        <f t="shared" si="123"/>
        <v>0</v>
      </c>
      <c r="HN30" s="51">
        <f t="shared" si="123"/>
        <v>0</v>
      </c>
      <c r="HO30" s="51">
        <f t="shared" si="123"/>
        <v>0</v>
      </c>
      <c r="HP30" s="51">
        <f t="shared" si="123"/>
        <v>0</v>
      </c>
      <c r="HR30" s="46">
        <v>27</v>
      </c>
      <c r="HS30" s="49">
        <f t="shared" si="35"/>
        <v>135</v>
      </c>
      <c r="HT30" s="52" t="str">
        <f t="shared" si="36"/>
        <v/>
      </c>
      <c r="HU30" s="63">
        <f t="shared" si="37"/>
        <v>0</v>
      </c>
      <c r="HV30" s="50">
        <f t="shared" si="10"/>
        <v>0.47058041684973645</v>
      </c>
      <c r="HW30" s="50" t="str">
        <f t="shared" si="11"/>
        <v>02:15</v>
      </c>
      <c r="HX30" s="50">
        <v>18.893311570166151</v>
      </c>
      <c r="HY30" s="62">
        <f>HY29+HX30*Escenario1!$D$15*0.06</f>
        <v>409.68246233580288</v>
      </c>
      <c r="HZ30" s="50">
        <f t="shared" si="38"/>
        <v>13.953774669777836</v>
      </c>
      <c r="IA30" s="64">
        <f>IA29+HZ30*Escenario1!$D$15*0.06</f>
        <v>209.84432913992799</v>
      </c>
      <c r="IB30" s="54"/>
      <c r="IC30" s="47">
        <v>28</v>
      </c>
      <c r="ID30" s="48">
        <f t="shared" si="12"/>
        <v>0</v>
      </c>
      <c r="IE30" s="48">
        <f t="shared" si="124"/>
        <v>0</v>
      </c>
      <c r="IF30" s="48">
        <f t="shared" si="124"/>
        <v>0</v>
      </c>
      <c r="IG30" s="48">
        <f t="shared" si="124"/>
        <v>0</v>
      </c>
      <c r="IH30" s="48">
        <f t="shared" si="124"/>
        <v>0</v>
      </c>
      <c r="II30" s="48">
        <f t="shared" si="124"/>
        <v>0</v>
      </c>
      <c r="IJ30" s="48">
        <f t="shared" si="124"/>
        <v>0</v>
      </c>
      <c r="IK30" s="48">
        <f t="shared" si="124"/>
        <v>0</v>
      </c>
      <c r="IL30" s="48">
        <f t="shared" si="124"/>
        <v>0</v>
      </c>
      <c r="IM30" s="48">
        <f t="shared" si="124"/>
        <v>0</v>
      </c>
      <c r="IN30" s="48">
        <f t="shared" si="124"/>
        <v>0</v>
      </c>
      <c r="IO30" s="48">
        <f t="shared" si="125"/>
        <v>0</v>
      </c>
      <c r="IP30" s="48">
        <f t="shared" si="125"/>
        <v>0</v>
      </c>
      <c r="IQ30" s="48">
        <f t="shared" si="125"/>
        <v>0</v>
      </c>
      <c r="IR30" s="48">
        <f t="shared" si="125"/>
        <v>0</v>
      </c>
      <c r="IS30" s="48">
        <f t="shared" si="125"/>
        <v>0</v>
      </c>
      <c r="IT30" s="48">
        <f t="shared" si="125"/>
        <v>0</v>
      </c>
      <c r="IU30" s="48">
        <f t="shared" si="125"/>
        <v>0</v>
      </c>
      <c r="IV30" s="48">
        <f t="shared" si="125"/>
        <v>4.4751983576649488E-5</v>
      </c>
      <c r="IW30" s="48">
        <f t="shared" si="125"/>
        <v>1.1151658490373781E-4</v>
      </c>
      <c r="IX30" s="48">
        <f t="shared" si="125"/>
        <v>2.5595687974807398E-4</v>
      </c>
      <c r="IY30" s="48">
        <f t="shared" si="126"/>
        <v>5.8604981628922268E-4</v>
      </c>
      <c r="IZ30" s="48">
        <f t="shared" si="126"/>
        <v>1.3658629589843377E-3</v>
      </c>
      <c r="JA30" s="48">
        <f t="shared" si="126"/>
        <v>3.2093238342923826E-3</v>
      </c>
      <c r="JB30" s="48">
        <f t="shared" si="126"/>
        <v>7.8504339864859992E-3</v>
      </c>
      <c r="JC30" s="48">
        <f t="shared" si="126"/>
        <v>1.2976985830460603E-2</v>
      </c>
      <c r="JD30" s="48">
        <f t="shared" si="126"/>
        <v>6.7154609757989992E-3</v>
      </c>
      <c r="JE30" s="48">
        <f t="shared" si="126"/>
        <v>0</v>
      </c>
      <c r="JF30" s="48">
        <f t="shared" si="126"/>
        <v>0</v>
      </c>
      <c r="JG30" s="48">
        <f t="shared" si="126"/>
        <v>0</v>
      </c>
      <c r="JH30" s="48">
        <f t="shared" si="126"/>
        <v>0</v>
      </c>
      <c r="JI30" s="48">
        <f t="shared" si="127"/>
        <v>0</v>
      </c>
      <c r="JJ30" s="48">
        <f t="shared" si="127"/>
        <v>0</v>
      </c>
      <c r="JK30" s="48">
        <f t="shared" si="127"/>
        <v>0</v>
      </c>
      <c r="JL30" s="48">
        <f t="shared" si="127"/>
        <v>0</v>
      </c>
      <c r="JM30" s="48">
        <f t="shared" si="127"/>
        <v>0</v>
      </c>
      <c r="JN30" s="48">
        <f t="shared" si="127"/>
        <v>0</v>
      </c>
      <c r="JO30" s="48">
        <f t="shared" si="127"/>
        <v>0</v>
      </c>
      <c r="JP30" s="48">
        <f t="shared" si="127"/>
        <v>0</v>
      </c>
      <c r="JQ30" s="48">
        <f t="shared" si="127"/>
        <v>0</v>
      </c>
      <c r="JR30" s="48">
        <f t="shared" si="127"/>
        <v>0</v>
      </c>
      <c r="JS30" s="48">
        <f t="shared" si="128"/>
        <v>0</v>
      </c>
      <c r="JT30" s="48">
        <f t="shared" si="128"/>
        <v>0</v>
      </c>
      <c r="JU30" s="48">
        <f t="shared" si="128"/>
        <v>0</v>
      </c>
      <c r="JV30" s="48">
        <f t="shared" si="128"/>
        <v>0</v>
      </c>
      <c r="JW30" s="48">
        <f t="shared" si="128"/>
        <v>0</v>
      </c>
      <c r="JX30" s="48">
        <f t="shared" si="128"/>
        <v>0</v>
      </c>
      <c r="JY30" s="48">
        <f t="shared" si="128"/>
        <v>0</v>
      </c>
      <c r="JZ30" s="48">
        <f t="shared" si="128"/>
        <v>0</v>
      </c>
      <c r="KA30" s="48">
        <f t="shared" si="128"/>
        <v>0</v>
      </c>
      <c r="KB30" s="48">
        <f t="shared" si="128"/>
        <v>0</v>
      </c>
      <c r="KC30" s="48">
        <f t="shared" si="129"/>
        <v>0</v>
      </c>
      <c r="KD30" s="48">
        <f t="shared" si="129"/>
        <v>0</v>
      </c>
      <c r="KE30" s="48">
        <f t="shared" si="129"/>
        <v>0</v>
      </c>
      <c r="KF30" s="48">
        <f t="shared" si="129"/>
        <v>0</v>
      </c>
      <c r="KG30" s="48">
        <f t="shared" si="129"/>
        <v>0</v>
      </c>
      <c r="KH30" s="48">
        <f t="shared" si="129"/>
        <v>0</v>
      </c>
      <c r="KI30" s="48">
        <f t="shared" si="129"/>
        <v>0</v>
      </c>
      <c r="KJ30" s="48">
        <f t="shared" si="129"/>
        <v>0</v>
      </c>
      <c r="KK30" s="48">
        <f t="shared" si="129"/>
        <v>0</v>
      </c>
      <c r="KL30" s="48">
        <f t="shared" si="129"/>
        <v>0</v>
      </c>
      <c r="KM30" s="48">
        <f t="shared" si="130"/>
        <v>0</v>
      </c>
      <c r="KN30" s="48">
        <f t="shared" si="130"/>
        <v>0</v>
      </c>
      <c r="KO30" s="48">
        <f t="shared" si="130"/>
        <v>0</v>
      </c>
      <c r="KP30" s="48">
        <f t="shared" si="130"/>
        <v>0</v>
      </c>
      <c r="KQ30" s="48">
        <f t="shared" si="130"/>
        <v>0</v>
      </c>
      <c r="KR30" s="48">
        <f t="shared" si="130"/>
        <v>0</v>
      </c>
      <c r="KS30" s="48">
        <f t="shared" si="130"/>
        <v>0</v>
      </c>
      <c r="KT30" s="48">
        <f t="shared" si="130"/>
        <v>0</v>
      </c>
      <c r="KU30" s="48">
        <f t="shared" si="130"/>
        <v>0</v>
      </c>
      <c r="KV30" s="48">
        <f t="shared" si="130"/>
        <v>0</v>
      </c>
      <c r="KW30" s="48">
        <f t="shared" si="131"/>
        <v>0</v>
      </c>
      <c r="KX30" s="48">
        <f t="shared" si="131"/>
        <v>0</v>
      </c>
      <c r="KY30" s="48">
        <f t="shared" si="131"/>
        <v>0</v>
      </c>
      <c r="KZ30" s="48">
        <f t="shared" si="131"/>
        <v>0</v>
      </c>
      <c r="LA30" s="48">
        <f t="shared" si="131"/>
        <v>0</v>
      </c>
      <c r="LB30" s="48">
        <f t="shared" si="131"/>
        <v>0</v>
      </c>
      <c r="LC30" s="48">
        <f t="shared" si="131"/>
        <v>0</v>
      </c>
      <c r="LD30" s="48">
        <f t="shared" si="131"/>
        <v>0</v>
      </c>
      <c r="LE30" s="48">
        <f t="shared" si="131"/>
        <v>0</v>
      </c>
      <c r="LF30" s="48">
        <f t="shared" si="131"/>
        <v>0</v>
      </c>
      <c r="LG30" s="48">
        <f t="shared" si="132"/>
        <v>0</v>
      </c>
      <c r="LH30" s="48">
        <f t="shared" si="132"/>
        <v>0</v>
      </c>
      <c r="LI30" s="48">
        <f t="shared" si="132"/>
        <v>0</v>
      </c>
      <c r="LJ30" s="48">
        <f t="shared" si="132"/>
        <v>0</v>
      </c>
      <c r="LK30" s="48">
        <f t="shared" si="132"/>
        <v>0</v>
      </c>
      <c r="LL30" s="48">
        <f t="shared" si="132"/>
        <v>0</v>
      </c>
      <c r="LM30" s="48">
        <f t="shared" si="132"/>
        <v>0</v>
      </c>
      <c r="LN30" s="48">
        <f t="shared" si="132"/>
        <v>0</v>
      </c>
      <c r="LO30" s="48">
        <f t="shared" si="132"/>
        <v>0</v>
      </c>
      <c r="LP30" s="48">
        <f t="shared" si="132"/>
        <v>0</v>
      </c>
      <c r="LQ30" s="48">
        <f t="shared" si="133"/>
        <v>0</v>
      </c>
      <c r="LR30" s="48">
        <f t="shared" si="133"/>
        <v>0</v>
      </c>
      <c r="LS30" s="48">
        <f t="shared" si="133"/>
        <v>0</v>
      </c>
      <c r="LT30" s="48">
        <f t="shared" si="133"/>
        <v>0</v>
      </c>
      <c r="LU30" s="48">
        <f t="shared" si="133"/>
        <v>0</v>
      </c>
      <c r="LV30" s="48">
        <f t="shared" si="133"/>
        <v>0</v>
      </c>
      <c r="LW30" s="48">
        <f t="shared" si="133"/>
        <v>0</v>
      </c>
      <c r="LX30" s="48">
        <f t="shared" si="133"/>
        <v>0</v>
      </c>
      <c r="LY30" s="48">
        <f t="shared" si="133"/>
        <v>0</v>
      </c>
      <c r="LZ30" s="48">
        <f t="shared" si="133"/>
        <v>0</v>
      </c>
      <c r="MA30" s="48">
        <f t="shared" si="134"/>
        <v>0</v>
      </c>
      <c r="MB30" s="48">
        <f t="shared" si="134"/>
        <v>0</v>
      </c>
      <c r="MC30" s="48">
        <f t="shared" si="134"/>
        <v>0</v>
      </c>
      <c r="MD30" s="48">
        <f t="shared" si="134"/>
        <v>0</v>
      </c>
      <c r="ME30" s="48">
        <f t="shared" si="134"/>
        <v>0</v>
      </c>
      <c r="MF30" s="48">
        <f t="shared" si="134"/>
        <v>0</v>
      </c>
      <c r="MG30" s="48">
        <f t="shared" si="134"/>
        <v>0</v>
      </c>
      <c r="MH30" s="48">
        <f t="shared" si="134"/>
        <v>0</v>
      </c>
      <c r="MI30" s="48">
        <f t="shared" si="134"/>
        <v>0</v>
      </c>
      <c r="MJ30" s="48">
        <f t="shared" si="134"/>
        <v>0</v>
      </c>
      <c r="MK30" s="48">
        <f t="shared" si="135"/>
        <v>0</v>
      </c>
      <c r="ML30" s="48">
        <f t="shared" si="135"/>
        <v>0</v>
      </c>
      <c r="MM30" s="48">
        <f t="shared" si="135"/>
        <v>0</v>
      </c>
      <c r="MN30" s="48">
        <f t="shared" si="135"/>
        <v>0</v>
      </c>
      <c r="MO30" s="48">
        <f t="shared" si="135"/>
        <v>0</v>
      </c>
      <c r="MP30" s="48">
        <f t="shared" si="135"/>
        <v>0</v>
      </c>
      <c r="MQ30" s="48">
        <f t="shared" si="135"/>
        <v>0</v>
      </c>
      <c r="MR30" s="48">
        <f t="shared" si="135"/>
        <v>0</v>
      </c>
      <c r="MS30" s="48">
        <f t="shared" si="135"/>
        <v>0</v>
      </c>
      <c r="MT30" s="48">
        <f t="shared" si="135"/>
        <v>0</v>
      </c>
      <c r="MU30" s="48">
        <f t="shared" si="136"/>
        <v>0</v>
      </c>
      <c r="MV30" s="48">
        <f t="shared" si="136"/>
        <v>0</v>
      </c>
      <c r="MW30" s="48">
        <f t="shared" si="136"/>
        <v>0</v>
      </c>
      <c r="MX30" s="48">
        <f t="shared" si="136"/>
        <v>0</v>
      </c>
      <c r="MY30" s="48">
        <f t="shared" si="136"/>
        <v>0</v>
      </c>
      <c r="MZ30" s="48">
        <f t="shared" si="136"/>
        <v>0</v>
      </c>
      <c r="NA30" s="48">
        <f t="shared" si="136"/>
        <v>0</v>
      </c>
      <c r="NB30" s="48">
        <f t="shared" si="136"/>
        <v>0</v>
      </c>
      <c r="NC30" s="48">
        <f t="shared" si="136"/>
        <v>0</v>
      </c>
      <c r="ND30" s="48">
        <f t="shared" si="136"/>
        <v>0</v>
      </c>
      <c r="NE30" s="48">
        <f t="shared" si="137"/>
        <v>0</v>
      </c>
      <c r="NF30" s="48">
        <f t="shared" si="137"/>
        <v>0</v>
      </c>
      <c r="NG30" s="48">
        <f t="shared" si="137"/>
        <v>0</v>
      </c>
      <c r="NH30" s="48">
        <f t="shared" si="137"/>
        <v>0</v>
      </c>
      <c r="NI30" s="48">
        <f t="shared" si="137"/>
        <v>0</v>
      </c>
      <c r="NJ30" s="48">
        <f t="shared" si="137"/>
        <v>0</v>
      </c>
      <c r="NK30" s="48">
        <f t="shared" si="137"/>
        <v>0</v>
      </c>
      <c r="NL30" s="48">
        <f t="shared" si="137"/>
        <v>0</v>
      </c>
      <c r="NM30" s="48">
        <f t="shared" si="137"/>
        <v>0</v>
      </c>
      <c r="NN30" s="48">
        <f t="shared" si="137"/>
        <v>0</v>
      </c>
      <c r="NO30" s="48">
        <f t="shared" si="138"/>
        <v>0</v>
      </c>
      <c r="NP30" s="48">
        <f t="shared" si="138"/>
        <v>0</v>
      </c>
      <c r="NQ30" s="48">
        <f t="shared" si="138"/>
        <v>0</v>
      </c>
      <c r="NR30" s="48">
        <f t="shared" si="138"/>
        <v>0</v>
      </c>
      <c r="NS30" s="48">
        <f t="shared" si="138"/>
        <v>0</v>
      </c>
      <c r="NT30" s="48">
        <f t="shared" si="138"/>
        <v>0</v>
      </c>
      <c r="NU30" s="48">
        <f t="shared" si="138"/>
        <v>0</v>
      </c>
      <c r="NV30" s="48">
        <f t="shared" si="138"/>
        <v>0</v>
      </c>
      <c r="NW30" s="48">
        <f t="shared" si="138"/>
        <v>0</v>
      </c>
      <c r="NX30" s="48">
        <f t="shared" si="138"/>
        <v>0</v>
      </c>
      <c r="NY30" s="48">
        <f t="shared" si="139"/>
        <v>0</v>
      </c>
      <c r="NZ30" s="48">
        <f t="shared" si="139"/>
        <v>0</v>
      </c>
      <c r="OA30" s="48">
        <f t="shared" si="139"/>
        <v>0</v>
      </c>
      <c r="OB30" s="48">
        <f t="shared" si="139"/>
        <v>0</v>
      </c>
      <c r="OC30" s="48">
        <f t="shared" si="139"/>
        <v>0</v>
      </c>
      <c r="OD30" s="48">
        <f t="shared" si="139"/>
        <v>0</v>
      </c>
      <c r="OE30" s="48">
        <f t="shared" si="139"/>
        <v>0</v>
      </c>
      <c r="OF30" s="48">
        <f t="shared" si="139"/>
        <v>0</v>
      </c>
      <c r="OG30" s="48">
        <f t="shared" si="139"/>
        <v>0</v>
      </c>
      <c r="OH30" s="48">
        <f t="shared" si="139"/>
        <v>0</v>
      </c>
      <c r="OI30" s="48">
        <f t="shared" si="140"/>
        <v>0</v>
      </c>
      <c r="OJ30" s="48">
        <f t="shared" si="140"/>
        <v>0</v>
      </c>
      <c r="OK30" s="48">
        <f t="shared" si="140"/>
        <v>0</v>
      </c>
      <c r="OL30" s="48">
        <f t="shared" si="140"/>
        <v>0</v>
      </c>
      <c r="OM30" s="48">
        <f t="shared" si="140"/>
        <v>0</v>
      </c>
      <c r="ON30" s="48">
        <f t="shared" si="140"/>
        <v>0</v>
      </c>
      <c r="OO30" s="48">
        <f t="shared" si="140"/>
        <v>0</v>
      </c>
      <c r="OP30" s="48">
        <f t="shared" si="140"/>
        <v>0</v>
      </c>
      <c r="OQ30" s="48">
        <f t="shared" si="140"/>
        <v>0</v>
      </c>
      <c r="OR30" s="48">
        <f t="shared" si="140"/>
        <v>0</v>
      </c>
      <c r="OS30" s="48">
        <f t="shared" si="141"/>
        <v>0</v>
      </c>
      <c r="OT30" s="48">
        <f t="shared" si="141"/>
        <v>0</v>
      </c>
      <c r="OU30" s="48">
        <f t="shared" si="141"/>
        <v>0</v>
      </c>
      <c r="OV30" s="48">
        <f t="shared" si="141"/>
        <v>0</v>
      </c>
      <c r="OW30" s="48">
        <f t="shared" si="141"/>
        <v>0</v>
      </c>
      <c r="OX30" s="48">
        <f t="shared" si="141"/>
        <v>0</v>
      </c>
      <c r="OY30" s="48">
        <f t="shared" si="141"/>
        <v>0</v>
      </c>
      <c r="OZ30" s="48">
        <f t="shared" si="141"/>
        <v>0</v>
      </c>
      <c r="PA30" s="48">
        <f t="shared" si="141"/>
        <v>0</v>
      </c>
      <c r="PB30" s="48">
        <f t="shared" si="141"/>
        <v>0</v>
      </c>
      <c r="PC30" s="48">
        <f t="shared" si="142"/>
        <v>0</v>
      </c>
      <c r="PD30" s="48">
        <f t="shared" si="142"/>
        <v>0</v>
      </c>
      <c r="PE30" s="48">
        <f t="shared" si="142"/>
        <v>0</v>
      </c>
      <c r="PF30" s="48">
        <f t="shared" si="142"/>
        <v>0</v>
      </c>
      <c r="PG30" s="48">
        <f t="shared" si="142"/>
        <v>0</v>
      </c>
      <c r="PH30" s="48">
        <f t="shared" si="142"/>
        <v>0</v>
      </c>
      <c r="PI30" s="48">
        <f t="shared" si="142"/>
        <v>0</v>
      </c>
      <c r="PJ30" s="48">
        <f t="shared" si="142"/>
        <v>0</v>
      </c>
      <c r="PK30" s="48">
        <f t="shared" si="142"/>
        <v>0</v>
      </c>
      <c r="PL30" s="48">
        <f t="shared" si="142"/>
        <v>0</v>
      </c>
      <c r="PM30" s="48">
        <f t="shared" si="142"/>
        <v>0</v>
      </c>
      <c r="PN30" s="48">
        <f t="shared" si="142"/>
        <v>0</v>
      </c>
    </row>
    <row r="31" spans="1:430" x14ac:dyDescent="0.3">
      <c r="A31" s="29">
        <v>12</v>
      </c>
      <c r="B31" s="30">
        <f t="shared" si="96"/>
        <v>33.333333333333336</v>
      </c>
      <c r="C31" s="31">
        <f t="shared" si="97"/>
        <v>60.204905349794231</v>
      </c>
      <c r="D31" s="29">
        <f t="shared" si="98"/>
        <v>60</v>
      </c>
      <c r="E31" s="30">
        <f t="shared" si="99"/>
        <v>33.693740684529075</v>
      </c>
      <c r="F31" s="30">
        <f t="shared" si="104"/>
        <v>1.5354308304906965</v>
      </c>
      <c r="G31" s="30">
        <f t="shared" si="100"/>
        <v>1.2895569309046582</v>
      </c>
      <c r="H31" s="30">
        <f t="shared" si="101"/>
        <v>0.24587389958603834</v>
      </c>
      <c r="I31" s="30">
        <f t="shared" si="102"/>
        <v>0.47061541661780543</v>
      </c>
      <c r="J31" s="30">
        <f t="shared" si="103"/>
        <v>1.0648154138728911</v>
      </c>
      <c r="W31" s="46">
        <v>28</v>
      </c>
      <c r="X31" s="49">
        <f t="shared" si="14"/>
        <v>140</v>
      </c>
      <c r="Y31" s="52" t="str">
        <f t="shared" si="6"/>
        <v/>
      </c>
      <c r="Z31" s="63">
        <f t="shared" si="7"/>
        <v>0</v>
      </c>
      <c r="AA31" s="50">
        <f t="shared" si="8"/>
        <v>4.2970101185629939E-2</v>
      </c>
      <c r="AB31" s="50">
        <v>4.2420357242348592</v>
      </c>
      <c r="AC31" s="62">
        <f t="shared" si="15"/>
        <v>201.11074391314534</v>
      </c>
      <c r="AD31" s="54"/>
      <c r="AE31" s="46">
        <v>29</v>
      </c>
      <c r="AF31" s="51">
        <f t="shared" si="9"/>
        <v>0</v>
      </c>
      <c r="AG31" s="51">
        <f t="shared" si="105"/>
        <v>0</v>
      </c>
      <c r="AH31" s="51">
        <f t="shared" si="105"/>
        <v>0</v>
      </c>
      <c r="AI31" s="51">
        <f t="shared" si="105"/>
        <v>0</v>
      </c>
      <c r="AJ31" s="51">
        <f t="shared" si="105"/>
        <v>0</v>
      </c>
      <c r="AK31" s="51">
        <f t="shared" si="105"/>
        <v>0</v>
      </c>
      <c r="AL31" s="51">
        <f t="shared" si="105"/>
        <v>0</v>
      </c>
      <c r="AM31" s="51">
        <f t="shared" si="105"/>
        <v>0</v>
      </c>
      <c r="AN31" s="51">
        <f t="shared" si="105"/>
        <v>1.4372901692793086E-5</v>
      </c>
      <c r="AO31" s="51">
        <f t="shared" si="105"/>
        <v>2.7857067307628778E-5</v>
      </c>
      <c r="AP31" s="51">
        <f t="shared" si="105"/>
        <v>4.1075027703360157E-5</v>
      </c>
      <c r="AQ31" s="51">
        <f t="shared" si="106"/>
        <v>5.9699549011322866E-5</v>
      </c>
      <c r="AR31" s="51">
        <f t="shared" si="106"/>
        <v>8.7540741517313391E-5</v>
      </c>
      <c r="AS31" s="51">
        <f t="shared" si="106"/>
        <v>1.2837388479443857E-4</v>
      </c>
      <c r="AT31" s="51">
        <f t="shared" si="106"/>
        <v>1.8776725283595457E-4</v>
      </c>
      <c r="AU31" s="51">
        <f t="shared" si="106"/>
        <v>2.7490993918839258E-4</v>
      </c>
      <c r="AV31" s="51">
        <f t="shared" si="106"/>
        <v>4.0443968208431289E-4</v>
      </c>
      <c r="AW31" s="51">
        <f t="shared" si="106"/>
        <v>5.9827068957529241E-4</v>
      </c>
      <c r="AX31" s="51">
        <f t="shared" si="106"/>
        <v>8.8742146466493359E-4</v>
      </c>
      <c r="AY31" s="51">
        <f t="shared" si="106"/>
        <v>1.3138426304416823E-3</v>
      </c>
      <c r="AZ31" s="51">
        <f t="shared" si="106"/>
        <v>1.9322447552118155E-3</v>
      </c>
      <c r="BA31" s="51">
        <f t="shared" si="107"/>
        <v>2.9578823769679957E-3</v>
      </c>
      <c r="BB31" s="51">
        <f t="shared" si="107"/>
        <v>4.3725776573519236E-3</v>
      </c>
      <c r="BC31" s="51">
        <f t="shared" si="107"/>
        <v>5.6037913669719245E-3</v>
      </c>
      <c r="BD31" s="51">
        <f t="shared" si="107"/>
        <v>6.0067150249743864E-3</v>
      </c>
      <c r="BE31" s="51">
        <f t="shared" si="107"/>
        <v>5.0334268353983951E-3</v>
      </c>
      <c r="BF31" s="51">
        <f t="shared" si="107"/>
        <v>2.648818732339102E-3</v>
      </c>
      <c r="BG31" s="51">
        <f t="shared" si="107"/>
        <v>7.6072713075802073E-4</v>
      </c>
      <c r="BH31" s="51">
        <f t="shared" si="107"/>
        <v>0</v>
      </c>
      <c r="BI31" s="51">
        <f t="shared" si="107"/>
        <v>0</v>
      </c>
      <c r="BJ31" s="51">
        <f t="shared" si="107"/>
        <v>0</v>
      </c>
      <c r="BK31" s="51">
        <f t="shared" si="108"/>
        <v>0</v>
      </c>
      <c r="BL31" s="51">
        <f t="shared" si="108"/>
        <v>0</v>
      </c>
      <c r="BM31" s="51">
        <f t="shared" si="108"/>
        <v>0</v>
      </c>
      <c r="BN31" s="51">
        <f t="shared" si="108"/>
        <v>0</v>
      </c>
      <c r="BO31" s="51">
        <f t="shared" si="108"/>
        <v>0</v>
      </c>
      <c r="BP31" s="51">
        <f t="shared" si="108"/>
        <v>0</v>
      </c>
      <c r="BQ31" s="51">
        <f t="shared" si="108"/>
        <v>0</v>
      </c>
      <c r="BR31" s="51">
        <f t="shared" si="108"/>
        <v>0</v>
      </c>
      <c r="BS31" s="51">
        <f t="shared" si="108"/>
        <v>0</v>
      </c>
      <c r="BT31" s="51">
        <f t="shared" si="108"/>
        <v>0</v>
      </c>
      <c r="BU31" s="51">
        <f t="shared" si="109"/>
        <v>0</v>
      </c>
      <c r="BV31" s="51">
        <f t="shared" si="109"/>
        <v>0</v>
      </c>
      <c r="BW31" s="51">
        <f t="shared" si="109"/>
        <v>0</v>
      </c>
      <c r="BX31" s="51">
        <f t="shared" si="109"/>
        <v>0</v>
      </c>
      <c r="BY31" s="51">
        <f t="shared" si="109"/>
        <v>0</v>
      </c>
      <c r="BZ31" s="51">
        <f t="shared" si="109"/>
        <v>0</v>
      </c>
      <c r="CA31" s="51">
        <f t="shared" si="109"/>
        <v>0</v>
      </c>
      <c r="CB31" s="51">
        <f t="shared" si="109"/>
        <v>0</v>
      </c>
      <c r="CC31" s="51">
        <f t="shared" si="109"/>
        <v>0</v>
      </c>
      <c r="CD31" s="51">
        <f t="shared" si="109"/>
        <v>0</v>
      </c>
      <c r="CE31" s="51">
        <f t="shared" si="110"/>
        <v>0</v>
      </c>
      <c r="CF31" s="51">
        <f t="shared" si="110"/>
        <v>0</v>
      </c>
      <c r="CG31" s="51">
        <f t="shared" si="110"/>
        <v>0</v>
      </c>
      <c r="CH31" s="51">
        <f t="shared" si="110"/>
        <v>0</v>
      </c>
      <c r="CI31" s="51">
        <f t="shared" si="110"/>
        <v>0</v>
      </c>
      <c r="CJ31" s="51">
        <f t="shared" si="110"/>
        <v>0</v>
      </c>
      <c r="CK31" s="51">
        <f t="shared" si="110"/>
        <v>0</v>
      </c>
      <c r="CL31" s="51">
        <f t="shared" si="110"/>
        <v>0</v>
      </c>
      <c r="CM31" s="51">
        <f t="shared" si="110"/>
        <v>0</v>
      </c>
      <c r="CN31" s="51">
        <f t="shared" si="110"/>
        <v>0</v>
      </c>
      <c r="CO31" s="51">
        <f t="shared" si="111"/>
        <v>0</v>
      </c>
      <c r="CP31" s="51">
        <f t="shared" si="111"/>
        <v>0</v>
      </c>
      <c r="CQ31" s="51">
        <f t="shared" si="111"/>
        <v>0</v>
      </c>
      <c r="CR31" s="51">
        <f t="shared" si="111"/>
        <v>0</v>
      </c>
      <c r="CS31" s="51">
        <f t="shared" si="111"/>
        <v>0</v>
      </c>
      <c r="CT31" s="51">
        <f t="shared" si="111"/>
        <v>0</v>
      </c>
      <c r="CU31" s="51">
        <f t="shared" si="111"/>
        <v>0</v>
      </c>
      <c r="CV31" s="51">
        <f t="shared" si="111"/>
        <v>0</v>
      </c>
      <c r="CW31" s="51">
        <f t="shared" si="111"/>
        <v>0</v>
      </c>
      <c r="CX31" s="51">
        <f t="shared" si="111"/>
        <v>0</v>
      </c>
      <c r="CY31" s="51">
        <f t="shared" si="112"/>
        <v>0</v>
      </c>
      <c r="CZ31" s="51">
        <f t="shared" si="112"/>
        <v>0</v>
      </c>
      <c r="DA31" s="51">
        <f t="shared" si="112"/>
        <v>0</v>
      </c>
      <c r="DB31" s="51">
        <f t="shared" si="112"/>
        <v>0</v>
      </c>
      <c r="DC31" s="51">
        <f t="shared" si="112"/>
        <v>0</v>
      </c>
      <c r="DD31" s="51">
        <f t="shared" si="112"/>
        <v>0</v>
      </c>
      <c r="DE31" s="51">
        <f t="shared" si="112"/>
        <v>0</v>
      </c>
      <c r="DF31" s="51">
        <f t="shared" si="112"/>
        <v>0</v>
      </c>
      <c r="DG31" s="51">
        <f t="shared" si="112"/>
        <v>0</v>
      </c>
      <c r="DH31" s="51">
        <f t="shared" si="112"/>
        <v>0</v>
      </c>
      <c r="DI31" s="51">
        <f t="shared" si="113"/>
        <v>0</v>
      </c>
      <c r="DJ31" s="51">
        <f t="shared" si="113"/>
        <v>0</v>
      </c>
      <c r="DK31" s="51">
        <f t="shared" si="113"/>
        <v>0</v>
      </c>
      <c r="DL31" s="51">
        <f t="shared" si="113"/>
        <v>0</v>
      </c>
      <c r="DM31" s="51">
        <f t="shared" si="113"/>
        <v>0</v>
      </c>
      <c r="DN31" s="51">
        <f t="shared" si="113"/>
        <v>0</v>
      </c>
      <c r="DO31" s="51">
        <f t="shared" si="113"/>
        <v>0</v>
      </c>
      <c r="DP31" s="51">
        <f t="shared" si="113"/>
        <v>0</v>
      </c>
      <c r="DQ31" s="51">
        <f t="shared" si="113"/>
        <v>0</v>
      </c>
      <c r="DR31" s="51">
        <f t="shared" si="113"/>
        <v>0</v>
      </c>
      <c r="DS31" s="51">
        <f t="shared" si="114"/>
        <v>0</v>
      </c>
      <c r="DT31" s="51">
        <f t="shared" si="114"/>
        <v>0</v>
      </c>
      <c r="DU31" s="51">
        <f t="shared" si="114"/>
        <v>0</v>
      </c>
      <c r="DV31" s="51">
        <f t="shared" si="114"/>
        <v>0</v>
      </c>
      <c r="DW31" s="51">
        <f t="shared" si="114"/>
        <v>0</v>
      </c>
      <c r="DX31" s="51">
        <f t="shared" si="114"/>
        <v>0</v>
      </c>
      <c r="DY31" s="51">
        <f t="shared" si="114"/>
        <v>0</v>
      </c>
      <c r="DZ31" s="51">
        <f t="shared" si="114"/>
        <v>0</v>
      </c>
      <c r="EA31" s="51">
        <f t="shared" si="114"/>
        <v>0</v>
      </c>
      <c r="EB31" s="51">
        <f t="shared" si="114"/>
        <v>0</v>
      </c>
      <c r="EC31" s="51">
        <f t="shared" si="115"/>
        <v>0</v>
      </c>
      <c r="ED31" s="51">
        <f t="shared" si="115"/>
        <v>0</v>
      </c>
      <c r="EE31" s="51">
        <f t="shared" si="115"/>
        <v>0</v>
      </c>
      <c r="EF31" s="51">
        <f t="shared" si="115"/>
        <v>0</v>
      </c>
      <c r="EG31" s="51">
        <f t="shared" si="115"/>
        <v>0</v>
      </c>
      <c r="EH31" s="51">
        <f t="shared" si="115"/>
        <v>0</v>
      </c>
      <c r="EI31" s="51">
        <f t="shared" si="115"/>
        <v>0</v>
      </c>
      <c r="EJ31" s="51">
        <f t="shared" si="115"/>
        <v>0</v>
      </c>
      <c r="EK31" s="51">
        <f t="shared" si="115"/>
        <v>0</v>
      </c>
      <c r="EL31" s="51">
        <f t="shared" si="115"/>
        <v>0</v>
      </c>
      <c r="EM31" s="51">
        <f t="shared" si="116"/>
        <v>0</v>
      </c>
      <c r="EN31" s="51">
        <f t="shared" si="116"/>
        <v>0</v>
      </c>
      <c r="EO31" s="51">
        <f t="shared" si="116"/>
        <v>0</v>
      </c>
      <c r="EP31" s="51">
        <f t="shared" si="116"/>
        <v>0</v>
      </c>
      <c r="EQ31" s="51">
        <f t="shared" si="116"/>
        <v>0</v>
      </c>
      <c r="ER31" s="51">
        <f t="shared" si="116"/>
        <v>0</v>
      </c>
      <c r="ES31" s="51">
        <f t="shared" si="116"/>
        <v>0</v>
      </c>
      <c r="ET31" s="51">
        <f t="shared" si="116"/>
        <v>0</v>
      </c>
      <c r="EU31" s="51">
        <f t="shared" si="116"/>
        <v>0</v>
      </c>
      <c r="EV31" s="51">
        <f t="shared" si="116"/>
        <v>0</v>
      </c>
      <c r="EW31" s="51">
        <f t="shared" si="117"/>
        <v>0</v>
      </c>
      <c r="EX31" s="51">
        <f t="shared" si="117"/>
        <v>0</v>
      </c>
      <c r="EY31" s="51">
        <f t="shared" si="117"/>
        <v>0</v>
      </c>
      <c r="EZ31" s="51">
        <f t="shared" si="117"/>
        <v>0</v>
      </c>
      <c r="FA31" s="51">
        <f t="shared" si="117"/>
        <v>0</v>
      </c>
      <c r="FB31" s="51">
        <f t="shared" si="117"/>
        <v>0</v>
      </c>
      <c r="FC31" s="51">
        <f t="shared" si="117"/>
        <v>0</v>
      </c>
      <c r="FD31" s="51">
        <f t="shared" si="117"/>
        <v>0</v>
      </c>
      <c r="FE31" s="51">
        <f t="shared" si="117"/>
        <v>0</v>
      </c>
      <c r="FF31" s="51">
        <f t="shared" si="117"/>
        <v>0</v>
      </c>
      <c r="FG31" s="51">
        <f t="shared" si="118"/>
        <v>0</v>
      </c>
      <c r="FH31" s="51">
        <f t="shared" si="118"/>
        <v>0</v>
      </c>
      <c r="FI31" s="51">
        <f t="shared" si="118"/>
        <v>0</v>
      </c>
      <c r="FJ31" s="51">
        <f t="shared" si="118"/>
        <v>0</v>
      </c>
      <c r="FK31" s="51">
        <f t="shared" si="118"/>
        <v>0</v>
      </c>
      <c r="FL31" s="51">
        <f t="shared" si="118"/>
        <v>0</v>
      </c>
      <c r="FM31" s="51">
        <f t="shared" si="118"/>
        <v>0</v>
      </c>
      <c r="FN31" s="51">
        <f t="shared" si="118"/>
        <v>0</v>
      </c>
      <c r="FO31" s="51">
        <f t="shared" si="118"/>
        <v>0</v>
      </c>
      <c r="FP31" s="51">
        <f t="shared" si="118"/>
        <v>0</v>
      </c>
      <c r="FQ31" s="51">
        <f t="shared" si="119"/>
        <v>0</v>
      </c>
      <c r="FR31" s="51">
        <f t="shared" si="119"/>
        <v>0</v>
      </c>
      <c r="FS31" s="51">
        <f t="shared" si="119"/>
        <v>0</v>
      </c>
      <c r="FT31" s="51">
        <f t="shared" si="119"/>
        <v>0</v>
      </c>
      <c r="FU31" s="51">
        <f t="shared" si="119"/>
        <v>0</v>
      </c>
      <c r="FV31" s="51">
        <f t="shared" si="119"/>
        <v>0</v>
      </c>
      <c r="FW31" s="51">
        <f t="shared" si="119"/>
        <v>0</v>
      </c>
      <c r="FX31" s="51">
        <f t="shared" si="119"/>
        <v>0</v>
      </c>
      <c r="FY31" s="51">
        <f t="shared" si="119"/>
        <v>0</v>
      </c>
      <c r="FZ31" s="51">
        <f t="shared" si="119"/>
        <v>0</v>
      </c>
      <c r="GA31" s="51">
        <f t="shared" si="120"/>
        <v>0</v>
      </c>
      <c r="GB31" s="51">
        <f t="shared" si="120"/>
        <v>0</v>
      </c>
      <c r="GC31" s="51">
        <f t="shared" si="120"/>
        <v>0</v>
      </c>
      <c r="GD31" s="51">
        <f t="shared" si="120"/>
        <v>0</v>
      </c>
      <c r="GE31" s="51">
        <f t="shared" si="120"/>
        <v>0</v>
      </c>
      <c r="GF31" s="51">
        <f t="shared" si="120"/>
        <v>0</v>
      </c>
      <c r="GG31" s="51">
        <f t="shared" si="120"/>
        <v>0</v>
      </c>
      <c r="GH31" s="51">
        <f t="shared" si="120"/>
        <v>0</v>
      </c>
      <c r="GI31" s="51">
        <f t="shared" si="120"/>
        <v>0</v>
      </c>
      <c r="GJ31" s="51">
        <f t="shared" si="120"/>
        <v>0</v>
      </c>
      <c r="GK31" s="51">
        <f t="shared" si="121"/>
        <v>0</v>
      </c>
      <c r="GL31" s="51">
        <f t="shared" si="121"/>
        <v>0</v>
      </c>
      <c r="GM31" s="51">
        <f t="shared" si="121"/>
        <v>0</v>
      </c>
      <c r="GN31" s="51">
        <f t="shared" si="121"/>
        <v>0</v>
      </c>
      <c r="GO31" s="51">
        <f t="shared" si="121"/>
        <v>0</v>
      </c>
      <c r="GP31" s="51">
        <f t="shared" si="121"/>
        <v>0</v>
      </c>
      <c r="GQ31" s="51">
        <f t="shared" si="121"/>
        <v>0</v>
      </c>
      <c r="GR31" s="51">
        <f t="shared" si="121"/>
        <v>0</v>
      </c>
      <c r="GS31" s="51">
        <f t="shared" si="121"/>
        <v>0</v>
      </c>
      <c r="GT31" s="51">
        <f t="shared" si="121"/>
        <v>0</v>
      </c>
      <c r="GU31" s="51">
        <f t="shared" si="122"/>
        <v>0</v>
      </c>
      <c r="GV31" s="51">
        <f t="shared" si="122"/>
        <v>0</v>
      </c>
      <c r="GW31" s="51">
        <f t="shared" si="122"/>
        <v>0</v>
      </c>
      <c r="GX31" s="51">
        <f t="shared" si="122"/>
        <v>0</v>
      </c>
      <c r="GY31" s="51">
        <f t="shared" si="122"/>
        <v>0</v>
      </c>
      <c r="GZ31" s="51">
        <f t="shared" si="122"/>
        <v>0</v>
      </c>
      <c r="HA31" s="51">
        <f t="shared" si="122"/>
        <v>0</v>
      </c>
      <c r="HB31" s="51">
        <f t="shared" si="122"/>
        <v>0</v>
      </c>
      <c r="HC31" s="51">
        <f t="shared" si="122"/>
        <v>0</v>
      </c>
      <c r="HD31" s="51">
        <f t="shared" si="122"/>
        <v>0</v>
      </c>
      <c r="HE31" s="51">
        <f t="shared" si="123"/>
        <v>0</v>
      </c>
      <c r="HF31" s="51">
        <f t="shared" si="123"/>
        <v>0</v>
      </c>
      <c r="HG31" s="51">
        <f t="shared" si="123"/>
        <v>0</v>
      </c>
      <c r="HH31" s="51">
        <f t="shared" si="123"/>
        <v>0</v>
      </c>
      <c r="HI31" s="51">
        <f t="shared" si="123"/>
        <v>0</v>
      </c>
      <c r="HJ31" s="51">
        <f t="shared" si="123"/>
        <v>0</v>
      </c>
      <c r="HK31" s="51">
        <f t="shared" si="123"/>
        <v>0</v>
      </c>
      <c r="HL31" s="51">
        <f t="shared" si="123"/>
        <v>0</v>
      </c>
      <c r="HM31" s="51">
        <f t="shared" si="123"/>
        <v>0</v>
      </c>
      <c r="HN31" s="51">
        <f t="shared" si="123"/>
        <v>0</v>
      </c>
      <c r="HO31" s="51">
        <f t="shared" si="123"/>
        <v>0</v>
      </c>
      <c r="HP31" s="51">
        <f t="shared" si="123"/>
        <v>0</v>
      </c>
      <c r="HR31" s="46">
        <v>28</v>
      </c>
      <c r="HS31" s="49">
        <f t="shared" si="35"/>
        <v>140</v>
      </c>
      <c r="HT31" s="52" t="str">
        <f t="shared" si="36"/>
        <v/>
      </c>
      <c r="HU31" s="63">
        <f t="shared" si="37"/>
        <v>0</v>
      </c>
      <c r="HV31" s="50">
        <f t="shared" si="10"/>
        <v>0.44094707696143592</v>
      </c>
      <c r="HW31" s="50" t="str">
        <f t="shared" si="11"/>
        <v>02:20</v>
      </c>
      <c r="HX31" s="50">
        <v>17.517655758631765</v>
      </c>
      <c r="HY31" s="62">
        <f>HY30+HX31*Escenario1!$D$15*0.06</f>
        <v>414.93775906339243</v>
      </c>
      <c r="HZ31" s="50">
        <f t="shared" si="38"/>
        <v>13.275620034396905</v>
      </c>
      <c r="IA31" s="64">
        <f>IA30+HZ31*Escenario1!$D$15*0.06</f>
        <v>213.82701515024706</v>
      </c>
      <c r="IB31" s="54"/>
      <c r="IC31" s="47">
        <v>29</v>
      </c>
      <c r="ID31" s="48">
        <f t="shared" si="12"/>
        <v>0</v>
      </c>
      <c r="IE31" s="48">
        <f t="shared" si="124"/>
        <v>0</v>
      </c>
      <c r="IF31" s="48">
        <f t="shared" si="124"/>
        <v>0</v>
      </c>
      <c r="IG31" s="48">
        <f t="shared" si="124"/>
        <v>0</v>
      </c>
      <c r="IH31" s="48">
        <f t="shared" si="124"/>
        <v>0</v>
      </c>
      <c r="II31" s="48">
        <f t="shared" si="124"/>
        <v>0</v>
      </c>
      <c r="IJ31" s="48">
        <f t="shared" si="124"/>
        <v>0</v>
      </c>
      <c r="IK31" s="48">
        <f t="shared" si="124"/>
        <v>0</v>
      </c>
      <c r="IL31" s="48">
        <f t="shared" si="124"/>
        <v>0</v>
      </c>
      <c r="IM31" s="48">
        <f t="shared" si="124"/>
        <v>0</v>
      </c>
      <c r="IN31" s="48">
        <f t="shared" si="124"/>
        <v>0</v>
      </c>
      <c r="IO31" s="48">
        <f t="shared" si="125"/>
        <v>0</v>
      </c>
      <c r="IP31" s="48">
        <f t="shared" si="125"/>
        <v>0</v>
      </c>
      <c r="IQ31" s="48">
        <f t="shared" si="125"/>
        <v>0</v>
      </c>
      <c r="IR31" s="48">
        <f t="shared" si="125"/>
        <v>0</v>
      </c>
      <c r="IS31" s="48">
        <f t="shared" si="125"/>
        <v>0</v>
      </c>
      <c r="IT31" s="48">
        <f t="shared" si="125"/>
        <v>0</v>
      </c>
      <c r="IU31" s="48">
        <f t="shared" si="125"/>
        <v>0</v>
      </c>
      <c r="IV31" s="48">
        <f t="shared" si="125"/>
        <v>0</v>
      </c>
      <c r="IW31" s="48">
        <f t="shared" si="125"/>
        <v>4.4751983576649488E-5</v>
      </c>
      <c r="IX31" s="48">
        <f t="shared" si="125"/>
        <v>1.1151658490373781E-4</v>
      </c>
      <c r="IY31" s="48">
        <f t="shared" si="126"/>
        <v>2.5595687974807398E-4</v>
      </c>
      <c r="IZ31" s="48">
        <f t="shared" si="126"/>
        <v>5.8604981628922268E-4</v>
      </c>
      <c r="JA31" s="48">
        <f t="shared" si="126"/>
        <v>1.3658629589843377E-3</v>
      </c>
      <c r="JB31" s="48">
        <f t="shared" si="126"/>
        <v>3.2093238342923826E-3</v>
      </c>
      <c r="JC31" s="48">
        <f t="shared" si="126"/>
        <v>7.8504339864859992E-3</v>
      </c>
      <c r="JD31" s="48">
        <f t="shared" si="126"/>
        <v>1.2976985830460603E-2</v>
      </c>
      <c r="JE31" s="48">
        <f t="shared" si="126"/>
        <v>6.7154609757989992E-3</v>
      </c>
      <c r="JF31" s="48">
        <f t="shared" si="126"/>
        <v>0</v>
      </c>
      <c r="JG31" s="48">
        <f t="shared" si="126"/>
        <v>0</v>
      </c>
      <c r="JH31" s="48">
        <f t="shared" si="126"/>
        <v>0</v>
      </c>
      <c r="JI31" s="48">
        <f t="shared" si="127"/>
        <v>0</v>
      </c>
      <c r="JJ31" s="48">
        <f t="shared" si="127"/>
        <v>0</v>
      </c>
      <c r="JK31" s="48">
        <f t="shared" si="127"/>
        <v>0</v>
      </c>
      <c r="JL31" s="48">
        <f t="shared" si="127"/>
        <v>0</v>
      </c>
      <c r="JM31" s="48">
        <f t="shared" si="127"/>
        <v>0</v>
      </c>
      <c r="JN31" s="48">
        <f t="shared" si="127"/>
        <v>0</v>
      </c>
      <c r="JO31" s="48">
        <f t="shared" si="127"/>
        <v>0</v>
      </c>
      <c r="JP31" s="48">
        <f t="shared" si="127"/>
        <v>0</v>
      </c>
      <c r="JQ31" s="48">
        <f t="shared" si="127"/>
        <v>0</v>
      </c>
      <c r="JR31" s="48">
        <f t="shared" si="127"/>
        <v>0</v>
      </c>
      <c r="JS31" s="48">
        <f t="shared" si="128"/>
        <v>0</v>
      </c>
      <c r="JT31" s="48">
        <f t="shared" si="128"/>
        <v>0</v>
      </c>
      <c r="JU31" s="48">
        <f t="shared" si="128"/>
        <v>0</v>
      </c>
      <c r="JV31" s="48">
        <f t="shared" si="128"/>
        <v>0</v>
      </c>
      <c r="JW31" s="48">
        <f t="shared" si="128"/>
        <v>0</v>
      </c>
      <c r="JX31" s="48">
        <f t="shared" si="128"/>
        <v>0</v>
      </c>
      <c r="JY31" s="48">
        <f t="shared" si="128"/>
        <v>0</v>
      </c>
      <c r="JZ31" s="48">
        <f t="shared" si="128"/>
        <v>0</v>
      </c>
      <c r="KA31" s="48">
        <f t="shared" si="128"/>
        <v>0</v>
      </c>
      <c r="KB31" s="48">
        <f t="shared" si="128"/>
        <v>0</v>
      </c>
      <c r="KC31" s="48">
        <f t="shared" si="129"/>
        <v>0</v>
      </c>
      <c r="KD31" s="48">
        <f t="shared" si="129"/>
        <v>0</v>
      </c>
      <c r="KE31" s="48">
        <f t="shared" si="129"/>
        <v>0</v>
      </c>
      <c r="KF31" s="48">
        <f t="shared" si="129"/>
        <v>0</v>
      </c>
      <c r="KG31" s="48">
        <f t="shared" si="129"/>
        <v>0</v>
      </c>
      <c r="KH31" s="48">
        <f t="shared" si="129"/>
        <v>0</v>
      </c>
      <c r="KI31" s="48">
        <f t="shared" si="129"/>
        <v>0</v>
      </c>
      <c r="KJ31" s="48">
        <f t="shared" si="129"/>
        <v>0</v>
      </c>
      <c r="KK31" s="48">
        <f t="shared" si="129"/>
        <v>0</v>
      </c>
      <c r="KL31" s="48">
        <f t="shared" si="129"/>
        <v>0</v>
      </c>
      <c r="KM31" s="48">
        <f t="shared" si="130"/>
        <v>0</v>
      </c>
      <c r="KN31" s="48">
        <f t="shared" si="130"/>
        <v>0</v>
      </c>
      <c r="KO31" s="48">
        <f t="shared" si="130"/>
        <v>0</v>
      </c>
      <c r="KP31" s="48">
        <f t="shared" si="130"/>
        <v>0</v>
      </c>
      <c r="KQ31" s="48">
        <f t="shared" si="130"/>
        <v>0</v>
      </c>
      <c r="KR31" s="48">
        <f t="shared" si="130"/>
        <v>0</v>
      </c>
      <c r="KS31" s="48">
        <f t="shared" si="130"/>
        <v>0</v>
      </c>
      <c r="KT31" s="48">
        <f t="shared" si="130"/>
        <v>0</v>
      </c>
      <c r="KU31" s="48">
        <f t="shared" si="130"/>
        <v>0</v>
      </c>
      <c r="KV31" s="48">
        <f t="shared" si="130"/>
        <v>0</v>
      </c>
      <c r="KW31" s="48">
        <f t="shared" si="131"/>
        <v>0</v>
      </c>
      <c r="KX31" s="48">
        <f t="shared" si="131"/>
        <v>0</v>
      </c>
      <c r="KY31" s="48">
        <f t="shared" si="131"/>
        <v>0</v>
      </c>
      <c r="KZ31" s="48">
        <f t="shared" si="131"/>
        <v>0</v>
      </c>
      <c r="LA31" s="48">
        <f t="shared" si="131"/>
        <v>0</v>
      </c>
      <c r="LB31" s="48">
        <f t="shared" si="131"/>
        <v>0</v>
      </c>
      <c r="LC31" s="48">
        <f t="shared" si="131"/>
        <v>0</v>
      </c>
      <c r="LD31" s="48">
        <f t="shared" si="131"/>
        <v>0</v>
      </c>
      <c r="LE31" s="48">
        <f t="shared" si="131"/>
        <v>0</v>
      </c>
      <c r="LF31" s="48">
        <f t="shared" si="131"/>
        <v>0</v>
      </c>
      <c r="LG31" s="48">
        <f t="shared" si="132"/>
        <v>0</v>
      </c>
      <c r="LH31" s="48">
        <f t="shared" si="132"/>
        <v>0</v>
      </c>
      <c r="LI31" s="48">
        <f t="shared" si="132"/>
        <v>0</v>
      </c>
      <c r="LJ31" s="48">
        <f t="shared" si="132"/>
        <v>0</v>
      </c>
      <c r="LK31" s="48">
        <f t="shared" si="132"/>
        <v>0</v>
      </c>
      <c r="LL31" s="48">
        <f t="shared" si="132"/>
        <v>0</v>
      </c>
      <c r="LM31" s="48">
        <f t="shared" si="132"/>
        <v>0</v>
      </c>
      <c r="LN31" s="48">
        <f t="shared" si="132"/>
        <v>0</v>
      </c>
      <c r="LO31" s="48">
        <f t="shared" si="132"/>
        <v>0</v>
      </c>
      <c r="LP31" s="48">
        <f t="shared" si="132"/>
        <v>0</v>
      </c>
      <c r="LQ31" s="48">
        <f t="shared" si="133"/>
        <v>0</v>
      </c>
      <c r="LR31" s="48">
        <f t="shared" si="133"/>
        <v>0</v>
      </c>
      <c r="LS31" s="48">
        <f t="shared" si="133"/>
        <v>0</v>
      </c>
      <c r="LT31" s="48">
        <f t="shared" si="133"/>
        <v>0</v>
      </c>
      <c r="LU31" s="48">
        <f t="shared" si="133"/>
        <v>0</v>
      </c>
      <c r="LV31" s="48">
        <f t="shared" si="133"/>
        <v>0</v>
      </c>
      <c r="LW31" s="48">
        <f t="shared" si="133"/>
        <v>0</v>
      </c>
      <c r="LX31" s="48">
        <f t="shared" si="133"/>
        <v>0</v>
      </c>
      <c r="LY31" s="48">
        <f t="shared" si="133"/>
        <v>0</v>
      </c>
      <c r="LZ31" s="48">
        <f t="shared" si="133"/>
        <v>0</v>
      </c>
      <c r="MA31" s="48">
        <f t="shared" si="134"/>
        <v>0</v>
      </c>
      <c r="MB31" s="48">
        <f t="shared" si="134"/>
        <v>0</v>
      </c>
      <c r="MC31" s="48">
        <f t="shared" si="134"/>
        <v>0</v>
      </c>
      <c r="MD31" s="48">
        <f t="shared" si="134"/>
        <v>0</v>
      </c>
      <c r="ME31" s="48">
        <f t="shared" si="134"/>
        <v>0</v>
      </c>
      <c r="MF31" s="48">
        <f t="shared" si="134"/>
        <v>0</v>
      </c>
      <c r="MG31" s="48">
        <f t="shared" si="134"/>
        <v>0</v>
      </c>
      <c r="MH31" s="48">
        <f t="shared" si="134"/>
        <v>0</v>
      </c>
      <c r="MI31" s="48">
        <f t="shared" si="134"/>
        <v>0</v>
      </c>
      <c r="MJ31" s="48">
        <f t="shared" si="134"/>
        <v>0</v>
      </c>
      <c r="MK31" s="48">
        <f t="shared" si="135"/>
        <v>0</v>
      </c>
      <c r="ML31" s="48">
        <f t="shared" si="135"/>
        <v>0</v>
      </c>
      <c r="MM31" s="48">
        <f t="shared" si="135"/>
        <v>0</v>
      </c>
      <c r="MN31" s="48">
        <f t="shared" si="135"/>
        <v>0</v>
      </c>
      <c r="MO31" s="48">
        <f t="shared" si="135"/>
        <v>0</v>
      </c>
      <c r="MP31" s="48">
        <f t="shared" si="135"/>
        <v>0</v>
      </c>
      <c r="MQ31" s="48">
        <f t="shared" si="135"/>
        <v>0</v>
      </c>
      <c r="MR31" s="48">
        <f t="shared" si="135"/>
        <v>0</v>
      </c>
      <c r="MS31" s="48">
        <f t="shared" si="135"/>
        <v>0</v>
      </c>
      <c r="MT31" s="48">
        <f t="shared" si="135"/>
        <v>0</v>
      </c>
      <c r="MU31" s="48">
        <f t="shared" si="136"/>
        <v>0</v>
      </c>
      <c r="MV31" s="48">
        <f t="shared" si="136"/>
        <v>0</v>
      </c>
      <c r="MW31" s="48">
        <f t="shared" si="136"/>
        <v>0</v>
      </c>
      <c r="MX31" s="48">
        <f t="shared" si="136"/>
        <v>0</v>
      </c>
      <c r="MY31" s="48">
        <f t="shared" si="136"/>
        <v>0</v>
      </c>
      <c r="MZ31" s="48">
        <f t="shared" si="136"/>
        <v>0</v>
      </c>
      <c r="NA31" s="48">
        <f t="shared" si="136"/>
        <v>0</v>
      </c>
      <c r="NB31" s="48">
        <f t="shared" si="136"/>
        <v>0</v>
      </c>
      <c r="NC31" s="48">
        <f t="shared" si="136"/>
        <v>0</v>
      </c>
      <c r="ND31" s="48">
        <f t="shared" si="136"/>
        <v>0</v>
      </c>
      <c r="NE31" s="48">
        <f t="shared" si="137"/>
        <v>0</v>
      </c>
      <c r="NF31" s="48">
        <f t="shared" si="137"/>
        <v>0</v>
      </c>
      <c r="NG31" s="48">
        <f t="shared" si="137"/>
        <v>0</v>
      </c>
      <c r="NH31" s="48">
        <f t="shared" si="137"/>
        <v>0</v>
      </c>
      <c r="NI31" s="48">
        <f t="shared" si="137"/>
        <v>0</v>
      </c>
      <c r="NJ31" s="48">
        <f t="shared" si="137"/>
        <v>0</v>
      </c>
      <c r="NK31" s="48">
        <f t="shared" si="137"/>
        <v>0</v>
      </c>
      <c r="NL31" s="48">
        <f t="shared" si="137"/>
        <v>0</v>
      </c>
      <c r="NM31" s="48">
        <f t="shared" si="137"/>
        <v>0</v>
      </c>
      <c r="NN31" s="48">
        <f t="shared" si="137"/>
        <v>0</v>
      </c>
      <c r="NO31" s="48">
        <f t="shared" si="138"/>
        <v>0</v>
      </c>
      <c r="NP31" s="48">
        <f t="shared" si="138"/>
        <v>0</v>
      </c>
      <c r="NQ31" s="48">
        <f t="shared" si="138"/>
        <v>0</v>
      </c>
      <c r="NR31" s="48">
        <f t="shared" si="138"/>
        <v>0</v>
      </c>
      <c r="NS31" s="48">
        <f t="shared" si="138"/>
        <v>0</v>
      </c>
      <c r="NT31" s="48">
        <f t="shared" si="138"/>
        <v>0</v>
      </c>
      <c r="NU31" s="48">
        <f t="shared" si="138"/>
        <v>0</v>
      </c>
      <c r="NV31" s="48">
        <f t="shared" si="138"/>
        <v>0</v>
      </c>
      <c r="NW31" s="48">
        <f t="shared" si="138"/>
        <v>0</v>
      </c>
      <c r="NX31" s="48">
        <f t="shared" si="138"/>
        <v>0</v>
      </c>
      <c r="NY31" s="48">
        <f t="shared" si="139"/>
        <v>0</v>
      </c>
      <c r="NZ31" s="48">
        <f t="shared" si="139"/>
        <v>0</v>
      </c>
      <c r="OA31" s="48">
        <f t="shared" si="139"/>
        <v>0</v>
      </c>
      <c r="OB31" s="48">
        <f t="shared" si="139"/>
        <v>0</v>
      </c>
      <c r="OC31" s="48">
        <f t="shared" si="139"/>
        <v>0</v>
      </c>
      <c r="OD31" s="48">
        <f t="shared" si="139"/>
        <v>0</v>
      </c>
      <c r="OE31" s="48">
        <f t="shared" si="139"/>
        <v>0</v>
      </c>
      <c r="OF31" s="48">
        <f t="shared" si="139"/>
        <v>0</v>
      </c>
      <c r="OG31" s="48">
        <f t="shared" si="139"/>
        <v>0</v>
      </c>
      <c r="OH31" s="48">
        <f t="shared" si="139"/>
        <v>0</v>
      </c>
      <c r="OI31" s="48">
        <f t="shared" si="140"/>
        <v>0</v>
      </c>
      <c r="OJ31" s="48">
        <f t="shared" si="140"/>
        <v>0</v>
      </c>
      <c r="OK31" s="48">
        <f t="shared" si="140"/>
        <v>0</v>
      </c>
      <c r="OL31" s="48">
        <f t="shared" si="140"/>
        <v>0</v>
      </c>
      <c r="OM31" s="48">
        <f t="shared" si="140"/>
        <v>0</v>
      </c>
      <c r="ON31" s="48">
        <f t="shared" si="140"/>
        <v>0</v>
      </c>
      <c r="OO31" s="48">
        <f t="shared" si="140"/>
        <v>0</v>
      </c>
      <c r="OP31" s="48">
        <f t="shared" si="140"/>
        <v>0</v>
      </c>
      <c r="OQ31" s="48">
        <f t="shared" si="140"/>
        <v>0</v>
      </c>
      <c r="OR31" s="48">
        <f t="shared" si="140"/>
        <v>0</v>
      </c>
      <c r="OS31" s="48">
        <f t="shared" si="141"/>
        <v>0</v>
      </c>
      <c r="OT31" s="48">
        <f t="shared" si="141"/>
        <v>0</v>
      </c>
      <c r="OU31" s="48">
        <f t="shared" si="141"/>
        <v>0</v>
      </c>
      <c r="OV31" s="48">
        <f t="shared" si="141"/>
        <v>0</v>
      </c>
      <c r="OW31" s="48">
        <f t="shared" si="141"/>
        <v>0</v>
      </c>
      <c r="OX31" s="48">
        <f t="shared" si="141"/>
        <v>0</v>
      </c>
      <c r="OY31" s="48">
        <f t="shared" si="141"/>
        <v>0</v>
      </c>
      <c r="OZ31" s="48">
        <f t="shared" si="141"/>
        <v>0</v>
      </c>
      <c r="PA31" s="48">
        <f t="shared" si="141"/>
        <v>0</v>
      </c>
      <c r="PB31" s="48">
        <f t="shared" si="141"/>
        <v>0</v>
      </c>
      <c r="PC31" s="48">
        <f t="shared" si="142"/>
        <v>0</v>
      </c>
      <c r="PD31" s="48">
        <f t="shared" si="142"/>
        <v>0</v>
      </c>
      <c r="PE31" s="48">
        <f t="shared" si="142"/>
        <v>0</v>
      </c>
      <c r="PF31" s="48">
        <f t="shared" si="142"/>
        <v>0</v>
      </c>
      <c r="PG31" s="48">
        <f t="shared" si="142"/>
        <v>0</v>
      </c>
      <c r="PH31" s="48">
        <f t="shared" si="142"/>
        <v>0</v>
      </c>
      <c r="PI31" s="48">
        <f t="shared" si="142"/>
        <v>0</v>
      </c>
      <c r="PJ31" s="48">
        <f t="shared" si="142"/>
        <v>0</v>
      </c>
      <c r="PK31" s="48">
        <f t="shared" si="142"/>
        <v>0</v>
      </c>
      <c r="PL31" s="48">
        <f t="shared" si="142"/>
        <v>0</v>
      </c>
      <c r="PM31" s="48">
        <f t="shared" si="142"/>
        <v>0</v>
      </c>
      <c r="PN31" s="48">
        <f t="shared" si="142"/>
        <v>0</v>
      </c>
    </row>
    <row r="32" spans="1:430" x14ac:dyDescent="0.3">
      <c r="A32" s="29">
        <v>13</v>
      </c>
      <c r="B32" s="30">
        <f t="shared" si="96"/>
        <v>36.111111111111114</v>
      </c>
      <c r="C32" s="31">
        <f t="shared" si="97"/>
        <v>62.773712987603183</v>
      </c>
      <c r="D32" s="29">
        <f t="shared" si="98"/>
        <v>65</v>
      </c>
      <c r="E32" s="30">
        <f t="shared" si="99"/>
        <v>35.131376669734863</v>
      </c>
      <c r="F32" s="30">
        <f t="shared" si="104"/>
        <v>1.4376359852057874</v>
      </c>
      <c r="G32" s="30">
        <f t="shared" si="100"/>
        <v>1.1936271834043288</v>
      </c>
      <c r="H32" s="30">
        <f t="shared" si="101"/>
        <v>0.24400880180145856</v>
      </c>
      <c r="I32" s="30">
        <f t="shared" si="102"/>
        <v>0.40936613362087365</v>
      </c>
      <c r="J32" s="30">
        <f t="shared" si="103"/>
        <v>1.0282698515849138</v>
      </c>
      <c r="W32" s="46">
        <v>29</v>
      </c>
      <c r="X32" s="49">
        <f t="shared" si="14"/>
        <v>145</v>
      </c>
      <c r="Y32" s="52" t="str">
        <f t="shared" si="6"/>
        <v/>
      </c>
      <c r="Z32" s="63">
        <f t="shared" si="7"/>
        <v>0</v>
      </c>
      <c r="AA32" s="50">
        <f t="shared" si="8"/>
        <v>3.7158648868119405E-2</v>
      </c>
      <c r="AB32" s="50">
        <v>3.6127891944318824</v>
      </c>
      <c r="AC32" s="62">
        <f t="shared" si="15"/>
        <v>202.19458067147491</v>
      </c>
      <c r="AD32" s="54"/>
      <c r="AE32" s="46">
        <v>30</v>
      </c>
      <c r="AF32" s="51">
        <f t="shared" si="9"/>
        <v>0</v>
      </c>
      <c r="AG32" s="51">
        <f t="shared" si="105"/>
        <v>0</v>
      </c>
      <c r="AH32" s="51">
        <f t="shared" si="105"/>
        <v>0</v>
      </c>
      <c r="AI32" s="51">
        <f t="shared" si="105"/>
        <v>0</v>
      </c>
      <c r="AJ32" s="51">
        <f t="shared" si="105"/>
        <v>0</v>
      </c>
      <c r="AK32" s="51">
        <f t="shared" si="105"/>
        <v>0</v>
      </c>
      <c r="AL32" s="51">
        <f t="shared" si="105"/>
        <v>0</v>
      </c>
      <c r="AM32" s="51">
        <f t="shared" si="105"/>
        <v>0</v>
      </c>
      <c r="AN32" s="51">
        <f t="shared" si="105"/>
        <v>0</v>
      </c>
      <c r="AO32" s="51">
        <f t="shared" si="105"/>
        <v>1.4372901692793086E-5</v>
      </c>
      <c r="AP32" s="51">
        <f t="shared" si="105"/>
        <v>2.7857067307628778E-5</v>
      </c>
      <c r="AQ32" s="51">
        <f t="shared" si="106"/>
        <v>4.1075027703360157E-5</v>
      </c>
      <c r="AR32" s="51">
        <f t="shared" si="106"/>
        <v>5.9699549011322866E-5</v>
      </c>
      <c r="AS32" s="51">
        <f t="shared" si="106"/>
        <v>8.7540741517313391E-5</v>
      </c>
      <c r="AT32" s="51">
        <f t="shared" si="106"/>
        <v>1.2837388479443857E-4</v>
      </c>
      <c r="AU32" s="51">
        <f t="shared" si="106"/>
        <v>1.8776725283595457E-4</v>
      </c>
      <c r="AV32" s="51">
        <f t="shared" si="106"/>
        <v>2.7490993918839258E-4</v>
      </c>
      <c r="AW32" s="51">
        <f t="shared" si="106"/>
        <v>4.0443968208431289E-4</v>
      </c>
      <c r="AX32" s="51">
        <f t="shared" si="106"/>
        <v>5.9827068957529241E-4</v>
      </c>
      <c r="AY32" s="51">
        <f t="shared" si="106"/>
        <v>8.8742146466493359E-4</v>
      </c>
      <c r="AZ32" s="51">
        <f t="shared" si="106"/>
        <v>1.3138426304416823E-3</v>
      </c>
      <c r="BA32" s="51">
        <f t="shared" si="107"/>
        <v>1.9322447552118155E-3</v>
      </c>
      <c r="BB32" s="51">
        <f t="shared" si="107"/>
        <v>2.9578823769679957E-3</v>
      </c>
      <c r="BC32" s="51">
        <f t="shared" si="107"/>
        <v>4.3725776573519236E-3</v>
      </c>
      <c r="BD32" s="51">
        <f t="shared" si="107"/>
        <v>5.6037913669719245E-3</v>
      </c>
      <c r="BE32" s="51">
        <f t="shared" si="107"/>
        <v>6.0067150249743864E-3</v>
      </c>
      <c r="BF32" s="51">
        <f t="shared" si="107"/>
        <v>5.0334268353983951E-3</v>
      </c>
      <c r="BG32" s="51">
        <f t="shared" si="107"/>
        <v>2.648818732339102E-3</v>
      </c>
      <c r="BH32" s="51">
        <f t="shared" si="107"/>
        <v>7.6072713075802073E-4</v>
      </c>
      <c r="BI32" s="51">
        <f t="shared" si="107"/>
        <v>0</v>
      </c>
      <c r="BJ32" s="51">
        <f t="shared" si="107"/>
        <v>0</v>
      </c>
      <c r="BK32" s="51">
        <f t="shared" si="108"/>
        <v>0</v>
      </c>
      <c r="BL32" s="51">
        <f t="shared" si="108"/>
        <v>0</v>
      </c>
      <c r="BM32" s="51">
        <f t="shared" si="108"/>
        <v>0</v>
      </c>
      <c r="BN32" s="51">
        <f t="shared" si="108"/>
        <v>0</v>
      </c>
      <c r="BO32" s="51">
        <f t="shared" si="108"/>
        <v>0</v>
      </c>
      <c r="BP32" s="51">
        <f t="shared" si="108"/>
        <v>0</v>
      </c>
      <c r="BQ32" s="51">
        <f t="shared" si="108"/>
        <v>0</v>
      </c>
      <c r="BR32" s="51">
        <f t="shared" si="108"/>
        <v>0</v>
      </c>
      <c r="BS32" s="51">
        <f t="shared" si="108"/>
        <v>0</v>
      </c>
      <c r="BT32" s="51">
        <f t="shared" si="108"/>
        <v>0</v>
      </c>
      <c r="BU32" s="51">
        <f t="shared" si="109"/>
        <v>0</v>
      </c>
      <c r="BV32" s="51">
        <f t="shared" si="109"/>
        <v>0</v>
      </c>
      <c r="BW32" s="51">
        <f t="shared" si="109"/>
        <v>0</v>
      </c>
      <c r="BX32" s="51">
        <f t="shared" si="109"/>
        <v>0</v>
      </c>
      <c r="BY32" s="51">
        <f t="shared" si="109"/>
        <v>0</v>
      </c>
      <c r="BZ32" s="51">
        <f t="shared" si="109"/>
        <v>0</v>
      </c>
      <c r="CA32" s="51">
        <f t="shared" si="109"/>
        <v>0</v>
      </c>
      <c r="CB32" s="51">
        <f t="shared" si="109"/>
        <v>0</v>
      </c>
      <c r="CC32" s="51">
        <f t="shared" si="109"/>
        <v>0</v>
      </c>
      <c r="CD32" s="51">
        <f t="shared" si="109"/>
        <v>0</v>
      </c>
      <c r="CE32" s="51">
        <f t="shared" si="110"/>
        <v>0</v>
      </c>
      <c r="CF32" s="51">
        <f t="shared" si="110"/>
        <v>0</v>
      </c>
      <c r="CG32" s="51">
        <f t="shared" si="110"/>
        <v>0</v>
      </c>
      <c r="CH32" s="51">
        <f t="shared" si="110"/>
        <v>0</v>
      </c>
      <c r="CI32" s="51">
        <f t="shared" si="110"/>
        <v>0</v>
      </c>
      <c r="CJ32" s="51">
        <f t="shared" si="110"/>
        <v>0</v>
      </c>
      <c r="CK32" s="51">
        <f t="shared" si="110"/>
        <v>0</v>
      </c>
      <c r="CL32" s="51">
        <f t="shared" si="110"/>
        <v>0</v>
      </c>
      <c r="CM32" s="51">
        <f t="shared" si="110"/>
        <v>0</v>
      </c>
      <c r="CN32" s="51">
        <f t="shared" si="110"/>
        <v>0</v>
      </c>
      <c r="CO32" s="51">
        <f t="shared" si="111"/>
        <v>0</v>
      </c>
      <c r="CP32" s="51">
        <f t="shared" si="111"/>
        <v>0</v>
      </c>
      <c r="CQ32" s="51">
        <f t="shared" si="111"/>
        <v>0</v>
      </c>
      <c r="CR32" s="51">
        <f t="shared" si="111"/>
        <v>0</v>
      </c>
      <c r="CS32" s="51">
        <f t="shared" si="111"/>
        <v>0</v>
      </c>
      <c r="CT32" s="51">
        <f t="shared" si="111"/>
        <v>0</v>
      </c>
      <c r="CU32" s="51">
        <f t="shared" si="111"/>
        <v>0</v>
      </c>
      <c r="CV32" s="51">
        <f t="shared" si="111"/>
        <v>0</v>
      </c>
      <c r="CW32" s="51">
        <f t="shared" si="111"/>
        <v>0</v>
      </c>
      <c r="CX32" s="51">
        <f t="shared" si="111"/>
        <v>0</v>
      </c>
      <c r="CY32" s="51">
        <f t="shared" si="112"/>
        <v>0</v>
      </c>
      <c r="CZ32" s="51">
        <f t="shared" si="112"/>
        <v>0</v>
      </c>
      <c r="DA32" s="51">
        <f t="shared" si="112"/>
        <v>0</v>
      </c>
      <c r="DB32" s="51">
        <f t="shared" si="112"/>
        <v>0</v>
      </c>
      <c r="DC32" s="51">
        <f t="shared" si="112"/>
        <v>0</v>
      </c>
      <c r="DD32" s="51">
        <f t="shared" si="112"/>
        <v>0</v>
      </c>
      <c r="DE32" s="51">
        <f t="shared" si="112"/>
        <v>0</v>
      </c>
      <c r="DF32" s="51">
        <f t="shared" si="112"/>
        <v>0</v>
      </c>
      <c r="DG32" s="51">
        <f t="shared" si="112"/>
        <v>0</v>
      </c>
      <c r="DH32" s="51">
        <f t="shared" si="112"/>
        <v>0</v>
      </c>
      <c r="DI32" s="51">
        <f t="shared" si="113"/>
        <v>0</v>
      </c>
      <c r="DJ32" s="51">
        <f t="shared" si="113"/>
        <v>0</v>
      </c>
      <c r="DK32" s="51">
        <f t="shared" si="113"/>
        <v>0</v>
      </c>
      <c r="DL32" s="51">
        <f t="shared" si="113"/>
        <v>0</v>
      </c>
      <c r="DM32" s="51">
        <f t="shared" si="113"/>
        <v>0</v>
      </c>
      <c r="DN32" s="51">
        <f t="shared" si="113"/>
        <v>0</v>
      </c>
      <c r="DO32" s="51">
        <f t="shared" si="113"/>
        <v>0</v>
      </c>
      <c r="DP32" s="51">
        <f t="shared" si="113"/>
        <v>0</v>
      </c>
      <c r="DQ32" s="51">
        <f t="shared" si="113"/>
        <v>0</v>
      </c>
      <c r="DR32" s="51">
        <f t="shared" si="113"/>
        <v>0</v>
      </c>
      <c r="DS32" s="51">
        <f t="shared" si="114"/>
        <v>0</v>
      </c>
      <c r="DT32" s="51">
        <f t="shared" si="114"/>
        <v>0</v>
      </c>
      <c r="DU32" s="51">
        <f t="shared" si="114"/>
        <v>0</v>
      </c>
      <c r="DV32" s="51">
        <f t="shared" si="114"/>
        <v>0</v>
      </c>
      <c r="DW32" s="51">
        <f t="shared" si="114"/>
        <v>0</v>
      </c>
      <c r="DX32" s="51">
        <f t="shared" si="114"/>
        <v>0</v>
      </c>
      <c r="DY32" s="51">
        <f t="shared" si="114"/>
        <v>0</v>
      </c>
      <c r="DZ32" s="51">
        <f t="shared" si="114"/>
        <v>0</v>
      </c>
      <c r="EA32" s="51">
        <f t="shared" si="114"/>
        <v>0</v>
      </c>
      <c r="EB32" s="51">
        <f t="shared" si="114"/>
        <v>0</v>
      </c>
      <c r="EC32" s="51">
        <f t="shared" si="115"/>
        <v>0</v>
      </c>
      <c r="ED32" s="51">
        <f t="shared" si="115"/>
        <v>0</v>
      </c>
      <c r="EE32" s="51">
        <f t="shared" si="115"/>
        <v>0</v>
      </c>
      <c r="EF32" s="51">
        <f t="shared" si="115"/>
        <v>0</v>
      </c>
      <c r="EG32" s="51">
        <f t="shared" si="115"/>
        <v>0</v>
      </c>
      <c r="EH32" s="51">
        <f t="shared" si="115"/>
        <v>0</v>
      </c>
      <c r="EI32" s="51">
        <f t="shared" si="115"/>
        <v>0</v>
      </c>
      <c r="EJ32" s="51">
        <f t="shared" si="115"/>
        <v>0</v>
      </c>
      <c r="EK32" s="51">
        <f t="shared" si="115"/>
        <v>0</v>
      </c>
      <c r="EL32" s="51">
        <f t="shared" si="115"/>
        <v>0</v>
      </c>
      <c r="EM32" s="51">
        <f t="shared" si="116"/>
        <v>0</v>
      </c>
      <c r="EN32" s="51">
        <f t="shared" si="116"/>
        <v>0</v>
      </c>
      <c r="EO32" s="51">
        <f t="shared" si="116"/>
        <v>0</v>
      </c>
      <c r="EP32" s="51">
        <f t="shared" si="116"/>
        <v>0</v>
      </c>
      <c r="EQ32" s="51">
        <f t="shared" si="116"/>
        <v>0</v>
      </c>
      <c r="ER32" s="51">
        <f t="shared" si="116"/>
        <v>0</v>
      </c>
      <c r="ES32" s="51">
        <f t="shared" si="116"/>
        <v>0</v>
      </c>
      <c r="ET32" s="51">
        <f t="shared" si="116"/>
        <v>0</v>
      </c>
      <c r="EU32" s="51">
        <f t="shared" si="116"/>
        <v>0</v>
      </c>
      <c r="EV32" s="51">
        <f t="shared" si="116"/>
        <v>0</v>
      </c>
      <c r="EW32" s="51">
        <f t="shared" si="117"/>
        <v>0</v>
      </c>
      <c r="EX32" s="51">
        <f t="shared" si="117"/>
        <v>0</v>
      </c>
      <c r="EY32" s="51">
        <f t="shared" si="117"/>
        <v>0</v>
      </c>
      <c r="EZ32" s="51">
        <f t="shared" si="117"/>
        <v>0</v>
      </c>
      <c r="FA32" s="51">
        <f t="shared" si="117"/>
        <v>0</v>
      </c>
      <c r="FB32" s="51">
        <f t="shared" si="117"/>
        <v>0</v>
      </c>
      <c r="FC32" s="51">
        <f t="shared" si="117"/>
        <v>0</v>
      </c>
      <c r="FD32" s="51">
        <f t="shared" si="117"/>
        <v>0</v>
      </c>
      <c r="FE32" s="51">
        <f t="shared" si="117"/>
        <v>0</v>
      </c>
      <c r="FF32" s="51">
        <f t="shared" si="117"/>
        <v>0</v>
      </c>
      <c r="FG32" s="51">
        <f t="shared" si="118"/>
        <v>0</v>
      </c>
      <c r="FH32" s="51">
        <f t="shared" si="118"/>
        <v>0</v>
      </c>
      <c r="FI32" s="51">
        <f t="shared" si="118"/>
        <v>0</v>
      </c>
      <c r="FJ32" s="51">
        <f t="shared" si="118"/>
        <v>0</v>
      </c>
      <c r="FK32" s="51">
        <f t="shared" si="118"/>
        <v>0</v>
      </c>
      <c r="FL32" s="51">
        <f t="shared" si="118"/>
        <v>0</v>
      </c>
      <c r="FM32" s="51">
        <f t="shared" si="118"/>
        <v>0</v>
      </c>
      <c r="FN32" s="51">
        <f t="shared" si="118"/>
        <v>0</v>
      </c>
      <c r="FO32" s="51">
        <f t="shared" si="118"/>
        <v>0</v>
      </c>
      <c r="FP32" s="51">
        <f t="shared" si="118"/>
        <v>0</v>
      </c>
      <c r="FQ32" s="51">
        <f t="shared" si="119"/>
        <v>0</v>
      </c>
      <c r="FR32" s="51">
        <f t="shared" si="119"/>
        <v>0</v>
      </c>
      <c r="FS32" s="51">
        <f t="shared" si="119"/>
        <v>0</v>
      </c>
      <c r="FT32" s="51">
        <f t="shared" si="119"/>
        <v>0</v>
      </c>
      <c r="FU32" s="51">
        <f t="shared" si="119"/>
        <v>0</v>
      </c>
      <c r="FV32" s="51">
        <f t="shared" si="119"/>
        <v>0</v>
      </c>
      <c r="FW32" s="51">
        <f t="shared" si="119"/>
        <v>0</v>
      </c>
      <c r="FX32" s="51">
        <f t="shared" si="119"/>
        <v>0</v>
      </c>
      <c r="FY32" s="51">
        <f t="shared" si="119"/>
        <v>0</v>
      </c>
      <c r="FZ32" s="51">
        <f t="shared" si="119"/>
        <v>0</v>
      </c>
      <c r="GA32" s="51">
        <f t="shared" si="120"/>
        <v>0</v>
      </c>
      <c r="GB32" s="51">
        <f t="shared" si="120"/>
        <v>0</v>
      </c>
      <c r="GC32" s="51">
        <f t="shared" si="120"/>
        <v>0</v>
      </c>
      <c r="GD32" s="51">
        <f t="shared" si="120"/>
        <v>0</v>
      </c>
      <c r="GE32" s="51">
        <f t="shared" si="120"/>
        <v>0</v>
      </c>
      <c r="GF32" s="51">
        <f t="shared" si="120"/>
        <v>0</v>
      </c>
      <c r="GG32" s="51">
        <f t="shared" si="120"/>
        <v>0</v>
      </c>
      <c r="GH32" s="51">
        <f t="shared" si="120"/>
        <v>0</v>
      </c>
      <c r="GI32" s="51">
        <f t="shared" si="120"/>
        <v>0</v>
      </c>
      <c r="GJ32" s="51">
        <f t="shared" si="120"/>
        <v>0</v>
      </c>
      <c r="GK32" s="51">
        <f t="shared" si="121"/>
        <v>0</v>
      </c>
      <c r="GL32" s="51">
        <f t="shared" si="121"/>
        <v>0</v>
      </c>
      <c r="GM32" s="51">
        <f t="shared" si="121"/>
        <v>0</v>
      </c>
      <c r="GN32" s="51">
        <f t="shared" si="121"/>
        <v>0</v>
      </c>
      <c r="GO32" s="51">
        <f t="shared" si="121"/>
        <v>0</v>
      </c>
      <c r="GP32" s="51">
        <f t="shared" si="121"/>
        <v>0</v>
      </c>
      <c r="GQ32" s="51">
        <f t="shared" si="121"/>
        <v>0</v>
      </c>
      <c r="GR32" s="51">
        <f t="shared" si="121"/>
        <v>0</v>
      </c>
      <c r="GS32" s="51">
        <f t="shared" si="121"/>
        <v>0</v>
      </c>
      <c r="GT32" s="51">
        <f t="shared" si="121"/>
        <v>0</v>
      </c>
      <c r="GU32" s="51">
        <f t="shared" si="122"/>
        <v>0</v>
      </c>
      <c r="GV32" s="51">
        <f t="shared" si="122"/>
        <v>0</v>
      </c>
      <c r="GW32" s="51">
        <f t="shared" si="122"/>
        <v>0</v>
      </c>
      <c r="GX32" s="51">
        <f t="shared" si="122"/>
        <v>0</v>
      </c>
      <c r="GY32" s="51">
        <f t="shared" si="122"/>
        <v>0</v>
      </c>
      <c r="GZ32" s="51">
        <f t="shared" si="122"/>
        <v>0</v>
      </c>
      <c r="HA32" s="51">
        <f t="shared" si="122"/>
        <v>0</v>
      </c>
      <c r="HB32" s="51">
        <f t="shared" si="122"/>
        <v>0</v>
      </c>
      <c r="HC32" s="51">
        <f t="shared" si="122"/>
        <v>0</v>
      </c>
      <c r="HD32" s="51">
        <f t="shared" si="122"/>
        <v>0</v>
      </c>
      <c r="HE32" s="51">
        <f t="shared" si="123"/>
        <v>0</v>
      </c>
      <c r="HF32" s="51">
        <f t="shared" si="123"/>
        <v>0</v>
      </c>
      <c r="HG32" s="51">
        <f t="shared" si="123"/>
        <v>0</v>
      </c>
      <c r="HH32" s="51">
        <f t="shared" si="123"/>
        <v>0</v>
      </c>
      <c r="HI32" s="51">
        <f t="shared" si="123"/>
        <v>0</v>
      </c>
      <c r="HJ32" s="51">
        <f t="shared" si="123"/>
        <v>0</v>
      </c>
      <c r="HK32" s="51">
        <f t="shared" si="123"/>
        <v>0</v>
      </c>
      <c r="HL32" s="51">
        <f t="shared" si="123"/>
        <v>0</v>
      </c>
      <c r="HM32" s="51">
        <f t="shared" si="123"/>
        <v>0</v>
      </c>
      <c r="HN32" s="51">
        <f t="shared" si="123"/>
        <v>0</v>
      </c>
      <c r="HO32" s="51">
        <f t="shared" si="123"/>
        <v>0</v>
      </c>
      <c r="HP32" s="51">
        <f t="shared" si="123"/>
        <v>0</v>
      </c>
      <c r="HR32" s="46">
        <v>29</v>
      </c>
      <c r="HS32" s="49">
        <f t="shared" si="35"/>
        <v>145</v>
      </c>
      <c r="HT32" s="52" t="str">
        <f t="shared" si="36"/>
        <v/>
      </c>
      <c r="HU32" s="63">
        <f t="shared" si="37"/>
        <v>0</v>
      </c>
      <c r="HV32" s="50">
        <f t="shared" si="10"/>
        <v>0.42025168212056985</v>
      </c>
      <c r="HW32" s="50" t="str">
        <f t="shared" si="11"/>
        <v>02:25</v>
      </c>
      <c r="HX32" s="50">
        <v>16.277374299964677</v>
      </c>
      <c r="HY32" s="62">
        <f>HY31+HX32*Escenario1!$D$15*0.06</f>
        <v>419.82097135338182</v>
      </c>
      <c r="HZ32" s="50">
        <f t="shared" si="38"/>
        <v>12.664585105532794</v>
      </c>
      <c r="IA32" s="64">
        <f>IA31+HZ32*Escenario1!$D$15*0.06</f>
        <v>217.62639068190691</v>
      </c>
      <c r="IB32" s="54"/>
      <c r="IC32" s="47">
        <v>30</v>
      </c>
      <c r="ID32" s="48">
        <f t="shared" si="12"/>
        <v>0</v>
      </c>
      <c r="IE32" s="48">
        <f t="shared" si="124"/>
        <v>0</v>
      </c>
      <c r="IF32" s="48">
        <f t="shared" si="124"/>
        <v>0</v>
      </c>
      <c r="IG32" s="48">
        <f t="shared" si="124"/>
        <v>0</v>
      </c>
      <c r="IH32" s="48">
        <f t="shared" si="124"/>
        <v>0</v>
      </c>
      <c r="II32" s="48">
        <f t="shared" si="124"/>
        <v>0</v>
      </c>
      <c r="IJ32" s="48">
        <f t="shared" si="124"/>
        <v>0</v>
      </c>
      <c r="IK32" s="48">
        <f t="shared" si="124"/>
        <v>0</v>
      </c>
      <c r="IL32" s="48">
        <f t="shared" si="124"/>
        <v>0</v>
      </c>
      <c r="IM32" s="48">
        <f t="shared" si="124"/>
        <v>0</v>
      </c>
      <c r="IN32" s="48">
        <f t="shared" si="124"/>
        <v>0</v>
      </c>
      <c r="IO32" s="48">
        <f t="shared" si="125"/>
        <v>0</v>
      </c>
      <c r="IP32" s="48">
        <f t="shared" si="125"/>
        <v>0</v>
      </c>
      <c r="IQ32" s="48">
        <f t="shared" si="125"/>
        <v>0</v>
      </c>
      <c r="IR32" s="48">
        <f t="shared" si="125"/>
        <v>0</v>
      </c>
      <c r="IS32" s="48">
        <f t="shared" si="125"/>
        <v>0</v>
      </c>
      <c r="IT32" s="48">
        <f t="shared" si="125"/>
        <v>0</v>
      </c>
      <c r="IU32" s="48">
        <f t="shared" si="125"/>
        <v>0</v>
      </c>
      <c r="IV32" s="48">
        <f t="shared" si="125"/>
        <v>0</v>
      </c>
      <c r="IW32" s="48">
        <f t="shared" si="125"/>
        <v>0</v>
      </c>
      <c r="IX32" s="48">
        <f t="shared" si="125"/>
        <v>4.4751983576649488E-5</v>
      </c>
      <c r="IY32" s="48">
        <f t="shared" si="126"/>
        <v>1.1151658490373781E-4</v>
      </c>
      <c r="IZ32" s="48">
        <f t="shared" si="126"/>
        <v>2.5595687974807398E-4</v>
      </c>
      <c r="JA32" s="48">
        <f t="shared" si="126"/>
        <v>5.8604981628922268E-4</v>
      </c>
      <c r="JB32" s="48">
        <f t="shared" si="126"/>
        <v>1.3658629589843377E-3</v>
      </c>
      <c r="JC32" s="48">
        <f t="shared" si="126"/>
        <v>3.2093238342923826E-3</v>
      </c>
      <c r="JD32" s="48">
        <f t="shared" si="126"/>
        <v>7.8504339864859992E-3</v>
      </c>
      <c r="JE32" s="48">
        <f t="shared" si="126"/>
        <v>1.2976985830460603E-2</v>
      </c>
      <c r="JF32" s="48">
        <f t="shared" si="126"/>
        <v>6.7154609757989992E-3</v>
      </c>
      <c r="JG32" s="48">
        <f t="shared" si="126"/>
        <v>0</v>
      </c>
      <c r="JH32" s="48">
        <f t="shared" si="126"/>
        <v>0</v>
      </c>
      <c r="JI32" s="48">
        <f t="shared" si="127"/>
        <v>0</v>
      </c>
      <c r="JJ32" s="48">
        <f t="shared" si="127"/>
        <v>0</v>
      </c>
      <c r="JK32" s="48">
        <f t="shared" si="127"/>
        <v>0</v>
      </c>
      <c r="JL32" s="48">
        <f t="shared" si="127"/>
        <v>0</v>
      </c>
      <c r="JM32" s="48">
        <f t="shared" si="127"/>
        <v>0</v>
      </c>
      <c r="JN32" s="48">
        <f t="shared" si="127"/>
        <v>0</v>
      </c>
      <c r="JO32" s="48">
        <f t="shared" si="127"/>
        <v>0</v>
      </c>
      <c r="JP32" s="48">
        <f t="shared" si="127"/>
        <v>0</v>
      </c>
      <c r="JQ32" s="48">
        <f t="shared" si="127"/>
        <v>0</v>
      </c>
      <c r="JR32" s="48">
        <f t="shared" si="127"/>
        <v>0</v>
      </c>
      <c r="JS32" s="48">
        <f t="shared" si="128"/>
        <v>0</v>
      </c>
      <c r="JT32" s="48">
        <f t="shared" si="128"/>
        <v>0</v>
      </c>
      <c r="JU32" s="48">
        <f t="shared" si="128"/>
        <v>0</v>
      </c>
      <c r="JV32" s="48">
        <f t="shared" si="128"/>
        <v>0</v>
      </c>
      <c r="JW32" s="48">
        <f t="shared" si="128"/>
        <v>0</v>
      </c>
      <c r="JX32" s="48">
        <f t="shared" si="128"/>
        <v>0</v>
      </c>
      <c r="JY32" s="48">
        <f t="shared" si="128"/>
        <v>0</v>
      </c>
      <c r="JZ32" s="48">
        <f t="shared" si="128"/>
        <v>0</v>
      </c>
      <c r="KA32" s="48">
        <f t="shared" si="128"/>
        <v>0</v>
      </c>
      <c r="KB32" s="48">
        <f t="shared" si="128"/>
        <v>0</v>
      </c>
      <c r="KC32" s="48">
        <f t="shared" si="129"/>
        <v>0</v>
      </c>
      <c r="KD32" s="48">
        <f t="shared" si="129"/>
        <v>0</v>
      </c>
      <c r="KE32" s="48">
        <f t="shared" si="129"/>
        <v>0</v>
      </c>
      <c r="KF32" s="48">
        <f t="shared" si="129"/>
        <v>0</v>
      </c>
      <c r="KG32" s="48">
        <f t="shared" si="129"/>
        <v>0</v>
      </c>
      <c r="KH32" s="48">
        <f t="shared" si="129"/>
        <v>0</v>
      </c>
      <c r="KI32" s="48">
        <f t="shared" si="129"/>
        <v>0</v>
      </c>
      <c r="KJ32" s="48">
        <f t="shared" si="129"/>
        <v>0</v>
      </c>
      <c r="KK32" s="48">
        <f t="shared" si="129"/>
        <v>0</v>
      </c>
      <c r="KL32" s="48">
        <f t="shared" si="129"/>
        <v>0</v>
      </c>
      <c r="KM32" s="48">
        <f t="shared" si="130"/>
        <v>0</v>
      </c>
      <c r="KN32" s="48">
        <f t="shared" si="130"/>
        <v>0</v>
      </c>
      <c r="KO32" s="48">
        <f t="shared" si="130"/>
        <v>0</v>
      </c>
      <c r="KP32" s="48">
        <f t="shared" si="130"/>
        <v>0</v>
      </c>
      <c r="KQ32" s="48">
        <f t="shared" si="130"/>
        <v>0</v>
      </c>
      <c r="KR32" s="48">
        <f t="shared" si="130"/>
        <v>0</v>
      </c>
      <c r="KS32" s="48">
        <f t="shared" si="130"/>
        <v>0</v>
      </c>
      <c r="KT32" s="48">
        <f t="shared" si="130"/>
        <v>0</v>
      </c>
      <c r="KU32" s="48">
        <f t="shared" si="130"/>
        <v>0</v>
      </c>
      <c r="KV32" s="48">
        <f t="shared" si="130"/>
        <v>0</v>
      </c>
      <c r="KW32" s="48">
        <f t="shared" si="131"/>
        <v>0</v>
      </c>
      <c r="KX32" s="48">
        <f t="shared" si="131"/>
        <v>0</v>
      </c>
      <c r="KY32" s="48">
        <f t="shared" si="131"/>
        <v>0</v>
      </c>
      <c r="KZ32" s="48">
        <f t="shared" si="131"/>
        <v>0</v>
      </c>
      <c r="LA32" s="48">
        <f t="shared" si="131"/>
        <v>0</v>
      </c>
      <c r="LB32" s="48">
        <f t="shared" si="131"/>
        <v>0</v>
      </c>
      <c r="LC32" s="48">
        <f t="shared" si="131"/>
        <v>0</v>
      </c>
      <c r="LD32" s="48">
        <f t="shared" si="131"/>
        <v>0</v>
      </c>
      <c r="LE32" s="48">
        <f t="shared" si="131"/>
        <v>0</v>
      </c>
      <c r="LF32" s="48">
        <f t="shared" si="131"/>
        <v>0</v>
      </c>
      <c r="LG32" s="48">
        <f t="shared" si="132"/>
        <v>0</v>
      </c>
      <c r="LH32" s="48">
        <f t="shared" si="132"/>
        <v>0</v>
      </c>
      <c r="LI32" s="48">
        <f t="shared" si="132"/>
        <v>0</v>
      </c>
      <c r="LJ32" s="48">
        <f t="shared" si="132"/>
        <v>0</v>
      </c>
      <c r="LK32" s="48">
        <f t="shared" si="132"/>
        <v>0</v>
      </c>
      <c r="LL32" s="48">
        <f t="shared" si="132"/>
        <v>0</v>
      </c>
      <c r="LM32" s="48">
        <f t="shared" si="132"/>
        <v>0</v>
      </c>
      <c r="LN32" s="48">
        <f t="shared" si="132"/>
        <v>0</v>
      </c>
      <c r="LO32" s="48">
        <f t="shared" si="132"/>
        <v>0</v>
      </c>
      <c r="LP32" s="48">
        <f t="shared" si="132"/>
        <v>0</v>
      </c>
      <c r="LQ32" s="48">
        <f t="shared" si="133"/>
        <v>0</v>
      </c>
      <c r="LR32" s="48">
        <f t="shared" si="133"/>
        <v>0</v>
      </c>
      <c r="LS32" s="48">
        <f t="shared" si="133"/>
        <v>0</v>
      </c>
      <c r="LT32" s="48">
        <f t="shared" si="133"/>
        <v>0</v>
      </c>
      <c r="LU32" s="48">
        <f t="shared" si="133"/>
        <v>0</v>
      </c>
      <c r="LV32" s="48">
        <f t="shared" si="133"/>
        <v>0</v>
      </c>
      <c r="LW32" s="48">
        <f t="shared" si="133"/>
        <v>0</v>
      </c>
      <c r="LX32" s="48">
        <f t="shared" si="133"/>
        <v>0</v>
      </c>
      <c r="LY32" s="48">
        <f t="shared" si="133"/>
        <v>0</v>
      </c>
      <c r="LZ32" s="48">
        <f t="shared" si="133"/>
        <v>0</v>
      </c>
      <c r="MA32" s="48">
        <f t="shared" si="134"/>
        <v>0</v>
      </c>
      <c r="MB32" s="48">
        <f t="shared" si="134"/>
        <v>0</v>
      </c>
      <c r="MC32" s="48">
        <f t="shared" si="134"/>
        <v>0</v>
      </c>
      <c r="MD32" s="48">
        <f t="shared" si="134"/>
        <v>0</v>
      </c>
      <c r="ME32" s="48">
        <f t="shared" si="134"/>
        <v>0</v>
      </c>
      <c r="MF32" s="48">
        <f t="shared" si="134"/>
        <v>0</v>
      </c>
      <c r="MG32" s="48">
        <f t="shared" si="134"/>
        <v>0</v>
      </c>
      <c r="MH32" s="48">
        <f t="shared" si="134"/>
        <v>0</v>
      </c>
      <c r="MI32" s="48">
        <f t="shared" si="134"/>
        <v>0</v>
      </c>
      <c r="MJ32" s="48">
        <f t="shared" si="134"/>
        <v>0</v>
      </c>
      <c r="MK32" s="48">
        <f t="shared" si="135"/>
        <v>0</v>
      </c>
      <c r="ML32" s="48">
        <f t="shared" si="135"/>
        <v>0</v>
      </c>
      <c r="MM32" s="48">
        <f t="shared" si="135"/>
        <v>0</v>
      </c>
      <c r="MN32" s="48">
        <f t="shared" si="135"/>
        <v>0</v>
      </c>
      <c r="MO32" s="48">
        <f t="shared" si="135"/>
        <v>0</v>
      </c>
      <c r="MP32" s="48">
        <f t="shared" si="135"/>
        <v>0</v>
      </c>
      <c r="MQ32" s="48">
        <f t="shared" si="135"/>
        <v>0</v>
      </c>
      <c r="MR32" s="48">
        <f t="shared" si="135"/>
        <v>0</v>
      </c>
      <c r="MS32" s="48">
        <f t="shared" si="135"/>
        <v>0</v>
      </c>
      <c r="MT32" s="48">
        <f t="shared" si="135"/>
        <v>0</v>
      </c>
      <c r="MU32" s="48">
        <f t="shared" si="136"/>
        <v>0</v>
      </c>
      <c r="MV32" s="48">
        <f t="shared" si="136"/>
        <v>0</v>
      </c>
      <c r="MW32" s="48">
        <f t="shared" si="136"/>
        <v>0</v>
      </c>
      <c r="MX32" s="48">
        <f t="shared" si="136"/>
        <v>0</v>
      </c>
      <c r="MY32" s="48">
        <f t="shared" si="136"/>
        <v>0</v>
      </c>
      <c r="MZ32" s="48">
        <f t="shared" si="136"/>
        <v>0</v>
      </c>
      <c r="NA32" s="48">
        <f t="shared" si="136"/>
        <v>0</v>
      </c>
      <c r="NB32" s="48">
        <f t="shared" si="136"/>
        <v>0</v>
      </c>
      <c r="NC32" s="48">
        <f t="shared" si="136"/>
        <v>0</v>
      </c>
      <c r="ND32" s="48">
        <f t="shared" si="136"/>
        <v>0</v>
      </c>
      <c r="NE32" s="48">
        <f t="shared" si="137"/>
        <v>0</v>
      </c>
      <c r="NF32" s="48">
        <f t="shared" si="137"/>
        <v>0</v>
      </c>
      <c r="NG32" s="48">
        <f t="shared" si="137"/>
        <v>0</v>
      </c>
      <c r="NH32" s="48">
        <f t="shared" si="137"/>
        <v>0</v>
      </c>
      <c r="NI32" s="48">
        <f t="shared" si="137"/>
        <v>0</v>
      </c>
      <c r="NJ32" s="48">
        <f t="shared" si="137"/>
        <v>0</v>
      </c>
      <c r="NK32" s="48">
        <f t="shared" si="137"/>
        <v>0</v>
      </c>
      <c r="NL32" s="48">
        <f t="shared" si="137"/>
        <v>0</v>
      </c>
      <c r="NM32" s="48">
        <f t="shared" si="137"/>
        <v>0</v>
      </c>
      <c r="NN32" s="48">
        <f t="shared" si="137"/>
        <v>0</v>
      </c>
      <c r="NO32" s="48">
        <f t="shared" si="138"/>
        <v>0</v>
      </c>
      <c r="NP32" s="48">
        <f t="shared" si="138"/>
        <v>0</v>
      </c>
      <c r="NQ32" s="48">
        <f t="shared" si="138"/>
        <v>0</v>
      </c>
      <c r="NR32" s="48">
        <f t="shared" si="138"/>
        <v>0</v>
      </c>
      <c r="NS32" s="48">
        <f t="shared" si="138"/>
        <v>0</v>
      </c>
      <c r="NT32" s="48">
        <f t="shared" si="138"/>
        <v>0</v>
      </c>
      <c r="NU32" s="48">
        <f t="shared" si="138"/>
        <v>0</v>
      </c>
      <c r="NV32" s="48">
        <f t="shared" si="138"/>
        <v>0</v>
      </c>
      <c r="NW32" s="48">
        <f t="shared" si="138"/>
        <v>0</v>
      </c>
      <c r="NX32" s="48">
        <f t="shared" si="138"/>
        <v>0</v>
      </c>
      <c r="NY32" s="48">
        <f t="shared" si="139"/>
        <v>0</v>
      </c>
      <c r="NZ32" s="48">
        <f t="shared" si="139"/>
        <v>0</v>
      </c>
      <c r="OA32" s="48">
        <f t="shared" si="139"/>
        <v>0</v>
      </c>
      <c r="OB32" s="48">
        <f t="shared" si="139"/>
        <v>0</v>
      </c>
      <c r="OC32" s="48">
        <f t="shared" si="139"/>
        <v>0</v>
      </c>
      <c r="OD32" s="48">
        <f t="shared" si="139"/>
        <v>0</v>
      </c>
      <c r="OE32" s="48">
        <f t="shared" si="139"/>
        <v>0</v>
      </c>
      <c r="OF32" s="48">
        <f t="shared" si="139"/>
        <v>0</v>
      </c>
      <c r="OG32" s="48">
        <f t="shared" si="139"/>
        <v>0</v>
      </c>
      <c r="OH32" s="48">
        <f t="shared" si="139"/>
        <v>0</v>
      </c>
      <c r="OI32" s="48">
        <f t="shared" si="140"/>
        <v>0</v>
      </c>
      <c r="OJ32" s="48">
        <f t="shared" si="140"/>
        <v>0</v>
      </c>
      <c r="OK32" s="48">
        <f t="shared" si="140"/>
        <v>0</v>
      </c>
      <c r="OL32" s="48">
        <f t="shared" si="140"/>
        <v>0</v>
      </c>
      <c r="OM32" s="48">
        <f t="shared" si="140"/>
        <v>0</v>
      </c>
      <c r="ON32" s="48">
        <f t="shared" si="140"/>
        <v>0</v>
      </c>
      <c r="OO32" s="48">
        <f t="shared" si="140"/>
        <v>0</v>
      </c>
      <c r="OP32" s="48">
        <f t="shared" si="140"/>
        <v>0</v>
      </c>
      <c r="OQ32" s="48">
        <f t="shared" si="140"/>
        <v>0</v>
      </c>
      <c r="OR32" s="48">
        <f t="shared" si="140"/>
        <v>0</v>
      </c>
      <c r="OS32" s="48">
        <f t="shared" si="141"/>
        <v>0</v>
      </c>
      <c r="OT32" s="48">
        <f t="shared" si="141"/>
        <v>0</v>
      </c>
      <c r="OU32" s="48">
        <f t="shared" si="141"/>
        <v>0</v>
      </c>
      <c r="OV32" s="48">
        <f t="shared" si="141"/>
        <v>0</v>
      </c>
      <c r="OW32" s="48">
        <f t="shared" si="141"/>
        <v>0</v>
      </c>
      <c r="OX32" s="48">
        <f t="shared" si="141"/>
        <v>0</v>
      </c>
      <c r="OY32" s="48">
        <f t="shared" si="141"/>
        <v>0</v>
      </c>
      <c r="OZ32" s="48">
        <f t="shared" si="141"/>
        <v>0</v>
      </c>
      <c r="PA32" s="48">
        <f t="shared" si="141"/>
        <v>0</v>
      </c>
      <c r="PB32" s="48">
        <f t="shared" si="141"/>
        <v>0</v>
      </c>
      <c r="PC32" s="48">
        <f t="shared" si="142"/>
        <v>0</v>
      </c>
      <c r="PD32" s="48">
        <f t="shared" si="142"/>
        <v>0</v>
      </c>
      <c r="PE32" s="48">
        <f t="shared" si="142"/>
        <v>0</v>
      </c>
      <c r="PF32" s="48">
        <f t="shared" si="142"/>
        <v>0</v>
      </c>
      <c r="PG32" s="48">
        <f t="shared" si="142"/>
        <v>0</v>
      </c>
      <c r="PH32" s="48">
        <f t="shared" si="142"/>
        <v>0</v>
      </c>
      <c r="PI32" s="48">
        <f t="shared" si="142"/>
        <v>0</v>
      </c>
      <c r="PJ32" s="48">
        <f t="shared" si="142"/>
        <v>0</v>
      </c>
      <c r="PK32" s="48">
        <f t="shared" si="142"/>
        <v>0</v>
      </c>
      <c r="PL32" s="48">
        <f t="shared" si="142"/>
        <v>0</v>
      </c>
      <c r="PM32" s="48">
        <f t="shared" si="142"/>
        <v>0</v>
      </c>
      <c r="PN32" s="48">
        <f t="shared" si="142"/>
        <v>0</v>
      </c>
    </row>
    <row r="33" spans="1:430" x14ac:dyDescent="0.3">
      <c r="A33" s="29">
        <v>14</v>
      </c>
      <c r="B33" s="30">
        <f t="shared" si="96"/>
        <v>38.888888888888886</v>
      </c>
      <c r="C33" s="31">
        <f t="shared" si="97"/>
        <v>65.194130353657556</v>
      </c>
      <c r="D33" s="29">
        <f t="shared" si="98"/>
        <v>70</v>
      </c>
      <c r="E33" s="30">
        <f t="shared" si="99"/>
        <v>36.485965878144704</v>
      </c>
      <c r="F33" s="30">
        <f t="shared" si="104"/>
        <v>1.3545892084098412</v>
      </c>
      <c r="G33" s="30">
        <f t="shared" si="100"/>
        <v>1.1123503297167645</v>
      </c>
      <c r="H33" s="30">
        <f t="shared" si="101"/>
        <v>0.2422388786930767</v>
      </c>
      <c r="I33" s="30">
        <f t="shared" si="102"/>
        <v>0.35937461892074996</v>
      </c>
      <c r="J33" s="30">
        <f t="shared" si="103"/>
        <v>0.99521458948909125</v>
      </c>
      <c r="W33" s="46">
        <v>30</v>
      </c>
      <c r="X33" s="49">
        <f t="shared" si="14"/>
        <v>150</v>
      </c>
      <c r="Y33" s="52" t="str">
        <f t="shared" si="6"/>
        <v/>
      </c>
      <c r="Z33" s="63">
        <f t="shared" si="7"/>
        <v>0</v>
      </c>
      <c r="AA33" s="50">
        <f t="shared" si="8"/>
        <v>3.4718013599326608E-2</v>
      </c>
      <c r="AB33" s="50">
        <v>3.055436190812395</v>
      </c>
      <c r="AC33" s="62">
        <f t="shared" si="15"/>
        <v>203.11121152871863</v>
      </c>
      <c r="AD33" s="54"/>
      <c r="AE33" s="46">
        <v>31</v>
      </c>
      <c r="AF33" s="51">
        <f t="shared" si="9"/>
        <v>0</v>
      </c>
      <c r="AG33" s="51">
        <f t="shared" si="105"/>
        <v>0</v>
      </c>
      <c r="AH33" s="51">
        <f t="shared" si="105"/>
        <v>0</v>
      </c>
      <c r="AI33" s="51">
        <f t="shared" si="105"/>
        <v>0</v>
      </c>
      <c r="AJ33" s="51">
        <f t="shared" si="105"/>
        <v>0</v>
      </c>
      <c r="AK33" s="51">
        <f t="shared" si="105"/>
        <v>0</v>
      </c>
      <c r="AL33" s="51">
        <f t="shared" si="105"/>
        <v>0</v>
      </c>
      <c r="AM33" s="51">
        <f t="shared" si="105"/>
        <v>0</v>
      </c>
      <c r="AN33" s="51">
        <f t="shared" si="105"/>
        <v>0</v>
      </c>
      <c r="AO33" s="51">
        <f t="shared" si="105"/>
        <v>0</v>
      </c>
      <c r="AP33" s="51">
        <f t="shared" si="105"/>
        <v>1.4372901692793086E-5</v>
      </c>
      <c r="AQ33" s="51">
        <f t="shared" si="106"/>
        <v>2.7857067307628778E-5</v>
      </c>
      <c r="AR33" s="51">
        <f t="shared" si="106"/>
        <v>4.1075027703360157E-5</v>
      </c>
      <c r="AS33" s="51">
        <f t="shared" si="106"/>
        <v>5.9699549011322866E-5</v>
      </c>
      <c r="AT33" s="51">
        <f t="shared" si="106"/>
        <v>8.7540741517313391E-5</v>
      </c>
      <c r="AU33" s="51">
        <f t="shared" si="106"/>
        <v>1.2837388479443857E-4</v>
      </c>
      <c r="AV33" s="51">
        <f t="shared" si="106"/>
        <v>1.8776725283595457E-4</v>
      </c>
      <c r="AW33" s="51">
        <f t="shared" si="106"/>
        <v>2.7490993918839258E-4</v>
      </c>
      <c r="AX33" s="51">
        <f t="shared" si="106"/>
        <v>4.0443968208431289E-4</v>
      </c>
      <c r="AY33" s="51">
        <f t="shared" si="106"/>
        <v>5.9827068957529241E-4</v>
      </c>
      <c r="AZ33" s="51">
        <f t="shared" si="106"/>
        <v>8.8742146466493359E-4</v>
      </c>
      <c r="BA33" s="51">
        <f t="shared" si="107"/>
        <v>1.3138426304416823E-3</v>
      </c>
      <c r="BB33" s="51">
        <f t="shared" si="107"/>
        <v>1.9322447552118155E-3</v>
      </c>
      <c r="BC33" s="51">
        <f t="shared" si="107"/>
        <v>2.9578823769679957E-3</v>
      </c>
      <c r="BD33" s="51">
        <f t="shared" si="107"/>
        <v>4.3725776573519236E-3</v>
      </c>
      <c r="BE33" s="51">
        <f t="shared" si="107"/>
        <v>5.6037913669719245E-3</v>
      </c>
      <c r="BF33" s="51">
        <f t="shared" si="107"/>
        <v>6.0067150249743864E-3</v>
      </c>
      <c r="BG33" s="51">
        <f t="shared" si="107"/>
        <v>5.0334268353983951E-3</v>
      </c>
      <c r="BH33" s="51">
        <f t="shared" si="107"/>
        <v>2.648818732339102E-3</v>
      </c>
      <c r="BI33" s="51">
        <f t="shared" si="107"/>
        <v>7.6072713075802073E-4</v>
      </c>
      <c r="BJ33" s="51">
        <f t="shared" si="107"/>
        <v>0</v>
      </c>
      <c r="BK33" s="51">
        <f t="shared" si="108"/>
        <v>0</v>
      </c>
      <c r="BL33" s="51">
        <f t="shared" si="108"/>
        <v>0</v>
      </c>
      <c r="BM33" s="51">
        <f t="shared" si="108"/>
        <v>0</v>
      </c>
      <c r="BN33" s="51">
        <f t="shared" si="108"/>
        <v>0</v>
      </c>
      <c r="BO33" s="51">
        <f t="shared" si="108"/>
        <v>0</v>
      </c>
      <c r="BP33" s="51">
        <f t="shared" si="108"/>
        <v>0</v>
      </c>
      <c r="BQ33" s="51">
        <f t="shared" si="108"/>
        <v>0</v>
      </c>
      <c r="BR33" s="51">
        <f t="shared" si="108"/>
        <v>0</v>
      </c>
      <c r="BS33" s="51">
        <f t="shared" si="108"/>
        <v>0</v>
      </c>
      <c r="BT33" s="51">
        <f t="shared" si="108"/>
        <v>0</v>
      </c>
      <c r="BU33" s="51">
        <f t="shared" si="109"/>
        <v>0</v>
      </c>
      <c r="BV33" s="51">
        <f t="shared" si="109"/>
        <v>0</v>
      </c>
      <c r="BW33" s="51">
        <f t="shared" si="109"/>
        <v>0</v>
      </c>
      <c r="BX33" s="51">
        <f t="shared" si="109"/>
        <v>0</v>
      </c>
      <c r="BY33" s="51">
        <f t="shared" si="109"/>
        <v>0</v>
      </c>
      <c r="BZ33" s="51">
        <f t="shared" si="109"/>
        <v>0</v>
      </c>
      <c r="CA33" s="51">
        <f t="shared" si="109"/>
        <v>0</v>
      </c>
      <c r="CB33" s="51">
        <f t="shared" si="109"/>
        <v>0</v>
      </c>
      <c r="CC33" s="51">
        <f t="shared" si="109"/>
        <v>0</v>
      </c>
      <c r="CD33" s="51">
        <f t="shared" si="109"/>
        <v>0</v>
      </c>
      <c r="CE33" s="51">
        <f t="shared" si="110"/>
        <v>0</v>
      </c>
      <c r="CF33" s="51">
        <f t="shared" si="110"/>
        <v>0</v>
      </c>
      <c r="CG33" s="51">
        <f t="shared" si="110"/>
        <v>0</v>
      </c>
      <c r="CH33" s="51">
        <f t="shared" si="110"/>
        <v>0</v>
      </c>
      <c r="CI33" s="51">
        <f t="shared" si="110"/>
        <v>0</v>
      </c>
      <c r="CJ33" s="51">
        <f t="shared" si="110"/>
        <v>0</v>
      </c>
      <c r="CK33" s="51">
        <f t="shared" si="110"/>
        <v>0</v>
      </c>
      <c r="CL33" s="51">
        <f t="shared" si="110"/>
        <v>0</v>
      </c>
      <c r="CM33" s="51">
        <f t="shared" si="110"/>
        <v>0</v>
      </c>
      <c r="CN33" s="51">
        <f t="shared" si="110"/>
        <v>0</v>
      </c>
      <c r="CO33" s="51">
        <f t="shared" si="111"/>
        <v>0</v>
      </c>
      <c r="CP33" s="51">
        <f t="shared" si="111"/>
        <v>0</v>
      </c>
      <c r="CQ33" s="51">
        <f t="shared" si="111"/>
        <v>0</v>
      </c>
      <c r="CR33" s="51">
        <f t="shared" si="111"/>
        <v>0</v>
      </c>
      <c r="CS33" s="51">
        <f t="shared" si="111"/>
        <v>0</v>
      </c>
      <c r="CT33" s="51">
        <f t="shared" si="111"/>
        <v>0</v>
      </c>
      <c r="CU33" s="51">
        <f t="shared" si="111"/>
        <v>0</v>
      </c>
      <c r="CV33" s="51">
        <f t="shared" si="111"/>
        <v>0</v>
      </c>
      <c r="CW33" s="51">
        <f t="shared" si="111"/>
        <v>0</v>
      </c>
      <c r="CX33" s="51">
        <f t="shared" si="111"/>
        <v>0</v>
      </c>
      <c r="CY33" s="51">
        <f t="shared" si="112"/>
        <v>0</v>
      </c>
      <c r="CZ33" s="51">
        <f t="shared" si="112"/>
        <v>0</v>
      </c>
      <c r="DA33" s="51">
        <f t="shared" si="112"/>
        <v>0</v>
      </c>
      <c r="DB33" s="51">
        <f t="shared" si="112"/>
        <v>0</v>
      </c>
      <c r="DC33" s="51">
        <f t="shared" si="112"/>
        <v>0</v>
      </c>
      <c r="DD33" s="51">
        <f t="shared" si="112"/>
        <v>0</v>
      </c>
      <c r="DE33" s="51">
        <f t="shared" si="112"/>
        <v>0</v>
      </c>
      <c r="DF33" s="51">
        <f t="shared" si="112"/>
        <v>0</v>
      </c>
      <c r="DG33" s="51">
        <f t="shared" si="112"/>
        <v>0</v>
      </c>
      <c r="DH33" s="51">
        <f t="shared" si="112"/>
        <v>0</v>
      </c>
      <c r="DI33" s="51">
        <f t="shared" si="113"/>
        <v>0</v>
      </c>
      <c r="DJ33" s="51">
        <f t="shared" si="113"/>
        <v>0</v>
      </c>
      <c r="DK33" s="51">
        <f t="shared" si="113"/>
        <v>0</v>
      </c>
      <c r="DL33" s="51">
        <f t="shared" si="113"/>
        <v>0</v>
      </c>
      <c r="DM33" s="51">
        <f t="shared" si="113"/>
        <v>0</v>
      </c>
      <c r="DN33" s="51">
        <f t="shared" si="113"/>
        <v>0</v>
      </c>
      <c r="DO33" s="51">
        <f t="shared" si="113"/>
        <v>0</v>
      </c>
      <c r="DP33" s="51">
        <f t="shared" si="113"/>
        <v>0</v>
      </c>
      <c r="DQ33" s="51">
        <f t="shared" si="113"/>
        <v>0</v>
      </c>
      <c r="DR33" s="51">
        <f t="shared" si="113"/>
        <v>0</v>
      </c>
      <c r="DS33" s="51">
        <f t="shared" si="114"/>
        <v>0</v>
      </c>
      <c r="DT33" s="51">
        <f t="shared" si="114"/>
        <v>0</v>
      </c>
      <c r="DU33" s="51">
        <f t="shared" si="114"/>
        <v>0</v>
      </c>
      <c r="DV33" s="51">
        <f t="shared" si="114"/>
        <v>0</v>
      </c>
      <c r="DW33" s="51">
        <f t="shared" si="114"/>
        <v>0</v>
      </c>
      <c r="DX33" s="51">
        <f t="shared" si="114"/>
        <v>0</v>
      </c>
      <c r="DY33" s="51">
        <f t="shared" si="114"/>
        <v>0</v>
      </c>
      <c r="DZ33" s="51">
        <f t="shared" si="114"/>
        <v>0</v>
      </c>
      <c r="EA33" s="51">
        <f t="shared" si="114"/>
        <v>0</v>
      </c>
      <c r="EB33" s="51">
        <f t="shared" si="114"/>
        <v>0</v>
      </c>
      <c r="EC33" s="51">
        <f t="shared" si="115"/>
        <v>0</v>
      </c>
      <c r="ED33" s="51">
        <f t="shared" si="115"/>
        <v>0</v>
      </c>
      <c r="EE33" s="51">
        <f t="shared" si="115"/>
        <v>0</v>
      </c>
      <c r="EF33" s="51">
        <f t="shared" si="115"/>
        <v>0</v>
      </c>
      <c r="EG33" s="51">
        <f t="shared" si="115"/>
        <v>0</v>
      </c>
      <c r="EH33" s="51">
        <f t="shared" si="115"/>
        <v>0</v>
      </c>
      <c r="EI33" s="51">
        <f t="shared" si="115"/>
        <v>0</v>
      </c>
      <c r="EJ33" s="51">
        <f t="shared" si="115"/>
        <v>0</v>
      </c>
      <c r="EK33" s="51">
        <f t="shared" si="115"/>
        <v>0</v>
      </c>
      <c r="EL33" s="51">
        <f t="shared" si="115"/>
        <v>0</v>
      </c>
      <c r="EM33" s="51">
        <f t="shared" si="116"/>
        <v>0</v>
      </c>
      <c r="EN33" s="51">
        <f t="shared" si="116"/>
        <v>0</v>
      </c>
      <c r="EO33" s="51">
        <f t="shared" si="116"/>
        <v>0</v>
      </c>
      <c r="EP33" s="51">
        <f t="shared" si="116"/>
        <v>0</v>
      </c>
      <c r="EQ33" s="51">
        <f t="shared" si="116"/>
        <v>0</v>
      </c>
      <c r="ER33" s="51">
        <f t="shared" si="116"/>
        <v>0</v>
      </c>
      <c r="ES33" s="51">
        <f t="shared" si="116"/>
        <v>0</v>
      </c>
      <c r="ET33" s="51">
        <f t="shared" si="116"/>
        <v>0</v>
      </c>
      <c r="EU33" s="51">
        <f t="shared" si="116"/>
        <v>0</v>
      </c>
      <c r="EV33" s="51">
        <f t="shared" si="116"/>
        <v>0</v>
      </c>
      <c r="EW33" s="51">
        <f t="shared" si="117"/>
        <v>0</v>
      </c>
      <c r="EX33" s="51">
        <f t="shared" si="117"/>
        <v>0</v>
      </c>
      <c r="EY33" s="51">
        <f t="shared" si="117"/>
        <v>0</v>
      </c>
      <c r="EZ33" s="51">
        <f t="shared" si="117"/>
        <v>0</v>
      </c>
      <c r="FA33" s="51">
        <f t="shared" si="117"/>
        <v>0</v>
      </c>
      <c r="FB33" s="51">
        <f t="shared" si="117"/>
        <v>0</v>
      </c>
      <c r="FC33" s="51">
        <f t="shared" si="117"/>
        <v>0</v>
      </c>
      <c r="FD33" s="51">
        <f t="shared" si="117"/>
        <v>0</v>
      </c>
      <c r="FE33" s="51">
        <f t="shared" si="117"/>
        <v>0</v>
      </c>
      <c r="FF33" s="51">
        <f t="shared" si="117"/>
        <v>0</v>
      </c>
      <c r="FG33" s="51">
        <f t="shared" si="118"/>
        <v>0</v>
      </c>
      <c r="FH33" s="51">
        <f t="shared" si="118"/>
        <v>0</v>
      </c>
      <c r="FI33" s="51">
        <f t="shared" si="118"/>
        <v>0</v>
      </c>
      <c r="FJ33" s="51">
        <f t="shared" si="118"/>
        <v>0</v>
      </c>
      <c r="FK33" s="51">
        <f t="shared" si="118"/>
        <v>0</v>
      </c>
      <c r="FL33" s="51">
        <f t="shared" si="118"/>
        <v>0</v>
      </c>
      <c r="FM33" s="51">
        <f t="shared" si="118"/>
        <v>0</v>
      </c>
      <c r="FN33" s="51">
        <f t="shared" si="118"/>
        <v>0</v>
      </c>
      <c r="FO33" s="51">
        <f t="shared" si="118"/>
        <v>0</v>
      </c>
      <c r="FP33" s="51">
        <f t="shared" si="118"/>
        <v>0</v>
      </c>
      <c r="FQ33" s="51">
        <f t="shared" si="119"/>
        <v>0</v>
      </c>
      <c r="FR33" s="51">
        <f t="shared" si="119"/>
        <v>0</v>
      </c>
      <c r="FS33" s="51">
        <f t="shared" si="119"/>
        <v>0</v>
      </c>
      <c r="FT33" s="51">
        <f t="shared" si="119"/>
        <v>0</v>
      </c>
      <c r="FU33" s="51">
        <f t="shared" si="119"/>
        <v>0</v>
      </c>
      <c r="FV33" s="51">
        <f t="shared" si="119"/>
        <v>0</v>
      </c>
      <c r="FW33" s="51">
        <f t="shared" si="119"/>
        <v>0</v>
      </c>
      <c r="FX33" s="51">
        <f t="shared" si="119"/>
        <v>0</v>
      </c>
      <c r="FY33" s="51">
        <f t="shared" si="119"/>
        <v>0</v>
      </c>
      <c r="FZ33" s="51">
        <f t="shared" si="119"/>
        <v>0</v>
      </c>
      <c r="GA33" s="51">
        <f t="shared" si="120"/>
        <v>0</v>
      </c>
      <c r="GB33" s="51">
        <f t="shared" si="120"/>
        <v>0</v>
      </c>
      <c r="GC33" s="51">
        <f t="shared" si="120"/>
        <v>0</v>
      </c>
      <c r="GD33" s="51">
        <f t="shared" si="120"/>
        <v>0</v>
      </c>
      <c r="GE33" s="51">
        <f t="shared" si="120"/>
        <v>0</v>
      </c>
      <c r="GF33" s="51">
        <f t="shared" si="120"/>
        <v>0</v>
      </c>
      <c r="GG33" s="51">
        <f t="shared" si="120"/>
        <v>0</v>
      </c>
      <c r="GH33" s="51">
        <f t="shared" si="120"/>
        <v>0</v>
      </c>
      <c r="GI33" s="51">
        <f t="shared" si="120"/>
        <v>0</v>
      </c>
      <c r="GJ33" s="51">
        <f t="shared" si="120"/>
        <v>0</v>
      </c>
      <c r="GK33" s="51">
        <f t="shared" si="121"/>
        <v>0</v>
      </c>
      <c r="GL33" s="51">
        <f t="shared" si="121"/>
        <v>0</v>
      </c>
      <c r="GM33" s="51">
        <f t="shared" si="121"/>
        <v>0</v>
      </c>
      <c r="GN33" s="51">
        <f t="shared" si="121"/>
        <v>0</v>
      </c>
      <c r="GO33" s="51">
        <f t="shared" si="121"/>
        <v>0</v>
      </c>
      <c r="GP33" s="51">
        <f t="shared" si="121"/>
        <v>0</v>
      </c>
      <c r="GQ33" s="51">
        <f t="shared" si="121"/>
        <v>0</v>
      </c>
      <c r="GR33" s="51">
        <f t="shared" si="121"/>
        <v>0</v>
      </c>
      <c r="GS33" s="51">
        <f t="shared" si="121"/>
        <v>0</v>
      </c>
      <c r="GT33" s="51">
        <f t="shared" si="121"/>
        <v>0</v>
      </c>
      <c r="GU33" s="51">
        <f t="shared" si="122"/>
        <v>0</v>
      </c>
      <c r="GV33" s="51">
        <f t="shared" si="122"/>
        <v>0</v>
      </c>
      <c r="GW33" s="51">
        <f t="shared" si="122"/>
        <v>0</v>
      </c>
      <c r="GX33" s="51">
        <f t="shared" si="122"/>
        <v>0</v>
      </c>
      <c r="GY33" s="51">
        <f t="shared" si="122"/>
        <v>0</v>
      </c>
      <c r="GZ33" s="51">
        <f t="shared" si="122"/>
        <v>0</v>
      </c>
      <c r="HA33" s="51">
        <f t="shared" si="122"/>
        <v>0</v>
      </c>
      <c r="HB33" s="51">
        <f t="shared" si="122"/>
        <v>0</v>
      </c>
      <c r="HC33" s="51">
        <f t="shared" si="122"/>
        <v>0</v>
      </c>
      <c r="HD33" s="51">
        <f t="shared" si="122"/>
        <v>0</v>
      </c>
      <c r="HE33" s="51">
        <f t="shared" si="123"/>
        <v>0</v>
      </c>
      <c r="HF33" s="51">
        <f t="shared" si="123"/>
        <v>0</v>
      </c>
      <c r="HG33" s="51">
        <f t="shared" si="123"/>
        <v>0</v>
      </c>
      <c r="HH33" s="51">
        <f t="shared" si="123"/>
        <v>0</v>
      </c>
      <c r="HI33" s="51">
        <f t="shared" si="123"/>
        <v>0</v>
      </c>
      <c r="HJ33" s="51">
        <f t="shared" si="123"/>
        <v>0</v>
      </c>
      <c r="HK33" s="51">
        <f t="shared" si="123"/>
        <v>0</v>
      </c>
      <c r="HL33" s="51">
        <f t="shared" si="123"/>
        <v>0</v>
      </c>
      <c r="HM33" s="51">
        <f t="shared" si="123"/>
        <v>0</v>
      </c>
      <c r="HN33" s="51">
        <f t="shared" si="123"/>
        <v>0</v>
      </c>
      <c r="HO33" s="51">
        <f t="shared" si="123"/>
        <v>0</v>
      </c>
      <c r="HP33" s="51">
        <f t="shared" si="123"/>
        <v>0</v>
      </c>
      <c r="HR33" s="46">
        <v>30</v>
      </c>
      <c r="HS33" s="49">
        <f t="shared" si="35"/>
        <v>150</v>
      </c>
      <c r="HT33" s="52" t="str">
        <f t="shared" si="36"/>
        <v/>
      </c>
      <c r="HU33" s="63">
        <f t="shared" si="37"/>
        <v>0</v>
      </c>
      <c r="HV33" s="50">
        <f t="shared" si="10"/>
        <v>0.41117935762802038</v>
      </c>
      <c r="HW33" s="50" t="str">
        <f t="shared" si="11"/>
        <v>02:30</v>
      </c>
      <c r="HX33" s="50">
        <v>15.232086853565436</v>
      </c>
      <c r="HY33" s="62">
        <f>HY32+HX33*Escenario1!$D$15*0.06</f>
        <v>424.39059740945146</v>
      </c>
      <c r="HZ33" s="50">
        <f t="shared" si="38"/>
        <v>12.17665066275304</v>
      </c>
      <c r="IA33" s="64">
        <f>IA32+HZ33*Escenario1!$D$15*0.06</f>
        <v>221.27938588073283</v>
      </c>
      <c r="IB33" s="54"/>
      <c r="IC33" s="47">
        <v>31</v>
      </c>
      <c r="ID33" s="48">
        <f t="shared" si="12"/>
        <v>0</v>
      </c>
      <c r="IE33" s="48">
        <f t="shared" si="124"/>
        <v>0</v>
      </c>
      <c r="IF33" s="48">
        <f t="shared" si="124"/>
        <v>0</v>
      </c>
      <c r="IG33" s="48">
        <f t="shared" si="124"/>
        <v>0</v>
      </c>
      <c r="IH33" s="48">
        <f t="shared" si="124"/>
        <v>0</v>
      </c>
      <c r="II33" s="48">
        <f t="shared" si="124"/>
        <v>0</v>
      </c>
      <c r="IJ33" s="48">
        <f t="shared" si="124"/>
        <v>0</v>
      </c>
      <c r="IK33" s="48">
        <f t="shared" si="124"/>
        <v>0</v>
      </c>
      <c r="IL33" s="48">
        <f t="shared" si="124"/>
        <v>0</v>
      </c>
      <c r="IM33" s="48">
        <f t="shared" si="124"/>
        <v>0</v>
      </c>
      <c r="IN33" s="48">
        <f t="shared" si="124"/>
        <v>0</v>
      </c>
      <c r="IO33" s="48">
        <f t="shared" si="125"/>
        <v>0</v>
      </c>
      <c r="IP33" s="48">
        <f t="shared" si="125"/>
        <v>0</v>
      </c>
      <c r="IQ33" s="48">
        <f t="shared" si="125"/>
        <v>0</v>
      </c>
      <c r="IR33" s="48">
        <f t="shared" si="125"/>
        <v>0</v>
      </c>
      <c r="IS33" s="48">
        <f t="shared" si="125"/>
        <v>0</v>
      </c>
      <c r="IT33" s="48">
        <f t="shared" si="125"/>
        <v>0</v>
      </c>
      <c r="IU33" s="48">
        <f t="shared" si="125"/>
        <v>0</v>
      </c>
      <c r="IV33" s="48">
        <f t="shared" si="125"/>
        <v>0</v>
      </c>
      <c r="IW33" s="48">
        <f t="shared" si="125"/>
        <v>0</v>
      </c>
      <c r="IX33" s="48">
        <f t="shared" si="125"/>
        <v>0</v>
      </c>
      <c r="IY33" s="48">
        <f t="shared" si="126"/>
        <v>4.4751983576649488E-5</v>
      </c>
      <c r="IZ33" s="48">
        <f t="shared" si="126"/>
        <v>1.1151658490373781E-4</v>
      </c>
      <c r="JA33" s="48">
        <f t="shared" si="126"/>
        <v>2.5595687974807398E-4</v>
      </c>
      <c r="JB33" s="48">
        <f t="shared" si="126"/>
        <v>5.8604981628922268E-4</v>
      </c>
      <c r="JC33" s="48">
        <f t="shared" si="126"/>
        <v>1.3658629589843377E-3</v>
      </c>
      <c r="JD33" s="48">
        <f t="shared" si="126"/>
        <v>3.2093238342923826E-3</v>
      </c>
      <c r="JE33" s="48">
        <f t="shared" si="126"/>
        <v>7.8504339864859992E-3</v>
      </c>
      <c r="JF33" s="48">
        <f t="shared" si="126"/>
        <v>1.2976985830460603E-2</v>
      </c>
      <c r="JG33" s="48">
        <f t="shared" si="126"/>
        <v>6.7154609757989992E-3</v>
      </c>
      <c r="JH33" s="48">
        <f t="shared" si="126"/>
        <v>0</v>
      </c>
      <c r="JI33" s="48">
        <f t="shared" si="127"/>
        <v>0</v>
      </c>
      <c r="JJ33" s="48">
        <f t="shared" si="127"/>
        <v>0</v>
      </c>
      <c r="JK33" s="48">
        <f t="shared" si="127"/>
        <v>0</v>
      </c>
      <c r="JL33" s="48">
        <f t="shared" si="127"/>
        <v>0</v>
      </c>
      <c r="JM33" s="48">
        <f t="shared" si="127"/>
        <v>0</v>
      </c>
      <c r="JN33" s="48">
        <f t="shared" si="127"/>
        <v>0</v>
      </c>
      <c r="JO33" s="48">
        <f t="shared" si="127"/>
        <v>0</v>
      </c>
      <c r="JP33" s="48">
        <f t="shared" si="127"/>
        <v>0</v>
      </c>
      <c r="JQ33" s="48">
        <f t="shared" si="127"/>
        <v>0</v>
      </c>
      <c r="JR33" s="48">
        <f t="shared" si="127"/>
        <v>0</v>
      </c>
      <c r="JS33" s="48">
        <f t="shared" si="128"/>
        <v>0</v>
      </c>
      <c r="JT33" s="48">
        <f t="shared" si="128"/>
        <v>0</v>
      </c>
      <c r="JU33" s="48">
        <f t="shared" si="128"/>
        <v>0</v>
      </c>
      <c r="JV33" s="48">
        <f t="shared" si="128"/>
        <v>0</v>
      </c>
      <c r="JW33" s="48">
        <f t="shared" si="128"/>
        <v>0</v>
      </c>
      <c r="JX33" s="48">
        <f t="shared" si="128"/>
        <v>0</v>
      </c>
      <c r="JY33" s="48">
        <f t="shared" si="128"/>
        <v>0</v>
      </c>
      <c r="JZ33" s="48">
        <f t="shared" si="128"/>
        <v>0</v>
      </c>
      <c r="KA33" s="48">
        <f t="shared" si="128"/>
        <v>0</v>
      </c>
      <c r="KB33" s="48">
        <f t="shared" si="128"/>
        <v>0</v>
      </c>
      <c r="KC33" s="48">
        <f t="shared" si="129"/>
        <v>0</v>
      </c>
      <c r="KD33" s="48">
        <f t="shared" si="129"/>
        <v>0</v>
      </c>
      <c r="KE33" s="48">
        <f t="shared" si="129"/>
        <v>0</v>
      </c>
      <c r="KF33" s="48">
        <f t="shared" si="129"/>
        <v>0</v>
      </c>
      <c r="KG33" s="48">
        <f t="shared" si="129"/>
        <v>0</v>
      </c>
      <c r="KH33" s="48">
        <f t="shared" si="129"/>
        <v>0</v>
      </c>
      <c r="KI33" s="48">
        <f t="shared" si="129"/>
        <v>0</v>
      </c>
      <c r="KJ33" s="48">
        <f t="shared" si="129"/>
        <v>0</v>
      </c>
      <c r="KK33" s="48">
        <f t="shared" si="129"/>
        <v>0</v>
      </c>
      <c r="KL33" s="48">
        <f t="shared" si="129"/>
        <v>0</v>
      </c>
      <c r="KM33" s="48">
        <f t="shared" si="130"/>
        <v>0</v>
      </c>
      <c r="KN33" s="48">
        <f t="shared" si="130"/>
        <v>0</v>
      </c>
      <c r="KO33" s="48">
        <f t="shared" si="130"/>
        <v>0</v>
      </c>
      <c r="KP33" s="48">
        <f t="shared" si="130"/>
        <v>0</v>
      </c>
      <c r="KQ33" s="48">
        <f t="shared" si="130"/>
        <v>0</v>
      </c>
      <c r="KR33" s="48">
        <f t="shared" si="130"/>
        <v>0</v>
      </c>
      <c r="KS33" s="48">
        <f t="shared" si="130"/>
        <v>0</v>
      </c>
      <c r="KT33" s="48">
        <f t="shared" si="130"/>
        <v>0</v>
      </c>
      <c r="KU33" s="48">
        <f t="shared" si="130"/>
        <v>0</v>
      </c>
      <c r="KV33" s="48">
        <f t="shared" si="130"/>
        <v>0</v>
      </c>
      <c r="KW33" s="48">
        <f t="shared" si="131"/>
        <v>0</v>
      </c>
      <c r="KX33" s="48">
        <f t="shared" si="131"/>
        <v>0</v>
      </c>
      <c r="KY33" s="48">
        <f t="shared" si="131"/>
        <v>0</v>
      </c>
      <c r="KZ33" s="48">
        <f t="shared" si="131"/>
        <v>0</v>
      </c>
      <c r="LA33" s="48">
        <f t="shared" si="131"/>
        <v>0</v>
      </c>
      <c r="LB33" s="48">
        <f t="shared" si="131"/>
        <v>0</v>
      </c>
      <c r="LC33" s="48">
        <f t="shared" si="131"/>
        <v>0</v>
      </c>
      <c r="LD33" s="48">
        <f t="shared" si="131"/>
        <v>0</v>
      </c>
      <c r="LE33" s="48">
        <f t="shared" si="131"/>
        <v>0</v>
      </c>
      <c r="LF33" s="48">
        <f t="shared" si="131"/>
        <v>0</v>
      </c>
      <c r="LG33" s="48">
        <f t="shared" si="132"/>
        <v>0</v>
      </c>
      <c r="LH33" s="48">
        <f t="shared" si="132"/>
        <v>0</v>
      </c>
      <c r="LI33" s="48">
        <f t="shared" si="132"/>
        <v>0</v>
      </c>
      <c r="LJ33" s="48">
        <f t="shared" si="132"/>
        <v>0</v>
      </c>
      <c r="LK33" s="48">
        <f t="shared" si="132"/>
        <v>0</v>
      </c>
      <c r="LL33" s="48">
        <f t="shared" si="132"/>
        <v>0</v>
      </c>
      <c r="LM33" s="48">
        <f t="shared" si="132"/>
        <v>0</v>
      </c>
      <c r="LN33" s="48">
        <f t="shared" si="132"/>
        <v>0</v>
      </c>
      <c r="LO33" s="48">
        <f t="shared" si="132"/>
        <v>0</v>
      </c>
      <c r="LP33" s="48">
        <f t="shared" si="132"/>
        <v>0</v>
      </c>
      <c r="LQ33" s="48">
        <f t="shared" si="133"/>
        <v>0</v>
      </c>
      <c r="LR33" s="48">
        <f t="shared" si="133"/>
        <v>0</v>
      </c>
      <c r="LS33" s="48">
        <f t="shared" si="133"/>
        <v>0</v>
      </c>
      <c r="LT33" s="48">
        <f t="shared" si="133"/>
        <v>0</v>
      </c>
      <c r="LU33" s="48">
        <f t="shared" si="133"/>
        <v>0</v>
      </c>
      <c r="LV33" s="48">
        <f t="shared" si="133"/>
        <v>0</v>
      </c>
      <c r="LW33" s="48">
        <f t="shared" si="133"/>
        <v>0</v>
      </c>
      <c r="LX33" s="48">
        <f t="shared" si="133"/>
        <v>0</v>
      </c>
      <c r="LY33" s="48">
        <f t="shared" si="133"/>
        <v>0</v>
      </c>
      <c r="LZ33" s="48">
        <f t="shared" si="133"/>
        <v>0</v>
      </c>
      <c r="MA33" s="48">
        <f t="shared" si="134"/>
        <v>0</v>
      </c>
      <c r="MB33" s="48">
        <f t="shared" si="134"/>
        <v>0</v>
      </c>
      <c r="MC33" s="48">
        <f t="shared" si="134"/>
        <v>0</v>
      </c>
      <c r="MD33" s="48">
        <f t="shared" si="134"/>
        <v>0</v>
      </c>
      <c r="ME33" s="48">
        <f t="shared" si="134"/>
        <v>0</v>
      </c>
      <c r="MF33" s="48">
        <f t="shared" si="134"/>
        <v>0</v>
      </c>
      <c r="MG33" s="48">
        <f t="shared" si="134"/>
        <v>0</v>
      </c>
      <c r="MH33" s="48">
        <f t="shared" si="134"/>
        <v>0</v>
      </c>
      <c r="MI33" s="48">
        <f t="shared" si="134"/>
        <v>0</v>
      </c>
      <c r="MJ33" s="48">
        <f t="shared" si="134"/>
        <v>0</v>
      </c>
      <c r="MK33" s="48">
        <f t="shared" si="135"/>
        <v>0</v>
      </c>
      <c r="ML33" s="48">
        <f t="shared" si="135"/>
        <v>0</v>
      </c>
      <c r="MM33" s="48">
        <f t="shared" si="135"/>
        <v>0</v>
      </c>
      <c r="MN33" s="48">
        <f t="shared" si="135"/>
        <v>0</v>
      </c>
      <c r="MO33" s="48">
        <f t="shared" si="135"/>
        <v>0</v>
      </c>
      <c r="MP33" s="48">
        <f t="shared" si="135"/>
        <v>0</v>
      </c>
      <c r="MQ33" s="48">
        <f t="shared" si="135"/>
        <v>0</v>
      </c>
      <c r="MR33" s="48">
        <f t="shared" si="135"/>
        <v>0</v>
      </c>
      <c r="MS33" s="48">
        <f t="shared" si="135"/>
        <v>0</v>
      </c>
      <c r="MT33" s="48">
        <f t="shared" si="135"/>
        <v>0</v>
      </c>
      <c r="MU33" s="48">
        <f t="shared" si="136"/>
        <v>0</v>
      </c>
      <c r="MV33" s="48">
        <f t="shared" si="136"/>
        <v>0</v>
      </c>
      <c r="MW33" s="48">
        <f t="shared" si="136"/>
        <v>0</v>
      </c>
      <c r="MX33" s="48">
        <f t="shared" si="136"/>
        <v>0</v>
      </c>
      <c r="MY33" s="48">
        <f t="shared" si="136"/>
        <v>0</v>
      </c>
      <c r="MZ33" s="48">
        <f t="shared" si="136"/>
        <v>0</v>
      </c>
      <c r="NA33" s="48">
        <f t="shared" si="136"/>
        <v>0</v>
      </c>
      <c r="NB33" s="48">
        <f t="shared" si="136"/>
        <v>0</v>
      </c>
      <c r="NC33" s="48">
        <f t="shared" si="136"/>
        <v>0</v>
      </c>
      <c r="ND33" s="48">
        <f t="shared" si="136"/>
        <v>0</v>
      </c>
      <c r="NE33" s="48">
        <f t="shared" si="137"/>
        <v>0</v>
      </c>
      <c r="NF33" s="48">
        <f t="shared" si="137"/>
        <v>0</v>
      </c>
      <c r="NG33" s="48">
        <f t="shared" si="137"/>
        <v>0</v>
      </c>
      <c r="NH33" s="48">
        <f t="shared" si="137"/>
        <v>0</v>
      </c>
      <c r="NI33" s="48">
        <f t="shared" si="137"/>
        <v>0</v>
      </c>
      <c r="NJ33" s="48">
        <f t="shared" si="137"/>
        <v>0</v>
      </c>
      <c r="NK33" s="48">
        <f t="shared" si="137"/>
        <v>0</v>
      </c>
      <c r="NL33" s="48">
        <f t="shared" si="137"/>
        <v>0</v>
      </c>
      <c r="NM33" s="48">
        <f t="shared" si="137"/>
        <v>0</v>
      </c>
      <c r="NN33" s="48">
        <f t="shared" si="137"/>
        <v>0</v>
      </c>
      <c r="NO33" s="48">
        <f t="shared" si="138"/>
        <v>0</v>
      </c>
      <c r="NP33" s="48">
        <f t="shared" si="138"/>
        <v>0</v>
      </c>
      <c r="NQ33" s="48">
        <f t="shared" si="138"/>
        <v>0</v>
      </c>
      <c r="NR33" s="48">
        <f t="shared" si="138"/>
        <v>0</v>
      </c>
      <c r="NS33" s="48">
        <f t="shared" si="138"/>
        <v>0</v>
      </c>
      <c r="NT33" s="48">
        <f t="shared" si="138"/>
        <v>0</v>
      </c>
      <c r="NU33" s="48">
        <f t="shared" si="138"/>
        <v>0</v>
      </c>
      <c r="NV33" s="48">
        <f t="shared" si="138"/>
        <v>0</v>
      </c>
      <c r="NW33" s="48">
        <f t="shared" si="138"/>
        <v>0</v>
      </c>
      <c r="NX33" s="48">
        <f t="shared" si="138"/>
        <v>0</v>
      </c>
      <c r="NY33" s="48">
        <f t="shared" si="139"/>
        <v>0</v>
      </c>
      <c r="NZ33" s="48">
        <f t="shared" si="139"/>
        <v>0</v>
      </c>
      <c r="OA33" s="48">
        <f t="shared" si="139"/>
        <v>0</v>
      </c>
      <c r="OB33" s="48">
        <f t="shared" si="139"/>
        <v>0</v>
      </c>
      <c r="OC33" s="48">
        <f t="shared" si="139"/>
        <v>0</v>
      </c>
      <c r="OD33" s="48">
        <f t="shared" si="139"/>
        <v>0</v>
      </c>
      <c r="OE33" s="48">
        <f t="shared" si="139"/>
        <v>0</v>
      </c>
      <c r="OF33" s="48">
        <f t="shared" si="139"/>
        <v>0</v>
      </c>
      <c r="OG33" s="48">
        <f t="shared" si="139"/>
        <v>0</v>
      </c>
      <c r="OH33" s="48">
        <f t="shared" si="139"/>
        <v>0</v>
      </c>
      <c r="OI33" s="48">
        <f t="shared" si="140"/>
        <v>0</v>
      </c>
      <c r="OJ33" s="48">
        <f t="shared" si="140"/>
        <v>0</v>
      </c>
      <c r="OK33" s="48">
        <f t="shared" si="140"/>
        <v>0</v>
      </c>
      <c r="OL33" s="48">
        <f t="shared" si="140"/>
        <v>0</v>
      </c>
      <c r="OM33" s="48">
        <f t="shared" si="140"/>
        <v>0</v>
      </c>
      <c r="ON33" s="48">
        <f t="shared" si="140"/>
        <v>0</v>
      </c>
      <c r="OO33" s="48">
        <f t="shared" si="140"/>
        <v>0</v>
      </c>
      <c r="OP33" s="48">
        <f t="shared" si="140"/>
        <v>0</v>
      </c>
      <c r="OQ33" s="48">
        <f t="shared" si="140"/>
        <v>0</v>
      </c>
      <c r="OR33" s="48">
        <f t="shared" si="140"/>
        <v>0</v>
      </c>
      <c r="OS33" s="48">
        <f t="shared" si="141"/>
        <v>0</v>
      </c>
      <c r="OT33" s="48">
        <f t="shared" si="141"/>
        <v>0</v>
      </c>
      <c r="OU33" s="48">
        <f t="shared" si="141"/>
        <v>0</v>
      </c>
      <c r="OV33" s="48">
        <f t="shared" si="141"/>
        <v>0</v>
      </c>
      <c r="OW33" s="48">
        <f t="shared" si="141"/>
        <v>0</v>
      </c>
      <c r="OX33" s="48">
        <f t="shared" si="141"/>
        <v>0</v>
      </c>
      <c r="OY33" s="48">
        <f t="shared" si="141"/>
        <v>0</v>
      </c>
      <c r="OZ33" s="48">
        <f t="shared" si="141"/>
        <v>0</v>
      </c>
      <c r="PA33" s="48">
        <f t="shared" si="141"/>
        <v>0</v>
      </c>
      <c r="PB33" s="48">
        <f t="shared" si="141"/>
        <v>0</v>
      </c>
      <c r="PC33" s="48">
        <f t="shared" si="142"/>
        <v>0</v>
      </c>
      <c r="PD33" s="48">
        <f t="shared" si="142"/>
        <v>0</v>
      </c>
      <c r="PE33" s="48">
        <f t="shared" si="142"/>
        <v>0</v>
      </c>
      <c r="PF33" s="48">
        <f t="shared" si="142"/>
        <v>0</v>
      </c>
      <c r="PG33" s="48">
        <f t="shared" si="142"/>
        <v>0</v>
      </c>
      <c r="PH33" s="48">
        <f t="shared" si="142"/>
        <v>0</v>
      </c>
      <c r="PI33" s="48">
        <f t="shared" si="142"/>
        <v>0</v>
      </c>
      <c r="PJ33" s="48">
        <f t="shared" si="142"/>
        <v>0</v>
      </c>
      <c r="PK33" s="48">
        <f t="shared" si="142"/>
        <v>0</v>
      </c>
      <c r="PL33" s="48">
        <f t="shared" si="142"/>
        <v>0</v>
      </c>
      <c r="PM33" s="48">
        <f t="shared" si="142"/>
        <v>0</v>
      </c>
      <c r="PN33" s="48">
        <f t="shared" si="142"/>
        <v>0</v>
      </c>
    </row>
    <row r="34" spans="1:430" x14ac:dyDescent="0.3">
      <c r="A34" s="29">
        <v>15</v>
      </c>
      <c r="B34" s="30">
        <f t="shared" si="96"/>
        <v>41.666666666666664</v>
      </c>
      <c r="C34" s="31">
        <f t="shared" si="97"/>
        <v>67.486579923402161</v>
      </c>
      <c r="D34" s="29">
        <f t="shared" si="98"/>
        <v>75</v>
      </c>
      <c r="E34" s="30">
        <f t="shared" si="99"/>
        <v>37.768937770327881</v>
      </c>
      <c r="F34" s="30">
        <f t="shared" si="104"/>
        <v>1.282971892183177</v>
      </c>
      <c r="G34" s="30">
        <f t="shared" si="100"/>
        <v>1.042420211189373</v>
      </c>
      <c r="H34" s="30">
        <f t="shared" si="101"/>
        <v>0.24055168099380397</v>
      </c>
      <c r="I34" s="30">
        <f t="shared" si="102"/>
        <v>0.31789294066975393</v>
      </c>
      <c r="J34" s="30">
        <f t="shared" si="103"/>
        <v>0.96507895151342304</v>
      </c>
      <c r="W34" s="46">
        <v>31</v>
      </c>
      <c r="X34" s="49">
        <f t="shared" si="14"/>
        <v>155</v>
      </c>
      <c r="Y34" s="52" t="str">
        <f t="shared" si="6"/>
        <v/>
      </c>
      <c r="Z34" s="63">
        <f t="shared" si="7"/>
        <v>0</v>
      </c>
      <c r="AA34" s="50">
        <f t="shared" si="8"/>
        <v>3.6235244396540134E-2</v>
      </c>
      <c r="AB34" s="50">
        <v>2.5758069995623498</v>
      </c>
      <c r="AC34" s="62">
        <f t="shared" si="15"/>
        <v>203.88395362858734</v>
      </c>
      <c r="AD34" s="54"/>
      <c r="AE34" s="46">
        <v>32</v>
      </c>
      <c r="AF34" s="51">
        <f t="shared" si="9"/>
        <v>0</v>
      </c>
      <c r="AG34" s="51">
        <f t="shared" ref="AG34:AP43" si="143">AF33</f>
        <v>0</v>
      </c>
      <c r="AH34" s="51">
        <f t="shared" si="143"/>
        <v>0</v>
      </c>
      <c r="AI34" s="51">
        <f t="shared" si="143"/>
        <v>0</v>
      </c>
      <c r="AJ34" s="51">
        <f t="shared" si="143"/>
        <v>0</v>
      </c>
      <c r="AK34" s="51">
        <f t="shared" si="143"/>
        <v>0</v>
      </c>
      <c r="AL34" s="51">
        <f t="shared" si="143"/>
        <v>0</v>
      </c>
      <c r="AM34" s="51">
        <f t="shared" si="143"/>
        <v>0</v>
      </c>
      <c r="AN34" s="51">
        <f t="shared" si="143"/>
        <v>0</v>
      </c>
      <c r="AO34" s="51">
        <f t="shared" si="143"/>
        <v>0</v>
      </c>
      <c r="AP34" s="51">
        <f t="shared" si="143"/>
        <v>0</v>
      </c>
      <c r="AQ34" s="51">
        <f t="shared" ref="AQ34:AZ43" si="144">AP33</f>
        <v>1.4372901692793086E-5</v>
      </c>
      <c r="AR34" s="51">
        <f t="shared" si="144"/>
        <v>2.7857067307628778E-5</v>
      </c>
      <c r="AS34" s="51">
        <f t="shared" si="144"/>
        <v>4.1075027703360157E-5</v>
      </c>
      <c r="AT34" s="51">
        <f t="shared" si="144"/>
        <v>5.9699549011322866E-5</v>
      </c>
      <c r="AU34" s="51">
        <f t="shared" si="144"/>
        <v>8.7540741517313391E-5</v>
      </c>
      <c r="AV34" s="51">
        <f t="shared" si="144"/>
        <v>1.2837388479443857E-4</v>
      </c>
      <c r="AW34" s="51">
        <f t="shared" si="144"/>
        <v>1.8776725283595457E-4</v>
      </c>
      <c r="AX34" s="51">
        <f t="shared" si="144"/>
        <v>2.7490993918839258E-4</v>
      </c>
      <c r="AY34" s="51">
        <f t="shared" si="144"/>
        <v>4.0443968208431289E-4</v>
      </c>
      <c r="AZ34" s="51">
        <f t="shared" si="144"/>
        <v>5.9827068957529241E-4</v>
      </c>
      <c r="BA34" s="51">
        <f t="shared" ref="BA34:BJ43" si="145">AZ33</f>
        <v>8.8742146466493359E-4</v>
      </c>
      <c r="BB34" s="51">
        <f t="shared" si="145"/>
        <v>1.3138426304416823E-3</v>
      </c>
      <c r="BC34" s="51">
        <f t="shared" si="145"/>
        <v>1.9322447552118155E-3</v>
      </c>
      <c r="BD34" s="51">
        <f t="shared" si="145"/>
        <v>2.9578823769679957E-3</v>
      </c>
      <c r="BE34" s="51">
        <f t="shared" si="145"/>
        <v>4.3725776573519236E-3</v>
      </c>
      <c r="BF34" s="51">
        <f t="shared" si="145"/>
        <v>5.6037913669719245E-3</v>
      </c>
      <c r="BG34" s="51">
        <f t="shared" si="145"/>
        <v>6.0067150249743864E-3</v>
      </c>
      <c r="BH34" s="51">
        <f t="shared" si="145"/>
        <v>5.0334268353983951E-3</v>
      </c>
      <c r="BI34" s="51">
        <f t="shared" si="145"/>
        <v>2.648818732339102E-3</v>
      </c>
      <c r="BJ34" s="51">
        <f t="shared" si="145"/>
        <v>7.6072713075802073E-4</v>
      </c>
      <c r="BK34" s="51">
        <f t="shared" ref="BK34:BT43" si="146">BJ33</f>
        <v>0</v>
      </c>
      <c r="BL34" s="51">
        <f t="shared" si="146"/>
        <v>0</v>
      </c>
      <c r="BM34" s="51">
        <f t="shared" si="146"/>
        <v>0</v>
      </c>
      <c r="BN34" s="51">
        <f t="shared" si="146"/>
        <v>0</v>
      </c>
      <c r="BO34" s="51">
        <f t="shared" si="146"/>
        <v>0</v>
      </c>
      <c r="BP34" s="51">
        <f t="shared" si="146"/>
        <v>0</v>
      </c>
      <c r="BQ34" s="51">
        <f t="shared" si="146"/>
        <v>0</v>
      </c>
      <c r="BR34" s="51">
        <f t="shared" si="146"/>
        <v>0</v>
      </c>
      <c r="BS34" s="51">
        <f t="shared" si="146"/>
        <v>0</v>
      </c>
      <c r="BT34" s="51">
        <f t="shared" si="146"/>
        <v>0</v>
      </c>
      <c r="BU34" s="51">
        <f t="shared" ref="BU34:CD43" si="147">BT33</f>
        <v>0</v>
      </c>
      <c r="BV34" s="51">
        <f t="shared" si="147"/>
        <v>0</v>
      </c>
      <c r="BW34" s="51">
        <f t="shared" si="147"/>
        <v>0</v>
      </c>
      <c r="BX34" s="51">
        <f t="shared" si="147"/>
        <v>0</v>
      </c>
      <c r="BY34" s="51">
        <f t="shared" si="147"/>
        <v>0</v>
      </c>
      <c r="BZ34" s="51">
        <f t="shared" si="147"/>
        <v>0</v>
      </c>
      <c r="CA34" s="51">
        <f t="shared" si="147"/>
        <v>0</v>
      </c>
      <c r="CB34" s="51">
        <f t="shared" si="147"/>
        <v>0</v>
      </c>
      <c r="CC34" s="51">
        <f t="shared" si="147"/>
        <v>0</v>
      </c>
      <c r="CD34" s="51">
        <f t="shared" si="147"/>
        <v>0</v>
      </c>
      <c r="CE34" s="51">
        <f t="shared" ref="CE34:CN43" si="148">CD33</f>
        <v>0</v>
      </c>
      <c r="CF34" s="51">
        <f t="shared" si="148"/>
        <v>0</v>
      </c>
      <c r="CG34" s="51">
        <f t="shared" si="148"/>
        <v>0</v>
      </c>
      <c r="CH34" s="51">
        <f t="shared" si="148"/>
        <v>0</v>
      </c>
      <c r="CI34" s="51">
        <f t="shared" si="148"/>
        <v>0</v>
      </c>
      <c r="CJ34" s="51">
        <f t="shared" si="148"/>
        <v>0</v>
      </c>
      <c r="CK34" s="51">
        <f t="shared" si="148"/>
        <v>0</v>
      </c>
      <c r="CL34" s="51">
        <f t="shared" si="148"/>
        <v>0</v>
      </c>
      <c r="CM34" s="51">
        <f t="shared" si="148"/>
        <v>0</v>
      </c>
      <c r="CN34" s="51">
        <f t="shared" si="148"/>
        <v>0</v>
      </c>
      <c r="CO34" s="51">
        <f t="shared" ref="CO34:CX43" si="149">CN33</f>
        <v>0</v>
      </c>
      <c r="CP34" s="51">
        <f t="shared" si="149"/>
        <v>0</v>
      </c>
      <c r="CQ34" s="51">
        <f t="shared" si="149"/>
        <v>0</v>
      </c>
      <c r="CR34" s="51">
        <f t="shared" si="149"/>
        <v>0</v>
      </c>
      <c r="CS34" s="51">
        <f t="shared" si="149"/>
        <v>0</v>
      </c>
      <c r="CT34" s="51">
        <f t="shared" si="149"/>
        <v>0</v>
      </c>
      <c r="CU34" s="51">
        <f t="shared" si="149"/>
        <v>0</v>
      </c>
      <c r="CV34" s="51">
        <f t="shared" si="149"/>
        <v>0</v>
      </c>
      <c r="CW34" s="51">
        <f t="shared" si="149"/>
        <v>0</v>
      </c>
      <c r="CX34" s="51">
        <f t="shared" si="149"/>
        <v>0</v>
      </c>
      <c r="CY34" s="51">
        <f t="shared" ref="CY34:DH43" si="150">CX33</f>
        <v>0</v>
      </c>
      <c r="CZ34" s="51">
        <f t="shared" si="150"/>
        <v>0</v>
      </c>
      <c r="DA34" s="51">
        <f t="shared" si="150"/>
        <v>0</v>
      </c>
      <c r="DB34" s="51">
        <f t="shared" si="150"/>
        <v>0</v>
      </c>
      <c r="DC34" s="51">
        <f t="shared" si="150"/>
        <v>0</v>
      </c>
      <c r="DD34" s="51">
        <f t="shared" si="150"/>
        <v>0</v>
      </c>
      <c r="DE34" s="51">
        <f t="shared" si="150"/>
        <v>0</v>
      </c>
      <c r="DF34" s="51">
        <f t="shared" si="150"/>
        <v>0</v>
      </c>
      <c r="DG34" s="51">
        <f t="shared" si="150"/>
        <v>0</v>
      </c>
      <c r="DH34" s="51">
        <f t="shared" si="150"/>
        <v>0</v>
      </c>
      <c r="DI34" s="51">
        <f t="shared" ref="DI34:DR43" si="151">DH33</f>
        <v>0</v>
      </c>
      <c r="DJ34" s="51">
        <f t="shared" si="151"/>
        <v>0</v>
      </c>
      <c r="DK34" s="51">
        <f t="shared" si="151"/>
        <v>0</v>
      </c>
      <c r="DL34" s="51">
        <f t="shared" si="151"/>
        <v>0</v>
      </c>
      <c r="DM34" s="51">
        <f t="shared" si="151"/>
        <v>0</v>
      </c>
      <c r="DN34" s="51">
        <f t="shared" si="151"/>
        <v>0</v>
      </c>
      <c r="DO34" s="51">
        <f t="shared" si="151"/>
        <v>0</v>
      </c>
      <c r="DP34" s="51">
        <f t="shared" si="151"/>
        <v>0</v>
      </c>
      <c r="DQ34" s="51">
        <f t="shared" si="151"/>
        <v>0</v>
      </c>
      <c r="DR34" s="51">
        <f t="shared" si="151"/>
        <v>0</v>
      </c>
      <c r="DS34" s="51">
        <f t="shared" ref="DS34:EB43" si="152">DR33</f>
        <v>0</v>
      </c>
      <c r="DT34" s="51">
        <f t="shared" si="152"/>
        <v>0</v>
      </c>
      <c r="DU34" s="51">
        <f t="shared" si="152"/>
        <v>0</v>
      </c>
      <c r="DV34" s="51">
        <f t="shared" si="152"/>
        <v>0</v>
      </c>
      <c r="DW34" s="51">
        <f t="shared" si="152"/>
        <v>0</v>
      </c>
      <c r="DX34" s="51">
        <f t="shared" si="152"/>
        <v>0</v>
      </c>
      <c r="DY34" s="51">
        <f t="shared" si="152"/>
        <v>0</v>
      </c>
      <c r="DZ34" s="51">
        <f t="shared" si="152"/>
        <v>0</v>
      </c>
      <c r="EA34" s="51">
        <f t="shared" si="152"/>
        <v>0</v>
      </c>
      <c r="EB34" s="51">
        <f t="shared" si="152"/>
        <v>0</v>
      </c>
      <c r="EC34" s="51">
        <f t="shared" ref="EC34:EL43" si="153">EB33</f>
        <v>0</v>
      </c>
      <c r="ED34" s="51">
        <f t="shared" si="153"/>
        <v>0</v>
      </c>
      <c r="EE34" s="51">
        <f t="shared" si="153"/>
        <v>0</v>
      </c>
      <c r="EF34" s="51">
        <f t="shared" si="153"/>
        <v>0</v>
      </c>
      <c r="EG34" s="51">
        <f t="shared" si="153"/>
        <v>0</v>
      </c>
      <c r="EH34" s="51">
        <f t="shared" si="153"/>
        <v>0</v>
      </c>
      <c r="EI34" s="51">
        <f t="shared" si="153"/>
        <v>0</v>
      </c>
      <c r="EJ34" s="51">
        <f t="shared" si="153"/>
        <v>0</v>
      </c>
      <c r="EK34" s="51">
        <f t="shared" si="153"/>
        <v>0</v>
      </c>
      <c r="EL34" s="51">
        <f t="shared" si="153"/>
        <v>0</v>
      </c>
      <c r="EM34" s="51">
        <f t="shared" ref="EM34:EV43" si="154">EL33</f>
        <v>0</v>
      </c>
      <c r="EN34" s="51">
        <f t="shared" si="154"/>
        <v>0</v>
      </c>
      <c r="EO34" s="51">
        <f t="shared" si="154"/>
        <v>0</v>
      </c>
      <c r="EP34" s="51">
        <f t="shared" si="154"/>
        <v>0</v>
      </c>
      <c r="EQ34" s="51">
        <f t="shared" si="154"/>
        <v>0</v>
      </c>
      <c r="ER34" s="51">
        <f t="shared" si="154"/>
        <v>0</v>
      </c>
      <c r="ES34" s="51">
        <f t="shared" si="154"/>
        <v>0</v>
      </c>
      <c r="ET34" s="51">
        <f t="shared" si="154"/>
        <v>0</v>
      </c>
      <c r="EU34" s="51">
        <f t="shared" si="154"/>
        <v>0</v>
      </c>
      <c r="EV34" s="51">
        <f t="shared" si="154"/>
        <v>0</v>
      </c>
      <c r="EW34" s="51">
        <f t="shared" ref="EW34:FF43" si="155">EV33</f>
        <v>0</v>
      </c>
      <c r="EX34" s="51">
        <f t="shared" si="155"/>
        <v>0</v>
      </c>
      <c r="EY34" s="51">
        <f t="shared" si="155"/>
        <v>0</v>
      </c>
      <c r="EZ34" s="51">
        <f t="shared" si="155"/>
        <v>0</v>
      </c>
      <c r="FA34" s="51">
        <f t="shared" si="155"/>
        <v>0</v>
      </c>
      <c r="FB34" s="51">
        <f t="shared" si="155"/>
        <v>0</v>
      </c>
      <c r="FC34" s="51">
        <f t="shared" si="155"/>
        <v>0</v>
      </c>
      <c r="FD34" s="51">
        <f t="shared" si="155"/>
        <v>0</v>
      </c>
      <c r="FE34" s="51">
        <f t="shared" si="155"/>
        <v>0</v>
      </c>
      <c r="FF34" s="51">
        <f t="shared" si="155"/>
        <v>0</v>
      </c>
      <c r="FG34" s="51">
        <f t="shared" ref="FG34:FP43" si="156">FF33</f>
        <v>0</v>
      </c>
      <c r="FH34" s="51">
        <f t="shared" si="156"/>
        <v>0</v>
      </c>
      <c r="FI34" s="51">
        <f t="shared" si="156"/>
        <v>0</v>
      </c>
      <c r="FJ34" s="51">
        <f t="shared" si="156"/>
        <v>0</v>
      </c>
      <c r="FK34" s="51">
        <f t="shared" si="156"/>
        <v>0</v>
      </c>
      <c r="FL34" s="51">
        <f t="shared" si="156"/>
        <v>0</v>
      </c>
      <c r="FM34" s="51">
        <f t="shared" si="156"/>
        <v>0</v>
      </c>
      <c r="FN34" s="51">
        <f t="shared" si="156"/>
        <v>0</v>
      </c>
      <c r="FO34" s="51">
        <f t="shared" si="156"/>
        <v>0</v>
      </c>
      <c r="FP34" s="51">
        <f t="shared" si="156"/>
        <v>0</v>
      </c>
      <c r="FQ34" s="51">
        <f t="shared" ref="FQ34:FZ43" si="157">FP33</f>
        <v>0</v>
      </c>
      <c r="FR34" s="51">
        <f t="shared" si="157"/>
        <v>0</v>
      </c>
      <c r="FS34" s="51">
        <f t="shared" si="157"/>
        <v>0</v>
      </c>
      <c r="FT34" s="51">
        <f t="shared" si="157"/>
        <v>0</v>
      </c>
      <c r="FU34" s="51">
        <f t="shared" si="157"/>
        <v>0</v>
      </c>
      <c r="FV34" s="51">
        <f t="shared" si="157"/>
        <v>0</v>
      </c>
      <c r="FW34" s="51">
        <f t="shared" si="157"/>
        <v>0</v>
      </c>
      <c r="FX34" s="51">
        <f t="shared" si="157"/>
        <v>0</v>
      </c>
      <c r="FY34" s="51">
        <f t="shared" si="157"/>
        <v>0</v>
      </c>
      <c r="FZ34" s="51">
        <f t="shared" si="157"/>
        <v>0</v>
      </c>
      <c r="GA34" s="51">
        <f t="shared" ref="GA34:GJ43" si="158">FZ33</f>
        <v>0</v>
      </c>
      <c r="GB34" s="51">
        <f t="shared" si="158"/>
        <v>0</v>
      </c>
      <c r="GC34" s="51">
        <f t="shared" si="158"/>
        <v>0</v>
      </c>
      <c r="GD34" s="51">
        <f t="shared" si="158"/>
        <v>0</v>
      </c>
      <c r="GE34" s="51">
        <f t="shared" si="158"/>
        <v>0</v>
      </c>
      <c r="GF34" s="51">
        <f t="shared" si="158"/>
        <v>0</v>
      </c>
      <c r="GG34" s="51">
        <f t="shared" si="158"/>
        <v>0</v>
      </c>
      <c r="GH34" s="51">
        <f t="shared" si="158"/>
        <v>0</v>
      </c>
      <c r="GI34" s="51">
        <f t="shared" si="158"/>
        <v>0</v>
      </c>
      <c r="GJ34" s="51">
        <f t="shared" si="158"/>
        <v>0</v>
      </c>
      <c r="GK34" s="51">
        <f t="shared" ref="GK34:GT43" si="159">GJ33</f>
        <v>0</v>
      </c>
      <c r="GL34" s="51">
        <f t="shared" si="159"/>
        <v>0</v>
      </c>
      <c r="GM34" s="51">
        <f t="shared" si="159"/>
        <v>0</v>
      </c>
      <c r="GN34" s="51">
        <f t="shared" si="159"/>
        <v>0</v>
      </c>
      <c r="GO34" s="51">
        <f t="shared" si="159"/>
        <v>0</v>
      </c>
      <c r="GP34" s="51">
        <f t="shared" si="159"/>
        <v>0</v>
      </c>
      <c r="GQ34" s="51">
        <f t="shared" si="159"/>
        <v>0</v>
      </c>
      <c r="GR34" s="51">
        <f t="shared" si="159"/>
        <v>0</v>
      </c>
      <c r="GS34" s="51">
        <f t="shared" si="159"/>
        <v>0</v>
      </c>
      <c r="GT34" s="51">
        <f t="shared" si="159"/>
        <v>0</v>
      </c>
      <c r="GU34" s="51">
        <f t="shared" ref="GU34:HD43" si="160">GT33</f>
        <v>0</v>
      </c>
      <c r="GV34" s="51">
        <f t="shared" si="160"/>
        <v>0</v>
      </c>
      <c r="GW34" s="51">
        <f t="shared" si="160"/>
        <v>0</v>
      </c>
      <c r="GX34" s="51">
        <f t="shared" si="160"/>
        <v>0</v>
      </c>
      <c r="GY34" s="51">
        <f t="shared" si="160"/>
        <v>0</v>
      </c>
      <c r="GZ34" s="51">
        <f t="shared" si="160"/>
        <v>0</v>
      </c>
      <c r="HA34" s="51">
        <f t="shared" si="160"/>
        <v>0</v>
      </c>
      <c r="HB34" s="51">
        <f t="shared" si="160"/>
        <v>0</v>
      </c>
      <c r="HC34" s="51">
        <f t="shared" si="160"/>
        <v>0</v>
      </c>
      <c r="HD34" s="51">
        <f t="shared" si="160"/>
        <v>0</v>
      </c>
      <c r="HE34" s="51">
        <f t="shared" ref="HE34:HP43" si="161">HD33</f>
        <v>0</v>
      </c>
      <c r="HF34" s="51">
        <f t="shared" si="161"/>
        <v>0</v>
      </c>
      <c r="HG34" s="51">
        <f t="shared" si="161"/>
        <v>0</v>
      </c>
      <c r="HH34" s="51">
        <f t="shared" si="161"/>
        <v>0</v>
      </c>
      <c r="HI34" s="51">
        <f t="shared" si="161"/>
        <v>0</v>
      </c>
      <c r="HJ34" s="51">
        <f t="shared" si="161"/>
        <v>0</v>
      </c>
      <c r="HK34" s="51">
        <f t="shared" si="161"/>
        <v>0</v>
      </c>
      <c r="HL34" s="51">
        <f t="shared" si="161"/>
        <v>0</v>
      </c>
      <c r="HM34" s="51">
        <f t="shared" si="161"/>
        <v>0</v>
      </c>
      <c r="HN34" s="51">
        <f t="shared" si="161"/>
        <v>0</v>
      </c>
      <c r="HO34" s="51">
        <f t="shared" si="161"/>
        <v>0</v>
      </c>
      <c r="HP34" s="51">
        <f t="shared" si="161"/>
        <v>0</v>
      </c>
      <c r="HR34" s="46">
        <v>31</v>
      </c>
      <c r="HS34" s="49">
        <f t="shared" si="35"/>
        <v>155</v>
      </c>
      <c r="HT34" s="52" t="str">
        <f t="shared" si="36"/>
        <v/>
      </c>
      <c r="HU34" s="63">
        <f t="shared" si="37"/>
        <v>0</v>
      </c>
      <c r="HV34" s="50">
        <f t="shared" si="10"/>
        <v>0.41684808553106428</v>
      </c>
      <c r="HW34" s="50" t="str">
        <f t="shared" si="11"/>
        <v>02:35</v>
      </c>
      <c r="HX34" s="50">
        <v>14.453080737054847</v>
      </c>
      <c r="HY34" s="62">
        <f>HY33+HX34*Escenario1!$D$15*0.06</f>
        <v>428.7265216305679</v>
      </c>
      <c r="HZ34" s="50">
        <f t="shared" si="38"/>
        <v>11.877273737492498</v>
      </c>
      <c r="IA34" s="64">
        <f>IA33+HZ34*Escenario1!$D$15*0.06</f>
        <v>224.8425680019806</v>
      </c>
      <c r="IB34" s="54"/>
      <c r="IC34" s="47">
        <v>32</v>
      </c>
      <c r="ID34" s="48">
        <f t="shared" si="12"/>
        <v>0</v>
      </c>
      <c r="IE34" s="48">
        <f t="shared" ref="IE34:IN43" si="162">ID33</f>
        <v>0</v>
      </c>
      <c r="IF34" s="48">
        <f t="shared" si="162"/>
        <v>0</v>
      </c>
      <c r="IG34" s="48">
        <f t="shared" si="162"/>
        <v>0</v>
      </c>
      <c r="IH34" s="48">
        <f t="shared" si="162"/>
        <v>0</v>
      </c>
      <c r="II34" s="48">
        <f t="shared" si="162"/>
        <v>0</v>
      </c>
      <c r="IJ34" s="48">
        <f t="shared" si="162"/>
        <v>0</v>
      </c>
      <c r="IK34" s="48">
        <f t="shared" si="162"/>
        <v>0</v>
      </c>
      <c r="IL34" s="48">
        <f t="shared" si="162"/>
        <v>0</v>
      </c>
      <c r="IM34" s="48">
        <f t="shared" si="162"/>
        <v>0</v>
      </c>
      <c r="IN34" s="48">
        <f t="shared" si="162"/>
        <v>0</v>
      </c>
      <c r="IO34" s="48">
        <f t="shared" ref="IO34:IX43" si="163">IN33</f>
        <v>0</v>
      </c>
      <c r="IP34" s="48">
        <f t="shared" si="163"/>
        <v>0</v>
      </c>
      <c r="IQ34" s="48">
        <f t="shared" si="163"/>
        <v>0</v>
      </c>
      <c r="IR34" s="48">
        <f t="shared" si="163"/>
        <v>0</v>
      </c>
      <c r="IS34" s="48">
        <f t="shared" si="163"/>
        <v>0</v>
      </c>
      <c r="IT34" s="48">
        <f t="shared" si="163"/>
        <v>0</v>
      </c>
      <c r="IU34" s="48">
        <f t="shared" si="163"/>
        <v>0</v>
      </c>
      <c r="IV34" s="48">
        <f t="shared" si="163"/>
        <v>0</v>
      </c>
      <c r="IW34" s="48">
        <f t="shared" si="163"/>
        <v>0</v>
      </c>
      <c r="IX34" s="48">
        <f t="shared" si="163"/>
        <v>0</v>
      </c>
      <c r="IY34" s="48">
        <f t="shared" ref="IY34:JH43" si="164">IX33</f>
        <v>0</v>
      </c>
      <c r="IZ34" s="48">
        <f t="shared" si="164"/>
        <v>4.4751983576649488E-5</v>
      </c>
      <c r="JA34" s="48">
        <f t="shared" si="164"/>
        <v>1.1151658490373781E-4</v>
      </c>
      <c r="JB34" s="48">
        <f t="shared" si="164"/>
        <v>2.5595687974807398E-4</v>
      </c>
      <c r="JC34" s="48">
        <f t="shared" si="164"/>
        <v>5.8604981628922268E-4</v>
      </c>
      <c r="JD34" s="48">
        <f t="shared" si="164"/>
        <v>1.3658629589843377E-3</v>
      </c>
      <c r="JE34" s="48">
        <f t="shared" si="164"/>
        <v>3.2093238342923826E-3</v>
      </c>
      <c r="JF34" s="48">
        <f t="shared" si="164"/>
        <v>7.8504339864859992E-3</v>
      </c>
      <c r="JG34" s="48">
        <f t="shared" si="164"/>
        <v>1.2976985830460603E-2</v>
      </c>
      <c r="JH34" s="48">
        <f t="shared" si="164"/>
        <v>6.7154609757989992E-3</v>
      </c>
      <c r="JI34" s="48">
        <f t="shared" ref="JI34:JR43" si="165">JH33</f>
        <v>0</v>
      </c>
      <c r="JJ34" s="48">
        <f t="shared" si="165"/>
        <v>0</v>
      </c>
      <c r="JK34" s="48">
        <f t="shared" si="165"/>
        <v>0</v>
      </c>
      <c r="JL34" s="48">
        <f t="shared" si="165"/>
        <v>0</v>
      </c>
      <c r="JM34" s="48">
        <f t="shared" si="165"/>
        <v>0</v>
      </c>
      <c r="JN34" s="48">
        <f t="shared" si="165"/>
        <v>0</v>
      </c>
      <c r="JO34" s="48">
        <f t="shared" si="165"/>
        <v>0</v>
      </c>
      <c r="JP34" s="48">
        <f t="shared" si="165"/>
        <v>0</v>
      </c>
      <c r="JQ34" s="48">
        <f t="shared" si="165"/>
        <v>0</v>
      </c>
      <c r="JR34" s="48">
        <f t="shared" si="165"/>
        <v>0</v>
      </c>
      <c r="JS34" s="48">
        <f t="shared" ref="JS34:KB43" si="166">JR33</f>
        <v>0</v>
      </c>
      <c r="JT34" s="48">
        <f t="shared" si="166"/>
        <v>0</v>
      </c>
      <c r="JU34" s="48">
        <f t="shared" si="166"/>
        <v>0</v>
      </c>
      <c r="JV34" s="48">
        <f t="shared" si="166"/>
        <v>0</v>
      </c>
      <c r="JW34" s="48">
        <f t="shared" si="166"/>
        <v>0</v>
      </c>
      <c r="JX34" s="48">
        <f t="shared" si="166"/>
        <v>0</v>
      </c>
      <c r="JY34" s="48">
        <f t="shared" si="166"/>
        <v>0</v>
      </c>
      <c r="JZ34" s="48">
        <f t="shared" si="166"/>
        <v>0</v>
      </c>
      <c r="KA34" s="48">
        <f t="shared" si="166"/>
        <v>0</v>
      </c>
      <c r="KB34" s="48">
        <f t="shared" si="166"/>
        <v>0</v>
      </c>
      <c r="KC34" s="48">
        <f t="shared" ref="KC34:KL43" si="167">KB33</f>
        <v>0</v>
      </c>
      <c r="KD34" s="48">
        <f t="shared" si="167"/>
        <v>0</v>
      </c>
      <c r="KE34" s="48">
        <f t="shared" si="167"/>
        <v>0</v>
      </c>
      <c r="KF34" s="48">
        <f t="shared" si="167"/>
        <v>0</v>
      </c>
      <c r="KG34" s="48">
        <f t="shared" si="167"/>
        <v>0</v>
      </c>
      <c r="KH34" s="48">
        <f t="shared" si="167"/>
        <v>0</v>
      </c>
      <c r="KI34" s="48">
        <f t="shared" si="167"/>
        <v>0</v>
      </c>
      <c r="KJ34" s="48">
        <f t="shared" si="167"/>
        <v>0</v>
      </c>
      <c r="KK34" s="48">
        <f t="shared" si="167"/>
        <v>0</v>
      </c>
      <c r="KL34" s="48">
        <f t="shared" si="167"/>
        <v>0</v>
      </c>
      <c r="KM34" s="48">
        <f t="shared" ref="KM34:KV43" si="168">KL33</f>
        <v>0</v>
      </c>
      <c r="KN34" s="48">
        <f t="shared" si="168"/>
        <v>0</v>
      </c>
      <c r="KO34" s="48">
        <f t="shared" si="168"/>
        <v>0</v>
      </c>
      <c r="KP34" s="48">
        <f t="shared" si="168"/>
        <v>0</v>
      </c>
      <c r="KQ34" s="48">
        <f t="shared" si="168"/>
        <v>0</v>
      </c>
      <c r="KR34" s="48">
        <f t="shared" si="168"/>
        <v>0</v>
      </c>
      <c r="KS34" s="48">
        <f t="shared" si="168"/>
        <v>0</v>
      </c>
      <c r="KT34" s="48">
        <f t="shared" si="168"/>
        <v>0</v>
      </c>
      <c r="KU34" s="48">
        <f t="shared" si="168"/>
        <v>0</v>
      </c>
      <c r="KV34" s="48">
        <f t="shared" si="168"/>
        <v>0</v>
      </c>
      <c r="KW34" s="48">
        <f t="shared" ref="KW34:LF43" si="169">KV33</f>
        <v>0</v>
      </c>
      <c r="KX34" s="48">
        <f t="shared" si="169"/>
        <v>0</v>
      </c>
      <c r="KY34" s="48">
        <f t="shared" si="169"/>
        <v>0</v>
      </c>
      <c r="KZ34" s="48">
        <f t="shared" si="169"/>
        <v>0</v>
      </c>
      <c r="LA34" s="48">
        <f t="shared" si="169"/>
        <v>0</v>
      </c>
      <c r="LB34" s="48">
        <f t="shared" si="169"/>
        <v>0</v>
      </c>
      <c r="LC34" s="48">
        <f t="shared" si="169"/>
        <v>0</v>
      </c>
      <c r="LD34" s="48">
        <f t="shared" si="169"/>
        <v>0</v>
      </c>
      <c r="LE34" s="48">
        <f t="shared" si="169"/>
        <v>0</v>
      </c>
      <c r="LF34" s="48">
        <f t="shared" si="169"/>
        <v>0</v>
      </c>
      <c r="LG34" s="48">
        <f t="shared" ref="LG34:LP43" si="170">LF33</f>
        <v>0</v>
      </c>
      <c r="LH34" s="48">
        <f t="shared" si="170"/>
        <v>0</v>
      </c>
      <c r="LI34" s="48">
        <f t="shared" si="170"/>
        <v>0</v>
      </c>
      <c r="LJ34" s="48">
        <f t="shared" si="170"/>
        <v>0</v>
      </c>
      <c r="LK34" s="48">
        <f t="shared" si="170"/>
        <v>0</v>
      </c>
      <c r="LL34" s="48">
        <f t="shared" si="170"/>
        <v>0</v>
      </c>
      <c r="LM34" s="48">
        <f t="shared" si="170"/>
        <v>0</v>
      </c>
      <c r="LN34" s="48">
        <f t="shared" si="170"/>
        <v>0</v>
      </c>
      <c r="LO34" s="48">
        <f t="shared" si="170"/>
        <v>0</v>
      </c>
      <c r="LP34" s="48">
        <f t="shared" si="170"/>
        <v>0</v>
      </c>
      <c r="LQ34" s="48">
        <f t="shared" ref="LQ34:LZ43" si="171">LP33</f>
        <v>0</v>
      </c>
      <c r="LR34" s="48">
        <f t="shared" si="171"/>
        <v>0</v>
      </c>
      <c r="LS34" s="48">
        <f t="shared" si="171"/>
        <v>0</v>
      </c>
      <c r="LT34" s="48">
        <f t="shared" si="171"/>
        <v>0</v>
      </c>
      <c r="LU34" s="48">
        <f t="shared" si="171"/>
        <v>0</v>
      </c>
      <c r="LV34" s="48">
        <f t="shared" si="171"/>
        <v>0</v>
      </c>
      <c r="LW34" s="48">
        <f t="shared" si="171"/>
        <v>0</v>
      </c>
      <c r="LX34" s="48">
        <f t="shared" si="171"/>
        <v>0</v>
      </c>
      <c r="LY34" s="48">
        <f t="shared" si="171"/>
        <v>0</v>
      </c>
      <c r="LZ34" s="48">
        <f t="shared" si="171"/>
        <v>0</v>
      </c>
      <c r="MA34" s="48">
        <f t="shared" ref="MA34:MJ43" si="172">LZ33</f>
        <v>0</v>
      </c>
      <c r="MB34" s="48">
        <f t="shared" si="172"/>
        <v>0</v>
      </c>
      <c r="MC34" s="48">
        <f t="shared" si="172"/>
        <v>0</v>
      </c>
      <c r="MD34" s="48">
        <f t="shared" si="172"/>
        <v>0</v>
      </c>
      <c r="ME34" s="48">
        <f t="shared" si="172"/>
        <v>0</v>
      </c>
      <c r="MF34" s="48">
        <f t="shared" si="172"/>
        <v>0</v>
      </c>
      <c r="MG34" s="48">
        <f t="shared" si="172"/>
        <v>0</v>
      </c>
      <c r="MH34" s="48">
        <f t="shared" si="172"/>
        <v>0</v>
      </c>
      <c r="MI34" s="48">
        <f t="shared" si="172"/>
        <v>0</v>
      </c>
      <c r="MJ34" s="48">
        <f t="shared" si="172"/>
        <v>0</v>
      </c>
      <c r="MK34" s="48">
        <f t="shared" ref="MK34:MT43" si="173">MJ33</f>
        <v>0</v>
      </c>
      <c r="ML34" s="48">
        <f t="shared" si="173"/>
        <v>0</v>
      </c>
      <c r="MM34" s="48">
        <f t="shared" si="173"/>
        <v>0</v>
      </c>
      <c r="MN34" s="48">
        <f t="shared" si="173"/>
        <v>0</v>
      </c>
      <c r="MO34" s="48">
        <f t="shared" si="173"/>
        <v>0</v>
      </c>
      <c r="MP34" s="48">
        <f t="shared" si="173"/>
        <v>0</v>
      </c>
      <c r="MQ34" s="48">
        <f t="shared" si="173"/>
        <v>0</v>
      </c>
      <c r="MR34" s="48">
        <f t="shared" si="173"/>
        <v>0</v>
      </c>
      <c r="MS34" s="48">
        <f t="shared" si="173"/>
        <v>0</v>
      </c>
      <c r="MT34" s="48">
        <f t="shared" si="173"/>
        <v>0</v>
      </c>
      <c r="MU34" s="48">
        <f t="shared" ref="MU34:ND43" si="174">MT33</f>
        <v>0</v>
      </c>
      <c r="MV34" s="48">
        <f t="shared" si="174"/>
        <v>0</v>
      </c>
      <c r="MW34" s="48">
        <f t="shared" si="174"/>
        <v>0</v>
      </c>
      <c r="MX34" s="48">
        <f t="shared" si="174"/>
        <v>0</v>
      </c>
      <c r="MY34" s="48">
        <f t="shared" si="174"/>
        <v>0</v>
      </c>
      <c r="MZ34" s="48">
        <f t="shared" si="174"/>
        <v>0</v>
      </c>
      <c r="NA34" s="48">
        <f t="shared" si="174"/>
        <v>0</v>
      </c>
      <c r="NB34" s="48">
        <f t="shared" si="174"/>
        <v>0</v>
      </c>
      <c r="NC34" s="48">
        <f t="shared" si="174"/>
        <v>0</v>
      </c>
      <c r="ND34" s="48">
        <f t="shared" si="174"/>
        <v>0</v>
      </c>
      <c r="NE34" s="48">
        <f t="shared" ref="NE34:NN43" si="175">ND33</f>
        <v>0</v>
      </c>
      <c r="NF34" s="48">
        <f t="shared" si="175"/>
        <v>0</v>
      </c>
      <c r="NG34" s="48">
        <f t="shared" si="175"/>
        <v>0</v>
      </c>
      <c r="NH34" s="48">
        <f t="shared" si="175"/>
        <v>0</v>
      </c>
      <c r="NI34" s="48">
        <f t="shared" si="175"/>
        <v>0</v>
      </c>
      <c r="NJ34" s="48">
        <f t="shared" si="175"/>
        <v>0</v>
      </c>
      <c r="NK34" s="48">
        <f t="shared" si="175"/>
        <v>0</v>
      </c>
      <c r="NL34" s="48">
        <f t="shared" si="175"/>
        <v>0</v>
      </c>
      <c r="NM34" s="48">
        <f t="shared" si="175"/>
        <v>0</v>
      </c>
      <c r="NN34" s="48">
        <f t="shared" si="175"/>
        <v>0</v>
      </c>
      <c r="NO34" s="48">
        <f t="shared" ref="NO34:NX43" si="176">NN33</f>
        <v>0</v>
      </c>
      <c r="NP34" s="48">
        <f t="shared" si="176"/>
        <v>0</v>
      </c>
      <c r="NQ34" s="48">
        <f t="shared" si="176"/>
        <v>0</v>
      </c>
      <c r="NR34" s="48">
        <f t="shared" si="176"/>
        <v>0</v>
      </c>
      <c r="NS34" s="48">
        <f t="shared" si="176"/>
        <v>0</v>
      </c>
      <c r="NT34" s="48">
        <f t="shared" si="176"/>
        <v>0</v>
      </c>
      <c r="NU34" s="48">
        <f t="shared" si="176"/>
        <v>0</v>
      </c>
      <c r="NV34" s="48">
        <f t="shared" si="176"/>
        <v>0</v>
      </c>
      <c r="NW34" s="48">
        <f t="shared" si="176"/>
        <v>0</v>
      </c>
      <c r="NX34" s="48">
        <f t="shared" si="176"/>
        <v>0</v>
      </c>
      <c r="NY34" s="48">
        <f t="shared" ref="NY34:OH43" si="177">NX33</f>
        <v>0</v>
      </c>
      <c r="NZ34" s="48">
        <f t="shared" si="177"/>
        <v>0</v>
      </c>
      <c r="OA34" s="48">
        <f t="shared" si="177"/>
        <v>0</v>
      </c>
      <c r="OB34" s="48">
        <f t="shared" si="177"/>
        <v>0</v>
      </c>
      <c r="OC34" s="48">
        <f t="shared" si="177"/>
        <v>0</v>
      </c>
      <c r="OD34" s="48">
        <f t="shared" si="177"/>
        <v>0</v>
      </c>
      <c r="OE34" s="48">
        <f t="shared" si="177"/>
        <v>0</v>
      </c>
      <c r="OF34" s="48">
        <f t="shared" si="177"/>
        <v>0</v>
      </c>
      <c r="OG34" s="48">
        <f t="shared" si="177"/>
        <v>0</v>
      </c>
      <c r="OH34" s="48">
        <f t="shared" si="177"/>
        <v>0</v>
      </c>
      <c r="OI34" s="48">
        <f t="shared" ref="OI34:OR43" si="178">OH33</f>
        <v>0</v>
      </c>
      <c r="OJ34" s="48">
        <f t="shared" si="178"/>
        <v>0</v>
      </c>
      <c r="OK34" s="48">
        <f t="shared" si="178"/>
        <v>0</v>
      </c>
      <c r="OL34" s="48">
        <f t="shared" si="178"/>
        <v>0</v>
      </c>
      <c r="OM34" s="48">
        <f t="shared" si="178"/>
        <v>0</v>
      </c>
      <c r="ON34" s="48">
        <f t="shared" si="178"/>
        <v>0</v>
      </c>
      <c r="OO34" s="48">
        <f t="shared" si="178"/>
        <v>0</v>
      </c>
      <c r="OP34" s="48">
        <f t="shared" si="178"/>
        <v>0</v>
      </c>
      <c r="OQ34" s="48">
        <f t="shared" si="178"/>
        <v>0</v>
      </c>
      <c r="OR34" s="48">
        <f t="shared" si="178"/>
        <v>0</v>
      </c>
      <c r="OS34" s="48">
        <f t="shared" ref="OS34:PB43" si="179">OR33</f>
        <v>0</v>
      </c>
      <c r="OT34" s="48">
        <f t="shared" si="179"/>
        <v>0</v>
      </c>
      <c r="OU34" s="48">
        <f t="shared" si="179"/>
        <v>0</v>
      </c>
      <c r="OV34" s="48">
        <f t="shared" si="179"/>
        <v>0</v>
      </c>
      <c r="OW34" s="48">
        <f t="shared" si="179"/>
        <v>0</v>
      </c>
      <c r="OX34" s="48">
        <f t="shared" si="179"/>
        <v>0</v>
      </c>
      <c r="OY34" s="48">
        <f t="shared" si="179"/>
        <v>0</v>
      </c>
      <c r="OZ34" s="48">
        <f t="shared" si="179"/>
        <v>0</v>
      </c>
      <c r="PA34" s="48">
        <f t="shared" si="179"/>
        <v>0</v>
      </c>
      <c r="PB34" s="48">
        <f t="shared" si="179"/>
        <v>0</v>
      </c>
      <c r="PC34" s="48">
        <f t="shared" ref="PC34:PN43" si="180">PB33</f>
        <v>0</v>
      </c>
      <c r="PD34" s="48">
        <f t="shared" si="180"/>
        <v>0</v>
      </c>
      <c r="PE34" s="48">
        <f t="shared" si="180"/>
        <v>0</v>
      </c>
      <c r="PF34" s="48">
        <f t="shared" si="180"/>
        <v>0</v>
      </c>
      <c r="PG34" s="48">
        <f t="shared" si="180"/>
        <v>0</v>
      </c>
      <c r="PH34" s="48">
        <f t="shared" si="180"/>
        <v>0</v>
      </c>
      <c r="PI34" s="48">
        <f t="shared" si="180"/>
        <v>0</v>
      </c>
      <c r="PJ34" s="48">
        <f t="shared" si="180"/>
        <v>0</v>
      </c>
      <c r="PK34" s="48">
        <f t="shared" si="180"/>
        <v>0</v>
      </c>
      <c r="PL34" s="48">
        <f t="shared" si="180"/>
        <v>0</v>
      </c>
      <c r="PM34" s="48">
        <f t="shared" si="180"/>
        <v>0</v>
      </c>
      <c r="PN34" s="48">
        <f t="shared" si="180"/>
        <v>0</v>
      </c>
    </row>
    <row r="35" spans="1:430" x14ac:dyDescent="0.3">
      <c r="A35" s="29">
        <v>16</v>
      </c>
      <c r="B35" s="30">
        <f t="shared" si="96"/>
        <v>44.444444444444443</v>
      </c>
      <c r="C35" s="31">
        <f t="shared" si="97"/>
        <v>69.66631258107671</v>
      </c>
      <c r="D35" s="29">
        <f t="shared" si="98"/>
        <v>80</v>
      </c>
      <c r="E35" s="30">
        <f t="shared" si="99"/>
        <v>38.988827520217448</v>
      </c>
      <c r="F35" s="30">
        <f t="shared" si="104"/>
        <v>1.2198897498895676</v>
      </c>
      <c r="G35" s="30">
        <f t="shared" si="100"/>
        <v>0.98096672503943438</v>
      </c>
      <c r="H35" s="30">
        <f t="shared" si="101"/>
        <v>0.23892302485013317</v>
      </c>
      <c r="I35" s="30">
        <f t="shared" si="102"/>
        <v>0.28270812154321595</v>
      </c>
      <c r="J35" s="30">
        <f t="shared" si="103"/>
        <v>0.93718162834635166</v>
      </c>
      <c r="W35" s="46">
        <v>32</v>
      </c>
      <c r="X35" s="49">
        <f t="shared" si="14"/>
        <v>160</v>
      </c>
      <c r="Y35" s="52" t="str">
        <f t="shared" ref="Y35:Y66" si="181">IF((X35)/C$59&gt;5,"",(X35)/$C$59)</f>
        <v/>
      </c>
      <c r="Z35" s="63">
        <f t="shared" ref="Z35:Z66" si="182">IF($E$59*IF((X35)/C$59&gt;5,0,IF(Y35&lt;=1,5.60277*Y35^5-16.1238*Y35^4+13.865*Y35^3-3.00293*Y35^2+0.657237*Y35,IF(Y35&gt;=1.8,-0.003218*Y35^5+0.0654895*Y35^4-0.539858*Y35^3+2.26576*Y35^2-4.87709*Y35+4.34827,0.3645833*Y35^6-3.832532*Y35^5+15.78165*Y35^4-31.75999*Y35^3+31.54504*Y35^2-13.92499*Y35+2.825187)))&lt;0,0,E$59*IF((X35)/$C$59&gt;5,0,IF(Y35&lt;=1,5.60277*Y35^5-16.1238*Y35^4+13.865*Y35^3-3.00293*Y35^2+0.657237*Y35,IF(Y35&gt;=1.8,-0.003218*Y35^5+0.0654895*Y35^4-0.539858*Y35^3+2.26576*Y35^2-4.87709*Y35+4.34827,0.3645833*Y35^6-3.832532*Y35^5+15.78165*Y35^4-31.75999*Y35^3+31.54504*Y35^2-13.92499*Y35+2.825187))))</f>
        <v>0</v>
      </c>
      <c r="AA35" s="50">
        <f t="shared" si="8"/>
        <v>4.2960677205674876E-2</v>
      </c>
      <c r="AB35" s="50">
        <v>2.181199680125486</v>
      </c>
      <c r="AC35" s="62">
        <f t="shared" si="15"/>
        <v>204.53831353262498</v>
      </c>
      <c r="AD35" s="54"/>
      <c r="AE35" s="46">
        <v>33</v>
      </c>
      <c r="AF35" s="51">
        <f t="shared" ref="AF35:AF66" si="183">Z35</f>
        <v>0</v>
      </c>
      <c r="AG35" s="51">
        <f t="shared" si="143"/>
        <v>0</v>
      </c>
      <c r="AH35" s="51">
        <f t="shared" si="143"/>
        <v>0</v>
      </c>
      <c r="AI35" s="51">
        <f t="shared" si="143"/>
        <v>0</v>
      </c>
      <c r="AJ35" s="51">
        <f t="shared" si="143"/>
        <v>0</v>
      </c>
      <c r="AK35" s="51">
        <f t="shared" si="143"/>
        <v>0</v>
      </c>
      <c r="AL35" s="51">
        <f t="shared" si="143"/>
        <v>0</v>
      </c>
      <c r="AM35" s="51">
        <f t="shared" si="143"/>
        <v>0</v>
      </c>
      <c r="AN35" s="51">
        <f t="shared" si="143"/>
        <v>0</v>
      </c>
      <c r="AO35" s="51">
        <f t="shared" si="143"/>
        <v>0</v>
      </c>
      <c r="AP35" s="51">
        <f t="shared" si="143"/>
        <v>0</v>
      </c>
      <c r="AQ35" s="51">
        <f t="shared" si="144"/>
        <v>0</v>
      </c>
      <c r="AR35" s="51">
        <f t="shared" si="144"/>
        <v>1.4372901692793086E-5</v>
      </c>
      <c r="AS35" s="51">
        <f t="shared" si="144"/>
        <v>2.7857067307628778E-5</v>
      </c>
      <c r="AT35" s="51">
        <f t="shared" si="144"/>
        <v>4.1075027703360157E-5</v>
      </c>
      <c r="AU35" s="51">
        <f t="shared" si="144"/>
        <v>5.9699549011322866E-5</v>
      </c>
      <c r="AV35" s="51">
        <f t="shared" si="144"/>
        <v>8.7540741517313391E-5</v>
      </c>
      <c r="AW35" s="51">
        <f t="shared" si="144"/>
        <v>1.2837388479443857E-4</v>
      </c>
      <c r="AX35" s="51">
        <f t="shared" si="144"/>
        <v>1.8776725283595457E-4</v>
      </c>
      <c r="AY35" s="51">
        <f t="shared" si="144"/>
        <v>2.7490993918839258E-4</v>
      </c>
      <c r="AZ35" s="51">
        <f t="shared" si="144"/>
        <v>4.0443968208431289E-4</v>
      </c>
      <c r="BA35" s="51">
        <f t="shared" si="145"/>
        <v>5.9827068957529241E-4</v>
      </c>
      <c r="BB35" s="51">
        <f t="shared" si="145"/>
        <v>8.8742146466493359E-4</v>
      </c>
      <c r="BC35" s="51">
        <f t="shared" si="145"/>
        <v>1.3138426304416823E-3</v>
      </c>
      <c r="BD35" s="51">
        <f t="shared" si="145"/>
        <v>1.9322447552118155E-3</v>
      </c>
      <c r="BE35" s="51">
        <f t="shared" si="145"/>
        <v>2.9578823769679957E-3</v>
      </c>
      <c r="BF35" s="51">
        <f t="shared" si="145"/>
        <v>4.3725776573519236E-3</v>
      </c>
      <c r="BG35" s="51">
        <f t="shared" si="145"/>
        <v>5.6037913669719245E-3</v>
      </c>
      <c r="BH35" s="51">
        <f t="shared" si="145"/>
        <v>6.0067150249743864E-3</v>
      </c>
      <c r="BI35" s="51">
        <f t="shared" si="145"/>
        <v>5.0334268353983951E-3</v>
      </c>
      <c r="BJ35" s="51">
        <f t="shared" si="145"/>
        <v>2.648818732339102E-3</v>
      </c>
      <c r="BK35" s="51">
        <f t="shared" si="146"/>
        <v>7.6072713075802073E-4</v>
      </c>
      <c r="BL35" s="51">
        <f t="shared" si="146"/>
        <v>0</v>
      </c>
      <c r="BM35" s="51">
        <f t="shared" si="146"/>
        <v>0</v>
      </c>
      <c r="BN35" s="51">
        <f t="shared" si="146"/>
        <v>0</v>
      </c>
      <c r="BO35" s="51">
        <f t="shared" si="146"/>
        <v>0</v>
      </c>
      <c r="BP35" s="51">
        <f t="shared" si="146"/>
        <v>0</v>
      </c>
      <c r="BQ35" s="51">
        <f t="shared" si="146"/>
        <v>0</v>
      </c>
      <c r="BR35" s="51">
        <f t="shared" si="146"/>
        <v>0</v>
      </c>
      <c r="BS35" s="51">
        <f t="shared" si="146"/>
        <v>0</v>
      </c>
      <c r="BT35" s="51">
        <f t="shared" si="146"/>
        <v>0</v>
      </c>
      <c r="BU35" s="51">
        <f t="shared" si="147"/>
        <v>0</v>
      </c>
      <c r="BV35" s="51">
        <f t="shared" si="147"/>
        <v>0</v>
      </c>
      <c r="BW35" s="51">
        <f t="shared" si="147"/>
        <v>0</v>
      </c>
      <c r="BX35" s="51">
        <f t="shared" si="147"/>
        <v>0</v>
      </c>
      <c r="BY35" s="51">
        <f t="shared" si="147"/>
        <v>0</v>
      </c>
      <c r="BZ35" s="51">
        <f t="shared" si="147"/>
        <v>0</v>
      </c>
      <c r="CA35" s="51">
        <f t="shared" si="147"/>
        <v>0</v>
      </c>
      <c r="CB35" s="51">
        <f t="shared" si="147"/>
        <v>0</v>
      </c>
      <c r="CC35" s="51">
        <f t="shared" si="147"/>
        <v>0</v>
      </c>
      <c r="CD35" s="51">
        <f t="shared" si="147"/>
        <v>0</v>
      </c>
      <c r="CE35" s="51">
        <f t="shared" si="148"/>
        <v>0</v>
      </c>
      <c r="CF35" s="51">
        <f t="shared" si="148"/>
        <v>0</v>
      </c>
      <c r="CG35" s="51">
        <f t="shared" si="148"/>
        <v>0</v>
      </c>
      <c r="CH35" s="51">
        <f t="shared" si="148"/>
        <v>0</v>
      </c>
      <c r="CI35" s="51">
        <f t="shared" si="148"/>
        <v>0</v>
      </c>
      <c r="CJ35" s="51">
        <f t="shared" si="148"/>
        <v>0</v>
      </c>
      <c r="CK35" s="51">
        <f t="shared" si="148"/>
        <v>0</v>
      </c>
      <c r="CL35" s="51">
        <f t="shared" si="148"/>
        <v>0</v>
      </c>
      <c r="CM35" s="51">
        <f t="shared" si="148"/>
        <v>0</v>
      </c>
      <c r="CN35" s="51">
        <f t="shared" si="148"/>
        <v>0</v>
      </c>
      <c r="CO35" s="51">
        <f t="shared" si="149"/>
        <v>0</v>
      </c>
      <c r="CP35" s="51">
        <f t="shared" si="149"/>
        <v>0</v>
      </c>
      <c r="CQ35" s="51">
        <f t="shared" si="149"/>
        <v>0</v>
      </c>
      <c r="CR35" s="51">
        <f t="shared" si="149"/>
        <v>0</v>
      </c>
      <c r="CS35" s="51">
        <f t="shared" si="149"/>
        <v>0</v>
      </c>
      <c r="CT35" s="51">
        <f t="shared" si="149"/>
        <v>0</v>
      </c>
      <c r="CU35" s="51">
        <f t="shared" si="149"/>
        <v>0</v>
      </c>
      <c r="CV35" s="51">
        <f t="shared" si="149"/>
        <v>0</v>
      </c>
      <c r="CW35" s="51">
        <f t="shared" si="149"/>
        <v>0</v>
      </c>
      <c r="CX35" s="51">
        <f t="shared" si="149"/>
        <v>0</v>
      </c>
      <c r="CY35" s="51">
        <f t="shared" si="150"/>
        <v>0</v>
      </c>
      <c r="CZ35" s="51">
        <f t="shared" si="150"/>
        <v>0</v>
      </c>
      <c r="DA35" s="51">
        <f t="shared" si="150"/>
        <v>0</v>
      </c>
      <c r="DB35" s="51">
        <f t="shared" si="150"/>
        <v>0</v>
      </c>
      <c r="DC35" s="51">
        <f t="shared" si="150"/>
        <v>0</v>
      </c>
      <c r="DD35" s="51">
        <f t="shared" si="150"/>
        <v>0</v>
      </c>
      <c r="DE35" s="51">
        <f t="shared" si="150"/>
        <v>0</v>
      </c>
      <c r="DF35" s="51">
        <f t="shared" si="150"/>
        <v>0</v>
      </c>
      <c r="DG35" s="51">
        <f t="shared" si="150"/>
        <v>0</v>
      </c>
      <c r="DH35" s="51">
        <f t="shared" si="150"/>
        <v>0</v>
      </c>
      <c r="DI35" s="51">
        <f t="shared" si="151"/>
        <v>0</v>
      </c>
      <c r="DJ35" s="51">
        <f t="shared" si="151"/>
        <v>0</v>
      </c>
      <c r="DK35" s="51">
        <f t="shared" si="151"/>
        <v>0</v>
      </c>
      <c r="DL35" s="51">
        <f t="shared" si="151"/>
        <v>0</v>
      </c>
      <c r="DM35" s="51">
        <f t="shared" si="151"/>
        <v>0</v>
      </c>
      <c r="DN35" s="51">
        <f t="shared" si="151"/>
        <v>0</v>
      </c>
      <c r="DO35" s="51">
        <f t="shared" si="151"/>
        <v>0</v>
      </c>
      <c r="DP35" s="51">
        <f t="shared" si="151"/>
        <v>0</v>
      </c>
      <c r="DQ35" s="51">
        <f t="shared" si="151"/>
        <v>0</v>
      </c>
      <c r="DR35" s="51">
        <f t="shared" si="151"/>
        <v>0</v>
      </c>
      <c r="DS35" s="51">
        <f t="shared" si="152"/>
        <v>0</v>
      </c>
      <c r="DT35" s="51">
        <f t="shared" si="152"/>
        <v>0</v>
      </c>
      <c r="DU35" s="51">
        <f t="shared" si="152"/>
        <v>0</v>
      </c>
      <c r="DV35" s="51">
        <f t="shared" si="152"/>
        <v>0</v>
      </c>
      <c r="DW35" s="51">
        <f t="shared" si="152"/>
        <v>0</v>
      </c>
      <c r="DX35" s="51">
        <f t="shared" si="152"/>
        <v>0</v>
      </c>
      <c r="DY35" s="51">
        <f t="shared" si="152"/>
        <v>0</v>
      </c>
      <c r="DZ35" s="51">
        <f t="shared" si="152"/>
        <v>0</v>
      </c>
      <c r="EA35" s="51">
        <f t="shared" si="152"/>
        <v>0</v>
      </c>
      <c r="EB35" s="51">
        <f t="shared" si="152"/>
        <v>0</v>
      </c>
      <c r="EC35" s="51">
        <f t="shared" si="153"/>
        <v>0</v>
      </c>
      <c r="ED35" s="51">
        <f t="shared" si="153"/>
        <v>0</v>
      </c>
      <c r="EE35" s="51">
        <f t="shared" si="153"/>
        <v>0</v>
      </c>
      <c r="EF35" s="51">
        <f t="shared" si="153"/>
        <v>0</v>
      </c>
      <c r="EG35" s="51">
        <f t="shared" si="153"/>
        <v>0</v>
      </c>
      <c r="EH35" s="51">
        <f t="shared" si="153"/>
        <v>0</v>
      </c>
      <c r="EI35" s="51">
        <f t="shared" si="153"/>
        <v>0</v>
      </c>
      <c r="EJ35" s="51">
        <f t="shared" si="153"/>
        <v>0</v>
      </c>
      <c r="EK35" s="51">
        <f t="shared" si="153"/>
        <v>0</v>
      </c>
      <c r="EL35" s="51">
        <f t="shared" si="153"/>
        <v>0</v>
      </c>
      <c r="EM35" s="51">
        <f t="shared" si="154"/>
        <v>0</v>
      </c>
      <c r="EN35" s="51">
        <f t="shared" si="154"/>
        <v>0</v>
      </c>
      <c r="EO35" s="51">
        <f t="shared" si="154"/>
        <v>0</v>
      </c>
      <c r="EP35" s="51">
        <f t="shared" si="154"/>
        <v>0</v>
      </c>
      <c r="EQ35" s="51">
        <f t="shared" si="154"/>
        <v>0</v>
      </c>
      <c r="ER35" s="51">
        <f t="shared" si="154"/>
        <v>0</v>
      </c>
      <c r="ES35" s="51">
        <f t="shared" si="154"/>
        <v>0</v>
      </c>
      <c r="ET35" s="51">
        <f t="shared" si="154"/>
        <v>0</v>
      </c>
      <c r="EU35" s="51">
        <f t="shared" si="154"/>
        <v>0</v>
      </c>
      <c r="EV35" s="51">
        <f t="shared" si="154"/>
        <v>0</v>
      </c>
      <c r="EW35" s="51">
        <f t="shared" si="155"/>
        <v>0</v>
      </c>
      <c r="EX35" s="51">
        <f t="shared" si="155"/>
        <v>0</v>
      </c>
      <c r="EY35" s="51">
        <f t="shared" si="155"/>
        <v>0</v>
      </c>
      <c r="EZ35" s="51">
        <f t="shared" si="155"/>
        <v>0</v>
      </c>
      <c r="FA35" s="51">
        <f t="shared" si="155"/>
        <v>0</v>
      </c>
      <c r="FB35" s="51">
        <f t="shared" si="155"/>
        <v>0</v>
      </c>
      <c r="FC35" s="51">
        <f t="shared" si="155"/>
        <v>0</v>
      </c>
      <c r="FD35" s="51">
        <f t="shared" si="155"/>
        <v>0</v>
      </c>
      <c r="FE35" s="51">
        <f t="shared" si="155"/>
        <v>0</v>
      </c>
      <c r="FF35" s="51">
        <f t="shared" si="155"/>
        <v>0</v>
      </c>
      <c r="FG35" s="51">
        <f t="shared" si="156"/>
        <v>0</v>
      </c>
      <c r="FH35" s="51">
        <f t="shared" si="156"/>
        <v>0</v>
      </c>
      <c r="FI35" s="51">
        <f t="shared" si="156"/>
        <v>0</v>
      </c>
      <c r="FJ35" s="51">
        <f t="shared" si="156"/>
        <v>0</v>
      </c>
      <c r="FK35" s="51">
        <f t="shared" si="156"/>
        <v>0</v>
      </c>
      <c r="FL35" s="51">
        <f t="shared" si="156"/>
        <v>0</v>
      </c>
      <c r="FM35" s="51">
        <f t="shared" si="156"/>
        <v>0</v>
      </c>
      <c r="FN35" s="51">
        <f t="shared" si="156"/>
        <v>0</v>
      </c>
      <c r="FO35" s="51">
        <f t="shared" si="156"/>
        <v>0</v>
      </c>
      <c r="FP35" s="51">
        <f t="shared" si="156"/>
        <v>0</v>
      </c>
      <c r="FQ35" s="51">
        <f t="shared" si="157"/>
        <v>0</v>
      </c>
      <c r="FR35" s="51">
        <f t="shared" si="157"/>
        <v>0</v>
      </c>
      <c r="FS35" s="51">
        <f t="shared" si="157"/>
        <v>0</v>
      </c>
      <c r="FT35" s="51">
        <f t="shared" si="157"/>
        <v>0</v>
      </c>
      <c r="FU35" s="51">
        <f t="shared" si="157"/>
        <v>0</v>
      </c>
      <c r="FV35" s="51">
        <f t="shared" si="157"/>
        <v>0</v>
      </c>
      <c r="FW35" s="51">
        <f t="shared" si="157"/>
        <v>0</v>
      </c>
      <c r="FX35" s="51">
        <f t="shared" si="157"/>
        <v>0</v>
      </c>
      <c r="FY35" s="51">
        <f t="shared" si="157"/>
        <v>0</v>
      </c>
      <c r="FZ35" s="51">
        <f t="shared" si="157"/>
        <v>0</v>
      </c>
      <c r="GA35" s="51">
        <f t="shared" si="158"/>
        <v>0</v>
      </c>
      <c r="GB35" s="51">
        <f t="shared" si="158"/>
        <v>0</v>
      </c>
      <c r="GC35" s="51">
        <f t="shared" si="158"/>
        <v>0</v>
      </c>
      <c r="GD35" s="51">
        <f t="shared" si="158"/>
        <v>0</v>
      </c>
      <c r="GE35" s="51">
        <f t="shared" si="158"/>
        <v>0</v>
      </c>
      <c r="GF35" s="51">
        <f t="shared" si="158"/>
        <v>0</v>
      </c>
      <c r="GG35" s="51">
        <f t="shared" si="158"/>
        <v>0</v>
      </c>
      <c r="GH35" s="51">
        <f t="shared" si="158"/>
        <v>0</v>
      </c>
      <c r="GI35" s="51">
        <f t="shared" si="158"/>
        <v>0</v>
      </c>
      <c r="GJ35" s="51">
        <f t="shared" si="158"/>
        <v>0</v>
      </c>
      <c r="GK35" s="51">
        <f t="shared" si="159"/>
        <v>0</v>
      </c>
      <c r="GL35" s="51">
        <f t="shared" si="159"/>
        <v>0</v>
      </c>
      <c r="GM35" s="51">
        <f t="shared" si="159"/>
        <v>0</v>
      </c>
      <c r="GN35" s="51">
        <f t="shared" si="159"/>
        <v>0</v>
      </c>
      <c r="GO35" s="51">
        <f t="shared" si="159"/>
        <v>0</v>
      </c>
      <c r="GP35" s="51">
        <f t="shared" si="159"/>
        <v>0</v>
      </c>
      <c r="GQ35" s="51">
        <f t="shared" si="159"/>
        <v>0</v>
      </c>
      <c r="GR35" s="51">
        <f t="shared" si="159"/>
        <v>0</v>
      </c>
      <c r="GS35" s="51">
        <f t="shared" si="159"/>
        <v>0</v>
      </c>
      <c r="GT35" s="51">
        <f t="shared" si="159"/>
        <v>0</v>
      </c>
      <c r="GU35" s="51">
        <f t="shared" si="160"/>
        <v>0</v>
      </c>
      <c r="GV35" s="51">
        <f t="shared" si="160"/>
        <v>0</v>
      </c>
      <c r="GW35" s="51">
        <f t="shared" si="160"/>
        <v>0</v>
      </c>
      <c r="GX35" s="51">
        <f t="shared" si="160"/>
        <v>0</v>
      </c>
      <c r="GY35" s="51">
        <f t="shared" si="160"/>
        <v>0</v>
      </c>
      <c r="GZ35" s="51">
        <f t="shared" si="160"/>
        <v>0</v>
      </c>
      <c r="HA35" s="51">
        <f t="shared" si="160"/>
        <v>0</v>
      </c>
      <c r="HB35" s="51">
        <f t="shared" si="160"/>
        <v>0</v>
      </c>
      <c r="HC35" s="51">
        <f t="shared" si="160"/>
        <v>0</v>
      </c>
      <c r="HD35" s="51">
        <f t="shared" si="160"/>
        <v>0</v>
      </c>
      <c r="HE35" s="51">
        <f t="shared" si="161"/>
        <v>0</v>
      </c>
      <c r="HF35" s="51">
        <f t="shared" si="161"/>
        <v>0</v>
      </c>
      <c r="HG35" s="51">
        <f t="shared" si="161"/>
        <v>0</v>
      </c>
      <c r="HH35" s="51">
        <f t="shared" si="161"/>
        <v>0</v>
      </c>
      <c r="HI35" s="51">
        <f t="shared" si="161"/>
        <v>0</v>
      </c>
      <c r="HJ35" s="51">
        <f t="shared" si="161"/>
        <v>0</v>
      </c>
      <c r="HK35" s="51">
        <f t="shared" si="161"/>
        <v>0</v>
      </c>
      <c r="HL35" s="51">
        <f t="shared" si="161"/>
        <v>0</v>
      </c>
      <c r="HM35" s="51">
        <f t="shared" si="161"/>
        <v>0</v>
      </c>
      <c r="HN35" s="51">
        <f t="shared" si="161"/>
        <v>0</v>
      </c>
      <c r="HO35" s="51">
        <f t="shared" si="161"/>
        <v>0</v>
      </c>
      <c r="HP35" s="51">
        <f t="shared" si="161"/>
        <v>0</v>
      </c>
      <c r="HR35" s="46">
        <v>32</v>
      </c>
      <c r="HS35" s="49">
        <f t="shared" si="35"/>
        <v>160</v>
      </c>
      <c r="HT35" s="52" t="str">
        <f t="shared" si="36"/>
        <v/>
      </c>
      <c r="HU35" s="63">
        <f t="shared" si="37"/>
        <v>0</v>
      </c>
      <c r="HV35" s="50">
        <f t="shared" si="10"/>
        <v>0.44091444845796246</v>
      </c>
      <c r="HW35" s="50" t="str">
        <f t="shared" ref="HW35:HW66" si="184">TEXT(HS35/1440,"hh:mm")</f>
        <v>02:40</v>
      </c>
      <c r="HX35" s="50">
        <v>14.023961423716841</v>
      </c>
      <c r="HY35" s="62">
        <f>HY34+HX35*Escenario1!$D$15*0.06</f>
        <v>432.93371005768296</v>
      </c>
      <c r="HZ35" s="50">
        <f t="shared" si="38"/>
        <v>11.842761743591355</v>
      </c>
      <c r="IA35" s="64">
        <f>IA34+HZ35*Escenario1!$D$15*0.06</f>
        <v>228.395396525058</v>
      </c>
      <c r="IB35" s="54"/>
      <c r="IC35" s="47">
        <v>33</v>
      </c>
      <c r="ID35" s="48">
        <f t="shared" ref="ID35:ID66" si="185">HU35</f>
        <v>0</v>
      </c>
      <c r="IE35" s="48">
        <f t="shared" si="162"/>
        <v>0</v>
      </c>
      <c r="IF35" s="48">
        <f t="shared" si="162"/>
        <v>0</v>
      </c>
      <c r="IG35" s="48">
        <f t="shared" si="162"/>
        <v>0</v>
      </c>
      <c r="IH35" s="48">
        <f t="shared" si="162"/>
        <v>0</v>
      </c>
      <c r="II35" s="48">
        <f t="shared" si="162"/>
        <v>0</v>
      </c>
      <c r="IJ35" s="48">
        <f t="shared" si="162"/>
        <v>0</v>
      </c>
      <c r="IK35" s="48">
        <f t="shared" si="162"/>
        <v>0</v>
      </c>
      <c r="IL35" s="48">
        <f t="shared" si="162"/>
        <v>0</v>
      </c>
      <c r="IM35" s="48">
        <f t="shared" si="162"/>
        <v>0</v>
      </c>
      <c r="IN35" s="48">
        <f t="shared" si="162"/>
        <v>0</v>
      </c>
      <c r="IO35" s="48">
        <f t="shared" si="163"/>
        <v>0</v>
      </c>
      <c r="IP35" s="48">
        <f t="shared" si="163"/>
        <v>0</v>
      </c>
      <c r="IQ35" s="48">
        <f t="shared" si="163"/>
        <v>0</v>
      </c>
      <c r="IR35" s="48">
        <f t="shared" si="163"/>
        <v>0</v>
      </c>
      <c r="IS35" s="48">
        <f t="shared" si="163"/>
        <v>0</v>
      </c>
      <c r="IT35" s="48">
        <f t="shared" si="163"/>
        <v>0</v>
      </c>
      <c r="IU35" s="48">
        <f t="shared" si="163"/>
        <v>0</v>
      </c>
      <c r="IV35" s="48">
        <f t="shared" si="163"/>
        <v>0</v>
      </c>
      <c r="IW35" s="48">
        <f t="shared" si="163"/>
        <v>0</v>
      </c>
      <c r="IX35" s="48">
        <f t="shared" si="163"/>
        <v>0</v>
      </c>
      <c r="IY35" s="48">
        <f t="shared" si="164"/>
        <v>0</v>
      </c>
      <c r="IZ35" s="48">
        <f t="shared" si="164"/>
        <v>0</v>
      </c>
      <c r="JA35" s="48">
        <f t="shared" si="164"/>
        <v>4.4751983576649488E-5</v>
      </c>
      <c r="JB35" s="48">
        <f t="shared" si="164"/>
        <v>1.1151658490373781E-4</v>
      </c>
      <c r="JC35" s="48">
        <f t="shared" si="164"/>
        <v>2.5595687974807398E-4</v>
      </c>
      <c r="JD35" s="48">
        <f t="shared" si="164"/>
        <v>5.8604981628922268E-4</v>
      </c>
      <c r="JE35" s="48">
        <f t="shared" si="164"/>
        <v>1.3658629589843377E-3</v>
      </c>
      <c r="JF35" s="48">
        <f t="shared" si="164"/>
        <v>3.2093238342923826E-3</v>
      </c>
      <c r="JG35" s="48">
        <f t="shared" si="164"/>
        <v>7.8504339864859992E-3</v>
      </c>
      <c r="JH35" s="48">
        <f t="shared" si="164"/>
        <v>1.2976985830460603E-2</v>
      </c>
      <c r="JI35" s="48">
        <f t="shared" si="165"/>
        <v>6.7154609757989992E-3</v>
      </c>
      <c r="JJ35" s="48">
        <f t="shared" si="165"/>
        <v>0</v>
      </c>
      <c r="JK35" s="48">
        <f t="shared" si="165"/>
        <v>0</v>
      </c>
      <c r="JL35" s="48">
        <f t="shared" si="165"/>
        <v>0</v>
      </c>
      <c r="JM35" s="48">
        <f t="shared" si="165"/>
        <v>0</v>
      </c>
      <c r="JN35" s="48">
        <f t="shared" si="165"/>
        <v>0</v>
      </c>
      <c r="JO35" s="48">
        <f t="shared" si="165"/>
        <v>0</v>
      </c>
      <c r="JP35" s="48">
        <f t="shared" si="165"/>
        <v>0</v>
      </c>
      <c r="JQ35" s="48">
        <f t="shared" si="165"/>
        <v>0</v>
      </c>
      <c r="JR35" s="48">
        <f t="shared" si="165"/>
        <v>0</v>
      </c>
      <c r="JS35" s="48">
        <f t="shared" si="166"/>
        <v>0</v>
      </c>
      <c r="JT35" s="48">
        <f t="shared" si="166"/>
        <v>0</v>
      </c>
      <c r="JU35" s="48">
        <f t="shared" si="166"/>
        <v>0</v>
      </c>
      <c r="JV35" s="48">
        <f t="shared" si="166"/>
        <v>0</v>
      </c>
      <c r="JW35" s="48">
        <f t="shared" si="166"/>
        <v>0</v>
      </c>
      <c r="JX35" s="48">
        <f t="shared" si="166"/>
        <v>0</v>
      </c>
      <c r="JY35" s="48">
        <f t="shared" si="166"/>
        <v>0</v>
      </c>
      <c r="JZ35" s="48">
        <f t="shared" si="166"/>
        <v>0</v>
      </c>
      <c r="KA35" s="48">
        <f t="shared" si="166"/>
        <v>0</v>
      </c>
      <c r="KB35" s="48">
        <f t="shared" si="166"/>
        <v>0</v>
      </c>
      <c r="KC35" s="48">
        <f t="shared" si="167"/>
        <v>0</v>
      </c>
      <c r="KD35" s="48">
        <f t="shared" si="167"/>
        <v>0</v>
      </c>
      <c r="KE35" s="48">
        <f t="shared" si="167"/>
        <v>0</v>
      </c>
      <c r="KF35" s="48">
        <f t="shared" si="167"/>
        <v>0</v>
      </c>
      <c r="KG35" s="48">
        <f t="shared" si="167"/>
        <v>0</v>
      </c>
      <c r="KH35" s="48">
        <f t="shared" si="167"/>
        <v>0</v>
      </c>
      <c r="KI35" s="48">
        <f t="shared" si="167"/>
        <v>0</v>
      </c>
      <c r="KJ35" s="48">
        <f t="shared" si="167"/>
        <v>0</v>
      </c>
      <c r="KK35" s="48">
        <f t="shared" si="167"/>
        <v>0</v>
      </c>
      <c r="KL35" s="48">
        <f t="shared" si="167"/>
        <v>0</v>
      </c>
      <c r="KM35" s="48">
        <f t="shared" si="168"/>
        <v>0</v>
      </c>
      <c r="KN35" s="48">
        <f t="shared" si="168"/>
        <v>0</v>
      </c>
      <c r="KO35" s="48">
        <f t="shared" si="168"/>
        <v>0</v>
      </c>
      <c r="KP35" s="48">
        <f t="shared" si="168"/>
        <v>0</v>
      </c>
      <c r="KQ35" s="48">
        <f t="shared" si="168"/>
        <v>0</v>
      </c>
      <c r="KR35" s="48">
        <f t="shared" si="168"/>
        <v>0</v>
      </c>
      <c r="KS35" s="48">
        <f t="shared" si="168"/>
        <v>0</v>
      </c>
      <c r="KT35" s="48">
        <f t="shared" si="168"/>
        <v>0</v>
      </c>
      <c r="KU35" s="48">
        <f t="shared" si="168"/>
        <v>0</v>
      </c>
      <c r="KV35" s="48">
        <f t="shared" si="168"/>
        <v>0</v>
      </c>
      <c r="KW35" s="48">
        <f t="shared" si="169"/>
        <v>0</v>
      </c>
      <c r="KX35" s="48">
        <f t="shared" si="169"/>
        <v>0</v>
      </c>
      <c r="KY35" s="48">
        <f t="shared" si="169"/>
        <v>0</v>
      </c>
      <c r="KZ35" s="48">
        <f t="shared" si="169"/>
        <v>0</v>
      </c>
      <c r="LA35" s="48">
        <f t="shared" si="169"/>
        <v>0</v>
      </c>
      <c r="LB35" s="48">
        <f t="shared" si="169"/>
        <v>0</v>
      </c>
      <c r="LC35" s="48">
        <f t="shared" si="169"/>
        <v>0</v>
      </c>
      <c r="LD35" s="48">
        <f t="shared" si="169"/>
        <v>0</v>
      </c>
      <c r="LE35" s="48">
        <f t="shared" si="169"/>
        <v>0</v>
      </c>
      <c r="LF35" s="48">
        <f t="shared" si="169"/>
        <v>0</v>
      </c>
      <c r="LG35" s="48">
        <f t="shared" si="170"/>
        <v>0</v>
      </c>
      <c r="LH35" s="48">
        <f t="shared" si="170"/>
        <v>0</v>
      </c>
      <c r="LI35" s="48">
        <f t="shared" si="170"/>
        <v>0</v>
      </c>
      <c r="LJ35" s="48">
        <f t="shared" si="170"/>
        <v>0</v>
      </c>
      <c r="LK35" s="48">
        <f t="shared" si="170"/>
        <v>0</v>
      </c>
      <c r="LL35" s="48">
        <f t="shared" si="170"/>
        <v>0</v>
      </c>
      <c r="LM35" s="48">
        <f t="shared" si="170"/>
        <v>0</v>
      </c>
      <c r="LN35" s="48">
        <f t="shared" si="170"/>
        <v>0</v>
      </c>
      <c r="LO35" s="48">
        <f t="shared" si="170"/>
        <v>0</v>
      </c>
      <c r="LP35" s="48">
        <f t="shared" si="170"/>
        <v>0</v>
      </c>
      <c r="LQ35" s="48">
        <f t="shared" si="171"/>
        <v>0</v>
      </c>
      <c r="LR35" s="48">
        <f t="shared" si="171"/>
        <v>0</v>
      </c>
      <c r="LS35" s="48">
        <f t="shared" si="171"/>
        <v>0</v>
      </c>
      <c r="LT35" s="48">
        <f t="shared" si="171"/>
        <v>0</v>
      </c>
      <c r="LU35" s="48">
        <f t="shared" si="171"/>
        <v>0</v>
      </c>
      <c r="LV35" s="48">
        <f t="shared" si="171"/>
        <v>0</v>
      </c>
      <c r="LW35" s="48">
        <f t="shared" si="171"/>
        <v>0</v>
      </c>
      <c r="LX35" s="48">
        <f t="shared" si="171"/>
        <v>0</v>
      </c>
      <c r="LY35" s="48">
        <f t="shared" si="171"/>
        <v>0</v>
      </c>
      <c r="LZ35" s="48">
        <f t="shared" si="171"/>
        <v>0</v>
      </c>
      <c r="MA35" s="48">
        <f t="shared" si="172"/>
        <v>0</v>
      </c>
      <c r="MB35" s="48">
        <f t="shared" si="172"/>
        <v>0</v>
      </c>
      <c r="MC35" s="48">
        <f t="shared" si="172"/>
        <v>0</v>
      </c>
      <c r="MD35" s="48">
        <f t="shared" si="172"/>
        <v>0</v>
      </c>
      <c r="ME35" s="48">
        <f t="shared" si="172"/>
        <v>0</v>
      </c>
      <c r="MF35" s="48">
        <f t="shared" si="172"/>
        <v>0</v>
      </c>
      <c r="MG35" s="48">
        <f t="shared" si="172"/>
        <v>0</v>
      </c>
      <c r="MH35" s="48">
        <f t="shared" si="172"/>
        <v>0</v>
      </c>
      <c r="MI35" s="48">
        <f t="shared" si="172"/>
        <v>0</v>
      </c>
      <c r="MJ35" s="48">
        <f t="shared" si="172"/>
        <v>0</v>
      </c>
      <c r="MK35" s="48">
        <f t="shared" si="173"/>
        <v>0</v>
      </c>
      <c r="ML35" s="48">
        <f t="shared" si="173"/>
        <v>0</v>
      </c>
      <c r="MM35" s="48">
        <f t="shared" si="173"/>
        <v>0</v>
      </c>
      <c r="MN35" s="48">
        <f t="shared" si="173"/>
        <v>0</v>
      </c>
      <c r="MO35" s="48">
        <f t="shared" si="173"/>
        <v>0</v>
      </c>
      <c r="MP35" s="48">
        <f t="shared" si="173"/>
        <v>0</v>
      </c>
      <c r="MQ35" s="48">
        <f t="shared" si="173"/>
        <v>0</v>
      </c>
      <c r="MR35" s="48">
        <f t="shared" si="173"/>
        <v>0</v>
      </c>
      <c r="MS35" s="48">
        <f t="shared" si="173"/>
        <v>0</v>
      </c>
      <c r="MT35" s="48">
        <f t="shared" si="173"/>
        <v>0</v>
      </c>
      <c r="MU35" s="48">
        <f t="shared" si="174"/>
        <v>0</v>
      </c>
      <c r="MV35" s="48">
        <f t="shared" si="174"/>
        <v>0</v>
      </c>
      <c r="MW35" s="48">
        <f t="shared" si="174"/>
        <v>0</v>
      </c>
      <c r="MX35" s="48">
        <f t="shared" si="174"/>
        <v>0</v>
      </c>
      <c r="MY35" s="48">
        <f t="shared" si="174"/>
        <v>0</v>
      </c>
      <c r="MZ35" s="48">
        <f t="shared" si="174"/>
        <v>0</v>
      </c>
      <c r="NA35" s="48">
        <f t="shared" si="174"/>
        <v>0</v>
      </c>
      <c r="NB35" s="48">
        <f t="shared" si="174"/>
        <v>0</v>
      </c>
      <c r="NC35" s="48">
        <f t="shared" si="174"/>
        <v>0</v>
      </c>
      <c r="ND35" s="48">
        <f t="shared" si="174"/>
        <v>0</v>
      </c>
      <c r="NE35" s="48">
        <f t="shared" si="175"/>
        <v>0</v>
      </c>
      <c r="NF35" s="48">
        <f t="shared" si="175"/>
        <v>0</v>
      </c>
      <c r="NG35" s="48">
        <f t="shared" si="175"/>
        <v>0</v>
      </c>
      <c r="NH35" s="48">
        <f t="shared" si="175"/>
        <v>0</v>
      </c>
      <c r="NI35" s="48">
        <f t="shared" si="175"/>
        <v>0</v>
      </c>
      <c r="NJ35" s="48">
        <f t="shared" si="175"/>
        <v>0</v>
      </c>
      <c r="NK35" s="48">
        <f t="shared" si="175"/>
        <v>0</v>
      </c>
      <c r="NL35" s="48">
        <f t="shared" si="175"/>
        <v>0</v>
      </c>
      <c r="NM35" s="48">
        <f t="shared" si="175"/>
        <v>0</v>
      </c>
      <c r="NN35" s="48">
        <f t="shared" si="175"/>
        <v>0</v>
      </c>
      <c r="NO35" s="48">
        <f t="shared" si="176"/>
        <v>0</v>
      </c>
      <c r="NP35" s="48">
        <f t="shared" si="176"/>
        <v>0</v>
      </c>
      <c r="NQ35" s="48">
        <f t="shared" si="176"/>
        <v>0</v>
      </c>
      <c r="NR35" s="48">
        <f t="shared" si="176"/>
        <v>0</v>
      </c>
      <c r="NS35" s="48">
        <f t="shared" si="176"/>
        <v>0</v>
      </c>
      <c r="NT35" s="48">
        <f t="shared" si="176"/>
        <v>0</v>
      </c>
      <c r="NU35" s="48">
        <f t="shared" si="176"/>
        <v>0</v>
      </c>
      <c r="NV35" s="48">
        <f t="shared" si="176"/>
        <v>0</v>
      </c>
      <c r="NW35" s="48">
        <f t="shared" si="176"/>
        <v>0</v>
      </c>
      <c r="NX35" s="48">
        <f t="shared" si="176"/>
        <v>0</v>
      </c>
      <c r="NY35" s="48">
        <f t="shared" si="177"/>
        <v>0</v>
      </c>
      <c r="NZ35" s="48">
        <f t="shared" si="177"/>
        <v>0</v>
      </c>
      <c r="OA35" s="48">
        <f t="shared" si="177"/>
        <v>0</v>
      </c>
      <c r="OB35" s="48">
        <f t="shared" si="177"/>
        <v>0</v>
      </c>
      <c r="OC35" s="48">
        <f t="shared" si="177"/>
        <v>0</v>
      </c>
      <c r="OD35" s="48">
        <f t="shared" si="177"/>
        <v>0</v>
      </c>
      <c r="OE35" s="48">
        <f t="shared" si="177"/>
        <v>0</v>
      </c>
      <c r="OF35" s="48">
        <f t="shared" si="177"/>
        <v>0</v>
      </c>
      <c r="OG35" s="48">
        <f t="shared" si="177"/>
        <v>0</v>
      </c>
      <c r="OH35" s="48">
        <f t="shared" si="177"/>
        <v>0</v>
      </c>
      <c r="OI35" s="48">
        <f t="shared" si="178"/>
        <v>0</v>
      </c>
      <c r="OJ35" s="48">
        <f t="shared" si="178"/>
        <v>0</v>
      </c>
      <c r="OK35" s="48">
        <f t="shared" si="178"/>
        <v>0</v>
      </c>
      <c r="OL35" s="48">
        <f t="shared" si="178"/>
        <v>0</v>
      </c>
      <c r="OM35" s="48">
        <f t="shared" si="178"/>
        <v>0</v>
      </c>
      <c r="ON35" s="48">
        <f t="shared" si="178"/>
        <v>0</v>
      </c>
      <c r="OO35" s="48">
        <f t="shared" si="178"/>
        <v>0</v>
      </c>
      <c r="OP35" s="48">
        <f t="shared" si="178"/>
        <v>0</v>
      </c>
      <c r="OQ35" s="48">
        <f t="shared" si="178"/>
        <v>0</v>
      </c>
      <c r="OR35" s="48">
        <f t="shared" si="178"/>
        <v>0</v>
      </c>
      <c r="OS35" s="48">
        <f t="shared" si="179"/>
        <v>0</v>
      </c>
      <c r="OT35" s="48">
        <f t="shared" si="179"/>
        <v>0</v>
      </c>
      <c r="OU35" s="48">
        <f t="shared" si="179"/>
        <v>0</v>
      </c>
      <c r="OV35" s="48">
        <f t="shared" si="179"/>
        <v>0</v>
      </c>
      <c r="OW35" s="48">
        <f t="shared" si="179"/>
        <v>0</v>
      </c>
      <c r="OX35" s="48">
        <f t="shared" si="179"/>
        <v>0</v>
      </c>
      <c r="OY35" s="48">
        <f t="shared" si="179"/>
        <v>0</v>
      </c>
      <c r="OZ35" s="48">
        <f t="shared" si="179"/>
        <v>0</v>
      </c>
      <c r="PA35" s="48">
        <f t="shared" si="179"/>
        <v>0</v>
      </c>
      <c r="PB35" s="48">
        <f t="shared" si="179"/>
        <v>0</v>
      </c>
      <c r="PC35" s="48">
        <f t="shared" si="180"/>
        <v>0</v>
      </c>
      <c r="PD35" s="48">
        <f t="shared" si="180"/>
        <v>0</v>
      </c>
      <c r="PE35" s="48">
        <f t="shared" si="180"/>
        <v>0</v>
      </c>
      <c r="PF35" s="48">
        <f t="shared" si="180"/>
        <v>0</v>
      </c>
      <c r="PG35" s="48">
        <f t="shared" si="180"/>
        <v>0</v>
      </c>
      <c r="PH35" s="48">
        <f t="shared" si="180"/>
        <v>0</v>
      </c>
      <c r="PI35" s="48">
        <f t="shared" si="180"/>
        <v>0</v>
      </c>
      <c r="PJ35" s="48">
        <f t="shared" si="180"/>
        <v>0</v>
      </c>
      <c r="PK35" s="48">
        <f t="shared" si="180"/>
        <v>0</v>
      </c>
      <c r="PL35" s="48">
        <f t="shared" si="180"/>
        <v>0</v>
      </c>
      <c r="PM35" s="48">
        <f t="shared" si="180"/>
        <v>0</v>
      </c>
      <c r="PN35" s="48">
        <f t="shared" si="180"/>
        <v>0</v>
      </c>
    </row>
    <row r="36" spans="1:430" x14ac:dyDescent="0.3">
      <c r="A36" s="29">
        <v>17</v>
      </c>
      <c r="B36" s="30">
        <f t="shared" si="96"/>
        <v>47.222222222222221</v>
      </c>
      <c r="C36" s="31">
        <f t="shared" si="97"/>
        <v>71.744165808691136</v>
      </c>
      <c r="D36" s="29">
        <f t="shared" si="98"/>
        <v>85</v>
      </c>
      <c r="E36" s="30">
        <f t="shared" si="99"/>
        <v>40.151700336393908</v>
      </c>
      <c r="F36" s="30">
        <f t="shared" si="104"/>
        <v>1.1628728161764599</v>
      </c>
      <c r="G36" s="30">
        <f t="shared" si="100"/>
        <v>0.92555306535879589</v>
      </c>
      <c r="H36" s="30">
        <f t="shared" si="101"/>
        <v>0.23731975081766399</v>
      </c>
      <c r="I36" s="30">
        <f t="shared" si="102"/>
        <v>0.25207761272224349</v>
      </c>
      <c r="J36" s="30">
        <f t="shared" si="103"/>
        <v>0.91079520345421638</v>
      </c>
      <c r="W36" s="46">
        <v>33</v>
      </c>
      <c r="X36" s="49">
        <f t="shared" si="14"/>
        <v>165</v>
      </c>
      <c r="Y36" s="52" t="str">
        <f t="shared" si="181"/>
        <v/>
      </c>
      <c r="Z36" s="63">
        <f t="shared" si="182"/>
        <v>0</v>
      </c>
      <c r="AA36" s="50">
        <f t="shared" si="8"/>
        <v>5.7278625145104713E-2</v>
      </c>
      <c r="AB36" s="50">
        <v>1.8809785361765372</v>
      </c>
      <c r="AC36" s="62">
        <f t="shared" ref="AC36:AC67" si="186">AC35+AB36*5*0.06</f>
        <v>205.10260709347796</v>
      </c>
      <c r="AD36" s="54"/>
      <c r="AE36" s="46">
        <v>34</v>
      </c>
      <c r="AF36" s="51">
        <f t="shared" si="183"/>
        <v>0</v>
      </c>
      <c r="AG36" s="51">
        <f t="shared" si="143"/>
        <v>0</v>
      </c>
      <c r="AH36" s="51">
        <f t="shared" si="143"/>
        <v>0</v>
      </c>
      <c r="AI36" s="51">
        <f t="shared" si="143"/>
        <v>0</v>
      </c>
      <c r="AJ36" s="51">
        <f t="shared" si="143"/>
        <v>0</v>
      </c>
      <c r="AK36" s="51">
        <f t="shared" si="143"/>
        <v>0</v>
      </c>
      <c r="AL36" s="51">
        <f t="shared" si="143"/>
        <v>0</v>
      </c>
      <c r="AM36" s="51">
        <f t="shared" si="143"/>
        <v>0</v>
      </c>
      <c r="AN36" s="51">
        <f t="shared" si="143"/>
        <v>0</v>
      </c>
      <c r="AO36" s="51">
        <f t="shared" si="143"/>
        <v>0</v>
      </c>
      <c r="AP36" s="51">
        <f t="shared" si="143"/>
        <v>0</v>
      </c>
      <c r="AQ36" s="51">
        <f t="shared" si="144"/>
        <v>0</v>
      </c>
      <c r="AR36" s="51">
        <f t="shared" si="144"/>
        <v>0</v>
      </c>
      <c r="AS36" s="51">
        <f t="shared" si="144"/>
        <v>1.4372901692793086E-5</v>
      </c>
      <c r="AT36" s="51">
        <f t="shared" si="144"/>
        <v>2.7857067307628778E-5</v>
      </c>
      <c r="AU36" s="51">
        <f t="shared" si="144"/>
        <v>4.1075027703360157E-5</v>
      </c>
      <c r="AV36" s="51">
        <f t="shared" si="144"/>
        <v>5.9699549011322866E-5</v>
      </c>
      <c r="AW36" s="51">
        <f t="shared" si="144"/>
        <v>8.7540741517313391E-5</v>
      </c>
      <c r="AX36" s="51">
        <f t="shared" si="144"/>
        <v>1.2837388479443857E-4</v>
      </c>
      <c r="AY36" s="51">
        <f t="shared" si="144"/>
        <v>1.8776725283595457E-4</v>
      </c>
      <c r="AZ36" s="51">
        <f t="shared" si="144"/>
        <v>2.7490993918839258E-4</v>
      </c>
      <c r="BA36" s="51">
        <f t="shared" si="145"/>
        <v>4.0443968208431289E-4</v>
      </c>
      <c r="BB36" s="51">
        <f t="shared" si="145"/>
        <v>5.9827068957529241E-4</v>
      </c>
      <c r="BC36" s="51">
        <f t="shared" si="145"/>
        <v>8.8742146466493359E-4</v>
      </c>
      <c r="BD36" s="51">
        <f t="shared" si="145"/>
        <v>1.3138426304416823E-3</v>
      </c>
      <c r="BE36" s="51">
        <f t="shared" si="145"/>
        <v>1.9322447552118155E-3</v>
      </c>
      <c r="BF36" s="51">
        <f t="shared" si="145"/>
        <v>2.9578823769679957E-3</v>
      </c>
      <c r="BG36" s="51">
        <f t="shared" si="145"/>
        <v>4.3725776573519236E-3</v>
      </c>
      <c r="BH36" s="51">
        <f t="shared" si="145"/>
        <v>5.6037913669719245E-3</v>
      </c>
      <c r="BI36" s="51">
        <f t="shared" si="145"/>
        <v>6.0067150249743864E-3</v>
      </c>
      <c r="BJ36" s="51">
        <f t="shared" si="145"/>
        <v>5.0334268353983951E-3</v>
      </c>
      <c r="BK36" s="51">
        <f t="shared" si="146"/>
        <v>2.648818732339102E-3</v>
      </c>
      <c r="BL36" s="51">
        <f t="shared" si="146"/>
        <v>7.6072713075802073E-4</v>
      </c>
      <c r="BM36" s="51">
        <f t="shared" si="146"/>
        <v>0</v>
      </c>
      <c r="BN36" s="51">
        <f t="shared" si="146"/>
        <v>0</v>
      </c>
      <c r="BO36" s="51">
        <f t="shared" si="146"/>
        <v>0</v>
      </c>
      <c r="BP36" s="51">
        <f t="shared" si="146"/>
        <v>0</v>
      </c>
      <c r="BQ36" s="51">
        <f t="shared" si="146"/>
        <v>0</v>
      </c>
      <c r="BR36" s="51">
        <f t="shared" si="146"/>
        <v>0</v>
      </c>
      <c r="BS36" s="51">
        <f t="shared" si="146"/>
        <v>0</v>
      </c>
      <c r="BT36" s="51">
        <f t="shared" si="146"/>
        <v>0</v>
      </c>
      <c r="BU36" s="51">
        <f t="shared" si="147"/>
        <v>0</v>
      </c>
      <c r="BV36" s="51">
        <f t="shared" si="147"/>
        <v>0</v>
      </c>
      <c r="BW36" s="51">
        <f t="shared" si="147"/>
        <v>0</v>
      </c>
      <c r="BX36" s="51">
        <f t="shared" si="147"/>
        <v>0</v>
      </c>
      <c r="BY36" s="51">
        <f t="shared" si="147"/>
        <v>0</v>
      </c>
      <c r="BZ36" s="51">
        <f t="shared" si="147"/>
        <v>0</v>
      </c>
      <c r="CA36" s="51">
        <f t="shared" si="147"/>
        <v>0</v>
      </c>
      <c r="CB36" s="51">
        <f t="shared" si="147"/>
        <v>0</v>
      </c>
      <c r="CC36" s="51">
        <f t="shared" si="147"/>
        <v>0</v>
      </c>
      <c r="CD36" s="51">
        <f t="shared" si="147"/>
        <v>0</v>
      </c>
      <c r="CE36" s="51">
        <f t="shared" si="148"/>
        <v>0</v>
      </c>
      <c r="CF36" s="51">
        <f t="shared" si="148"/>
        <v>0</v>
      </c>
      <c r="CG36" s="51">
        <f t="shared" si="148"/>
        <v>0</v>
      </c>
      <c r="CH36" s="51">
        <f t="shared" si="148"/>
        <v>0</v>
      </c>
      <c r="CI36" s="51">
        <f t="shared" si="148"/>
        <v>0</v>
      </c>
      <c r="CJ36" s="51">
        <f t="shared" si="148"/>
        <v>0</v>
      </c>
      <c r="CK36" s="51">
        <f t="shared" si="148"/>
        <v>0</v>
      </c>
      <c r="CL36" s="51">
        <f t="shared" si="148"/>
        <v>0</v>
      </c>
      <c r="CM36" s="51">
        <f t="shared" si="148"/>
        <v>0</v>
      </c>
      <c r="CN36" s="51">
        <f t="shared" si="148"/>
        <v>0</v>
      </c>
      <c r="CO36" s="51">
        <f t="shared" si="149"/>
        <v>0</v>
      </c>
      <c r="CP36" s="51">
        <f t="shared" si="149"/>
        <v>0</v>
      </c>
      <c r="CQ36" s="51">
        <f t="shared" si="149"/>
        <v>0</v>
      </c>
      <c r="CR36" s="51">
        <f t="shared" si="149"/>
        <v>0</v>
      </c>
      <c r="CS36" s="51">
        <f t="shared" si="149"/>
        <v>0</v>
      </c>
      <c r="CT36" s="51">
        <f t="shared" si="149"/>
        <v>0</v>
      </c>
      <c r="CU36" s="51">
        <f t="shared" si="149"/>
        <v>0</v>
      </c>
      <c r="CV36" s="51">
        <f t="shared" si="149"/>
        <v>0</v>
      </c>
      <c r="CW36" s="51">
        <f t="shared" si="149"/>
        <v>0</v>
      </c>
      <c r="CX36" s="51">
        <f t="shared" si="149"/>
        <v>0</v>
      </c>
      <c r="CY36" s="51">
        <f t="shared" si="150"/>
        <v>0</v>
      </c>
      <c r="CZ36" s="51">
        <f t="shared" si="150"/>
        <v>0</v>
      </c>
      <c r="DA36" s="51">
        <f t="shared" si="150"/>
        <v>0</v>
      </c>
      <c r="DB36" s="51">
        <f t="shared" si="150"/>
        <v>0</v>
      </c>
      <c r="DC36" s="51">
        <f t="shared" si="150"/>
        <v>0</v>
      </c>
      <c r="DD36" s="51">
        <f t="shared" si="150"/>
        <v>0</v>
      </c>
      <c r="DE36" s="51">
        <f t="shared" si="150"/>
        <v>0</v>
      </c>
      <c r="DF36" s="51">
        <f t="shared" si="150"/>
        <v>0</v>
      </c>
      <c r="DG36" s="51">
        <f t="shared" si="150"/>
        <v>0</v>
      </c>
      <c r="DH36" s="51">
        <f t="shared" si="150"/>
        <v>0</v>
      </c>
      <c r="DI36" s="51">
        <f t="shared" si="151"/>
        <v>0</v>
      </c>
      <c r="DJ36" s="51">
        <f t="shared" si="151"/>
        <v>0</v>
      </c>
      <c r="DK36" s="51">
        <f t="shared" si="151"/>
        <v>0</v>
      </c>
      <c r="DL36" s="51">
        <f t="shared" si="151"/>
        <v>0</v>
      </c>
      <c r="DM36" s="51">
        <f t="shared" si="151"/>
        <v>0</v>
      </c>
      <c r="DN36" s="51">
        <f t="shared" si="151"/>
        <v>0</v>
      </c>
      <c r="DO36" s="51">
        <f t="shared" si="151"/>
        <v>0</v>
      </c>
      <c r="DP36" s="51">
        <f t="shared" si="151"/>
        <v>0</v>
      </c>
      <c r="DQ36" s="51">
        <f t="shared" si="151"/>
        <v>0</v>
      </c>
      <c r="DR36" s="51">
        <f t="shared" si="151"/>
        <v>0</v>
      </c>
      <c r="DS36" s="51">
        <f t="shared" si="152"/>
        <v>0</v>
      </c>
      <c r="DT36" s="51">
        <f t="shared" si="152"/>
        <v>0</v>
      </c>
      <c r="DU36" s="51">
        <f t="shared" si="152"/>
        <v>0</v>
      </c>
      <c r="DV36" s="51">
        <f t="shared" si="152"/>
        <v>0</v>
      </c>
      <c r="DW36" s="51">
        <f t="shared" si="152"/>
        <v>0</v>
      </c>
      <c r="DX36" s="51">
        <f t="shared" si="152"/>
        <v>0</v>
      </c>
      <c r="DY36" s="51">
        <f t="shared" si="152"/>
        <v>0</v>
      </c>
      <c r="DZ36" s="51">
        <f t="shared" si="152"/>
        <v>0</v>
      </c>
      <c r="EA36" s="51">
        <f t="shared" si="152"/>
        <v>0</v>
      </c>
      <c r="EB36" s="51">
        <f t="shared" si="152"/>
        <v>0</v>
      </c>
      <c r="EC36" s="51">
        <f t="shared" si="153"/>
        <v>0</v>
      </c>
      <c r="ED36" s="51">
        <f t="shared" si="153"/>
        <v>0</v>
      </c>
      <c r="EE36" s="51">
        <f t="shared" si="153"/>
        <v>0</v>
      </c>
      <c r="EF36" s="51">
        <f t="shared" si="153"/>
        <v>0</v>
      </c>
      <c r="EG36" s="51">
        <f t="shared" si="153"/>
        <v>0</v>
      </c>
      <c r="EH36" s="51">
        <f t="shared" si="153"/>
        <v>0</v>
      </c>
      <c r="EI36" s="51">
        <f t="shared" si="153"/>
        <v>0</v>
      </c>
      <c r="EJ36" s="51">
        <f t="shared" si="153"/>
        <v>0</v>
      </c>
      <c r="EK36" s="51">
        <f t="shared" si="153"/>
        <v>0</v>
      </c>
      <c r="EL36" s="51">
        <f t="shared" si="153"/>
        <v>0</v>
      </c>
      <c r="EM36" s="51">
        <f t="shared" si="154"/>
        <v>0</v>
      </c>
      <c r="EN36" s="51">
        <f t="shared" si="154"/>
        <v>0</v>
      </c>
      <c r="EO36" s="51">
        <f t="shared" si="154"/>
        <v>0</v>
      </c>
      <c r="EP36" s="51">
        <f t="shared" si="154"/>
        <v>0</v>
      </c>
      <c r="EQ36" s="51">
        <f t="shared" si="154"/>
        <v>0</v>
      </c>
      <c r="ER36" s="51">
        <f t="shared" si="154"/>
        <v>0</v>
      </c>
      <c r="ES36" s="51">
        <f t="shared" si="154"/>
        <v>0</v>
      </c>
      <c r="ET36" s="51">
        <f t="shared" si="154"/>
        <v>0</v>
      </c>
      <c r="EU36" s="51">
        <f t="shared" si="154"/>
        <v>0</v>
      </c>
      <c r="EV36" s="51">
        <f t="shared" si="154"/>
        <v>0</v>
      </c>
      <c r="EW36" s="51">
        <f t="shared" si="155"/>
        <v>0</v>
      </c>
      <c r="EX36" s="51">
        <f t="shared" si="155"/>
        <v>0</v>
      </c>
      <c r="EY36" s="51">
        <f t="shared" si="155"/>
        <v>0</v>
      </c>
      <c r="EZ36" s="51">
        <f t="shared" si="155"/>
        <v>0</v>
      </c>
      <c r="FA36" s="51">
        <f t="shared" si="155"/>
        <v>0</v>
      </c>
      <c r="FB36" s="51">
        <f t="shared" si="155"/>
        <v>0</v>
      </c>
      <c r="FC36" s="51">
        <f t="shared" si="155"/>
        <v>0</v>
      </c>
      <c r="FD36" s="51">
        <f t="shared" si="155"/>
        <v>0</v>
      </c>
      <c r="FE36" s="51">
        <f t="shared" si="155"/>
        <v>0</v>
      </c>
      <c r="FF36" s="51">
        <f t="shared" si="155"/>
        <v>0</v>
      </c>
      <c r="FG36" s="51">
        <f t="shared" si="156"/>
        <v>0</v>
      </c>
      <c r="FH36" s="51">
        <f t="shared" si="156"/>
        <v>0</v>
      </c>
      <c r="FI36" s="51">
        <f t="shared" si="156"/>
        <v>0</v>
      </c>
      <c r="FJ36" s="51">
        <f t="shared" si="156"/>
        <v>0</v>
      </c>
      <c r="FK36" s="51">
        <f t="shared" si="156"/>
        <v>0</v>
      </c>
      <c r="FL36" s="51">
        <f t="shared" si="156"/>
        <v>0</v>
      </c>
      <c r="FM36" s="51">
        <f t="shared" si="156"/>
        <v>0</v>
      </c>
      <c r="FN36" s="51">
        <f t="shared" si="156"/>
        <v>0</v>
      </c>
      <c r="FO36" s="51">
        <f t="shared" si="156"/>
        <v>0</v>
      </c>
      <c r="FP36" s="51">
        <f t="shared" si="156"/>
        <v>0</v>
      </c>
      <c r="FQ36" s="51">
        <f t="shared" si="157"/>
        <v>0</v>
      </c>
      <c r="FR36" s="51">
        <f t="shared" si="157"/>
        <v>0</v>
      </c>
      <c r="FS36" s="51">
        <f t="shared" si="157"/>
        <v>0</v>
      </c>
      <c r="FT36" s="51">
        <f t="shared" si="157"/>
        <v>0</v>
      </c>
      <c r="FU36" s="51">
        <f t="shared" si="157"/>
        <v>0</v>
      </c>
      <c r="FV36" s="51">
        <f t="shared" si="157"/>
        <v>0</v>
      </c>
      <c r="FW36" s="51">
        <f t="shared" si="157"/>
        <v>0</v>
      </c>
      <c r="FX36" s="51">
        <f t="shared" si="157"/>
        <v>0</v>
      </c>
      <c r="FY36" s="51">
        <f t="shared" si="157"/>
        <v>0</v>
      </c>
      <c r="FZ36" s="51">
        <f t="shared" si="157"/>
        <v>0</v>
      </c>
      <c r="GA36" s="51">
        <f t="shared" si="158"/>
        <v>0</v>
      </c>
      <c r="GB36" s="51">
        <f t="shared" si="158"/>
        <v>0</v>
      </c>
      <c r="GC36" s="51">
        <f t="shared" si="158"/>
        <v>0</v>
      </c>
      <c r="GD36" s="51">
        <f t="shared" si="158"/>
        <v>0</v>
      </c>
      <c r="GE36" s="51">
        <f t="shared" si="158"/>
        <v>0</v>
      </c>
      <c r="GF36" s="51">
        <f t="shared" si="158"/>
        <v>0</v>
      </c>
      <c r="GG36" s="51">
        <f t="shared" si="158"/>
        <v>0</v>
      </c>
      <c r="GH36" s="51">
        <f t="shared" si="158"/>
        <v>0</v>
      </c>
      <c r="GI36" s="51">
        <f t="shared" si="158"/>
        <v>0</v>
      </c>
      <c r="GJ36" s="51">
        <f t="shared" si="158"/>
        <v>0</v>
      </c>
      <c r="GK36" s="51">
        <f t="shared" si="159"/>
        <v>0</v>
      </c>
      <c r="GL36" s="51">
        <f t="shared" si="159"/>
        <v>0</v>
      </c>
      <c r="GM36" s="51">
        <f t="shared" si="159"/>
        <v>0</v>
      </c>
      <c r="GN36" s="51">
        <f t="shared" si="159"/>
        <v>0</v>
      </c>
      <c r="GO36" s="51">
        <f t="shared" si="159"/>
        <v>0</v>
      </c>
      <c r="GP36" s="51">
        <f t="shared" si="159"/>
        <v>0</v>
      </c>
      <c r="GQ36" s="51">
        <f t="shared" si="159"/>
        <v>0</v>
      </c>
      <c r="GR36" s="51">
        <f t="shared" si="159"/>
        <v>0</v>
      </c>
      <c r="GS36" s="51">
        <f t="shared" si="159"/>
        <v>0</v>
      </c>
      <c r="GT36" s="51">
        <f t="shared" si="159"/>
        <v>0</v>
      </c>
      <c r="GU36" s="51">
        <f t="shared" si="160"/>
        <v>0</v>
      </c>
      <c r="GV36" s="51">
        <f t="shared" si="160"/>
        <v>0</v>
      </c>
      <c r="GW36" s="51">
        <f t="shared" si="160"/>
        <v>0</v>
      </c>
      <c r="GX36" s="51">
        <f t="shared" si="160"/>
        <v>0</v>
      </c>
      <c r="GY36" s="51">
        <f t="shared" si="160"/>
        <v>0</v>
      </c>
      <c r="GZ36" s="51">
        <f t="shared" si="160"/>
        <v>0</v>
      </c>
      <c r="HA36" s="51">
        <f t="shared" si="160"/>
        <v>0</v>
      </c>
      <c r="HB36" s="51">
        <f t="shared" si="160"/>
        <v>0</v>
      </c>
      <c r="HC36" s="51">
        <f t="shared" si="160"/>
        <v>0</v>
      </c>
      <c r="HD36" s="51">
        <f t="shared" si="160"/>
        <v>0</v>
      </c>
      <c r="HE36" s="51">
        <f t="shared" si="161"/>
        <v>0</v>
      </c>
      <c r="HF36" s="51">
        <f t="shared" si="161"/>
        <v>0</v>
      </c>
      <c r="HG36" s="51">
        <f t="shared" si="161"/>
        <v>0</v>
      </c>
      <c r="HH36" s="51">
        <f t="shared" si="161"/>
        <v>0</v>
      </c>
      <c r="HI36" s="51">
        <f t="shared" si="161"/>
        <v>0</v>
      </c>
      <c r="HJ36" s="51">
        <f t="shared" si="161"/>
        <v>0</v>
      </c>
      <c r="HK36" s="51">
        <f t="shared" si="161"/>
        <v>0</v>
      </c>
      <c r="HL36" s="51">
        <f t="shared" si="161"/>
        <v>0</v>
      </c>
      <c r="HM36" s="51">
        <f t="shared" si="161"/>
        <v>0</v>
      </c>
      <c r="HN36" s="51">
        <f t="shared" si="161"/>
        <v>0</v>
      </c>
      <c r="HO36" s="51">
        <f t="shared" si="161"/>
        <v>0</v>
      </c>
      <c r="HP36" s="51">
        <f t="shared" si="161"/>
        <v>0</v>
      </c>
      <c r="HR36" s="46">
        <v>33</v>
      </c>
      <c r="HS36" s="49">
        <f t="shared" si="35"/>
        <v>165</v>
      </c>
      <c r="HT36" s="52" t="str">
        <f t="shared" si="36"/>
        <v/>
      </c>
      <c r="HU36" s="63">
        <f t="shared" si="37"/>
        <v>0</v>
      </c>
      <c r="HV36" s="50">
        <f t="shared" si="10"/>
        <v>0.48767921441437151</v>
      </c>
      <c r="HW36" s="50" t="str">
        <f t="shared" si="184"/>
        <v>02:45</v>
      </c>
      <c r="HX36" s="50">
        <v>14.042376375496435</v>
      </c>
      <c r="HY36" s="62">
        <f>HY35+HX36*Escenario1!$D$15*0.06</f>
        <v>437.14642297033191</v>
      </c>
      <c r="HZ36" s="50">
        <f t="shared" si="38"/>
        <v>12.161397839319898</v>
      </c>
      <c r="IA36" s="64">
        <f>IA35+HZ36*Escenario1!$D$15*0.06</f>
        <v>232.04381587685398</v>
      </c>
      <c r="IB36" s="54"/>
      <c r="IC36" s="47">
        <v>34</v>
      </c>
      <c r="ID36" s="48">
        <f t="shared" si="185"/>
        <v>0</v>
      </c>
      <c r="IE36" s="48">
        <f t="shared" si="162"/>
        <v>0</v>
      </c>
      <c r="IF36" s="48">
        <f t="shared" si="162"/>
        <v>0</v>
      </c>
      <c r="IG36" s="48">
        <f t="shared" si="162"/>
        <v>0</v>
      </c>
      <c r="IH36" s="48">
        <f t="shared" si="162"/>
        <v>0</v>
      </c>
      <c r="II36" s="48">
        <f t="shared" si="162"/>
        <v>0</v>
      </c>
      <c r="IJ36" s="48">
        <f t="shared" si="162"/>
        <v>0</v>
      </c>
      <c r="IK36" s="48">
        <f t="shared" si="162"/>
        <v>0</v>
      </c>
      <c r="IL36" s="48">
        <f t="shared" si="162"/>
        <v>0</v>
      </c>
      <c r="IM36" s="48">
        <f t="shared" si="162"/>
        <v>0</v>
      </c>
      <c r="IN36" s="48">
        <f t="shared" si="162"/>
        <v>0</v>
      </c>
      <c r="IO36" s="48">
        <f t="shared" si="163"/>
        <v>0</v>
      </c>
      <c r="IP36" s="48">
        <f t="shared" si="163"/>
        <v>0</v>
      </c>
      <c r="IQ36" s="48">
        <f t="shared" si="163"/>
        <v>0</v>
      </c>
      <c r="IR36" s="48">
        <f t="shared" si="163"/>
        <v>0</v>
      </c>
      <c r="IS36" s="48">
        <f t="shared" si="163"/>
        <v>0</v>
      </c>
      <c r="IT36" s="48">
        <f t="shared" si="163"/>
        <v>0</v>
      </c>
      <c r="IU36" s="48">
        <f t="shared" si="163"/>
        <v>0</v>
      </c>
      <c r="IV36" s="48">
        <f t="shared" si="163"/>
        <v>0</v>
      </c>
      <c r="IW36" s="48">
        <f t="shared" si="163"/>
        <v>0</v>
      </c>
      <c r="IX36" s="48">
        <f t="shared" si="163"/>
        <v>0</v>
      </c>
      <c r="IY36" s="48">
        <f t="shared" si="164"/>
        <v>0</v>
      </c>
      <c r="IZ36" s="48">
        <f t="shared" si="164"/>
        <v>0</v>
      </c>
      <c r="JA36" s="48">
        <f t="shared" si="164"/>
        <v>0</v>
      </c>
      <c r="JB36" s="48">
        <f t="shared" si="164"/>
        <v>4.4751983576649488E-5</v>
      </c>
      <c r="JC36" s="48">
        <f t="shared" si="164"/>
        <v>1.1151658490373781E-4</v>
      </c>
      <c r="JD36" s="48">
        <f t="shared" si="164"/>
        <v>2.5595687974807398E-4</v>
      </c>
      <c r="JE36" s="48">
        <f t="shared" si="164"/>
        <v>5.8604981628922268E-4</v>
      </c>
      <c r="JF36" s="48">
        <f t="shared" si="164"/>
        <v>1.3658629589843377E-3</v>
      </c>
      <c r="JG36" s="48">
        <f t="shared" si="164"/>
        <v>3.2093238342923826E-3</v>
      </c>
      <c r="JH36" s="48">
        <f t="shared" si="164"/>
        <v>7.8504339864859992E-3</v>
      </c>
      <c r="JI36" s="48">
        <f t="shared" si="165"/>
        <v>1.2976985830460603E-2</v>
      </c>
      <c r="JJ36" s="48">
        <f t="shared" si="165"/>
        <v>6.7154609757989992E-3</v>
      </c>
      <c r="JK36" s="48">
        <f t="shared" si="165"/>
        <v>0</v>
      </c>
      <c r="JL36" s="48">
        <f t="shared" si="165"/>
        <v>0</v>
      </c>
      <c r="JM36" s="48">
        <f t="shared" si="165"/>
        <v>0</v>
      </c>
      <c r="JN36" s="48">
        <f t="shared" si="165"/>
        <v>0</v>
      </c>
      <c r="JO36" s="48">
        <f t="shared" si="165"/>
        <v>0</v>
      </c>
      <c r="JP36" s="48">
        <f t="shared" si="165"/>
        <v>0</v>
      </c>
      <c r="JQ36" s="48">
        <f t="shared" si="165"/>
        <v>0</v>
      </c>
      <c r="JR36" s="48">
        <f t="shared" si="165"/>
        <v>0</v>
      </c>
      <c r="JS36" s="48">
        <f t="shared" si="166"/>
        <v>0</v>
      </c>
      <c r="JT36" s="48">
        <f t="shared" si="166"/>
        <v>0</v>
      </c>
      <c r="JU36" s="48">
        <f t="shared" si="166"/>
        <v>0</v>
      </c>
      <c r="JV36" s="48">
        <f t="shared" si="166"/>
        <v>0</v>
      </c>
      <c r="JW36" s="48">
        <f t="shared" si="166"/>
        <v>0</v>
      </c>
      <c r="JX36" s="48">
        <f t="shared" si="166"/>
        <v>0</v>
      </c>
      <c r="JY36" s="48">
        <f t="shared" si="166"/>
        <v>0</v>
      </c>
      <c r="JZ36" s="48">
        <f t="shared" si="166"/>
        <v>0</v>
      </c>
      <c r="KA36" s="48">
        <f t="shared" si="166"/>
        <v>0</v>
      </c>
      <c r="KB36" s="48">
        <f t="shared" si="166"/>
        <v>0</v>
      </c>
      <c r="KC36" s="48">
        <f t="shared" si="167"/>
        <v>0</v>
      </c>
      <c r="KD36" s="48">
        <f t="shared" si="167"/>
        <v>0</v>
      </c>
      <c r="KE36" s="48">
        <f t="shared" si="167"/>
        <v>0</v>
      </c>
      <c r="KF36" s="48">
        <f t="shared" si="167"/>
        <v>0</v>
      </c>
      <c r="KG36" s="48">
        <f t="shared" si="167"/>
        <v>0</v>
      </c>
      <c r="KH36" s="48">
        <f t="shared" si="167"/>
        <v>0</v>
      </c>
      <c r="KI36" s="48">
        <f t="shared" si="167"/>
        <v>0</v>
      </c>
      <c r="KJ36" s="48">
        <f t="shared" si="167"/>
        <v>0</v>
      </c>
      <c r="KK36" s="48">
        <f t="shared" si="167"/>
        <v>0</v>
      </c>
      <c r="KL36" s="48">
        <f t="shared" si="167"/>
        <v>0</v>
      </c>
      <c r="KM36" s="48">
        <f t="shared" si="168"/>
        <v>0</v>
      </c>
      <c r="KN36" s="48">
        <f t="shared" si="168"/>
        <v>0</v>
      </c>
      <c r="KO36" s="48">
        <f t="shared" si="168"/>
        <v>0</v>
      </c>
      <c r="KP36" s="48">
        <f t="shared" si="168"/>
        <v>0</v>
      </c>
      <c r="KQ36" s="48">
        <f t="shared" si="168"/>
        <v>0</v>
      </c>
      <c r="KR36" s="48">
        <f t="shared" si="168"/>
        <v>0</v>
      </c>
      <c r="KS36" s="48">
        <f t="shared" si="168"/>
        <v>0</v>
      </c>
      <c r="KT36" s="48">
        <f t="shared" si="168"/>
        <v>0</v>
      </c>
      <c r="KU36" s="48">
        <f t="shared" si="168"/>
        <v>0</v>
      </c>
      <c r="KV36" s="48">
        <f t="shared" si="168"/>
        <v>0</v>
      </c>
      <c r="KW36" s="48">
        <f t="shared" si="169"/>
        <v>0</v>
      </c>
      <c r="KX36" s="48">
        <f t="shared" si="169"/>
        <v>0</v>
      </c>
      <c r="KY36" s="48">
        <f t="shared" si="169"/>
        <v>0</v>
      </c>
      <c r="KZ36" s="48">
        <f t="shared" si="169"/>
        <v>0</v>
      </c>
      <c r="LA36" s="48">
        <f t="shared" si="169"/>
        <v>0</v>
      </c>
      <c r="LB36" s="48">
        <f t="shared" si="169"/>
        <v>0</v>
      </c>
      <c r="LC36" s="48">
        <f t="shared" si="169"/>
        <v>0</v>
      </c>
      <c r="LD36" s="48">
        <f t="shared" si="169"/>
        <v>0</v>
      </c>
      <c r="LE36" s="48">
        <f t="shared" si="169"/>
        <v>0</v>
      </c>
      <c r="LF36" s="48">
        <f t="shared" si="169"/>
        <v>0</v>
      </c>
      <c r="LG36" s="48">
        <f t="shared" si="170"/>
        <v>0</v>
      </c>
      <c r="LH36" s="48">
        <f t="shared" si="170"/>
        <v>0</v>
      </c>
      <c r="LI36" s="48">
        <f t="shared" si="170"/>
        <v>0</v>
      </c>
      <c r="LJ36" s="48">
        <f t="shared" si="170"/>
        <v>0</v>
      </c>
      <c r="LK36" s="48">
        <f t="shared" si="170"/>
        <v>0</v>
      </c>
      <c r="LL36" s="48">
        <f t="shared" si="170"/>
        <v>0</v>
      </c>
      <c r="LM36" s="48">
        <f t="shared" si="170"/>
        <v>0</v>
      </c>
      <c r="LN36" s="48">
        <f t="shared" si="170"/>
        <v>0</v>
      </c>
      <c r="LO36" s="48">
        <f t="shared" si="170"/>
        <v>0</v>
      </c>
      <c r="LP36" s="48">
        <f t="shared" si="170"/>
        <v>0</v>
      </c>
      <c r="LQ36" s="48">
        <f t="shared" si="171"/>
        <v>0</v>
      </c>
      <c r="LR36" s="48">
        <f t="shared" si="171"/>
        <v>0</v>
      </c>
      <c r="LS36" s="48">
        <f t="shared" si="171"/>
        <v>0</v>
      </c>
      <c r="LT36" s="48">
        <f t="shared" si="171"/>
        <v>0</v>
      </c>
      <c r="LU36" s="48">
        <f t="shared" si="171"/>
        <v>0</v>
      </c>
      <c r="LV36" s="48">
        <f t="shared" si="171"/>
        <v>0</v>
      </c>
      <c r="LW36" s="48">
        <f t="shared" si="171"/>
        <v>0</v>
      </c>
      <c r="LX36" s="48">
        <f t="shared" si="171"/>
        <v>0</v>
      </c>
      <c r="LY36" s="48">
        <f t="shared" si="171"/>
        <v>0</v>
      </c>
      <c r="LZ36" s="48">
        <f t="shared" si="171"/>
        <v>0</v>
      </c>
      <c r="MA36" s="48">
        <f t="shared" si="172"/>
        <v>0</v>
      </c>
      <c r="MB36" s="48">
        <f t="shared" si="172"/>
        <v>0</v>
      </c>
      <c r="MC36" s="48">
        <f t="shared" si="172"/>
        <v>0</v>
      </c>
      <c r="MD36" s="48">
        <f t="shared" si="172"/>
        <v>0</v>
      </c>
      <c r="ME36" s="48">
        <f t="shared" si="172"/>
        <v>0</v>
      </c>
      <c r="MF36" s="48">
        <f t="shared" si="172"/>
        <v>0</v>
      </c>
      <c r="MG36" s="48">
        <f t="shared" si="172"/>
        <v>0</v>
      </c>
      <c r="MH36" s="48">
        <f t="shared" si="172"/>
        <v>0</v>
      </c>
      <c r="MI36" s="48">
        <f t="shared" si="172"/>
        <v>0</v>
      </c>
      <c r="MJ36" s="48">
        <f t="shared" si="172"/>
        <v>0</v>
      </c>
      <c r="MK36" s="48">
        <f t="shared" si="173"/>
        <v>0</v>
      </c>
      <c r="ML36" s="48">
        <f t="shared" si="173"/>
        <v>0</v>
      </c>
      <c r="MM36" s="48">
        <f t="shared" si="173"/>
        <v>0</v>
      </c>
      <c r="MN36" s="48">
        <f t="shared" si="173"/>
        <v>0</v>
      </c>
      <c r="MO36" s="48">
        <f t="shared" si="173"/>
        <v>0</v>
      </c>
      <c r="MP36" s="48">
        <f t="shared" si="173"/>
        <v>0</v>
      </c>
      <c r="MQ36" s="48">
        <f t="shared" si="173"/>
        <v>0</v>
      </c>
      <c r="MR36" s="48">
        <f t="shared" si="173"/>
        <v>0</v>
      </c>
      <c r="MS36" s="48">
        <f t="shared" si="173"/>
        <v>0</v>
      </c>
      <c r="MT36" s="48">
        <f t="shared" si="173"/>
        <v>0</v>
      </c>
      <c r="MU36" s="48">
        <f t="shared" si="174"/>
        <v>0</v>
      </c>
      <c r="MV36" s="48">
        <f t="shared" si="174"/>
        <v>0</v>
      </c>
      <c r="MW36" s="48">
        <f t="shared" si="174"/>
        <v>0</v>
      </c>
      <c r="MX36" s="48">
        <f t="shared" si="174"/>
        <v>0</v>
      </c>
      <c r="MY36" s="48">
        <f t="shared" si="174"/>
        <v>0</v>
      </c>
      <c r="MZ36" s="48">
        <f t="shared" si="174"/>
        <v>0</v>
      </c>
      <c r="NA36" s="48">
        <f t="shared" si="174"/>
        <v>0</v>
      </c>
      <c r="NB36" s="48">
        <f t="shared" si="174"/>
        <v>0</v>
      </c>
      <c r="NC36" s="48">
        <f t="shared" si="174"/>
        <v>0</v>
      </c>
      <c r="ND36" s="48">
        <f t="shared" si="174"/>
        <v>0</v>
      </c>
      <c r="NE36" s="48">
        <f t="shared" si="175"/>
        <v>0</v>
      </c>
      <c r="NF36" s="48">
        <f t="shared" si="175"/>
        <v>0</v>
      </c>
      <c r="NG36" s="48">
        <f t="shared" si="175"/>
        <v>0</v>
      </c>
      <c r="NH36" s="48">
        <f t="shared" si="175"/>
        <v>0</v>
      </c>
      <c r="NI36" s="48">
        <f t="shared" si="175"/>
        <v>0</v>
      </c>
      <c r="NJ36" s="48">
        <f t="shared" si="175"/>
        <v>0</v>
      </c>
      <c r="NK36" s="48">
        <f t="shared" si="175"/>
        <v>0</v>
      </c>
      <c r="NL36" s="48">
        <f t="shared" si="175"/>
        <v>0</v>
      </c>
      <c r="NM36" s="48">
        <f t="shared" si="175"/>
        <v>0</v>
      </c>
      <c r="NN36" s="48">
        <f t="shared" si="175"/>
        <v>0</v>
      </c>
      <c r="NO36" s="48">
        <f t="shared" si="176"/>
        <v>0</v>
      </c>
      <c r="NP36" s="48">
        <f t="shared" si="176"/>
        <v>0</v>
      </c>
      <c r="NQ36" s="48">
        <f t="shared" si="176"/>
        <v>0</v>
      </c>
      <c r="NR36" s="48">
        <f t="shared" si="176"/>
        <v>0</v>
      </c>
      <c r="NS36" s="48">
        <f t="shared" si="176"/>
        <v>0</v>
      </c>
      <c r="NT36" s="48">
        <f t="shared" si="176"/>
        <v>0</v>
      </c>
      <c r="NU36" s="48">
        <f t="shared" si="176"/>
        <v>0</v>
      </c>
      <c r="NV36" s="48">
        <f t="shared" si="176"/>
        <v>0</v>
      </c>
      <c r="NW36" s="48">
        <f t="shared" si="176"/>
        <v>0</v>
      </c>
      <c r="NX36" s="48">
        <f t="shared" si="176"/>
        <v>0</v>
      </c>
      <c r="NY36" s="48">
        <f t="shared" si="177"/>
        <v>0</v>
      </c>
      <c r="NZ36" s="48">
        <f t="shared" si="177"/>
        <v>0</v>
      </c>
      <c r="OA36" s="48">
        <f t="shared" si="177"/>
        <v>0</v>
      </c>
      <c r="OB36" s="48">
        <f t="shared" si="177"/>
        <v>0</v>
      </c>
      <c r="OC36" s="48">
        <f t="shared" si="177"/>
        <v>0</v>
      </c>
      <c r="OD36" s="48">
        <f t="shared" si="177"/>
        <v>0</v>
      </c>
      <c r="OE36" s="48">
        <f t="shared" si="177"/>
        <v>0</v>
      </c>
      <c r="OF36" s="48">
        <f t="shared" si="177"/>
        <v>0</v>
      </c>
      <c r="OG36" s="48">
        <f t="shared" si="177"/>
        <v>0</v>
      </c>
      <c r="OH36" s="48">
        <f t="shared" si="177"/>
        <v>0</v>
      </c>
      <c r="OI36" s="48">
        <f t="shared" si="178"/>
        <v>0</v>
      </c>
      <c r="OJ36" s="48">
        <f t="shared" si="178"/>
        <v>0</v>
      </c>
      <c r="OK36" s="48">
        <f t="shared" si="178"/>
        <v>0</v>
      </c>
      <c r="OL36" s="48">
        <f t="shared" si="178"/>
        <v>0</v>
      </c>
      <c r="OM36" s="48">
        <f t="shared" si="178"/>
        <v>0</v>
      </c>
      <c r="ON36" s="48">
        <f t="shared" si="178"/>
        <v>0</v>
      </c>
      <c r="OO36" s="48">
        <f t="shared" si="178"/>
        <v>0</v>
      </c>
      <c r="OP36" s="48">
        <f t="shared" si="178"/>
        <v>0</v>
      </c>
      <c r="OQ36" s="48">
        <f t="shared" si="178"/>
        <v>0</v>
      </c>
      <c r="OR36" s="48">
        <f t="shared" si="178"/>
        <v>0</v>
      </c>
      <c r="OS36" s="48">
        <f t="shared" si="179"/>
        <v>0</v>
      </c>
      <c r="OT36" s="48">
        <f t="shared" si="179"/>
        <v>0</v>
      </c>
      <c r="OU36" s="48">
        <f t="shared" si="179"/>
        <v>0</v>
      </c>
      <c r="OV36" s="48">
        <f t="shared" si="179"/>
        <v>0</v>
      </c>
      <c r="OW36" s="48">
        <f t="shared" si="179"/>
        <v>0</v>
      </c>
      <c r="OX36" s="48">
        <f t="shared" si="179"/>
        <v>0</v>
      </c>
      <c r="OY36" s="48">
        <f t="shared" si="179"/>
        <v>0</v>
      </c>
      <c r="OZ36" s="48">
        <f t="shared" si="179"/>
        <v>0</v>
      </c>
      <c r="PA36" s="48">
        <f t="shared" si="179"/>
        <v>0</v>
      </c>
      <c r="PB36" s="48">
        <f t="shared" si="179"/>
        <v>0</v>
      </c>
      <c r="PC36" s="48">
        <f t="shared" si="180"/>
        <v>0</v>
      </c>
      <c r="PD36" s="48">
        <f t="shared" si="180"/>
        <v>0</v>
      </c>
      <c r="PE36" s="48">
        <f t="shared" si="180"/>
        <v>0</v>
      </c>
      <c r="PF36" s="48">
        <f t="shared" si="180"/>
        <v>0</v>
      </c>
      <c r="PG36" s="48">
        <f t="shared" si="180"/>
        <v>0</v>
      </c>
      <c r="PH36" s="48">
        <f t="shared" si="180"/>
        <v>0</v>
      </c>
      <c r="PI36" s="48">
        <f t="shared" si="180"/>
        <v>0</v>
      </c>
      <c r="PJ36" s="48">
        <f t="shared" si="180"/>
        <v>0</v>
      </c>
      <c r="PK36" s="48">
        <f t="shared" si="180"/>
        <v>0</v>
      </c>
      <c r="PL36" s="48">
        <f t="shared" si="180"/>
        <v>0</v>
      </c>
      <c r="PM36" s="48">
        <f t="shared" si="180"/>
        <v>0</v>
      </c>
      <c r="PN36" s="48">
        <f t="shared" si="180"/>
        <v>0</v>
      </c>
    </row>
    <row r="37" spans="1:430" x14ac:dyDescent="0.3">
      <c r="A37" s="29">
        <v>18</v>
      </c>
      <c r="B37" s="30">
        <f t="shared" si="96"/>
        <v>50</v>
      </c>
      <c r="C37" s="31">
        <f t="shared" si="97"/>
        <v>73.727321875000001</v>
      </c>
      <c r="D37" s="29">
        <f t="shared" si="98"/>
        <v>90</v>
      </c>
      <c r="E37" s="30">
        <f t="shared" si="99"/>
        <v>41.261575783368436</v>
      </c>
      <c r="F37" s="30">
        <f t="shared" si="104"/>
        <v>1.1098754469745273</v>
      </c>
      <c r="G37" s="30">
        <f t="shared" si="100"/>
        <v>0.87417260122780649</v>
      </c>
      <c r="H37" s="30">
        <f t="shared" si="101"/>
        <v>0.23570284574672085</v>
      </c>
      <c r="I37" s="30">
        <f t="shared" si="102"/>
        <v>0.2246720239649927</v>
      </c>
      <c r="J37" s="30">
        <f t="shared" si="103"/>
        <v>0.8852034230095347</v>
      </c>
      <c r="W37" s="46">
        <v>34</v>
      </c>
      <c r="X37" s="49">
        <f t="shared" si="14"/>
        <v>170</v>
      </c>
      <c r="Y37" s="52" t="str">
        <f t="shared" si="181"/>
        <v/>
      </c>
      <c r="Z37" s="63">
        <f t="shared" si="182"/>
        <v>0</v>
      </c>
      <c r="AA37" s="50">
        <f t="shared" si="8"/>
        <v>8.3179905797710132E-2</v>
      </c>
      <c r="AB37" s="50">
        <v>1.6891726883570306</v>
      </c>
      <c r="AC37" s="62">
        <f t="shared" si="186"/>
        <v>205.60935889998507</v>
      </c>
      <c r="AD37" s="54"/>
      <c r="AE37" s="46">
        <v>35</v>
      </c>
      <c r="AF37" s="51">
        <f t="shared" si="183"/>
        <v>0</v>
      </c>
      <c r="AG37" s="51">
        <f t="shared" si="143"/>
        <v>0</v>
      </c>
      <c r="AH37" s="51">
        <f t="shared" si="143"/>
        <v>0</v>
      </c>
      <c r="AI37" s="51">
        <f t="shared" si="143"/>
        <v>0</v>
      </c>
      <c r="AJ37" s="51">
        <f t="shared" si="143"/>
        <v>0</v>
      </c>
      <c r="AK37" s="51">
        <f t="shared" si="143"/>
        <v>0</v>
      </c>
      <c r="AL37" s="51">
        <f t="shared" si="143"/>
        <v>0</v>
      </c>
      <c r="AM37" s="51">
        <f t="shared" si="143"/>
        <v>0</v>
      </c>
      <c r="AN37" s="51">
        <f t="shared" si="143"/>
        <v>0</v>
      </c>
      <c r="AO37" s="51">
        <f t="shared" si="143"/>
        <v>0</v>
      </c>
      <c r="AP37" s="51">
        <f t="shared" si="143"/>
        <v>0</v>
      </c>
      <c r="AQ37" s="51">
        <f t="shared" si="144"/>
        <v>0</v>
      </c>
      <c r="AR37" s="51">
        <f t="shared" si="144"/>
        <v>0</v>
      </c>
      <c r="AS37" s="51">
        <f t="shared" si="144"/>
        <v>0</v>
      </c>
      <c r="AT37" s="51">
        <f t="shared" si="144"/>
        <v>1.4372901692793086E-5</v>
      </c>
      <c r="AU37" s="51">
        <f t="shared" si="144"/>
        <v>2.7857067307628778E-5</v>
      </c>
      <c r="AV37" s="51">
        <f t="shared" si="144"/>
        <v>4.1075027703360157E-5</v>
      </c>
      <c r="AW37" s="51">
        <f t="shared" si="144"/>
        <v>5.9699549011322866E-5</v>
      </c>
      <c r="AX37" s="51">
        <f t="shared" si="144"/>
        <v>8.7540741517313391E-5</v>
      </c>
      <c r="AY37" s="51">
        <f t="shared" si="144"/>
        <v>1.2837388479443857E-4</v>
      </c>
      <c r="AZ37" s="51">
        <f t="shared" si="144"/>
        <v>1.8776725283595457E-4</v>
      </c>
      <c r="BA37" s="51">
        <f t="shared" si="145"/>
        <v>2.7490993918839258E-4</v>
      </c>
      <c r="BB37" s="51">
        <f t="shared" si="145"/>
        <v>4.0443968208431289E-4</v>
      </c>
      <c r="BC37" s="51">
        <f t="shared" si="145"/>
        <v>5.9827068957529241E-4</v>
      </c>
      <c r="BD37" s="51">
        <f t="shared" si="145"/>
        <v>8.8742146466493359E-4</v>
      </c>
      <c r="BE37" s="51">
        <f t="shared" si="145"/>
        <v>1.3138426304416823E-3</v>
      </c>
      <c r="BF37" s="51">
        <f t="shared" si="145"/>
        <v>1.9322447552118155E-3</v>
      </c>
      <c r="BG37" s="51">
        <f t="shared" si="145"/>
        <v>2.9578823769679957E-3</v>
      </c>
      <c r="BH37" s="51">
        <f t="shared" si="145"/>
        <v>4.3725776573519236E-3</v>
      </c>
      <c r="BI37" s="51">
        <f t="shared" si="145"/>
        <v>5.6037913669719245E-3</v>
      </c>
      <c r="BJ37" s="51">
        <f t="shared" si="145"/>
        <v>6.0067150249743864E-3</v>
      </c>
      <c r="BK37" s="51">
        <f t="shared" si="146"/>
        <v>5.0334268353983951E-3</v>
      </c>
      <c r="BL37" s="51">
        <f t="shared" si="146"/>
        <v>2.648818732339102E-3</v>
      </c>
      <c r="BM37" s="51">
        <f t="shared" si="146"/>
        <v>7.6072713075802073E-4</v>
      </c>
      <c r="BN37" s="51">
        <f t="shared" si="146"/>
        <v>0</v>
      </c>
      <c r="BO37" s="51">
        <f t="shared" si="146"/>
        <v>0</v>
      </c>
      <c r="BP37" s="51">
        <f t="shared" si="146"/>
        <v>0</v>
      </c>
      <c r="BQ37" s="51">
        <f t="shared" si="146"/>
        <v>0</v>
      </c>
      <c r="BR37" s="51">
        <f t="shared" si="146"/>
        <v>0</v>
      </c>
      <c r="BS37" s="51">
        <f t="shared" si="146"/>
        <v>0</v>
      </c>
      <c r="BT37" s="51">
        <f t="shared" si="146"/>
        <v>0</v>
      </c>
      <c r="BU37" s="51">
        <f t="shared" si="147"/>
        <v>0</v>
      </c>
      <c r="BV37" s="51">
        <f t="shared" si="147"/>
        <v>0</v>
      </c>
      <c r="BW37" s="51">
        <f t="shared" si="147"/>
        <v>0</v>
      </c>
      <c r="BX37" s="51">
        <f t="shared" si="147"/>
        <v>0</v>
      </c>
      <c r="BY37" s="51">
        <f t="shared" si="147"/>
        <v>0</v>
      </c>
      <c r="BZ37" s="51">
        <f t="shared" si="147"/>
        <v>0</v>
      </c>
      <c r="CA37" s="51">
        <f t="shared" si="147"/>
        <v>0</v>
      </c>
      <c r="CB37" s="51">
        <f t="shared" si="147"/>
        <v>0</v>
      </c>
      <c r="CC37" s="51">
        <f t="shared" si="147"/>
        <v>0</v>
      </c>
      <c r="CD37" s="51">
        <f t="shared" si="147"/>
        <v>0</v>
      </c>
      <c r="CE37" s="51">
        <f t="shared" si="148"/>
        <v>0</v>
      </c>
      <c r="CF37" s="51">
        <f t="shared" si="148"/>
        <v>0</v>
      </c>
      <c r="CG37" s="51">
        <f t="shared" si="148"/>
        <v>0</v>
      </c>
      <c r="CH37" s="51">
        <f t="shared" si="148"/>
        <v>0</v>
      </c>
      <c r="CI37" s="51">
        <f t="shared" si="148"/>
        <v>0</v>
      </c>
      <c r="CJ37" s="51">
        <f t="shared" si="148"/>
        <v>0</v>
      </c>
      <c r="CK37" s="51">
        <f t="shared" si="148"/>
        <v>0</v>
      </c>
      <c r="CL37" s="51">
        <f t="shared" si="148"/>
        <v>0</v>
      </c>
      <c r="CM37" s="51">
        <f t="shared" si="148"/>
        <v>0</v>
      </c>
      <c r="CN37" s="51">
        <f t="shared" si="148"/>
        <v>0</v>
      </c>
      <c r="CO37" s="51">
        <f t="shared" si="149"/>
        <v>0</v>
      </c>
      <c r="CP37" s="51">
        <f t="shared" si="149"/>
        <v>0</v>
      </c>
      <c r="CQ37" s="51">
        <f t="shared" si="149"/>
        <v>0</v>
      </c>
      <c r="CR37" s="51">
        <f t="shared" si="149"/>
        <v>0</v>
      </c>
      <c r="CS37" s="51">
        <f t="shared" si="149"/>
        <v>0</v>
      </c>
      <c r="CT37" s="51">
        <f t="shared" si="149"/>
        <v>0</v>
      </c>
      <c r="CU37" s="51">
        <f t="shared" si="149"/>
        <v>0</v>
      </c>
      <c r="CV37" s="51">
        <f t="shared" si="149"/>
        <v>0</v>
      </c>
      <c r="CW37" s="51">
        <f t="shared" si="149"/>
        <v>0</v>
      </c>
      <c r="CX37" s="51">
        <f t="shared" si="149"/>
        <v>0</v>
      </c>
      <c r="CY37" s="51">
        <f t="shared" si="150"/>
        <v>0</v>
      </c>
      <c r="CZ37" s="51">
        <f t="shared" si="150"/>
        <v>0</v>
      </c>
      <c r="DA37" s="51">
        <f t="shared" si="150"/>
        <v>0</v>
      </c>
      <c r="DB37" s="51">
        <f t="shared" si="150"/>
        <v>0</v>
      </c>
      <c r="DC37" s="51">
        <f t="shared" si="150"/>
        <v>0</v>
      </c>
      <c r="DD37" s="51">
        <f t="shared" si="150"/>
        <v>0</v>
      </c>
      <c r="DE37" s="51">
        <f t="shared" si="150"/>
        <v>0</v>
      </c>
      <c r="DF37" s="51">
        <f t="shared" si="150"/>
        <v>0</v>
      </c>
      <c r="DG37" s="51">
        <f t="shared" si="150"/>
        <v>0</v>
      </c>
      <c r="DH37" s="51">
        <f t="shared" si="150"/>
        <v>0</v>
      </c>
      <c r="DI37" s="51">
        <f t="shared" si="151"/>
        <v>0</v>
      </c>
      <c r="DJ37" s="51">
        <f t="shared" si="151"/>
        <v>0</v>
      </c>
      <c r="DK37" s="51">
        <f t="shared" si="151"/>
        <v>0</v>
      </c>
      <c r="DL37" s="51">
        <f t="shared" si="151"/>
        <v>0</v>
      </c>
      <c r="DM37" s="51">
        <f t="shared" si="151"/>
        <v>0</v>
      </c>
      <c r="DN37" s="51">
        <f t="shared" si="151"/>
        <v>0</v>
      </c>
      <c r="DO37" s="51">
        <f t="shared" si="151"/>
        <v>0</v>
      </c>
      <c r="DP37" s="51">
        <f t="shared" si="151"/>
        <v>0</v>
      </c>
      <c r="DQ37" s="51">
        <f t="shared" si="151"/>
        <v>0</v>
      </c>
      <c r="DR37" s="51">
        <f t="shared" si="151"/>
        <v>0</v>
      </c>
      <c r="DS37" s="51">
        <f t="shared" si="152"/>
        <v>0</v>
      </c>
      <c r="DT37" s="51">
        <f t="shared" si="152"/>
        <v>0</v>
      </c>
      <c r="DU37" s="51">
        <f t="shared" si="152"/>
        <v>0</v>
      </c>
      <c r="DV37" s="51">
        <f t="shared" si="152"/>
        <v>0</v>
      </c>
      <c r="DW37" s="51">
        <f t="shared" si="152"/>
        <v>0</v>
      </c>
      <c r="DX37" s="51">
        <f t="shared" si="152"/>
        <v>0</v>
      </c>
      <c r="DY37" s="51">
        <f t="shared" si="152"/>
        <v>0</v>
      </c>
      <c r="DZ37" s="51">
        <f t="shared" si="152"/>
        <v>0</v>
      </c>
      <c r="EA37" s="51">
        <f t="shared" si="152"/>
        <v>0</v>
      </c>
      <c r="EB37" s="51">
        <f t="shared" si="152"/>
        <v>0</v>
      </c>
      <c r="EC37" s="51">
        <f t="shared" si="153"/>
        <v>0</v>
      </c>
      <c r="ED37" s="51">
        <f t="shared" si="153"/>
        <v>0</v>
      </c>
      <c r="EE37" s="51">
        <f t="shared" si="153"/>
        <v>0</v>
      </c>
      <c r="EF37" s="51">
        <f t="shared" si="153"/>
        <v>0</v>
      </c>
      <c r="EG37" s="51">
        <f t="shared" si="153"/>
        <v>0</v>
      </c>
      <c r="EH37" s="51">
        <f t="shared" si="153"/>
        <v>0</v>
      </c>
      <c r="EI37" s="51">
        <f t="shared" si="153"/>
        <v>0</v>
      </c>
      <c r="EJ37" s="51">
        <f t="shared" si="153"/>
        <v>0</v>
      </c>
      <c r="EK37" s="51">
        <f t="shared" si="153"/>
        <v>0</v>
      </c>
      <c r="EL37" s="51">
        <f t="shared" si="153"/>
        <v>0</v>
      </c>
      <c r="EM37" s="51">
        <f t="shared" si="154"/>
        <v>0</v>
      </c>
      <c r="EN37" s="51">
        <f t="shared" si="154"/>
        <v>0</v>
      </c>
      <c r="EO37" s="51">
        <f t="shared" si="154"/>
        <v>0</v>
      </c>
      <c r="EP37" s="51">
        <f t="shared" si="154"/>
        <v>0</v>
      </c>
      <c r="EQ37" s="51">
        <f t="shared" si="154"/>
        <v>0</v>
      </c>
      <c r="ER37" s="51">
        <f t="shared" si="154"/>
        <v>0</v>
      </c>
      <c r="ES37" s="51">
        <f t="shared" si="154"/>
        <v>0</v>
      </c>
      <c r="ET37" s="51">
        <f t="shared" si="154"/>
        <v>0</v>
      </c>
      <c r="EU37" s="51">
        <f t="shared" si="154"/>
        <v>0</v>
      </c>
      <c r="EV37" s="51">
        <f t="shared" si="154"/>
        <v>0</v>
      </c>
      <c r="EW37" s="51">
        <f t="shared" si="155"/>
        <v>0</v>
      </c>
      <c r="EX37" s="51">
        <f t="shared" si="155"/>
        <v>0</v>
      </c>
      <c r="EY37" s="51">
        <f t="shared" si="155"/>
        <v>0</v>
      </c>
      <c r="EZ37" s="51">
        <f t="shared" si="155"/>
        <v>0</v>
      </c>
      <c r="FA37" s="51">
        <f t="shared" si="155"/>
        <v>0</v>
      </c>
      <c r="FB37" s="51">
        <f t="shared" si="155"/>
        <v>0</v>
      </c>
      <c r="FC37" s="51">
        <f t="shared" si="155"/>
        <v>0</v>
      </c>
      <c r="FD37" s="51">
        <f t="shared" si="155"/>
        <v>0</v>
      </c>
      <c r="FE37" s="51">
        <f t="shared" si="155"/>
        <v>0</v>
      </c>
      <c r="FF37" s="51">
        <f t="shared" si="155"/>
        <v>0</v>
      </c>
      <c r="FG37" s="51">
        <f t="shared" si="156"/>
        <v>0</v>
      </c>
      <c r="FH37" s="51">
        <f t="shared" si="156"/>
        <v>0</v>
      </c>
      <c r="FI37" s="51">
        <f t="shared" si="156"/>
        <v>0</v>
      </c>
      <c r="FJ37" s="51">
        <f t="shared" si="156"/>
        <v>0</v>
      </c>
      <c r="FK37" s="51">
        <f t="shared" si="156"/>
        <v>0</v>
      </c>
      <c r="FL37" s="51">
        <f t="shared" si="156"/>
        <v>0</v>
      </c>
      <c r="FM37" s="51">
        <f t="shared" si="156"/>
        <v>0</v>
      </c>
      <c r="FN37" s="51">
        <f t="shared" si="156"/>
        <v>0</v>
      </c>
      <c r="FO37" s="51">
        <f t="shared" si="156"/>
        <v>0</v>
      </c>
      <c r="FP37" s="51">
        <f t="shared" si="156"/>
        <v>0</v>
      </c>
      <c r="FQ37" s="51">
        <f t="shared" si="157"/>
        <v>0</v>
      </c>
      <c r="FR37" s="51">
        <f t="shared" si="157"/>
        <v>0</v>
      </c>
      <c r="FS37" s="51">
        <f t="shared" si="157"/>
        <v>0</v>
      </c>
      <c r="FT37" s="51">
        <f t="shared" si="157"/>
        <v>0</v>
      </c>
      <c r="FU37" s="51">
        <f t="shared" si="157"/>
        <v>0</v>
      </c>
      <c r="FV37" s="51">
        <f t="shared" si="157"/>
        <v>0</v>
      </c>
      <c r="FW37" s="51">
        <f t="shared" si="157"/>
        <v>0</v>
      </c>
      <c r="FX37" s="51">
        <f t="shared" si="157"/>
        <v>0</v>
      </c>
      <c r="FY37" s="51">
        <f t="shared" si="157"/>
        <v>0</v>
      </c>
      <c r="FZ37" s="51">
        <f t="shared" si="157"/>
        <v>0</v>
      </c>
      <c r="GA37" s="51">
        <f t="shared" si="158"/>
        <v>0</v>
      </c>
      <c r="GB37" s="51">
        <f t="shared" si="158"/>
        <v>0</v>
      </c>
      <c r="GC37" s="51">
        <f t="shared" si="158"/>
        <v>0</v>
      </c>
      <c r="GD37" s="51">
        <f t="shared" si="158"/>
        <v>0</v>
      </c>
      <c r="GE37" s="51">
        <f t="shared" si="158"/>
        <v>0</v>
      </c>
      <c r="GF37" s="51">
        <f t="shared" si="158"/>
        <v>0</v>
      </c>
      <c r="GG37" s="51">
        <f t="shared" si="158"/>
        <v>0</v>
      </c>
      <c r="GH37" s="51">
        <f t="shared" si="158"/>
        <v>0</v>
      </c>
      <c r="GI37" s="51">
        <f t="shared" si="158"/>
        <v>0</v>
      </c>
      <c r="GJ37" s="51">
        <f t="shared" si="158"/>
        <v>0</v>
      </c>
      <c r="GK37" s="51">
        <f t="shared" si="159"/>
        <v>0</v>
      </c>
      <c r="GL37" s="51">
        <f t="shared" si="159"/>
        <v>0</v>
      </c>
      <c r="GM37" s="51">
        <f t="shared" si="159"/>
        <v>0</v>
      </c>
      <c r="GN37" s="51">
        <f t="shared" si="159"/>
        <v>0</v>
      </c>
      <c r="GO37" s="51">
        <f t="shared" si="159"/>
        <v>0</v>
      </c>
      <c r="GP37" s="51">
        <f t="shared" si="159"/>
        <v>0</v>
      </c>
      <c r="GQ37" s="51">
        <f t="shared" si="159"/>
        <v>0</v>
      </c>
      <c r="GR37" s="51">
        <f t="shared" si="159"/>
        <v>0</v>
      </c>
      <c r="GS37" s="51">
        <f t="shared" si="159"/>
        <v>0</v>
      </c>
      <c r="GT37" s="51">
        <f t="shared" si="159"/>
        <v>0</v>
      </c>
      <c r="GU37" s="51">
        <f t="shared" si="160"/>
        <v>0</v>
      </c>
      <c r="GV37" s="51">
        <f t="shared" si="160"/>
        <v>0</v>
      </c>
      <c r="GW37" s="51">
        <f t="shared" si="160"/>
        <v>0</v>
      </c>
      <c r="GX37" s="51">
        <f t="shared" si="160"/>
        <v>0</v>
      </c>
      <c r="GY37" s="51">
        <f t="shared" si="160"/>
        <v>0</v>
      </c>
      <c r="GZ37" s="51">
        <f t="shared" si="160"/>
        <v>0</v>
      </c>
      <c r="HA37" s="51">
        <f t="shared" si="160"/>
        <v>0</v>
      </c>
      <c r="HB37" s="51">
        <f t="shared" si="160"/>
        <v>0</v>
      </c>
      <c r="HC37" s="51">
        <f t="shared" si="160"/>
        <v>0</v>
      </c>
      <c r="HD37" s="51">
        <f t="shared" si="160"/>
        <v>0</v>
      </c>
      <c r="HE37" s="51">
        <f t="shared" si="161"/>
        <v>0</v>
      </c>
      <c r="HF37" s="51">
        <f t="shared" si="161"/>
        <v>0</v>
      </c>
      <c r="HG37" s="51">
        <f t="shared" si="161"/>
        <v>0</v>
      </c>
      <c r="HH37" s="51">
        <f t="shared" si="161"/>
        <v>0</v>
      </c>
      <c r="HI37" s="51">
        <f t="shared" si="161"/>
        <v>0</v>
      </c>
      <c r="HJ37" s="51">
        <f t="shared" si="161"/>
        <v>0</v>
      </c>
      <c r="HK37" s="51">
        <f t="shared" si="161"/>
        <v>0</v>
      </c>
      <c r="HL37" s="51">
        <f t="shared" si="161"/>
        <v>0</v>
      </c>
      <c r="HM37" s="51">
        <f t="shared" si="161"/>
        <v>0</v>
      </c>
      <c r="HN37" s="51">
        <f t="shared" si="161"/>
        <v>0</v>
      </c>
      <c r="HO37" s="51">
        <f t="shared" si="161"/>
        <v>0</v>
      </c>
      <c r="HP37" s="51">
        <f t="shared" si="161"/>
        <v>0</v>
      </c>
      <c r="HR37" s="46">
        <v>34</v>
      </c>
      <c r="HS37" s="49">
        <f t="shared" si="35"/>
        <v>170</v>
      </c>
      <c r="HT37" s="52" t="str">
        <f t="shared" si="36"/>
        <v/>
      </c>
      <c r="HU37" s="63">
        <f t="shared" si="37"/>
        <v>0</v>
      </c>
      <c r="HV37" s="50">
        <f t="shared" si="10"/>
        <v>0.56213044482132635</v>
      </c>
      <c r="HW37" s="50" t="str">
        <f t="shared" si="184"/>
        <v>02:50</v>
      </c>
      <c r="HX37" s="50">
        <v>14.622680789907749</v>
      </c>
      <c r="HY37" s="62">
        <f>HY36+HX37*Escenario1!$D$15*0.06</f>
        <v>441.53322720730426</v>
      </c>
      <c r="HZ37" s="50">
        <f t="shared" si="38"/>
        <v>12.933508101550718</v>
      </c>
      <c r="IA37" s="64">
        <f>IA36+HZ37*Escenario1!$D$15*0.06</f>
        <v>235.9238683073192</v>
      </c>
      <c r="IB37" s="54"/>
      <c r="IC37" s="47">
        <v>35</v>
      </c>
      <c r="ID37" s="48">
        <f t="shared" si="185"/>
        <v>0</v>
      </c>
      <c r="IE37" s="48">
        <f t="shared" si="162"/>
        <v>0</v>
      </c>
      <c r="IF37" s="48">
        <f t="shared" si="162"/>
        <v>0</v>
      </c>
      <c r="IG37" s="48">
        <f t="shared" si="162"/>
        <v>0</v>
      </c>
      <c r="IH37" s="48">
        <f t="shared" si="162"/>
        <v>0</v>
      </c>
      <c r="II37" s="48">
        <f t="shared" si="162"/>
        <v>0</v>
      </c>
      <c r="IJ37" s="48">
        <f t="shared" si="162"/>
        <v>0</v>
      </c>
      <c r="IK37" s="48">
        <f t="shared" si="162"/>
        <v>0</v>
      </c>
      <c r="IL37" s="48">
        <f t="shared" si="162"/>
        <v>0</v>
      </c>
      <c r="IM37" s="48">
        <f t="shared" si="162"/>
        <v>0</v>
      </c>
      <c r="IN37" s="48">
        <f t="shared" si="162"/>
        <v>0</v>
      </c>
      <c r="IO37" s="48">
        <f t="shared" si="163"/>
        <v>0</v>
      </c>
      <c r="IP37" s="48">
        <f t="shared" si="163"/>
        <v>0</v>
      </c>
      <c r="IQ37" s="48">
        <f t="shared" si="163"/>
        <v>0</v>
      </c>
      <c r="IR37" s="48">
        <f t="shared" si="163"/>
        <v>0</v>
      </c>
      <c r="IS37" s="48">
        <f t="shared" si="163"/>
        <v>0</v>
      </c>
      <c r="IT37" s="48">
        <f t="shared" si="163"/>
        <v>0</v>
      </c>
      <c r="IU37" s="48">
        <f t="shared" si="163"/>
        <v>0</v>
      </c>
      <c r="IV37" s="48">
        <f t="shared" si="163"/>
        <v>0</v>
      </c>
      <c r="IW37" s="48">
        <f t="shared" si="163"/>
        <v>0</v>
      </c>
      <c r="IX37" s="48">
        <f t="shared" si="163"/>
        <v>0</v>
      </c>
      <c r="IY37" s="48">
        <f t="shared" si="164"/>
        <v>0</v>
      </c>
      <c r="IZ37" s="48">
        <f t="shared" si="164"/>
        <v>0</v>
      </c>
      <c r="JA37" s="48">
        <f t="shared" si="164"/>
        <v>0</v>
      </c>
      <c r="JB37" s="48">
        <f t="shared" si="164"/>
        <v>0</v>
      </c>
      <c r="JC37" s="48">
        <f t="shared" si="164"/>
        <v>4.4751983576649488E-5</v>
      </c>
      <c r="JD37" s="48">
        <f t="shared" si="164"/>
        <v>1.1151658490373781E-4</v>
      </c>
      <c r="JE37" s="48">
        <f t="shared" si="164"/>
        <v>2.5595687974807398E-4</v>
      </c>
      <c r="JF37" s="48">
        <f t="shared" si="164"/>
        <v>5.8604981628922268E-4</v>
      </c>
      <c r="JG37" s="48">
        <f t="shared" si="164"/>
        <v>1.3658629589843377E-3</v>
      </c>
      <c r="JH37" s="48">
        <f t="shared" si="164"/>
        <v>3.2093238342923826E-3</v>
      </c>
      <c r="JI37" s="48">
        <f t="shared" si="165"/>
        <v>7.8504339864859992E-3</v>
      </c>
      <c r="JJ37" s="48">
        <f t="shared" si="165"/>
        <v>1.2976985830460603E-2</v>
      </c>
      <c r="JK37" s="48">
        <f t="shared" si="165"/>
        <v>6.7154609757989992E-3</v>
      </c>
      <c r="JL37" s="48">
        <f t="shared" si="165"/>
        <v>0</v>
      </c>
      <c r="JM37" s="48">
        <f t="shared" si="165"/>
        <v>0</v>
      </c>
      <c r="JN37" s="48">
        <f t="shared" si="165"/>
        <v>0</v>
      </c>
      <c r="JO37" s="48">
        <f t="shared" si="165"/>
        <v>0</v>
      </c>
      <c r="JP37" s="48">
        <f t="shared" si="165"/>
        <v>0</v>
      </c>
      <c r="JQ37" s="48">
        <f t="shared" si="165"/>
        <v>0</v>
      </c>
      <c r="JR37" s="48">
        <f t="shared" si="165"/>
        <v>0</v>
      </c>
      <c r="JS37" s="48">
        <f t="shared" si="166"/>
        <v>0</v>
      </c>
      <c r="JT37" s="48">
        <f t="shared" si="166"/>
        <v>0</v>
      </c>
      <c r="JU37" s="48">
        <f t="shared" si="166"/>
        <v>0</v>
      </c>
      <c r="JV37" s="48">
        <f t="shared" si="166"/>
        <v>0</v>
      </c>
      <c r="JW37" s="48">
        <f t="shared" si="166"/>
        <v>0</v>
      </c>
      <c r="JX37" s="48">
        <f t="shared" si="166"/>
        <v>0</v>
      </c>
      <c r="JY37" s="48">
        <f t="shared" si="166"/>
        <v>0</v>
      </c>
      <c r="JZ37" s="48">
        <f t="shared" si="166"/>
        <v>0</v>
      </c>
      <c r="KA37" s="48">
        <f t="shared" si="166"/>
        <v>0</v>
      </c>
      <c r="KB37" s="48">
        <f t="shared" si="166"/>
        <v>0</v>
      </c>
      <c r="KC37" s="48">
        <f t="shared" si="167"/>
        <v>0</v>
      </c>
      <c r="KD37" s="48">
        <f t="shared" si="167"/>
        <v>0</v>
      </c>
      <c r="KE37" s="48">
        <f t="shared" si="167"/>
        <v>0</v>
      </c>
      <c r="KF37" s="48">
        <f t="shared" si="167"/>
        <v>0</v>
      </c>
      <c r="KG37" s="48">
        <f t="shared" si="167"/>
        <v>0</v>
      </c>
      <c r="KH37" s="48">
        <f t="shared" si="167"/>
        <v>0</v>
      </c>
      <c r="KI37" s="48">
        <f t="shared" si="167"/>
        <v>0</v>
      </c>
      <c r="KJ37" s="48">
        <f t="shared" si="167"/>
        <v>0</v>
      </c>
      <c r="KK37" s="48">
        <f t="shared" si="167"/>
        <v>0</v>
      </c>
      <c r="KL37" s="48">
        <f t="shared" si="167"/>
        <v>0</v>
      </c>
      <c r="KM37" s="48">
        <f t="shared" si="168"/>
        <v>0</v>
      </c>
      <c r="KN37" s="48">
        <f t="shared" si="168"/>
        <v>0</v>
      </c>
      <c r="KO37" s="48">
        <f t="shared" si="168"/>
        <v>0</v>
      </c>
      <c r="KP37" s="48">
        <f t="shared" si="168"/>
        <v>0</v>
      </c>
      <c r="KQ37" s="48">
        <f t="shared" si="168"/>
        <v>0</v>
      </c>
      <c r="KR37" s="48">
        <f t="shared" si="168"/>
        <v>0</v>
      </c>
      <c r="KS37" s="48">
        <f t="shared" si="168"/>
        <v>0</v>
      </c>
      <c r="KT37" s="48">
        <f t="shared" si="168"/>
        <v>0</v>
      </c>
      <c r="KU37" s="48">
        <f t="shared" si="168"/>
        <v>0</v>
      </c>
      <c r="KV37" s="48">
        <f t="shared" si="168"/>
        <v>0</v>
      </c>
      <c r="KW37" s="48">
        <f t="shared" si="169"/>
        <v>0</v>
      </c>
      <c r="KX37" s="48">
        <f t="shared" si="169"/>
        <v>0</v>
      </c>
      <c r="KY37" s="48">
        <f t="shared" si="169"/>
        <v>0</v>
      </c>
      <c r="KZ37" s="48">
        <f t="shared" si="169"/>
        <v>0</v>
      </c>
      <c r="LA37" s="48">
        <f t="shared" si="169"/>
        <v>0</v>
      </c>
      <c r="LB37" s="48">
        <f t="shared" si="169"/>
        <v>0</v>
      </c>
      <c r="LC37" s="48">
        <f t="shared" si="169"/>
        <v>0</v>
      </c>
      <c r="LD37" s="48">
        <f t="shared" si="169"/>
        <v>0</v>
      </c>
      <c r="LE37" s="48">
        <f t="shared" si="169"/>
        <v>0</v>
      </c>
      <c r="LF37" s="48">
        <f t="shared" si="169"/>
        <v>0</v>
      </c>
      <c r="LG37" s="48">
        <f t="shared" si="170"/>
        <v>0</v>
      </c>
      <c r="LH37" s="48">
        <f t="shared" si="170"/>
        <v>0</v>
      </c>
      <c r="LI37" s="48">
        <f t="shared" si="170"/>
        <v>0</v>
      </c>
      <c r="LJ37" s="48">
        <f t="shared" si="170"/>
        <v>0</v>
      </c>
      <c r="LK37" s="48">
        <f t="shared" si="170"/>
        <v>0</v>
      </c>
      <c r="LL37" s="48">
        <f t="shared" si="170"/>
        <v>0</v>
      </c>
      <c r="LM37" s="48">
        <f t="shared" si="170"/>
        <v>0</v>
      </c>
      <c r="LN37" s="48">
        <f t="shared" si="170"/>
        <v>0</v>
      </c>
      <c r="LO37" s="48">
        <f t="shared" si="170"/>
        <v>0</v>
      </c>
      <c r="LP37" s="48">
        <f t="shared" si="170"/>
        <v>0</v>
      </c>
      <c r="LQ37" s="48">
        <f t="shared" si="171"/>
        <v>0</v>
      </c>
      <c r="LR37" s="48">
        <f t="shared" si="171"/>
        <v>0</v>
      </c>
      <c r="LS37" s="48">
        <f t="shared" si="171"/>
        <v>0</v>
      </c>
      <c r="LT37" s="48">
        <f t="shared" si="171"/>
        <v>0</v>
      </c>
      <c r="LU37" s="48">
        <f t="shared" si="171"/>
        <v>0</v>
      </c>
      <c r="LV37" s="48">
        <f t="shared" si="171"/>
        <v>0</v>
      </c>
      <c r="LW37" s="48">
        <f t="shared" si="171"/>
        <v>0</v>
      </c>
      <c r="LX37" s="48">
        <f t="shared" si="171"/>
        <v>0</v>
      </c>
      <c r="LY37" s="48">
        <f t="shared" si="171"/>
        <v>0</v>
      </c>
      <c r="LZ37" s="48">
        <f t="shared" si="171"/>
        <v>0</v>
      </c>
      <c r="MA37" s="48">
        <f t="shared" si="172"/>
        <v>0</v>
      </c>
      <c r="MB37" s="48">
        <f t="shared" si="172"/>
        <v>0</v>
      </c>
      <c r="MC37" s="48">
        <f t="shared" si="172"/>
        <v>0</v>
      </c>
      <c r="MD37" s="48">
        <f t="shared" si="172"/>
        <v>0</v>
      </c>
      <c r="ME37" s="48">
        <f t="shared" si="172"/>
        <v>0</v>
      </c>
      <c r="MF37" s="48">
        <f t="shared" si="172"/>
        <v>0</v>
      </c>
      <c r="MG37" s="48">
        <f t="shared" si="172"/>
        <v>0</v>
      </c>
      <c r="MH37" s="48">
        <f t="shared" si="172"/>
        <v>0</v>
      </c>
      <c r="MI37" s="48">
        <f t="shared" si="172"/>
        <v>0</v>
      </c>
      <c r="MJ37" s="48">
        <f t="shared" si="172"/>
        <v>0</v>
      </c>
      <c r="MK37" s="48">
        <f t="shared" si="173"/>
        <v>0</v>
      </c>
      <c r="ML37" s="48">
        <f t="shared" si="173"/>
        <v>0</v>
      </c>
      <c r="MM37" s="48">
        <f t="shared" si="173"/>
        <v>0</v>
      </c>
      <c r="MN37" s="48">
        <f t="shared" si="173"/>
        <v>0</v>
      </c>
      <c r="MO37" s="48">
        <f t="shared" si="173"/>
        <v>0</v>
      </c>
      <c r="MP37" s="48">
        <f t="shared" si="173"/>
        <v>0</v>
      </c>
      <c r="MQ37" s="48">
        <f t="shared" si="173"/>
        <v>0</v>
      </c>
      <c r="MR37" s="48">
        <f t="shared" si="173"/>
        <v>0</v>
      </c>
      <c r="MS37" s="48">
        <f t="shared" si="173"/>
        <v>0</v>
      </c>
      <c r="MT37" s="48">
        <f t="shared" si="173"/>
        <v>0</v>
      </c>
      <c r="MU37" s="48">
        <f t="shared" si="174"/>
        <v>0</v>
      </c>
      <c r="MV37" s="48">
        <f t="shared" si="174"/>
        <v>0</v>
      </c>
      <c r="MW37" s="48">
        <f t="shared" si="174"/>
        <v>0</v>
      </c>
      <c r="MX37" s="48">
        <f t="shared" si="174"/>
        <v>0</v>
      </c>
      <c r="MY37" s="48">
        <f t="shared" si="174"/>
        <v>0</v>
      </c>
      <c r="MZ37" s="48">
        <f t="shared" si="174"/>
        <v>0</v>
      </c>
      <c r="NA37" s="48">
        <f t="shared" si="174"/>
        <v>0</v>
      </c>
      <c r="NB37" s="48">
        <f t="shared" si="174"/>
        <v>0</v>
      </c>
      <c r="NC37" s="48">
        <f t="shared" si="174"/>
        <v>0</v>
      </c>
      <c r="ND37" s="48">
        <f t="shared" si="174"/>
        <v>0</v>
      </c>
      <c r="NE37" s="48">
        <f t="shared" si="175"/>
        <v>0</v>
      </c>
      <c r="NF37" s="48">
        <f t="shared" si="175"/>
        <v>0</v>
      </c>
      <c r="NG37" s="48">
        <f t="shared" si="175"/>
        <v>0</v>
      </c>
      <c r="NH37" s="48">
        <f t="shared" si="175"/>
        <v>0</v>
      </c>
      <c r="NI37" s="48">
        <f t="shared" si="175"/>
        <v>0</v>
      </c>
      <c r="NJ37" s="48">
        <f t="shared" si="175"/>
        <v>0</v>
      </c>
      <c r="NK37" s="48">
        <f t="shared" si="175"/>
        <v>0</v>
      </c>
      <c r="NL37" s="48">
        <f t="shared" si="175"/>
        <v>0</v>
      </c>
      <c r="NM37" s="48">
        <f t="shared" si="175"/>
        <v>0</v>
      </c>
      <c r="NN37" s="48">
        <f t="shared" si="175"/>
        <v>0</v>
      </c>
      <c r="NO37" s="48">
        <f t="shared" si="176"/>
        <v>0</v>
      </c>
      <c r="NP37" s="48">
        <f t="shared" si="176"/>
        <v>0</v>
      </c>
      <c r="NQ37" s="48">
        <f t="shared" si="176"/>
        <v>0</v>
      </c>
      <c r="NR37" s="48">
        <f t="shared" si="176"/>
        <v>0</v>
      </c>
      <c r="NS37" s="48">
        <f t="shared" si="176"/>
        <v>0</v>
      </c>
      <c r="NT37" s="48">
        <f t="shared" si="176"/>
        <v>0</v>
      </c>
      <c r="NU37" s="48">
        <f t="shared" si="176"/>
        <v>0</v>
      </c>
      <c r="NV37" s="48">
        <f t="shared" si="176"/>
        <v>0</v>
      </c>
      <c r="NW37" s="48">
        <f t="shared" si="176"/>
        <v>0</v>
      </c>
      <c r="NX37" s="48">
        <f t="shared" si="176"/>
        <v>0</v>
      </c>
      <c r="NY37" s="48">
        <f t="shared" si="177"/>
        <v>0</v>
      </c>
      <c r="NZ37" s="48">
        <f t="shared" si="177"/>
        <v>0</v>
      </c>
      <c r="OA37" s="48">
        <f t="shared" si="177"/>
        <v>0</v>
      </c>
      <c r="OB37" s="48">
        <f t="shared" si="177"/>
        <v>0</v>
      </c>
      <c r="OC37" s="48">
        <f t="shared" si="177"/>
        <v>0</v>
      </c>
      <c r="OD37" s="48">
        <f t="shared" si="177"/>
        <v>0</v>
      </c>
      <c r="OE37" s="48">
        <f t="shared" si="177"/>
        <v>0</v>
      </c>
      <c r="OF37" s="48">
        <f t="shared" si="177"/>
        <v>0</v>
      </c>
      <c r="OG37" s="48">
        <f t="shared" si="177"/>
        <v>0</v>
      </c>
      <c r="OH37" s="48">
        <f t="shared" si="177"/>
        <v>0</v>
      </c>
      <c r="OI37" s="48">
        <f t="shared" si="178"/>
        <v>0</v>
      </c>
      <c r="OJ37" s="48">
        <f t="shared" si="178"/>
        <v>0</v>
      </c>
      <c r="OK37" s="48">
        <f t="shared" si="178"/>
        <v>0</v>
      </c>
      <c r="OL37" s="48">
        <f t="shared" si="178"/>
        <v>0</v>
      </c>
      <c r="OM37" s="48">
        <f t="shared" si="178"/>
        <v>0</v>
      </c>
      <c r="ON37" s="48">
        <f t="shared" si="178"/>
        <v>0</v>
      </c>
      <c r="OO37" s="48">
        <f t="shared" si="178"/>
        <v>0</v>
      </c>
      <c r="OP37" s="48">
        <f t="shared" si="178"/>
        <v>0</v>
      </c>
      <c r="OQ37" s="48">
        <f t="shared" si="178"/>
        <v>0</v>
      </c>
      <c r="OR37" s="48">
        <f t="shared" si="178"/>
        <v>0</v>
      </c>
      <c r="OS37" s="48">
        <f t="shared" si="179"/>
        <v>0</v>
      </c>
      <c r="OT37" s="48">
        <f t="shared" si="179"/>
        <v>0</v>
      </c>
      <c r="OU37" s="48">
        <f t="shared" si="179"/>
        <v>0</v>
      </c>
      <c r="OV37" s="48">
        <f t="shared" si="179"/>
        <v>0</v>
      </c>
      <c r="OW37" s="48">
        <f t="shared" si="179"/>
        <v>0</v>
      </c>
      <c r="OX37" s="48">
        <f t="shared" si="179"/>
        <v>0</v>
      </c>
      <c r="OY37" s="48">
        <f t="shared" si="179"/>
        <v>0</v>
      </c>
      <c r="OZ37" s="48">
        <f t="shared" si="179"/>
        <v>0</v>
      </c>
      <c r="PA37" s="48">
        <f t="shared" si="179"/>
        <v>0</v>
      </c>
      <c r="PB37" s="48">
        <f t="shared" si="179"/>
        <v>0</v>
      </c>
      <c r="PC37" s="48">
        <f t="shared" si="180"/>
        <v>0</v>
      </c>
      <c r="PD37" s="48">
        <f t="shared" si="180"/>
        <v>0</v>
      </c>
      <c r="PE37" s="48">
        <f t="shared" si="180"/>
        <v>0</v>
      </c>
      <c r="PF37" s="48">
        <f t="shared" si="180"/>
        <v>0</v>
      </c>
      <c r="PG37" s="48">
        <f t="shared" si="180"/>
        <v>0</v>
      </c>
      <c r="PH37" s="48">
        <f t="shared" si="180"/>
        <v>0</v>
      </c>
      <c r="PI37" s="48">
        <f t="shared" si="180"/>
        <v>0</v>
      </c>
      <c r="PJ37" s="48">
        <f t="shared" si="180"/>
        <v>0</v>
      </c>
      <c r="PK37" s="48">
        <f t="shared" si="180"/>
        <v>0</v>
      </c>
      <c r="PL37" s="48">
        <f t="shared" si="180"/>
        <v>0</v>
      </c>
      <c r="PM37" s="48">
        <f t="shared" si="180"/>
        <v>0</v>
      </c>
      <c r="PN37" s="48">
        <f t="shared" si="180"/>
        <v>0</v>
      </c>
    </row>
    <row r="38" spans="1:430" x14ac:dyDescent="0.3">
      <c r="A38" s="29">
        <v>19</v>
      </c>
      <c r="B38" s="30">
        <f t="shared" si="96"/>
        <v>52.777777777777779</v>
      </c>
      <c r="C38" s="31">
        <f t="shared" si="97"/>
        <v>75.620066024477907</v>
      </c>
      <c r="D38" s="29">
        <f t="shared" si="98"/>
        <v>95</v>
      </c>
      <c r="E38" s="30">
        <f t="shared" si="99"/>
        <v>42.320852102866638</v>
      </c>
      <c r="F38" s="30">
        <f t="shared" si="104"/>
        <v>1.0592763194982027</v>
      </c>
      <c r="G38" s="30">
        <f t="shared" si="100"/>
        <v>0.82524578703444695</v>
      </c>
      <c r="H38" s="30">
        <f t="shared" si="101"/>
        <v>0.23403053246375571</v>
      </c>
      <c r="I38" s="30">
        <f t="shared" si="102"/>
        <v>0.19952656949342137</v>
      </c>
      <c r="J38" s="30">
        <f t="shared" si="103"/>
        <v>0.85974975000478127</v>
      </c>
      <c r="W38" s="46">
        <v>35</v>
      </c>
      <c r="X38" s="49">
        <f t="shared" si="14"/>
        <v>175</v>
      </c>
      <c r="Y38" s="52" t="str">
        <f t="shared" si="181"/>
        <v/>
      </c>
      <c r="Z38" s="63">
        <f t="shared" si="182"/>
        <v>0</v>
      </c>
      <c r="AA38" s="50">
        <f t="shared" si="8"/>
        <v>0.12658983826005488</v>
      </c>
      <c r="AB38" s="50">
        <v>1.6295833782419091</v>
      </c>
      <c r="AC38" s="62">
        <f t="shared" si="186"/>
        <v>206.09823391345765</v>
      </c>
      <c r="AD38" s="54"/>
      <c r="AE38" s="46">
        <v>36</v>
      </c>
      <c r="AF38" s="51">
        <f t="shared" si="183"/>
        <v>0</v>
      </c>
      <c r="AG38" s="51">
        <f t="shared" si="143"/>
        <v>0</v>
      </c>
      <c r="AH38" s="51">
        <f t="shared" si="143"/>
        <v>0</v>
      </c>
      <c r="AI38" s="51">
        <f t="shared" si="143"/>
        <v>0</v>
      </c>
      <c r="AJ38" s="51">
        <f t="shared" si="143"/>
        <v>0</v>
      </c>
      <c r="AK38" s="51">
        <f t="shared" si="143"/>
        <v>0</v>
      </c>
      <c r="AL38" s="51">
        <f t="shared" si="143"/>
        <v>0</v>
      </c>
      <c r="AM38" s="51">
        <f t="shared" si="143"/>
        <v>0</v>
      </c>
      <c r="AN38" s="51">
        <f t="shared" si="143"/>
        <v>0</v>
      </c>
      <c r="AO38" s="51">
        <f t="shared" si="143"/>
        <v>0</v>
      </c>
      <c r="AP38" s="51">
        <f t="shared" si="143"/>
        <v>0</v>
      </c>
      <c r="AQ38" s="51">
        <f t="shared" si="144"/>
        <v>0</v>
      </c>
      <c r="AR38" s="51">
        <f t="shared" si="144"/>
        <v>0</v>
      </c>
      <c r="AS38" s="51">
        <f t="shared" si="144"/>
        <v>0</v>
      </c>
      <c r="AT38" s="51">
        <f t="shared" si="144"/>
        <v>0</v>
      </c>
      <c r="AU38" s="51">
        <f t="shared" si="144"/>
        <v>1.4372901692793086E-5</v>
      </c>
      <c r="AV38" s="51">
        <f t="shared" si="144"/>
        <v>2.7857067307628778E-5</v>
      </c>
      <c r="AW38" s="51">
        <f t="shared" si="144"/>
        <v>4.1075027703360157E-5</v>
      </c>
      <c r="AX38" s="51">
        <f t="shared" si="144"/>
        <v>5.9699549011322866E-5</v>
      </c>
      <c r="AY38" s="51">
        <f t="shared" si="144"/>
        <v>8.7540741517313391E-5</v>
      </c>
      <c r="AZ38" s="51">
        <f t="shared" si="144"/>
        <v>1.2837388479443857E-4</v>
      </c>
      <c r="BA38" s="51">
        <f t="shared" si="145"/>
        <v>1.8776725283595457E-4</v>
      </c>
      <c r="BB38" s="51">
        <f t="shared" si="145"/>
        <v>2.7490993918839258E-4</v>
      </c>
      <c r="BC38" s="51">
        <f t="shared" si="145"/>
        <v>4.0443968208431289E-4</v>
      </c>
      <c r="BD38" s="51">
        <f t="shared" si="145"/>
        <v>5.9827068957529241E-4</v>
      </c>
      <c r="BE38" s="51">
        <f t="shared" si="145"/>
        <v>8.8742146466493359E-4</v>
      </c>
      <c r="BF38" s="51">
        <f t="shared" si="145"/>
        <v>1.3138426304416823E-3</v>
      </c>
      <c r="BG38" s="51">
        <f t="shared" si="145"/>
        <v>1.9322447552118155E-3</v>
      </c>
      <c r="BH38" s="51">
        <f t="shared" si="145"/>
        <v>2.9578823769679957E-3</v>
      </c>
      <c r="BI38" s="51">
        <f t="shared" si="145"/>
        <v>4.3725776573519236E-3</v>
      </c>
      <c r="BJ38" s="51">
        <f t="shared" si="145"/>
        <v>5.6037913669719245E-3</v>
      </c>
      <c r="BK38" s="51">
        <f t="shared" si="146"/>
        <v>6.0067150249743864E-3</v>
      </c>
      <c r="BL38" s="51">
        <f t="shared" si="146"/>
        <v>5.0334268353983951E-3</v>
      </c>
      <c r="BM38" s="51">
        <f t="shared" si="146"/>
        <v>2.648818732339102E-3</v>
      </c>
      <c r="BN38" s="51">
        <f t="shared" si="146"/>
        <v>7.6072713075802073E-4</v>
      </c>
      <c r="BO38" s="51">
        <f t="shared" si="146"/>
        <v>0</v>
      </c>
      <c r="BP38" s="51">
        <f t="shared" si="146"/>
        <v>0</v>
      </c>
      <c r="BQ38" s="51">
        <f t="shared" si="146"/>
        <v>0</v>
      </c>
      <c r="BR38" s="51">
        <f t="shared" si="146"/>
        <v>0</v>
      </c>
      <c r="BS38" s="51">
        <f t="shared" si="146"/>
        <v>0</v>
      </c>
      <c r="BT38" s="51">
        <f t="shared" si="146"/>
        <v>0</v>
      </c>
      <c r="BU38" s="51">
        <f t="shared" si="147"/>
        <v>0</v>
      </c>
      <c r="BV38" s="51">
        <f t="shared" si="147"/>
        <v>0</v>
      </c>
      <c r="BW38" s="51">
        <f t="shared" si="147"/>
        <v>0</v>
      </c>
      <c r="BX38" s="51">
        <f t="shared" si="147"/>
        <v>0</v>
      </c>
      <c r="BY38" s="51">
        <f t="shared" si="147"/>
        <v>0</v>
      </c>
      <c r="BZ38" s="51">
        <f t="shared" si="147"/>
        <v>0</v>
      </c>
      <c r="CA38" s="51">
        <f t="shared" si="147"/>
        <v>0</v>
      </c>
      <c r="CB38" s="51">
        <f t="shared" si="147"/>
        <v>0</v>
      </c>
      <c r="CC38" s="51">
        <f t="shared" si="147"/>
        <v>0</v>
      </c>
      <c r="CD38" s="51">
        <f t="shared" si="147"/>
        <v>0</v>
      </c>
      <c r="CE38" s="51">
        <f t="shared" si="148"/>
        <v>0</v>
      </c>
      <c r="CF38" s="51">
        <f t="shared" si="148"/>
        <v>0</v>
      </c>
      <c r="CG38" s="51">
        <f t="shared" si="148"/>
        <v>0</v>
      </c>
      <c r="CH38" s="51">
        <f t="shared" si="148"/>
        <v>0</v>
      </c>
      <c r="CI38" s="51">
        <f t="shared" si="148"/>
        <v>0</v>
      </c>
      <c r="CJ38" s="51">
        <f t="shared" si="148"/>
        <v>0</v>
      </c>
      <c r="CK38" s="51">
        <f t="shared" si="148"/>
        <v>0</v>
      </c>
      <c r="CL38" s="51">
        <f t="shared" si="148"/>
        <v>0</v>
      </c>
      <c r="CM38" s="51">
        <f t="shared" si="148"/>
        <v>0</v>
      </c>
      <c r="CN38" s="51">
        <f t="shared" si="148"/>
        <v>0</v>
      </c>
      <c r="CO38" s="51">
        <f t="shared" si="149"/>
        <v>0</v>
      </c>
      <c r="CP38" s="51">
        <f t="shared" si="149"/>
        <v>0</v>
      </c>
      <c r="CQ38" s="51">
        <f t="shared" si="149"/>
        <v>0</v>
      </c>
      <c r="CR38" s="51">
        <f t="shared" si="149"/>
        <v>0</v>
      </c>
      <c r="CS38" s="51">
        <f t="shared" si="149"/>
        <v>0</v>
      </c>
      <c r="CT38" s="51">
        <f t="shared" si="149"/>
        <v>0</v>
      </c>
      <c r="CU38" s="51">
        <f t="shared" si="149"/>
        <v>0</v>
      </c>
      <c r="CV38" s="51">
        <f t="shared" si="149"/>
        <v>0</v>
      </c>
      <c r="CW38" s="51">
        <f t="shared" si="149"/>
        <v>0</v>
      </c>
      <c r="CX38" s="51">
        <f t="shared" si="149"/>
        <v>0</v>
      </c>
      <c r="CY38" s="51">
        <f t="shared" si="150"/>
        <v>0</v>
      </c>
      <c r="CZ38" s="51">
        <f t="shared" si="150"/>
        <v>0</v>
      </c>
      <c r="DA38" s="51">
        <f t="shared" si="150"/>
        <v>0</v>
      </c>
      <c r="DB38" s="51">
        <f t="shared" si="150"/>
        <v>0</v>
      </c>
      <c r="DC38" s="51">
        <f t="shared" si="150"/>
        <v>0</v>
      </c>
      <c r="DD38" s="51">
        <f t="shared" si="150"/>
        <v>0</v>
      </c>
      <c r="DE38" s="51">
        <f t="shared" si="150"/>
        <v>0</v>
      </c>
      <c r="DF38" s="51">
        <f t="shared" si="150"/>
        <v>0</v>
      </c>
      <c r="DG38" s="51">
        <f t="shared" si="150"/>
        <v>0</v>
      </c>
      <c r="DH38" s="51">
        <f t="shared" si="150"/>
        <v>0</v>
      </c>
      <c r="DI38" s="51">
        <f t="shared" si="151"/>
        <v>0</v>
      </c>
      <c r="DJ38" s="51">
        <f t="shared" si="151"/>
        <v>0</v>
      </c>
      <c r="DK38" s="51">
        <f t="shared" si="151"/>
        <v>0</v>
      </c>
      <c r="DL38" s="51">
        <f t="shared" si="151"/>
        <v>0</v>
      </c>
      <c r="DM38" s="51">
        <f t="shared" si="151"/>
        <v>0</v>
      </c>
      <c r="DN38" s="51">
        <f t="shared" si="151"/>
        <v>0</v>
      </c>
      <c r="DO38" s="51">
        <f t="shared" si="151"/>
        <v>0</v>
      </c>
      <c r="DP38" s="51">
        <f t="shared" si="151"/>
        <v>0</v>
      </c>
      <c r="DQ38" s="51">
        <f t="shared" si="151"/>
        <v>0</v>
      </c>
      <c r="DR38" s="51">
        <f t="shared" si="151"/>
        <v>0</v>
      </c>
      <c r="DS38" s="51">
        <f t="shared" si="152"/>
        <v>0</v>
      </c>
      <c r="DT38" s="51">
        <f t="shared" si="152"/>
        <v>0</v>
      </c>
      <c r="DU38" s="51">
        <f t="shared" si="152"/>
        <v>0</v>
      </c>
      <c r="DV38" s="51">
        <f t="shared" si="152"/>
        <v>0</v>
      </c>
      <c r="DW38" s="51">
        <f t="shared" si="152"/>
        <v>0</v>
      </c>
      <c r="DX38" s="51">
        <f t="shared" si="152"/>
        <v>0</v>
      </c>
      <c r="DY38" s="51">
        <f t="shared" si="152"/>
        <v>0</v>
      </c>
      <c r="DZ38" s="51">
        <f t="shared" si="152"/>
        <v>0</v>
      </c>
      <c r="EA38" s="51">
        <f t="shared" si="152"/>
        <v>0</v>
      </c>
      <c r="EB38" s="51">
        <f t="shared" si="152"/>
        <v>0</v>
      </c>
      <c r="EC38" s="51">
        <f t="shared" si="153"/>
        <v>0</v>
      </c>
      <c r="ED38" s="51">
        <f t="shared" si="153"/>
        <v>0</v>
      </c>
      <c r="EE38" s="51">
        <f t="shared" si="153"/>
        <v>0</v>
      </c>
      <c r="EF38" s="51">
        <f t="shared" si="153"/>
        <v>0</v>
      </c>
      <c r="EG38" s="51">
        <f t="shared" si="153"/>
        <v>0</v>
      </c>
      <c r="EH38" s="51">
        <f t="shared" si="153"/>
        <v>0</v>
      </c>
      <c r="EI38" s="51">
        <f t="shared" si="153"/>
        <v>0</v>
      </c>
      <c r="EJ38" s="51">
        <f t="shared" si="153"/>
        <v>0</v>
      </c>
      <c r="EK38" s="51">
        <f t="shared" si="153"/>
        <v>0</v>
      </c>
      <c r="EL38" s="51">
        <f t="shared" si="153"/>
        <v>0</v>
      </c>
      <c r="EM38" s="51">
        <f t="shared" si="154"/>
        <v>0</v>
      </c>
      <c r="EN38" s="51">
        <f t="shared" si="154"/>
        <v>0</v>
      </c>
      <c r="EO38" s="51">
        <f t="shared" si="154"/>
        <v>0</v>
      </c>
      <c r="EP38" s="51">
        <f t="shared" si="154"/>
        <v>0</v>
      </c>
      <c r="EQ38" s="51">
        <f t="shared" si="154"/>
        <v>0</v>
      </c>
      <c r="ER38" s="51">
        <f t="shared" si="154"/>
        <v>0</v>
      </c>
      <c r="ES38" s="51">
        <f t="shared" si="154"/>
        <v>0</v>
      </c>
      <c r="ET38" s="51">
        <f t="shared" si="154"/>
        <v>0</v>
      </c>
      <c r="EU38" s="51">
        <f t="shared" si="154"/>
        <v>0</v>
      </c>
      <c r="EV38" s="51">
        <f t="shared" si="154"/>
        <v>0</v>
      </c>
      <c r="EW38" s="51">
        <f t="shared" si="155"/>
        <v>0</v>
      </c>
      <c r="EX38" s="51">
        <f t="shared" si="155"/>
        <v>0</v>
      </c>
      <c r="EY38" s="51">
        <f t="shared" si="155"/>
        <v>0</v>
      </c>
      <c r="EZ38" s="51">
        <f t="shared" si="155"/>
        <v>0</v>
      </c>
      <c r="FA38" s="51">
        <f t="shared" si="155"/>
        <v>0</v>
      </c>
      <c r="FB38" s="51">
        <f t="shared" si="155"/>
        <v>0</v>
      </c>
      <c r="FC38" s="51">
        <f t="shared" si="155"/>
        <v>0</v>
      </c>
      <c r="FD38" s="51">
        <f t="shared" si="155"/>
        <v>0</v>
      </c>
      <c r="FE38" s="51">
        <f t="shared" si="155"/>
        <v>0</v>
      </c>
      <c r="FF38" s="51">
        <f t="shared" si="155"/>
        <v>0</v>
      </c>
      <c r="FG38" s="51">
        <f t="shared" si="156"/>
        <v>0</v>
      </c>
      <c r="FH38" s="51">
        <f t="shared" si="156"/>
        <v>0</v>
      </c>
      <c r="FI38" s="51">
        <f t="shared" si="156"/>
        <v>0</v>
      </c>
      <c r="FJ38" s="51">
        <f t="shared" si="156"/>
        <v>0</v>
      </c>
      <c r="FK38" s="51">
        <f t="shared" si="156"/>
        <v>0</v>
      </c>
      <c r="FL38" s="51">
        <f t="shared" si="156"/>
        <v>0</v>
      </c>
      <c r="FM38" s="51">
        <f t="shared" si="156"/>
        <v>0</v>
      </c>
      <c r="FN38" s="51">
        <f t="shared" si="156"/>
        <v>0</v>
      </c>
      <c r="FO38" s="51">
        <f t="shared" si="156"/>
        <v>0</v>
      </c>
      <c r="FP38" s="51">
        <f t="shared" si="156"/>
        <v>0</v>
      </c>
      <c r="FQ38" s="51">
        <f t="shared" si="157"/>
        <v>0</v>
      </c>
      <c r="FR38" s="51">
        <f t="shared" si="157"/>
        <v>0</v>
      </c>
      <c r="FS38" s="51">
        <f t="shared" si="157"/>
        <v>0</v>
      </c>
      <c r="FT38" s="51">
        <f t="shared" si="157"/>
        <v>0</v>
      </c>
      <c r="FU38" s="51">
        <f t="shared" si="157"/>
        <v>0</v>
      </c>
      <c r="FV38" s="51">
        <f t="shared" si="157"/>
        <v>0</v>
      </c>
      <c r="FW38" s="51">
        <f t="shared" si="157"/>
        <v>0</v>
      </c>
      <c r="FX38" s="51">
        <f t="shared" si="157"/>
        <v>0</v>
      </c>
      <c r="FY38" s="51">
        <f t="shared" si="157"/>
        <v>0</v>
      </c>
      <c r="FZ38" s="51">
        <f t="shared" si="157"/>
        <v>0</v>
      </c>
      <c r="GA38" s="51">
        <f t="shared" si="158"/>
        <v>0</v>
      </c>
      <c r="GB38" s="51">
        <f t="shared" si="158"/>
        <v>0</v>
      </c>
      <c r="GC38" s="51">
        <f t="shared" si="158"/>
        <v>0</v>
      </c>
      <c r="GD38" s="51">
        <f t="shared" si="158"/>
        <v>0</v>
      </c>
      <c r="GE38" s="51">
        <f t="shared" si="158"/>
        <v>0</v>
      </c>
      <c r="GF38" s="51">
        <f t="shared" si="158"/>
        <v>0</v>
      </c>
      <c r="GG38" s="51">
        <f t="shared" si="158"/>
        <v>0</v>
      </c>
      <c r="GH38" s="51">
        <f t="shared" si="158"/>
        <v>0</v>
      </c>
      <c r="GI38" s="51">
        <f t="shared" si="158"/>
        <v>0</v>
      </c>
      <c r="GJ38" s="51">
        <f t="shared" si="158"/>
        <v>0</v>
      </c>
      <c r="GK38" s="51">
        <f t="shared" si="159"/>
        <v>0</v>
      </c>
      <c r="GL38" s="51">
        <f t="shared" si="159"/>
        <v>0</v>
      </c>
      <c r="GM38" s="51">
        <f t="shared" si="159"/>
        <v>0</v>
      </c>
      <c r="GN38" s="51">
        <f t="shared" si="159"/>
        <v>0</v>
      </c>
      <c r="GO38" s="51">
        <f t="shared" si="159"/>
        <v>0</v>
      </c>
      <c r="GP38" s="51">
        <f t="shared" si="159"/>
        <v>0</v>
      </c>
      <c r="GQ38" s="51">
        <f t="shared" si="159"/>
        <v>0</v>
      </c>
      <c r="GR38" s="51">
        <f t="shared" si="159"/>
        <v>0</v>
      </c>
      <c r="GS38" s="51">
        <f t="shared" si="159"/>
        <v>0</v>
      </c>
      <c r="GT38" s="51">
        <f t="shared" si="159"/>
        <v>0</v>
      </c>
      <c r="GU38" s="51">
        <f t="shared" si="160"/>
        <v>0</v>
      </c>
      <c r="GV38" s="51">
        <f t="shared" si="160"/>
        <v>0</v>
      </c>
      <c r="GW38" s="51">
        <f t="shared" si="160"/>
        <v>0</v>
      </c>
      <c r="GX38" s="51">
        <f t="shared" si="160"/>
        <v>0</v>
      </c>
      <c r="GY38" s="51">
        <f t="shared" si="160"/>
        <v>0</v>
      </c>
      <c r="GZ38" s="51">
        <f t="shared" si="160"/>
        <v>0</v>
      </c>
      <c r="HA38" s="51">
        <f t="shared" si="160"/>
        <v>0</v>
      </c>
      <c r="HB38" s="51">
        <f t="shared" si="160"/>
        <v>0</v>
      </c>
      <c r="HC38" s="51">
        <f t="shared" si="160"/>
        <v>0</v>
      </c>
      <c r="HD38" s="51">
        <f t="shared" si="160"/>
        <v>0</v>
      </c>
      <c r="HE38" s="51">
        <f t="shared" si="161"/>
        <v>0</v>
      </c>
      <c r="HF38" s="51">
        <f t="shared" si="161"/>
        <v>0</v>
      </c>
      <c r="HG38" s="51">
        <f t="shared" si="161"/>
        <v>0</v>
      </c>
      <c r="HH38" s="51">
        <f t="shared" si="161"/>
        <v>0</v>
      </c>
      <c r="HI38" s="51">
        <f t="shared" si="161"/>
        <v>0</v>
      </c>
      <c r="HJ38" s="51">
        <f t="shared" si="161"/>
        <v>0</v>
      </c>
      <c r="HK38" s="51">
        <f t="shared" si="161"/>
        <v>0</v>
      </c>
      <c r="HL38" s="51">
        <f t="shared" si="161"/>
        <v>0</v>
      </c>
      <c r="HM38" s="51">
        <f t="shared" si="161"/>
        <v>0</v>
      </c>
      <c r="HN38" s="51">
        <f t="shared" si="161"/>
        <v>0</v>
      </c>
      <c r="HO38" s="51">
        <f t="shared" si="161"/>
        <v>0</v>
      </c>
      <c r="HP38" s="51">
        <f t="shared" si="161"/>
        <v>0</v>
      </c>
      <c r="HR38" s="46">
        <v>35</v>
      </c>
      <c r="HS38" s="49">
        <f t="shared" si="35"/>
        <v>175</v>
      </c>
      <c r="HT38" s="52" t="str">
        <f t="shared" si="36"/>
        <v/>
      </c>
      <c r="HU38" s="63">
        <f t="shared" si="37"/>
        <v>0</v>
      </c>
      <c r="HV38" s="50">
        <f t="shared" si="10"/>
        <v>0.66988573511783189</v>
      </c>
      <c r="HW38" s="50" t="str">
        <f t="shared" si="184"/>
        <v>02:55</v>
      </c>
      <c r="HX38" s="50">
        <v>15.89866737211381</v>
      </c>
      <c r="HY38" s="62">
        <f>HY37+HX38*Escenario1!$D$15*0.06</f>
        <v>446.30282741893842</v>
      </c>
      <c r="HZ38" s="50">
        <f t="shared" si="38"/>
        <v>14.269083993871901</v>
      </c>
      <c r="IA38" s="64">
        <f>IA37+HZ38*Escenario1!$D$15*0.06</f>
        <v>240.20459350548077</v>
      </c>
      <c r="IB38" s="54"/>
      <c r="IC38" s="47">
        <v>36</v>
      </c>
      <c r="ID38" s="48">
        <f t="shared" si="185"/>
        <v>0</v>
      </c>
      <c r="IE38" s="48">
        <f t="shared" si="162"/>
        <v>0</v>
      </c>
      <c r="IF38" s="48">
        <f t="shared" si="162"/>
        <v>0</v>
      </c>
      <c r="IG38" s="48">
        <f t="shared" si="162"/>
        <v>0</v>
      </c>
      <c r="IH38" s="48">
        <f t="shared" si="162"/>
        <v>0</v>
      </c>
      <c r="II38" s="48">
        <f t="shared" si="162"/>
        <v>0</v>
      </c>
      <c r="IJ38" s="48">
        <f t="shared" si="162"/>
        <v>0</v>
      </c>
      <c r="IK38" s="48">
        <f t="shared" si="162"/>
        <v>0</v>
      </c>
      <c r="IL38" s="48">
        <f t="shared" si="162"/>
        <v>0</v>
      </c>
      <c r="IM38" s="48">
        <f t="shared" si="162"/>
        <v>0</v>
      </c>
      <c r="IN38" s="48">
        <f t="shared" si="162"/>
        <v>0</v>
      </c>
      <c r="IO38" s="48">
        <f t="shared" si="163"/>
        <v>0</v>
      </c>
      <c r="IP38" s="48">
        <f t="shared" si="163"/>
        <v>0</v>
      </c>
      <c r="IQ38" s="48">
        <f t="shared" si="163"/>
        <v>0</v>
      </c>
      <c r="IR38" s="48">
        <f t="shared" si="163"/>
        <v>0</v>
      </c>
      <c r="IS38" s="48">
        <f t="shared" si="163"/>
        <v>0</v>
      </c>
      <c r="IT38" s="48">
        <f t="shared" si="163"/>
        <v>0</v>
      </c>
      <c r="IU38" s="48">
        <f t="shared" si="163"/>
        <v>0</v>
      </c>
      <c r="IV38" s="48">
        <f t="shared" si="163"/>
        <v>0</v>
      </c>
      <c r="IW38" s="48">
        <f t="shared" si="163"/>
        <v>0</v>
      </c>
      <c r="IX38" s="48">
        <f t="shared" si="163"/>
        <v>0</v>
      </c>
      <c r="IY38" s="48">
        <f t="shared" si="164"/>
        <v>0</v>
      </c>
      <c r="IZ38" s="48">
        <f t="shared" si="164"/>
        <v>0</v>
      </c>
      <c r="JA38" s="48">
        <f t="shared" si="164"/>
        <v>0</v>
      </c>
      <c r="JB38" s="48">
        <f t="shared" si="164"/>
        <v>0</v>
      </c>
      <c r="JC38" s="48">
        <f t="shared" si="164"/>
        <v>0</v>
      </c>
      <c r="JD38" s="48">
        <f t="shared" si="164"/>
        <v>4.4751983576649488E-5</v>
      </c>
      <c r="JE38" s="48">
        <f t="shared" si="164"/>
        <v>1.1151658490373781E-4</v>
      </c>
      <c r="JF38" s="48">
        <f t="shared" si="164"/>
        <v>2.5595687974807398E-4</v>
      </c>
      <c r="JG38" s="48">
        <f t="shared" si="164"/>
        <v>5.8604981628922268E-4</v>
      </c>
      <c r="JH38" s="48">
        <f t="shared" si="164"/>
        <v>1.3658629589843377E-3</v>
      </c>
      <c r="JI38" s="48">
        <f t="shared" si="165"/>
        <v>3.2093238342923826E-3</v>
      </c>
      <c r="JJ38" s="48">
        <f t="shared" si="165"/>
        <v>7.8504339864859992E-3</v>
      </c>
      <c r="JK38" s="48">
        <f t="shared" si="165"/>
        <v>1.2976985830460603E-2</v>
      </c>
      <c r="JL38" s="48">
        <f t="shared" si="165"/>
        <v>6.7154609757989992E-3</v>
      </c>
      <c r="JM38" s="48">
        <f t="shared" si="165"/>
        <v>0</v>
      </c>
      <c r="JN38" s="48">
        <f t="shared" si="165"/>
        <v>0</v>
      </c>
      <c r="JO38" s="48">
        <f t="shared" si="165"/>
        <v>0</v>
      </c>
      <c r="JP38" s="48">
        <f t="shared" si="165"/>
        <v>0</v>
      </c>
      <c r="JQ38" s="48">
        <f t="shared" si="165"/>
        <v>0</v>
      </c>
      <c r="JR38" s="48">
        <f t="shared" si="165"/>
        <v>0</v>
      </c>
      <c r="JS38" s="48">
        <f t="shared" si="166"/>
        <v>0</v>
      </c>
      <c r="JT38" s="48">
        <f t="shared" si="166"/>
        <v>0</v>
      </c>
      <c r="JU38" s="48">
        <f t="shared" si="166"/>
        <v>0</v>
      </c>
      <c r="JV38" s="48">
        <f t="shared" si="166"/>
        <v>0</v>
      </c>
      <c r="JW38" s="48">
        <f t="shared" si="166"/>
        <v>0</v>
      </c>
      <c r="JX38" s="48">
        <f t="shared" si="166"/>
        <v>0</v>
      </c>
      <c r="JY38" s="48">
        <f t="shared" si="166"/>
        <v>0</v>
      </c>
      <c r="JZ38" s="48">
        <f t="shared" si="166"/>
        <v>0</v>
      </c>
      <c r="KA38" s="48">
        <f t="shared" si="166"/>
        <v>0</v>
      </c>
      <c r="KB38" s="48">
        <f t="shared" si="166"/>
        <v>0</v>
      </c>
      <c r="KC38" s="48">
        <f t="shared" si="167"/>
        <v>0</v>
      </c>
      <c r="KD38" s="48">
        <f t="shared" si="167"/>
        <v>0</v>
      </c>
      <c r="KE38" s="48">
        <f t="shared" si="167"/>
        <v>0</v>
      </c>
      <c r="KF38" s="48">
        <f t="shared" si="167"/>
        <v>0</v>
      </c>
      <c r="KG38" s="48">
        <f t="shared" si="167"/>
        <v>0</v>
      </c>
      <c r="KH38" s="48">
        <f t="shared" si="167"/>
        <v>0</v>
      </c>
      <c r="KI38" s="48">
        <f t="shared" si="167"/>
        <v>0</v>
      </c>
      <c r="KJ38" s="48">
        <f t="shared" si="167"/>
        <v>0</v>
      </c>
      <c r="KK38" s="48">
        <f t="shared" si="167"/>
        <v>0</v>
      </c>
      <c r="KL38" s="48">
        <f t="shared" si="167"/>
        <v>0</v>
      </c>
      <c r="KM38" s="48">
        <f t="shared" si="168"/>
        <v>0</v>
      </c>
      <c r="KN38" s="48">
        <f t="shared" si="168"/>
        <v>0</v>
      </c>
      <c r="KO38" s="48">
        <f t="shared" si="168"/>
        <v>0</v>
      </c>
      <c r="KP38" s="48">
        <f t="shared" si="168"/>
        <v>0</v>
      </c>
      <c r="KQ38" s="48">
        <f t="shared" si="168"/>
        <v>0</v>
      </c>
      <c r="KR38" s="48">
        <f t="shared" si="168"/>
        <v>0</v>
      </c>
      <c r="KS38" s="48">
        <f t="shared" si="168"/>
        <v>0</v>
      </c>
      <c r="KT38" s="48">
        <f t="shared" si="168"/>
        <v>0</v>
      </c>
      <c r="KU38" s="48">
        <f t="shared" si="168"/>
        <v>0</v>
      </c>
      <c r="KV38" s="48">
        <f t="shared" si="168"/>
        <v>0</v>
      </c>
      <c r="KW38" s="48">
        <f t="shared" si="169"/>
        <v>0</v>
      </c>
      <c r="KX38" s="48">
        <f t="shared" si="169"/>
        <v>0</v>
      </c>
      <c r="KY38" s="48">
        <f t="shared" si="169"/>
        <v>0</v>
      </c>
      <c r="KZ38" s="48">
        <f t="shared" si="169"/>
        <v>0</v>
      </c>
      <c r="LA38" s="48">
        <f t="shared" si="169"/>
        <v>0</v>
      </c>
      <c r="LB38" s="48">
        <f t="shared" si="169"/>
        <v>0</v>
      </c>
      <c r="LC38" s="48">
        <f t="shared" si="169"/>
        <v>0</v>
      </c>
      <c r="LD38" s="48">
        <f t="shared" si="169"/>
        <v>0</v>
      </c>
      <c r="LE38" s="48">
        <f t="shared" si="169"/>
        <v>0</v>
      </c>
      <c r="LF38" s="48">
        <f t="shared" si="169"/>
        <v>0</v>
      </c>
      <c r="LG38" s="48">
        <f t="shared" si="170"/>
        <v>0</v>
      </c>
      <c r="LH38" s="48">
        <f t="shared" si="170"/>
        <v>0</v>
      </c>
      <c r="LI38" s="48">
        <f t="shared" si="170"/>
        <v>0</v>
      </c>
      <c r="LJ38" s="48">
        <f t="shared" si="170"/>
        <v>0</v>
      </c>
      <c r="LK38" s="48">
        <f t="shared" si="170"/>
        <v>0</v>
      </c>
      <c r="LL38" s="48">
        <f t="shared" si="170"/>
        <v>0</v>
      </c>
      <c r="LM38" s="48">
        <f t="shared" si="170"/>
        <v>0</v>
      </c>
      <c r="LN38" s="48">
        <f t="shared" si="170"/>
        <v>0</v>
      </c>
      <c r="LO38" s="48">
        <f t="shared" si="170"/>
        <v>0</v>
      </c>
      <c r="LP38" s="48">
        <f t="shared" si="170"/>
        <v>0</v>
      </c>
      <c r="LQ38" s="48">
        <f t="shared" si="171"/>
        <v>0</v>
      </c>
      <c r="LR38" s="48">
        <f t="shared" si="171"/>
        <v>0</v>
      </c>
      <c r="LS38" s="48">
        <f t="shared" si="171"/>
        <v>0</v>
      </c>
      <c r="LT38" s="48">
        <f t="shared" si="171"/>
        <v>0</v>
      </c>
      <c r="LU38" s="48">
        <f t="shared" si="171"/>
        <v>0</v>
      </c>
      <c r="LV38" s="48">
        <f t="shared" si="171"/>
        <v>0</v>
      </c>
      <c r="LW38" s="48">
        <f t="shared" si="171"/>
        <v>0</v>
      </c>
      <c r="LX38" s="48">
        <f t="shared" si="171"/>
        <v>0</v>
      </c>
      <c r="LY38" s="48">
        <f t="shared" si="171"/>
        <v>0</v>
      </c>
      <c r="LZ38" s="48">
        <f t="shared" si="171"/>
        <v>0</v>
      </c>
      <c r="MA38" s="48">
        <f t="shared" si="172"/>
        <v>0</v>
      </c>
      <c r="MB38" s="48">
        <f t="shared" si="172"/>
        <v>0</v>
      </c>
      <c r="MC38" s="48">
        <f t="shared" si="172"/>
        <v>0</v>
      </c>
      <c r="MD38" s="48">
        <f t="shared" si="172"/>
        <v>0</v>
      </c>
      <c r="ME38" s="48">
        <f t="shared" si="172"/>
        <v>0</v>
      </c>
      <c r="MF38" s="48">
        <f t="shared" si="172"/>
        <v>0</v>
      </c>
      <c r="MG38" s="48">
        <f t="shared" si="172"/>
        <v>0</v>
      </c>
      <c r="MH38" s="48">
        <f t="shared" si="172"/>
        <v>0</v>
      </c>
      <c r="MI38" s="48">
        <f t="shared" si="172"/>
        <v>0</v>
      </c>
      <c r="MJ38" s="48">
        <f t="shared" si="172"/>
        <v>0</v>
      </c>
      <c r="MK38" s="48">
        <f t="shared" si="173"/>
        <v>0</v>
      </c>
      <c r="ML38" s="48">
        <f t="shared" si="173"/>
        <v>0</v>
      </c>
      <c r="MM38" s="48">
        <f t="shared" si="173"/>
        <v>0</v>
      </c>
      <c r="MN38" s="48">
        <f t="shared" si="173"/>
        <v>0</v>
      </c>
      <c r="MO38" s="48">
        <f t="shared" si="173"/>
        <v>0</v>
      </c>
      <c r="MP38" s="48">
        <f t="shared" si="173"/>
        <v>0</v>
      </c>
      <c r="MQ38" s="48">
        <f t="shared" si="173"/>
        <v>0</v>
      </c>
      <c r="MR38" s="48">
        <f t="shared" si="173"/>
        <v>0</v>
      </c>
      <c r="MS38" s="48">
        <f t="shared" si="173"/>
        <v>0</v>
      </c>
      <c r="MT38" s="48">
        <f t="shared" si="173"/>
        <v>0</v>
      </c>
      <c r="MU38" s="48">
        <f t="shared" si="174"/>
        <v>0</v>
      </c>
      <c r="MV38" s="48">
        <f t="shared" si="174"/>
        <v>0</v>
      </c>
      <c r="MW38" s="48">
        <f t="shared" si="174"/>
        <v>0</v>
      </c>
      <c r="MX38" s="48">
        <f t="shared" si="174"/>
        <v>0</v>
      </c>
      <c r="MY38" s="48">
        <f t="shared" si="174"/>
        <v>0</v>
      </c>
      <c r="MZ38" s="48">
        <f t="shared" si="174"/>
        <v>0</v>
      </c>
      <c r="NA38" s="48">
        <f t="shared" si="174"/>
        <v>0</v>
      </c>
      <c r="NB38" s="48">
        <f t="shared" si="174"/>
        <v>0</v>
      </c>
      <c r="NC38" s="48">
        <f t="shared" si="174"/>
        <v>0</v>
      </c>
      <c r="ND38" s="48">
        <f t="shared" si="174"/>
        <v>0</v>
      </c>
      <c r="NE38" s="48">
        <f t="shared" si="175"/>
        <v>0</v>
      </c>
      <c r="NF38" s="48">
        <f t="shared" si="175"/>
        <v>0</v>
      </c>
      <c r="NG38" s="48">
        <f t="shared" si="175"/>
        <v>0</v>
      </c>
      <c r="NH38" s="48">
        <f t="shared" si="175"/>
        <v>0</v>
      </c>
      <c r="NI38" s="48">
        <f t="shared" si="175"/>
        <v>0</v>
      </c>
      <c r="NJ38" s="48">
        <f t="shared" si="175"/>
        <v>0</v>
      </c>
      <c r="NK38" s="48">
        <f t="shared" si="175"/>
        <v>0</v>
      </c>
      <c r="NL38" s="48">
        <f t="shared" si="175"/>
        <v>0</v>
      </c>
      <c r="NM38" s="48">
        <f t="shared" si="175"/>
        <v>0</v>
      </c>
      <c r="NN38" s="48">
        <f t="shared" si="175"/>
        <v>0</v>
      </c>
      <c r="NO38" s="48">
        <f t="shared" si="176"/>
        <v>0</v>
      </c>
      <c r="NP38" s="48">
        <f t="shared" si="176"/>
        <v>0</v>
      </c>
      <c r="NQ38" s="48">
        <f t="shared" si="176"/>
        <v>0</v>
      </c>
      <c r="NR38" s="48">
        <f t="shared" si="176"/>
        <v>0</v>
      </c>
      <c r="NS38" s="48">
        <f t="shared" si="176"/>
        <v>0</v>
      </c>
      <c r="NT38" s="48">
        <f t="shared" si="176"/>
        <v>0</v>
      </c>
      <c r="NU38" s="48">
        <f t="shared" si="176"/>
        <v>0</v>
      </c>
      <c r="NV38" s="48">
        <f t="shared" si="176"/>
        <v>0</v>
      </c>
      <c r="NW38" s="48">
        <f t="shared" si="176"/>
        <v>0</v>
      </c>
      <c r="NX38" s="48">
        <f t="shared" si="176"/>
        <v>0</v>
      </c>
      <c r="NY38" s="48">
        <f t="shared" si="177"/>
        <v>0</v>
      </c>
      <c r="NZ38" s="48">
        <f t="shared" si="177"/>
        <v>0</v>
      </c>
      <c r="OA38" s="48">
        <f t="shared" si="177"/>
        <v>0</v>
      </c>
      <c r="OB38" s="48">
        <f t="shared" si="177"/>
        <v>0</v>
      </c>
      <c r="OC38" s="48">
        <f t="shared" si="177"/>
        <v>0</v>
      </c>
      <c r="OD38" s="48">
        <f t="shared" si="177"/>
        <v>0</v>
      </c>
      <c r="OE38" s="48">
        <f t="shared" si="177"/>
        <v>0</v>
      </c>
      <c r="OF38" s="48">
        <f t="shared" si="177"/>
        <v>0</v>
      </c>
      <c r="OG38" s="48">
        <f t="shared" si="177"/>
        <v>0</v>
      </c>
      <c r="OH38" s="48">
        <f t="shared" si="177"/>
        <v>0</v>
      </c>
      <c r="OI38" s="48">
        <f t="shared" si="178"/>
        <v>0</v>
      </c>
      <c r="OJ38" s="48">
        <f t="shared" si="178"/>
        <v>0</v>
      </c>
      <c r="OK38" s="48">
        <f t="shared" si="178"/>
        <v>0</v>
      </c>
      <c r="OL38" s="48">
        <f t="shared" si="178"/>
        <v>0</v>
      </c>
      <c r="OM38" s="48">
        <f t="shared" si="178"/>
        <v>0</v>
      </c>
      <c r="ON38" s="48">
        <f t="shared" si="178"/>
        <v>0</v>
      </c>
      <c r="OO38" s="48">
        <f t="shared" si="178"/>
        <v>0</v>
      </c>
      <c r="OP38" s="48">
        <f t="shared" si="178"/>
        <v>0</v>
      </c>
      <c r="OQ38" s="48">
        <f t="shared" si="178"/>
        <v>0</v>
      </c>
      <c r="OR38" s="48">
        <f t="shared" si="178"/>
        <v>0</v>
      </c>
      <c r="OS38" s="48">
        <f t="shared" si="179"/>
        <v>0</v>
      </c>
      <c r="OT38" s="48">
        <f t="shared" si="179"/>
        <v>0</v>
      </c>
      <c r="OU38" s="48">
        <f t="shared" si="179"/>
        <v>0</v>
      </c>
      <c r="OV38" s="48">
        <f t="shared" si="179"/>
        <v>0</v>
      </c>
      <c r="OW38" s="48">
        <f t="shared" si="179"/>
        <v>0</v>
      </c>
      <c r="OX38" s="48">
        <f t="shared" si="179"/>
        <v>0</v>
      </c>
      <c r="OY38" s="48">
        <f t="shared" si="179"/>
        <v>0</v>
      </c>
      <c r="OZ38" s="48">
        <f t="shared" si="179"/>
        <v>0</v>
      </c>
      <c r="PA38" s="48">
        <f t="shared" si="179"/>
        <v>0</v>
      </c>
      <c r="PB38" s="48">
        <f t="shared" si="179"/>
        <v>0</v>
      </c>
      <c r="PC38" s="48">
        <f t="shared" si="180"/>
        <v>0</v>
      </c>
      <c r="PD38" s="48">
        <f t="shared" si="180"/>
        <v>0</v>
      </c>
      <c r="PE38" s="48">
        <f t="shared" si="180"/>
        <v>0</v>
      </c>
      <c r="PF38" s="48">
        <f t="shared" si="180"/>
        <v>0</v>
      </c>
      <c r="PG38" s="48">
        <f t="shared" si="180"/>
        <v>0</v>
      </c>
      <c r="PH38" s="48">
        <f t="shared" si="180"/>
        <v>0</v>
      </c>
      <c r="PI38" s="48">
        <f t="shared" si="180"/>
        <v>0</v>
      </c>
      <c r="PJ38" s="48">
        <f t="shared" si="180"/>
        <v>0</v>
      </c>
      <c r="PK38" s="48">
        <f t="shared" si="180"/>
        <v>0</v>
      </c>
      <c r="PL38" s="48">
        <f t="shared" si="180"/>
        <v>0</v>
      </c>
      <c r="PM38" s="48">
        <f t="shared" si="180"/>
        <v>0</v>
      </c>
      <c r="PN38" s="48">
        <f t="shared" si="180"/>
        <v>0</v>
      </c>
    </row>
    <row r="39" spans="1:430" x14ac:dyDescent="0.3">
      <c r="A39" s="29">
        <v>20</v>
      </c>
      <c r="B39" s="30">
        <f t="shared" si="96"/>
        <v>55.555555555555557</v>
      </c>
      <c r="C39" s="31">
        <f t="shared" si="97"/>
        <v>77.424544666294111</v>
      </c>
      <c r="D39" s="29">
        <f t="shared" si="98"/>
        <v>100</v>
      </c>
      <c r="E39" s="30">
        <f t="shared" si="99"/>
        <v>43.330730535111933</v>
      </c>
      <c r="F39" s="30">
        <f t="shared" si="104"/>
        <v>1.0098784322452943</v>
      </c>
      <c r="G39" s="30">
        <f t="shared" si="100"/>
        <v>0.77761719438016752</v>
      </c>
      <c r="H39" s="30">
        <f t="shared" si="101"/>
        <v>0.23226123786512676</v>
      </c>
      <c r="I39" s="30">
        <f t="shared" si="102"/>
        <v>0.17599969692046694</v>
      </c>
      <c r="J39" s="30">
        <f t="shared" si="103"/>
        <v>0.83387873532482737</v>
      </c>
      <c r="W39" s="46">
        <v>36</v>
      </c>
      <c r="X39" s="49">
        <f t="shared" si="14"/>
        <v>180</v>
      </c>
      <c r="Y39" s="52" t="str">
        <f t="shared" si="181"/>
        <v/>
      </c>
      <c r="Z39" s="63">
        <f t="shared" si="182"/>
        <v>0</v>
      </c>
      <c r="AA39" s="50">
        <f t="shared" si="8"/>
        <v>0.19541461508187297</v>
      </c>
      <c r="AB39" s="50">
        <v>1.7434092052575842</v>
      </c>
      <c r="AC39" s="62">
        <f t="shared" si="186"/>
        <v>206.62125667503491</v>
      </c>
      <c r="AD39" s="54"/>
      <c r="AE39" s="46">
        <v>37</v>
      </c>
      <c r="AF39" s="51">
        <f t="shared" si="183"/>
        <v>0</v>
      </c>
      <c r="AG39" s="51">
        <f t="shared" si="143"/>
        <v>0</v>
      </c>
      <c r="AH39" s="51">
        <f t="shared" si="143"/>
        <v>0</v>
      </c>
      <c r="AI39" s="51">
        <f t="shared" si="143"/>
        <v>0</v>
      </c>
      <c r="AJ39" s="51">
        <f t="shared" si="143"/>
        <v>0</v>
      </c>
      <c r="AK39" s="51">
        <f t="shared" si="143"/>
        <v>0</v>
      </c>
      <c r="AL39" s="51">
        <f t="shared" si="143"/>
        <v>0</v>
      </c>
      <c r="AM39" s="51">
        <f t="shared" si="143"/>
        <v>0</v>
      </c>
      <c r="AN39" s="51">
        <f t="shared" si="143"/>
        <v>0</v>
      </c>
      <c r="AO39" s="51">
        <f t="shared" si="143"/>
        <v>0</v>
      </c>
      <c r="AP39" s="51">
        <f t="shared" si="143"/>
        <v>0</v>
      </c>
      <c r="AQ39" s="51">
        <f t="shared" si="144"/>
        <v>0</v>
      </c>
      <c r="AR39" s="51">
        <f t="shared" si="144"/>
        <v>0</v>
      </c>
      <c r="AS39" s="51">
        <f t="shared" si="144"/>
        <v>0</v>
      </c>
      <c r="AT39" s="51">
        <f t="shared" si="144"/>
        <v>0</v>
      </c>
      <c r="AU39" s="51">
        <f t="shared" si="144"/>
        <v>0</v>
      </c>
      <c r="AV39" s="51">
        <f t="shared" si="144"/>
        <v>1.4372901692793086E-5</v>
      </c>
      <c r="AW39" s="51">
        <f t="shared" si="144"/>
        <v>2.7857067307628778E-5</v>
      </c>
      <c r="AX39" s="51">
        <f t="shared" si="144"/>
        <v>4.1075027703360157E-5</v>
      </c>
      <c r="AY39" s="51">
        <f t="shared" si="144"/>
        <v>5.9699549011322866E-5</v>
      </c>
      <c r="AZ39" s="51">
        <f t="shared" si="144"/>
        <v>8.7540741517313391E-5</v>
      </c>
      <c r="BA39" s="51">
        <f t="shared" si="145"/>
        <v>1.2837388479443857E-4</v>
      </c>
      <c r="BB39" s="51">
        <f t="shared" si="145"/>
        <v>1.8776725283595457E-4</v>
      </c>
      <c r="BC39" s="51">
        <f t="shared" si="145"/>
        <v>2.7490993918839258E-4</v>
      </c>
      <c r="BD39" s="51">
        <f t="shared" si="145"/>
        <v>4.0443968208431289E-4</v>
      </c>
      <c r="BE39" s="51">
        <f t="shared" si="145"/>
        <v>5.9827068957529241E-4</v>
      </c>
      <c r="BF39" s="51">
        <f t="shared" si="145"/>
        <v>8.8742146466493359E-4</v>
      </c>
      <c r="BG39" s="51">
        <f t="shared" si="145"/>
        <v>1.3138426304416823E-3</v>
      </c>
      <c r="BH39" s="51">
        <f t="shared" si="145"/>
        <v>1.9322447552118155E-3</v>
      </c>
      <c r="BI39" s="51">
        <f t="shared" si="145"/>
        <v>2.9578823769679957E-3</v>
      </c>
      <c r="BJ39" s="51">
        <f t="shared" si="145"/>
        <v>4.3725776573519236E-3</v>
      </c>
      <c r="BK39" s="51">
        <f t="shared" si="146"/>
        <v>5.6037913669719245E-3</v>
      </c>
      <c r="BL39" s="51">
        <f t="shared" si="146"/>
        <v>6.0067150249743864E-3</v>
      </c>
      <c r="BM39" s="51">
        <f t="shared" si="146"/>
        <v>5.0334268353983951E-3</v>
      </c>
      <c r="BN39" s="51">
        <f t="shared" si="146"/>
        <v>2.648818732339102E-3</v>
      </c>
      <c r="BO39" s="51">
        <f t="shared" si="146"/>
        <v>7.6072713075802073E-4</v>
      </c>
      <c r="BP39" s="51">
        <f t="shared" si="146"/>
        <v>0</v>
      </c>
      <c r="BQ39" s="51">
        <f t="shared" si="146"/>
        <v>0</v>
      </c>
      <c r="BR39" s="51">
        <f t="shared" si="146"/>
        <v>0</v>
      </c>
      <c r="BS39" s="51">
        <f t="shared" si="146"/>
        <v>0</v>
      </c>
      <c r="BT39" s="51">
        <f t="shared" si="146"/>
        <v>0</v>
      </c>
      <c r="BU39" s="51">
        <f t="shared" si="147"/>
        <v>0</v>
      </c>
      <c r="BV39" s="51">
        <f t="shared" si="147"/>
        <v>0</v>
      </c>
      <c r="BW39" s="51">
        <f t="shared" si="147"/>
        <v>0</v>
      </c>
      <c r="BX39" s="51">
        <f t="shared" si="147"/>
        <v>0</v>
      </c>
      <c r="BY39" s="51">
        <f t="shared" si="147"/>
        <v>0</v>
      </c>
      <c r="BZ39" s="51">
        <f t="shared" si="147"/>
        <v>0</v>
      </c>
      <c r="CA39" s="51">
        <f t="shared" si="147"/>
        <v>0</v>
      </c>
      <c r="CB39" s="51">
        <f t="shared" si="147"/>
        <v>0</v>
      </c>
      <c r="CC39" s="51">
        <f t="shared" si="147"/>
        <v>0</v>
      </c>
      <c r="CD39" s="51">
        <f t="shared" si="147"/>
        <v>0</v>
      </c>
      <c r="CE39" s="51">
        <f t="shared" si="148"/>
        <v>0</v>
      </c>
      <c r="CF39" s="51">
        <f t="shared" si="148"/>
        <v>0</v>
      </c>
      <c r="CG39" s="51">
        <f t="shared" si="148"/>
        <v>0</v>
      </c>
      <c r="CH39" s="51">
        <f t="shared" si="148"/>
        <v>0</v>
      </c>
      <c r="CI39" s="51">
        <f t="shared" si="148"/>
        <v>0</v>
      </c>
      <c r="CJ39" s="51">
        <f t="shared" si="148"/>
        <v>0</v>
      </c>
      <c r="CK39" s="51">
        <f t="shared" si="148"/>
        <v>0</v>
      </c>
      <c r="CL39" s="51">
        <f t="shared" si="148"/>
        <v>0</v>
      </c>
      <c r="CM39" s="51">
        <f t="shared" si="148"/>
        <v>0</v>
      </c>
      <c r="CN39" s="51">
        <f t="shared" si="148"/>
        <v>0</v>
      </c>
      <c r="CO39" s="51">
        <f t="shared" si="149"/>
        <v>0</v>
      </c>
      <c r="CP39" s="51">
        <f t="shared" si="149"/>
        <v>0</v>
      </c>
      <c r="CQ39" s="51">
        <f t="shared" si="149"/>
        <v>0</v>
      </c>
      <c r="CR39" s="51">
        <f t="shared" si="149"/>
        <v>0</v>
      </c>
      <c r="CS39" s="51">
        <f t="shared" si="149"/>
        <v>0</v>
      </c>
      <c r="CT39" s="51">
        <f t="shared" si="149"/>
        <v>0</v>
      </c>
      <c r="CU39" s="51">
        <f t="shared" si="149"/>
        <v>0</v>
      </c>
      <c r="CV39" s="51">
        <f t="shared" si="149"/>
        <v>0</v>
      </c>
      <c r="CW39" s="51">
        <f t="shared" si="149"/>
        <v>0</v>
      </c>
      <c r="CX39" s="51">
        <f t="shared" si="149"/>
        <v>0</v>
      </c>
      <c r="CY39" s="51">
        <f t="shared" si="150"/>
        <v>0</v>
      </c>
      <c r="CZ39" s="51">
        <f t="shared" si="150"/>
        <v>0</v>
      </c>
      <c r="DA39" s="51">
        <f t="shared" si="150"/>
        <v>0</v>
      </c>
      <c r="DB39" s="51">
        <f t="shared" si="150"/>
        <v>0</v>
      </c>
      <c r="DC39" s="51">
        <f t="shared" si="150"/>
        <v>0</v>
      </c>
      <c r="DD39" s="51">
        <f t="shared" si="150"/>
        <v>0</v>
      </c>
      <c r="DE39" s="51">
        <f t="shared" si="150"/>
        <v>0</v>
      </c>
      <c r="DF39" s="51">
        <f t="shared" si="150"/>
        <v>0</v>
      </c>
      <c r="DG39" s="51">
        <f t="shared" si="150"/>
        <v>0</v>
      </c>
      <c r="DH39" s="51">
        <f t="shared" si="150"/>
        <v>0</v>
      </c>
      <c r="DI39" s="51">
        <f t="shared" si="151"/>
        <v>0</v>
      </c>
      <c r="DJ39" s="51">
        <f t="shared" si="151"/>
        <v>0</v>
      </c>
      <c r="DK39" s="51">
        <f t="shared" si="151"/>
        <v>0</v>
      </c>
      <c r="DL39" s="51">
        <f t="shared" si="151"/>
        <v>0</v>
      </c>
      <c r="DM39" s="51">
        <f t="shared" si="151"/>
        <v>0</v>
      </c>
      <c r="DN39" s="51">
        <f t="shared" si="151"/>
        <v>0</v>
      </c>
      <c r="DO39" s="51">
        <f t="shared" si="151"/>
        <v>0</v>
      </c>
      <c r="DP39" s="51">
        <f t="shared" si="151"/>
        <v>0</v>
      </c>
      <c r="DQ39" s="51">
        <f t="shared" si="151"/>
        <v>0</v>
      </c>
      <c r="DR39" s="51">
        <f t="shared" si="151"/>
        <v>0</v>
      </c>
      <c r="DS39" s="51">
        <f t="shared" si="152"/>
        <v>0</v>
      </c>
      <c r="DT39" s="51">
        <f t="shared" si="152"/>
        <v>0</v>
      </c>
      <c r="DU39" s="51">
        <f t="shared" si="152"/>
        <v>0</v>
      </c>
      <c r="DV39" s="51">
        <f t="shared" si="152"/>
        <v>0</v>
      </c>
      <c r="DW39" s="51">
        <f t="shared" si="152"/>
        <v>0</v>
      </c>
      <c r="DX39" s="51">
        <f t="shared" si="152"/>
        <v>0</v>
      </c>
      <c r="DY39" s="51">
        <f t="shared" si="152"/>
        <v>0</v>
      </c>
      <c r="DZ39" s="51">
        <f t="shared" si="152"/>
        <v>0</v>
      </c>
      <c r="EA39" s="51">
        <f t="shared" si="152"/>
        <v>0</v>
      </c>
      <c r="EB39" s="51">
        <f t="shared" si="152"/>
        <v>0</v>
      </c>
      <c r="EC39" s="51">
        <f t="shared" si="153"/>
        <v>0</v>
      </c>
      <c r="ED39" s="51">
        <f t="shared" si="153"/>
        <v>0</v>
      </c>
      <c r="EE39" s="51">
        <f t="shared" si="153"/>
        <v>0</v>
      </c>
      <c r="EF39" s="51">
        <f t="shared" si="153"/>
        <v>0</v>
      </c>
      <c r="EG39" s="51">
        <f t="shared" si="153"/>
        <v>0</v>
      </c>
      <c r="EH39" s="51">
        <f t="shared" si="153"/>
        <v>0</v>
      </c>
      <c r="EI39" s="51">
        <f t="shared" si="153"/>
        <v>0</v>
      </c>
      <c r="EJ39" s="51">
        <f t="shared" si="153"/>
        <v>0</v>
      </c>
      <c r="EK39" s="51">
        <f t="shared" si="153"/>
        <v>0</v>
      </c>
      <c r="EL39" s="51">
        <f t="shared" si="153"/>
        <v>0</v>
      </c>
      <c r="EM39" s="51">
        <f t="shared" si="154"/>
        <v>0</v>
      </c>
      <c r="EN39" s="51">
        <f t="shared" si="154"/>
        <v>0</v>
      </c>
      <c r="EO39" s="51">
        <f t="shared" si="154"/>
        <v>0</v>
      </c>
      <c r="EP39" s="51">
        <f t="shared" si="154"/>
        <v>0</v>
      </c>
      <c r="EQ39" s="51">
        <f t="shared" si="154"/>
        <v>0</v>
      </c>
      <c r="ER39" s="51">
        <f t="shared" si="154"/>
        <v>0</v>
      </c>
      <c r="ES39" s="51">
        <f t="shared" si="154"/>
        <v>0</v>
      </c>
      <c r="ET39" s="51">
        <f t="shared" si="154"/>
        <v>0</v>
      </c>
      <c r="EU39" s="51">
        <f t="shared" si="154"/>
        <v>0</v>
      </c>
      <c r="EV39" s="51">
        <f t="shared" si="154"/>
        <v>0</v>
      </c>
      <c r="EW39" s="51">
        <f t="shared" si="155"/>
        <v>0</v>
      </c>
      <c r="EX39" s="51">
        <f t="shared" si="155"/>
        <v>0</v>
      </c>
      <c r="EY39" s="51">
        <f t="shared" si="155"/>
        <v>0</v>
      </c>
      <c r="EZ39" s="51">
        <f t="shared" si="155"/>
        <v>0</v>
      </c>
      <c r="FA39" s="51">
        <f t="shared" si="155"/>
        <v>0</v>
      </c>
      <c r="FB39" s="51">
        <f t="shared" si="155"/>
        <v>0</v>
      </c>
      <c r="FC39" s="51">
        <f t="shared" si="155"/>
        <v>0</v>
      </c>
      <c r="FD39" s="51">
        <f t="shared" si="155"/>
        <v>0</v>
      </c>
      <c r="FE39" s="51">
        <f t="shared" si="155"/>
        <v>0</v>
      </c>
      <c r="FF39" s="51">
        <f t="shared" si="155"/>
        <v>0</v>
      </c>
      <c r="FG39" s="51">
        <f t="shared" si="156"/>
        <v>0</v>
      </c>
      <c r="FH39" s="51">
        <f t="shared" si="156"/>
        <v>0</v>
      </c>
      <c r="FI39" s="51">
        <f t="shared" si="156"/>
        <v>0</v>
      </c>
      <c r="FJ39" s="51">
        <f t="shared" si="156"/>
        <v>0</v>
      </c>
      <c r="FK39" s="51">
        <f t="shared" si="156"/>
        <v>0</v>
      </c>
      <c r="FL39" s="51">
        <f t="shared" si="156"/>
        <v>0</v>
      </c>
      <c r="FM39" s="51">
        <f t="shared" si="156"/>
        <v>0</v>
      </c>
      <c r="FN39" s="51">
        <f t="shared" si="156"/>
        <v>0</v>
      </c>
      <c r="FO39" s="51">
        <f t="shared" si="156"/>
        <v>0</v>
      </c>
      <c r="FP39" s="51">
        <f t="shared" si="156"/>
        <v>0</v>
      </c>
      <c r="FQ39" s="51">
        <f t="shared" si="157"/>
        <v>0</v>
      </c>
      <c r="FR39" s="51">
        <f t="shared" si="157"/>
        <v>0</v>
      </c>
      <c r="FS39" s="51">
        <f t="shared" si="157"/>
        <v>0</v>
      </c>
      <c r="FT39" s="51">
        <f t="shared" si="157"/>
        <v>0</v>
      </c>
      <c r="FU39" s="51">
        <f t="shared" si="157"/>
        <v>0</v>
      </c>
      <c r="FV39" s="51">
        <f t="shared" si="157"/>
        <v>0</v>
      </c>
      <c r="FW39" s="51">
        <f t="shared" si="157"/>
        <v>0</v>
      </c>
      <c r="FX39" s="51">
        <f t="shared" si="157"/>
        <v>0</v>
      </c>
      <c r="FY39" s="51">
        <f t="shared" si="157"/>
        <v>0</v>
      </c>
      <c r="FZ39" s="51">
        <f t="shared" si="157"/>
        <v>0</v>
      </c>
      <c r="GA39" s="51">
        <f t="shared" si="158"/>
        <v>0</v>
      </c>
      <c r="GB39" s="51">
        <f t="shared" si="158"/>
        <v>0</v>
      </c>
      <c r="GC39" s="51">
        <f t="shared" si="158"/>
        <v>0</v>
      </c>
      <c r="GD39" s="51">
        <f t="shared" si="158"/>
        <v>0</v>
      </c>
      <c r="GE39" s="51">
        <f t="shared" si="158"/>
        <v>0</v>
      </c>
      <c r="GF39" s="51">
        <f t="shared" si="158"/>
        <v>0</v>
      </c>
      <c r="GG39" s="51">
        <f t="shared" si="158"/>
        <v>0</v>
      </c>
      <c r="GH39" s="51">
        <f t="shared" si="158"/>
        <v>0</v>
      </c>
      <c r="GI39" s="51">
        <f t="shared" si="158"/>
        <v>0</v>
      </c>
      <c r="GJ39" s="51">
        <f t="shared" si="158"/>
        <v>0</v>
      </c>
      <c r="GK39" s="51">
        <f t="shared" si="159"/>
        <v>0</v>
      </c>
      <c r="GL39" s="51">
        <f t="shared" si="159"/>
        <v>0</v>
      </c>
      <c r="GM39" s="51">
        <f t="shared" si="159"/>
        <v>0</v>
      </c>
      <c r="GN39" s="51">
        <f t="shared" si="159"/>
        <v>0</v>
      </c>
      <c r="GO39" s="51">
        <f t="shared" si="159"/>
        <v>0</v>
      </c>
      <c r="GP39" s="51">
        <f t="shared" si="159"/>
        <v>0</v>
      </c>
      <c r="GQ39" s="51">
        <f t="shared" si="159"/>
        <v>0</v>
      </c>
      <c r="GR39" s="51">
        <f t="shared" si="159"/>
        <v>0</v>
      </c>
      <c r="GS39" s="51">
        <f t="shared" si="159"/>
        <v>0</v>
      </c>
      <c r="GT39" s="51">
        <f t="shared" si="159"/>
        <v>0</v>
      </c>
      <c r="GU39" s="51">
        <f t="shared" si="160"/>
        <v>0</v>
      </c>
      <c r="GV39" s="51">
        <f t="shared" si="160"/>
        <v>0</v>
      </c>
      <c r="GW39" s="51">
        <f t="shared" si="160"/>
        <v>0</v>
      </c>
      <c r="GX39" s="51">
        <f t="shared" si="160"/>
        <v>0</v>
      </c>
      <c r="GY39" s="51">
        <f t="shared" si="160"/>
        <v>0</v>
      </c>
      <c r="GZ39" s="51">
        <f t="shared" si="160"/>
        <v>0</v>
      </c>
      <c r="HA39" s="51">
        <f t="shared" si="160"/>
        <v>0</v>
      </c>
      <c r="HB39" s="51">
        <f t="shared" si="160"/>
        <v>0</v>
      </c>
      <c r="HC39" s="51">
        <f t="shared" si="160"/>
        <v>0</v>
      </c>
      <c r="HD39" s="51">
        <f t="shared" si="160"/>
        <v>0</v>
      </c>
      <c r="HE39" s="51">
        <f t="shared" si="161"/>
        <v>0</v>
      </c>
      <c r="HF39" s="51">
        <f t="shared" si="161"/>
        <v>0</v>
      </c>
      <c r="HG39" s="51">
        <f t="shared" si="161"/>
        <v>0</v>
      </c>
      <c r="HH39" s="51">
        <f t="shared" si="161"/>
        <v>0</v>
      </c>
      <c r="HI39" s="51">
        <f t="shared" si="161"/>
        <v>0</v>
      </c>
      <c r="HJ39" s="51">
        <f t="shared" si="161"/>
        <v>0</v>
      </c>
      <c r="HK39" s="51">
        <f t="shared" si="161"/>
        <v>0</v>
      </c>
      <c r="HL39" s="51">
        <f t="shared" si="161"/>
        <v>0</v>
      </c>
      <c r="HM39" s="51">
        <f t="shared" si="161"/>
        <v>0</v>
      </c>
      <c r="HN39" s="51">
        <f t="shared" si="161"/>
        <v>0</v>
      </c>
      <c r="HO39" s="51">
        <f t="shared" si="161"/>
        <v>0</v>
      </c>
      <c r="HP39" s="51">
        <f t="shared" si="161"/>
        <v>0</v>
      </c>
      <c r="HR39" s="46">
        <v>36</v>
      </c>
      <c r="HS39" s="49">
        <f t="shared" si="35"/>
        <v>180</v>
      </c>
      <c r="HT39" s="52" t="str">
        <f t="shared" si="36"/>
        <v/>
      </c>
      <c r="HU39" s="63">
        <f t="shared" si="37"/>
        <v>0</v>
      </c>
      <c r="HV39" s="50">
        <f t="shared" si="10"/>
        <v>0.81706008991595258</v>
      </c>
      <c r="HW39" s="50" t="str">
        <f t="shared" si="184"/>
        <v>03:00</v>
      </c>
      <c r="HX39" s="50">
        <v>18.025008632453559</v>
      </c>
      <c r="HY39" s="62">
        <f>HY38+HX39*Escenario1!$D$15*0.06</f>
        <v>451.71033000867448</v>
      </c>
      <c r="HZ39" s="50">
        <f t="shared" si="38"/>
        <v>16.281599427195975</v>
      </c>
      <c r="IA39" s="64">
        <f>IA38+HZ39*Escenario1!$D$15*0.06</f>
        <v>245.08907333363956</v>
      </c>
      <c r="IB39" s="54"/>
      <c r="IC39" s="47">
        <v>37</v>
      </c>
      <c r="ID39" s="48">
        <f t="shared" si="185"/>
        <v>0</v>
      </c>
      <c r="IE39" s="48">
        <f t="shared" si="162"/>
        <v>0</v>
      </c>
      <c r="IF39" s="48">
        <f t="shared" si="162"/>
        <v>0</v>
      </c>
      <c r="IG39" s="48">
        <f t="shared" si="162"/>
        <v>0</v>
      </c>
      <c r="IH39" s="48">
        <f t="shared" si="162"/>
        <v>0</v>
      </c>
      <c r="II39" s="48">
        <f t="shared" si="162"/>
        <v>0</v>
      </c>
      <c r="IJ39" s="48">
        <f t="shared" si="162"/>
        <v>0</v>
      </c>
      <c r="IK39" s="48">
        <f t="shared" si="162"/>
        <v>0</v>
      </c>
      <c r="IL39" s="48">
        <f t="shared" si="162"/>
        <v>0</v>
      </c>
      <c r="IM39" s="48">
        <f t="shared" si="162"/>
        <v>0</v>
      </c>
      <c r="IN39" s="48">
        <f t="shared" si="162"/>
        <v>0</v>
      </c>
      <c r="IO39" s="48">
        <f t="shared" si="163"/>
        <v>0</v>
      </c>
      <c r="IP39" s="48">
        <f t="shared" si="163"/>
        <v>0</v>
      </c>
      <c r="IQ39" s="48">
        <f t="shared" si="163"/>
        <v>0</v>
      </c>
      <c r="IR39" s="48">
        <f t="shared" si="163"/>
        <v>0</v>
      </c>
      <c r="IS39" s="48">
        <f t="shared" si="163"/>
        <v>0</v>
      </c>
      <c r="IT39" s="48">
        <f t="shared" si="163"/>
        <v>0</v>
      </c>
      <c r="IU39" s="48">
        <f t="shared" si="163"/>
        <v>0</v>
      </c>
      <c r="IV39" s="48">
        <f t="shared" si="163"/>
        <v>0</v>
      </c>
      <c r="IW39" s="48">
        <f t="shared" si="163"/>
        <v>0</v>
      </c>
      <c r="IX39" s="48">
        <f t="shared" si="163"/>
        <v>0</v>
      </c>
      <c r="IY39" s="48">
        <f t="shared" si="164"/>
        <v>0</v>
      </c>
      <c r="IZ39" s="48">
        <f t="shared" si="164"/>
        <v>0</v>
      </c>
      <c r="JA39" s="48">
        <f t="shared" si="164"/>
        <v>0</v>
      </c>
      <c r="JB39" s="48">
        <f t="shared" si="164"/>
        <v>0</v>
      </c>
      <c r="JC39" s="48">
        <f t="shared" si="164"/>
        <v>0</v>
      </c>
      <c r="JD39" s="48">
        <f t="shared" si="164"/>
        <v>0</v>
      </c>
      <c r="JE39" s="48">
        <f t="shared" si="164"/>
        <v>4.4751983576649488E-5</v>
      </c>
      <c r="JF39" s="48">
        <f t="shared" si="164"/>
        <v>1.1151658490373781E-4</v>
      </c>
      <c r="JG39" s="48">
        <f t="shared" si="164"/>
        <v>2.5595687974807398E-4</v>
      </c>
      <c r="JH39" s="48">
        <f t="shared" si="164"/>
        <v>5.8604981628922268E-4</v>
      </c>
      <c r="JI39" s="48">
        <f t="shared" si="165"/>
        <v>1.3658629589843377E-3</v>
      </c>
      <c r="JJ39" s="48">
        <f t="shared" si="165"/>
        <v>3.2093238342923826E-3</v>
      </c>
      <c r="JK39" s="48">
        <f t="shared" si="165"/>
        <v>7.8504339864859992E-3</v>
      </c>
      <c r="JL39" s="48">
        <f t="shared" si="165"/>
        <v>1.2976985830460603E-2</v>
      </c>
      <c r="JM39" s="48">
        <f t="shared" si="165"/>
        <v>6.7154609757989992E-3</v>
      </c>
      <c r="JN39" s="48">
        <f t="shared" si="165"/>
        <v>0</v>
      </c>
      <c r="JO39" s="48">
        <f t="shared" si="165"/>
        <v>0</v>
      </c>
      <c r="JP39" s="48">
        <f t="shared" si="165"/>
        <v>0</v>
      </c>
      <c r="JQ39" s="48">
        <f t="shared" si="165"/>
        <v>0</v>
      </c>
      <c r="JR39" s="48">
        <f t="shared" si="165"/>
        <v>0</v>
      </c>
      <c r="JS39" s="48">
        <f t="shared" si="166"/>
        <v>0</v>
      </c>
      <c r="JT39" s="48">
        <f t="shared" si="166"/>
        <v>0</v>
      </c>
      <c r="JU39" s="48">
        <f t="shared" si="166"/>
        <v>0</v>
      </c>
      <c r="JV39" s="48">
        <f t="shared" si="166"/>
        <v>0</v>
      </c>
      <c r="JW39" s="48">
        <f t="shared" si="166"/>
        <v>0</v>
      </c>
      <c r="JX39" s="48">
        <f t="shared" si="166"/>
        <v>0</v>
      </c>
      <c r="JY39" s="48">
        <f t="shared" si="166"/>
        <v>0</v>
      </c>
      <c r="JZ39" s="48">
        <f t="shared" si="166"/>
        <v>0</v>
      </c>
      <c r="KA39" s="48">
        <f t="shared" si="166"/>
        <v>0</v>
      </c>
      <c r="KB39" s="48">
        <f t="shared" si="166"/>
        <v>0</v>
      </c>
      <c r="KC39" s="48">
        <f t="shared" si="167"/>
        <v>0</v>
      </c>
      <c r="KD39" s="48">
        <f t="shared" si="167"/>
        <v>0</v>
      </c>
      <c r="KE39" s="48">
        <f t="shared" si="167"/>
        <v>0</v>
      </c>
      <c r="KF39" s="48">
        <f t="shared" si="167"/>
        <v>0</v>
      </c>
      <c r="KG39" s="48">
        <f t="shared" si="167"/>
        <v>0</v>
      </c>
      <c r="KH39" s="48">
        <f t="shared" si="167"/>
        <v>0</v>
      </c>
      <c r="KI39" s="48">
        <f t="shared" si="167"/>
        <v>0</v>
      </c>
      <c r="KJ39" s="48">
        <f t="shared" si="167"/>
        <v>0</v>
      </c>
      <c r="KK39" s="48">
        <f t="shared" si="167"/>
        <v>0</v>
      </c>
      <c r="KL39" s="48">
        <f t="shared" si="167"/>
        <v>0</v>
      </c>
      <c r="KM39" s="48">
        <f t="shared" si="168"/>
        <v>0</v>
      </c>
      <c r="KN39" s="48">
        <f t="shared" si="168"/>
        <v>0</v>
      </c>
      <c r="KO39" s="48">
        <f t="shared" si="168"/>
        <v>0</v>
      </c>
      <c r="KP39" s="48">
        <f t="shared" si="168"/>
        <v>0</v>
      </c>
      <c r="KQ39" s="48">
        <f t="shared" si="168"/>
        <v>0</v>
      </c>
      <c r="KR39" s="48">
        <f t="shared" si="168"/>
        <v>0</v>
      </c>
      <c r="KS39" s="48">
        <f t="shared" si="168"/>
        <v>0</v>
      </c>
      <c r="KT39" s="48">
        <f t="shared" si="168"/>
        <v>0</v>
      </c>
      <c r="KU39" s="48">
        <f t="shared" si="168"/>
        <v>0</v>
      </c>
      <c r="KV39" s="48">
        <f t="shared" si="168"/>
        <v>0</v>
      </c>
      <c r="KW39" s="48">
        <f t="shared" si="169"/>
        <v>0</v>
      </c>
      <c r="KX39" s="48">
        <f t="shared" si="169"/>
        <v>0</v>
      </c>
      <c r="KY39" s="48">
        <f t="shared" si="169"/>
        <v>0</v>
      </c>
      <c r="KZ39" s="48">
        <f t="shared" si="169"/>
        <v>0</v>
      </c>
      <c r="LA39" s="48">
        <f t="shared" si="169"/>
        <v>0</v>
      </c>
      <c r="LB39" s="48">
        <f t="shared" si="169"/>
        <v>0</v>
      </c>
      <c r="LC39" s="48">
        <f t="shared" si="169"/>
        <v>0</v>
      </c>
      <c r="LD39" s="48">
        <f t="shared" si="169"/>
        <v>0</v>
      </c>
      <c r="LE39" s="48">
        <f t="shared" si="169"/>
        <v>0</v>
      </c>
      <c r="LF39" s="48">
        <f t="shared" si="169"/>
        <v>0</v>
      </c>
      <c r="LG39" s="48">
        <f t="shared" si="170"/>
        <v>0</v>
      </c>
      <c r="LH39" s="48">
        <f t="shared" si="170"/>
        <v>0</v>
      </c>
      <c r="LI39" s="48">
        <f t="shared" si="170"/>
        <v>0</v>
      </c>
      <c r="LJ39" s="48">
        <f t="shared" si="170"/>
        <v>0</v>
      </c>
      <c r="LK39" s="48">
        <f t="shared" si="170"/>
        <v>0</v>
      </c>
      <c r="LL39" s="48">
        <f t="shared" si="170"/>
        <v>0</v>
      </c>
      <c r="LM39" s="48">
        <f t="shared" si="170"/>
        <v>0</v>
      </c>
      <c r="LN39" s="48">
        <f t="shared" si="170"/>
        <v>0</v>
      </c>
      <c r="LO39" s="48">
        <f t="shared" si="170"/>
        <v>0</v>
      </c>
      <c r="LP39" s="48">
        <f t="shared" si="170"/>
        <v>0</v>
      </c>
      <c r="LQ39" s="48">
        <f t="shared" si="171"/>
        <v>0</v>
      </c>
      <c r="LR39" s="48">
        <f t="shared" si="171"/>
        <v>0</v>
      </c>
      <c r="LS39" s="48">
        <f t="shared" si="171"/>
        <v>0</v>
      </c>
      <c r="LT39" s="48">
        <f t="shared" si="171"/>
        <v>0</v>
      </c>
      <c r="LU39" s="48">
        <f t="shared" si="171"/>
        <v>0</v>
      </c>
      <c r="LV39" s="48">
        <f t="shared" si="171"/>
        <v>0</v>
      </c>
      <c r="LW39" s="48">
        <f t="shared" si="171"/>
        <v>0</v>
      </c>
      <c r="LX39" s="48">
        <f t="shared" si="171"/>
        <v>0</v>
      </c>
      <c r="LY39" s="48">
        <f t="shared" si="171"/>
        <v>0</v>
      </c>
      <c r="LZ39" s="48">
        <f t="shared" si="171"/>
        <v>0</v>
      </c>
      <c r="MA39" s="48">
        <f t="shared" si="172"/>
        <v>0</v>
      </c>
      <c r="MB39" s="48">
        <f t="shared" si="172"/>
        <v>0</v>
      </c>
      <c r="MC39" s="48">
        <f t="shared" si="172"/>
        <v>0</v>
      </c>
      <c r="MD39" s="48">
        <f t="shared" si="172"/>
        <v>0</v>
      </c>
      <c r="ME39" s="48">
        <f t="shared" si="172"/>
        <v>0</v>
      </c>
      <c r="MF39" s="48">
        <f t="shared" si="172"/>
        <v>0</v>
      </c>
      <c r="MG39" s="48">
        <f t="shared" si="172"/>
        <v>0</v>
      </c>
      <c r="MH39" s="48">
        <f t="shared" si="172"/>
        <v>0</v>
      </c>
      <c r="MI39" s="48">
        <f t="shared" si="172"/>
        <v>0</v>
      </c>
      <c r="MJ39" s="48">
        <f t="shared" si="172"/>
        <v>0</v>
      </c>
      <c r="MK39" s="48">
        <f t="shared" si="173"/>
        <v>0</v>
      </c>
      <c r="ML39" s="48">
        <f t="shared" si="173"/>
        <v>0</v>
      </c>
      <c r="MM39" s="48">
        <f t="shared" si="173"/>
        <v>0</v>
      </c>
      <c r="MN39" s="48">
        <f t="shared" si="173"/>
        <v>0</v>
      </c>
      <c r="MO39" s="48">
        <f t="shared" si="173"/>
        <v>0</v>
      </c>
      <c r="MP39" s="48">
        <f t="shared" si="173"/>
        <v>0</v>
      </c>
      <c r="MQ39" s="48">
        <f t="shared" si="173"/>
        <v>0</v>
      </c>
      <c r="MR39" s="48">
        <f t="shared" si="173"/>
        <v>0</v>
      </c>
      <c r="MS39" s="48">
        <f t="shared" si="173"/>
        <v>0</v>
      </c>
      <c r="MT39" s="48">
        <f t="shared" si="173"/>
        <v>0</v>
      </c>
      <c r="MU39" s="48">
        <f t="shared" si="174"/>
        <v>0</v>
      </c>
      <c r="MV39" s="48">
        <f t="shared" si="174"/>
        <v>0</v>
      </c>
      <c r="MW39" s="48">
        <f t="shared" si="174"/>
        <v>0</v>
      </c>
      <c r="MX39" s="48">
        <f t="shared" si="174"/>
        <v>0</v>
      </c>
      <c r="MY39" s="48">
        <f t="shared" si="174"/>
        <v>0</v>
      </c>
      <c r="MZ39" s="48">
        <f t="shared" si="174"/>
        <v>0</v>
      </c>
      <c r="NA39" s="48">
        <f t="shared" si="174"/>
        <v>0</v>
      </c>
      <c r="NB39" s="48">
        <f t="shared" si="174"/>
        <v>0</v>
      </c>
      <c r="NC39" s="48">
        <f t="shared" si="174"/>
        <v>0</v>
      </c>
      <c r="ND39" s="48">
        <f t="shared" si="174"/>
        <v>0</v>
      </c>
      <c r="NE39" s="48">
        <f t="shared" si="175"/>
        <v>0</v>
      </c>
      <c r="NF39" s="48">
        <f t="shared" si="175"/>
        <v>0</v>
      </c>
      <c r="NG39" s="48">
        <f t="shared" si="175"/>
        <v>0</v>
      </c>
      <c r="NH39" s="48">
        <f t="shared" si="175"/>
        <v>0</v>
      </c>
      <c r="NI39" s="48">
        <f t="shared" si="175"/>
        <v>0</v>
      </c>
      <c r="NJ39" s="48">
        <f t="shared" si="175"/>
        <v>0</v>
      </c>
      <c r="NK39" s="48">
        <f t="shared" si="175"/>
        <v>0</v>
      </c>
      <c r="NL39" s="48">
        <f t="shared" si="175"/>
        <v>0</v>
      </c>
      <c r="NM39" s="48">
        <f t="shared" si="175"/>
        <v>0</v>
      </c>
      <c r="NN39" s="48">
        <f t="shared" si="175"/>
        <v>0</v>
      </c>
      <c r="NO39" s="48">
        <f t="shared" si="176"/>
        <v>0</v>
      </c>
      <c r="NP39" s="48">
        <f t="shared" si="176"/>
        <v>0</v>
      </c>
      <c r="NQ39" s="48">
        <f t="shared" si="176"/>
        <v>0</v>
      </c>
      <c r="NR39" s="48">
        <f t="shared" si="176"/>
        <v>0</v>
      </c>
      <c r="NS39" s="48">
        <f t="shared" si="176"/>
        <v>0</v>
      </c>
      <c r="NT39" s="48">
        <f t="shared" si="176"/>
        <v>0</v>
      </c>
      <c r="NU39" s="48">
        <f t="shared" si="176"/>
        <v>0</v>
      </c>
      <c r="NV39" s="48">
        <f t="shared" si="176"/>
        <v>0</v>
      </c>
      <c r="NW39" s="48">
        <f t="shared" si="176"/>
        <v>0</v>
      </c>
      <c r="NX39" s="48">
        <f t="shared" si="176"/>
        <v>0</v>
      </c>
      <c r="NY39" s="48">
        <f t="shared" si="177"/>
        <v>0</v>
      </c>
      <c r="NZ39" s="48">
        <f t="shared" si="177"/>
        <v>0</v>
      </c>
      <c r="OA39" s="48">
        <f t="shared" si="177"/>
        <v>0</v>
      </c>
      <c r="OB39" s="48">
        <f t="shared" si="177"/>
        <v>0</v>
      </c>
      <c r="OC39" s="48">
        <f t="shared" si="177"/>
        <v>0</v>
      </c>
      <c r="OD39" s="48">
        <f t="shared" si="177"/>
        <v>0</v>
      </c>
      <c r="OE39" s="48">
        <f t="shared" si="177"/>
        <v>0</v>
      </c>
      <c r="OF39" s="48">
        <f t="shared" si="177"/>
        <v>0</v>
      </c>
      <c r="OG39" s="48">
        <f t="shared" si="177"/>
        <v>0</v>
      </c>
      <c r="OH39" s="48">
        <f t="shared" si="177"/>
        <v>0</v>
      </c>
      <c r="OI39" s="48">
        <f t="shared" si="178"/>
        <v>0</v>
      </c>
      <c r="OJ39" s="48">
        <f t="shared" si="178"/>
        <v>0</v>
      </c>
      <c r="OK39" s="48">
        <f t="shared" si="178"/>
        <v>0</v>
      </c>
      <c r="OL39" s="48">
        <f t="shared" si="178"/>
        <v>0</v>
      </c>
      <c r="OM39" s="48">
        <f t="shared" si="178"/>
        <v>0</v>
      </c>
      <c r="ON39" s="48">
        <f t="shared" si="178"/>
        <v>0</v>
      </c>
      <c r="OO39" s="48">
        <f t="shared" si="178"/>
        <v>0</v>
      </c>
      <c r="OP39" s="48">
        <f t="shared" si="178"/>
        <v>0</v>
      </c>
      <c r="OQ39" s="48">
        <f t="shared" si="178"/>
        <v>0</v>
      </c>
      <c r="OR39" s="48">
        <f t="shared" si="178"/>
        <v>0</v>
      </c>
      <c r="OS39" s="48">
        <f t="shared" si="179"/>
        <v>0</v>
      </c>
      <c r="OT39" s="48">
        <f t="shared" si="179"/>
        <v>0</v>
      </c>
      <c r="OU39" s="48">
        <f t="shared" si="179"/>
        <v>0</v>
      </c>
      <c r="OV39" s="48">
        <f t="shared" si="179"/>
        <v>0</v>
      </c>
      <c r="OW39" s="48">
        <f t="shared" si="179"/>
        <v>0</v>
      </c>
      <c r="OX39" s="48">
        <f t="shared" si="179"/>
        <v>0</v>
      </c>
      <c r="OY39" s="48">
        <f t="shared" si="179"/>
        <v>0</v>
      </c>
      <c r="OZ39" s="48">
        <f t="shared" si="179"/>
        <v>0</v>
      </c>
      <c r="PA39" s="48">
        <f t="shared" si="179"/>
        <v>0</v>
      </c>
      <c r="PB39" s="48">
        <f t="shared" si="179"/>
        <v>0</v>
      </c>
      <c r="PC39" s="48">
        <f t="shared" si="180"/>
        <v>0</v>
      </c>
      <c r="PD39" s="48">
        <f t="shared" si="180"/>
        <v>0</v>
      </c>
      <c r="PE39" s="48">
        <f t="shared" si="180"/>
        <v>0</v>
      </c>
      <c r="PF39" s="48">
        <f t="shared" si="180"/>
        <v>0</v>
      </c>
      <c r="PG39" s="48">
        <f t="shared" si="180"/>
        <v>0</v>
      </c>
      <c r="PH39" s="48">
        <f t="shared" si="180"/>
        <v>0</v>
      </c>
      <c r="PI39" s="48">
        <f t="shared" si="180"/>
        <v>0</v>
      </c>
      <c r="PJ39" s="48">
        <f t="shared" si="180"/>
        <v>0</v>
      </c>
      <c r="PK39" s="48">
        <f t="shared" si="180"/>
        <v>0</v>
      </c>
      <c r="PL39" s="48">
        <f t="shared" si="180"/>
        <v>0</v>
      </c>
      <c r="PM39" s="48">
        <f t="shared" si="180"/>
        <v>0</v>
      </c>
      <c r="PN39" s="48">
        <f t="shared" si="180"/>
        <v>0</v>
      </c>
    </row>
    <row r="40" spans="1:430" x14ac:dyDescent="0.3">
      <c r="A40" s="29">
        <v>21</v>
      </c>
      <c r="B40" s="30">
        <f t="shared" si="96"/>
        <v>58.333333333333336</v>
      </c>
      <c r="C40" s="31">
        <f t="shared" si="97"/>
        <v>79.141523563287706</v>
      </c>
      <c r="D40" s="29">
        <f t="shared" si="98"/>
        <v>105</v>
      </c>
      <c r="E40" s="30">
        <f t="shared" si="99"/>
        <v>44.291639640109118</v>
      </c>
      <c r="F40" s="30">
        <f t="shared" si="104"/>
        <v>0.96090910499718518</v>
      </c>
      <c r="G40" s="30">
        <f t="shared" si="100"/>
        <v>0.73055243451378671</v>
      </c>
      <c r="H40" s="30">
        <f t="shared" si="101"/>
        <v>0.23035667048339847</v>
      </c>
      <c r="I40" s="30">
        <f t="shared" si="102"/>
        <v>0.15373545622942869</v>
      </c>
      <c r="J40" s="30">
        <f t="shared" si="103"/>
        <v>0.80717364876775655</v>
      </c>
      <c r="W40" s="46">
        <v>37</v>
      </c>
      <c r="X40" s="49">
        <f t="shared" si="14"/>
        <v>185</v>
      </c>
      <c r="Y40" s="52" t="str">
        <f t="shared" si="181"/>
        <v/>
      </c>
      <c r="Z40" s="63">
        <f t="shared" si="182"/>
        <v>0</v>
      </c>
      <c r="AA40" s="50">
        <f t="shared" si="8"/>
        <v>0</v>
      </c>
      <c r="AB40" s="50">
        <v>2.0986005525818148</v>
      </c>
      <c r="AC40" s="62">
        <f t="shared" si="186"/>
        <v>207.25083684080946</v>
      </c>
      <c r="AD40" s="54"/>
      <c r="AE40" s="46">
        <v>38</v>
      </c>
      <c r="AF40" s="51">
        <f t="shared" si="183"/>
        <v>0</v>
      </c>
      <c r="AG40" s="51">
        <f t="shared" si="143"/>
        <v>0</v>
      </c>
      <c r="AH40" s="51">
        <f t="shared" si="143"/>
        <v>0</v>
      </c>
      <c r="AI40" s="51">
        <f t="shared" si="143"/>
        <v>0</v>
      </c>
      <c r="AJ40" s="51">
        <f t="shared" si="143"/>
        <v>0</v>
      </c>
      <c r="AK40" s="51">
        <f t="shared" si="143"/>
        <v>0</v>
      </c>
      <c r="AL40" s="51">
        <f t="shared" si="143"/>
        <v>0</v>
      </c>
      <c r="AM40" s="51">
        <f t="shared" si="143"/>
        <v>0</v>
      </c>
      <c r="AN40" s="51">
        <f t="shared" si="143"/>
        <v>0</v>
      </c>
      <c r="AO40" s="51">
        <f t="shared" si="143"/>
        <v>0</v>
      </c>
      <c r="AP40" s="51">
        <f t="shared" si="143"/>
        <v>0</v>
      </c>
      <c r="AQ40" s="51">
        <f t="shared" si="144"/>
        <v>0</v>
      </c>
      <c r="AR40" s="51">
        <f t="shared" si="144"/>
        <v>0</v>
      </c>
      <c r="AS40" s="51">
        <f t="shared" si="144"/>
        <v>0</v>
      </c>
      <c r="AT40" s="51">
        <f t="shared" si="144"/>
        <v>0</v>
      </c>
      <c r="AU40" s="51">
        <f t="shared" si="144"/>
        <v>0</v>
      </c>
      <c r="AV40" s="51">
        <f t="shared" si="144"/>
        <v>0</v>
      </c>
      <c r="AW40" s="51">
        <f t="shared" si="144"/>
        <v>1.4372901692793086E-5</v>
      </c>
      <c r="AX40" s="51">
        <f t="shared" si="144"/>
        <v>2.7857067307628778E-5</v>
      </c>
      <c r="AY40" s="51">
        <f t="shared" si="144"/>
        <v>4.1075027703360157E-5</v>
      </c>
      <c r="AZ40" s="51">
        <f t="shared" si="144"/>
        <v>5.9699549011322866E-5</v>
      </c>
      <c r="BA40" s="51">
        <f t="shared" si="145"/>
        <v>8.7540741517313391E-5</v>
      </c>
      <c r="BB40" s="51">
        <f t="shared" si="145"/>
        <v>1.2837388479443857E-4</v>
      </c>
      <c r="BC40" s="51">
        <f t="shared" si="145"/>
        <v>1.8776725283595457E-4</v>
      </c>
      <c r="BD40" s="51">
        <f t="shared" si="145"/>
        <v>2.7490993918839258E-4</v>
      </c>
      <c r="BE40" s="51">
        <f t="shared" si="145"/>
        <v>4.0443968208431289E-4</v>
      </c>
      <c r="BF40" s="51">
        <f t="shared" si="145"/>
        <v>5.9827068957529241E-4</v>
      </c>
      <c r="BG40" s="51">
        <f t="shared" si="145"/>
        <v>8.8742146466493359E-4</v>
      </c>
      <c r="BH40" s="51">
        <f t="shared" si="145"/>
        <v>1.3138426304416823E-3</v>
      </c>
      <c r="BI40" s="51">
        <f t="shared" si="145"/>
        <v>1.9322447552118155E-3</v>
      </c>
      <c r="BJ40" s="51">
        <f t="shared" si="145"/>
        <v>2.9578823769679957E-3</v>
      </c>
      <c r="BK40" s="51">
        <f t="shared" si="146"/>
        <v>4.3725776573519236E-3</v>
      </c>
      <c r="BL40" s="51">
        <f t="shared" si="146"/>
        <v>5.6037913669719245E-3</v>
      </c>
      <c r="BM40" s="51">
        <f t="shared" si="146"/>
        <v>6.0067150249743864E-3</v>
      </c>
      <c r="BN40" s="51">
        <f t="shared" si="146"/>
        <v>5.0334268353983951E-3</v>
      </c>
      <c r="BO40" s="51">
        <f t="shared" si="146"/>
        <v>2.648818732339102E-3</v>
      </c>
      <c r="BP40" s="51">
        <f t="shared" si="146"/>
        <v>7.6072713075802073E-4</v>
      </c>
      <c r="BQ40" s="51">
        <f t="shared" si="146"/>
        <v>0</v>
      </c>
      <c r="BR40" s="51">
        <f t="shared" si="146"/>
        <v>0</v>
      </c>
      <c r="BS40" s="51">
        <f t="shared" si="146"/>
        <v>0</v>
      </c>
      <c r="BT40" s="51">
        <f t="shared" si="146"/>
        <v>0</v>
      </c>
      <c r="BU40" s="51">
        <f t="shared" si="147"/>
        <v>0</v>
      </c>
      <c r="BV40" s="51">
        <f t="shared" si="147"/>
        <v>0</v>
      </c>
      <c r="BW40" s="51">
        <f t="shared" si="147"/>
        <v>0</v>
      </c>
      <c r="BX40" s="51">
        <f t="shared" si="147"/>
        <v>0</v>
      </c>
      <c r="BY40" s="51">
        <f t="shared" si="147"/>
        <v>0</v>
      </c>
      <c r="BZ40" s="51">
        <f t="shared" si="147"/>
        <v>0</v>
      </c>
      <c r="CA40" s="51">
        <f t="shared" si="147"/>
        <v>0</v>
      </c>
      <c r="CB40" s="51">
        <f t="shared" si="147"/>
        <v>0</v>
      </c>
      <c r="CC40" s="51">
        <f t="shared" si="147"/>
        <v>0</v>
      </c>
      <c r="CD40" s="51">
        <f t="shared" si="147"/>
        <v>0</v>
      </c>
      <c r="CE40" s="51">
        <f t="shared" si="148"/>
        <v>0</v>
      </c>
      <c r="CF40" s="51">
        <f t="shared" si="148"/>
        <v>0</v>
      </c>
      <c r="CG40" s="51">
        <f t="shared" si="148"/>
        <v>0</v>
      </c>
      <c r="CH40" s="51">
        <f t="shared" si="148"/>
        <v>0</v>
      </c>
      <c r="CI40" s="51">
        <f t="shared" si="148"/>
        <v>0</v>
      </c>
      <c r="CJ40" s="51">
        <f t="shared" si="148"/>
        <v>0</v>
      </c>
      <c r="CK40" s="51">
        <f t="shared" si="148"/>
        <v>0</v>
      </c>
      <c r="CL40" s="51">
        <f t="shared" si="148"/>
        <v>0</v>
      </c>
      <c r="CM40" s="51">
        <f t="shared" si="148"/>
        <v>0</v>
      </c>
      <c r="CN40" s="51">
        <f t="shared" si="148"/>
        <v>0</v>
      </c>
      <c r="CO40" s="51">
        <f t="shared" si="149"/>
        <v>0</v>
      </c>
      <c r="CP40" s="51">
        <f t="shared" si="149"/>
        <v>0</v>
      </c>
      <c r="CQ40" s="51">
        <f t="shared" si="149"/>
        <v>0</v>
      </c>
      <c r="CR40" s="51">
        <f t="shared" si="149"/>
        <v>0</v>
      </c>
      <c r="CS40" s="51">
        <f t="shared" si="149"/>
        <v>0</v>
      </c>
      <c r="CT40" s="51">
        <f t="shared" si="149"/>
        <v>0</v>
      </c>
      <c r="CU40" s="51">
        <f t="shared" si="149"/>
        <v>0</v>
      </c>
      <c r="CV40" s="51">
        <f t="shared" si="149"/>
        <v>0</v>
      </c>
      <c r="CW40" s="51">
        <f t="shared" si="149"/>
        <v>0</v>
      </c>
      <c r="CX40" s="51">
        <f t="shared" si="149"/>
        <v>0</v>
      </c>
      <c r="CY40" s="51">
        <f t="shared" si="150"/>
        <v>0</v>
      </c>
      <c r="CZ40" s="51">
        <f t="shared" si="150"/>
        <v>0</v>
      </c>
      <c r="DA40" s="51">
        <f t="shared" si="150"/>
        <v>0</v>
      </c>
      <c r="DB40" s="51">
        <f t="shared" si="150"/>
        <v>0</v>
      </c>
      <c r="DC40" s="51">
        <f t="shared" si="150"/>
        <v>0</v>
      </c>
      <c r="DD40" s="51">
        <f t="shared" si="150"/>
        <v>0</v>
      </c>
      <c r="DE40" s="51">
        <f t="shared" si="150"/>
        <v>0</v>
      </c>
      <c r="DF40" s="51">
        <f t="shared" si="150"/>
        <v>0</v>
      </c>
      <c r="DG40" s="51">
        <f t="shared" si="150"/>
        <v>0</v>
      </c>
      <c r="DH40" s="51">
        <f t="shared" si="150"/>
        <v>0</v>
      </c>
      <c r="DI40" s="51">
        <f t="shared" si="151"/>
        <v>0</v>
      </c>
      <c r="DJ40" s="51">
        <f t="shared" si="151"/>
        <v>0</v>
      </c>
      <c r="DK40" s="51">
        <f t="shared" si="151"/>
        <v>0</v>
      </c>
      <c r="DL40" s="51">
        <f t="shared" si="151"/>
        <v>0</v>
      </c>
      <c r="DM40" s="51">
        <f t="shared" si="151"/>
        <v>0</v>
      </c>
      <c r="DN40" s="51">
        <f t="shared" si="151"/>
        <v>0</v>
      </c>
      <c r="DO40" s="51">
        <f t="shared" si="151"/>
        <v>0</v>
      </c>
      <c r="DP40" s="51">
        <f t="shared" si="151"/>
        <v>0</v>
      </c>
      <c r="DQ40" s="51">
        <f t="shared" si="151"/>
        <v>0</v>
      </c>
      <c r="DR40" s="51">
        <f t="shared" si="151"/>
        <v>0</v>
      </c>
      <c r="DS40" s="51">
        <f t="shared" si="152"/>
        <v>0</v>
      </c>
      <c r="DT40" s="51">
        <f t="shared" si="152"/>
        <v>0</v>
      </c>
      <c r="DU40" s="51">
        <f t="shared" si="152"/>
        <v>0</v>
      </c>
      <c r="DV40" s="51">
        <f t="shared" si="152"/>
        <v>0</v>
      </c>
      <c r="DW40" s="51">
        <f t="shared" si="152"/>
        <v>0</v>
      </c>
      <c r="DX40" s="51">
        <f t="shared" si="152"/>
        <v>0</v>
      </c>
      <c r="DY40" s="51">
        <f t="shared" si="152"/>
        <v>0</v>
      </c>
      <c r="DZ40" s="51">
        <f t="shared" si="152"/>
        <v>0</v>
      </c>
      <c r="EA40" s="51">
        <f t="shared" si="152"/>
        <v>0</v>
      </c>
      <c r="EB40" s="51">
        <f t="shared" si="152"/>
        <v>0</v>
      </c>
      <c r="EC40" s="51">
        <f t="shared" si="153"/>
        <v>0</v>
      </c>
      <c r="ED40" s="51">
        <f t="shared" si="153"/>
        <v>0</v>
      </c>
      <c r="EE40" s="51">
        <f t="shared" si="153"/>
        <v>0</v>
      </c>
      <c r="EF40" s="51">
        <f t="shared" si="153"/>
        <v>0</v>
      </c>
      <c r="EG40" s="51">
        <f t="shared" si="153"/>
        <v>0</v>
      </c>
      <c r="EH40" s="51">
        <f t="shared" si="153"/>
        <v>0</v>
      </c>
      <c r="EI40" s="51">
        <f t="shared" si="153"/>
        <v>0</v>
      </c>
      <c r="EJ40" s="51">
        <f t="shared" si="153"/>
        <v>0</v>
      </c>
      <c r="EK40" s="51">
        <f t="shared" si="153"/>
        <v>0</v>
      </c>
      <c r="EL40" s="51">
        <f t="shared" si="153"/>
        <v>0</v>
      </c>
      <c r="EM40" s="51">
        <f t="shared" si="154"/>
        <v>0</v>
      </c>
      <c r="EN40" s="51">
        <f t="shared" si="154"/>
        <v>0</v>
      </c>
      <c r="EO40" s="51">
        <f t="shared" si="154"/>
        <v>0</v>
      </c>
      <c r="EP40" s="51">
        <f t="shared" si="154"/>
        <v>0</v>
      </c>
      <c r="EQ40" s="51">
        <f t="shared" si="154"/>
        <v>0</v>
      </c>
      <c r="ER40" s="51">
        <f t="shared" si="154"/>
        <v>0</v>
      </c>
      <c r="ES40" s="51">
        <f t="shared" si="154"/>
        <v>0</v>
      </c>
      <c r="ET40" s="51">
        <f t="shared" si="154"/>
        <v>0</v>
      </c>
      <c r="EU40" s="51">
        <f t="shared" si="154"/>
        <v>0</v>
      </c>
      <c r="EV40" s="51">
        <f t="shared" si="154"/>
        <v>0</v>
      </c>
      <c r="EW40" s="51">
        <f t="shared" si="155"/>
        <v>0</v>
      </c>
      <c r="EX40" s="51">
        <f t="shared" si="155"/>
        <v>0</v>
      </c>
      <c r="EY40" s="51">
        <f t="shared" si="155"/>
        <v>0</v>
      </c>
      <c r="EZ40" s="51">
        <f t="shared" si="155"/>
        <v>0</v>
      </c>
      <c r="FA40" s="51">
        <f t="shared" si="155"/>
        <v>0</v>
      </c>
      <c r="FB40" s="51">
        <f t="shared" si="155"/>
        <v>0</v>
      </c>
      <c r="FC40" s="51">
        <f t="shared" si="155"/>
        <v>0</v>
      </c>
      <c r="FD40" s="51">
        <f t="shared" si="155"/>
        <v>0</v>
      </c>
      <c r="FE40" s="51">
        <f t="shared" si="155"/>
        <v>0</v>
      </c>
      <c r="FF40" s="51">
        <f t="shared" si="155"/>
        <v>0</v>
      </c>
      <c r="FG40" s="51">
        <f t="shared" si="156"/>
        <v>0</v>
      </c>
      <c r="FH40" s="51">
        <f t="shared" si="156"/>
        <v>0</v>
      </c>
      <c r="FI40" s="51">
        <f t="shared" si="156"/>
        <v>0</v>
      </c>
      <c r="FJ40" s="51">
        <f t="shared" si="156"/>
        <v>0</v>
      </c>
      <c r="FK40" s="51">
        <f t="shared" si="156"/>
        <v>0</v>
      </c>
      <c r="FL40" s="51">
        <f t="shared" si="156"/>
        <v>0</v>
      </c>
      <c r="FM40" s="51">
        <f t="shared" si="156"/>
        <v>0</v>
      </c>
      <c r="FN40" s="51">
        <f t="shared" si="156"/>
        <v>0</v>
      </c>
      <c r="FO40" s="51">
        <f t="shared" si="156"/>
        <v>0</v>
      </c>
      <c r="FP40" s="51">
        <f t="shared" si="156"/>
        <v>0</v>
      </c>
      <c r="FQ40" s="51">
        <f t="shared" si="157"/>
        <v>0</v>
      </c>
      <c r="FR40" s="51">
        <f t="shared" si="157"/>
        <v>0</v>
      </c>
      <c r="FS40" s="51">
        <f t="shared" si="157"/>
        <v>0</v>
      </c>
      <c r="FT40" s="51">
        <f t="shared" si="157"/>
        <v>0</v>
      </c>
      <c r="FU40" s="51">
        <f t="shared" si="157"/>
        <v>0</v>
      </c>
      <c r="FV40" s="51">
        <f t="shared" si="157"/>
        <v>0</v>
      </c>
      <c r="FW40" s="51">
        <f t="shared" si="157"/>
        <v>0</v>
      </c>
      <c r="FX40" s="51">
        <f t="shared" si="157"/>
        <v>0</v>
      </c>
      <c r="FY40" s="51">
        <f t="shared" si="157"/>
        <v>0</v>
      </c>
      <c r="FZ40" s="51">
        <f t="shared" si="157"/>
        <v>0</v>
      </c>
      <c r="GA40" s="51">
        <f t="shared" si="158"/>
        <v>0</v>
      </c>
      <c r="GB40" s="51">
        <f t="shared" si="158"/>
        <v>0</v>
      </c>
      <c r="GC40" s="51">
        <f t="shared" si="158"/>
        <v>0</v>
      </c>
      <c r="GD40" s="51">
        <f t="shared" si="158"/>
        <v>0</v>
      </c>
      <c r="GE40" s="51">
        <f t="shared" si="158"/>
        <v>0</v>
      </c>
      <c r="GF40" s="51">
        <f t="shared" si="158"/>
        <v>0</v>
      </c>
      <c r="GG40" s="51">
        <f t="shared" si="158"/>
        <v>0</v>
      </c>
      <c r="GH40" s="51">
        <f t="shared" si="158"/>
        <v>0</v>
      </c>
      <c r="GI40" s="51">
        <f t="shared" si="158"/>
        <v>0</v>
      </c>
      <c r="GJ40" s="51">
        <f t="shared" si="158"/>
        <v>0</v>
      </c>
      <c r="GK40" s="51">
        <f t="shared" si="159"/>
        <v>0</v>
      </c>
      <c r="GL40" s="51">
        <f t="shared" si="159"/>
        <v>0</v>
      </c>
      <c r="GM40" s="51">
        <f t="shared" si="159"/>
        <v>0</v>
      </c>
      <c r="GN40" s="51">
        <f t="shared" si="159"/>
        <v>0</v>
      </c>
      <c r="GO40" s="51">
        <f t="shared" si="159"/>
        <v>0</v>
      </c>
      <c r="GP40" s="51">
        <f t="shared" si="159"/>
        <v>0</v>
      </c>
      <c r="GQ40" s="51">
        <f t="shared" si="159"/>
        <v>0</v>
      </c>
      <c r="GR40" s="51">
        <f t="shared" si="159"/>
        <v>0</v>
      </c>
      <c r="GS40" s="51">
        <f t="shared" si="159"/>
        <v>0</v>
      </c>
      <c r="GT40" s="51">
        <f t="shared" si="159"/>
        <v>0</v>
      </c>
      <c r="GU40" s="51">
        <f t="shared" si="160"/>
        <v>0</v>
      </c>
      <c r="GV40" s="51">
        <f t="shared" si="160"/>
        <v>0</v>
      </c>
      <c r="GW40" s="51">
        <f t="shared" si="160"/>
        <v>0</v>
      </c>
      <c r="GX40" s="51">
        <f t="shared" si="160"/>
        <v>0</v>
      </c>
      <c r="GY40" s="51">
        <f t="shared" si="160"/>
        <v>0</v>
      </c>
      <c r="GZ40" s="51">
        <f t="shared" si="160"/>
        <v>0</v>
      </c>
      <c r="HA40" s="51">
        <f t="shared" si="160"/>
        <v>0</v>
      </c>
      <c r="HB40" s="51">
        <f t="shared" si="160"/>
        <v>0</v>
      </c>
      <c r="HC40" s="51">
        <f t="shared" si="160"/>
        <v>0</v>
      </c>
      <c r="HD40" s="51">
        <f t="shared" si="160"/>
        <v>0</v>
      </c>
      <c r="HE40" s="51">
        <f t="shared" si="161"/>
        <v>0</v>
      </c>
      <c r="HF40" s="51">
        <f t="shared" si="161"/>
        <v>0</v>
      </c>
      <c r="HG40" s="51">
        <f t="shared" si="161"/>
        <v>0</v>
      </c>
      <c r="HH40" s="51">
        <f t="shared" si="161"/>
        <v>0</v>
      </c>
      <c r="HI40" s="51">
        <f t="shared" si="161"/>
        <v>0</v>
      </c>
      <c r="HJ40" s="51">
        <f t="shared" si="161"/>
        <v>0</v>
      </c>
      <c r="HK40" s="51">
        <f t="shared" si="161"/>
        <v>0</v>
      </c>
      <c r="HL40" s="51">
        <f t="shared" si="161"/>
        <v>0</v>
      </c>
      <c r="HM40" s="51">
        <f t="shared" si="161"/>
        <v>0</v>
      </c>
      <c r="HN40" s="51">
        <f t="shared" si="161"/>
        <v>0</v>
      </c>
      <c r="HO40" s="51">
        <f t="shared" si="161"/>
        <v>0</v>
      </c>
      <c r="HP40" s="51">
        <f t="shared" si="161"/>
        <v>0</v>
      </c>
      <c r="HR40" s="46">
        <v>37</v>
      </c>
      <c r="HS40" s="49">
        <f t="shared" si="35"/>
        <v>185</v>
      </c>
      <c r="HT40" s="52" t="str">
        <f t="shared" si="36"/>
        <v/>
      </c>
      <c r="HU40" s="63">
        <f t="shared" si="37"/>
        <v>0</v>
      </c>
      <c r="HV40" s="50">
        <f t="shared" si="10"/>
        <v>0</v>
      </c>
      <c r="HW40" s="50" t="str">
        <f t="shared" si="184"/>
        <v>03:05</v>
      </c>
      <c r="HX40" s="50">
        <v>21.176486247845556</v>
      </c>
      <c r="HY40" s="62">
        <f>HY39+HX40*Escenario1!$D$15*0.06</f>
        <v>458.06327588302815</v>
      </c>
      <c r="HZ40" s="50">
        <f t="shared" si="38"/>
        <v>19.077885695263742</v>
      </c>
      <c r="IA40" s="64">
        <f>IA39+HZ40*Escenario1!$D$15*0.06</f>
        <v>250.81243904221867</v>
      </c>
      <c r="IB40" s="54"/>
      <c r="IC40" s="47">
        <v>38</v>
      </c>
      <c r="ID40" s="48">
        <f t="shared" si="185"/>
        <v>0</v>
      </c>
      <c r="IE40" s="48">
        <f t="shared" si="162"/>
        <v>0</v>
      </c>
      <c r="IF40" s="48">
        <f t="shared" si="162"/>
        <v>0</v>
      </c>
      <c r="IG40" s="48">
        <f t="shared" si="162"/>
        <v>0</v>
      </c>
      <c r="IH40" s="48">
        <f t="shared" si="162"/>
        <v>0</v>
      </c>
      <c r="II40" s="48">
        <f t="shared" si="162"/>
        <v>0</v>
      </c>
      <c r="IJ40" s="48">
        <f t="shared" si="162"/>
        <v>0</v>
      </c>
      <c r="IK40" s="48">
        <f t="shared" si="162"/>
        <v>0</v>
      </c>
      <c r="IL40" s="48">
        <f t="shared" si="162"/>
        <v>0</v>
      </c>
      <c r="IM40" s="48">
        <f t="shared" si="162"/>
        <v>0</v>
      </c>
      <c r="IN40" s="48">
        <f t="shared" si="162"/>
        <v>0</v>
      </c>
      <c r="IO40" s="48">
        <f t="shared" si="163"/>
        <v>0</v>
      </c>
      <c r="IP40" s="48">
        <f t="shared" si="163"/>
        <v>0</v>
      </c>
      <c r="IQ40" s="48">
        <f t="shared" si="163"/>
        <v>0</v>
      </c>
      <c r="IR40" s="48">
        <f t="shared" si="163"/>
        <v>0</v>
      </c>
      <c r="IS40" s="48">
        <f t="shared" si="163"/>
        <v>0</v>
      </c>
      <c r="IT40" s="48">
        <f t="shared" si="163"/>
        <v>0</v>
      </c>
      <c r="IU40" s="48">
        <f t="shared" si="163"/>
        <v>0</v>
      </c>
      <c r="IV40" s="48">
        <f t="shared" si="163"/>
        <v>0</v>
      </c>
      <c r="IW40" s="48">
        <f t="shared" si="163"/>
        <v>0</v>
      </c>
      <c r="IX40" s="48">
        <f t="shared" si="163"/>
        <v>0</v>
      </c>
      <c r="IY40" s="48">
        <f t="shared" si="164"/>
        <v>0</v>
      </c>
      <c r="IZ40" s="48">
        <f t="shared" si="164"/>
        <v>0</v>
      </c>
      <c r="JA40" s="48">
        <f t="shared" si="164"/>
        <v>0</v>
      </c>
      <c r="JB40" s="48">
        <f t="shared" si="164"/>
        <v>0</v>
      </c>
      <c r="JC40" s="48">
        <f t="shared" si="164"/>
        <v>0</v>
      </c>
      <c r="JD40" s="48">
        <f t="shared" si="164"/>
        <v>0</v>
      </c>
      <c r="JE40" s="48">
        <f t="shared" si="164"/>
        <v>0</v>
      </c>
      <c r="JF40" s="48">
        <f t="shared" si="164"/>
        <v>4.4751983576649488E-5</v>
      </c>
      <c r="JG40" s="48">
        <f t="shared" si="164"/>
        <v>1.1151658490373781E-4</v>
      </c>
      <c r="JH40" s="48">
        <f t="shared" si="164"/>
        <v>2.5595687974807398E-4</v>
      </c>
      <c r="JI40" s="48">
        <f t="shared" si="165"/>
        <v>5.8604981628922268E-4</v>
      </c>
      <c r="JJ40" s="48">
        <f t="shared" si="165"/>
        <v>1.3658629589843377E-3</v>
      </c>
      <c r="JK40" s="48">
        <f t="shared" si="165"/>
        <v>3.2093238342923826E-3</v>
      </c>
      <c r="JL40" s="48">
        <f t="shared" si="165"/>
        <v>7.8504339864859992E-3</v>
      </c>
      <c r="JM40" s="48">
        <f t="shared" si="165"/>
        <v>1.2976985830460603E-2</v>
      </c>
      <c r="JN40" s="48">
        <f t="shared" si="165"/>
        <v>6.7154609757989992E-3</v>
      </c>
      <c r="JO40" s="48">
        <f t="shared" si="165"/>
        <v>0</v>
      </c>
      <c r="JP40" s="48">
        <f t="shared" si="165"/>
        <v>0</v>
      </c>
      <c r="JQ40" s="48">
        <f t="shared" si="165"/>
        <v>0</v>
      </c>
      <c r="JR40" s="48">
        <f t="shared" si="165"/>
        <v>0</v>
      </c>
      <c r="JS40" s="48">
        <f t="shared" si="166"/>
        <v>0</v>
      </c>
      <c r="JT40" s="48">
        <f t="shared" si="166"/>
        <v>0</v>
      </c>
      <c r="JU40" s="48">
        <f t="shared" si="166"/>
        <v>0</v>
      </c>
      <c r="JV40" s="48">
        <f t="shared" si="166"/>
        <v>0</v>
      </c>
      <c r="JW40" s="48">
        <f t="shared" si="166"/>
        <v>0</v>
      </c>
      <c r="JX40" s="48">
        <f t="shared" si="166"/>
        <v>0</v>
      </c>
      <c r="JY40" s="48">
        <f t="shared" si="166"/>
        <v>0</v>
      </c>
      <c r="JZ40" s="48">
        <f t="shared" si="166"/>
        <v>0</v>
      </c>
      <c r="KA40" s="48">
        <f t="shared" si="166"/>
        <v>0</v>
      </c>
      <c r="KB40" s="48">
        <f t="shared" si="166"/>
        <v>0</v>
      </c>
      <c r="KC40" s="48">
        <f t="shared" si="167"/>
        <v>0</v>
      </c>
      <c r="KD40" s="48">
        <f t="shared" si="167"/>
        <v>0</v>
      </c>
      <c r="KE40" s="48">
        <f t="shared" si="167"/>
        <v>0</v>
      </c>
      <c r="KF40" s="48">
        <f t="shared" si="167"/>
        <v>0</v>
      </c>
      <c r="KG40" s="48">
        <f t="shared" si="167"/>
        <v>0</v>
      </c>
      <c r="KH40" s="48">
        <f t="shared" si="167"/>
        <v>0</v>
      </c>
      <c r="KI40" s="48">
        <f t="shared" si="167"/>
        <v>0</v>
      </c>
      <c r="KJ40" s="48">
        <f t="shared" si="167"/>
        <v>0</v>
      </c>
      <c r="KK40" s="48">
        <f t="shared" si="167"/>
        <v>0</v>
      </c>
      <c r="KL40" s="48">
        <f t="shared" si="167"/>
        <v>0</v>
      </c>
      <c r="KM40" s="48">
        <f t="shared" si="168"/>
        <v>0</v>
      </c>
      <c r="KN40" s="48">
        <f t="shared" si="168"/>
        <v>0</v>
      </c>
      <c r="KO40" s="48">
        <f t="shared" si="168"/>
        <v>0</v>
      </c>
      <c r="KP40" s="48">
        <f t="shared" si="168"/>
        <v>0</v>
      </c>
      <c r="KQ40" s="48">
        <f t="shared" si="168"/>
        <v>0</v>
      </c>
      <c r="KR40" s="48">
        <f t="shared" si="168"/>
        <v>0</v>
      </c>
      <c r="KS40" s="48">
        <f t="shared" si="168"/>
        <v>0</v>
      </c>
      <c r="KT40" s="48">
        <f t="shared" si="168"/>
        <v>0</v>
      </c>
      <c r="KU40" s="48">
        <f t="shared" si="168"/>
        <v>0</v>
      </c>
      <c r="KV40" s="48">
        <f t="shared" si="168"/>
        <v>0</v>
      </c>
      <c r="KW40" s="48">
        <f t="shared" si="169"/>
        <v>0</v>
      </c>
      <c r="KX40" s="48">
        <f t="shared" si="169"/>
        <v>0</v>
      </c>
      <c r="KY40" s="48">
        <f t="shared" si="169"/>
        <v>0</v>
      </c>
      <c r="KZ40" s="48">
        <f t="shared" si="169"/>
        <v>0</v>
      </c>
      <c r="LA40" s="48">
        <f t="shared" si="169"/>
        <v>0</v>
      </c>
      <c r="LB40" s="48">
        <f t="shared" si="169"/>
        <v>0</v>
      </c>
      <c r="LC40" s="48">
        <f t="shared" si="169"/>
        <v>0</v>
      </c>
      <c r="LD40" s="48">
        <f t="shared" si="169"/>
        <v>0</v>
      </c>
      <c r="LE40" s="48">
        <f t="shared" si="169"/>
        <v>0</v>
      </c>
      <c r="LF40" s="48">
        <f t="shared" si="169"/>
        <v>0</v>
      </c>
      <c r="LG40" s="48">
        <f t="shared" si="170"/>
        <v>0</v>
      </c>
      <c r="LH40" s="48">
        <f t="shared" si="170"/>
        <v>0</v>
      </c>
      <c r="LI40" s="48">
        <f t="shared" si="170"/>
        <v>0</v>
      </c>
      <c r="LJ40" s="48">
        <f t="shared" si="170"/>
        <v>0</v>
      </c>
      <c r="LK40" s="48">
        <f t="shared" si="170"/>
        <v>0</v>
      </c>
      <c r="LL40" s="48">
        <f t="shared" si="170"/>
        <v>0</v>
      </c>
      <c r="LM40" s="48">
        <f t="shared" si="170"/>
        <v>0</v>
      </c>
      <c r="LN40" s="48">
        <f t="shared" si="170"/>
        <v>0</v>
      </c>
      <c r="LO40" s="48">
        <f t="shared" si="170"/>
        <v>0</v>
      </c>
      <c r="LP40" s="48">
        <f t="shared" si="170"/>
        <v>0</v>
      </c>
      <c r="LQ40" s="48">
        <f t="shared" si="171"/>
        <v>0</v>
      </c>
      <c r="LR40" s="48">
        <f t="shared" si="171"/>
        <v>0</v>
      </c>
      <c r="LS40" s="48">
        <f t="shared" si="171"/>
        <v>0</v>
      </c>
      <c r="LT40" s="48">
        <f t="shared" si="171"/>
        <v>0</v>
      </c>
      <c r="LU40" s="48">
        <f t="shared" si="171"/>
        <v>0</v>
      </c>
      <c r="LV40" s="48">
        <f t="shared" si="171"/>
        <v>0</v>
      </c>
      <c r="LW40" s="48">
        <f t="shared" si="171"/>
        <v>0</v>
      </c>
      <c r="LX40" s="48">
        <f t="shared" si="171"/>
        <v>0</v>
      </c>
      <c r="LY40" s="48">
        <f t="shared" si="171"/>
        <v>0</v>
      </c>
      <c r="LZ40" s="48">
        <f t="shared" si="171"/>
        <v>0</v>
      </c>
      <c r="MA40" s="48">
        <f t="shared" si="172"/>
        <v>0</v>
      </c>
      <c r="MB40" s="48">
        <f t="shared" si="172"/>
        <v>0</v>
      </c>
      <c r="MC40" s="48">
        <f t="shared" si="172"/>
        <v>0</v>
      </c>
      <c r="MD40" s="48">
        <f t="shared" si="172"/>
        <v>0</v>
      </c>
      <c r="ME40" s="48">
        <f t="shared" si="172"/>
        <v>0</v>
      </c>
      <c r="MF40" s="48">
        <f t="shared" si="172"/>
        <v>0</v>
      </c>
      <c r="MG40" s="48">
        <f t="shared" si="172"/>
        <v>0</v>
      </c>
      <c r="MH40" s="48">
        <f t="shared" si="172"/>
        <v>0</v>
      </c>
      <c r="MI40" s="48">
        <f t="shared" si="172"/>
        <v>0</v>
      </c>
      <c r="MJ40" s="48">
        <f t="shared" si="172"/>
        <v>0</v>
      </c>
      <c r="MK40" s="48">
        <f t="shared" si="173"/>
        <v>0</v>
      </c>
      <c r="ML40" s="48">
        <f t="shared" si="173"/>
        <v>0</v>
      </c>
      <c r="MM40" s="48">
        <f t="shared" si="173"/>
        <v>0</v>
      </c>
      <c r="MN40" s="48">
        <f t="shared" si="173"/>
        <v>0</v>
      </c>
      <c r="MO40" s="48">
        <f t="shared" si="173"/>
        <v>0</v>
      </c>
      <c r="MP40" s="48">
        <f t="shared" si="173"/>
        <v>0</v>
      </c>
      <c r="MQ40" s="48">
        <f t="shared" si="173"/>
        <v>0</v>
      </c>
      <c r="MR40" s="48">
        <f t="shared" si="173"/>
        <v>0</v>
      </c>
      <c r="MS40" s="48">
        <f t="shared" si="173"/>
        <v>0</v>
      </c>
      <c r="MT40" s="48">
        <f t="shared" si="173"/>
        <v>0</v>
      </c>
      <c r="MU40" s="48">
        <f t="shared" si="174"/>
        <v>0</v>
      </c>
      <c r="MV40" s="48">
        <f t="shared" si="174"/>
        <v>0</v>
      </c>
      <c r="MW40" s="48">
        <f t="shared" si="174"/>
        <v>0</v>
      </c>
      <c r="MX40" s="48">
        <f t="shared" si="174"/>
        <v>0</v>
      </c>
      <c r="MY40" s="48">
        <f t="shared" si="174"/>
        <v>0</v>
      </c>
      <c r="MZ40" s="48">
        <f t="shared" si="174"/>
        <v>0</v>
      </c>
      <c r="NA40" s="48">
        <f t="shared" si="174"/>
        <v>0</v>
      </c>
      <c r="NB40" s="48">
        <f t="shared" si="174"/>
        <v>0</v>
      </c>
      <c r="NC40" s="48">
        <f t="shared" si="174"/>
        <v>0</v>
      </c>
      <c r="ND40" s="48">
        <f t="shared" si="174"/>
        <v>0</v>
      </c>
      <c r="NE40" s="48">
        <f t="shared" si="175"/>
        <v>0</v>
      </c>
      <c r="NF40" s="48">
        <f t="shared" si="175"/>
        <v>0</v>
      </c>
      <c r="NG40" s="48">
        <f t="shared" si="175"/>
        <v>0</v>
      </c>
      <c r="NH40" s="48">
        <f t="shared" si="175"/>
        <v>0</v>
      </c>
      <c r="NI40" s="48">
        <f t="shared" si="175"/>
        <v>0</v>
      </c>
      <c r="NJ40" s="48">
        <f t="shared" si="175"/>
        <v>0</v>
      </c>
      <c r="NK40" s="48">
        <f t="shared" si="175"/>
        <v>0</v>
      </c>
      <c r="NL40" s="48">
        <f t="shared" si="175"/>
        <v>0</v>
      </c>
      <c r="NM40" s="48">
        <f t="shared" si="175"/>
        <v>0</v>
      </c>
      <c r="NN40" s="48">
        <f t="shared" si="175"/>
        <v>0</v>
      </c>
      <c r="NO40" s="48">
        <f t="shared" si="176"/>
        <v>0</v>
      </c>
      <c r="NP40" s="48">
        <f t="shared" si="176"/>
        <v>0</v>
      </c>
      <c r="NQ40" s="48">
        <f t="shared" si="176"/>
        <v>0</v>
      </c>
      <c r="NR40" s="48">
        <f t="shared" si="176"/>
        <v>0</v>
      </c>
      <c r="NS40" s="48">
        <f t="shared" si="176"/>
        <v>0</v>
      </c>
      <c r="NT40" s="48">
        <f t="shared" si="176"/>
        <v>0</v>
      </c>
      <c r="NU40" s="48">
        <f t="shared" si="176"/>
        <v>0</v>
      </c>
      <c r="NV40" s="48">
        <f t="shared" si="176"/>
        <v>0</v>
      </c>
      <c r="NW40" s="48">
        <f t="shared" si="176"/>
        <v>0</v>
      </c>
      <c r="NX40" s="48">
        <f t="shared" si="176"/>
        <v>0</v>
      </c>
      <c r="NY40" s="48">
        <f t="shared" si="177"/>
        <v>0</v>
      </c>
      <c r="NZ40" s="48">
        <f t="shared" si="177"/>
        <v>0</v>
      </c>
      <c r="OA40" s="48">
        <f t="shared" si="177"/>
        <v>0</v>
      </c>
      <c r="OB40" s="48">
        <f t="shared" si="177"/>
        <v>0</v>
      </c>
      <c r="OC40" s="48">
        <f t="shared" si="177"/>
        <v>0</v>
      </c>
      <c r="OD40" s="48">
        <f t="shared" si="177"/>
        <v>0</v>
      </c>
      <c r="OE40" s="48">
        <f t="shared" si="177"/>
        <v>0</v>
      </c>
      <c r="OF40" s="48">
        <f t="shared" si="177"/>
        <v>0</v>
      </c>
      <c r="OG40" s="48">
        <f t="shared" si="177"/>
        <v>0</v>
      </c>
      <c r="OH40" s="48">
        <f t="shared" si="177"/>
        <v>0</v>
      </c>
      <c r="OI40" s="48">
        <f t="shared" si="178"/>
        <v>0</v>
      </c>
      <c r="OJ40" s="48">
        <f t="shared" si="178"/>
        <v>0</v>
      </c>
      <c r="OK40" s="48">
        <f t="shared" si="178"/>
        <v>0</v>
      </c>
      <c r="OL40" s="48">
        <f t="shared" si="178"/>
        <v>0</v>
      </c>
      <c r="OM40" s="48">
        <f t="shared" si="178"/>
        <v>0</v>
      </c>
      <c r="ON40" s="48">
        <f t="shared" si="178"/>
        <v>0</v>
      </c>
      <c r="OO40" s="48">
        <f t="shared" si="178"/>
        <v>0</v>
      </c>
      <c r="OP40" s="48">
        <f t="shared" si="178"/>
        <v>0</v>
      </c>
      <c r="OQ40" s="48">
        <f t="shared" si="178"/>
        <v>0</v>
      </c>
      <c r="OR40" s="48">
        <f t="shared" si="178"/>
        <v>0</v>
      </c>
      <c r="OS40" s="48">
        <f t="shared" si="179"/>
        <v>0</v>
      </c>
      <c r="OT40" s="48">
        <f t="shared" si="179"/>
        <v>0</v>
      </c>
      <c r="OU40" s="48">
        <f t="shared" si="179"/>
        <v>0</v>
      </c>
      <c r="OV40" s="48">
        <f t="shared" si="179"/>
        <v>0</v>
      </c>
      <c r="OW40" s="48">
        <f t="shared" si="179"/>
        <v>0</v>
      </c>
      <c r="OX40" s="48">
        <f t="shared" si="179"/>
        <v>0</v>
      </c>
      <c r="OY40" s="48">
        <f t="shared" si="179"/>
        <v>0</v>
      </c>
      <c r="OZ40" s="48">
        <f t="shared" si="179"/>
        <v>0</v>
      </c>
      <c r="PA40" s="48">
        <f t="shared" si="179"/>
        <v>0</v>
      </c>
      <c r="PB40" s="48">
        <f t="shared" si="179"/>
        <v>0</v>
      </c>
      <c r="PC40" s="48">
        <f t="shared" si="180"/>
        <v>0</v>
      </c>
      <c r="PD40" s="48">
        <f t="shared" si="180"/>
        <v>0</v>
      </c>
      <c r="PE40" s="48">
        <f t="shared" si="180"/>
        <v>0</v>
      </c>
      <c r="PF40" s="48">
        <f t="shared" si="180"/>
        <v>0</v>
      </c>
      <c r="PG40" s="48">
        <f t="shared" si="180"/>
        <v>0</v>
      </c>
      <c r="PH40" s="48">
        <f t="shared" si="180"/>
        <v>0</v>
      </c>
      <c r="PI40" s="48">
        <f t="shared" si="180"/>
        <v>0</v>
      </c>
      <c r="PJ40" s="48">
        <f t="shared" si="180"/>
        <v>0</v>
      </c>
      <c r="PK40" s="48">
        <f t="shared" si="180"/>
        <v>0</v>
      </c>
      <c r="PL40" s="48">
        <f t="shared" si="180"/>
        <v>0</v>
      </c>
      <c r="PM40" s="48">
        <f t="shared" si="180"/>
        <v>0</v>
      </c>
      <c r="PN40" s="48">
        <f t="shared" si="180"/>
        <v>0</v>
      </c>
    </row>
    <row r="41" spans="1:430" x14ac:dyDescent="0.3">
      <c r="A41" s="29">
        <v>22</v>
      </c>
      <c r="B41" s="30">
        <f t="shared" si="96"/>
        <v>61.111111111111114</v>
      </c>
      <c r="C41" s="31">
        <f t="shared" si="97"/>
        <v>80.771146020942382</v>
      </c>
      <c r="D41" s="29">
        <f t="shared" si="98"/>
        <v>110</v>
      </c>
      <c r="E41" s="30">
        <f t="shared" si="99"/>
        <v>45.203659618927823</v>
      </c>
      <c r="F41" s="30">
        <f t="shared" si="104"/>
        <v>0.91201997881870511</v>
      </c>
      <c r="G41" s="30">
        <f t="shared" si="100"/>
        <v>0.68373444404552419</v>
      </c>
      <c r="H41" s="30">
        <f t="shared" si="101"/>
        <v>0.22828553477318092</v>
      </c>
      <c r="I41" s="30">
        <f t="shared" si="102"/>
        <v>0.13262531833936689</v>
      </c>
      <c r="J41" s="30">
        <f t="shared" si="103"/>
        <v>0.77939466047933825</v>
      </c>
      <c r="W41" s="46">
        <v>38</v>
      </c>
      <c r="X41" s="49">
        <f t="shared" si="14"/>
        <v>190</v>
      </c>
      <c r="Y41" s="52" t="str">
        <f t="shared" si="181"/>
        <v/>
      </c>
      <c r="Z41" s="63">
        <f t="shared" si="182"/>
        <v>0</v>
      </c>
      <c r="AA41" s="50">
        <f t="shared" si="8"/>
        <v>0</v>
      </c>
      <c r="AB41" s="50">
        <v>2.5716436236888796</v>
      </c>
      <c r="AC41" s="62">
        <f t="shared" si="186"/>
        <v>208.02232992791613</v>
      </c>
      <c r="AD41" s="54"/>
      <c r="AE41" s="46">
        <v>39</v>
      </c>
      <c r="AF41" s="51">
        <f t="shared" si="183"/>
        <v>0</v>
      </c>
      <c r="AG41" s="51">
        <f t="shared" si="143"/>
        <v>0</v>
      </c>
      <c r="AH41" s="51">
        <f t="shared" si="143"/>
        <v>0</v>
      </c>
      <c r="AI41" s="51">
        <f t="shared" si="143"/>
        <v>0</v>
      </c>
      <c r="AJ41" s="51">
        <f t="shared" si="143"/>
        <v>0</v>
      </c>
      <c r="AK41" s="51">
        <f t="shared" si="143"/>
        <v>0</v>
      </c>
      <c r="AL41" s="51">
        <f t="shared" si="143"/>
        <v>0</v>
      </c>
      <c r="AM41" s="51">
        <f t="shared" si="143"/>
        <v>0</v>
      </c>
      <c r="AN41" s="51">
        <f t="shared" si="143"/>
        <v>0</v>
      </c>
      <c r="AO41" s="51">
        <f t="shared" si="143"/>
        <v>0</v>
      </c>
      <c r="AP41" s="51">
        <f t="shared" si="143"/>
        <v>0</v>
      </c>
      <c r="AQ41" s="51">
        <f t="shared" si="144"/>
        <v>0</v>
      </c>
      <c r="AR41" s="51">
        <f t="shared" si="144"/>
        <v>0</v>
      </c>
      <c r="AS41" s="51">
        <f t="shared" si="144"/>
        <v>0</v>
      </c>
      <c r="AT41" s="51">
        <f t="shared" si="144"/>
        <v>0</v>
      </c>
      <c r="AU41" s="51">
        <f t="shared" si="144"/>
        <v>0</v>
      </c>
      <c r="AV41" s="51">
        <f t="shared" si="144"/>
        <v>0</v>
      </c>
      <c r="AW41" s="51">
        <f t="shared" si="144"/>
        <v>0</v>
      </c>
      <c r="AX41" s="51">
        <f t="shared" si="144"/>
        <v>1.4372901692793086E-5</v>
      </c>
      <c r="AY41" s="51">
        <f t="shared" si="144"/>
        <v>2.7857067307628778E-5</v>
      </c>
      <c r="AZ41" s="51">
        <f t="shared" si="144"/>
        <v>4.1075027703360157E-5</v>
      </c>
      <c r="BA41" s="51">
        <f t="shared" si="145"/>
        <v>5.9699549011322866E-5</v>
      </c>
      <c r="BB41" s="51">
        <f t="shared" si="145"/>
        <v>8.7540741517313391E-5</v>
      </c>
      <c r="BC41" s="51">
        <f t="shared" si="145"/>
        <v>1.2837388479443857E-4</v>
      </c>
      <c r="BD41" s="51">
        <f t="shared" si="145"/>
        <v>1.8776725283595457E-4</v>
      </c>
      <c r="BE41" s="51">
        <f t="shared" si="145"/>
        <v>2.7490993918839258E-4</v>
      </c>
      <c r="BF41" s="51">
        <f t="shared" si="145"/>
        <v>4.0443968208431289E-4</v>
      </c>
      <c r="BG41" s="51">
        <f t="shared" si="145"/>
        <v>5.9827068957529241E-4</v>
      </c>
      <c r="BH41" s="51">
        <f t="shared" si="145"/>
        <v>8.8742146466493359E-4</v>
      </c>
      <c r="BI41" s="51">
        <f t="shared" si="145"/>
        <v>1.3138426304416823E-3</v>
      </c>
      <c r="BJ41" s="51">
        <f t="shared" si="145"/>
        <v>1.9322447552118155E-3</v>
      </c>
      <c r="BK41" s="51">
        <f t="shared" si="146"/>
        <v>2.9578823769679957E-3</v>
      </c>
      <c r="BL41" s="51">
        <f t="shared" si="146"/>
        <v>4.3725776573519236E-3</v>
      </c>
      <c r="BM41" s="51">
        <f t="shared" si="146"/>
        <v>5.6037913669719245E-3</v>
      </c>
      <c r="BN41" s="51">
        <f t="shared" si="146"/>
        <v>6.0067150249743864E-3</v>
      </c>
      <c r="BO41" s="51">
        <f t="shared" si="146"/>
        <v>5.0334268353983951E-3</v>
      </c>
      <c r="BP41" s="51">
        <f t="shared" si="146"/>
        <v>2.648818732339102E-3</v>
      </c>
      <c r="BQ41" s="51">
        <f t="shared" si="146"/>
        <v>7.6072713075802073E-4</v>
      </c>
      <c r="BR41" s="51">
        <f t="shared" si="146"/>
        <v>0</v>
      </c>
      <c r="BS41" s="51">
        <f t="shared" si="146"/>
        <v>0</v>
      </c>
      <c r="BT41" s="51">
        <f t="shared" si="146"/>
        <v>0</v>
      </c>
      <c r="BU41" s="51">
        <f t="shared" si="147"/>
        <v>0</v>
      </c>
      <c r="BV41" s="51">
        <f t="shared" si="147"/>
        <v>0</v>
      </c>
      <c r="BW41" s="51">
        <f t="shared" si="147"/>
        <v>0</v>
      </c>
      <c r="BX41" s="51">
        <f t="shared" si="147"/>
        <v>0</v>
      </c>
      <c r="BY41" s="51">
        <f t="shared" si="147"/>
        <v>0</v>
      </c>
      <c r="BZ41" s="51">
        <f t="shared" si="147"/>
        <v>0</v>
      </c>
      <c r="CA41" s="51">
        <f t="shared" si="147"/>
        <v>0</v>
      </c>
      <c r="CB41" s="51">
        <f t="shared" si="147"/>
        <v>0</v>
      </c>
      <c r="CC41" s="51">
        <f t="shared" si="147"/>
        <v>0</v>
      </c>
      <c r="CD41" s="51">
        <f t="shared" si="147"/>
        <v>0</v>
      </c>
      <c r="CE41" s="51">
        <f t="shared" si="148"/>
        <v>0</v>
      </c>
      <c r="CF41" s="51">
        <f t="shared" si="148"/>
        <v>0</v>
      </c>
      <c r="CG41" s="51">
        <f t="shared" si="148"/>
        <v>0</v>
      </c>
      <c r="CH41" s="51">
        <f t="shared" si="148"/>
        <v>0</v>
      </c>
      <c r="CI41" s="51">
        <f t="shared" si="148"/>
        <v>0</v>
      </c>
      <c r="CJ41" s="51">
        <f t="shared" si="148"/>
        <v>0</v>
      </c>
      <c r="CK41" s="51">
        <f t="shared" si="148"/>
        <v>0</v>
      </c>
      <c r="CL41" s="51">
        <f t="shared" si="148"/>
        <v>0</v>
      </c>
      <c r="CM41" s="51">
        <f t="shared" si="148"/>
        <v>0</v>
      </c>
      <c r="CN41" s="51">
        <f t="shared" si="148"/>
        <v>0</v>
      </c>
      <c r="CO41" s="51">
        <f t="shared" si="149"/>
        <v>0</v>
      </c>
      <c r="CP41" s="51">
        <f t="shared" si="149"/>
        <v>0</v>
      </c>
      <c r="CQ41" s="51">
        <f t="shared" si="149"/>
        <v>0</v>
      </c>
      <c r="CR41" s="51">
        <f t="shared" si="149"/>
        <v>0</v>
      </c>
      <c r="CS41" s="51">
        <f t="shared" si="149"/>
        <v>0</v>
      </c>
      <c r="CT41" s="51">
        <f t="shared" si="149"/>
        <v>0</v>
      </c>
      <c r="CU41" s="51">
        <f t="shared" si="149"/>
        <v>0</v>
      </c>
      <c r="CV41" s="51">
        <f t="shared" si="149"/>
        <v>0</v>
      </c>
      <c r="CW41" s="51">
        <f t="shared" si="149"/>
        <v>0</v>
      </c>
      <c r="CX41" s="51">
        <f t="shared" si="149"/>
        <v>0</v>
      </c>
      <c r="CY41" s="51">
        <f t="shared" si="150"/>
        <v>0</v>
      </c>
      <c r="CZ41" s="51">
        <f t="shared" si="150"/>
        <v>0</v>
      </c>
      <c r="DA41" s="51">
        <f t="shared" si="150"/>
        <v>0</v>
      </c>
      <c r="DB41" s="51">
        <f t="shared" si="150"/>
        <v>0</v>
      </c>
      <c r="DC41" s="51">
        <f t="shared" si="150"/>
        <v>0</v>
      </c>
      <c r="DD41" s="51">
        <f t="shared" si="150"/>
        <v>0</v>
      </c>
      <c r="DE41" s="51">
        <f t="shared" si="150"/>
        <v>0</v>
      </c>
      <c r="DF41" s="51">
        <f t="shared" si="150"/>
        <v>0</v>
      </c>
      <c r="DG41" s="51">
        <f t="shared" si="150"/>
        <v>0</v>
      </c>
      <c r="DH41" s="51">
        <f t="shared" si="150"/>
        <v>0</v>
      </c>
      <c r="DI41" s="51">
        <f t="shared" si="151"/>
        <v>0</v>
      </c>
      <c r="DJ41" s="51">
        <f t="shared" si="151"/>
        <v>0</v>
      </c>
      <c r="DK41" s="51">
        <f t="shared" si="151"/>
        <v>0</v>
      </c>
      <c r="DL41" s="51">
        <f t="shared" si="151"/>
        <v>0</v>
      </c>
      <c r="DM41" s="51">
        <f t="shared" si="151"/>
        <v>0</v>
      </c>
      <c r="DN41" s="51">
        <f t="shared" si="151"/>
        <v>0</v>
      </c>
      <c r="DO41" s="51">
        <f t="shared" si="151"/>
        <v>0</v>
      </c>
      <c r="DP41" s="51">
        <f t="shared" si="151"/>
        <v>0</v>
      </c>
      <c r="DQ41" s="51">
        <f t="shared" si="151"/>
        <v>0</v>
      </c>
      <c r="DR41" s="51">
        <f t="shared" si="151"/>
        <v>0</v>
      </c>
      <c r="DS41" s="51">
        <f t="shared" si="152"/>
        <v>0</v>
      </c>
      <c r="DT41" s="51">
        <f t="shared" si="152"/>
        <v>0</v>
      </c>
      <c r="DU41" s="51">
        <f t="shared" si="152"/>
        <v>0</v>
      </c>
      <c r="DV41" s="51">
        <f t="shared" si="152"/>
        <v>0</v>
      </c>
      <c r="DW41" s="51">
        <f t="shared" si="152"/>
        <v>0</v>
      </c>
      <c r="DX41" s="51">
        <f t="shared" si="152"/>
        <v>0</v>
      </c>
      <c r="DY41" s="51">
        <f t="shared" si="152"/>
        <v>0</v>
      </c>
      <c r="DZ41" s="51">
        <f t="shared" si="152"/>
        <v>0</v>
      </c>
      <c r="EA41" s="51">
        <f t="shared" si="152"/>
        <v>0</v>
      </c>
      <c r="EB41" s="51">
        <f t="shared" si="152"/>
        <v>0</v>
      </c>
      <c r="EC41" s="51">
        <f t="shared" si="153"/>
        <v>0</v>
      </c>
      <c r="ED41" s="51">
        <f t="shared" si="153"/>
        <v>0</v>
      </c>
      <c r="EE41" s="51">
        <f t="shared" si="153"/>
        <v>0</v>
      </c>
      <c r="EF41" s="51">
        <f t="shared" si="153"/>
        <v>0</v>
      </c>
      <c r="EG41" s="51">
        <f t="shared" si="153"/>
        <v>0</v>
      </c>
      <c r="EH41" s="51">
        <f t="shared" si="153"/>
        <v>0</v>
      </c>
      <c r="EI41" s="51">
        <f t="shared" si="153"/>
        <v>0</v>
      </c>
      <c r="EJ41" s="51">
        <f t="shared" si="153"/>
        <v>0</v>
      </c>
      <c r="EK41" s="51">
        <f t="shared" si="153"/>
        <v>0</v>
      </c>
      <c r="EL41" s="51">
        <f t="shared" si="153"/>
        <v>0</v>
      </c>
      <c r="EM41" s="51">
        <f t="shared" si="154"/>
        <v>0</v>
      </c>
      <c r="EN41" s="51">
        <f t="shared" si="154"/>
        <v>0</v>
      </c>
      <c r="EO41" s="51">
        <f t="shared" si="154"/>
        <v>0</v>
      </c>
      <c r="EP41" s="51">
        <f t="shared" si="154"/>
        <v>0</v>
      </c>
      <c r="EQ41" s="51">
        <f t="shared" si="154"/>
        <v>0</v>
      </c>
      <c r="ER41" s="51">
        <f t="shared" si="154"/>
        <v>0</v>
      </c>
      <c r="ES41" s="51">
        <f t="shared" si="154"/>
        <v>0</v>
      </c>
      <c r="ET41" s="51">
        <f t="shared" si="154"/>
        <v>0</v>
      </c>
      <c r="EU41" s="51">
        <f t="shared" si="154"/>
        <v>0</v>
      </c>
      <c r="EV41" s="51">
        <f t="shared" si="154"/>
        <v>0</v>
      </c>
      <c r="EW41" s="51">
        <f t="shared" si="155"/>
        <v>0</v>
      </c>
      <c r="EX41" s="51">
        <f t="shared" si="155"/>
        <v>0</v>
      </c>
      <c r="EY41" s="51">
        <f t="shared" si="155"/>
        <v>0</v>
      </c>
      <c r="EZ41" s="51">
        <f t="shared" si="155"/>
        <v>0</v>
      </c>
      <c r="FA41" s="51">
        <f t="shared" si="155"/>
        <v>0</v>
      </c>
      <c r="FB41" s="51">
        <f t="shared" si="155"/>
        <v>0</v>
      </c>
      <c r="FC41" s="51">
        <f t="shared" si="155"/>
        <v>0</v>
      </c>
      <c r="FD41" s="51">
        <f t="shared" si="155"/>
        <v>0</v>
      </c>
      <c r="FE41" s="51">
        <f t="shared" si="155"/>
        <v>0</v>
      </c>
      <c r="FF41" s="51">
        <f t="shared" si="155"/>
        <v>0</v>
      </c>
      <c r="FG41" s="51">
        <f t="shared" si="156"/>
        <v>0</v>
      </c>
      <c r="FH41" s="51">
        <f t="shared" si="156"/>
        <v>0</v>
      </c>
      <c r="FI41" s="51">
        <f t="shared" si="156"/>
        <v>0</v>
      </c>
      <c r="FJ41" s="51">
        <f t="shared" si="156"/>
        <v>0</v>
      </c>
      <c r="FK41" s="51">
        <f t="shared" si="156"/>
        <v>0</v>
      </c>
      <c r="FL41" s="51">
        <f t="shared" si="156"/>
        <v>0</v>
      </c>
      <c r="FM41" s="51">
        <f t="shared" si="156"/>
        <v>0</v>
      </c>
      <c r="FN41" s="51">
        <f t="shared" si="156"/>
        <v>0</v>
      </c>
      <c r="FO41" s="51">
        <f t="shared" si="156"/>
        <v>0</v>
      </c>
      <c r="FP41" s="51">
        <f t="shared" si="156"/>
        <v>0</v>
      </c>
      <c r="FQ41" s="51">
        <f t="shared" si="157"/>
        <v>0</v>
      </c>
      <c r="FR41" s="51">
        <f t="shared" si="157"/>
        <v>0</v>
      </c>
      <c r="FS41" s="51">
        <f t="shared" si="157"/>
        <v>0</v>
      </c>
      <c r="FT41" s="51">
        <f t="shared" si="157"/>
        <v>0</v>
      </c>
      <c r="FU41" s="51">
        <f t="shared" si="157"/>
        <v>0</v>
      </c>
      <c r="FV41" s="51">
        <f t="shared" si="157"/>
        <v>0</v>
      </c>
      <c r="FW41" s="51">
        <f t="shared" si="157"/>
        <v>0</v>
      </c>
      <c r="FX41" s="51">
        <f t="shared" si="157"/>
        <v>0</v>
      </c>
      <c r="FY41" s="51">
        <f t="shared" si="157"/>
        <v>0</v>
      </c>
      <c r="FZ41" s="51">
        <f t="shared" si="157"/>
        <v>0</v>
      </c>
      <c r="GA41" s="51">
        <f t="shared" si="158"/>
        <v>0</v>
      </c>
      <c r="GB41" s="51">
        <f t="shared" si="158"/>
        <v>0</v>
      </c>
      <c r="GC41" s="51">
        <f t="shared" si="158"/>
        <v>0</v>
      </c>
      <c r="GD41" s="51">
        <f t="shared" si="158"/>
        <v>0</v>
      </c>
      <c r="GE41" s="51">
        <f t="shared" si="158"/>
        <v>0</v>
      </c>
      <c r="GF41" s="51">
        <f t="shared" si="158"/>
        <v>0</v>
      </c>
      <c r="GG41" s="51">
        <f t="shared" si="158"/>
        <v>0</v>
      </c>
      <c r="GH41" s="51">
        <f t="shared" si="158"/>
        <v>0</v>
      </c>
      <c r="GI41" s="51">
        <f t="shared" si="158"/>
        <v>0</v>
      </c>
      <c r="GJ41" s="51">
        <f t="shared" si="158"/>
        <v>0</v>
      </c>
      <c r="GK41" s="51">
        <f t="shared" si="159"/>
        <v>0</v>
      </c>
      <c r="GL41" s="51">
        <f t="shared" si="159"/>
        <v>0</v>
      </c>
      <c r="GM41" s="51">
        <f t="shared" si="159"/>
        <v>0</v>
      </c>
      <c r="GN41" s="51">
        <f t="shared" si="159"/>
        <v>0</v>
      </c>
      <c r="GO41" s="51">
        <f t="shared" si="159"/>
        <v>0</v>
      </c>
      <c r="GP41" s="51">
        <f t="shared" si="159"/>
        <v>0</v>
      </c>
      <c r="GQ41" s="51">
        <f t="shared" si="159"/>
        <v>0</v>
      </c>
      <c r="GR41" s="51">
        <f t="shared" si="159"/>
        <v>0</v>
      </c>
      <c r="GS41" s="51">
        <f t="shared" si="159"/>
        <v>0</v>
      </c>
      <c r="GT41" s="51">
        <f t="shared" si="159"/>
        <v>0</v>
      </c>
      <c r="GU41" s="51">
        <f t="shared" si="160"/>
        <v>0</v>
      </c>
      <c r="GV41" s="51">
        <f t="shared" si="160"/>
        <v>0</v>
      </c>
      <c r="GW41" s="51">
        <f t="shared" si="160"/>
        <v>0</v>
      </c>
      <c r="GX41" s="51">
        <f t="shared" si="160"/>
        <v>0</v>
      </c>
      <c r="GY41" s="51">
        <f t="shared" si="160"/>
        <v>0</v>
      </c>
      <c r="GZ41" s="51">
        <f t="shared" si="160"/>
        <v>0</v>
      </c>
      <c r="HA41" s="51">
        <f t="shared" si="160"/>
        <v>0</v>
      </c>
      <c r="HB41" s="51">
        <f t="shared" si="160"/>
        <v>0</v>
      </c>
      <c r="HC41" s="51">
        <f t="shared" si="160"/>
        <v>0</v>
      </c>
      <c r="HD41" s="51">
        <f t="shared" si="160"/>
        <v>0</v>
      </c>
      <c r="HE41" s="51">
        <f t="shared" si="161"/>
        <v>0</v>
      </c>
      <c r="HF41" s="51">
        <f t="shared" si="161"/>
        <v>0</v>
      </c>
      <c r="HG41" s="51">
        <f t="shared" si="161"/>
        <v>0</v>
      </c>
      <c r="HH41" s="51">
        <f t="shared" si="161"/>
        <v>0</v>
      </c>
      <c r="HI41" s="51">
        <f t="shared" si="161"/>
        <v>0</v>
      </c>
      <c r="HJ41" s="51">
        <f t="shared" si="161"/>
        <v>0</v>
      </c>
      <c r="HK41" s="51">
        <f t="shared" si="161"/>
        <v>0</v>
      </c>
      <c r="HL41" s="51">
        <f t="shared" si="161"/>
        <v>0</v>
      </c>
      <c r="HM41" s="51">
        <f t="shared" si="161"/>
        <v>0</v>
      </c>
      <c r="HN41" s="51">
        <f t="shared" si="161"/>
        <v>0</v>
      </c>
      <c r="HO41" s="51">
        <f t="shared" si="161"/>
        <v>0</v>
      </c>
      <c r="HP41" s="51">
        <f t="shared" si="161"/>
        <v>0</v>
      </c>
      <c r="HR41" s="46">
        <v>38</v>
      </c>
      <c r="HS41" s="49">
        <f t="shared" si="35"/>
        <v>190</v>
      </c>
      <c r="HT41" s="52" t="str">
        <f t="shared" si="36"/>
        <v/>
      </c>
      <c r="HU41" s="63">
        <f t="shared" si="37"/>
        <v>0</v>
      </c>
      <c r="HV41" s="50">
        <f t="shared" si="10"/>
        <v>0</v>
      </c>
      <c r="HW41" s="50" t="str">
        <f t="shared" si="184"/>
        <v>03:10</v>
      </c>
      <c r="HX41" s="50">
        <v>18.761785941828453</v>
      </c>
      <c r="HY41" s="62">
        <f>HY40+HX41*Escenario1!$D$15*0.06</f>
        <v>463.69181166557667</v>
      </c>
      <c r="HZ41" s="50">
        <f t="shared" si="38"/>
        <v>16.190142318139575</v>
      </c>
      <c r="IA41" s="64">
        <f>IA40+HZ41*Escenario1!$D$15*0.06</f>
        <v>255.66948173766053</v>
      </c>
      <c r="IB41" s="54"/>
      <c r="IC41" s="47">
        <v>39</v>
      </c>
      <c r="ID41" s="48">
        <f t="shared" si="185"/>
        <v>0</v>
      </c>
      <c r="IE41" s="48">
        <f t="shared" si="162"/>
        <v>0</v>
      </c>
      <c r="IF41" s="48">
        <f t="shared" si="162"/>
        <v>0</v>
      </c>
      <c r="IG41" s="48">
        <f t="shared" si="162"/>
        <v>0</v>
      </c>
      <c r="IH41" s="48">
        <f t="shared" si="162"/>
        <v>0</v>
      </c>
      <c r="II41" s="48">
        <f t="shared" si="162"/>
        <v>0</v>
      </c>
      <c r="IJ41" s="48">
        <f t="shared" si="162"/>
        <v>0</v>
      </c>
      <c r="IK41" s="48">
        <f t="shared" si="162"/>
        <v>0</v>
      </c>
      <c r="IL41" s="48">
        <f t="shared" si="162"/>
        <v>0</v>
      </c>
      <c r="IM41" s="48">
        <f t="shared" si="162"/>
        <v>0</v>
      </c>
      <c r="IN41" s="48">
        <f t="shared" si="162"/>
        <v>0</v>
      </c>
      <c r="IO41" s="48">
        <f t="shared" si="163"/>
        <v>0</v>
      </c>
      <c r="IP41" s="48">
        <f t="shared" si="163"/>
        <v>0</v>
      </c>
      <c r="IQ41" s="48">
        <f t="shared" si="163"/>
        <v>0</v>
      </c>
      <c r="IR41" s="48">
        <f t="shared" si="163"/>
        <v>0</v>
      </c>
      <c r="IS41" s="48">
        <f t="shared" si="163"/>
        <v>0</v>
      </c>
      <c r="IT41" s="48">
        <f t="shared" si="163"/>
        <v>0</v>
      </c>
      <c r="IU41" s="48">
        <f t="shared" si="163"/>
        <v>0</v>
      </c>
      <c r="IV41" s="48">
        <f t="shared" si="163"/>
        <v>0</v>
      </c>
      <c r="IW41" s="48">
        <f t="shared" si="163"/>
        <v>0</v>
      </c>
      <c r="IX41" s="48">
        <f t="shared" si="163"/>
        <v>0</v>
      </c>
      <c r="IY41" s="48">
        <f t="shared" si="164"/>
        <v>0</v>
      </c>
      <c r="IZ41" s="48">
        <f t="shared" si="164"/>
        <v>0</v>
      </c>
      <c r="JA41" s="48">
        <f t="shared" si="164"/>
        <v>0</v>
      </c>
      <c r="JB41" s="48">
        <f t="shared" si="164"/>
        <v>0</v>
      </c>
      <c r="JC41" s="48">
        <f t="shared" si="164"/>
        <v>0</v>
      </c>
      <c r="JD41" s="48">
        <f t="shared" si="164"/>
        <v>0</v>
      </c>
      <c r="JE41" s="48">
        <f t="shared" si="164"/>
        <v>0</v>
      </c>
      <c r="JF41" s="48">
        <f t="shared" si="164"/>
        <v>0</v>
      </c>
      <c r="JG41" s="48">
        <f t="shared" si="164"/>
        <v>4.4751983576649488E-5</v>
      </c>
      <c r="JH41" s="48">
        <f t="shared" si="164"/>
        <v>1.1151658490373781E-4</v>
      </c>
      <c r="JI41" s="48">
        <f t="shared" si="165"/>
        <v>2.5595687974807398E-4</v>
      </c>
      <c r="JJ41" s="48">
        <f t="shared" si="165"/>
        <v>5.8604981628922268E-4</v>
      </c>
      <c r="JK41" s="48">
        <f t="shared" si="165"/>
        <v>1.3658629589843377E-3</v>
      </c>
      <c r="JL41" s="48">
        <f t="shared" si="165"/>
        <v>3.2093238342923826E-3</v>
      </c>
      <c r="JM41" s="48">
        <f t="shared" si="165"/>
        <v>7.8504339864859992E-3</v>
      </c>
      <c r="JN41" s="48">
        <f t="shared" si="165"/>
        <v>1.2976985830460603E-2</v>
      </c>
      <c r="JO41" s="48">
        <f t="shared" si="165"/>
        <v>6.7154609757989992E-3</v>
      </c>
      <c r="JP41" s="48">
        <f t="shared" si="165"/>
        <v>0</v>
      </c>
      <c r="JQ41" s="48">
        <f t="shared" si="165"/>
        <v>0</v>
      </c>
      <c r="JR41" s="48">
        <f t="shared" si="165"/>
        <v>0</v>
      </c>
      <c r="JS41" s="48">
        <f t="shared" si="166"/>
        <v>0</v>
      </c>
      <c r="JT41" s="48">
        <f t="shared" si="166"/>
        <v>0</v>
      </c>
      <c r="JU41" s="48">
        <f t="shared" si="166"/>
        <v>0</v>
      </c>
      <c r="JV41" s="48">
        <f t="shared" si="166"/>
        <v>0</v>
      </c>
      <c r="JW41" s="48">
        <f t="shared" si="166"/>
        <v>0</v>
      </c>
      <c r="JX41" s="48">
        <f t="shared" si="166"/>
        <v>0</v>
      </c>
      <c r="JY41" s="48">
        <f t="shared" si="166"/>
        <v>0</v>
      </c>
      <c r="JZ41" s="48">
        <f t="shared" si="166"/>
        <v>0</v>
      </c>
      <c r="KA41" s="48">
        <f t="shared" si="166"/>
        <v>0</v>
      </c>
      <c r="KB41" s="48">
        <f t="shared" si="166"/>
        <v>0</v>
      </c>
      <c r="KC41" s="48">
        <f t="shared" si="167"/>
        <v>0</v>
      </c>
      <c r="KD41" s="48">
        <f t="shared" si="167"/>
        <v>0</v>
      </c>
      <c r="KE41" s="48">
        <f t="shared" si="167"/>
        <v>0</v>
      </c>
      <c r="KF41" s="48">
        <f t="shared" si="167"/>
        <v>0</v>
      </c>
      <c r="KG41" s="48">
        <f t="shared" si="167"/>
        <v>0</v>
      </c>
      <c r="KH41" s="48">
        <f t="shared" si="167"/>
        <v>0</v>
      </c>
      <c r="KI41" s="48">
        <f t="shared" si="167"/>
        <v>0</v>
      </c>
      <c r="KJ41" s="48">
        <f t="shared" si="167"/>
        <v>0</v>
      </c>
      <c r="KK41" s="48">
        <f t="shared" si="167"/>
        <v>0</v>
      </c>
      <c r="KL41" s="48">
        <f t="shared" si="167"/>
        <v>0</v>
      </c>
      <c r="KM41" s="48">
        <f t="shared" si="168"/>
        <v>0</v>
      </c>
      <c r="KN41" s="48">
        <f t="shared" si="168"/>
        <v>0</v>
      </c>
      <c r="KO41" s="48">
        <f t="shared" si="168"/>
        <v>0</v>
      </c>
      <c r="KP41" s="48">
        <f t="shared" si="168"/>
        <v>0</v>
      </c>
      <c r="KQ41" s="48">
        <f t="shared" si="168"/>
        <v>0</v>
      </c>
      <c r="KR41" s="48">
        <f t="shared" si="168"/>
        <v>0</v>
      </c>
      <c r="KS41" s="48">
        <f t="shared" si="168"/>
        <v>0</v>
      </c>
      <c r="KT41" s="48">
        <f t="shared" si="168"/>
        <v>0</v>
      </c>
      <c r="KU41" s="48">
        <f t="shared" si="168"/>
        <v>0</v>
      </c>
      <c r="KV41" s="48">
        <f t="shared" si="168"/>
        <v>0</v>
      </c>
      <c r="KW41" s="48">
        <f t="shared" si="169"/>
        <v>0</v>
      </c>
      <c r="KX41" s="48">
        <f t="shared" si="169"/>
        <v>0</v>
      </c>
      <c r="KY41" s="48">
        <f t="shared" si="169"/>
        <v>0</v>
      </c>
      <c r="KZ41" s="48">
        <f t="shared" si="169"/>
        <v>0</v>
      </c>
      <c r="LA41" s="48">
        <f t="shared" si="169"/>
        <v>0</v>
      </c>
      <c r="LB41" s="48">
        <f t="shared" si="169"/>
        <v>0</v>
      </c>
      <c r="LC41" s="48">
        <f t="shared" si="169"/>
        <v>0</v>
      </c>
      <c r="LD41" s="48">
        <f t="shared" si="169"/>
        <v>0</v>
      </c>
      <c r="LE41" s="48">
        <f t="shared" si="169"/>
        <v>0</v>
      </c>
      <c r="LF41" s="48">
        <f t="shared" si="169"/>
        <v>0</v>
      </c>
      <c r="LG41" s="48">
        <f t="shared" si="170"/>
        <v>0</v>
      </c>
      <c r="LH41" s="48">
        <f t="shared" si="170"/>
        <v>0</v>
      </c>
      <c r="LI41" s="48">
        <f t="shared" si="170"/>
        <v>0</v>
      </c>
      <c r="LJ41" s="48">
        <f t="shared" si="170"/>
        <v>0</v>
      </c>
      <c r="LK41" s="48">
        <f t="shared" si="170"/>
        <v>0</v>
      </c>
      <c r="LL41" s="48">
        <f t="shared" si="170"/>
        <v>0</v>
      </c>
      <c r="LM41" s="48">
        <f t="shared" si="170"/>
        <v>0</v>
      </c>
      <c r="LN41" s="48">
        <f t="shared" si="170"/>
        <v>0</v>
      </c>
      <c r="LO41" s="48">
        <f t="shared" si="170"/>
        <v>0</v>
      </c>
      <c r="LP41" s="48">
        <f t="shared" si="170"/>
        <v>0</v>
      </c>
      <c r="LQ41" s="48">
        <f t="shared" si="171"/>
        <v>0</v>
      </c>
      <c r="LR41" s="48">
        <f t="shared" si="171"/>
        <v>0</v>
      </c>
      <c r="LS41" s="48">
        <f t="shared" si="171"/>
        <v>0</v>
      </c>
      <c r="LT41" s="48">
        <f t="shared" si="171"/>
        <v>0</v>
      </c>
      <c r="LU41" s="48">
        <f t="shared" si="171"/>
        <v>0</v>
      </c>
      <c r="LV41" s="48">
        <f t="shared" si="171"/>
        <v>0</v>
      </c>
      <c r="LW41" s="48">
        <f t="shared" si="171"/>
        <v>0</v>
      </c>
      <c r="LX41" s="48">
        <f t="shared" si="171"/>
        <v>0</v>
      </c>
      <c r="LY41" s="48">
        <f t="shared" si="171"/>
        <v>0</v>
      </c>
      <c r="LZ41" s="48">
        <f t="shared" si="171"/>
        <v>0</v>
      </c>
      <c r="MA41" s="48">
        <f t="shared" si="172"/>
        <v>0</v>
      </c>
      <c r="MB41" s="48">
        <f t="shared" si="172"/>
        <v>0</v>
      </c>
      <c r="MC41" s="48">
        <f t="shared" si="172"/>
        <v>0</v>
      </c>
      <c r="MD41" s="48">
        <f t="shared" si="172"/>
        <v>0</v>
      </c>
      <c r="ME41" s="48">
        <f t="shared" si="172"/>
        <v>0</v>
      </c>
      <c r="MF41" s="48">
        <f t="shared" si="172"/>
        <v>0</v>
      </c>
      <c r="MG41" s="48">
        <f t="shared" si="172"/>
        <v>0</v>
      </c>
      <c r="MH41" s="48">
        <f t="shared" si="172"/>
        <v>0</v>
      </c>
      <c r="MI41" s="48">
        <f t="shared" si="172"/>
        <v>0</v>
      </c>
      <c r="MJ41" s="48">
        <f t="shared" si="172"/>
        <v>0</v>
      </c>
      <c r="MK41" s="48">
        <f t="shared" si="173"/>
        <v>0</v>
      </c>
      <c r="ML41" s="48">
        <f t="shared" si="173"/>
        <v>0</v>
      </c>
      <c r="MM41" s="48">
        <f t="shared" si="173"/>
        <v>0</v>
      </c>
      <c r="MN41" s="48">
        <f t="shared" si="173"/>
        <v>0</v>
      </c>
      <c r="MO41" s="48">
        <f t="shared" si="173"/>
        <v>0</v>
      </c>
      <c r="MP41" s="48">
        <f t="shared" si="173"/>
        <v>0</v>
      </c>
      <c r="MQ41" s="48">
        <f t="shared" si="173"/>
        <v>0</v>
      </c>
      <c r="MR41" s="48">
        <f t="shared" si="173"/>
        <v>0</v>
      </c>
      <c r="MS41" s="48">
        <f t="shared" si="173"/>
        <v>0</v>
      </c>
      <c r="MT41" s="48">
        <f t="shared" si="173"/>
        <v>0</v>
      </c>
      <c r="MU41" s="48">
        <f t="shared" si="174"/>
        <v>0</v>
      </c>
      <c r="MV41" s="48">
        <f t="shared" si="174"/>
        <v>0</v>
      </c>
      <c r="MW41" s="48">
        <f t="shared" si="174"/>
        <v>0</v>
      </c>
      <c r="MX41" s="48">
        <f t="shared" si="174"/>
        <v>0</v>
      </c>
      <c r="MY41" s="48">
        <f t="shared" si="174"/>
        <v>0</v>
      </c>
      <c r="MZ41" s="48">
        <f t="shared" si="174"/>
        <v>0</v>
      </c>
      <c r="NA41" s="48">
        <f t="shared" si="174"/>
        <v>0</v>
      </c>
      <c r="NB41" s="48">
        <f t="shared" si="174"/>
        <v>0</v>
      </c>
      <c r="NC41" s="48">
        <f t="shared" si="174"/>
        <v>0</v>
      </c>
      <c r="ND41" s="48">
        <f t="shared" si="174"/>
        <v>0</v>
      </c>
      <c r="NE41" s="48">
        <f t="shared" si="175"/>
        <v>0</v>
      </c>
      <c r="NF41" s="48">
        <f t="shared" si="175"/>
        <v>0</v>
      </c>
      <c r="NG41" s="48">
        <f t="shared" si="175"/>
        <v>0</v>
      </c>
      <c r="NH41" s="48">
        <f t="shared" si="175"/>
        <v>0</v>
      </c>
      <c r="NI41" s="48">
        <f t="shared" si="175"/>
        <v>0</v>
      </c>
      <c r="NJ41" s="48">
        <f t="shared" si="175"/>
        <v>0</v>
      </c>
      <c r="NK41" s="48">
        <f t="shared" si="175"/>
        <v>0</v>
      </c>
      <c r="NL41" s="48">
        <f t="shared" si="175"/>
        <v>0</v>
      </c>
      <c r="NM41" s="48">
        <f t="shared" si="175"/>
        <v>0</v>
      </c>
      <c r="NN41" s="48">
        <f t="shared" si="175"/>
        <v>0</v>
      </c>
      <c r="NO41" s="48">
        <f t="shared" si="176"/>
        <v>0</v>
      </c>
      <c r="NP41" s="48">
        <f t="shared" si="176"/>
        <v>0</v>
      </c>
      <c r="NQ41" s="48">
        <f t="shared" si="176"/>
        <v>0</v>
      </c>
      <c r="NR41" s="48">
        <f t="shared" si="176"/>
        <v>0</v>
      </c>
      <c r="NS41" s="48">
        <f t="shared" si="176"/>
        <v>0</v>
      </c>
      <c r="NT41" s="48">
        <f t="shared" si="176"/>
        <v>0</v>
      </c>
      <c r="NU41" s="48">
        <f t="shared" si="176"/>
        <v>0</v>
      </c>
      <c r="NV41" s="48">
        <f t="shared" si="176"/>
        <v>0</v>
      </c>
      <c r="NW41" s="48">
        <f t="shared" si="176"/>
        <v>0</v>
      </c>
      <c r="NX41" s="48">
        <f t="shared" si="176"/>
        <v>0</v>
      </c>
      <c r="NY41" s="48">
        <f t="shared" si="177"/>
        <v>0</v>
      </c>
      <c r="NZ41" s="48">
        <f t="shared" si="177"/>
        <v>0</v>
      </c>
      <c r="OA41" s="48">
        <f t="shared" si="177"/>
        <v>0</v>
      </c>
      <c r="OB41" s="48">
        <f t="shared" si="177"/>
        <v>0</v>
      </c>
      <c r="OC41" s="48">
        <f t="shared" si="177"/>
        <v>0</v>
      </c>
      <c r="OD41" s="48">
        <f t="shared" si="177"/>
        <v>0</v>
      </c>
      <c r="OE41" s="48">
        <f t="shared" si="177"/>
        <v>0</v>
      </c>
      <c r="OF41" s="48">
        <f t="shared" si="177"/>
        <v>0</v>
      </c>
      <c r="OG41" s="48">
        <f t="shared" si="177"/>
        <v>0</v>
      </c>
      <c r="OH41" s="48">
        <f t="shared" si="177"/>
        <v>0</v>
      </c>
      <c r="OI41" s="48">
        <f t="shared" si="178"/>
        <v>0</v>
      </c>
      <c r="OJ41" s="48">
        <f t="shared" si="178"/>
        <v>0</v>
      </c>
      <c r="OK41" s="48">
        <f t="shared" si="178"/>
        <v>0</v>
      </c>
      <c r="OL41" s="48">
        <f t="shared" si="178"/>
        <v>0</v>
      </c>
      <c r="OM41" s="48">
        <f t="shared" si="178"/>
        <v>0</v>
      </c>
      <c r="ON41" s="48">
        <f t="shared" si="178"/>
        <v>0</v>
      </c>
      <c r="OO41" s="48">
        <f t="shared" si="178"/>
        <v>0</v>
      </c>
      <c r="OP41" s="48">
        <f t="shared" si="178"/>
        <v>0</v>
      </c>
      <c r="OQ41" s="48">
        <f t="shared" si="178"/>
        <v>0</v>
      </c>
      <c r="OR41" s="48">
        <f t="shared" si="178"/>
        <v>0</v>
      </c>
      <c r="OS41" s="48">
        <f t="shared" si="179"/>
        <v>0</v>
      </c>
      <c r="OT41" s="48">
        <f t="shared" si="179"/>
        <v>0</v>
      </c>
      <c r="OU41" s="48">
        <f t="shared" si="179"/>
        <v>0</v>
      </c>
      <c r="OV41" s="48">
        <f t="shared" si="179"/>
        <v>0</v>
      </c>
      <c r="OW41" s="48">
        <f t="shared" si="179"/>
        <v>0</v>
      </c>
      <c r="OX41" s="48">
        <f t="shared" si="179"/>
        <v>0</v>
      </c>
      <c r="OY41" s="48">
        <f t="shared" si="179"/>
        <v>0</v>
      </c>
      <c r="OZ41" s="48">
        <f t="shared" si="179"/>
        <v>0</v>
      </c>
      <c r="PA41" s="48">
        <f t="shared" si="179"/>
        <v>0</v>
      </c>
      <c r="PB41" s="48">
        <f t="shared" si="179"/>
        <v>0</v>
      </c>
      <c r="PC41" s="48">
        <f t="shared" si="180"/>
        <v>0</v>
      </c>
      <c r="PD41" s="48">
        <f t="shared" si="180"/>
        <v>0</v>
      </c>
      <c r="PE41" s="48">
        <f t="shared" si="180"/>
        <v>0</v>
      </c>
      <c r="PF41" s="48">
        <f t="shared" si="180"/>
        <v>0</v>
      </c>
      <c r="PG41" s="48">
        <f t="shared" si="180"/>
        <v>0</v>
      </c>
      <c r="PH41" s="48">
        <f t="shared" si="180"/>
        <v>0</v>
      </c>
      <c r="PI41" s="48">
        <f t="shared" si="180"/>
        <v>0</v>
      </c>
      <c r="PJ41" s="48">
        <f t="shared" si="180"/>
        <v>0</v>
      </c>
      <c r="PK41" s="48">
        <f t="shared" si="180"/>
        <v>0</v>
      </c>
      <c r="PL41" s="48">
        <f t="shared" si="180"/>
        <v>0</v>
      </c>
      <c r="PM41" s="48">
        <f t="shared" si="180"/>
        <v>0</v>
      </c>
      <c r="PN41" s="48">
        <f t="shared" si="180"/>
        <v>0</v>
      </c>
    </row>
    <row r="42" spans="1:430" x14ac:dyDescent="0.3">
      <c r="A42" s="29">
        <v>23</v>
      </c>
      <c r="B42" s="30">
        <f t="shared" si="96"/>
        <v>63.888888888888886</v>
      </c>
      <c r="C42" s="31">
        <f t="shared" si="97"/>
        <v>82.313691076361465</v>
      </c>
      <c r="D42" s="29">
        <f t="shared" si="98"/>
        <v>115</v>
      </c>
      <c r="E42" s="30">
        <f t="shared" si="99"/>
        <v>46.066946634986067</v>
      </c>
      <c r="F42" s="30">
        <f t="shared" si="104"/>
        <v>0.86328701605824421</v>
      </c>
      <c r="G42" s="30">
        <f t="shared" si="100"/>
        <v>0.63725834467811449</v>
      </c>
      <c r="H42" s="30">
        <f t="shared" si="101"/>
        <v>0.22602867138012972</v>
      </c>
      <c r="I42" s="30">
        <f t="shared" si="102"/>
        <v>0.11276526683807223</v>
      </c>
      <c r="J42" s="30">
        <f t="shared" si="103"/>
        <v>0.75052174922017201</v>
      </c>
      <c r="W42" s="46">
        <v>39</v>
      </c>
      <c r="X42" s="49">
        <f t="shared" si="14"/>
        <v>195</v>
      </c>
      <c r="Y42" s="52" t="str">
        <f t="shared" si="181"/>
        <v/>
      </c>
      <c r="Z42" s="63">
        <f t="shared" si="182"/>
        <v>0</v>
      </c>
      <c r="AA42" s="50">
        <f t="shared" si="8"/>
        <v>0</v>
      </c>
      <c r="AB42" s="50">
        <v>2.8590319925831666</v>
      </c>
      <c r="AC42" s="62">
        <f t="shared" si="186"/>
        <v>208.88003952569107</v>
      </c>
      <c r="AD42" s="54"/>
      <c r="AE42" s="46">
        <v>40</v>
      </c>
      <c r="AF42" s="51">
        <f t="shared" si="183"/>
        <v>0</v>
      </c>
      <c r="AG42" s="51">
        <f t="shared" si="143"/>
        <v>0</v>
      </c>
      <c r="AH42" s="51">
        <f t="shared" si="143"/>
        <v>0</v>
      </c>
      <c r="AI42" s="51">
        <f t="shared" si="143"/>
        <v>0</v>
      </c>
      <c r="AJ42" s="51">
        <f t="shared" si="143"/>
        <v>0</v>
      </c>
      <c r="AK42" s="51">
        <f t="shared" si="143"/>
        <v>0</v>
      </c>
      <c r="AL42" s="51">
        <f t="shared" si="143"/>
        <v>0</v>
      </c>
      <c r="AM42" s="51">
        <f t="shared" si="143"/>
        <v>0</v>
      </c>
      <c r="AN42" s="51">
        <f t="shared" si="143"/>
        <v>0</v>
      </c>
      <c r="AO42" s="51">
        <f t="shared" si="143"/>
        <v>0</v>
      </c>
      <c r="AP42" s="51">
        <f t="shared" si="143"/>
        <v>0</v>
      </c>
      <c r="AQ42" s="51">
        <f t="shared" si="144"/>
        <v>0</v>
      </c>
      <c r="AR42" s="51">
        <f t="shared" si="144"/>
        <v>0</v>
      </c>
      <c r="AS42" s="51">
        <f t="shared" si="144"/>
        <v>0</v>
      </c>
      <c r="AT42" s="51">
        <f t="shared" si="144"/>
        <v>0</v>
      </c>
      <c r="AU42" s="51">
        <f t="shared" si="144"/>
        <v>0</v>
      </c>
      <c r="AV42" s="51">
        <f t="shared" si="144"/>
        <v>0</v>
      </c>
      <c r="AW42" s="51">
        <f t="shared" si="144"/>
        <v>0</v>
      </c>
      <c r="AX42" s="51">
        <f t="shared" si="144"/>
        <v>0</v>
      </c>
      <c r="AY42" s="51">
        <f t="shared" si="144"/>
        <v>1.4372901692793086E-5</v>
      </c>
      <c r="AZ42" s="51">
        <f t="shared" si="144"/>
        <v>2.7857067307628778E-5</v>
      </c>
      <c r="BA42" s="51">
        <f t="shared" si="145"/>
        <v>4.1075027703360157E-5</v>
      </c>
      <c r="BB42" s="51">
        <f t="shared" si="145"/>
        <v>5.9699549011322866E-5</v>
      </c>
      <c r="BC42" s="51">
        <f t="shared" si="145"/>
        <v>8.7540741517313391E-5</v>
      </c>
      <c r="BD42" s="51">
        <f t="shared" si="145"/>
        <v>1.2837388479443857E-4</v>
      </c>
      <c r="BE42" s="51">
        <f t="shared" si="145"/>
        <v>1.8776725283595457E-4</v>
      </c>
      <c r="BF42" s="51">
        <f t="shared" si="145"/>
        <v>2.7490993918839258E-4</v>
      </c>
      <c r="BG42" s="51">
        <f t="shared" si="145"/>
        <v>4.0443968208431289E-4</v>
      </c>
      <c r="BH42" s="51">
        <f t="shared" si="145"/>
        <v>5.9827068957529241E-4</v>
      </c>
      <c r="BI42" s="51">
        <f t="shared" si="145"/>
        <v>8.8742146466493359E-4</v>
      </c>
      <c r="BJ42" s="51">
        <f t="shared" si="145"/>
        <v>1.3138426304416823E-3</v>
      </c>
      <c r="BK42" s="51">
        <f t="shared" si="146"/>
        <v>1.9322447552118155E-3</v>
      </c>
      <c r="BL42" s="51">
        <f t="shared" si="146"/>
        <v>2.9578823769679957E-3</v>
      </c>
      <c r="BM42" s="51">
        <f t="shared" si="146"/>
        <v>4.3725776573519236E-3</v>
      </c>
      <c r="BN42" s="51">
        <f t="shared" si="146"/>
        <v>5.6037913669719245E-3</v>
      </c>
      <c r="BO42" s="51">
        <f t="shared" si="146"/>
        <v>6.0067150249743864E-3</v>
      </c>
      <c r="BP42" s="51">
        <f t="shared" si="146"/>
        <v>5.0334268353983951E-3</v>
      </c>
      <c r="BQ42" s="51">
        <f t="shared" si="146"/>
        <v>2.648818732339102E-3</v>
      </c>
      <c r="BR42" s="51">
        <f t="shared" si="146"/>
        <v>7.6072713075802073E-4</v>
      </c>
      <c r="BS42" s="51">
        <f t="shared" si="146"/>
        <v>0</v>
      </c>
      <c r="BT42" s="51">
        <f t="shared" si="146"/>
        <v>0</v>
      </c>
      <c r="BU42" s="51">
        <f t="shared" si="147"/>
        <v>0</v>
      </c>
      <c r="BV42" s="51">
        <f t="shared" si="147"/>
        <v>0</v>
      </c>
      <c r="BW42" s="51">
        <f t="shared" si="147"/>
        <v>0</v>
      </c>
      <c r="BX42" s="51">
        <f t="shared" si="147"/>
        <v>0</v>
      </c>
      <c r="BY42" s="51">
        <f t="shared" si="147"/>
        <v>0</v>
      </c>
      <c r="BZ42" s="51">
        <f t="shared" si="147"/>
        <v>0</v>
      </c>
      <c r="CA42" s="51">
        <f t="shared" si="147"/>
        <v>0</v>
      </c>
      <c r="CB42" s="51">
        <f t="shared" si="147"/>
        <v>0</v>
      </c>
      <c r="CC42" s="51">
        <f t="shared" si="147"/>
        <v>0</v>
      </c>
      <c r="CD42" s="51">
        <f t="shared" si="147"/>
        <v>0</v>
      </c>
      <c r="CE42" s="51">
        <f t="shared" si="148"/>
        <v>0</v>
      </c>
      <c r="CF42" s="51">
        <f t="shared" si="148"/>
        <v>0</v>
      </c>
      <c r="CG42" s="51">
        <f t="shared" si="148"/>
        <v>0</v>
      </c>
      <c r="CH42" s="51">
        <f t="shared" si="148"/>
        <v>0</v>
      </c>
      <c r="CI42" s="51">
        <f t="shared" si="148"/>
        <v>0</v>
      </c>
      <c r="CJ42" s="51">
        <f t="shared" si="148"/>
        <v>0</v>
      </c>
      <c r="CK42" s="51">
        <f t="shared" si="148"/>
        <v>0</v>
      </c>
      <c r="CL42" s="51">
        <f t="shared" si="148"/>
        <v>0</v>
      </c>
      <c r="CM42" s="51">
        <f t="shared" si="148"/>
        <v>0</v>
      </c>
      <c r="CN42" s="51">
        <f t="shared" si="148"/>
        <v>0</v>
      </c>
      <c r="CO42" s="51">
        <f t="shared" si="149"/>
        <v>0</v>
      </c>
      <c r="CP42" s="51">
        <f t="shared" si="149"/>
        <v>0</v>
      </c>
      <c r="CQ42" s="51">
        <f t="shared" si="149"/>
        <v>0</v>
      </c>
      <c r="CR42" s="51">
        <f t="shared" si="149"/>
        <v>0</v>
      </c>
      <c r="CS42" s="51">
        <f t="shared" si="149"/>
        <v>0</v>
      </c>
      <c r="CT42" s="51">
        <f t="shared" si="149"/>
        <v>0</v>
      </c>
      <c r="CU42" s="51">
        <f t="shared" si="149"/>
        <v>0</v>
      </c>
      <c r="CV42" s="51">
        <f t="shared" si="149"/>
        <v>0</v>
      </c>
      <c r="CW42" s="51">
        <f t="shared" si="149"/>
        <v>0</v>
      </c>
      <c r="CX42" s="51">
        <f t="shared" si="149"/>
        <v>0</v>
      </c>
      <c r="CY42" s="51">
        <f t="shared" si="150"/>
        <v>0</v>
      </c>
      <c r="CZ42" s="51">
        <f t="shared" si="150"/>
        <v>0</v>
      </c>
      <c r="DA42" s="51">
        <f t="shared" si="150"/>
        <v>0</v>
      </c>
      <c r="DB42" s="51">
        <f t="shared" si="150"/>
        <v>0</v>
      </c>
      <c r="DC42" s="51">
        <f t="shared" si="150"/>
        <v>0</v>
      </c>
      <c r="DD42" s="51">
        <f t="shared" si="150"/>
        <v>0</v>
      </c>
      <c r="DE42" s="51">
        <f t="shared" si="150"/>
        <v>0</v>
      </c>
      <c r="DF42" s="51">
        <f t="shared" si="150"/>
        <v>0</v>
      </c>
      <c r="DG42" s="51">
        <f t="shared" si="150"/>
        <v>0</v>
      </c>
      <c r="DH42" s="51">
        <f t="shared" si="150"/>
        <v>0</v>
      </c>
      <c r="DI42" s="51">
        <f t="shared" si="151"/>
        <v>0</v>
      </c>
      <c r="DJ42" s="51">
        <f t="shared" si="151"/>
        <v>0</v>
      </c>
      <c r="DK42" s="51">
        <f t="shared" si="151"/>
        <v>0</v>
      </c>
      <c r="DL42" s="51">
        <f t="shared" si="151"/>
        <v>0</v>
      </c>
      <c r="DM42" s="51">
        <f t="shared" si="151"/>
        <v>0</v>
      </c>
      <c r="DN42" s="51">
        <f t="shared" si="151"/>
        <v>0</v>
      </c>
      <c r="DO42" s="51">
        <f t="shared" si="151"/>
        <v>0</v>
      </c>
      <c r="DP42" s="51">
        <f t="shared" si="151"/>
        <v>0</v>
      </c>
      <c r="DQ42" s="51">
        <f t="shared" si="151"/>
        <v>0</v>
      </c>
      <c r="DR42" s="51">
        <f t="shared" si="151"/>
        <v>0</v>
      </c>
      <c r="DS42" s="51">
        <f t="shared" si="152"/>
        <v>0</v>
      </c>
      <c r="DT42" s="51">
        <f t="shared" si="152"/>
        <v>0</v>
      </c>
      <c r="DU42" s="51">
        <f t="shared" si="152"/>
        <v>0</v>
      </c>
      <c r="DV42" s="51">
        <f t="shared" si="152"/>
        <v>0</v>
      </c>
      <c r="DW42" s="51">
        <f t="shared" si="152"/>
        <v>0</v>
      </c>
      <c r="DX42" s="51">
        <f t="shared" si="152"/>
        <v>0</v>
      </c>
      <c r="DY42" s="51">
        <f t="shared" si="152"/>
        <v>0</v>
      </c>
      <c r="DZ42" s="51">
        <f t="shared" si="152"/>
        <v>0</v>
      </c>
      <c r="EA42" s="51">
        <f t="shared" si="152"/>
        <v>0</v>
      </c>
      <c r="EB42" s="51">
        <f t="shared" si="152"/>
        <v>0</v>
      </c>
      <c r="EC42" s="51">
        <f t="shared" si="153"/>
        <v>0</v>
      </c>
      <c r="ED42" s="51">
        <f t="shared" si="153"/>
        <v>0</v>
      </c>
      <c r="EE42" s="51">
        <f t="shared" si="153"/>
        <v>0</v>
      </c>
      <c r="EF42" s="51">
        <f t="shared" si="153"/>
        <v>0</v>
      </c>
      <c r="EG42" s="51">
        <f t="shared" si="153"/>
        <v>0</v>
      </c>
      <c r="EH42" s="51">
        <f t="shared" si="153"/>
        <v>0</v>
      </c>
      <c r="EI42" s="51">
        <f t="shared" si="153"/>
        <v>0</v>
      </c>
      <c r="EJ42" s="51">
        <f t="shared" si="153"/>
        <v>0</v>
      </c>
      <c r="EK42" s="51">
        <f t="shared" si="153"/>
        <v>0</v>
      </c>
      <c r="EL42" s="51">
        <f t="shared" si="153"/>
        <v>0</v>
      </c>
      <c r="EM42" s="51">
        <f t="shared" si="154"/>
        <v>0</v>
      </c>
      <c r="EN42" s="51">
        <f t="shared" si="154"/>
        <v>0</v>
      </c>
      <c r="EO42" s="51">
        <f t="shared" si="154"/>
        <v>0</v>
      </c>
      <c r="EP42" s="51">
        <f t="shared" si="154"/>
        <v>0</v>
      </c>
      <c r="EQ42" s="51">
        <f t="shared" si="154"/>
        <v>0</v>
      </c>
      <c r="ER42" s="51">
        <f t="shared" si="154"/>
        <v>0</v>
      </c>
      <c r="ES42" s="51">
        <f t="shared" si="154"/>
        <v>0</v>
      </c>
      <c r="ET42" s="51">
        <f t="shared" si="154"/>
        <v>0</v>
      </c>
      <c r="EU42" s="51">
        <f t="shared" si="154"/>
        <v>0</v>
      </c>
      <c r="EV42" s="51">
        <f t="shared" si="154"/>
        <v>0</v>
      </c>
      <c r="EW42" s="51">
        <f t="shared" si="155"/>
        <v>0</v>
      </c>
      <c r="EX42" s="51">
        <f t="shared" si="155"/>
        <v>0</v>
      </c>
      <c r="EY42" s="51">
        <f t="shared" si="155"/>
        <v>0</v>
      </c>
      <c r="EZ42" s="51">
        <f t="shared" si="155"/>
        <v>0</v>
      </c>
      <c r="FA42" s="51">
        <f t="shared" si="155"/>
        <v>0</v>
      </c>
      <c r="FB42" s="51">
        <f t="shared" si="155"/>
        <v>0</v>
      </c>
      <c r="FC42" s="51">
        <f t="shared" si="155"/>
        <v>0</v>
      </c>
      <c r="FD42" s="51">
        <f t="shared" si="155"/>
        <v>0</v>
      </c>
      <c r="FE42" s="51">
        <f t="shared" si="155"/>
        <v>0</v>
      </c>
      <c r="FF42" s="51">
        <f t="shared" si="155"/>
        <v>0</v>
      </c>
      <c r="FG42" s="51">
        <f t="shared" si="156"/>
        <v>0</v>
      </c>
      <c r="FH42" s="51">
        <f t="shared" si="156"/>
        <v>0</v>
      </c>
      <c r="FI42" s="51">
        <f t="shared" si="156"/>
        <v>0</v>
      </c>
      <c r="FJ42" s="51">
        <f t="shared" si="156"/>
        <v>0</v>
      </c>
      <c r="FK42" s="51">
        <f t="shared" si="156"/>
        <v>0</v>
      </c>
      <c r="FL42" s="51">
        <f t="shared" si="156"/>
        <v>0</v>
      </c>
      <c r="FM42" s="51">
        <f t="shared" si="156"/>
        <v>0</v>
      </c>
      <c r="FN42" s="51">
        <f t="shared" si="156"/>
        <v>0</v>
      </c>
      <c r="FO42" s="51">
        <f t="shared" si="156"/>
        <v>0</v>
      </c>
      <c r="FP42" s="51">
        <f t="shared" si="156"/>
        <v>0</v>
      </c>
      <c r="FQ42" s="51">
        <f t="shared" si="157"/>
        <v>0</v>
      </c>
      <c r="FR42" s="51">
        <f t="shared" si="157"/>
        <v>0</v>
      </c>
      <c r="FS42" s="51">
        <f t="shared" si="157"/>
        <v>0</v>
      </c>
      <c r="FT42" s="51">
        <f t="shared" si="157"/>
        <v>0</v>
      </c>
      <c r="FU42" s="51">
        <f t="shared" si="157"/>
        <v>0</v>
      </c>
      <c r="FV42" s="51">
        <f t="shared" si="157"/>
        <v>0</v>
      </c>
      <c r="FW42" s="51">
        <f t="shared" si="157"/>
        <v>0</v>
      </c>
      <c r="FX42" s="51">
        <f t="shared" si="157"/>
        <v>0</v>
      </c>
      <c r="FY42" s="51">
        <f t="shared" si="157"/>
        <v>0</v>
      </c>
      <c r="FZ42" s="51">
        <f t="shared" si="157"/>
        <v>0</v>
      </c>
      <c r="GA42" s="51">
        <f t="shared" si="158"/>
        <v>0</v>
      </c>
      <c r="GB42" s="51">
        <f t="shared" si="158"/>
        <v>0</v>
      </c>
      <c r="GC42" s="51">
        <f t="shared" si="158"/>
        <v>0</v>
      </c>
      <c r="GD42" s="51">
        <f t="shared" si="158"/>
        <v>0</v>
      </c>
      <c r="GE42" s="51">
        <f t="shared" si="158"/>
        <v>0</v>
      </c>
      <c r="GF42" s="51">
        <f t="shared" si="158"/>
        <v>0</v>
      </c>
      <c r="GG42" s="51">
        <f t="shared" si="158"/>
        <v>0</v>
      </c>
      <c r="GH42" s="51">
        <f t="shared" si="158"/>
        <v>0</v>
      </c>
      <c r="GI42" s="51">
        <f t="shared" si="158"/>
        <v>0</v>
      </c>
      <c r="GJ42" s="51">
        <f t="shared" si="158"/>
        <v>0</v>
      </c>
      <c r="GK42" s="51">
        <f t="shared" si="159"/>
        <v>0</v>
      </c>
      <c r="GL42" s="51">
        <f t="shared" si="159"/>
        <v>0</v>
      </c>
      <c r="GM42" s="51">
        <f t="shared" si="159"/>
        <v>0</v>
      </c>
      <c r="GN42" s="51">
        <f t="shared" si="159"/>
        <v>0</v>
      </c>
      <c r="GO42" s="51">
        <f t="shared" si="159"/>
        <v>0</v>
      </c>
      <c r="GP42" s="51">
        <f t="shared" si="159"/>
        <v>0</v>
      </c>
      <c r="GQ42" s="51">
        <f t="shared" si="159"/>
        <v>0</v>
      </c>
      <c r="GR42" s="51">
        <f t="shared" si="159"/>
        <v>0</v>
      </c>
      <c r="GS42" s="51">
        <f t="shared" si="159"/>
        <v>0</v>
      </c>
      <c r="GT42" s="51">
        <f t="shared" si="159"/>
        <v>0</v>
      </c>
      <c r="GU42" s="51">
        <f t="shared" si="160"/>
        <v>0</v>
      </c>
      <c r="GV42" s="51">
        <f t="shared" si="160"/>
        <v>0</v>
      </c>
      <c r="GW42" s="51">
        <f t="shared" si="160"/>
        <v>0</v>
      </c>
      <c r="GX42" s="51">
        <f t="shared" si="160"/>
        <v>0</v>
      </c>
      <c r="GY42" s="51">
        <f t="shared" si="160"/>
        <v>0</v>
      </c>
      <c r="GZ42" s="51">
        <f t="shared" si="160"/>
        <v>0</v>
      </c>
      <c r="HA42" s="51">
        <f t="shared" si="160"/>
        <v>0</v>
      </c>
      <c r="HB42" s="51">
        <f t="shared" si="160"/>
        <v>0</v>
      </c>
      <c r="HC42" s="51">
        <f t="shared" si="160"/>
        <v>0</v>
      </c>
      <c r="HD42" s="51">
        <f t="shared" si="160"/>
        <v>0</v>
      </c>
      <c r="HE42" s="51">
        <f t="shared" si="161"/>
        <v>0</v>
      </c>
      <c r="HF42" s="51">
        <f t="shared" si="161"/>
        <v>0</v>
      </c>
      <c r="HG42" s="51">
        <f t="shared" si="161"/>
        <v>0</v>
      </c>
      <c r="HH42" s="51">
        <f t="shared" si="161"/>
        <v>0</v>
      </c>
      <c r="HI42" s="51">
        <f t="shared" si="161"/>
        <v>0</v>
      </c>
      <c r="HJ42" s="51">
        <f t="shared" si="161"/>
        <v>0</v>
      </c>
      <c r="HK42" s="51">
        <f t="shared" si="161"/>
        <v>0</v>
      </c>
      <c r="HL42" s="51">
        <f t="shared" si="161"/>
        <v>0</v>
      </c>
      <c r="HM42" s="51">
        <f t="shared" si="161"/>
        <v>0</v>
      </c>
      <c r="HN42" s="51">
        <f t="shared" si="161"/>
        <v>0</v>
      </c>
      <c r="HO42" s="51">
        <f t="shared" si="161"/>
        <v>0</v>
      </c>
      <c r="HP42" s="51">
        <f t="shared" si="161"/>
        <v>0</v>
      </c>
      <c r="HR42" s="46">
        <v>39</v>
      </c>
      <c r="HS42" s="49">
        <f t="shared" si="35"/>
        <v>195</v>
      </c>
      <c r="HT42" s="52" t="str">
        <f t="shared" si="36"/>
        <v/>
      </c>
      <c r="HU42" s="63">
        <f t="shared" si="37"/>
        <v>0</v>
      </c>
      <c r="HV42" s="50">
        <f t="shared" si="10"/>
        <v>0</v>
      </c>
      <c r="HW42" s="50" t="str">
        <f t="shared" si="184"/>
        <v>03:15</v>
      </c>
      <c r="HX42" s="50">
        <v>9.7954956748029414</v>
      </c>
      <c r="HY42" s="62">
        <f>HY41+HX42*Escenario1!$D$15*0.06</f>
        <v>466.63046036801757</v>
      </c>
      <c r="HZ42" s="50">
        <f t="shared" si="38"/>
        <v>6.9364636822197747</v>
      </c>
      <c r="IA42" s="64">
        <f>IA41+HZ42*Escenario1!$D$15*0.06</f>
        <v>257.75042084232649</v>
      </c>
      <c r="IB42" s="54"/>
      <c r="IC42" s="47">
        <v>40</v>
      </c>
      <c r="ID42" s="48">
        <f t="shared" si="185"/>
        <v>0</v>
      </c>
      <c r="IE42" s="48">
        <f t="shared" si="162"/>
        <v>0</v>
      </c>
      <c r="IF42" s="48">
        <f t="shared" si="162"/>
        <v>0</v>
      </c>
      <c r="IG42" s="48">
        <f t="shared" si="162"/>
        <v>0</v>
      </c>
      <c r="IH42" s="48">
        <f t="shared" si="162"/>
        <v>0</v>
      </c>
      <c r="II42" s="48">
        <f t="shared" si="162"/>
        <v>0</v>
      </c>
      <c r="IJ42" s="48">
        <f t="shared" si="162"/>
        <v>0</v>
      </c>
      <c r="IK42" s="48">
        <f t="shared" si="162"/>
        <v>0</v>
      </c>
      <c r="IL42" s="48">
        <f t="shared" si="162"/>
        <v>0</v>
      </c>
      <c r="IM42" s="48">
        <f t="shared" si="162"/>
        <v>0</v>
      </c>
      <c r="IN42" s="48">
        <f t="shared" si="162"/>
        <v>0</v>
      </c>
      <c r="IO42" s="48">
        <f t="shared" si="163"/>
        <v>0</v>
      </c>
      <c r="IP42" s="48">
        <f t="shared" si="163"/>
        <v>0</v>
      </c>
      <c r="IQ42" s="48">
        <f t="shared" si="163"/>
        <v>0</v>
      </c>
      <c r="IR42" s="48">
        <f t="shared" si="163"/>
        <v>0</v>
      </c>
      <c r="IS42" s="48">
        <f t="shared" si="163"/>
        <v>0</v>
      </c>
      <c r="IT42" s="48">
        <f t="shared" si="163"/>
        <v>0</v>
      </c>
      <c r="IU42" s="48">
        <f t="shared" si="163"/>
        <v>0</v>
      </c>
      <c r="IV42" s="48">
        <f t="shared" si="163"/>
        <v>0</v>
      </c>
      <c r="IW42" s="48">
        <f t="shared" si="163"/>
        <v>0</v>
      </c>
      <c r="IX42" s="48">
        <f t="shared" si="163"/>
        <v>0</v>
      </c>
      <c r="IY42" s="48">
        <f t="shared" si="164"/>
        <v>0</v>
      </c>
      <c r="IZ42" s="48">
        <f t="shared" si="164"/>
        <v>0</v>
      </c>
      <c r="JA42" s="48">
        <f t="shared" si="164"/>
        <v>0</v>
      </c>
      <c r="JB42" s="48">
        <f t="shared" si="164"/>
        <v>0</v>
      </c>
      <c r="JC42" s="48">
        <f t="shared" si="164"/>
        <v>0</v>
      </c>
      <c r="JD42" s="48">
        <f t="shared" si="164"/>
        <v>0</v>
      </c>
      <c r="JE42" s="48">
        <f t="shared" si="164"/>
        <v>0</v>
      </c>
      <c r="JF42" s="48">
        <f t="shared" si="164"/>
        <v>0</v>
      </c>
      <c r="JG42" s="48">
        <f t="shared" si="164"/>
        <v>0</v>
      </c>
      <c r="JH42" s="48">
        <f t="shared" si="164"/>
        <v>4.4751983576649488E-5</v>
      </c>
      <c r="JI42" s="48">
        <f t="shared" si="165"/>
        <v>1.1151658490373781E-4</v>
      </c>
      <c r="JJ42" s="48">
        <f t="shared" si="165"/>
        <v>2.5595687974807398E-4</v>
      </c>
      <c r="JK42" s="48">
        <f t="shared" si="165"/>
        <v>5.8604981628922268E-4</v>
      </c>
      <c r="JL42" s="48">
        <f t="shared" si="165"/>
        <v>1.3658629589843377E-3</v>
      </c>
      <c r="JM42" s="48">
        <f t="shared" si="165"/>
        <v>3.2093238342923826E-3</v>
      </c>
      <c r="JN42" s="48">
        <f t="shared" si="165"/>
        <v>7.8504339864859992E-3</v>
      </c>
      <c r="JO42" s="48">
        <f t="shared" si="165"/>
        <v>1.2976985830460603E-2</v>
      </c>
      <c r="JP42" s="48">
        <f t="shared" si="165"/>
        <v>6.7154609757989992E-3</v>
      </c>
      <c r="JQ42" s="48">
        <f t="shared" si="165"/>
        <v>0</v>
      </c>
      <c r="JR42" s="48">
        <f t="shared" si="165"/>
        <v>0</v>
      </c>
      <c r="JS42" s="48">
        <f t="shared" si="166"/>
        <v>0</v>
      </c>
      <c r="JT42" s="48">
        <f t="shared" si="166"/>
        <v>0</v>
      </c>
      <c r="JU42" s="48">
        <f t="shared" si="166"/>
        <v>0</v>
      </c>
      <c r="JV42" s="48">
        <f t="shared" si="166"/>
        <v>0</v>
      </c>
      <c r="JW42" s="48">
        <f t="shared" si="166"/>
        <v>0</v>
      </c>
      <c r="JX42" s="48">
        <f t="shared" si="166"/>
        <v>0</v>
      </c>
      <c r="JY42" s="48">
        <f t="shared" si="166"/>
        <v>0</v>
      </c>
      <c r="JZ42" s="48">
        <f t="shared" si="166"/>
        <v>0</v>
      </c>
      <c r="KA42" s="48">
        <f t="shared" si="166"/>
        <v>0</v>
      </c>
      <c r="KB42" s="48">
        <f t="shared" si="166"/>
        <v>0</v>
      </c>
      <c r="KC42" s="48">
        <f t="shared" si="167"/>
        <v>0</v>
      </c>
      <c r="KD42" s="48">
        <f t="shared" si="167"/>
        <v>0</v>
      </c>
      <c r="KE42" s="48">
        <f t="shared" si="167"/>
        <v>0</v>
      </c>
      <c r="KF42" s="48">
        <f t="shared" si="167"/>
        <v>0</v>
      </c>
      <c r="KG42" s="48">
        <f t="shared" si="167"/>
        <v>0</v>
      </c>
      <c r="KH42" s="48">
        <f t="shared" si="167"/>
        <v>0</v>
      </c>
      <c r="KI42" s="48">
        <f t="shared" si="167"/>
        <v>0</v>
      </c>
      <c r="KJ42" s="48">
        <f t="shared" si="167"/>
        <v>0</v>
      </c>
      <c r="KK42" s="48">
        <f t="shared" si="167"/>
        <v>0</v>
      </c>
      <c r="KL42" s="48">
        <f t="shared" si="167"/>
        <v>0</v>
      </c>
      <c r="KM42" s="48">
        <f t="shared" si="168"/>
        <v>0</v>
      </c>
      <c r="KN42" s="48">
        <f t="shared" si="168"/>
        <v>0</v>
      </c>
      <c r="KO42" s="48">
        <f t="shared" si="168"/>
        <v>0</v>
      </c>
      <c r="KP42" s="48">
        <f t="shared" si="168"/>
        <v>0</v>
      </c>
      <c r="KQ42" s="48">
        <f t="shared" si="168"/>
        <v>0</v>
      </c>
      <c r="KR42" s="48">
        <f t="shared" si="168"/>
        <v>0</v>
      </c>
      <c r="KS42" s="48">
        <f t="shared" si="168"/>
        <v>0</v>
      </c>
      <c r="KT42" s="48">
        <f t="shared" si="168"/>
        <v>0</v>
      </c>
      <c r="KU42" s="48">
        <f t="shared" si="168"/>
        <v>0</v>
      </c>
      <c r="KV42" s="48">
        <f t="shared" si="168"/>
        <v>0</v>
      </c>
      <c r="KW42" s="48">
        <f t="shared" si="169"/>
        <v>0</v>
      </c>
      <c r="KX42" s="48">
        <f t="shared" si="169"/>
        <v>0</v>
      </c>
      <c r="KY42" s="48">
        <f t="shared" si="169"/>
        <v>0</v>
      </c>
      <c r="KZ42" s="48">
        <f t="shared" si="169"/>
        <v>0</v>
      </c>
      <c r="LA42" s="48">
        <f t="shared" si="169"/>
        <v>0</v>
      </c>
      <c r="LB42" s="48">
        <f t="shared" si="169"/>
        <v>0</v>
      </c>
      <c r="LC42" s="48">
        <f t="shared" si="169"/>
        <v>0</v>
      </c>
      <c r="LD42" s="48">
        <f t="shared" si="169"/>
        <v>0</v>
      </c>
      <c r="LE42" s="48">
        <f t="shared" si="169"/>
        <v>0</v>
      </c>
      <c r="LF42" s="48">
        <f t="shared" si="169"/>
        <v>0</v>
      </c>
      <c r="LG42" s="48">
        <f t="shared" si="170"/>
        <v>0</v>
      </c>
      <c r="LH42" s="48">
        <f t="shared" si="170"/>
        <v>0</v>
      </c>
      <c r="LI42" s="48">
        <f t="shared" si="170"/>
        <v>0</v>
      </c>
      <c r="LJ42" s="48">
        <f t="shared" si="170"/>
        <v>0</v>
      </c>
      <c r="LK42" s="48">
        <f t="shared" si="170"/>
        <v>0</v>
      </c>
      <c r="LL42" s="48">
        <f t="shared" si="170"/>
        <v>0</v>
      </c>
      <c r="LM42" s="48">
        <f t="shared" si="170"/>
        <v>0</v>
      </c>
      <c r="LN42" s="48">
        <f t="shared" si="170"/>
        <v>0</v>
      </c>
      <c r="LO42" s="48">
        <f t="shared" si="170"/>
        <v>0</v>
      </c>
      <c r="LP42" s="48">
        <f t="shared" si="170"/>
        <v>0</v>
      </c>
      <c r="LQ42" s="48">
        <f t="shared" si="171"/>
        <v>0</v>
      </c>
      <c r="LR42" s="48">
        <f t="shared" si="171"/>
        <v>0</v>
      </c>
      <c r="LS42" s="48">
        <f t="shared" si="171"/>
        <v>0</v>
      </c>
      <c r="LT42" s="48">
        <f t="shared" si="171"/>
        <v>0</v>
      </c>
      <c r="LU42" s="48">
        <f t="shared" si="171"/>
        <v>0</v>
      </c>
      <c r="LV42" s="48">
        <f t="shared" si="171"/>
        <v>0</v>
      </c>
      <c r="LW42" s="48">
        <f t="shared" si="171"/>
        <v>0</v>
      </c>
      <c r="LX42" s="48">
        <f t="shared" si="171"/>
        <v>0</v>
      </c>
      <c r="LY42" s="48">
        <f t="shared" si="171"/>
        <v>0</v>
      </c>
      <c r="LZ42" s="48">
        <f t="shared" si="171"/>
        <v>0</v>
      </c>
      <c r="MA42" s="48">
        <f t="shared" si="172"/>
        <v>0</v>
      </c>
      <c r="MB42" s="48">
        <f t="shared" si="172"/>
        <v>0</v>
      </c>
      <c r="MC42" s="48">
        <f t="shared" si="172"/>
        <v>0</v>
      </c>
      <c r="MD42" s="48">
        <f t="shared" si="172"/>
        <v>0</v>
      </c>
      <c r="ME42" s="48">
        <f t="shared" si="172"/>
        <v>0</v>
      </c>
      <c r="MF42" s="48">
        <f t="shared" si="172"/>
        <v>0</v>
      </c>
      <c r="MG42" s="48">
        <f t="shared" si="172"/>
        <v>0</v>
      </c>
      <c r="MH42" s="48">
        <f t="shared" si="172"/>
        <v>0</v>
      </c>
      <c r="MI42" s="48">
        <f t="shared" si="172"/>
        <v>0</v>
      </c>
      <c r="MJ42" s="48">
        <f t="shared" si="172"/>
        <v>0</v>
      </c>
      <c r="MK42" s="48">
        <f t="shared" si="173"/>
        <v>0</v>
      </c>
      <c r="ML42" s="48">
        <f t="shared" si="173"/>
        <v>0</v>
      </c>
      <c r="MM42" s="48">
        <f t="shared" si="173"/>
        <v>0</v>
      </c>
      <c r="MN42" s="48">
        <f t="shared" si="173"/>
        <v>0</v>
      </c>
      <c r="MO42" s="48">
        <f t="shared" si="173"/>
        <v>0</v>
      </c>
      <c r="MP42" s="48">
        <f t="shared" si="173"/>
        <v>0</v>
      </c>
      <c r="MQ42" s="48">
        <f t="shared" si="173"/>
        <v>0</v>
      </c>
      <c r="MR42" s="48">
        <f t="shared" si="173"/>
        <v>0</v>
      </c>
      <c r="MS42" s="48">
        <f t="shared" si="173"/>
        <v>0</v>
      </c>
      <c r="MT42" s="48">
        <f t="shared" si="173"/>
        <v>0</v>
      </c>
      <c r="MU42" s="48">
        <f t="shared" si="174"/>
        <v>0</v>
      </c>
      <c r="MV42" s="48">
        <f t="shared" si="174"/>
        <v>0</v>
      </c>
      <c r="MW42" s="48">
        <f t="shared" si="174"/>
        <v>0</v>
      </c>
      <c r="MX42" s="48">
        <f t="shared" si="174"/>
        <v>0</v>
      </c>
      <c r="MY42" s="48">
        <f t="shared" si="174"/>
        <v>0</v>
      </c>
      <c r="MZ42" s="48">
        <f t="shared" si="174"/>
        <v>0</v>
      </c>
      <c r="NA42" s="48">
        <f t="shared" si="174"/>
        <v>0</v>
      </c>
      <c r="NB42" s="48">
        <f t="shared" si="174"/>
        <v>0</v>
      </c>
      <c r="NC42" s="48">
        <f t="shared" si="174"/>
        <v>0</v>
      </c>
      <c r="ND42" s="48">
        <f t="shared" si="174"/>
        <v>0</v>
      </c>
      <c r="NE42" s="48">
        <f t="shared" si="175"/>
        <v>0</v>
      </c>
      <c r="NF42" s="48">
        <f t="shared" si="175"/>
        <v>0</v>
      </c>
      <c r="NG42" s="48">
        <f t="shared" si="175"/>
        <v>0</v>
      </c>
      <c r="NH42" s="48">
        <f t="shared" si="175"/>
        <v>0</v>
      </c>
      <c r="NI42" s="48">
        <f t="shared" si="175"/>
        <v>0</v>
      </c>
      <c r="NJ42" s="48">
        <f t="shared" si="175"/>
        <v>0</v>
      </c>
      <c r="NK42" s="48">
        <f t="shared" si="175"/>
        <v>0</v>
      </c>
      <c r="NL42" s="48">
        <f t="shared" si="175"/>
        <v>0</v>
      </c>
      <c r="NM42" s="48">
        <f t="shared" si="175"/>
        <v>0</v>
      </c>
      <c r="NN42" s="48">
        <f t="shared" si="175"/>
        <v>0</v>
      </c>
      <c r="NO42" s="48">
        <f t="shared" si="176"/>
        <v>0</v>
      </c>
      <c r="NP42" s="48">
        <f t="shared" si="176"/>
        <v>0</v>
      </c>
      <c r="NQ42" s="48">
        <f t="shared" si="176"/>
        <v>0</v>
      </c>
      <c r="NR42" s="48">
        <f t="shared" si="176"/>
        <v>0</v>
      </c>
      <c r="NS42" s="48">
        <f t="shared" si="176"/>
        <v>0</v>
      </c>
      <c r="NT42" s="48">
        <f t="shared" si="176"/>
        <v>0</v>
      </c>
      <c r="NU42" s="48">
        <f t="shared" si="176"/>
        <v>0</v>
      </c>
      <c r="NV42" s="48">
        <f t="shared" si="176"/>
        <v>0</v>
      </c>
      <c r="NW42" s="48">
        <f t="shared" si="176"/>
        <v>0</v>
      </c>
      <c r="NX42" s="48">
        <f t="shared" si="176"/>
        <v>0</v>
      </c>
      <c r="NY42" s="48">
        <f t="shared" si="177"/>
        <v>0</v>
      </c>
      <c r="NZ42" s="48">
        <f t="shared" si="177"/>
        <v>0</v>
      </c>
      <c r="OA42" s="48">
        <f t="shared" si="177"/>
        <v>0</v>
      </c>
      <c r="OB42" s="48">
        <f t="shared" si="177"/>
        <v>0</v>
      </c>
      <c r="OC42" s="48">
        <f t="shared" si="177"/>
        <v>0</v>
      </c>
      <c r="OD42" s="48">
        <f t="shared" si="177"/>
        <v>0</v>
      </c>
      <c r="OE42" s="48">
        <f t="shared" si="177"/>
        <v>0</v>
      </c>
      <c r="OF42" s="48">
        <f t="shared" si="177"/>
        <v>0</v>
      </c>
      <c r="OG42" s="48">
        <f t="shared" si="177"/>
        <v>0</v>
      </c>
      <c r="OH42" s="48">
        <f t="shared" si="177"/>
        <v>0</v>
      </c>
      <c r="OI42" s="48">
        <f t="shared" si="178"/>
        <v>0</v>
      </c>
      <c r="OJ42" s="48">
        <f t="shared" si="178"/>
        <v>0</v>
      </c>
      <c r="OK42" s="48">
        <f t="shared" si="178"/>
        <v>0</v>
      </c>
      <c r="OL42" s="48">
        <f t="shared" si="178"/>
        <v>0</v>
      </c>
      <c r="OM42" s="48">
        <f t="shared" si="178"/>
        <v>0</v>
      </c>
      <c r="ON42" s="48">
        <f t="shared" si="178"/>
        <v>0</v>
      </c>
      <c r="OO42" s="48">
        <f t="shared" si="178"/>
        <v>0</v>
      </c>
      <c r="OP42" s="48">
        <f t="shared" si="178"/>
        <v>0</v>
      </c>
      <c r="OQ42" s="48">
        <f t="shared" si="178"/>
        <v>0</v>
      </c>
      <c r="OR42" s="48">
        <f t="shared" si="178"/>
        <v>0</v>
      </c>
      <c r="OS42" s="48">
        <f t="shared" si="179"/>
        <v>0</v>
      </c>
      <c r="OT42" s="48">
        <f t="shared" si="179"/>
        <v>0</v>
      </c>
      <c r="OU42" s="48">
        <f t="shared" si="179"/>
        <v>0</v>
      </c>
      <c r="OV42" s="48">
        <f t="shared" si="179"/>
        <v>0</v>
      </c>
      <c r="OW42" s="48">
        <f t="shared" si="179"/>
        <v>0</v>
      </c>
      <c r="OX42" s="48">
        <f t="shared" si="179"/>
        <v>0</v>
      </c>
      <c r="OY42" s="48">
        <f t="shared" si="179"/>
        <v>0</v>
      </c>
      <c r="OZ42" s="48">
        <f t="shared" si="179"/>
        <v>0</v>
      </c>
      <c r="PA42" s="48">
        <f t="shared" si="179"/>
        <v>0</v>
      </c>
      <c r="PB42" s="48">
        <f t="shared" si="179"/>
        <v>0</v>
      </c>
      <c r="PC42" s="48">
        <f t="shared" si="180"/>
        <v>0</v>
      </c>
      <c r="PD42" s="48">
        <f t="shared" si="180"/>
        <v>0</v>
      </c>
      <c r="PE42" s="48">
        <f t="shared" si="180"/>
        <v>0</v>
      </c>
      <c r="PF42" s="48">
        <f t="shared" si="180"/>
        <v>0</v>
      </c>
      <c r="PG42" s="48">
        <f t="shared" si="180"/>
        <v>0</v>
      </c>
      <c r="PH42" s="48">
        <f t="shared" si="180"/>
        <v>0</v>
      </c>
      <c r="PI42" s="48">
        <f t="shared" si="180"/>
        <v>0</v>
      </c>
      <c r="PJ42" s="48">
        <f t="shared" si="180"/>
        <v>0</v>
      </c>
      <c r="PK42" s="48">
        <f t="shared" si="180"/>
        <v>0</v>
      </c>
      <c r="PL42" s="48">
        <f t="shared" si="180"/>
        <v>0</v>
      </c>
      <c r="PM42" s="48">
        <f t="shared" si="180"/>
        <v>0</v>
      </c>
      <c r="PN42" s="48">
        <f t="shared" si="180"/>
        <v>0</v>
      </c>
    </row>
    <row r="43" spans="1:430" x14ac:dyDescent="0.3">
      <c r="A43" s="29">
        <v>24</v>
      </c>
      <c r="B43" s="30">
        <f t="shared" si="96"/>
        <v>66.666666666666671</v>
      </c>
      <c r="C43" s="31">
        <f t="shared" si="97"/>
        <v>83.770331687242759</v>
      </c>
      <c r="D43" s="29">
        <f t="shared" si="98"/>
        <v>120</v>
      </c>
      <c r="E43" s="30">
        <f t="shared" si="99"/>
        <v>46.882157135333721</v>
      </c>
      <c r="F43" s="30">
        <f t="shared" si="104"/>
        <v>0.81521050034765352</v>
      </c>
      <c r="G43" s="30">
        <f t="shared" si="100"/>
        <v>0.59162388806631461</v>
      </c>
      <c r="H43" s="30">
        <f t="shared" si="101"/>
        <v>0.22358661228133891</v>
      </c>
      <c r="I43" s="30">
        <f t="shared" si="102"/>
        <v>9.4405086138539401E-2</v>
      </c>
      <c r="J43" s="30">
        <f t="shared" si="103"/>
        <v>0.72080541420911415</v>
      </c>
      <c r="W43" s="46">
        <v>40</v>
      </c>
      <c r="X43" s="49">
        <f t="shared" si="14"/>
        <v>200</v>
      </c>
      <c r="Y43" s="52" t="str">
        <f t="shared" si="181"/>
        <v/>
      </c>
      <c r="Z43" s="63">
        <f t="shared" si="182"/>
        <v>0</v>
      </c>
      <c r="AA43" s="50">
        <f t="shared" si="8"/>
        <v>0</v>
      </c>
      <c r="AB43" s="50">
        <v>2.6808062761098275</v>
      </c>
      <c r="AC43" s="62">
        <f t="shared" si="186"/>
        <v>209.68428140852401</v>
      </c>
      <c r="AD43" s="54"/>
      <c r="AE43" s="46">
        <v>41</v>
      </c>
      <c r="AF43" s="51">
        <f t="shared" si="183"/>
        <v>0</v>
      </c>
      <c r="AG43" s="51">
        <f t="shared" si="143"/>
        <v>0</v>
      </c>
      <c r="AH43" s="51">
        <f t="shared" si="143"/>
        <v>0</v>
      </c>
      <c r="AI43" s="51">
        <f t="shared" si="143"/>
        <v>0</v>
      </c>
      <c r="AJ43" s="51">
        <f t="shared" si="143"/>
        <v>0</v>
      </c>
      <c r="AK43" s="51">
        <f t="shared" si="143"/>
        <v>0</v>
      </c>
      <c r="AL43" s="51">
        <f t="shared" si="143"/>
        <v>0</v>
      </c>
      <c r="AM43" s="51">
        <f t="shared" si="143"/>
        <v>0</v>
      </c>
      <c r="AN43" s="51">
        <f t="shared" si="143"/>
        <v>0</v>
      </c>
      <c r="AO43" s="51">
        <f t="shared" si="143"/>
        <v>0</v>
      </c>
      <c r="AP43" s="51">
        <f t="shared" si="143"/>
        <v>0</v>
      </c>
      <c r="AQ43" s="51">
        <f t="shared" si="144"/>
        <v>0</v>
      </c>
      <c r="AR43" s="51">
        <f t="shared" si="144"/>
        <v>0</v>
      </c>
      <c r="AS43" s="51">
        <f t="shared" si="144"/>
        <v>0</v>
      </c>
      <c r="AT43" s="51">
        <f t="shared" si="144"/>
        <v>0</v>
      </c>
      <c r="AU43" s="51">
        <f t="shared" si="144"/>
        <v>0</v>
      </c>
      <c r="AV43" s="51">
        <f t="shared" si="144"/>
        <v>0</v>
      </c>
      <c r="AW43" s="51">
        <f t="shared" si="144"/>
        <v>0</v>
      </c>
      <c r="AX43" s="51">
        <f t="shared" si="144"/>
        <v>0</v>
      </c>
      <c r="AY43" s="51">
        <f t="shared" si="144"/>
        <v>0</v>
      </c>
      <c r="AZ43" s="51">
        <f t="shared" si="144"/>
        <v>1.4372901692793086E-5</v>
      </c>
      <c r="BA43" s="51">
        <f t="shared" si="145"/>
        <v>2.7857067307628778E-5</v>
      </c>
      <c r="BB43" s="51">
        <f t="shared" si="145"/>
        <v>4.1075027703360157E-5</v>
      </c>
      <c r="BC43" s="51">
        <f t="shared" si="145"/>
        <v>5.9699549011322866E-5</v>
      </c>
      <c r="BD43" s="51">
        <f t="shared" si="145"/>
        <v>8.7540741517313391E-5</v>
      </c>
      <c r="BE43" s="51">
        <f t="shared" si="145"/>
        <v>1.2837388479443857E-4</v>
      </c>
      <c r="BF43" s="51">
        <f t="shared" si="145"/>
        <v>1.8776725283595457E-4</v>
      </c>
      <c r="BG43" s="51">
        <f t="shared" si="145"/>
        <v>2.7490993918839258E-4</v>
      </c>
      <c r="BH43" s="51">
        <f t="shared" si="145"/>
        <v>4.0443968208431289E-4</v>
      </c>
      <c r="BI43" s="51">
        <f t="shared" si="145"/>
        <v>5.9827068957529241E-4</v>
      </c>
      <c r="BJ43" s="51">
        <f t="shared" si="145"/>
        <v>8.8742146466493359E-4</v>
      </c>
      <c r="BK43" s="51">
        <f t="shared" si="146"/>
        <v>1.3138426304416823E-3</v>
      </c>
      <c r="BL43" s="51">
        <f t="shared" si="146"/>
        <v>1.9322447552118155E-3</v>
      </c>
      <c r="BM43" s="51">
        <f t="shared" si="146"/>
        <v>2.9578823769679957E-3</v>
      </c>
      <c r="BN43" s="51">
        <f t="shared" si="146"/>
        <v>4.3725776573519236E-3</v>
      </c>
      <c r="BO43" s="51">
        <f t="shared" si="146"/>
        <v>5.6037913669719245E-3</v>
      </c>
      <c r="BP43" s="51">
        <f t="shared" si="146"/>
        <v>6.0067150249743864E-3</v>
      </c>
      <c r="BQ43" s="51">
        <f t="shared" si="146"/>
        <v>5.0334268353983951E-3</v>
      </c>
      <c r="BR43" s="51">
        <f t="shared" si="146"/>
        <v>2.648818732339102E-3</v>
      </c>
      <c r="BS43" s="51">
        <f t="shared" si="146"/>
        <v>7.6072713075802073E-4</v>
      </c>
      <c r="BT43" s="51">
        <f t="shared" si="146"/>
        <v>0</v>
      </c>
      <c r="BU43" s="51">
        <f t="shared" si="147"/>
        <v>0</v>
      </c>
      <c r="BV43" s="51">
        <f t="shared" si="147"/>
        <v>0</v>
      </c>
      <c r="BW43" s="51">
        <f t="shared" si="147"/>
        <v>0</v>
      </c>
      <c r="BX43" s="51">
        <f t="shared" si="147"/>
        <v>0</v>
      </c>
      <c r="BY43" s="51">
        <f t="shared" si="147"/>
        <v>0</v>
      </c>
      <c r="BZ43" s="51">
        <f t="shared" si="147"/>
        <v>0</v>
      </c>
      <c r="CA43" s="51">
        <f t="shared" si="147"/>
        <v>0</v>
      </c>
      <c r="CB43" s="51">
        <f t="shared" si="147"/>
        <v>0</v>
      </c>
      <c r="CC43" s="51">
        <f t="shared" si="147"/>
        <v>0</v>
      </c>
      <c r="CD43" s="51">
        <f t="shared" si="147"/>
        <v>0</v>
      </c>
      <c r="CE43" s="51">
        <f t="shared" si="148"/>
        <v>0</v>
      </c>
      <c r="CF43" s="51">
        <f t="shared" si="148"/>
        <v>0</v>
      </c>
      <c r="CG43" s="51">
        <f t="shared" si="148"/>
        <v>0</v>
      </c>
      <c r="CH43" s="51">
        <f t="shared" si="148"/>
        <v>0</v>
      </c>
      <c r="CI43" s="51">
        <f t="shared" si="148"/>
        <v>0</v>
      </c>
      <c r="CJ43" s="51">
        <f t="shared" si="148"/>
        <v>0</v>
      </c>
      <c r="CK43" s="51">
        <f t="shared" si="148"/>
        <v>0</v>
      </c>
      <c r="CL43" s="51">
        <f t="shared" si="148"/>
        <v>0</v>
      </c>
      <c r="CM43" s="51">
        <f t="shared" si="148"/>
        <v>0</v>
      </c>
      <c r="CN43" s="51">
        <f t="shared" si="148"/>
        <v>0</v>
      </c>
      <c r="CO43" s="51">
        <f t="shared" si="149"/>
        <v>0</v>
      </c>
      <c r="CP43" s="51">
        <f t="shared" si="149"/>
        <v>0</v>
      </c>
      <c r="CQ43" s="51">
        <f t="shared" si="149"/>
        <v>0</v>
      </c>
      <c r="CR43" s="51">
        <f t="shared" si="149"/>
        <v>0</v>
      </c>
      <c r="CS43" s="51">
        <f t="shared" si="149"/>
        <v>0</v>
      </c>
      <c r="CT43" s="51">
        <f t="shared" si="149"/>
        <v>0</v>
      </c>
      <c r="CU43" s="51">
        <f t="shared" si="149"/>
        <v>0</v>
      </c>
      <c r="CV43" s="51">
        <f t="shared" si="149"/>
        <v>0</v>
      </c>
      <c r="CW43" s="51">
        <f t="shared" si="149"/>
        <v>0</v>
      </c>
      <c r="CX43" s="51">
        <f t="shared" si="149"/>
        <v>0</v>
      </c>
      <c r="CY43" s="51">
        <f t="shared" si="150"/>
        <v>0</v>
      </c>
      <c r="CZ43" s="51">
        <f t="shared" si="150"/>
        <v>0</v>
      </c>
      <c r="DA43" s="51">
        <f t="shared" si="150"/>
        <v>0</v>
      </c>
      <c r="DB43" s="51">
        <f t="shared" si="150"/>
        <v>0</v>
      </c>
      <c r="DC43" s="51">
        <f t="shared" si="150"/>
        <v>0</v>
      </c>
      <c r="DD43" s="51">
        <f t="shared" si="150"/>
        <v>0</v>
      </c>
      <c r="DE43" s="51">
        <f t="shared" si="150"/>
        <v>0</v>
      </c>
      <c r="DF43" s="51">
        <f t="shared" si="150"/>
        <v>0</v>
      </c>
      <c r="DG43" s="51">
        <f t="shared" si="150"/>
        <v>0</v>
      </c>
      <c r="DH43" s="51">
        <f t="shared" si="150"/>
        <v>0</v>
      </c>
      <c r="DI43" s="51">
        <f t="shared" si="151"/>
        <v>0</v>
      </c>
      <c r="DJ43" s="51">
        <f t="shared" si="151"/>
        <v>0</v>
      </c>
      <c r="DK43" s="51">
        <f t="shared" si="151"/>
        <v>0</v>
      </c>
      <c r="DL43" s="51">
        <f t="shared" si="151"/>
        <v>0</v>
      </c>
      <c r="DM43" s="51">
        <f t="shared" si="151"/>
        <v>0</v>
      </c>
      <c r="DN43" s="51">
        <f t="shared" si="151"/>
        <v>0</v>
      </c>
      <c r="DO43" s="51">
        <f t="shared" si="151"/>
        <v>0</v>
      </c>
      <c r="DP43" s="51">
        <f t="shared" si="151"/>
        <v>0</v>
      </c>
      <c r="DQ43" s="51">
        <f t="shared" si="151"/>
        <v>0</v>
      </c>
      <c r="DR43" s="51">
        <f t="shared" si="151"/>
        <v>0</v>
      </c>
      <c r="DS43" s="51">
        <f t="shared" si="152"/>
        <v>0</v>
      </c>
      <c r="DT43" s="51">
        <f t="shared" si="152"/>
        <v>0</v>
      </c>
      <c r="DU43" s="51">
        <f t="shared" si="152"/>
        <v>0</v>
      </c>
      <c r="DV43" s="51">
        <f t="shared" si="152"/>
        <v>0</v>
      </c>
      <c r="DW43" s="51">
        <f t="shared" si="152"/>
        <v>0</v>
      </c>
      <c r="DX43" s="51">
        <f t="shared" si="152"/>
        <v>0</v>
      </c>
      <c r="DY43" s="51">
        <f t="shared" si="152"/>
        <v>0</v>
      </c>
      <c r="DZ43" s="51">
        <f t="shared" si="152"/>
        <v>0</v>
      </c>
      <c r="EA43" s="51">
        <f t="shared" si="152"/>
        <v>0</v>
      </c>
      <c r="EB43" s="51">
        <f t="shared" si="152"/>
        <v>0</v>
      </c>
      <c r="EC43" s="51">
        <f t="shared" si="153"/>
        <v>0</v>
      </c>
      <c r="ED43" s="51">
        <f t="shared" si="153"/>
        <v>0</v>
      </c>
      <c r="EE43" s="51">
        <f t="shared" si="153"/>
        <v>0</v>
      </c>
      <c r="EF43" s="51">
        <f t="shared" si="153"/>
        <v>0</v>
      </c>
      <c r="EG43" s="51">
        <f t="shared" si="153"/>
        <v>0</v>
      </c>
      <c r="EH43" s="51">
        <f t="shared" si="153"/>
        <v>0</v>
      </c>
      <c r="EI43" s="51">
        <f t="shared" si="153"/>
        <v>0</v>
      </c>
      <c r="EJ43" s="51">
        <f t="shared" si="153"/>
        <v>0</v>
      </c>
      <c r="EK43" s="51">
        <f t="shared" si="153"/>
        <v>0</v>
      </c>
      <c r="EL43" s="51">
        <f t="shared" si="153"/>
        <v>0</v>
      </c>
      <c r="EM43" s="51">
        <f t="shared" si="154"/>
        <v>0</v>
      </c>
      <c r="EN43" s="51">
        <f t="shared" si="154"/>
        <v>0</v>
      </c>
      <c r="EO43" s="51">
        <f t="shared" si="154"/>
        <v>0</v>
      </c>
      <c r="EP43" s="51">
        <f t="shared" si="154"/>
        <v>0</v>
      </c>
      <c r="EQ43" s="51">
        <f t="shared" si="154"/>
        <v>0</v>
      </c>
      <c r="ER43" s="51">
        <f t="shared" si="154"/>
        <v>0</v>
      </c>
      <c r="ES43" s="51">
        <f t="shared" si="154"/>
        <v>0</v>
      </c>
      <c r="ET43" s="51">
        <f t="shared" si="154"/>
        <v>0</v>
      </c>
      <c r="EU43" s="51">
        <f t="shared" si="154"/>
        <v>0</v>
      </c>
      <c r="EV43" s="51">
        <f t="shared" si="154"/>
        <v>0</v>
      </c>
      <c r="EW43" s="51">
        <f t="shared" si="155"/>
        <v>0</v>
      </c>
      <c r="EX43" s="51">
        <f t="shared" si="155"/>
        <v>0</v>
      </c>
      <c r="EY43" s="51">
        <f t="shared" si="155"/>
        <v>0</v>
      </c>
      <c r="EZ43" s="51">
        <f t="shared" si="155"/>
        <v>0</v>
      </c>
      <c r="FA43" s="51">
        <f t="shared" si="155"/>
        <v>0</v>
      </c>
      <c r="FB43" s="51">
        <f t="shared" si="155"/>
        <v>0</v>
      </c>
      <c r="FC43" s="51">
        <f t="shared" si="155"/>
        <v>0</v>
      </c>
      <c r="FD43" s="51">
        <f t="shared" si="155"/>
        <v>0</v>
      </c>
      <c r="FE43" s="51">
        <f t="shared" si="155"/>
        <v>0</v>
      </c>
      <c r="FF43" s="51">
        <f t="shared" si="155"/>
        <v>0</v>
      </c>
      <c r="FG43" s="51">
        <f t="shared" si="156"/>
        <v>0</v>
      </c>
      <c r="FH43" s="51">
        <f t="shared" si="156"/>
        <v>0</v>
      </c>
      <c r="FI43" s="51">
        <f t="shared" si="156"/>
        <v>0</v>
      </c>
      <c r="FJ43" s="51">
        <f t="shared" si="156"/>
        <v>0</v>
      </c>
      <c r="FK43" s="51">
        <f t="shared" si="156"/>
        <v>0</v>
      </c>
      <c r="FL43" s="51">
        <f t="shared" si="156"/>
        <v>0</v>
      </c>
      <c r="FM43" s="51">
        <f t="shared" si="156"/>
        <v>0</v>
      </c>
      <c r="FN43" s="51">
        <f t="shared" si="156"/>
        <v>0</v>
      </c>
      <c r="FO43" s="51">
        <f t="shared" si="156"/>
        <v>0</v>
      </c>
      <c r="FP43" s="51">
        <f t="shared" si="156"/>
        <v>0</v>
      </c>
      <c r="FQ43" s="51">
        <f t="shared" si="157"/>
        <v>0</v>
      </c>
      <c r="FR43" s="51">
        <f t="shared" si="157"/>
        <v>0</v>
      </c>
      <c r="FS43" s="51">
        <f t="shared" si="157"/>
        <v>0</v>
      </c>
      <c r="FT43" s="51">
        <f t="shared" si="157"/>
        <v>0</v>
      </c>
      <c r="FU43" s="51">
        <f t="shared" si="157"/>
        <v>0</v>
      </c>
      <c r="FV43" s="51">
        <f t="shared" si="157"/>
        <v>0</v>
      </c>
      <c r="FW43" s="51">
        <f t="shared" si="157"/>
        <v>0</v>
      </c>
      <c r="FX43" s="51">
        <f t="shared" si="157"/>
        <v>0</v>
      </c>
      <c r="FY43" s="51">
        <f t="shared" si="157"/>
        <v>0</v>
      </c>
      <c r="FZ43" s="51">
        <f t="shared" si="157"/>
        <v>0</v>
      </c>
      <c r="GA43" s="51">
        <f t="shared" si="158"/>
        <v>0</v>
      </c>
      <c r="GB43" s="51">
        <f t="shared" si="158"/>
        <v>0</v>
      </c>
      <c r="GC43" s="51">
        <f t="shared" si="158"/>
        <v>0</v>
      </c>
      <c r="GD43" s="51">
        <f t="shared" si="158"/>
        <v>0</v>
      </c>
      <c r="GE43" s="51">
        <f t="shared" si="158"/>
        <v>0</v>
      </c>
      <c r="GF43" s="51">
        <f t="shared" si="158"/>
        <v>0</v>
      </c>
      <c r="GG43" s="51">
        <f t="shared" si="158"/>
        <v>0</v>
      </c>
      <c r="GH43" s="51">
        <f t="shared" si="158"/>
        <v>0</v>
      </c>
      <c r="GI43" s="51">
        <f t="shared" si="158"/>
        <v>0</v>
      </c>
      <c r="GJ43" s="51">
        <f t="shared" si="158"/>
        <v>0</v>
      </c>
      <c r="GK43" s="51">
        <f t="shared" si="159"/>
        <v>0</v>
      </c>
      <c r="GL43" s="51">
        <f t="shared" si="159"/>
        <v>0</v>
      </c>
      <c r="GM43" s="51">
        <f t="shared" si="159"/>
        <v>0</v>
      </c>
      <c r="GN43" s="51">
        <f t="shared" si="159"/>
        <v>0</v>
      </c>
      <c r="GO43" s="51">
        <f t="shared" si="159"/>
        <v>0</v>
      </c>
      <c r="GP43" s="51">
        <f t="shared" si="159"/>
        <v>0</v>
      </c>
      <c r="GQ43" s="51">
        <f t="shared" si="159"/>
        <v>0</v>
      </c>
      <c r="GR43" s="51">
        <f t="shared" si="159"/>
        <v>0</v>
      </c>
      <c r="GS43" s="51">
        <f t="shared" si="159"/>
        <v>0</v>
      </c>
      <c r="GT43" s="51">
        <f t="shared" si="159"/>
        <v>0</v>
      </c>
      <c r="GU43" s="51">
        <f t="shared" si="160"/>
        <v>0</v>
      </c>
      <c r="GV43" s="51">
        <f t="shared" si="160"/>
        <v>0</v>
      </c>
      <c r="GW43" s="51">
        <f t="shared" si="160"/>
        <v>0</v>
      </c>
      <c r="GX43" s="51">
        <f t="shared" si="160"/>
        <v>0</v>
      </c>
      <c r="GY43" s="51">
        <f t="shared" si="160"/>
        <v>0</v>
      </c>
      <c r="GZ43" s="51">
        <f t="shared" si="160"/>
        <v>0</v>
      </c>
      <c r="HA43" s="51">
        <f t="shared" si="160"/>
        <v>0</v>
      </c>
      <c r="HB43" s="51">
        <f t="shared" si="160"/>
        <v>0</v>
      </c>
      <c r="HC43" s="51">
        <f t="shared" si="160"/>
        <v>0</v>
      </c>
      <c r="HD43" s="51">
        <f t="shared" si="160"/>
        <v>0</v>
      </c>
      <c r="HE43" s="51">
        <f t="shared" si="161"/>
        <v>0</v>
      </c>
      <c r="HF43" s="51">
        <f t="shared" si="161"/>
        <v>0</v>
      </c>
      <c r="HG43" s="51">
        <f t="shared" si="161"/>
        <v>0</v>
      </c>
      <c r="HH43" s="51">
        <f t="shared" si="161"/>
        <v>0</v>
      </c>
      <c r="HI43" s="51">
        <f t="shared" si="161"/>
        <v>0</v>
      </c>
      <c r="HJ43" s="51">
        <f t="shared" si="161"/>
        <v>0</v>
      </c>
      <c r="HK43" s="51">
        <f t="shared" si="161"/>
        <v>0</v>
      </c>
      <c r="HL43" s="51">
        <f t="shared" si="161"/>
        <v>0</v>
      </c>
      <c r="HM43" s="51">
        <f t="shared" si="161"/>
        <v>0</v>
      </c>
      <c r="HN43" s="51">
        <f t="shared" si="161"/>
        <v>0</v>
      </c>
      <c r="HO43" s="51">
        <f t="shared" si="161"/>
        <v>0</v>
      </c>
      <c r="HP43" s="51">
        <f t="shared" si="161"/>
        <v>0</v>
      </c>
      <c r="HR43" s="46">
        <v>40</v>
      </c>
      <c r="HS43" s="49">
        <f t="shared" si="35"/>
        <v>200</v>
      </c>
      <c r="HT43" s="52" t="str">
        <f t="shared" si="36"/>
        <v/>
      </c>
      <c r="HU43" s="63">
        <f t="shared" si="37"/>
        <v>0</v>
      </c>
      <c r="HV43" s="50">
        <f t="shared" si="10"/>
        <v>0</v>
      </c>
      <c r="HW43" s="50" t="str">
        <f t="shared" si="184"/>
        <v>03:20</v>
      </c>
      <c r="HX43" s="50">
        <v>4.0592678791277859</v>
      </c>
      <c r="HY43" s="62">
        <f>HY42+HX43*Escenario1!$D$15*0.06</f>
        <v>467.84824073175588</v>
      </c>
      <c r="HZ43" s="50">
        <f t="shared" si="38"/>
        <v>1.3784616030179584</v>
      </c>
      <c r="IA43" s="64">
        <f>IA42+HZ43*Escenario1!$D$15*0.06</f>
        <v>258.16395932323189</v>
      </c>
      <c r="IB43" s="54"/>
      <c r="IC43" s="47">
        <v>41</v>
      </c>
      <c r="ID43" s="48">
        <f t="shared" si="185"/>
        <v>0</v>
      </c>
      <c r="IE43" s="48">
        <f t="shared" si="162"/>
        <v>0</v>
      </c>
      <c r="IF43" s="48">
        <f t="shared" si="162"/>
        <v>0</v>
      </c>
      <c r="IG43" s="48">
        <f t="shared" si="162"/>
        <v>0</v>
      </c>
      <c r="IH43" s="48">
        <f t="shared" si="162"/>
        <v>0</v>
      </c>
      <c r="II43" s="48">
        <f t="shared" si="162"/>
        <v>0</v>
      </c>
      <c r="IJ43" s="48">
        <f t="shared" si="162"/>
        <v>0</v>
      </c>
      <c r="IK43" s="48">
        <f t="shared" si="162"/>
        <v>0</v>
      </c>
      <c r="IL43" s="48">
        <f t="shared" si="162"/>
        <v>0</v>
      </c>
      <c r="IM43" s="48">
        <f t="shared" si="162"/>
        <v>0</v>
      </c>
      <c r="IN43" s="48">
        <f t="shared" si="162"/>
        <v>0</v>
      </c>
      <c r="IO43" s="48">
        <f t="shared" si="163"/>
        <v>0</v>
      </c>
      <c r="IP43" s="48">
        <f t="shared" si="163"/>
        <v>0</v>
      </c>
      <c r="IQ43" s="48">
        <f t="shared" si="163"/>
        <v>0</v>
      </c>
      <c r="IR43" s="48">
        <f t="shared" si="163"/>
        <v>0</v>
      </c>
      <c r="IS43" s="48">
        <f t="shared" si="163"/>
        <v>0</v>
      </c>
      <c r="IT43" s="48">
        <f t="shared" si="163"/>
        <v>0</v>
      </c>
      <c r="IU43" s="48">
        <f t="shared" si="163"/>
        <v>0</v>
      </c>
      <c r="IV43" s="48">
        <f t="shared" si="163"/>
        <v>0</v>
      </c>
      <c r="IW43" s="48">
        <f t="shared" si="163"/>
        <v>0</v>
      </c>
      <c r="IX43" s="48">
        <f t="shared" si="163"/>
        <v>0</v>
      </c>
      <c r="IY43" s="48">
        <f t="shared" si="164"/>
        <v>0</v>
      </c>
      <c r="IZ43" s="48">
        <f t="shared" si="164"/>
        <v>0</v>
      </c>
      <c r="JA43" s="48">
        <f t="shared" si="164"/>
        <v>0</v>
      </c>
      <c r="JB43" s="48">
        <f t="shared" si="164"/>
        <v>0</v>
      </c>
      <c r="JC43" s="48">
        <f t="shared" si="164"/>
        <v>0</v>
      </c>
      <c r="JD43" s="48">
        <f t="shared" si="164"/>
        <v>0</v>
      </c>
      <c r="JE43" s="48">
        <f t="shared" si="164"/>
        <v>0</v>
      </c>
      <c r="JF43" s="48">
        <f t="shared" si="164"/>
        <v>0</v>
      </c>
      <c r="JG43" s="48">
        <f t="shared" si="164"/>
        <v>0</v>
      </c>
      <c r="JH43" s="48">
        <f t="shared" si="164"/>
        <v>0</v>
      </c>
      <c r="JI43" s="48">
        <f t="shared" si="165"/>
        <v>4.4751983576649488E-5</v>
      </c>
      <c r="JJ43" s="48">
        <f t="shared" si="165"/>
        <v>1.1151658490373781E-4</v>
      </c>
      <c r="JK43" s="48">
        <f t="shared" si="165"/>
        <v>2.5595687974807398E-4</v>
      </c>
      <c r="JL43" s="48">
        <f t="shared" si="165"/>
        <v>5.8604981628922268E-4</v>
      </c>
      <c r="JM43" s="48">
        <f t="shared" si="165"/>
        <v>1.3658629589843377E-3</v>
      </c>
      <c r="JN43" s="48">
        <f t="shared" si="165"/>
        <v>3.2093238342923826E-3</v>
      </c>
      <c r="JO43" s="48">
        <f t="shared" si="165"/>
        <v>7.8504339864859992E-3</v>
      </c>
      <c r="JP43" s="48">
        <f t="shared" si="165"/>
        <v>1.2976985830460603E-2</v>
      </c>
      <c r="JQ43" s="48">
        <f t="shared" si="165"/>
        <v>6.7154609757989992E-3</v>
      </c>
      <c r="JR43" s="48">
        <f t="shared" si="165"/>
        <v>0</v>
      </c>
      <c r="JS43" s="48">
        <f t="shared" si="166"/>
        <v>0</v>
      </c>
      <c r="JT43" s="48">
        <f t="shared" si="166"/>
        <v>0</v>
      </c>
      <c r="JU43" s="48">
        <f t="shared" si="166"/>
        <v>0</v>
      </c>
      <c r="JV43" s="48">
        <f t="shared" si="166"/>
        <v>0</v>
      </c>
      <c r="JW43" s="48">
        <f t="shared" si="166"/>
        <v>0</v>
      </c>
      <c r="JX43" s="48">
        <f t="shared" si="166"/>
        <v>0</v>
      </c>
      <c r="JY43" s="48">
        <f t="shared" si="166"/>
        <v>0</v>
      </c>
      <c r="JZ43" s="48">
        <f t="shared" si="166"/>
        <v>0</v>
      </c>
      <c r="KA43" s="48">
        <f t="shared" si="166"/>
        <v>0</v>
      </c>
      <c r="KB43" s="48">
        <f t="shared" si="166"/>
        <v>0</v>
      </c>
      <c r="KC43" s="48">
        <f t="shared" si="167"/>
        <v>0</v>
      </c>
      <c r="KD43" s="48">
        <f t="shared" si="167"/>
        <v>0</v>
      </c>
      <c r="KE43" s="48">
        <f t="shared" si="167"/>
        <v>0</v>
      </c>
      <c r="KF43" s="48">
        <f t="shared" si="167"/>
        <v>0</v>
      </c>
      <c r="KG43" s="48">
        <f t="shared" si="167"/>
        <v>0</v>
      </c>
      <c r="KH43" s="48">
        <f t="shared" si="167"/>
        <v>0</v>
      </c>
      <c r="KI43" s="48">
        <f t="shared" si="167"/>
        <v>0</v>
      </c>
      <c r="KJ43" s="48">
        <f t="shared" si="167"/>
        <v>0</v>
      </c>
      <c r="KK43" s="48">
        <f t="shared" si="167"/>
        <v>0</v>
      </c>
      <c r="KL43" s="48">
        <f t="shared" si="167"/>
        <v>0</v>
      </c>
      <c r="KM43" s="48">
        <f t="shared" si="168"/>
        <v>0</v>
      </c>
      <c r="KN43" s="48">
        <f t="shared" si="168"/>
        <v>0</v>
      </c>
      <c r="KO43" s="48">
        <f t="shared" si="168"/>
        <v>0</v>
      </c>
      <c r="KP43" s="48">
        <f t="shared" si="168"/>
        <v>0</v>
      </c>
      <c r="KQ43" s="48">
        <f t="shared" si="168"/>
        <v>0</v>
      </c>
      <c r="KR43" s="48">
        <f t="shared" si="168"/>
        <v>0</v>
      </c>
      <c r="KS43" s="48">
        <f t="shared" si="168"/>
        <v>0</v>
      </c>
      <c r="KT43" s="48">
        <f t="shared" si="168"/>
        <v>0</v>
      </c>
      <c r="KU43" s="48">
        <f t="shared" si="168"/>
        <v>0</v>
      </c>
      <c r="KV43" s="48">
        <f t="shared" si="168"/>
        <v>0</v>
      </c>
      <c r="KW43" s="48">
        <f t="shared" si="169"/>
        <v>0</v>
      </c>
      <c r="KX43" s="48">
        <f t="shared" si="169"/>
        <v>0</v>
      </c>
      <c r="KY43" s="48">
        <f t="shared" si="169"/>
        <v>0</v>
      </c>
      <c r="KZ43" s="48">
        <f t="shared" si="169"/>
        <v>0</v>
      </c>
      <c r="LA43" s="48">
        <f t="shared" si="169"/>
        <v>0</v>
      </c>
      <c r="LB43" s="48">
        <f t="shared" si="169"/>
        <v>0</v>
      </c>
      <c r="LC43" s="48">
        <f t="shared" si="169"/>
        <v>0</v>
      </c>
      <c r="LD43" s="48">
        <f t="shared" si="169"/>
        <v>0</v>
      </c>
      <c r="LE43" s="48">
        <f t="shared" si="169"/>
        <v>0</v>
      </c>
      <c r="LF43" s="48">
        <f t="shared" si="169"/>
        <v>0</v>
      </c>
      <c r="LG43" s="48">
        <f t="shared" si="170"/>
        <v>0</v>
      </c>
      <c r="LH43" s="48">
        <f t="shared" si="170"/>
        <v>0</v>
      </c>
      <c r="LI43" s="48">
        <f t="shared" si="170"/>
        <v>0</v>
      </c>
      <c r="LJ43" s="48">
        <f t="shared" si="170"/>
        <v>0</v>
      </c>
      <c r="LK43" s="48">
        <f t="shared" si="170"/>
        <v>0</v>
      </c>
      <c r="LL43" s="48">
        <f t="shared" si="170"/>
        <v>0</v>
      </c>
      <c r="LM43" s="48">
        <f t="shared" si="170"/>
        <v>0</v>
      </c>
      <c r="LN43" s="48">
        <f t="shared" si="170"/>
        <v>0</v>
      </c>
      <c r="LO43" s="48">
        <f t="shared" si="170"/>
        <v>0</v>
      </c>
      <c r="LP43" s="48">
        <f t="shared" si="170"/>
        <v>0</v>
      </c>
      <c r="LQ43" s="48">
        <f t="shared" si="171"/>
        <v>0</v>
      </c>
      <c r="LR43" s="48">
        <f t="shared" si="171"/>
        <v>0</v>
      </c>
      <c r="LS43" s="48">
        <f t="shared" si="171"/>
        <v>0</v>
      </c>
      <c r="LT43" s="48">
        <f t="shared" si="171"/>
        <v>0</v>
      </c>
      <c r="LU43" s="48">
        <f t="shared" si="171"/>
        <v>0</v>
      </c>
      <c r="LV43" s="48">
        <f t="shared" si="171"/>
        <v>0</v>
      </c>
      <c r="LW43" s="48">
        <f t="shared" si="171"/>
        <v>0</v>
      </c>
      <c r="LX43" s="48">
        <f t="shared" si="171"/>
        <v>0</v>
      </c>
      <c r="LY43" s="48">
        <f t="shared" si="171"/>
        <v>0</v>
      </c>
      <c r="LZ43" s="48">
        <f t="shared" si="171"/>
        <v>0</v>
      </c>
      <c r="MA43" s="48">
        <f t="shared" si="172"/>
        <v>0</v>
      </c>
      <c r="MB43" s="48">
        <f t="shared" si="172"/>
        <v>0</v>
      </c>
      <c r="MC43" s="48">
        <f t="shared" si="172"/>
        <v>0</v>
      </c>
      <c r="MD43" s="48">
        <f t="shared" si="172"/>
        <v>0</v>
      </c>
      <c r="ME43" s="48">
        <f t="shared" si="172"/>
        <v>0</v>
      </c>
      <c r="MF43" s="48">
        <f t="shared" si="172"/>
        <v>0</v>
      </c>
      <c r="MG43" s="48">
        <f t="shared" si="172"/>
        <v>0</v>
      </c>
      <c r="MH43" s="48">
        <f t="shared" si="172"/>
        <v>0</v>
      </c>
      <c r="MI43" s="48">
        <f t="shared" si="172"/>
        <v>0</v>
      </c>
      <c r="MJ43" s="48">
        <f t="shared" si="172"/>
        <v>0</v>
      </c>
      <c r="MK43" s="48">
        <f t="shared" si="173"/>
        <v>0</v>
      </c>
      <c r="ML43" s="48">
        <f t="shared" si="173"/>
        <v>0</v>
      </c>
      <c r="MM43" s="48">
        <f t="shared" si="173"/>
        <v>0</v>
      </c>
      <c r="MN43" s="48">
        <f t="shared" si="173"/>
        <v>0</v>
      </c>
      <c r="MO43" s="48">
        <f t="shared" si="173"/>
        <v>0</v>
      </c>
      <c r="MP43" s="48">
        <f t="shared" si="173"/>
        <v>0</v>
      </c>
      <c r="MQ43" s="48">
        <f t="shared" si="173"/>
        <v>0</v>
      </c>
      <c r="MR43" s="48">
        <f t="shared" si="173"/>
        <v>0</v>
      </c>
      <c r="MS43" s="48">
        <f t="shared" si="173"/>
        <v>0</v>
      </c>
      <c r="MT43" s="48">
        <f t="shared" si="173"/>
        <v>0</v>
      </c>
      <c r="MU43" s="48">
        <f t="shared" si="174"/>
        <v>0</v>
      </c>
      <c r="MV43" s="48">
        <f t="shared" si="174"/>
        <v>0</v>
      </c>
      <c r="MW43" s="48">
        <f t="shared" si="174"/>
        <v>0</v>
      </c>
      <c r="MX43" s="48">
        <f t="shared" si="174"/>
        <v>0</v>
      </c>
      <c r="MY43" s="48">
        <f t="shared" si="174"/>
        <v>0</v>
      </c>
      <c r="MZ43" s="48">
        <f t="shared" si="174"/>
        <v>0</v>
      </c>
      <c r="NA43" s="48">
        <f t="shared" si="174"/>
        <v>0</v>
      </c>
      <c r="NB43" s="48">
        <f t="shared" si="174"/>
        <v>0</v>
      </c>
      <c r="NC43" s="48">
        <f t="shared" si="174"/>
        <v>0</v>
      </c>
      <c r="ND43" s="48">
        <f t="shared" si="174"/>
        <v>0</v>
      </c>
      <c r="NE43" s="48">
        <f t="shared" si="175"/>
        <v>0</v>
      </c>
      <c r="NF43" s="48">
        <f t="shared" si="175"/>
        <v>0</v>
      </c>
      <c r="NG43" s="48">
        <f t="shared" si="175"/>
        <v>0</v>
      </c>
      <c r="NH43" s="48">
        <f t="shared" si="175"/>
        <v>0</v>
      </c>
      <c r="NI43" s="48">
        <f t="shared" si="175"/>
        <v>0</v>
      </c>
      <c r="NJ43" s="48">
        <f t="shared" si="175"/>
        <v>0</v>
      </c>
      <c r="NK43" s="48">
        <f t="shared" si="175"/>
        <v>0</v>
      </c>
      <c r="NL43" s="48">
        <f t="shared" si="175"/>
        <v>0</v>
      </c>
      <c r="NM43" s="48">
        <f t="shared" si="175"/>
        <v>0</v>
      </c>
      <c r="NN43" s="48">
        <f t="shared" si="175"/>
        <v>0</v>
      </c>
      <c r="NO43" s="48">
        <f t="shared" si="176"/>
        <v>0</v>
      </c>
      <c r="NP43" s="48">
        <f t="shared" si="176"/>
        <v>0</v>
      </c>
      <c r="NQ43" s="48">
        <f t="shared" si="176"/>
        <v>0</v>
      </c>
      <c r="NR43" s="48">
        <f t="shared" si="176"/>
        <v>0</v>
      </c>
      <c r="NS43" s="48">
        <f t="shared" si="176"/>
        <v>0</v>
      </c>
      <c r="NT43" s="48">
        <f t="shared" si="176"/>
        <v>0</v>
      </c>
      <c r="NU43" s="48">
        <f t="shared" si="176"/>
        <v>0</v>
      </c>
      <c r="NV43" s="48">
        <f t="shared" si="176"/>
        <v>0</v>
      </c>
      <c r="NW43" s="48">
        <f t="shared" si="176"/>
        <v>0</v>
      </c>
      <c r="NX43" s="48">
        <f t="shared" si="176"/>
        <v>0</v>
      </c>
      <c r="NY43" s="48">
        <f t="shared" si="177"/>
        <v>0</v>
      </c>
      <c r="NZ43" s="48">
        <f t="shared" si="177"/>
        <v>0</v>
      </c>
      <c r="OA43" s="48">
        <f t="shared" si="177"/>
        <v>0</v>
      </c>
      <c r="OB43" s="48">
        <f t="shared" si="177"/>
        <v>0</v>
      </c>
      <c r="OC43" s="48">
        <f t="shared" si="177"/>
        <v>0</v>
      </c>
      <c r="OD43" s="48">
        <f t="shared" si="177"/>
        <v>0</v>
      </c>
      <c r="OE43" s="48">
        <f t="shared" si="177"/>
        <v>0</v>
      </c>
      <c r="OF43" s="48">
        <f t="shared" si="177"/>
        <v>0</v>
      </c>
      <c r="OG43" s="48">
        <f t="shared" si="177"/>
        <v>0</v>
      </c>
      <c r="OH43" s="48">
        <f t="shared" si="177"/>
        <v>0</v>
      </c>
      <c r="OI43" s="48">
        <f t="shared" si="178"/>
        <v>0</v>
      </c>
      <c r="OJ43" s="48">
        <f t="shared" si="178"/>
        <v>0</v>
      </c>
      <c r="OK43" s="48">
        <f t="shared" si="178"/>
        <v>0</v>
      </c>
      <c r="OL43" s="48">
        <f t="shared" si="178"/>
        <v>0</v>
      </c>
      <c r="OM43" s="48">
        <f t="shared" si="178"/>
        <v>0</v>
      </c>
      <c r="ON43" s="48">
        <f t="shared" si="178"/>
        <v>0</v>
      </c>
      <c r="OO43" s="48">
        <f t="shared" si="178"/>
        <v>0</v>
      </c>
      <c r="OP43" s="48">
        <f t="shared" si="178"/>
        <v>0</v>
      </c>
      <c r="OQ43" s="48">
        <f t="shared" si="178"/>
        <v>0</v>
      </c>
      <c r="OR43" s="48">
        <f t="shared" si="178"/>
        <v>0</v>
      </c>
      <c r="OS43" s="48">
        <f t="shared" si="179"/>
        <v>0</v>
      </c>
      <c r="OT43" s="48">
        <f t="shared" si="179"/>
        <v>0</v>
      </c>
      <c r="OU43" s="48">
        <f t="shared" si="179"/>
        <v>0</v>
      </c>
      <c r="OV43" s="48">
        <f t="shared" si="179"/>
        <v>0</v>
      </c>
      <c r="OW43" s="48">
        <f t="shared" si="179"/>
        <v>0</v>
      </c>
      <c r="OX43" s="48">
        <f t="shared" si="179"/>
        <v>0</v>
      </c>
      <c r="OY43" s="48">
        <f t="shared" si="179"/>
        <v>0</v>
      </c>
      <c r="OZ43" s="48">
        <f t="shared" si="179"/>
        <v>0</v>
      </c>
      <c r="PA43" s="48">
        <f t="shared" si="179"/>
        <v>0</v>
      </c>
      <c r="PB43" s="48">
        <f t="shared" si="179"/>
        <v>0</v>
      </c>
      <c r="PC43" s="48">
        <f t="shared" si="180"/>
        <v>0</v>
      </c>
      <c r="PD43" s="48">
        <f t="shared" si="180"/>
        <v>0</v>
      </c>
      <c r="PE43" s="48">
        <f t="shared" si="180"/>
        <v>0</v>
      </c>
      <c r="PF43" s="48">
        <f t="shared" si="180"/>
        <v>0</v>
      </c>
      <c r="PG43" s="48">
        <f t="shared" si="180"/>
        <v>0</v>
      </c>
      <c r="PH43" s="48">
        <f t="shared" si="180"/>
        <v>0</v>
      </c>
      <c r="PI43" s="48">
        <f t="shared" si="180"/>
        <v>0</v>
      </c>
      <c r="PJ43" s="48">
        <f t="shared" si="180"/>
        <v>0</v>
      </c>
      <c r="PK43" s="48">
        <f t="shared" si="180"/>
        <v>0</v>
      </c>
      <c r="PL43" s="48">
        <f t="shared" si="180"/>
        <v>0</v>
      </c>
      <c r="PM43" s="48">
        <f t="shared" si="180"/>
        <v>0</v>
      </c>
      <c r="PN43" s="48">
        <f t="shared" si="180"/>
        <v>0</v>
      </c>
    </row>
    <row r="44" spans="1:430" x14ac:dyDescent="0.3">
      <c r="A44" s="29">
        <v>25</v>
      </c>
      <c r="B44" s="30">
        <f t="shared" si="96"/>
        <v>69.444444444444443</v>
      </c>
      <c r="C44" s="31">
        <f t="shared" si="97"/>
        <v>85.14389292085383</v>
      </c>
      <c r="D44" s="29">
        <f t="shared" si="98"/>
        <v>125</v>
      </c>
      <c r="E44" s="30">
        <f t="shared" si="99"/>
        <v>47.65087217193615</v>
      </c>
      <c r="F44" s="30">
        <f t="shared" si="104"/>
        <v>0.76871503660242979</v>
      </c>
      <c r="G44" s="30">
        <f t="shared" si="100"/>
        <v>0.54772448127335227</v>
      </c>
      <c r="H44" s="30">
        <f t="shared" si="101"/>
        <v>0.22099055532907752</v>
      </c>
      <c r="I44" s="30">
        <f t="shared" si="102"/>
        <v>7.7889125224415781E-2</v>
      </c>
      <c r="J44" s="30">
        <f t="shared" si="103"/>
        <v>0.69082591137801397</v>
      </c>
      <c r="W44" s="46">
        <v>41</v>
      </c>
      <c r="X44" s="49">
        <f t="shared" si="14"/>
        <v>205</v>
      </c>
      <c r="Y44" s="52" t="str">
        <f t="shared" si="181"/>
        <v/>
      </c>
      <c r="Z44" s="63">
        <f t="shared" si="182"/>
        <v>0</v>
      </c>
      <c r="AA44" s="50">
        <f t="shared" ref="AA44:AA75" si="187">IF(X44&gt;MAX($D$19:$D$55),0,I61)</f>
        <v>0</v>
      </c>
      <c r="AB44" s="50">
        <v>2.1824023096819953</v>
      </c>
      <c r="AC44" s="62">
        <f t="shared" si="186"/>
        <v>210.3390021014286</v>
      </c>
      <c r="AD44" s="54"/>
      <c r="AE44" s="46">
        <v>42</v>
      </c>
      <c r="AF44" s="51">
        <f t="shared" si="183"/>
        <v>0</v>
      </c>
      <c r="AG44" s="51">
        <f t="shared" ref="AG44:AP53" si="188">AF43</f>
        <v>0</v>
      </c>
      <c r="AH44" s="51">
        <f t="shared" si="188"/>
        <v>0</v>
      </c>
      <c r="AI44" s="51">
        <f t="shared" si="188"/>
        <v>0</v>
      </c>
      <c r="AJ44" s="51">
        <f t="shared" si="188"/>
        <v>0</v>
      </c>
      <c r="AK44" s="51">
        <f t="shared" si="188"/>
        <v>0</v>
      </c>
      <c r="AL44" s="51">
        <f t="shared" si="188"/>
        <v>0</v>
      </c>
      <c r="AM44" s="51">
        <f t="shared" si="188"/>
        <v>0</v>
      </c>
      <c r="AN44" s="51">
        <f t="shared" si="188"/>
        <v>0</v>
      </c>
      <c r="AO44" s="51">
        <f t="shared" si="188"/>
        <v>0</v>
      </c>
      <c r="AP44" s="51">
        <f t="shared" si="188"/>
        <v>0</v>
      </c>
      <c r="AQ44" s="51">
        <f t="shared" ref="AQ44:AZ53" si="189">AP43</f>
        <v>0</v>
      </c>
      <c r="AR44" s="51">
        <f t="shared" si="189"/>
        <v>0</v>
      </c>
      <c r="AS44" s="51">
        <f t="shared" si="189"/>
        <v>0</v>
      </c>
      <c r="AT44" s="51">
        <f t="shared" si="189"/>
        <v>0</v>
      </c>
      <c r="AU44" s="51">
        <f t="shared" si="189"/>
        <v>0</v>
      </c>
      <c r="AV44" s="51">
        <f t="shared" si="189"/>
        <v>0</v>
      </c>
      <c r="AW44" s="51">
        <f t="shared" si="189"/>
        <v>0</v>
      </c>
      <c r="AX44" s="51">
        <f t="shared" si="189"/>
        <v>0</v>
      </c>
      <c r="AY44" s="51">
        <f t="shared" si="189"/>
        <v>0</v>
      </c>
      <c r="AZ44" s="51">
        <f t="shared" si="189"/>
        <v>0</v>
      </c>
      <c r="BA44" s="51">
        <f t="shared" ref="BA44:BJ53" si="190">AZ43</f>
        <v>1.4372901692793086E-5</v>
      </c>
      <c r="BB44" s="51">
        <f t="shared" si="190"/>
        <v>2.7857067307628778E-5</v>
      </c>
      <c r="BC44" s="51">
        <f t="shared" si="190"/>
        <v>4.1075027703360157E-5</v>
      </c>
      <c r="BD44" s="51">
        <f t="shared" si="190"/>
        <v>5.9699549011322866E-5</v>
      </c>
      <c r="BE44" s="51">
        <f t="shared" si="190"/>
        <v>8.7540741517313391E-5</v>
      </c>
      <c r="BF44" s="51">
        <f t="shared" si="190"/>
        <v>1.2837388479443857E-4</v>
      </c>
      <c r="BG44" s="51">
        <f t="shared" si="190"/>
        <v>1.8776725283595457E-4</v>
      </c>
      <c r="BH44" s="51">
        <f t="shared" si="190"/>
        <v>2.7490993918839258E-4</v>
      </c>
      <c r="BI44" s="51">
        <f t="shared" si="190"/>
        <v>4.0443968208431289E-4</v>
      </c>
      <c r="BJ44" s="51">
        <f t="shared" si="190"/>
        <v>5.9827068957529241E-4</v>
      </c>
      <c r="BK44" s="51">
        <f t="shared" ref="BK44:BT53" si="191">BJ43</f>
        <v>8.8742146466493359E-4</v>
      </c>
      <c r="BL44" s="51">
        <f t="shared" si="191"/>
        <v>1.3138426304416823E-3</v>
      </c>
      <c r="BM44" s="51">
        <f t="shared" si="191"/>
        <v>1.9322447552118155E-3</v>
      </c>
      <c r="BN44" s="51">
        <f t="shared" si="191"/>
        <v>2.9578823769679957E-3</v>
      </c>
      <c r="BO44" s="51">
        <f t="shared" si="191"/>
        <v>4.3725776573519236E-3</v>
      </c>
      <c r="BP44" s="51">
        <f t="shared" si="191"/>
        <v>5.6037913669719245E-3</v>
      </c>
      <c r="BQ44" s="51">
        <f t="shared" si="191"/>
        <v>6.0067150249743864E-3</v>
      </c>
      <c r="BR44" s="51">
        <f t="shared" si="191"/>
        <v>5.0334268353983951E-3</v>
      </c>
      <c r="BS44" s="51">
        <f t="shared" si="191"/>
        <v>2.648818732339102E-3</v>
      </c>
      <c r="BT44" s="51">
        <f t="shared" si="191"/>
        <v>7.6072713075802073E-4</v>
      </c>
      <c r="BU44" s="51">
        <f t="shared" ref="BU44:CD53" si="192">BT43</f>
        <v>0</v>
      </c>
      <c r="BV44" s="51">
        <f t="shared" si="192"/>
        <v>0</v>
      </c>
      <c r="BW44" s="51">
        <f t="shared" si="192"/>
        <v>0</v>
      </c>
      <c r="BX44" s="51">
        <f t="shared" si="192"/>
        <v>0</v>
      </c>
      <c r="BY44" s="51">
        <f t="shared" si="192"/>
        <v>0</v>
      </c>
      <c r="BZ44" s="51">
        <f t="shared" si="192"/>
        <v>0</v>
      </c>
      <c r="CA44" s="51">
        <f t="shared" si="192"/>
        <v>0</v>
      </c>
      <c r="CB44" s="51">
        <f t="shared" si="192"/>
        <v>0</v>
      </c>
      <c r="CC44" s="51">
        <f t="shared" si="192"/>
        <v>0</v>
      </c>
      <c r="CD44" s="51">
        <f t="shared" si="192"/>
        <v>0</v>
      </c>
      <c r="CE44" s="51">
        <f t="shared" ref="CE44:CN53" si="193">CD43</f>
        <v>0</v>
      </c>
      <c r="CF44" s="51">
        <f t="shared" si="193"/>
        <v>0</v>
      </c>
      <c r="CG44" s="51">
        <f t="shared" si="193"/>
        <v>0</v>
      </c>
      <c r="CH44" s="51">
        <f t="shared" si="193"/>
        <v>0</v>
      </c>
      <c r="CI44" s="51">
        <f t="shared" si="193"/>
        <v>0</v>
      </c>
      <c r="CJ44" s="51">
        <f t="shared" si="193"/>
        <v>0</v>
      </c>
      <c r="CK44" s="51">
        <f t="shared" si="193"/>
        <v>0</v>
      </c>
      <c r="CL44" s="51">
        <f t="shared" si="193"/>
        <v>0</v>
      </c>
      <c r="CM44" s="51">
        <f t="shared" si="193"/>
        <v>0</v>
      </c>
      <c r="CN44" s="51">
        <f t="shared" si="193"/>
        <v>0</v>
      </c>
      <c r="CO44" s="51">
        <f t="shared" ref="CO44:CX53" si="194">CN43</f>
        <v>0</v>
      </c>
      <c r="CP44" s="51">
        <f t="shared" si="194"/>
        <v>0</v>
      </c>
      <c r="CQ44" s="51">
        <f t="shared" si="194"/>
        <v>0</v>
      </c>
      <c r="CR44" s="51">
        <f t="shared" si="194"/>
        <v>0</v>
      </c>
      <c r="CS44" s="51">
        <f t="shared" si="194"/>
        <v>0</v>
      </c>
      <c r="CT44" s="51">
        <f t="shared" si="194"/>
        <v>0</v>
      </c>
      <c r="CU44" s="51">
        <f t="shared" si="194"/>
        <v>0</v>
      </c>
      <c r="CV44" s="51">
        <f t="shared" si="194"/>
        <v>0</v>
      </c>
      <c r="CW44" s="51">
        <f t="shared" si="194"/>
        <v>0</v>
      </c>
      <c r="CX44" s="51">
        <f t="shared" si="194"/>
        <v>0</v>
      </c>
      <c r="CY44" s="51">
        <f t="shared" ref="CY44:DH53" si="195">CX43</f>
        <v>0</v>
      </c>
      <c r="CZ44" s="51">
        <f t="shared" si="195"/>
        <v>0</v>
      </c>
      <c r="DA44" s="51">
        <f t="shared" si="195"/>
        <v>0</v>
      </c>
      <c r="DB44" s="51">
        <f t="shared" si="195"/>
        <v>0</v>
      </c>
      <c r="DC44" s="51">
        <f t="shared" si="195"/>
        <v>0</v>
      </c>
      <c r="DD44" s="51">
        <f t="shared" si="195"/>
        <v>0</v>
      </c>
      <c r="DE44" s="51">
        <f t="shared" si="195"/>
        <v>0</v>
      </c>
      <c r="DF44" s="51">
        <f t="shared" si="195"/>
        <v>0</v>
      </c>
      <c r="DG44" s="51">
        <f t="shared" si="195"/>
        <v>0</v>
      </c>
      <c r="DH44" s="51">
        <f t="shared" si="195"/>
        <v>0</v>
      </c>
      <c r="DI44" s="51">
        <f t="shared" ref="DI44:DR53" si="196">DH43</f>
        <v>0</v>
      </c>
      <c r="DJ44" s="51">
        <f t="shared" si="196"/>
        <v>0</v>
      </c>
      <c r="DK44" s="51">
        <f t="shared" si="196"/>
        <v>0</v>
      </c>
      <c r="DL44" s="51">
        <f t="shared" si="196"/>
        <v>0</v>
      </c>
      <c r="DM44" s="51">
        <f t="shared" si="196"/>
        <v>0</v>
      </c>
      <c r="DN44" s="51">
        <f t="shared" si="196"/>
        <v>0</v>
      </c>
      <c r="DO44" s="51">
        <f t="shared" si="196"/>
        <v>0</v>
      </c>
      <c r="DP44" s="51">
        <f t="shared" si="196"/>
        <v>0</v>
      </c>
      <c r="DQ44" s="51">
        <f t="shared" si="196"/>
        <v>0</v>
      </c>
      <c r="DR44" s="51">
        <f t="shared" si="196"/>
        <v>0</v>
      </c>
      <c r="DS44" s="51">
        <f t="shared" ref="DS44:EB53" si="197">DR43</f>
        <v>0</v>
      </c>
      <c r="DT44" s="51">
        <f t="shared" si="197"/>
        <v>0</v>
      </c>
      <c r="DU44" s="51">
        <f t="shared" si="197"/>
        <v>0</v>
      </c>
      <c r="DV44" s="51">
        <f t="shared" si="197"/>
        <v>0</v>
      </c>
      <c r="DW44" s="51">
        <f t="shared" si="197"/>
        <v>0</v>
      </c>
      <c r="DX44" s="51">
        <f t="shared" si="197"/>
        <v>0</v>
      </c>
      <c r="DY44" s="51">
        <f t="shared" si="197"/>
        <v>0</v>
      </c>
      <c r="DZ44" s="51">
        <f t="shared" si="197"/>
        <v>0</v>
      </c>
      <c r="EA44" s="51">
        <f t="shared" si="197"/>
        <v>0</v>
      </c>
      <c r="EB44" s="51">
        <f t="shared" si="197"/>
        <v>0</v>
      </c>
      <c r="EC44" s="51">
        <f t="shared" ref="EC44:EL53" si="198">EB43</f>
        <v>0</v>
      </c>
      <c r="ED44" s="51">
        <f t="shared" si="198"/>
        <v>0</v>
      </c>
      <c r="EE44" s="51">
        <f t="shared" si="198"/>
        <v>0</v>
      </c>
      <c r="EF44" s="51">
        <f t="shared" si="198"/>
        <v>0</v>
      </c>
      <c r="EG44" s="51">
        <f t="shared" si="198"/>
        <v>0</v>
      </c>
      <c r="EH44" s="51">
        <f t="shared" si="198"/>
        <v>0</v>
      </c>
      <c r="EI44" s="51">
        <f t="shared" si="198"/>
        <v>0</v>
      </c>
      <c r="EJ44" s="51">
        <f t="shared" si="198"/>
        <v>0</v>
      </c>
      <c r="EK44" s="51">
        <f t="shared" si="198"/>
        <v>0</v>
      </c>
      <c r="EL44" s="51">
        <f t="shared" si="198"/>
        <v>0</v>
      </c>
      <c r="EM44" s="51">
        <f t="shared" ref="EM44:EV53" si="199">EL43</f>
        <v>0</v>
      </c>
      <c r="EN44" s="51">
        <f t="shared" si="199"/>
        <v>0</v>
      </c>
      <c r="EO44" s="51">
        <f t="shared" si="199"/>
        <v>0</v>
      </c>
      <c r="EP44" s="51">
        <f t="shared" si="199"/>
        <v>0</v>
      </c>
      <c r="EQ44" s="51">
        <f t="shared" si="199"/>
        <v>0</v>
      </c>
      <c r="ER44" s="51">
        <f t="shared" si="199"/>
        <v>0</v>
      </c>
      <c r="ES44" s="51">
        <f t="shared" si="199"/>
        <v>0</v>
      </c>
      <c r="ET44" s="51">
        <f t="shared" si="199"/>
        <v>0</v>
      </c>
      <c r="EU44" s="51">
        <f t="shared" si="199"/>
        <v>0</v>
      </c>
      <c r="EV44" s="51">
        <f t="shared" si="199"/>
        <v>0</v>
      </c>
      <c r="EW44" s="51">
        <f t="shared" ref="EW44:FF53" si="200">EV43</f>
        <v>0</v>
      </c>
      <c r="EX44" s="51">
        <f t="shared" si="200"/>
        <v>0</v>
      </c>
      <c r="EY44" s="51">
        <f t="shared" si="200"/>
        <v>0</v>
      </c>
      <c r="EZ44" s="51">
        <f t="shared" si="200"/>
        <v>0</v>
      </c>
      <c r="FA44" s="51">
        <f t="shared" si="200"/>
        <v>0</v>
      </c>
      <c r="FB44" s="51">
        <f t="shared" si="200"/>
        <v>0</v>
      </c>
      <c r="FC44" s="51">
        <f t="shared" si="200"/>
        <v>0</v>
      </c>
      <c r="FD44" s="51">
        <f t="shared" si="200"/>
        <v>0</v>
      </c>
      <c r="FE44" s="51">
        <f t="shared" si="200"/>
        <v>0</v>
      </c>
      <c r="FF44" s="51">
        <f t="shared" si="200"/>
        <v>0</v>
      </c>
      <c r="FG44" s="51">
        <f t="shared" ref="FG44:FP53" si="201">FF43</f>
        <v>0</v>
      </c>
      <c r="FH44" s="51">
        <f t="shared" si="201"/>
        <v>0</v>
      </c>
      <c r="FI44" s="51">
        <f t="shared" si="201"/>
        <v>0</v>
      </c>
      <c r="FJ44" s="51">
        <f t="shared" si="201"/>
        <v>0</v>
      </c>
      <c r="FK44" s="51">
        <f t="shared" si="201"/>
        <v>0</v>
      </c>
      <c r="FL44" s="51">
        <f t="shared" si="201"/>
        <v>0</v>
      </c>
      <c r="FM44" s="51">
        <f t="shared" si="201"/>
        <v>0</v>
      </c>
      <c r="FN44" s="51">
        <f t="shared" si="201"/>
        <v>0</v>
      </c>
      <c r="FO44" s="51">
        <f t="shared" si="201"/>
        <v>0</v>
      </c>
      <c r="FP44" s="51">
        <f t="shared" si="201"/>
        <v>0</v>
      </c>
      <c r="FQ44" s="51">
        <f t="shared" ref="FQ44:FZ53" si="202">FP43</f>
        <v>0</v>
      </c>
      <c r="FR44" s="51">
        <f t="shared" si="202"/>
        <v>0</v>
      </c>
      <c r="FS44" s="51">
        <f t="shared" si="202"/>
        <v>0</v>
      </c>
      <c r="FT44" s="51">
        <f t="shared" si="202"/>
        <v>0</v>
      </c>
      <c r="FU44" s="51">
        <f t="shared" si="202"/>
        <v>0</v>
      </c>
      <c r="FV44" s="51">
        <f t="shared" si="202"/>
        <v>0</v>
      </c>
      <c r="FW44" s="51">
        <f t="shared" si="202"/>
        <v>0</v>
      </c>
      <c r="FX44" s="51">
        <f t="shared" si="202"/>
        <v>0</v>
      </c>
      <c r="FY44" s="51">
        <f t="shared" si="202"/>
        <v>0</v>
      </c>
      <c r="FZ44" s="51">
        <f t="shared" si="202"/>
        <v>0</v>
      </c>
      <c r="GA44" s="51">
        <f t="shared" ref="GA44:GJ53" si="203">FZ43</f>
        <v>0</v>
      </c>
      <c r="GB44" s="51">
        <f t="shared" si="203"/>
        <v>0</v>
      </c>
      <c r="GC44" s="51">
        <f t="shared" si="203"/>
        <v>0</v>
      </c>
      <c r="GD44" s="51">
        <f t="shared" si="203"/>
        <v>0</v>
      </c>
      <c r="GE44" s="51">
        <f t="shared" si="203"/>
        <v>0</v>
      </c>
      <c r="GF44" s="51">
        <f t="shared" si="203"/>
        <v>0</v>
      </c>
      <c r="GG44" s="51">
        <f t="shared" si="203"/>
        <v>0</v>
      </c>
      <c r="GH44" s="51">
        <f t="shared" si="203"/>
        <v>0</v>
      </c>
      <c r="GI44" s="51">
        <f t="shared" si="203"/>
        <v>0</v>
      </c>
      <c r="GJ44" s="51">
        <f t="shared" si="203"/>
        <v>0</v>
      </c>
      <c r="GK44" s="51">
        <f t="shared" ref="GK44:GT53" si="204">GJ43</f>
        <v>0</v>
      </c>
      <c r="GL44" s="51">
        <f t="shared" si="204"/>
        <v>0</v>
      </c>
      <c r="GM44" s="51">
        <f t="shared" si="204"/>
        <v>0</v>
      </c>
      <c r="GN44" s="51">
        <f t="shared" si="204"/>
        <v>0</v>
      </c>
      <c r="GO44" s="51">
        <f t="shared" si="204"/>
        <v>0</v>
      </c>
      <c r="GP44" s="51">
        <f t="shared" si="204"/>
        <v>0</v>
      </c>
      <c r="GQ44" s="51">
        <f t="shared" si="204"/>
        <v>0</v>
      </c>
      <c r="GR44" s="51">
        <f t="shared" si="204"/>
        <v>0</v>
      </c>
      <c r="GS44" s="51">
        <f t="shared" si="204"/>
        <v>0</v>
      </c>
      <c r="GT44" s="51">
        <f t="shared" si="204"/>
        <v>0</v>
      </c>
      <c r="GU44" s="51">
        <f t="shared" ref="GU44:HD53" si="205">GT43</f>
        <v>0</v>
      </c>
      <c r="GV44" s="51">
        <f t="shared" si="205"/>
        <v>0</v>
      </c>
      <c r="GW44" s="51">
        <f t="shared" si="205"/>
        <v>0</v>
      </c>
      <c r="GX44" s="51">
        <f t="shared" si="205"/>
        <v>0</v>
      </c>
      <c r="GY44" s="51">
        <f t="shared" si="205"/>
        <v>0</v>
      </c>
      <c r="GZ44" s="51">
        <f t="shared" si="205"/>
        <v>0</v>
      </c>
      <c r="HA44" s="51">
        <f t="shared" si="205"/>
        <v>0</v>
      </c>
      <c r="HB44" s="51">
        <f t="shared" si="205"/>
        <v>0</v>
      </c>
      <c r="HC44" s="51">
        <f t="shared" si="205"/>
        <v>0</v>
      </c>
      <c r="HD44" s="51">
        <f t="shared" si="205"/>
        <v>0</v>
      </c>
      <c r="HE44" s="51">
        <f t="shared" ref="HE44:HP53" si="206">HD43</f>
        <v>0</v>
      </c>
      <c r="HF44" s="51">
        <f t="shared" si="206"/>
        <v>0</v>
      </c>
      <c r="HG44" s="51">
        <f t="shared" si="206"/>
        <v>0</v>
      </c>
      <c r="HH44" s="51">
        <f t="shared" si="206"/>
        <v>0</v>
      </c>
      <c r="HI44" s="51">
        <f t="shared" si="206"/>
        <v>0</v>
      </c>
      <c r="HJ44" s="51">
        <f t="shared" si="206"/>
        <v>0</v>
      </c>
      <c r="HK44" s="51">
        <f t="shared" si="206"/>
        <v>0</v>
      </c>
      <c r="HL44" s="51">
        <f t="shared" si="206"/>
        <v>0</v>
      </c>
      <c r="HM44" s="51">
        <f t="shared" si="206"/>
        <v>0</v>
      </c>
      <c r="HN44" s="51">
        <f t="shared" si="206"/>
        <v>0</v>
      </c>
      <c r="HO44" s="51">
        <f t="shared" si="206"/>
        <v>0</v>
      </c>
      <c r="HP44" s="51">
        <f t="shared" si="206"/>
        <v>0</v>
      </c>
      <c r="HR44" s="46">
        <v>41</v>
      </c>
      <c r="HS44" s="49">
        <f t="shared" si="35"/>
        <v>205</v>
      </c>
      <c r="HT44" s="52" t="str">
        <f t="shared" si="36"/>
        <v/>
      </c>
      <c r="HU44" s="63">
        <f t="shared" si="37"/>
        <v>0</v>
      </c>
      <c r="HV44" s="50">
        <f t="shared" ref="HV44:HV75" si="207">IF(HS44&gt;MAX($D$19:$D$55),0,G61)</f>
        <v>0</v>
      </c>
      <c r="HW44" s="50" t="str">
        <f t="shared" si="184"/>
        <v>03:25</v>
      </c>
      <c r="HX44" s="50">
        <v>1.7265757954251786</v>
      </c>
      <c r="HY44" s="62">
        <f>HY43+HX44*Escenario1!$D$15*0.06</f>
        <v>468.36621347038346</v>
      </c>
      <c r="HZ44" s="50">
        <f t="shared" si="38"/>
        <v>0</v>
      </c>
      <c r="IA44" s="64">
        <f>IA43+HZ44*Escenario1!$D$15*0.06</f>
        <v>258.16395932323189</v>
      </c>
      <c r="IB44" s="54"/>
      <c r="IC44" s="47">
        <v>42</v>
      </c>
      <c r="ID44" s="48">
        <f t="shared" si="185"/>
        <v>0</v>
      </c>
      <c r="IE44" s="48">
        <f t="shared" ref="IE44:IN53" si="208">ID43</f>
        <v>0</v>
      </c>
      <c r="IF44" s="48">
        <f t="shared" si="208"/>
        <v>0</v>
      </c>
      <c r="IG44" s="48">
        <f t="shared" si="208"/>
        <v>0</v>
      </c>
      <c r="IH44" s="48">
        <f t="shared" si="208"/>
        <v>0</v>
      </c>
      <c r="II44" s="48">
        <f t="shared" si="208"/>
        <v>0</v>
      </c>
      <c r="IJ44" s="48">
        <f t="shared" si="208"/>
        <v>0</v>
      </c>
      <c r="IK44" s="48">
        <f t="shared" si="208"/>
        <v>0</v>
      </c>
      <c r="IL44" s="48">
        <f t="shared" si="208"/>
        <v>0</v>
      </c>
      <c r="IM44" s="48">
        <f t="shared" si="208"/>
        <v>0</v>
      </c>
      <c r="IN44" s="48">
        <f t="shared" si="208"/>
        <v>0</v>
      </c>
      <c r="IO44" s="48">
        <f t="shared" ref="IO44:IX53" si="209">IN43</f>
        <v>0</v>
      </c>
      <c r="IP44" s="48">
        <f t="shared" si="209"/>
        <v>0</v>
      </c>
      <c r="IQ44" s="48">
        <f t="shared" si="209"/>
        <v>0</v>
      </c>
      <c r="IR44" s="48">
        <f t="shared" si="209"/>
        <v>0</v>
      </c>
      <c r="IS44" s="48">
        <f t="shared" si="209"/>
        <v>0</v>
      </c>
      <c r="IT44" s="48">
        <f t="shared" si="209"/>
        <v>0</v>
      </c>
      <c r="IU44" s="48">
        <f t="shared" si="209"/>
        <v>0</v>
      </c>
      <c r="IV44" s="48">
        <f t="shared" si="209"/>
        <v>0</v>
      </c>
      <c r="IW44" s="48">
        <f t="shared" si="209"/>
        <v>0</v>
      </c>
      <c r="IX44" s="48">
        <f t="shared" si="209"/>
        <v>0</v>
      </c>
      <c r="IY44" s="48">
        <f t="shared" ref="IY44:JH53" si="210">IX43</f>
        <v>0</v>
      </c>
      <c r="IZ44" s="48">
        <f t="shared" si="210"/>
        <v>0</v>
      </c>
      <c r="JA44" s="48">
        <f t="shared" si="210"/>
        <v>0</v>
      </c>
      <c r="JB44" s="48">
        <f t="shared" si="210"/>
        <v>0</v>
      </c>
      <c r="JC44" s="48">
        <f t="shared" si="210"/>
        <v>0</v>
      </c>
      <c r="JD44" s="48">
        <f t="shared" si="210"/>
        <v>0</v>
      </c>
      <c r="JE44" s="48">
        <f t="shared" si="210"/>
        <v>0</v>
      </c>
      <c r="JF44" s="48">
        <f t="shared" si="210"/>
        <v>0</v>
      </c>
      <c r="JG44" s="48">
        <f t="shared" si="210"/>
        <v>0</v>
      </c>
      <c r="JH44" s="48">
        <f t="shared" si="210"/>
        <v>0</v>
      </c>
      <c r="JI44" s="48">
        <f t="shared" ref="JI44:JR53" si="211">JH43</f>
        <v>0</v>
      </c>
      <c r="JJ44" s="48">
        <f t="shared" si="211"/>
        <v>4.4751983576649488E-5</v>
      </c>
      <c r="JK44" s="48">
        <f t="shared" si="211"/>
        <v>1.1151658490373781E-4</v>
      </c>
      <c r="JL44" s="48">
        <f t="shared" si="211"/>
        <v>2.5595687974807398E-4</v>
      </c>
      <c r="JM44" s="48">
        <f t="shared" si="211"/>
        <v>5.8604981628922268E-4</v>
      </c>
      <c r="JN44" s="48">
        <f t="shared" si="211"/>
        <v>1.3658629589843377E-3</v>
      </c>
      <c r="JO44" s="48">
        <f t="shared" si="211"/>
        <v>3.2093238342923826E-3</v>
      </c>
      <c r="JP44" s="48">
        <f t="shared" si="211"/>
        <v>7.8504339864859992E-3</v>
      </c>
      <c r="JQ44" s="48">
        <f t="shared" si="211"/>
        <v>1.2976985830460603E-2</v>
      </c>
      <c r="JR44" s="48">
        <f t="shared" si="211"/>
        <v>6.7154609757989992E-3</v>
      </c>
      <c r="JS44" s="48">
        <f t="shared" ref="JS44:KB53" si="212">JR43</f>
        <v>0</v>
      </c>
      <c r="JT44" s="48">
        <f t="shared" si="212"/>
        <v>0</v>
      </c>
      <c r="JU44" s="48">
        <f t="shared" si="212"/>
        <v>0</v>
      </c>
      <c r="JV44" s="48">
        <f t="shared" si="212"/>
        <v>0</v>
      </c>
      <c r="JW44" s="48">
        <f t="shared" si="212"/>
        <v>0</v>
      </c>
      <c r="JX44" s="48">
        <f t="shared" si="212"/>
        <v>0</v>
      </c>
      <c r="JY44" s="48">
        <f t="shared" si="212"/>
        <v>0</v>
      </c>
      <c r="JZ44" s="48">
        <f t="shared" si="212"/>
        <v>0</v>
      </c>
      <c r="KA44" s="48">
        <f t="shared" si="212"/>
        <v>0</v>
      </c>
      <c r="KB44" s="48">
        <f t="shared" si="212"/>
        <v>0</v>
      </c>
      <c r="KC44" s="48">
        <f t="shared" ref="KC44:KL53" si="213">KB43</f>
        <v>0</v>
      </c>
      <c r="KD44" s="48">
        <f t="shared" si="213"/>
        <v>0</v>
      </c>
      <c r="KE44" s="48">
        <f t="shared" si="213"/>
        <v>0</v>
      </c>
      <c r="KF44" s="48">
        <f t="shared" si="213"/>
        <v>0</v>
      </c>
      <c r="KG44" s="48">
        <f t="shared" si="213"/>
        <v>0</v>
      </c>
      <c r="KH44" s="48">
        <f t="shared" si="213"/>
        <v>0</v>
      </c>
      <c r="KI44" s="48">
        <f t="shared" si="213"/>
        <v>0</v>
      </c>
      <c r="KJ44" s="48">
        <f t="shared" si="213"/>
        <v>0</v>
      </c>
      <c r="KK44" s="48">
        <f t="shared" si="213"/>
        <v>0</v>
      </c>
      <c r="KL44" s="48">
        <f t="shared" si="213"/>
        <v>0</v>
      </c>
      <c r="KM44" s="48">
        <f t="shared" ref="KM44:KV53" si="214">KL43</f>
        <v>0</v>
      </c>
      <c r="KN44" s="48">
        <f t="shared" si="214"/>
        <v>0</v>
      </c>
      <c r="KO44" s="48">
        <f t="shared" si="214"/>
        <v>0</v>
      </c>
      <c r="KP44" s="48">
        <f t="shared" si="214"/>
        <v>0</v>
      </c>
      <c r="KQ44" s="48">
        <f t="shared" si="214"/>
        <v>0</v>
      </c>
      <c r="KR44" s="48">
        <f t="shared" si="214"/>
        <v>0</v>
      </c>
      <c r="KS44" s="48">
        <f t="shared" si="214"/>
        <v>0</v>
      </c>
      <c r="KT44" s="48">
        <f t="shared" si="214"/>
        <v>0</v>
      </c>
      <c r="KU44" s="48">
        <f t="shared" si="214"/>
        <v>0</v>
      </c>
      <c r="KV44" s="48">
        <f t="shared" si="214"/>
        <v>0</v>
      </c>
      <c r="KW44" s="48">
        <f t="shared" ref="KW44:LF53" si="215">KV43</f>
        <v>0</v>
      </c>
      <c r="KX44" s="48">
        <f t="shared" si="215"/>
        <v>0</v>
      </c>
      <c r="KY44" s="48">
        <f t="shared" si="215"/>
        <v>0</v>
      </c>
      <c r="KZ44" s="48">
        <f t="shared" si="215"/>
        <v>0</v>
      </c>
      <c r="LA44" s="48">
        <f t="shared" si="215"/>
        <v>0</v>
      </c>
      <c r="LB44" s="48">
        <f t="shared" si="215"/>
        <v>0</v>
      </c>
      <c r="LC44" s="48">
        <f t="shared" si="215"/>
        <v>0</v>
      </c>
      <c r="LD44" s="48">
        <f t="shared" si="215"/>
        <v>0</v>
      </c>
      <c r="LE44" s="48">
        <f t="shared" si="215"/>
        <v>0</v>
      </c>
      <c r="LF44" s="48">
        <f t="shared" si="215"/>
        <v>0</v>
      </c>
      <c r="LG44" s="48">
        <f t="shared" ref="LG44:LP53" si="216">LF43</f>
        <v>0</v>
      </c>
      <c r="LH44" s="48">
        <f t="shared" si="216"/>
        <v>0</v>
      </c>
      <c r="LI44" s="48">
        <f t="shared" si="216"/>
        <v>0</v>
      </c>
      <c r="LJ44" s="48">
        <f t="shared" si="216"/>
        <v>0</v>
      </c>
      <c r="LK44" s="48">
        <f t="shared" si="216"/>
        <v>0</v>
      </c>
      <c r="LL44" s="48">
        <f t="shared" si="216"/>
        <v>0</v>
      </c>
      <c r="LM44" s="48">
        <f t="shared" si="216"/>
        <v>0</v>
      </c>
      <c r="LN44" s="48">
        <f t="shared" si="216"/>
        <v>0</v>
      </c>
      <c r="LO44" s="48">
        <f t="shared" si="216"/>
        <v>0</v>
      </c>
      <c r="LP44" s="48">
        <f t="shared" si="216"/>
        <v>0</v>
      </c>
      <c r="LQ44" s="48">
        <f t="shared" ref="LQ44:LZ53" si="217">LP43</f>
        <v>0</v>
      </c>
      <c r="LR44" s="48">
        <f t="shared" si="217"/>
        <v>0</v>
      </c>
      <c r="LS44" s="48">
        <f t="shared" si="217"/>
        <v>0</v>
      </c>
      <c r="LT44" s="48">
        <f t="shared" si="217"/>
        <v>0</v>
      </c>
      <c r="LU44" s="48">
        <f t="shared" si="217"/>
        <v>0</v>
      </c>
      <c r="LV44" s="48">
        <f t="shared" si="217"/>
        <v>0</v>
      </c>
      <c r="LW44" s="48">
        <f t="shared" si="217"/>
        <v>0</v>
      </c>
      <c r="LX44" s="48">
        <f t="shared" si="217"/>
        <v>0</v>
      </c>
      <c r="LY44" s="48">
        <f t="shared" si="217"/>
        <v>0</v>
      </c>
      <c r="LZ44" s="48">
        <f t="shared" si="217"/>
        <v>0</v>
      </c>
      <c r="MA44" s="48">
        <f t="shared" ref="MA44:MJ53" si="218">LZ43</f>
        <v>0</v>
      </c>
      <c r="MB44" s="48">
        <f t="shared" si="218"/>
        <v>0</v>
      </c>
      <c r="MC44" s="48">
        <f t="shared" si="218"/>
        <v>0</v>
      </c>
      <c r="MD44" s="48">
        <f t="shared" si="218"/>
        <v>0</v>
      </c>
      <c r="ME44" s="48">
        <f t="shared" si="218"/>
        <v>0</v>
      </c>
      <c r="MF44" s="48">
        <f t="shared" si="218"/>
        <v>0</v>
      </c>
      <c r="MG44" s="48">
        <f t="shared" si="218"/>
        <v>0</v>
      </c>
      <c r="MH44" s="48">
        <f t="shared" si="218"/>
        <v>0</v>
      </c>
      <c r="MI44" s="48">
        <f t="shared" si="218"/>
        <v>0</v>
      </c>
      <c r="MJ44" s="48">
        <f t="shared" si="218"/>
        <v>0</v>
      </c>
      <c r="MK44" s="48">
        <f t="shared" ref="MK44:MT53" si="219">MJ43</f>
        <v>0</v>
      </c>
      <c r="ML44" s="48">
        <f t="shared" si="219"/>
        <v>0</v>
      </c>
      <c r="MM44" s="48">
        <f t="shared" si="219"/>
        <v>0</v>
      </c>
      <c r="MN44" s="48">
        <f t="shared" si="219"/>
        <v>0</v>
      </c>
      <c r="MO44" s="48">
        <f t="shared" si="219"/>
        <v>0</v>
      </c>
      <c r="MP44" s="48">
        <f t="shared" si="219"/>
        <v>0</v>
      </c>
      <c r="MQ44" s="48">
        <f t="shared" si="219"/>
        <v>0</v>
      </c>
      <c r="MR44" s="48">
        <f t="shared" si="219"/>
        <v>0</v>
      </c>
      <c r="MS44" s="48">
        <f t="shared" si="219"/>
        <v>0</v>
      </c>
      <c r="MT44" s="48">
        <f t="shared" si="219"/>
        <v>0</v>
      </c>
      <c r="MU44" s="48">
        <f t="shared" ref="MU44:ND53" si="220">MT43</f>
        <v>0</v>
      </c>
      <c r="MV44" s="48">
        <f t="shared" si="220"/>
        <v>0</v>
      </c>
      <c r="MW44" s="48">
        <f t="shared" si="220"/>
        <v>0</v>
      </c>
      <c r="MX44" s="48">
        <f t="shared" si="220"/>
        <v>0</v>
      </c>
      <c r="MY44" s="48">
        <f t="shared" si="220"/>
        <v>0</v>
      </c>
      <c r="MZ44" s="48">
        <f t="shared" si="220"/>
        <v>0</v>
      </c>
      <c r="NA44" s="48">
        <f t="shared" si="220"/>
        <v>0</v>
      </c>
      <c r="NB44" s="48">
        <f t="shared" si="220"/>
        <v>0</v>
      </c>
      <c r="NC44" s="48">
        <f t="shared" si="220"/>
        <v>0</v>
      </c>
      <c r="ND44" s="48">
        <f t="shared" si="220"/>
        <v>0</v>
      </c>
      <c r="NE44" s="48">
        <f t="shared" ref="NE44:NN53" si="221">ND43</f>
        <v>0</v>
      </c>
      <c r="NF44" s="48">
        <f t="shared" si="221"/>
        <v>0</v>
      </c>
      <c r="NG44" s="48">
        <f t="shared" si="221"/>
        <v>0</v>
      </c>
      <c r="NH44" s="48">
        <f t="shared" si="221"/>
        <v>0</v>
      </c>
      <c r="NI44" s="48">
        <f t="shared" si="221"/>
        <v>0</v>
      </c>
      <c r="NJ44" s="48">
        <f t="shared" si="221"/>
        <v>0</v>
      </c>
      <c r="NK44" s="48">
        <f t="shared" si="221"/>
        <v>0</v>
      </c>
      <c r="NL44" s="48">
        <f t="shared" si="221"/>
        <v>0</v>
      </c>
      <c r="NM44" s="48">
        <f t="shared" si="221"/>
        <v>0</v>
      </c>
      <c r="NN44" s="48">
        <f t="shared" si="221"/>
        <v>0</v>
      </c>
      <c r="NO44" s="48">
        <f t="shared" ref="NO44:NX53" si="222">NN43</f>
        <v>0</v>
      </c>
      <c r="NP44" s="48">
        <f t="shared" si="222"/>
        <v>0</v>
      </c>
      <c r="NQ44" s="48">
        <f t="shared" si="222"/>
        <v>0</v>
      </c>
      <c r="NR44" s="48">
        <f t="shared" si="222"/>
        <v>0</v>
      </c>
      <c r="NS44" s="48">
        <f t="shared" si="222"/>
        <v>0</v>
      </c>
      <c r="NT44" s="48">
        <f t="shared" si="222"/>
        <v>0</v>
      </c>
      <c r="NU44" s="48">
        <f t="shared" si="222"/>
        <v>0</v>
      </c>
      <c r="NV44" s="48">
        <f t="shared" si="222"/>
        <v>0</v>
      </c>
      <c r="NW44" s="48">
        <f t="shared" si="222"/>
        <v>0</v>
      </c>
      <c r="NX44" s="48">
        <f t="shared" si="222"/>
        <v>0</v>
      </c>
      <c r="NY44" s="48">
        <f t="shared" ref="NY44:OH53" si="223">NX43</f>
        <v>0</v>
      </c>
      <c r="NZ44" s="48">
        <f t="shared" si="223"/>
        <v>0</v>
      </c>
      <c r="OA44" s="48">
        <f t="shared" si="223"/>
        <v>0</v>
      </c>
      <c r="OB44" s="48">
        <f t="shared" si="223"/>
        <v>0</v>
      </c>
      <c r="OC44" s="48">
        <f t="shared" si="223"/>
        <v>0</v>
      </c>
      <c r="OD44" s="48">
        <f t="shared" si="223"/>
        <v>0</v>
      </c>
      <c r="OE44" s="48">
        <f t="shared" si="223"/>
        <v>0</v>
      </c>
      <c r="OF44" s="48">
        <f t="shared" si="223"/>
        <v>0</v>
      </c>
      <c r="OG44" s="48">
        <f t="shared" si="223"/>
        <v>0</v>
      </c>
      <c r="OH44" s="48">
        <f t="shared" si="223"/>
        <v>0</v>
      </c>
      <c r="OI44" s="48">
        <f t="shared" ref="OI44:OR53" si="224">OH43</f>
        <v>0</v>
      </c>
      <c r="OJ44" s="48">
        <f t="shared" si="224"/>
        <v>0</v>
      </c>
      <c r="OK44" s="48">
        <f t="shared" si="224"/>
        <v>0</v>
      </c>
      <c r="OL44" s="48">
        <f t="shared" si="224"/>
        <v>0</v>
      </c>
      <c r="OM44" s="48">
        <f t="shared" si="224"/>
        <v>0</v>
      </c>
      <c r="ON44" s="48">
        <f t="shared" si="224"/>
        <v>0</v>
      </c>
      <c r="OO44" s="48">
        <f t="shared" si="224"/>
        <v>0</v>
      </c>
      <c r="OP44" s="48">
        <f t="shared" si="224"/>
        <v>0</v>
      </c>
      <c r="OQ44" s="48">
        <f t="shared" si="224"/>
        <v>0</v>
      </c>
      <c r="OR44" s="48">
        <f t="shared" si="224"/>
        <v>0</v>
      </c>
      <c r="OS44" s="48">
        <f t="shared" ref="OS44:PB53" si="225">OR43</f>
        <v>0</v>
      </c>
      <c r="OT44" s="48">
        <f t="shared" si="225"/>
        <v>0</v>
      </c>
      <c r="OU44" s="48">
        <f t="shared" si="225"/>
        <v>0</v>
      </c>
      <c r="OV44" s="48">
        <f t="shared" si="225"/>
        <v>0</v>
      </c>
      <c r="OW44" s="48">
        <f t="shared" si="225"/>
        <v>0</v>
      </c>
      <c r="OX44" s="48">
        <f t="shared" si="225"/>
        <v>0</v>
      </c>
      <c r="OY44" s="48">
        <f t="shared" si="225"/>
        <v>0</v>
      </c>
      <c r="OZ44" s="48">
        <f t="shared" si="225"/>
        <v>0</v>
      </c>
      <c r="PA44" s="48">
        <f t="shared" si="225"/>
        <v>0</v>
      </c>
      <c r="PB44" s="48">
        <f t="shared" si="225"/>
        <v>0</v>
      </c>
      <c r="PC44" s="48">
        <f t="shared" ref="PC44:PN53" si="226">PB43</f>
        <v>0</v>
      </c>
      <c r="PD44" s="48">
        <f t="shared" si="226"/>
        <v>0</v>
      </c>
      <c r="PE44" s="48">
        <f t="shared" si="226"/>
        <v>0</v>
      </c>
      <c r="PF44" s="48">
        <f t="shared" si="226"/>
        <v>0</v>
      </c>
      <c r="PG44" s="48">
        <f t="shared" si="226"/>
        <v>0</v>
      </c>
      <c r="PH44" s="48">
        <f t="shared" si="226"/>
        <v>0</v>
      </c>
      <c r="PI44" s="48">
        <f t="shared" si="226"/>
        <v>0</v>
      </c>
      <c r="PJ44" s="48">
        <f t="shared" si="226"/>
        <v>0</v>
      </c>
      <c r="PK44" s="48">
        <f t="shared" si="226"/>
        <v>0</v>
      </c>
      <c r="PL44" s="48">
        <f t="shared" si="226"/>
        <v>0</v>
      </c>
      <c r="PM44" s="48">
        <f t="shared" si="226"/>
        <v>0</v>
      </c>
      <c r="PN44" s="48">
        <f t="shared" si="226"/>
        <v>0</v>
      </c>
    </row>
    <row r="45" spans="1:430" x14ac:dyDescent="0.3">
      <c r="A45" s="29">
        <v>26</v>
      </c>
      <c r="B45" s="30">
        <f t="shared" si="96"/>
        <v>72.222222222222229</v>
      </c>
      <c r="C45" s="31">
        <f t="shared" si="97"/>
        <v>86.439610143006234</v>
      </c>
      <c r="D45" s="29">
        <f t="shared" si="98"/>
        <v>130</v>
      </c>
      <c r="E45" s="30">
        <f t="shared" si="99"/>
        <v>48.376021722957432</v>
      </c>
      <c r="F45" s="30">
        <f t="shared" si="104"/>
        <v>0.72514955102128198</v>
      </c>
      <c r="G45" s="30">
        <f t="shared" si="100"/>
        <v>0.50683227648255169</v>
      </c>
      <c r="H45" s="30">
        <f t="shared" si="101"/>
        <v>0.21831727453873029</v>
      </c>
      <c r="I45" s="30">
        <f t="shared" si="102"/>
        <v>6.3591953254390043E-2</v>
      </c>
      <c r="J45" s="30">
        <f t="shared" si="103"/>
        <v>0.66155759776689194</v>
      </c>
      <c r="W45" s="46">
        <v>42</v>
      </c>
      <c r="X45" s="49">
        <f t="shared" si="14"/>
        <v>210</v>
      </c>
      <c r="Y45" s="52" t="str">
        <f t="shared" si="181"/>
        <v/>
      </c>
      <c r="Z45" s="63">
        <f t="shared" si="182"/>
        <v>0</v>
      </c>
      <c r="AA45" s="50">
        <f t="shared" si="187"/>
        <v>0</v>
      </c>
      <c r="AB45" s="50">
        <v>1.5828095470707595</v>
      </c>
      <c r="AC45" s="62">
        <f t="shared" si="186"/>
        <v>210.81384496554983</v>
      </c>
      <c r="AD45" s="54"/>
      <c r="AE45" s="46">
        <v>43</v>
      </c>
      <c r="AF45" s="51">
        <f t="shared" si="183"/>
        <v>0</v>
      </c>
      <c r="AG45" s="51">
        <f t="shared" si="188"/>
        <v>0</v>
      </c>
      <c r="AH45" s="51">
        <f t="shared" si="188"/>
        <v>0</v>
      </c>
      <c r="AI45" s="51">
        <f t="shared" si="188"/>
        <v>0</v>
      </c>
      <c r="AJ45" s="51">
        <f t="shared" si="188"/>
        <v>0</v>
      </c>
      <c r="AK45" s="51">
        <f t="shared" si="188"/>
        <v>0</v>
      </c>
      <c r="AL45" s="51">
        <f t="shared" si="188"/>
        <v>0</v>
      </c>
      <c r="AM45" s="51">
        <f t="shared" si="188"/>
        <v>0</v>
      </c>
      <c r="AN45" s="51">
        <f t="shared" si="188"/>
        <v>0</v>
      </c>
      <c r="AO45" s="51">
        <f t="shared" si="188"/>
        <v>0</v>
      </c>
      <c r="AP45" s="51">
        <f t="shared" si="188"/>
        <v>0</v>
      </c>
      <c r="AQ45" s="51">
        <f t="shared" si="189"/>
        <v>0</v>
      </c>
      <c r="AR45" s="51">
        <f t="shared" si="189"/>
        <v>0</v>
      </c>
      <c r="AS45" s="51">
        <f t="shared" si="189"/>
        <v>0</v>
      </c>
      <c r="AT45" s="51">
        <f t="shared" si="189"/>
        <v>0</v>
      </c>
      <c r="AU45" s="51">
        <f t="shared" si="189"/>
        <v>0</v>
      </c>
      <c r="AV45" s="51">
        <f t="shared" si="189"/>
        <v>0</v>
      </c>
      <c r="AW45" s="51">
        <f t="shared" si="189"/>
        <v>0</v>
      </c>
      <c r="AX45" s="51">
        <f t="shared" si="189"/>
        <v>0</v>
      </c>
      <c r="AY45" s="51">
        <f t="shared" si="189"/>
        <v>0</v>
      </c>
      <c r="AZ45" s="51">
        <f t="shared" si="189"/>
        <v>0</v>
      </c>
      <c r="BA45" s="51">
        <f t="shared" si="190"/>
        <v>0</v>
      </c>
      <c r="BB45" s="51">
        <f t="shared" si="190"/>
        <v>1.4372901692793086E-5</v>
      </c>
      <c r="BC45" s="51">
        <f t="shared" si="190"/>
        <v>2.7857067307628778E-5</v>
      </c>
      <c r="BD45" s="51">
        <f t="shared" si="190"/>
        <v>4.1075027703360157E-5</v>
      </c>
      <c r="BE45" s="51">
        <f t="shared" si="190"/>
        <v>5.9699549011322866E-5</v>
      </c>
      <c r="BF45" s="51">
        <f t="shared" si="190"/>
        <v>8.7540741517313391E-5</v>
      </c>
      <c r="BG45" s="51">
        <f t="shared" si="190"/>
        <v>1.2837388479443857E-4</v>
      </c>
      <c r="BH45" s="51">
        <f t="shared" si="190"/>
        <v>1.8776725283595457E-4</v>
      </c>
      <c r="BI45" s="51">
        <f t="shared" si="190"/>
        <v>2.7490993918839258E-4</v>
      </c>
      <c r="BJ45" s="51">
        <f t="shared" si="190"/>
        <v>4.0443968208431289E-4</v>
      </c>
      <c r="BK45" s="51">
        <f t="shared" si="191"/>
        <v>5.9827068957529241E-4</v>
      </c>
      <c r="BL45" s="51">
        <f t="shared" si="191"/>
        <v>8.8742146466493359E-4</v>
      </c>
      <c r="BM45" s="51">
        <f t="shared" si="191"/>
        <v>1.3138426304416823E-3</v>
      </c>
      <c r="BN45" s="51">
        <f t="shared" si="191"/>
        <v>1.9322447552118155E-3</v>
      </c>
      <c r="BO45" s="51">
        <f t="shared" si="191"/>
        <v>2.9578823769679957E-3</v>
      </c>
      <c r="BP45" s="51">
        <f t="shared" si="191"/>
        <v>4.3725776573519236E-3</v>
      </c>
      <c r="BQ45" s="51">
        <f t="shared" si="191"/>
        <v>5.6037913669719245E-3</v>
      </c>
      <c r="BR45" s="51">
        <f t="shared" si="191"/>
        <v>6.0067150249743864E-3</v>
      </c>
      <c r="BS45" s="51">
        <f t="shared" si="191"/>
        <v>5.0334268353983951E-3</v>
      </c>
      <c r="BT45" s="51">
        <f t="shared" si="191"/>
        <v>2.648818732339102E-3</v>
      </c>
      <c r="BU45" s="51">
        <f t="shared" si="192"/>
        <v>7.6072713075802073E-4</v>
      </c>
      <c r="BV45" s="51">
        <f t="shared" si="192"/>
        <v>0</v>
      </c>
      <c r="BW45" s="51">
        <f t="shared" si="192"/>
        <v>0</v>
      </c>
      <c r="BX45" s="51">
        <f t="shared" si="192"/>
        <v>0</v>
      </c>
      <c r="BY45" s="51">
        <f t="shared" si="192"/>
        <v>0</v>
      </c>
      <c r="BZ45" s="51">
        <f t="shared" si="192"/>
        <v>0</v>
      </c>
      <c r="CA45" s="51">
        <f t="shared" si="192"/>
        <v>0</v>
      </c>
      <c r="CB45" s="51">
        <f t="shared" si="192"/>
        <v>0</v>
      </c>
      <c r="CC45" s="51">
        <f t="shared" si="192"/>
        <v>0</v>
      </c>
      <c r="CD45" s="51">
        <f t="shared" si="192"/>
        <v>0</v>
      </c>
      <c r="CE45" s="51">
        <f t="shared" si="193"/>
        <v>0</v>
      </c>
      <c r="CF45" s="51">
        <f t="shared" si="193"/>
        <v>0</v>
      </c>
      <c r="CG45" s="51">
        <f t="shared" si="193"/>
        <v>0</v>
      </c>
      <c r="CH45" s="51">
        <f t="shared" si="193"/>
        <v>0</v>
      </c>
      <c r="CI45" s="51">
        <f t="shared" si="193"/>
        <v>0</v>
      </c>
      <c r="CJ45" s="51">
        <f t="shared" si="193"/>
        <v>0</v>
      </c>
      <c r="CK45" s="51">
        <f t="shared" si="193"/>
        <v>0</v>
      </c>
      <c r="CL45" s="51">
        <f t="shared" si="193"/>
        <v>0</v>
      </c>
      <c r="CM45" s="51">
        <f t="shared" si="193"/>
        <v>0</v>
      </c>
      <c r="CN45" s="51">
        <f t="shared" si="193"/>
        <v>0</v>
      </c>
      <c r="CO45" s="51">
        <f t="shared" si="194"/>
        <v>0</v>
      </c>
      <c r="CP45" s="51">
        <f t="shared" si="194"/>
        <v>0</v>
      </c>
      <c r="CQ45" s="51">
        <f t="shared" si="194"/>
        <v>0</v>
      </c>
      <c r="CR45" s="51">
        <f t="shared" si="194"/>
        <v>0</v>
      </c>
      <c r="CS45" s="51">
        <f t="shared" si="194"/>
        <v>0</v>
      </c>
      <c r="CT45" s="51">
        <f t="shared" si="194"/>
        <v>0</v>
      </c>
      <c r="CU45" s="51">
        <f t="shared" si="194"/>
        <v>0</v>
      </c>
      <c r="CV45" s="51">
        <f t="shared" si="194"/>
        <v>0</v>
      </c>
      <c r="CW45" s="51">
        <f t="shared" si="194"/>
        <v>0</v>
      </c>
      <c r="CX45" s="51">
        <f t="shared" si="194"/>
        <v>0</v>
      </c>
      <c r="CY45" s="51">
        <f t="shared" si="195"/>
        <v>0</v>
      </c>
      <c r="CZ45" s="51">
        <f t="shared" si="195"/>
        <v>0</v>
      </c>
      <c r="DA45" s="51">
        <f t="shared" si="195"/>
        <v>0</v>
      </c>
      <c r="DB45" s="51">
        <f t="shared" si="195"/>
        <v>0</v>
      </c>
      <c r="DC45" s="51">
        <f t="shared" si="195"/>
        <v>0</v>
      </c>
      <c r="DD45" s="51">
        <f t="shared" si="195"/>
        <v>0</v>
      </c>
      <c r="DE45" s="51">
        <f t="shared" si="195"/>
        <v>0</v>
      </c>
      <c r="DF45" s="51">
        <f t="shared" si="195"/>
        <v>0</v>
      </c>
      <c r="DG45" s="51">
        <f t="shared" si="195"/>
        <v>0</v>
      </c>
      <c r="DH45" s="51">
        <f t="shared" si="195"/>
        <v>0</v>
      </c>
      <c r="DI45" s="51">
        <f t="shared" si="196"/>
        <v>0</v>
      </c>
      <c r="DJ45" s="51">
        <f t="shared" si="196"/>
        <v>0</v>
      </c>
      <c r="DK45" s="51">
        <f t="shared" si="196"/>
        <v>0</v>
      </c>
      <c r="DL45" s="51">
        <f t="shared" si="196"/>
        <v>0</v>
      </c>
      <c r="DM45" s="51">
        <f t="shared" si="196"/>
        <v>0</v>
      </c>
      <c r="DN45" s="51">
        <f t="shared" si="196"/>
        <v>0</v>
      </c>
      <c r="DO45" s="51">
        <f t="shared" si="196"/>
        <v>0</v>
      </c>
      <c r="DP45" s="51">
        <f t="shared" si="196"/>
        <v>0</v>
      </c>
      <c r="DQ45" s="51">
        <f t="shared" si="196"/>
        <v>0</v>
      </c>
      <c r="DR45" s="51">
        <f t="shared" si="196"/>
        <v>0</v>
      </c>
      <c r="DS45" s="51">
        <f t="shared" si="197"/>
        <v>0</v>
      </c>
      <c r="DT45" s="51">
        <f t="shared" si="197"/>
        <v>0</v>
      </c>
      <c r="DU45" s="51">
        <f t="shared" si="197"/>
        <v>0</v>
      </c>
      <c r="DV45" s="51">
        <f t="shared" si="197"/>
        <v>0</v>
      </c>
      <c r="DW45" s="51">
        <f t="shared" si="197"/>
        <v>0</v>
      </c>
      <c r="DX45" s="51">
        <f t="shared" si="197"/>
        <v>0</v>
      </c>
      <c r="DY45" s="51">
        <f t="shared" si="197"/>
        <v>0</v>
      </c>
      <c r="DZ45" s="51">
        <f t="shared" si="197"/>
        <v>0</v>
      </c>
      <c r="EA45" s="51">
        <f t="shared" si="197"/>
        <v>0</v>
      </c>
      <c r="EB45" s="51">
        <f t="shared" si="197"/>
        <v>0</v>
      </c>
      <c r="EC45" s="51">
        <f t="shared" si="198"/>
        <v>0</v>
      </c>
      <c r="ED45" s="51">
        <f t="shared" si="198"/>
        <v>0</v>
      </c>
      <c r="EE45" s="51">
        <f t="shared" si="198"/>
        <v>0</v>
      </c>
      <c r="EF45" s="51">
        <f t="shared" si="198"/>
        <v>0</v>
      </c>
      <c r="EG45" s="51">
        <f t="shared" si="198"/>
        <v>0</v>
      </c>
      <c r="EH45" s="51">
        <f t="shared" si="198"/>
        <v>0</v>
      </c>
      <c r="EI45" s="51">
        <f t="shared" si="198"/>
        <v>0</v>
      </c>
      <c r="EJ45" s="51">
        <f t="shared" si="198"/>
        <v>0</v>
      </c>
      <c r="EK45" s="51">
        <f t="shared" si="198"/>
        <v>0</v>
      </c>
      <c r="EL45" s="51">
        <f t="shared" si="198"/>
        <v>0</v>
      </c>
      <c r="EM45" s="51">
        <f t="shared" si="199"/>
        <v>0</v>
      </c>
      <c r="EN45" s="51">
        <f t="shared" si="199"/>
        <v>0</v>
      </c>
      <c r="EO45" s="51">
        <f t="shared" si="199"/>
        <v>0</v>
      </c>
      <c r="EP45" s="51">
        <f t="shared" si="199"/>
        <v>0</v>
      </c>
      <c r="EQ45" s="51">
        <f t="shared" si="199"/>
        <v>0</v>
      </c>
      <c r="ER45" s="51">
        <f t="shared" si="199"/>
        <v>0</v>
      </c>
      <c r="ES45" s="51">
        <f t="shared" si="199"/>
        <v>0</v>
      </c>
      <c r="ET45" s="51">
        <f t="shared" si="199"/>
        <v>0</v>
      </c>
      <c r="EU45" s="51">
        <f t="shared" si="199"/>
        <v>0</v>
      </c>
      <c r="EV45" s="51">
        <f t="shared" si="199"/>
        <v>0</v>
      </c>
      <c r="EW45" s="51">
        <f t="shared" si="200"/>
        <v>0</v>
      </c>
      <c r="EX45" s="51">
        <f t="shared" si="200"/>
        <v>0</v>
      </c>
      <c r="EY45" s="51">
        <f t="shared" si="200"/>
        <v>0</v>
      </c>
      <c r="EZ45" s="51">
        <f t="shared" si="200"/>
        <v>0</v>
      </c>
      <c r="FA45" s="51">
        <f t="shared" si="200"/>
        <v>0</v>
      </c>
      <c r="FB45" s="51">
        <f t="shared" si="200"/>
        <v>0</v>
      </c>
      <c r="FC45" s="51">
        <f t="shared" si="200"/>
        <v>0</v>
      </c>
      <c r="FD45" s="51">
        <f t="shared" si="200"/>
        <v>0</v>
      </c>
      <c r="FE45" s="51">
        <f t="shared" si="200"/>
        <v>0</v>
      </c>
      <c r="FF45" s="51">
        <f t="shared" si="200"/>
        <v>0</v>
      </c>
      <c r="FG45" s="51">
        <f t="shared" si="201"/>
        <v>0</v>
      </c>
      <c r="FH45" s="51">
        <f t="shared" si="201"/>
        <v>0</v>
      </c>
      <c r="FI45" s="51">
        <f t="shared" si="201"/>
        <v>0</v>
      </c>
      <c r="FJ45" s="51">
        <f t="shared" si="201"/>
        <v>0</v>
      </c>
      <c r="FK45" s="51">
        <f t="shared" si="201"/>
        <v>0</v>
      </c>
      <c r="FL45" s="51">
        <f t="shared" si="201"/>
        <v>0</v>
      </c>
      <c r="FM45" s="51">
        <f t="shared" si="201"/>
        <v>0</v>
      </c>
      <c r="FN45" s="51">
        <f t="shared" si="201"/>
        <v>0</v>
      </c>
      <c r="FO45" s="51">
        <f t="shared" si="201"/>
        <v>0</v>
      </c>
      <c r="FP45" s="51">
        <f t="shared" si="201"/>
        <v>0</v>
      </c>
      <c r="FQ45" s="51">
        <f t="shared" si="202"/>
        <v>0</v>
      </c>
      <c r="FR45" s="51">
        <f t="shared" si="202"/>
        <v>0</v>
      </c>
      <c r="FS45" s="51">
        <f t="shared" si="202"/>
        <v>0</v>
      </c>
      <c r="FT45" s="51">
        <f t="shared" si="202"/>
        <v>0</v>
      </c>
      <c r="FU45" s="51">
        <f t="shared" si="202"/>
        <v>0</v>
      </c>
      <c r="FV45" s="51">
        <f t="shared" si="202"/>
        <v>0</v>
      </c>
      <c r="FW45" s="51">
        <f t="shared" si="202"/>
        <v>0</v>
      </c>
      <c r="FX45" s="51">
        <f t="shared" si="202"/>
        <v>0</v>
      </c>
      <c r="FY45" s="51">
        <f t="shared" si="202"/>
        <v>0</v>
      </c>
      <c r="FZ45" s="51">
        <f t="shared" si="202"/>
        <v>0</v>
      </c>
      <c r="GA45" s="51">
        <f t="shared" si="203"/>
        <v>0</v>
      </c>
      <c r="GB45" s="51">
        <f t="shared" si="203"/>
        <v>0</v>
      </c>
      <c r="GC45" s="51">
        <f t="shared" si="203"/>
        <v>0</v>
      </c>
      <c r="GD45" s="51">
        <f t="shared" si="203"/>
        <v>0</v>
      </c>
      <c r="GE45" s="51">
        <f t="shared" si="203"/>
        <v>0</v>
      </c>
      <c r="GF45" s="51">
        <f t="shared" si="203"/>
        <v>0</v>
      </c>
      <c r="GG45" s="51">
        <f t="shared" si="203"/>
        <v>0</v>
      </c>
      <c r="GH45" s="51">
        <f t="shared" si="203"/>
        <v>0</v>
      </c>
      <c r="GI45" s="51">
        <f t="shared" si="203"/>
        <v>0</v>
      </c>
      <c r="GJ45" s="51">
        <f t="shared" si="203"/>
        <v>0</v>
      </c>
      <c r="GK45" s="51">
        <f t="shared" si="204"/>
        <v>0</v>
      </c>
      <c r="GL45" s="51">
        <f t="shared" si="204"/>
        <v>0</v>
      </c>
      <c r="GM45" s="51">
        <f t="shared" si="204"/>
        <v>0</v>
      </c>
      <c r="GN45" s="51">
        <f t="shared" si="204"/>
        <v>0</v>
      </c>
      <c r="GO45" s="51">
        <f t="shared" si="204"/>
        <v>0</v>
      </c>
      <c r="GP45" s="51">
        <f t="shared" si="204"/>
        <v>0</v>
      </c>
      <c r="GQ45" s="51">
        <f t="shared" si="204"/>
        <v>0</v>
      </c>
      <c r="GR45" s="51">
        <f t="shared" si="204"/>
        <v>0</v>
      </c>
      <c r="GS45" s="51">
        <f t="shared" si="204"/>
        <v>0</v>
      </c>
      <c r="GT45" s="51">
        <f t="shared" si="204"/>
        <v>0</v>
      </c>
      <c r="GU45" s="51">
        <f t="shared" si="205"/>
        <v>0</v>
      </c>
      <c r="GV45" s="51">
        <f t="shared" si="205"/>
        <v>0</v>
      </c>
      <c r="GW45" s="51">
        <f t="shared" si="205"/>
        <v>0</v>
      </c>
      <c r="GX45" s="51">
        <f t="shared" si="205"/>
        <v>0</v>
      </c>
      <c r="GY45" s="51">
        <f t="shared" si="205"/>
        <v>0</v>
      </c>
      <c r="GZ45" s="51">
        <f t="shared" si="205"/>
        <v>0</v>
      </c>
      <c r="HA45" s="51">
        <f t="shared" si="205"/>
        <v>0</v>
      </c>
      <c r="HB45" s="51">
        <f t="shared" si="205"/>
        <v>0</v>
      </c>
      <c r="HC45" s="51">
        <f t="shared" si="205"/>
        <v>0</v>
      </c>
      <c r="HD45" s="51">
        <f t="shared" si="205"/>
        <v>0</v>
      </c>
      <c r="HE45" s="51">
        <f t="shared" si="206"/>
        <v>0</v>
      </c>
      <c r="HF45" s="51">
        <f t="shared" si="206"/>
        <v>0</v>
      </c>
      <c r="HG45" s="51">
        <f t="shared" si="206"/>
        <v>0</v>
      </c>
      <c r="HH45" s="51">
        <f t="shared" si="206"/>
        <v>0</v>
      </c>
      <c r="HI45" s="51">
        <f t="shared" si="206"/>
        <v>0</v>
      </c>
      <c r="HJ45" s="51">
        <f t="shared" si="206"/>
        <v>0</v>
      </c>
      <c r="HK45" s="51">
        <f t="shared" si="206"/>
        <v>0</v>
      </c>
      <c r="HL45" s="51">
        <f t="shared" si="206"/>
        <v>0</v>
      </c>
      <c r="HM45" s="51">
        <f t="shared" si="206"/>
        <v>0</v>
      </c>
      <c r="HN45" s="51">
        <f t="shared" si="206"/>
        <v>0</v>
      </c>
      <c r="HO45" s="51">
        <f t="shared" si="206"/>
        <v>0</v>
      </c>
      <c r="HP45" s="51">
        <f t="shared" si="206"/>
        <v>0</v>
      </c>
      <c r="HR45" s="46">
        <v>42</v>
      </c>
      <c r="HS45" s="49">
        <f t="shared" si="35"/>
        <v>210</v>
      </c>
      <c r="HT45" s="52" t="str">
        <f t="shared" si="36"/>
        <v/>
      </c>
      <c r="HU45" s="63">
        <f t="shared" si="37"/>
        <v>0</v>
      </c>
      <c r="HV45" s="50">
        <f t="shared" si="207"/>
        <v>0</v>
      </c>
      <c r="HW45" s="50" t="str">
        <f t="shared" si="184"/>
        <v>03:30</v>
      </c>
      <c r="HX45" s="50">
        <v>0.73481125781204348</v>
      </c>
      <c r="HY45" s="62">
        <f>HY44+HX45*Escenario1!$D$15*0.06</f>
        <v>468.58665684772706</v>
      </c>
      <c r="HZ45" s="50">
        <f t="shared" si="38"/>
        <v>0</v>
      </c>
      <c r="IA45" s="64">
        <f>IA44+HZ45*Escenario1!$D$15*0.06</f>
        <v>258.16395932323189</v>
      </c>
      <c r="IB45" s="54"/>
      <c r="IC45" s="47">
        <v>43</v>
      </c>
      <c r="ID45" s="48">
        <f t="shared" si="185"/>
        <v>0</v>
      </c>
      <c r="IE45" s="48">
        <f t="shared" si="208"/>
        <v>0</v>
      </c>
      <c r="IF45" s="48">
        <f t="shared" si="208"/>
        <v>0</v>
      </c>
      <c r="IG45" s="48">
        <f t="shared" si="208"/>
        <v>0</v>
      </c>
      <c r="IH45" s="48">
        <f t="shared" si="208"/>
        <v>0</v>
      </c>
      <c r="II45" s="48">
        <f t="shared" si="208"/>
        <v>0</v>
      </c>
      <c r="IJ45" s="48">
        <f t="shared" si="208"/>
        <v>0</v>
      </c>
      <c r="IK45" s="48">
        <f t="shared" si="208"/>
        <v>0</v>
      </c>
      <c r="IL45" s="48">
        <f t="shared" si="208"/>
        <v>0</v>
      </c>
      <c r="IM45" s="48">
        <f t="shared" si="208"/>
        <v>0</v>
      </c>
      <c r="IN45" s="48">
        <f t="shared" si="208"/>
        <v>0</v>
      </c>
      <c r="IO45" s="48">
        <f t="shared" si="209"/>
        <v>0</v>
      </c>
      <c r="IP45" s="48">
        <f t="shared" si="209"/>
        <v>0</v>
      </c>
      <c r="IQ45" s="48">
        <f t="shared" si="209"/>
        <v>0</v>
      </c>
      <c r="IR45" s="48">
        <f t="shared" si="209"/>
        <v>0</v>
      </c>
      <c r="IS45" s="48">
        <f t="shared" si="209"/>
        <v>0</v>
      </c>
      <c r="IT45" s="48">
        <f t="shared" si="209"/>
        <v>0</v>
      </c>
      <c r="IU45" s="48">
        <f t="shared" si="209"/>
        <v>0</v>
      </c>
      <c r="IV45" s="48">
        <f t="shared" si="209"/>
        <v>0</v>
      </c>
      <c r="IW45" s="48">
        <f t="shared" si="209"/>
        <v>0</v>
      </c>
      <c r="IX45" s="48">
        <f t="shared" si="209"/>
        <v>0</v>
      </c>
      <c r="IY45" s="48">
        <f t="shared" si="210"/>
        <v>0</v>
      </c>
      <c r="IZ45" s="48">
        <f t="shared" si="210"/>
        <v>0</v>
      </c>
      <c r="JA45" s="48">
        <f t="shared" si="210"/>
        <v>0</v>
      </c>
      <c r="JB45" s="48">
        <f t="shared" si="210"/>
        <v>0</v>
      </c>
      <c r="JC45" s="48">
        <f t="shared" si="210"/>
        <v>0</v>
      </c>
      <c r="JD45" s="48">
        <f t="shared" si="210"/>
        <v>0</v>
      </c>
      <c r="JE45" s="48">
        <f t="shared" si="210"/>
        <v>0</v>
      </c>
      <c r="JF45" s="48">
        <f t="shared" si="210"/>
        <v>0</v>
      </c>
      <c r="JG45" s="48">
        <f t="shared" si="210"/>
        <v>0</v>
      </c>
      <c r="JH45" s="48">
        <f t="shared" si="210"/>
        <v>0</v>
      </c>
      <c r="JI45" s="48">
        <f t="shared" si="211"/>
        <v>0</v>
      </c>
      <c r="JJ45" s="48">
        <f t="shared" si="211"/>
        <v>0</v>
      </c>
      <c r="JK45" s="48">
        <f t="shared" si="211"/>
        <v>4.4751983576649488E-5</v>
      </c>
      <c r="JL45" s="48">
        <f t="shared" si="211"/>
        <v>1.1151658490373781E-4</v>
      </c>
      <c r="JM45" s="48">
        <f t="shared" si="211"/>
        <v>2.5595687974807398E-4</v>
      </c>
      <c r="JN45" s="48">
        <f t="shared" si="211"/>
        <v>5.8604981628922268E-4</v>
      </c>
      <c r="JO45" s="48">
        <f t="shared" si="211"/>
        <v>1.3658629589843377E-3</v>
      </c>
      <c r="JP45" s="48">
        <f t="shared" si="211"/>
        <v>3.2093238342923826E-3</v>
      </c>
      <c r="JQ45" s="48">
        <f t="shared" si="211"/>
        <v>7.8504339864859992E-3</v>
      </c>
      <c r="JR45" s="48">
        <f t="shared" si="211"/>
        <v>1.2976985830460603E-2</v>
      </c>
      <c r="JS45" s="48">
        <f t="shared" si="212"/>
        <v>6.7154609757989992E-3</v>
      </c>
      <c r="JT45" s="48">
        <f t="shared" si="212"/>
        <v>0</v>
      </c>
      <c r="JU45" s="48">
        <f t="shared" si="212"/>
        <v>0</v>
      </c>
      <c r="JV45" s="48">
        <f t="shared" si="212"/>
        <v>0</v>
      </c>
      <c r="JW45" s="48">
        <f t="shared" si="212"/>
        <v>0</v>
      </c>
      <c r="JX45" s="48">
        <f t="shared" si="212"/>
        <v>0</v>
      </c>
      <c r="JY45" s="48">
        <f t="shared" si="212"/>
        <v>0</v>
      </c>
      <c r="JZ45" s="48">
        <f t="shared" si="212"/>
        <v>0</v>
      </c>
      <c r="KA45" s="48">
        <f t="shared" si="212"/>
        <v>0</v>
      </c>
      <c r="KB45" s="48">
        <f t="shared" si="212"/>
        <v>0</v>
      </c>
      <c r="KC45" s="48">
        <f t="shared" si="213"/>
        <v>0</v>
      </c>
      <c r="KD45" s="48">
        <f t="shared" si="213"/>
        <v>0</v>
      </c>
      <c r="KE45" s="48">
        <f t="shared" si="213"/>
        <v>0</v>
      </c>
      <c r="KF45" s="48">
        <f t="shared" si="213"/>
        <v>0</v>
      </c>
      <c r="KG45" s="48">
        <f t="shared" si="213"/>
        <v>0</v>
      </c>
      <c r="KH45" s="48">
        <f t="shared" si="213"/>
        <v>0</v>
      </c>
      <c r="KI45" s="48">
        <f t="shared" si="213"/>
        <v>0</v>
      </c>
      <c r="KJ45" s="48">
        <f t="shared" si="213"/>
        <v>0</v>
      </c>
      <c r="KK45" s="48">
        <f t="shared" si="213"/>
        <v>0</v>
      </c>
      <c r="KL45" s="48">
        <f t="shared" si="213"/>
        <v>0</v>
      </c>
      <c r="KM45" s="48">
        <f t="shared" si="214"/>
        <v>0</v>
      </c>
      <c r="KN45" s="48">
        <f t="shared" si="214"/>
        <v>0</v>
      </c>
      <c r="KO45" s="48">
        <f t="shared" si="214"/>
        <v>0</v>
      </c>
      <c r="KP45" s="48">
        <f t="shared" si="214"/>
        <v>0</v>
      </c>
      <c r="KQ45" s="48">
        <f t="shared" si="214"/>
        <v>0</v>
      </c>
      <c r="KR45" s="48">
        <f t="shared" si="214"/>
        <v>0</v>
      </c>
      <c r="KS45" s="48">
        <f t="shared" si="214"/>
        <v>0</v>
      </c>
      <c r="KT45" s="48">
        <f t="shared" si="214"/>
        <v>0</v>
      </c>
      <c r="KU45" s="48">
        <f t="shared" si="214"/>
        <v>0</v>
      </c>
      <c r="KV45" s="48">
        <f t="shared" si="214"/>
        <v>0</v>
      </c>
      <c r="KW45" s="48">
        <f t="shared" si="215"/>
        <v>0</v>
      </c>
      <c r="KX45" s="48">
        <f t="shared" si="215"/>
        <v>0</v>
      </c>
      <c r="KY45" s="48">
        <f t="shared" si="215"/>
        <v>0</v>
      </c>
      <c r="KZ45" s="48">
        <f t="shared" si="215"/>
        <v>0</v>
      </c>
      <c r="LA45" s="48">
        <f t="shared" si="215"/>
        <v>0</v>
      </c>
      <c r="LB45" s="48">
        <f t="shared" si="215"/>
        <v>0</v>
      </c>
      <c r="LC45" s="48">
        <f t="shared" si="215"/>
        <v>0</v>
      </c>
      <c r="LD45" s="48">
        <f t="shared" si="215"/>
        <v>0</v>
      </c>
      <c r="LE45" s="48">
        <f t="shared" si="215"/>
        <v>0</v>
      </c>
      <c r="LF45" s="48">
        <f t="shared" si="215"/>
        <v>0</v>
      </c>
      <c r="LG45" s="48">
        <f t="shared" si="216"/>
        <v>0</v>
      </c>
      <c r="LH45" s="48">
        <f t="shared" si="216"/>
        <v>0</v>
      </c>
      <c r="LI45" s="48">
        <f t="shared" si="216"/>
        <v>0</v>
      </c>
      <c r="LJ45" s="48">
        <f t="shared" si="216"/>
        <v>0</v>
      </c>
      <c r="LK45" s="48">
        <f t="shared" si="216"/>
        <v>0</v>
      </c>
      <c r="LL45" s="48">
        <f t="shared" si="216"/>
        <v>0</v>
      </c>
      <c r="LM45" s="48">
        <f t="shared" si="216"/>
        <v>0</v>
      </c>
      <c r="LN45" s="48">
        <f t="shared" si="216"/>
        <v>0</v>
      </c>
      <c r="LO45" s="48">
        <f t="shared" si="216"/>
        <v>0</v>
      </c>
      <c r="LP45" s="48">
        <f t="shared" si="216"/>
        <v>0</v>
      </c>
      <c r="LQ45" s="48">
        <f t="shared" si="217"/>
        <v>0</v>
      </c>
      <c r="LR45" s="48">
        <f t="shared" si="217"/>
        <v>0</v>
      </c>
      <c r="LS45" s="48">
        <f t="shared" si="217"/>
        <v>0</v>
      </c>
      <c r="LT45" s="48">
        <f t="shared" si="217"/>
        <v>0</v>
      </c>
      <c r="LU45" s="48">
        <f t="shared" si="217"/>
        <v>0</v>
      </c>
      <c r="LV45" s="48">
        <f t="shared" si="217"/>
        <v>0</v>
      </c>
      <c r="LW45" s="48">
        <f t="shared" si="217"/>
        <v>0</v>
      </c>
      <c r="LX45" s="48">
        <f t="shared" si="217"/>
        <v>0</v>
      </c>
      <c r="LY45" s="48">
        <f t="shared" si="217"/>
        <v>0</v>
      </c>
      <c r="LZ45" s="48">
        <f t="shared" si="217"/>
        <v>0</v>
      </c>
      <c r="MA45" s="48">
        <f t="shared" si="218"/>
        <v>0</v>
      </c>
      <c r="MB45" s="48">
        <f t="shared" si="218"/>
        <v>0</v>
      </c>
      <c r="MC45" s="48">
        <f t="shared" si="218"/>
        <v>0</v>
      </c>
      <c r="MD45" s="48">
        <f t="shared" si="218"/>
        <v>0</v>
      </c>
      <c r="ME45" s="48">
        <f t="shared" si="218"/>
        <v>0</v>
      </c>
      <c r="MF45" s="48">
        <f t="shared" si="218"/>
        <v>0</v>
      </c>
      <c r="MG45" s="48">
        <f t="shared" si="218"/>
        <v>0</v>
      </c>
      <c r="MH45" s="48">
        <f t="shared" si="218"/>
        <v>0</v>
      </c>
      <c r="MI45" s="48">
        <f t="shared" si="218"/>
        <v>0</v>
      </c>
      <c r="MJ45" s="48">
        <f t="shared" si="218"/>
        <v>0</v>
      </c>
      <c r="MK45" s="48">
        <f t="shared" si="219"/>
        <v>0</v>
      </c>
      <c r="ML45" s="48">
        <f t="shared" si="219"/>
        <v>0</v>
      </c>
      <c r="MM45" s="48">
        <f t="shared" si="219"/>
        <v>0</v>
      </c>
      <c r="MN45" s="48">
        <f t="shared" si="219"/>
        <v>0</v>
      </c>
      <c r="MO45" s="48">
        <f t="shared" si="219"/>
        <v>0</v>
      </c>
      <c r="MP45" s="48">
        <f t="shared" si="219"/>
        <v>0</v>
      </c>
      <c r="MQ45" s="48">
        <f t="shared" si="219"/>
        <v>0</v>
      </c>
      <c r="MR45" s="48">
        <f t="shared" si="219"/>
        <v>0</v>
      </c>
      <c r="MS45" s="48">
        <f t="shared" si="219"/>
        <v>0</v>
      </c>
      <c r="MT45" s="48">
        <f t="shared" si="219"/>
        <v>0</v>
      </c>
      <c r="MU45" s="48">
        <f t="shared" si="220"/>
        <v>0</v>
      </c>
      <c r="MV45" s="48">
        <f t="shared" si="220"/>
        <v>0</v>
      </c>
      <c r="MW45" s="48">
        <f t="shared" si="220"/>
        <v>0</v>
      </c>
      <c r="MX45" s="48">
        <f t="shared" si="220"/>
        <v>0</v>
      </c>
      <c r="MY45" s="48">
        <f t="shared" si="220"/>
        <v>0</v>
      </c>
      <c r="MZ45" s="48">
        <f t="shared" si="220"/>
        <v>0</v>
      </c>
      <c r="NA45" s="48">
        <f t="shared" si="220"/>
        <v>0</v>
      </c>
      <c r="NB45" s="48">
        <f t="shared" si="220"/>
        <v>0</v>
      </c>
      <c r="NC45" s="48">
        <f t="shared" si="220"/>
        <v>0</v>
      </c>
      <c r="ND45" s="48">
        <f t="shared" si="220"/>
        <v>0</v>
      </c>
      <c r="NE45" s="48">
        <f t="shared" si="221"/>
        <v>0</v>
      </c>
      <c r="NF45" s="48">
        <f t="shared" si="221"/>
        <v>0</v>
      </c>
      <c r="NG45" s="48">
        <f t="shared" si="221"/>
        <v>0</v>
      </c>
      <c r="NH45" s="48">
        <f t="shared" si="221"/>
        <v>0</v>
      </c>
      <c r="NI45" s="48">
        <f t="shared" si="221"/>
        <v>0</v>
      </c>
      <c r="NJ45" s="48">
        <f t="shared" si="221"/>
        <v>0</v>
      </c>
      <c r="NK45" s="48">
        <f t="shared" si="221"/>
        <v>0</v>
      </c>
      <c r="NL45" s="48">
        <f t="shared" si="221"/>
        <v>0</v>
      </c>
      <c r="NM45" s="48">
        <f t="shared" si="221"/>
        <v>0</v>
      </c>
      <c r="NN45" s="48">
        <f t="shared" si="221"/>
        <v>0</v>
      </c>
      <c r="NO45" s="48">
        <f t="shared" si="222"/>
        <v>0</v>
      </c>
      <c r="NP45" s="48">
        <f t="shared" si="222"/>
        <v>0</v>
      </c>
      <c r="NQ45" s="48">
        <f t="shared" si="222"/>
        <v>0</v>
      </c>
      <c r="NR45" s="48">
        <f t="shared" si="222"/>
        <v>0</v>
      </c>
      <c r="NS45" s="48">
        <f t="shared" si="222"/>
        <v>0</v>
      </c>
      <c r="NT45" s="48">
        <f t="shared" si="222"/>
        <v>0</v>
      </c>
      <c r="NU45" s="48">
        <f t="shared" si="222"/>
        <v>0</v>
      </c>
      <c r="NV45" s="48">
        <f t="shared" si="222"/>
        <v>0</v>
      </c>
      <c r="NW45" s="48">
        <f t="shared" si="222"/>
        <v>0</v>
      </c>
      <c r="NX45" s="48">
        <f t="shared" si="222"/>
        <v>0</v>
      </c>
      <c r="NY45" s="48">
        <f t="shared" si="223"/>
        <v>0</v>
      </c>
      <c r="NZ45" s="48">
        <f t="shared" si="223"/>
        <v>0</v>
      </c>
      <c r="OA45" s="48">
        <f t="shared" si="223"/>
        <v>0</v>
      </c>
      <c r="OB45" s="48">
        <f t="shared" si="223"/>
        <v>0</v>
      </c>
      <c r="OC45" s="48">
        <f t="shared" si="223"/>
        <v>0</v>
      </c>
      <c r="OD45" s="48">
        <f t="shared" si="223"/>
        <v>0</v>
      </c>
      <c r="OE45" s="48">
        <f t="shared" si="223"/>
        <v>0</v>
      </c>
      <c r="OF45" s="48">
        <f t="shared" si="223"/>
        <v>0</v>
      </c>
      <c r="OG45" s="48">
        <f t="shared" si="223"/>
        <v>0</v>
      </c>
      <c r="OH45" s="48">
        <f t="shared" si="223"/>
        <v>0</v>
      </c>
      <c r="OI45" s="48">
        <f t="shared" si="224"/>
        <v>0</v>
      </c>
      <c r="OJ45" s="48">
        <f t="shared" si="224"/>
        <v>0</v>
      </c>
      <c r="OK45" s="48">
        <f t="shared" si="224"/>
        <v>0</v>
      </c>
      <c r="OL45" s="48">
        <f t="shared" si="224"/>
        <v>0</v>
      </c>
      <c r="OM45" s="48">
        <f t="shared" si="224"/>
        <v>0</v>
      </c>
      <c r="ON45" s="48">
        <f t="shared" si="224"/>
        <v>0</v>
      </c>
      <c r="OO45" s="48">
        <f t="shared" si="224"/>
        <v>0</v>
      </c>
      <c r="OP45" s="48">
        <f t="shared" si="224"/>
        <v>0</v>
      </c>
      <c r="OQ45" s="48">
        <f t="shared" si="224"/>
        <v>0</v>
      </c>
      <c r="OR45" s="48">
        <f t="shared" si="224"/>
        <v>0</v>
      </c>
      <c r="OS45" s="48">
        <f t="shared" si="225"/>
        <v>0</v>
      </c>
      <c r="OT45" s="48">
        <f t="shared" si="225"/>
        <v>0</v>
      </c>
      <c r="OU45" s="48">
        <f t="shared" si="225"/>
        <v>0</v>
      </c>
      <c r="OV45" s="48">
        <f t="shared" si="225"/>
        <v>0</v>
      </c>
      <c r="OW45" s="48">
        <f t="shared" si="225"/>
        <v>0</v>
      </c>
      <c r="OX45" s="48">
        <f t="shared" si="225"/>
        <v>0</v>
      </c>
      <c r="OY45" s="48">
        <f t="shared" si="225"/>
        <v>0</v>
      </c>
      <c r="OZ45" s="48">
        <f t="shared" si="225"/>
        <v>0</v>
      </c>
      <c r="PA45" s="48">
        <f t="shared" si="225"/>
        <v>0</v>
      </c>
      <c r="PB45" s="48">
        <f t="shared" si="225"/>
        <v>0</v>
      </c>
      <c r="PC45" s="48">
        <f t="shared" si="226"/>
        <v>0</v>
      </c>
      <c r="PD45" s="48">
        <f t="shared" si="226"/>
        <v>0</v>
      </c>
      <c r="PE45" s="48">
        <f t="shared" si="226"/>
        <v>0</v>
      </c>
      <c r="PF45" s="48">
        <f t="shared" si="226"/>
        <v>0</v>
      </c>
      <c r="PG45" s="48">
        <f t="shared" si="226"/>
        <v>0</v>
      </c>
      <c r="PH45" s="48">
        <f t="shared" si="226"/>
        <v>0</v>
      </c>
      <c r="PI45" s="48">
        <f t="shared" si="226"/>
        <v>0</v>
      </c>
      <c r="PJ45" s="48">
        <f t="shared" si="226"/>
        <v>0</v>
      </c>
      <c r="PK45" s="48">
        <f t="shared" si="226"/>
        <v>0</v>
      </c>
      <c r="PL45" s="48">
        <f t="shared" si="226"/>
        <v>0</v>
      </c>
      <c r="PM45" s="48">
        <f t="shared" si="226"/>
        <v>0</v>
      </c>
      <c r="PN45" s="48">
        <f t="shared" si="226"/>
        <v>0</v>
      </c>
    </row>
    <row r="46" spans="1:430" x14ac:dyDescent="0.3">
      <c r="A46" s="29">
        <v>27</v>
      </c>
      <c r="B46" s="30">
        <f t="shared" si="96"/>
        <v>75</v>
      </c>
      <c r="C46" s="31">
        <f t="shared" si="97"/>
        <v>87.665887207031204</v>
      </c>
      <c r="D46" s="29">
        <f t="shared" si="98"/>
        <v>135</v>
      </c>
      <c r="E46" s="30">
        <f t="shared" si="99"/>
        <v>49.062309014044146</v>
      </c>
      <c r="F46" s="30">
        <f t="shared" si="104"/>
        <v>0.68628729108671394</v>
      </c>
      <c r="G46" s="30">
        <f t="shared" si="100"/>
        <v>0.47058041684973645</v>
      </c>
      <c r="H46" s="30">
        <f t="shared" si="101"/>
        <v>0.21570687423697749</v>
      </c>
      <c r="I46" s="30">
        <f t="shared" si="102"/>
        <v>5.1858843626791752E-2</v>
      </c>
      <c r="J46" s="30">
        <f t="shared" si="103"/>
        <v>0.63442844745992222</v>
      </c>
      <c r="W46" s="46">
        <v>43</v>
      </c>
      <c r="X46" s="49">
        <f t="shared" si="14"/>
        <v>215</v>
      </c>
      <c r="Y46" s="52" t="str">
        <f t="shared" si="181"/>
        <v/>
      </c>
      <c r="Z46" s="63">
        <f t="shared" si="182"/>
        <v>0</v>
      </c>
      <c r="AA46" s="50">
        <f t="shared" si="187"/>
        <v>0</v>
      </c>
      <c r="AB46" s="50">
        <v>1.0609124962563343</v>
      </c>
      <c r="AC46" s="62">
        <f t="shared" si="186"/>
        <v>211.13211871442672</v>
      </c>
      <c r="AD46" s="54"/>
      <c r="AE46" s="46">
        <v>44</v>
      </c>
      <c r="AF46" s="51">
        <f t="shared" si="183"/>
        <v>0</v>
      </c>
      <c r="AG46" s="51">
        <f t="shared" si="188"/>
        <v>0</v>
      </c>
      <c r="AH46" s="51">
        <f t="shared" si="188"/>
        <v>0</v>
      </c>
      <c r="AI46" s="51">
        <f t="shared" si="188"/>
        <v>0</v>
      </c>
      <c r="AJ46" s="51">
        <f t="shared" si="188"/>
        <v>0</v>
      </c>
      <c r="AK46" s="51">
        <f t="shared" si="188"/>
        <v>0</v>
      </c>
      <c r="AL46" s="51">
        <f t="shared" si="188"/>
        <v>0</v>
      </c>
      <c r="AM46" s="51">
        <f t="shared" si="188"/>
        <v>0</v>
      </c>
      <c r="AN46" s="51">
        <f t="shared" si="188"/>
        <v>0</v>
      </c>
      <c r="AO46" s="51">
        <f t="shared" si="188"/>
        <v>0</v>
      </c>
      <c r="AP46" s="51">
        <f t="shared" si="188"/>
        <v>0</v>
      </c>
      <c r="AQ46" s="51">
        <f t="shared" si="189"/>
        <v>0</v>
      </c>
      <c r="AR46" s="51">
        <f t="shared" si="189"/>
        <v>0</v>
      </c>
      <c r="AS46" s="51">
        <f t="shared" si="189"/>
        <v>0</v>
      </c>
      <c r="AT46" s="51">
        <f t="shared" si="189"/>
        <v>0</v>
      </c>
      <c r="AU46" s="51">
        <f t="shared" si="189"/>
        <v>0</v>
      </c>
      <c r="AV46" s="51">
        <f t="shared" si="189"/>
        <v>0</v>
      </c>
      <c r="AW46" s="51">
        <f t="shared" si="189"/>
        <v>0</v>
      </c>
      <c r="AX46" s="51">
        <f t="shared" si="189"/>
        <v>0</v>
      </c>
      <c r="AY46" s="51">
        <f t="shared" si="189"/>
        <v>0</v>
      </c>
      <c r="AZ46" s="51">
        <f t="shared" si="189"/>
        <v>0</v>
      </c>
      <c r="BA46" s="51">
        <f t="shared" si="190"/>
        <v>0</v>
      </c>
      <c r="BB46" s="51">
        <f t="shared" si="190"/>
        <v>0</v>
      </c>
      <c r="BC46" s="51">
        <f t="shared" si="190"/>
        <v>1.4372901692793086E-5</v>
      </c>
      <c r="BD46" s="51">
        <f t="shared" si="190"/>
        <v>2.7857067307628778E-5</v>
      </c>
      <c r="BE46" s="51">
        <f t="shared" si="190"/>
        <v>4.1075027703360157E-5</v>
      </c>
      <c r="BF46" s="51">
        <f t="shared" si="190"/>
        <v>5.9699549011322866E-5</v>
      </c>
      <c r="BG46" s="51">
        <f t="shared" si="190"/>
        <v>8.7540741517313391E-5</v>
      </c>
      <c r="BH46" s="51">
        <f t="shared" si="190"/>
        <v>1.2837388479443857E-4</v>
      </c>
      <c r="BI46" s="51">
        <f t="shared" si="190"/>
        <v>1.8776725283595457E-4</v>
      </c>
      <c r="BJ46" s="51">
        <f t="shared" si="190"/>
        <v>2.7490993918839258E-4</v>
      </c>
      <c r="BK46" s="51">
        <f t="shared" si="191"/>
        <v>4.0443968208431289E-4</v>
      </c>
      <c r="BL46" s="51">
        <f t="shared" si="191"/>
        <v>5.9827068957529241E-4</v>
      </c>
      <c r="BM46" s="51">
        <f t="shared" si="191"/>
        <v>8.8742146466493359E-4</v>
      </c>
      <c r="BN46" s="51">
        <f t="shared" si="191"/>
        <v>1.3138426304416823E-3</v>
      </c>
      <c r="BO46" s="51">
        <f t="shared" si="191"/>
        <v>1.9322447552118155E-3</v>
      </c>
      <c r="BP46" s="51">
        <f t="shared" si="191"/>
        <v>2.9578823769679957E-3</v>
      </c>
      <c r="BQ46" s="51">
        <f t="shared" si="191"/>
        <v>4.3725776573519236E-3</v>
      </c>
      <c r="BR46" s="51">
        <f t="shared" si="191"/>
        <v>5.6037913669719245E-3</v>
      </c>
      <c r="BS46" s="51">
        <f t="shared" si="191"/>
        <v>6.0067150249743864E-3</v>
      </c>
      <c r="BT46" s="51">
        <f t="shared" si="191"/>
        <v>5.0334268353983951E-3</v>
      </c>
      <c r="BU46" s="51">
        <f t="shared" si="192"/>
        <v>2.648818732339102E-3</v>
      </c>
      <c r="BV46" s="51">
        <f t="shared" si="192"/>
        <v>7.6072713075802073E-4</v>
      </c>
      <c r="BW46" s="51">
        <f t="shared" si="192"/>
        <v>0</v>
      </c>
      <c r="BX46" s="51">
        <f t="shared" si="192"/>
        <v>0</v>
      </c>
      <c r="BY46" s="51">
        <f t="shared" si="192"/>
        <v>0</v>
      </c>
      <c r="BZ46" s="51">
        <f t="shared" si="192"/>
        <v>0</v>
      </c>
      <c r="CA46" s="51">
        <f t="shared" si="192"/>
        <v>0</v>
      </c>
      <c r="CB46" s="51">
        <f t="shared" si="192"/>
        <v>0</v>
      </c>
      <c r="CC46" s="51">
        <f t="shared" si="192"/>
        <v>0</v>
      </c>
      <c r="CD46" s="51">
        <f t="shared" si="192"/>
        <v>0</v>
      </c>
      <c r="CE46" s="51">
        <f t="shared" si="193"/>
        <v>0</v>
      </c>
      <c r="CF46" s="51">
        <f t="shared" si="193"/>
        <v>0</v>
      </c>
      <c r="CG46" s="51">
        <f t="shared" si="193"/>
        <v>0</v>
      </c>
      <c r="CH46" s="51">
        <f t="shared" si="193"/>
        <v>0</v>
      </c>
      <c r="CI46" s="51">
        <f t="shared" si="193"/>
        <v>0</v>
      </c>
      <c r="CJ46" s="51">
        <f t="shared" si="193"/>
        <v>0</v>
      </c>
      <c r="CK46" s="51">
        <f t="shared" si="193"/>
        <v>0</v>
      </c>
      <c r="CL46" s="51">
        <f t="shared" si="193"/>
        <v>0</v>
      </c>
      <c r="CM46" s="51">
        <f t="shared" si="193"/>
        <v>0</v>
      </c>
      <c r="CN46" s="51">
        <f t="shared" si="193"/>
        <v>0</v>
      </c>
      <c r="CO46" s="51">
        <f t="shared" si="194"/>
        <v>0</v>
      </c>
      <c r="CP46" s="51">
        <f t="shared" si="194"/>
        <v>0</v>
      </c>
      <c r="CQ46" s="51">
        <f t="shared" si="194"/>
        <v>0</v>
      </c>
      <c r="CR46" s="51">
        <f t="shared" si="194"/>
        <v>0</v>
      </c>
      <c r="CS46" s="51">
        <f t="shared" si="194"/>
        <v>0</v>
      </c>
      <c r="CT46" s="51">
        <f t="shared" si="194"/>
        <v>0</v>
      </c>
      <c r="CU46" s="51">
        <f t="shared" si="194"/>
        <v>0</v>
      </c>
      <c r="CV46" s="51">
        <f t="shared" si="194"/>
        <v>0</v>
      </c>
      <c r="CW46" s="51">
        <f t="shared" si="194"/>
        <v>0</v>
      </c>
      <c r="CX46" s="51">
        <f t="shared" si="194"/>
        <v>0</v>
      </c>
      <c r="CY46" s="51">
        <f t="shared" si="195"/>
        <v>0</v>
      </c>
      <c r="CZ46" s="51">
        <f t="shared" si="195"/>
        <v>0</v>
      </c>
      <c r="DA46" s="51">
        <f t="shared" si="195"/>
        <v>0</v>
      </c>
      <c r="DB46" s="51">
        <f t="shared" si="195"/>
        <v>0</v>
      </c>
      <c r="DC46" s="51">
        <f t="shared" si="195"/>
        <v>0</v>
      </c>
      <c r="DD46" s="51">
        <f t="shared" si="195"/>
        <v>0</v>
      </c>
      <c r="DE46" s="51">
        <f t="shared" si="195"/>
        <v>0</v>
      </c>
      <c r="DF46" s="51">
        <f t="shared" si="195"/>
        <v>0</v>
      </c>
      <c r="DG46" s="51">
        <f t="shared" si="195"/>
        <v>0</v>
      </c>
      <c r="DH46" s="51">
        <f t="shared" si="195"/>
        <v>0</v>
      </c>
      <c r="DI46" s="51">
        <f t="shared" si="196"/>
        <v>0</v>
      </c>
      <c r="DJ46" s="51">
        <f t="shared" si="196"/>
        <v>0</v>
      </c>
      <c r="DK46" s="51">
        <f t="shared" si="196"/>
        <v>0</v>
      </c>
      <c r="DL46" s="51">
        <f t="shared" si="196"/>
        <v>0</v>
      </c>
      <c r="DM46" s="51">
        <f t="shared" si="196"/>
        <v>0</v>
      </c>
      <c r="DN46" s="51">
        <f t="shared" si="196"/>
        <v>0</v>
      </c>
      <c r="DO46" s="51">
        <f t="shared" si="196"/>
        <v>0</v>
      </c>
      <c r="DP46" s="51">
        <f t="shared" si="196"/>
        <v>0</v>
      </c>
      <c r="DQ46" s="51">
        <f t="shared" si="196"/>
        <v>0</v>
      </c>
      <c r="DR46" s="51">
        <f t="shared" si="196"/>
        <v>0</v>
      </c>
      <c r="DS46" s="51">
        <f t="shared" si="197"/>
        <v>0</v>
      </c>
      <c r="DT46" s="51">
        <f t="shared" si="197"/>
        <v>0</v>
      </c>
      <c r="DU46" s="51">
        <f t="shared" si="197"/>
        <v>0</v>
      </c>
      <c r="DV46" s="51">
        <f t="shared" si="197"/>
        <v>0</v>
      </c>
      <c r="DW46" s="51">
        <f t="shared" si="197"/>
        <v>0</v>
      </c>
      <c r="DX46" s="51">
        <f t="shared" si="197"/>
        <v>0</v>
      </c>
      <c r="DY46" s="51">
        <f t="shared" si="197"/>
        <v>0</v>
      </c>
      <c r="DZ46" s="51">
        <f t="shared" si="197"/>
        <v>0</v>
      </c>
      <c r="EA46" s="51">
        <f t="shared" si="197"/>
        <v>0</v>
      </c>
      <c r="EB46" s="51">
        <f t="shared" si="197"/>
        <v>0</v>
      </c>
      <c r="EC46" s="51">
        <f t="shared" si="198"/>
        <v>0</v>
      </c>
      <c r="ED46" s="51">
        <f t="shared" si="198"/>
        <v>0</v>
      </c>
      <c r="EE46" s="51">
        <f t="shared" si="198"/>
        <v>0</v>
      </c>
      <c r="EF46" s="51">
        <f t="shared" si="198"/>
        <v>0</v>
      </c>
      <c r="EG46" s="51">
        <f t="shared" si="198"/>
        <v>0</v>
      </c>
      <c r="EH46" s="51">
        <f t="shared" si="198"/>
        <v>0</v>
      </c>
      <c r="EI46" s="51">
        <f t="shared" si="198"/>
        <v>0</v>
      </c>
      <c r="EJ46" s="51">
        <f t="shared" si="198"/>
        <v>0</v>
      </c>
      <c r="EK46" s="51">
        <f t="shared" si="198"/>
        <v>0</v>
      </c>
      <c r="EL46" s="51">
        <f t="shared" si="198"/>
        <v>0</v>
      </c>
      <c r="EM46" s="51">
        <f t="shared" si="199"/>
        <v>0</v>
      </c>
      <c r="EN46" s="51">
        <f t="shared" si="199"/>
        <v>0</v>
      </c>
      <c r="EO46" s="51">
        <f t="shared" si="199"/>
        <v>0</v>
      </c>
      <c r="EP46" s="51">
        <f t="shared" si="199"/>
        <v>0</v>
      </c>
      <c r="EQ46" s="51">
        <f t="shared" si="199"/>
        <v>0</v>
      </c>
      <c r="ER46" s="51">
        <f t="shared" si="199"/>
        <v>0</v>
      </c>
      <c r="ES46" s="51">
        <f t="shared" si="199"/>
        <v>0</v>
      </c>
      <c r="ET46" s="51">
        <f t="shared" si="199"/>
        <v>0</v>
      </c>
      <c r="EU46" s="51">
        <f t="shared" si="199"/>
        <v>0</v>
      </c>
      <c r="EV46" s="51">
        <f t="shared" si="199"/>
        <v>0</v>
      </c>
      <c r="EW46" s="51">
        <f t="shared" si="200"/>
        <v>0</v>
      </c>
      <c r="EX46" s="51">
        <f t="shared" si="200"/>
        <v>0</v>
      </c>
      <c r="EY46" s="51">
        <f t="shared" si="200"/>
        <v>0</v>
      </c>
      <c r="EZ46" s="51">
        <f t="shared" si="200"/>
        <v>0</v>
      </c>
      <c r="FA46" s="51">
        <f t="shared" si="200"/>
        <v>0</v>
      </c>
      <c r="FB46" s="51">
        <f t="shared" si="200"/>
        <v>0</v>
      </c>
      <c r="FC46" s="51">
        <f t="shared" si="200"/>
        <v>0</v>
      </c>
      <c r="FD46" s="51">
        <f t="shared" si="200"/>
        <v>0</v>
      </c>
      <c r="FE46" s="51">
        <f t="shared" si="200"/>
        <v>0</v>
      </c>
      <c r="FF46" s="51">
        <f t="shared" si="200"/>
        <v>0</v>
      </c>
      <c r="FG46" s="51">
        <f t="shared" si="201"/>
        <v>0</v>
      </c>
      <c r="FH46" s="51">
        <f t="shared" si="201"/>
        <v>0</v>
      </c>
      <c r="FI46" s="51">
        <f t="shared" si="201"/>
        <v>0</v>
      </c>
      <c r="FJ46" s="51">
        <f t="shared" si="201"/>
        <v>0</v>
      </c>
      <c r="FK46" s="51">
        <f t="shared" si="201"/>
        <v>0</v>
      </c>
      <c r="FL46" s="51">
        <f t="shared" si="201"/>
        <v>0</v>
      </c>
      <c r="FM46" s="51">
        <f t="shared" si="201"/>
        <v>0</v>
      </c>
      <c r="FN46" s="51">
        <f t="shared" si="201"/>
        <v>0</v>
      </c>
      <c r="FO46" s="51">
        <f t="shared" si="201"/>
        <v>0</v>
      </c>
      <c r="FP46" s="51">
        <f t="shared" si="201"/>
        <v>0</v>
      </c>
      <c r="FQ46" s="51">
        <f t="shared" si="202"/>
        <v>0</v>
      </c>
      <c r="FR46" s="51">
        <f t="shared" si="202"/>
        <v>0</v>
      </c>
      <c r="FS46" s="51">
        <f t="shared" si="202"/>
        <v>0</v>
      </c>
      <c r="FT46" s="51">
        <f t="shared" si="202"/>
        <v>0</v>
      </c>
      <c r="FU46" s="51">
        <f t="shared" si="202"/>
        <v>0</v>
      </c>
      <c r="FV46" s="51">
        <f t="shared" si="202"/>
        <v>0</v>
      </c>
      <c r="FW46" s="51">
        <f t="shared" si="202"/>
        <v>0</v>
      </c>
      <c r="FX46" s="51">
        <f t="shared" si="202"/>
        <v>0</v>
      </c>
      <c r="FY46" s="51">
        <f t="shared" si="202"/>
        <v>0</v>
      </c>
      <c r="FZ46" s="51">
        <f t="shared" si="202"/>
        <v>0</v>
      </c>
      <c r="GA46" s="51">
        <f t="shared" si="203"/>
        <v>0</v>
      </c>
      <c r="GB46" s="51">
        <f t="shared" si="203"/>
        <v>0</v>
      </c>
      <c r="GC46" s="51">
        <f t="shared" si="203"/>
        <v>0</v>
      </c>
      <c r="GD46" s="51">
        <f t="shared" si="203"/>
        <v>0</v>
      </c>
      <c r="GE46" s="51">
        <f t="shared" si="203"/>
        <v>0</v>
      </c>
      <c r="GF46" s="51">
        <f t="shared" si="203"/>
        <v>0</v>
      </c>
      <c r="GG46" s="51">
        <f t="shared" si="203"/>
        <v>0</v>
      </c>
      <c r="GH46" s="51">
        <f t="shared" si="203"/>
        <v>0</v>
      </c>
      <c r="GI46" s="51">
        <f t="shared" si="203"/>
        <v>0</v>
      </c>
      <c r="GJ46" s="51">
        <f t="shared" si="203"/>
        <v>0</v>
      </c>
      <c r="GK46" s="51">
        <f t="shared" si="204"/>
        <v>0</v>
      </c>
      <c r="GL46" s="51">
        <f t="shared" si="204"/>
        <v>0</v>
      </c>
      <c r="GM46" s="51">
        <f t="shared" si="204"/>
        <v>0</v>
      </c>
      <c r="GN46" s="51">
        <f t="shared" si="204"/>
        <v>0</v>
      </c>
      <c r="GO46" s="51">
        <f t="shared" si="204"/>
        <v>0</v>
      </c>
      <c r="GP46" s="51">
        <f t="shared" si="204"/>
        <v>0</v>
      </c>
      <c r="GQ46" s="51">
        <f t="shared" si="204"/>
        <v>0</v>
      </c>
      <c r="GR46" s="51">
        <f t="shared" si="204"/>
        <v>0</v>
      </c>
      <c r="GS46" s="51">
        <f t="shared" si="204"/>
        <v>0</v>
      </c>
      <c r="GT46" s="51">
        <f t="shared" si="204"/>
        <v>0</v>
      </c>
      <c r="GU46" s="51">
        <f t="shared" si="205"/>
        <v>0</v>
      </c>
      <c r="GV46" s="51">
        <f t="shared" si="205"/>
        <v>0</v>
      </c>
      <c r="GW46" s="51">
        <f t="shared" si="205"/>
        <v>0</v>
      </c>
      <c r="GX46" s="51">
        <f t="shared" si="205"/>
        <v>0</v>
      </c>
      <c r="GY46" s="51">
        <f t="shared" si="205"/>
        <v>0</v>
      </c>
      <c r="GZ46" s="51">
        <f t="shared" si="205"/>
        <v>0</v>
      </c>
      <c r="HA46" s="51">
        <f t="shared" si="205"/>
        <v>0</v>
      </c>
      <c r="HB46" s="51">
        <f t="shared" si="205"/>
        <v>0</v>
      </c>
      <c r="HC46" s="51">
        <f t="shared" si="205"/>
        <v>0</v>
      </c>
      <c r="HD46" s="51">
        <f t="shared" si="205"/>
        <v>0</v>
      </c>
      <c r="HE46" s="51">
        <f t="shared" si="206"/>
        <v>0</v>
      </c>
      <c r="HF46" s="51">
        <f t="shared" si="206"/>
        <v>0</v>
      </c>
      <c r="HG46" s="51">
        <f t="shared" si="206"/>
        <v>0</v>
      </c>
      <c r="HH46" s="51">
        <f t="shared" si="206"/>
        <v>0</v>
      </c>
      <c r="HI46" s="51">
        <f t="shared" si="206"/>
        <v>0</v>
      </c>
      <c r="HJ46" s="51">
        <f t="shared" si="206"/>
        <v>0</v>
      </c>
      <c r="HK46" s="51">
        <f t="shared" si="206"/>
        <v>0</v>
      </c>
      <c r="HL46" s="51">
        <f t="shared" si="206"/>
        <v>0</v>
      </c>
      <c r="HM46" s="51">
        <f t="shared" si="206"/>
        <v>0</v>
      </c>
      <c r="HN46" s="51">
        <f t="shared" si="206"/>
        <v>0</v>
      </c>
      <c r="HO46" s="51">
        <f t="shared" si="206"/>
        <v>0</v>
      </c>
      <c r="HP46" s="51">
        <f t="shared" si="206"/>
        <v>0</v>
      </c>
      <c r="HR46" s="46">
        <v>43</v>
      </c>
      <c r="HS46" s="49">
        <f t="shared" si="35"/>
        <v>215</v>
      </c>
      <c r="HT46" s="52" t="str">
        <f t="shared" si="36"/>
        <v/>
      </c>
      <c r="HU46" s="63">
        <f t="shared" si="37"/>
        <v>0</v>
      </c>
      <c r="HV46" s="50">
        <f t="shared" si="207"/>
        <v>0</v>
      </c>
      <c r="HW46" s="50" t="str">
        <f t="shared" si="184"/>
        <v>03:35</v>
      </c>
      <c r="HX46" s="50">
        <v>0.30899197307221721</v>
      </c>
      <c r="HY46" s="62">
        <f>HY45+HX46*Escenario1!$D$15*0.06</f>
        <v>468.67935443964871</v>
      </c>
      <c r="HZ46" s="50">
        <f t="shared" si="38"/>
        <v>0</v>
      </c>
      <c r="IA46" s="64">
        <f>IA45+HZ46*Escenario1!$D$15*0.06</f>
        <v>258.16395932323189</v>
      </c>
      <c r="IB46" s="54"/>
      <c r="IC46" s="47">
        <v>44</v>
      </c>
      <c r="ID46" s="48">
        <f t="shared" si="185"/>
        <v>0</v>
      </c>
      <c r="IE46" s="48">
        <f t="shared" si="208"/>
        <v>0</v>
      </c>
      <c r="IF46" s="48">
        <f t="shared" si="208"/>
        <v>0</v>
      </c>
      <c r="IG46" s="48">
        <f t="shared" si="208"/>
        <v>0</v>
      </c>
      <c r="IH46" s="48">
        <f t="shared" si="208"/>
        <v>0</v>
      </c>
      <c r="II46" s="48">
        <f t="shared" si="208"/>
        <v>0</v>
      </c>
      <c r="IJ46" s="48">
        <f t="shared" si="208"/>
        <v>0</v>
      </c>
      <c r="IK46" s="48">
        <f t="shared" si="208"/>
        <v>0</v>
      </c>
      <c r="IL46" s="48">
        <f t="shared" si="208"/>
        <v>0</v>
      </c>
      <c r="IM46" s="48">
        <f t="shared" si="208"/>
        <v>0</v>
      </c>
      <c r="IN46" s="48">
        <f t="shared" si="208"/>
        <v>0</v>
      </c>
      <c r="IO46" s="48">
        <f t="shared" si="209"/>
        <v>0</v>
      </c>
      <c r="IP46" s="48">
        <f t="shared" si="209"/>
        <v>0</v>
      </c>
      <c r="IQ46" s="48">
        <f t="shared" si="209"/>
        <v>0</v>
      </c>
      <c r="IR46" s="48">
        <f t="shared" si="209"/>
        <v>0</v>
      </c>
      <c r="IS46" s="48">
        <f t="shared" si="209"/>
        <v>0</v>
      </c>
      <c r="IT46" s="48">
        <f t="shared" si="209"/>
        <v>0</v>
      </c>
      <c r="IU46" s="48">
        <f t="shared" si="209"/>
        <v>0</v>
      </c>
      <c r="IV46" s="48">
        <f t="shared" si="209"/>
        <v>0</v>
      </c>
      <c r="IW46" s="48">
        <f t="shared" si="209"/>
        <v>0</v>
      </c>
      <c r="IX46" s="48">
        <f t="shared" si="209"/>
        <v>0</v>
      </c>
      <c r="IY46" s="48">
        <f t="shared" si="210"/>
        <v>0</v>
      </c>
      <c r="IZ46" s="48">
        <f t="shared" si="210"/>
        <v>0</v>
      </c>
      <c r="JA46" s="48">
        <f t="shared" si="210"/>
        <v>0</v>
      </c>
      <c r="JB46" s="48">
        <f t="shared" si="210"/>
        <v>0</v>
      </c>
      <c r="JC46" s="48">
        <f t="shared" si="210"/>
        <v>0</v>
      </c>
      <c r="JD46" s="48">
        <f t="shared" si="210"/>
        <v>0</v>
      </c>
      <c r="JE46" s="48">
        <f t="shared" si="210"/>
        <v>0</v>
      </c>
      <c r="JF46" s="48">
        <f t="shared" si="210"/>
        <v>0</v>
      </c>
      <c r="JG46" s="48">
        <f t="shared" si="210"/>
        <v>0</v>
      </c>
      <c r="JH46" s="48">
        <f t="shared" si="210"/>
        <v>0</v>
      </c>
      <c r="JI46" s="48">
        <f t="shared" si="211"/>
        <v>0</v>
      </c>
      <c r="JJ46" s="48">
        <f t="shared" si="211"/>
        <v>0</v>
      </c>
      <c r="JK46" s="48">
        <f t="shared" si="211"/>
        <v>0</v>
      </c>
      <c r="JL46" s="48">
        <f t="shared" si="211"/>
        <v>4.4751983576649488E-5</v>
      </c>
      <c r="JM46" s="48">
        <f t="shared" si="211"/>
        <v>1.1151658490373781E-4</v>
      </c>
      <c r="JN46" s="48">
        <f t="shared" si="211"/>
        <v>2.5595687974807398E-4</v>
      </c>
      <c r="JO46" s="48">
        <f t="shared" si="211"/>
        <v>5.8604981628922268E-4</v>
      </c>
      <c r="JP46" s="48">
        <f t="shared" si="211"/>
        <v>1.3658629589843377E-3</v>
      </c>
      <c r="JQ46" s="48">
        <f t="shared" si="211"/>
        <v>3.2093238342923826E-3</v>
      </c>
      <c r="JR46" s="48">
        <f t="shared" si="211"/>
        <v>7.8504339864859992E-3</v>
      </c>
      <c r="JS46" s="48">
        <f t="shared" si="212"/>
        <v>1.2976985830460603E-2</v>
      </c>
      <c r="JT46" s="48">
        <f t="shared" si="212"/>
        <v>6.7154609757989992E-3</v>
      </c>
      <c r="JU46" s="48">
        <f t="shared" si="212"/>
        <v>0</v>
      </c>
      <c r="JV46" s="48">
        <f t="shared" si="212"/>
        <v>0</v>
      </c>
      <c r="JW46" s="48">
        <f t="shared" si="212"/>
        <v>0</v>
      </c>
      <c r="JX46" s="48">
        <f t="shared" si="212"/>
        <v>0</v>
      </c>
      <c r="JY46" s="48">
        <f t="shared" si="212"/>
        <v>0</v>
      </c>
      <c r="JZ46" s="48">
        <f t="shared" si="212"/>
        <v>0</v>
      </c>
      <c r="KA46" s="48">
        <f t="shared" si="212"/>
        <v>0</v>
      </c>
      <c r="KB46" s="48">
        <f t="shared" si="212"/>
        <v>0</v>
      </c>
      <c r="KC46" s="48">
        <f t="shared" si="213"/>
        <v>0</v>
      </c>
      <c r="KD46" s="48">
        <f t="shared" si="213"/>
        <v>0</v>
      </c>
      <c r="KE46" s="48">
        <f t="shared" si="213"/>
        <v>0</v>
      </c>
      <c r="KF46" s="48">
        <f t="shared" si="213"/>
        <v>0</v>
      </c>
      <c r="KG46" s="48">
        <f t="shared" si="213"/>
        <v>0</v>
      </c>
      <c r="KH46" s="48">
        <f t="shared" si="213"/>
        <v>0</v>
      </c>
      <c r="KI46" s="48">
        <f t="shared" si="213"/>
        <v>0</v>
      </c>
      <c r="KJ46" s="48">
        <f t="shared" si="213"/>
        <v>0</v>
      </c>
      <c r="KK46" s="48">
        <f t="shared" si="213"/>
        <v>0</v>
      </c>
      <c r="KL46" s="48">
        <f t="shared" si="213"/>
        <v>0</v>
      </c>
      <c r="KM46" s="48">
        <f t="shared" si="214"/>
        <v>0</v>
      </c>
      <c r="KN46" s="48">
        <f t="shared" si="214"/>
        <v>0</v>
      </c>
      <c r="KO46" s="48">
        <f t="shared" si="214"/>
        <v>0</v>
      </c>
      <c r="KP46" s="48">
        <f t="shared" si="214"/>
        <v>0</v>
      </c>
      <c r="KQ46" s="48">
        <f t="shared" si="214"/>
        <v>0</v>
      </c>
      <c r="KR46" s="48">
        <f t="shared" si="214"/>
        <v>0</v>
      </c>
      <c r="KS46" s="48">
        <f t="shared" si="214"/>
        <v>0</v>
      </c>
      <c r="KT46" s="48">
        <f t="shared" si="214"/>
        <v>0</v>
      </c>
      <c r="KU46" s="48">
        <f t="shared" si="214"/>
        <v>0</v>
      </c>
      <c r="KV46" s="48">
        <f t="shared" si="214"/>
        <v>0</v>
      </c>
      <c r="KW46" s="48">
        <f t="shared" si="215"/>
        <v>0</v>
      </c>
      <c r="KX46" s="48">
        <f t="shared" si="215"/>
        <v>0</v>
      </c>
      <c r="KY46" s="48">
        <f t="shared" si="215"/>
        <v>0</v>
      </c>
      <c r="KZ46" s="48">
        <f t="shared" si="215"/>
        <v>0</v>
      </c>
      <c r="LA46" s="48">
        <f t="shared" si="215"/>
        <v>0</v>
      </c>
      <c r="LB46" s="48">
        <f t="shared" si="215"/>
        <v>0</v>
      </c>
      <c r="LC46" s="48">
        <f t="shared" si="215"/>
        <v>0</v>
      </c>
      <c r="LD46" s="48">
        <f t="shared" si="215"/>
        <v>0</v>
      </c>
      <c r="LE46" s="48">
        <f t="shared" si="215"/>
        <v>0</v>
      </c>
      <c r="LF46" s="48">
        <f t="shared" si="215"/>
        <v>0</v>
      </c>
      <c r="LG46" s="48">
        <f t="shared" si="216"/>
        <v>0</v>
      </c>
      <c r="LH46" s="48">
        <f t="shared" si="216"/>
        <v>0</v>
      </c>
      <c r="LI46" s="48">
        <f t="shared" si="216"/>
        <v>0</v>
      </c>
      <c r="LJ46" s="48">
        <f t="shared" si="216"/>
        <v>0</v>
      </c>
      <c r="LK46" s="48">
        <f t="shared" si="216"/>
        <v>0</v>
      </c>
      <c r="LL46" s="48">
        <f t="shared" si="216"/>
        <v>0</v>
      </c>
      <c r="LM46" s="48">
        <f t="shared" si="216"/>
        <v>0</v>
      </c>
      <c r="LN46" s="48">
        <f t="shared" si="216"/>
        <v>0</v>
      </c>
      <c r="LO46" s="48">
        <f t="shared" si="216"/>
        <v>0</v>
      </c>
      <c r="LP46" s="48">
        <f t="shared" si="216"/>
        <v>0</v>
      </c>
      <c r="LQ46" s="48">
        <f t="shared" si="217"/>
        <v>0</v>
      </c>
      <c r="LR46" s="48">
        <f t="shared" si="217"/>
        <v>0</v>
      </c>
      <c r="LS46" s="48">
        <f t="shared" si="217"/>
        <v>0</v>
      </c>
      <c r="LT46" s="48">
        <f t="shared" si="217"/>
        <v>0</v>
      </c>
      <c r="LU46" s="48">
        <f t="shared" si="217"/>
        <v>0</v>
      </c>
      <c r="LV46" s="48">
        <f t="shared" si="217"/>
        <v>0</v>
      </c>
      <c r="LW46" s="48">
        <f t="shared" si="217"/>
        <v>0</v>
      </c>
      <c r="LX46" s="48">
        <f t="shared" si="217"/>
        <v>0</v>
      </c>
      <c r="LY46" s="48">
        <f t="shared" si="217"/>
        <v>0</v>
      </c>
      <c r="LZ46" s="48">
        <f t="shared" si="217"/>
        <v>0</v>
      </c>
      <c r="MA46" s="48">
        <f t="shared" si="218"/>
        <v>0</v>
      </c>
      <c r="MB46" s="48">
        <f t="shared" si="218"/>
        <v>0</v>
      </c>
      <c r="MC46" s="48">
        <f t="shared" si="218"/>
        <v>0</v>
      </c>
      <c r="MD46" s="48">
        <f t="shared" si="218"/>
        <v>0</v>
      </c>
      <c r="ME46" s="48">
        <f t="shared" si="218"/>
        <v>0</v>
      </c>
      <c r="MF46" s="48">
        <f t="shared" si="218"/>
        <v>0</v>
      </c>
      <c r="MG46" s="48">
        <f t="shared" si="218"/>
        <v>0</v>
      </c>
      <c r="MH46" s="48">
        <f t="shared" si="218"/>
        <v>0</v>
      </c>
      <c r="MI46" s="48">
        <f t="shared" si="218"/>
        <v>0</v>
      </c>
      <c r="MJ46" s="48">
        <f t="shared" si="218"/>
        <v>0</v>
      </c>
      <c r="MK46" s="48">
        <f t="shared" si="219"/>
        <v>0</v>
      </c>
      <c r="ML46" s="48">
        <f t="shared" si="219"/>
        <v>0</v>
      </c>
      <c r="MM46" s="48">
        <f t="shared" si="219"/>
        <v>0</v>
      </c>
      <c r="MN46" s="48">
        <f t="shared" si="219"/>
        <v>0</v>
      </c>
      <c r="MO46" s="48">
        <f t="shared" si="219"/>
        <v>0</v>
      </c>
      <c r="MP46" s="48">
        <f t="shared" si="219"/>
        <v>0</v>
      </c>
      <c r="MQ46" s="48">
        <f t="shared" si="219"/>
        <v>0</v>
      </c>
      <c r="MR46" s="48">
        <f t="shared" si="219"/>
        <v>0</v>
      </c>
      <c r="MS46" s="48">
        <f t="shared" si="219"/>
        <v>0</v>
      </c>
      <c r="MT46" s="48">
        <f t="shared" si="219"/>
        <v>0</v>
      </c>
      <c r="MU46" s="48">
        <f t="shared" si="220"/>
        <v>0</v>
      </c>
      <c r="MV46" s="48">
        <f t="shared" si="220"/>
        <v>0</v>
      </c>
      <c r="MW46" s="48">
        <f t="shared" si="220"/>
        <v>0</v>
      </c>
      <c r="MX46" s="48">
        <f t="shared" si="220"/>
        <v>0</v>
      </c>
      <c r="MY46" s="48">
        <f t="shared" si="220"/>
        <v>0</v>
      </c>
      <c r="MZ46" s="48">
        <f t="shared" si="220"/>
        <v>0</v>
      </c>
      <c r="NA46" s="48">
        <f t="shared" si="220"/>
        <v>0</v>
      </c>
      <c r="NB46" s="48">
        <f t="shared" si="220"/>
        <v>0</v>
      </c>
      <c r="NC46" s="48">
        <f t="shared" si="220"/>
        <v>0</v>
      </c>
      <c r="ND46" s="48">
        <f t="shared" si="220"/>
        <v>0</v>
      </c>
      <c r="NE46" s="48">
        <f t="shared" si="221"/>
        <v>0</v>
      </c>
      <c r="NF46" s="48">
        <f t="shared" si="221"/>
        <v>0</v>
      </c>
      <c r="NG46" s="48">
        <f t="shared" si="221"/>
        <v>0</v>
      </c>
      <c r="NH46" s="48">
        <f t="shared" si="221"/>
        <v>0</v>
      </c>
      <c r="NI46" s="48">
        <f t="shared" si="221"/>
        <v>0</v>
      </c>
      <c r="NJ46" s="48">
        <f t="shared" si="221"/>
        <v>0</v>
      </c>
      <c r="NK46" s="48">
        <f t="shared" si="221"/>
        <v>0</v>
      </c>
      <c r="NL46" s="48">
        <f t="shared" si="221"/>
        <v>0</v>
      </c>
      <c r="NM46" s="48">
        <f t="shared" si="221"/>
        <v>0</v>
      </c>
      <c r="NN46" s="48">
        <f t="shared" si="221"/>
        <v>0</v>
      </c>
      <c r="NO46" s="48">
        <f t="shared" si="222"/>
        <v>0</v>
      </c>
      <c r="NP46" s="48">
        <f t="shared" si="222"/>
        <v>0</v>
      </c>
      <c r="NQ46" s="48">
        <f t="shared" si="222"/>
        <v>0</v>
      </c>
      <c r="NR46" s="48">
        <f t="shared" si="222"/>
        <v>0</v>
      </c>
      <c r="NS46" s="48">
        <f t="shared" si="222"/>
        <v>0</v>
      </c>
      <c r="NT46" s="48">
        <f t="shared" si="222"/>
        <v>0</v>
      </c>
      <c r="NU46" s="48">
        <f t="shared" si="222"/>
        <v>0</v>
      </c>
      <c r="NV46" s="48">
        <f t="shared" si="222"/>
        <v>0</v>
      </c>
      <c r="NW46" s="48">
        <f t="shared" si="222"/>
        <v>0</v>
      </c>
      <c r="NX46" s="48">
        <f t="shared" si="222"/>
        <v>0</v>
      </c>
      <c r="NY46" s="48">
        <f t="shared" si="223"/>
        <v>0</v>
      </c>
      <c r="NZ46" s="48">
        <f t="shared" si="223"/>
        <v>0</v>
      </c>
      <c r="OA46" s="48">
        <f t="shared" si="223"/>
        <v>0</v>
      </c>
      <c r="OB46" s="48">
        <f t="shared" si="223"/>
        <v>0</v>
      </c>
      <c r="OC46" s="48">
        <f t="shared" si="223"/>
        <v>0</v>
      </c>
      <c r="OD46" s="48">
        <f t="shared" si="223"/>
        <v>0</v>
      </c>
      <c r="OE46" s="48">
        <f t="shared" si="223"/>
        <v>0</v>
      </c>
      <c r="OF46" s="48">
        <f t="shared" si="223"/>
        <v>0</v>
      </c>
      <c r="OG46" s="48">
        <f t="shared" si="223"/>
        <v>0</v>
      </c>
      <c r="OH46" s="48">
        <f t="shared" si="223"/>
        <v>0</v>
      </c>
      <c r="OI46" s="48">
        <f t="shared" si="224"/>
        <v>0</v>
      </c>
      <c r="OJ46" s="48">
        <f t="shared" si="224"/>
        <v>0</v>
      </c>
      <c r="OK46" s="48">
        <f t="shared" si="224"/>
        <v>0</v>
      </c>
      <c r="OL46" s="48">
        <f t="shared" si="224"/>
        <v>0</v>
      </c>
      <c r="OM46" s="48">
        <f t="shared" si="224"/>
        <v>0</v>
      </c>
      <c r="ON46" s="48">
        <f t="shared" si="224"/>
        <v>0</v>
      </c>
      <c r="OO46" s="48">
        <f t="shared" si="224"/>
        <v>0</v>
      </c>
      <c r="OP46" s="48">
        <f t="shared" si="224"/>
        <v>0</v>
      </c>
      <c r="OQ46" s="48">
        <f t="shared" si="224"/>
        <v>0</v>
      </c>
      <c r="OR46" s="48">
        <f t="shared" si="224"/>
        <v>0</v>
      </c>
      <c r="OS46" s="48">
        <f t="shared" si="225"/>
        <v>0</v>
      </c>
      <c r="OT46" s="48">
        <f t="shared" si="225"/>
        <v>0</v>
      </c>
      <c r="OU46" s="48">
        <f t="shared" si="225"/>
        <v>0</v>
      </c>
      <c r="OV46" s="48">
        <f t="shared" si="225"/>
        <v>0</v>
      </c>
      <c r="OW46" s="48">
        <f t="shared" si="225"/>
        <v>0</v>
      </c>
      <c r="OX46" s="48">
        <f t="shared" si="225"/>
        <v>0</v>
      </c>
      <c r="OY46" s="48">
        <f t="shared" si="225"/>
        <v>0</v>
      </c>
      <c r="OZ46" s="48">
        <f t="shared" si="225"/>
        <v>0</v>
      </c>
      <c r="PA46" s="48">
        <f t="shared" si="225"/>
        <v>0</v>
      </c>
      <c r="PB46" s="48">
        <f t="shared" si="225"/>
        <v>0</v>
      </c>
      <c r="PC46" s="48">
        <f t="shared" si="226"/>
        <v>0</v>
      </c>
      <c r="PD46" s="48">
        <f t="shared" si="226"/>
        <v>0</v>
      </c>
      <c r="PE46" s="48">
        <f t="shared" si="226"/>
        <v>0</v>
      </c>
      <c r="PF46" s="48">
        <f t="shared" si="226"/>
        <v>0</v>
      </c>
      <c r="PG46" s="48">
        <f t="shared" si="226"/>
        <v>0</v>
      </c>
      <c r="PH46" s="48">
        <f t="shared" si="226"/>
        <v>0</v>
      </c>
      <c r="PI46" s="48">
        <f t="shared" si="226"/>
        <v>0</v>
      </c>
      <c r="PJ46" s="48">
        <f t="shared" si="226"/>
        <v>0</v>
      </c>
      <c r="PK46" s="48">
        <f t="shared" si="226"/>
        <v>0</v>
      </c>
      <c r="PL46" s="48">
        <f t="shared" si="226"/>
        <v>0</v>
      </c>
      <c r="PM46" s="48">
        <f t="shared" si="226"/>
        <v>0</v>
      </c>
      <c r="PN46" s="48">
        <f t="shared" si="226"/>
        <v>0</v>
      </c>
    </row>
    <row r="47" spans="1:430" x14ac:dyDescent="0.3">
      <c r="A47" s="29">
        <v>28</v>
      </c>
      <c r="B47" s="30">
        <f t="shared" si="96"/>
        <v>77.777777777777771</v>
      </c>
      <c r="C47" s="31">
        <f t="shared" si="97"/>
        <v>88.835054642754301</v>
      </c>
      <c r="D47" s="29">
        <f t="shared" si="98"/>
        <v>140</v>
      </c>
      <c r="E47" s="30">
        <f t="shared" si="99"/>
        <v>49.716634839608872</v>
      </c>
      <c r="F47" s="30">
        <f t="shared" si="104"/>
        <v>0.65432582556472596</v>
      </c>
      <c r="G47" s="30">
        <f t="shared" si="100"/>
        <v>0.44094707696143592</v>
      </c>
      <c r="H47" s="30">
        <f t="shared" si="101"/>
        <v>0.21337874860329004</v>
      </c>
      <c r="I47" s="30">
        <f t="shared" si="102"/>
        <v>4.2970101185629939E-2</v>
      </c>
      <c r="J47" s="30">
        <f t="shared" si="103"/>
        <v>0.61135572437909602</v>
      </c>
      <c r="W47" s="46">
        <v>44</v>
      </c>
      <c r="X47" s="49">
        <f t="shared" si="14"/>
        <v>220</v>
      </c>
      <c r="Y47" s="52" t="str">
        <f t="shared" si="181"/>
        <v/>
      </c>
      <c r="Z47" s="63">
        <f t="shared" si="182"/>
        <v>0</v>
      </c>
      <c r="AA47" s="50">
        <f t="shared" si="187"/>
        <v>0</v>
      </c>
      <c r="AB47" s="50">
        <v>0.70361354814428789</v>
      </c>
      <c r="AC47" s="62">
        <f t="shared" si="186"/>
        <v>211.34320277887002</v>
      </c>
      <c r="AD47" s="54"/>
      <c r="AE47" s="46">
        <v>45</v>
      </c>
      <c r="AF47" s="51">
        <f t="shared" si="183"/>
        <v>0</v>
      </c>
      <c r="AG47" s="51">
        <f t="shared" si="188"/>
        <v>0</v>
      </c>
      <c r="AH47" s="51">
        <f t="shared" si="188"/>
        <v>0</v>
      </c>
      <c r="AI47" s="51">
        <f t="shared" si="188"/>
        <v>0</v>
      </c>
      <c r="AJ47" s="51">
        <f t="shared" si="188"/>
        <v>0</v>
      </c>
      <c r="AK47" s="51">
        <f t="shared" si="188"/>
        <v>0</v>
      </c>
      <c r="AL47" s="51">
        <f t="shared" si="188"/>
        <v>0</v>
      </c>
      <c r="AM47" s="51">
        <f t="shared" si="188"/>
        <v>0</v>
      </c>
      <c r="AN47" s="51">
        <f t="shared" si="188"/>
        <v>0</v>
      </c>
      <c r="AO47" s="51">
        <f t="shared" si="188"/>
        <v>0</v>
      </c>
      <c r="AP47" s="51">
        <f t="shared" si="188"/>
        <v>0</v>
      </c>
      <c r="AQ47" s="51">
        <f t="shared" si="189"/>
        <v>0</v>
      </c>
      <c r="AR47" s="51">
        <f t="shared" si="189"/>
        <v>0</v>
      </c>
      <c r="AS47" s="51">
        <f t="shared" si="189"/>
        <v>0</v>
      </c>
      <c r="AT47" s="51">
        <f t="shared" si="189"/>
        <v>0</v>
      </c>
      <c r="AU47" s="51">
        <f t="shared" si="189"/>
        <v>0</v>
      </c>
      <c r="AV47" s="51">
        <f t="shared" si="189"/>
        <v>0</v>
      </c>
      <c r="AW47" s="51">
        <f t="shared" si="189"/>
        <v>0</v>
      </c>
      <c r="AX47" s="51">
        <f t="shared" si="189"/>
        <v>0</v>
      </c>
      <c r="AY47" s="51">
        <f t="shared" si="189"/>
        <v>0</v>
      </c>
      <c r="AZ47" s="51">
        <f t="shared" si="189"/>
        <v>0</v>
      </c>
      <c r="BA47" s="51">
        <f t="shared" si="190"/>
        <v>0</v>
      </c>
      <c r="BB47" s="51">
        <f t="shared" si="190"/>
        <v>0</v>
      </c>
      <c r="BC47" s="51">
        <f t="shared" si="190"/>
        <v>0</v>
      </c>
      <c r="BD47" s="51">
        <f t="shared" si="190"/>
        <v>1.4372901692793086E-5</v>
      </c>
      <c r="BE47" s="51">
        <f t="shared" si="190"/>
        <v>2.7857067307628778E-5</v>
      </c>
      <c r="BF47" s="51">
        <f t="shared" si="190"/>
        <v>4.1075027703360157E-5</v>
      </c>
      <c r="BG47" s="51">
        <f t="shared" si="190"/>
        <v>5.9699549011322866E-5</v>
      </c>
      <c r="BH47" s="51">
        <f t="shared" si="190"/>
        <v>8.7540741517313391E-5</v>
      </c>
      <c r="BI47" s="51">
        <f t="shared" si="190"/>
        <v>1.2837388479443857E-4</v>
      </c>
      <c r="BJ47" s="51">
        <f t="shared" si="190"/>
        <v>1.8776725283595457E-4</v>
      </c>
      <c r="BK47" s="51">
        <f t="shared" si="191"/>
        <v>2.7490993918839258E-4</v>
      </c>
      <c r="BL47" s="51">
        <f t="shared" si="191"/>
        <v>4.0443968208431289E-4</v>
      </c>
      <c r="BM47" s="51">
        <f t="shared" si="191"/>
        <v>5.9827068957529241E-4</v>
      </c>
      <c r="BN47" s="51">
        <f t="shared" si="191"/>
        <v>8.8742146466493359E-4</v>
      </c>
      <c r="BO47" s="51">
        <f t="shared" si="191"/>
        <v>1.3138426304416823E-3</v>
      </c>
      <c r="BP47" s="51">
        <f t="shared" si="191"/>
        <v>1.9322447552118155E-3</v>
      </c>
      <c r="BQ47" s="51">
        <f t="shared" si="191"/>
        <v>2.9578823769679957E-3</v>
      </c>
      <c r="BR47" s="51">
        <f t="shared" si="191"/>
        <v>4.3725776573519236E-3</v>
      </c>
      <c r="BS47" s="51">
        <f t="shared" si="191"/>
        <v>5.6037913669719245E-3</v>
      </c>
      <c r="BT47" s="51">
        <f t="shared" si="191"/>
        <v>6.0067150249743864E-3</v>
      </c>
      <c r="BU47" s="51">
        <f t="shared" si="192"/>
        <v>5.0334268353983951E-3</v>
      </c>
      <c r="BV47" s="51">
        <f t="shared" si="192"/>
        <v>2.648818732339102E-3</v>
      </c>
      <c r="BW47" s="51">
        <f t="shared" si="192"/>
        <v>7.6072713075802073E-4</v>
      </c>
      <c r="BX47" s="51">
        <f t="shared" si="192"/>
        <v>0</v>
      </c>
      <c r="BY47" s="51">
        <f t="shared" si="192"/>
        <v>0</v>
      </c>
      <c r="BZ47" s="51">
        <f t="shared" si="192"/>
        <v>0</v>
      </c>
      <c r="CA47" s="51">
        <f t="shared" si="192"/>
        <v>0</v>
      </c>
      <c r="CB47" s="51">
        <f t="shared" si="192"/>
        <v>0</v>
      </c>
      <c r="CC47" s="51">
        <f t="shared" si="192"/>
        <v>0</v>
      </c>
      <c r="CD47" s="51">
        <f t="shared" si="192"/>
        <v>0</v>
      </c>
      <c r="CE47" s="51">
        <f t="shared" si="193"/>
        <v>0</v>
      </c>
      <c r="CF47" s="51">
        <f t="shared" si="193"/>
        <v>0</v>
      </c>
      <c r="CG47" s="51">
        <f t="shared" si="193"/>
        <v>0</v>
      </c>
      <c r="CH47" s="51">
        <f t="shared" si="193"/>
        <v>0</v>
      </c>
      <c r="CI47" s="51">
        <f t="shared" si="193"/>
        <v>0</v>
      </c>
      <c r="CJ47" s="51">
        <f t="shared" si="193"/>
        <v>0</v>
      </c>
      <c r="CK47" s="51">
        <f t="shared" si="193"/>
        <v>0</v>
      </c>
      <c r="CL47" s="51">
        <f t="shared" si="193"/>
        <v>0</v>
      </c>
      <c r="CM47" s="51">
        <f t="shared" si="193"/>
        <v>0</v>
      </c>
      <c r="CN47" s="51">
        <f t="shared" si="193"/>
        <v>0</v>
      </c>
      <c r="CO47" s="51">
        <f t="shared" si="194"/>
        <v>0</v>
      </c>
      <c r="CP47" s="51">
        <f t="shared" si="194"/>
        <v>0</v>
      </c>
      <c r="CQ47" s="51">
        <f t="shared" si="194"/>
        <v>0</v>
      </c>
      <c r="CR47" s="51">
        <f t="shared" si="194"/>
        <v>0</v>
      </c>
      <c r="CS47" s="51">
        <f t="shared" si="194"/>
        <v>0</v>
      </c>
      <c r="CT47" s="51">
        <f t="shared" si="194"/>
        <v>0</v>
      </c>
      <c r="CU47" s="51">
        <f t="shared" si="194"/>
        <v>0</v>
      </c>
      <c r="CV47" s="51">
        <f t="shared" si="194"/>
        <v>0</v>
      </c>
      <c r="CW47" s="51">
        <f t="shared" si="194"/>
        <v>0</v>
      </c>
      <c r="CX47" s="51">
        <f t="shared" si="194"/>
        <v>0</v>
      </c>
      <c r="CY47" s="51">
        <f t="shared" si="195"/>
        <v>0</v>
      </c>
      <c r="CZ47" s="51">
        <f t="shared" si="195"/>
        <v>0</v>
      </c>
      <c r="DA47" s="51">
        <f t="shared" si="195"/>
        <v>0</v>
      </c>
      <c r="DB47" s="51">
        <f t="shared" si="195"/>
        <v>0</v>
      </c>
      <c r="DC47" s="51">
        <f t="shared" si="195"/>
        <v>0</v>
      </c>
      <c r="DD47" s="51">
        <f t="shared" si="195"/>
        <v>0</v>
      </c>
      <c r="DE47" s="51">
        <f t="shared" si="195"/>
        <v>0</v>
      </c>
      <c r="DF47" s="51">
        <f t="shared" si="195"/>
        <v>0</v>
      </c>
      <c r="DG47" s="51">
        <f t="shared" si="195"/>
        <v>0</v>
      </c>
      <c r="DH47" s="51">
        <f t="shared" si="195"/>
        <v>0</v>
      </c>
      <c r="DI47" s="51">
        <f t="shared" si="196"/>
        <v>0</v>
      </c>
      <c r="DJ47" s="51">
        <f t="shared" si="196"/>
        <v>0</v>
      </c>
      <c r="DK47" s="51">
        <f t="shared" si="196"/>
        <v>0</v>
      </c>
      <c r="DL47" s="51">
        <f t="shared" si="196"/>
        <v>0</v>
      </c>
      <c r="DM47" s="51">
        <f t="shared" si="196"/>
        <v>0</v>
      </c>
      <c r="DN47" s="51">
        <f t="shared" si="196"/>
        <v>0</v>
      </c>
      <c r="DO47" s="51">
        <f t="shared" si="196"/>
        <v>0</v>
      </c>
      <c r="DP47" s="51">
        <f t="shared" si="196"/>
        <v>0</v>
      </c>
      <c r="DQ47" s="51">
        <f t="shared" si="196"/>
        <v>0</v>
      </c>
      <c r="DR47" s="51">
        <f t="shared" si="196"/>
        <v>0</v>
      </c>
      <c r="DS47" s="51">
        <f t="shared" si="197"/>
        <v>0</v>
      </c>
      <c r="DT47" s="51">
        <f t="shared" si="197"/>
        <v>0</v>
      </c>
      <c r="DU47" s="51">
        <f t="shared" si="197"/>
        <v>0</v>
      </c>
      <c r="DV47" s="51">
        <f t="shared" si="197"/>
        <v>0</v>
      </c>
      <c r="DW47" s="51">
        <f t="shared" si="197"/>
        <v>0</v>
      </c>
      <c r="DX47" s="51">
        <f t="shared" si="197"/>
        <v>0</v>
      </c>
      <c r="DY47" s="51">
        <f t="shared" si="197"/>
        <v>0</v>
      </c>
      <c r="DZ47" s="51">
        <f t="shared" si="197"/>
        <v>0</v>
      </c>
      <c r="EA47" s="51">
        <f t="shared" si="197"/>
        <v>0</v>
      </c>
      <c r="EB47" s="51">
        <f t="shared" si="197"/>
        <v>0</v>
      </c>
      <c r="EC47" s="51">
        <f t="shared" si="198"/>
        <v>0</v>
      </c>
      <c r="ED47" s="51">
        <f t="shared" si="198"/>
        <v>0</v>
      </c>
      <c r="EE47" s="51">
        <f t="shared" si="198"/>
        <v>0</v>
      </c>
      <c r="EF47" s="51">
        <f t="shared" si="198"/>
        <v>0</v>
      </c>
      <c r="EG47" s="51">
        <f t="shared" si="198"/>
        <v>0</v>
      </c>
      <c r="EH47" s="51">
        <f t="shared" si="198"/>
        <v>0</v>
      </c>
      <c r="EI47" s="51">
        <f t="shared" si="198"/>
        <v>0</v>
      </c>
      <c r="EJ47" s="51">
        <f t="shared" si="198"/>
        <v>0</v>
      </c>
      <c r="EK47" s="51">
        <f t="shared" si="198"/>
        <v>0</v>
      </c>
      <c r="EL47" s="51">
        <f t="shared" si="198"/>
        <v>0</v>
      </c>
      <c r="EM47" s="51">
        <f t="shared" si="199"/>
        <v>0</v>
      </c>
      <c r="EN47" s="51">
        <f t="shared" si="199"/>
        <v>0</v>
      </c>
      <c r="EO47" s="51">
        <f t="shared" si="199"/>
        <v>0</v>
      </c>
      <c r="EP47" s="51">
        <f t="shared" si="199"/>
        <v>0</v>
      </c>
      <c r="EQ47" s="51">
        <f t="shared" si="199"/>
        <v>0</v>
      </c>
      <c r="ER47" s="51">
        <f t="shared" si="199"/>
        <v>0</v>
      </c>
      <c r="ES47" s="51">
        <f t="shared" si="199"/>
        <v>0</v>
      </c>
      <c r="ET47" s="51">
        <f t="shared" si="199"/>
        <v>0</v>
      </c>
      <c r="EU47" s="51">
        <f t="shared" si="199"/>
        <v>0</v>
      </c>
      <c r="EV47" s="51">
        <f t="shared" si="199"/>
        <v>0</v>
      </c>
      <c r="EW47" s="51">
        <f t="shared" si="200"/>
        <v>0</v>
      </c>
      <c r="EX47" s="51">
        <f t="shared" si="200"/>
        <v>0</v>
      </c>
      <c r="EY47" s="51">
        <f t="shared" si="200"/>
        <v>0</v>
      </c>
      <c r="EZ47" s="51">
        <f t="shared" si="200"/>
        <v>0</v>
      </c>
      <c r="FA47" s="51">
        <f t="shared" si="200"/>
        <v>0</v>
      </c>
      <c r="FB47" s="51">
        <f t="shared" si="200"/>
        <v>0</v>
      </c>
      <c r="FC47" s="51">
        <f t="shared" si="200"/>
        <v>0</v>
      </c>
      <c r="FD47" s="51">
        <f t="shared" si="200"/>
        <v>0</v>
      </c>
      <c r="FE47" s="51">
        <f t="shared" si="200"/>
        <v>0</v>
      </c>
      <c r="FF47" s="51">
        <f t="shared" si="200"/>
        <v>0</v>
      </c>
      <c r="FG47" s="51">
        <f t="shared" si="201"/>
        <v>0</v>
      </c>
      <c r="FH47" s="51">
        <f t="shared" si="201"/>
        <v>0</v>
      </c>
      <c r="FI47" s="51">
        <f t="shared" si="201"/>
        <v>0</v>
      </c>
      <c r="FJ47" s="51">
        <f t="shared" si="201"/>
        <v>0</v>
      </c>
      <c r="FK47" s="51">
        <f t="shared" si="201"/>
        <v>0</v>
      </c>
      <c r="FL47" s="51">
        <f t="shared" si="201"/>
        <v>0</v>
      </c>
      <c r="FM47" s="51">
        <f t="shared" si="201"/>
        <v>0</v>
      </c>
      <c r="FN47" s="51">
        <f t="shared" si="201"/>
        <v>0</v>
      </c>
      <c r="FO47" s="51">
        <f t="shared" si="201"/>
        <v>0</v>
      </c>
      <c r="FP47" s="51">
        <f t="shared" si="201"/>
        <v>0</v>
      </c>
      <c r="FQ47" s="51">
        <f t="shared" si="202"/>
        <v>0</v>
      </c>
      <c r="FR47" s="51">
        <f t="shared" si="202"/>
        <v>0</v>
      </c>
      <c r="FS47" s="51">
        <f t="shared" si="202"/>
        <v>0</v>
      </c>
      <c r="FT47" s="51">
        <f t="shared" si="202"/>
        <v>0</v>
      </c>
      <c r="FU47" s="51">
        <f t="shared" si="202"/>
        <v>0</v>
      </c>
      <c r="FV47" s="51">
        <f t="shared" si="202"/>
        <v>0</v>
      </c>
      <c r="FW47" s="51">
        <f t="shared" si="202"/>
        <v>0</v>
      </c>
      <c r="FX47" s="51">
        <f t="shared" si="202"/>
        <v>0</v>
      </c>
      <c r="FY47" s="51">
        <f t="shared" si="202"/>
        <v>0</v>
      </c>
      <c r="FZ47" s="51">
        <f t="shared" si="202"/>
        <v>0</v>
      </c>
      <c r="GA47" s="51">
        <f t="shared" si="203"/>
        <v>0</v>
      </c>
      <c r="GB47" s="51">
        <f t="shared" si="203"/>
        <v>0</v>
      </c>
      <c r="GC47" s="51">
        <f t="shared" si="203"/>
        <v>0</v>
      </c>
      <c r="GD47" s="51">
        <f t="shared" si="203"/>
        <v>0</v>
      </c>
      <c r="GE47" s="51">
        <f t="shared" si="203"/>
        <v>0</v>
      </c>
      <c r="GF47" s="51">
        <f t="shared" si="203"/>
        <v>0</v>
      </c>
      <c r="GG47" s="51">
        <f t="shared" si="203"/>
        <v>0</v>
      </c>
      <c r="GH47" s="51">
        <f t="shared" si="203"/>
        <v>0</v>
      </c>
      <c r="GI47" s="51">
        <f t="shared" si="203"/>
        <v>0</v>
      </c>
      <c r="GJ47" s="51">
        <f t="shared" si="203"/>
        <v>0</v>
      </c>
      <c r="GK47" s="51">
        <f t="shared" si="204"/>
        <v>0</v>
      </c>
      <c r="GL47" s="51">
        <f t="shared" si="204"/>
        <v>0</v>
      </c>
      <c r="GM47" s="51">
        <f t="shared" si="204"/>
        <v>0</v>
      </c>
      <c r="GN47" s="51">
        <f t="shared" si="204"/>
        <v>0</v>
      </c>
      <c r="GO47" s="51">
        <f t="shared" si="204"/>
        <v>0</v>
      </c>
      <c r="GP47" s="51">
        <f t="shared" si="204"/>
        <v>0</v>
      </c>
      <c r="GQ47" s="51">
        <f t="shared" si="204"/>
        <v>0</v>
      </c>
      <c r="GR47" s="51">
        <f t="shared" si="204"/>
        <v>0</v>
      </c>
      <c r="GS47" s="51">
        <f t="shared" si="204"/>
        <v>0</v>
      </c>
      <c r="GT47" s="51">
        <f t="shared" si="204"/>
        <v>0</v>
      </c>
      <c r="GU47" s="51">
        <f t="shared" si="205"/>
        <v>0</v>
      </c>
      <c r="GV47" s="51">
        <f t="shared" si="205"/>
        <v>0</v>
      </c>
      <c r="GW47" s="51">
        <f t="shared" si="205"/>
        <v>0</v>
      </c>
      <c r="GX47" s="51">
        <f t="shared" si="205"/>
        <v>0</v>
      </c>
      <c r="GY47" s="51">
        <f t="shared" si="205"/>
        <v>0</v>
      </c>
      <c r="GZ47" s="51">
        <f t="shared" si="205"/>
        <v>0</v>
      </c>
      <c r="HA47" s="51">
        <f t="shared" si="205"/>
        <v>0</v>
      </c>
      <c r="HB47" s="51">
        <f t="shared" si="205"/>
        <v>0</v>
      </c>
      <c r="HC47" s="51">
        <f t="shared" si="205"/>
        <v>0</v>
      </c>
      <c r="HD47" s="51">
        <f t="shared" si="205"/>
        <v>0</v>
      </c>
      <c r="HE47" s="51">
        <f t="shared" si="206"/>
        <v>0</v>
      </c>
      <c r="HF47" s="51">
        <f t="shared" si="206"/>
        <v>0</v>
      </c>
      <c r="HG47" s="51">
        <f t="shared" si="206"/>
        <v>0</v>
      </c>
      <c r="HH47" s="51">
        <f t="shared" si="206"/>
        <v>0</v>
      </c>
      <c r="HI47" s="51">
        <f t="shared" si="206"/>
        <v>0</v>
      </c>
      <c r="HJ47" s="51">
        <f t="shared" si="206"/>
        <v>0</v>
      </c>
      <c r="HK47" s="51">
        <f t="shared" si="206"/>
        <v>0</v>
      </c>
      <c r="HL47" s="51">
        <f t="shared" si="206"/>
        <v>0</v>
      </c>
      <c r="HM47" s="51">
        <f t="shared" si="206"/>
        <v>0</v>
      </c>
      <c r="HN47" s="51">
        <f t="shared" si="206"/>
        <v>0</v>
      </c>
      <c r="HO47" s="51">
        <f t="shared" si="206"/>
        <v>0</v>
      </c>
      <c r="HP47" s="51">
        <f t="shared" si="206"/>
        <v>0</v>
      </c>
      <c r="HR47" s="46">
        <v>44</v>
      </c>
      <c r="HS47" s="49">
        <f t="shared" si="35"/>
        <v>220</v>
      </c>
      <c r="HT47" s="52" t="str">
        <f t="shared" si="36"/>
        <v/>
      </c>
      <c r="HU47" s="63">
        <f t="shared" si="37"/>
        <v>0</v>
      </c>
      <c r="HV47" s="50">
        <f t="shared" si="207"/>
        <v>0</v>
      </c>
      <c r="HW47" s="50" t="str">
        <f t="shared" si="184"/>
        <v>03:40</v>
      </c>
      <c r="HX47" s="50">
        <v>0.12109446630479295</v>
      </c>
      <c r="HY47" s="62">
        <f>HY46+HX47*Escenario1!$D$15*0.06</f>
        <v>468.71568277954015</v>
      </c>
      <c r="HZ47" s="50">
        <f t="shared" si="38"/>
        <v>0</v>
      </c>
      <c r="IA47" s="64">
        <f>IA46+HZ47*Escenario1!$D$15*0.06</f>
        <v>258.16395932323189</v>
      </c>
      <c r="IB47" s="54"/>
      <c r="IC47" s="47">
        <v>45</v>
      </c>
      <c r="ID47" s="48">
        <f t="shared" si="185"/>
        <v>0</v>
      </c>
      <c r="IE47" s="48">
        <f t="shared" si="208"/>
        <v>0</v>
      </c>
      <c r="IF47" s="48">
        <f t="shared" si="208"/>
        <v>0</v>
      </c>
      <c r="IG47" s="48">
        <f t="shared" si="208"/>
        <v>0</v>
      </c>
      <c r="IH47" s="48">
        <f t="shared" si="208"/>
        <v>0</v>
      </c>
      <c r="II47" s="48">
        <f t="shared" si="208"/>
        <v>0</v>
      </c>
      <c r="IJ47" s="48">
        <f t="shared" si="208"/>
        <v>0</v>
      </c>
      <c r="IK47" s="48">
        <f t="shared" si="208"/>
        <v>0</v>
      </c>
      <c r="IL47" s="48">
        <f t="shared" si="208"/>
        <v>0</v>
      </c>
      <c r="IM47" s="48">
        <f t="shared" si="208"/>
        <v>0</v>
      </c>
      <c r="IN47" s="48">
        <f t="shared" si="208"/>
        <v>0</v>
      </c>
      <c r="IO47" s="48">
        <f t="shared" si="209"/>
        <v>0</v>
      </c>
      <c r="IP47" s="48">
        <f t="shared" si="209"/>
        <v>0</v>
      </c>
      <c r="IQ47" s="48">
        <f t="shared" si="209"/>
        <v>0</v>
      </c>
      <c r="IR47" s="48">
        <f t="shared" si="209"/>
        <v>0</v>
      </c>
      <c r="IS47" s="48">
        <f t="shared" si="209"/>
        <v>0</v>
      </c>
      <c r="IT47" s="48">
        <f t="shared" si="209"/>
        <v>0</v>
      </c>
      <c r="IU47" s="48">
        <f t="shared" si="209"/>
        <v>0</v>
      </c>
      <c r="IV47" s="48">
        <f t="shared" si="209"/>
        <v>0</v>
      </c>
      <c r="IW47" s="48">
        <f t="shared" si="209"/>
        <v>0</v>
      </c>
      <c r="IX47" s="48">
        <f t="shared" si="209"/>
        <v>0</v>
      </c>
      <c r="IY47" s="48">
        <f t="shared" si="210"/>
        <v>0</v>
      </c>
      <c r="IZ47" s="48">
        <f t="shared" si="210"/>
        <v>0</v>
      </c>
      <c r="JA47" s="48">
        <f t="shared" si="210"/>
        <v>0</v>
      </c>
      <c r="JB47" s="48">
        <f t="shared" si="210"/>
        <v>0</v>
      </c>
      <c r="JC47" s="48">
        <f t="shared" si="210"/>
        <v>0</v>
      </c>
      <c r="JD47" s="48">
        <f t="shared" si="210"/>
        <v>0</v>
      </c>
      <c r="JE47" s="48">
        <f t="shared" si="210"/>
        <v>0</v>
      </c>
      <c r="JF47" s="48">
        <f t="shared" si="210"/>
        <v>0</v>
      </c>
      <c r="JG47" s="48">
        <f t="shared" si="210"/>
        <v>0</v>
      </c>
      <c r="JH47" s="48">
        <f t="shared" si="210"/>
        <v>0</v>
      </c>
      <c r="JI47" s="48">
        <f t="shared" si="211"/>
        <v>0</v>
      </c>
      <c r="JJ47" s="48">
        <f t="shared" si="211"/>
        <v>0</v>
      </c>
      <c r="JK47" s="48">
        <f t="shared" si="211"/>
        <v>0</v>
      </c>
      <c r="JL47" s="48">
        <f t="shared" si="211"/>
        <v>0</v>
      </c>
      <c r="JM47" s="48">
        <f t="shared" si="211"/>
        <v>4.4751983576649488E-5</v>
      </c>
      <c r="JN47" s="48">
        <f t="shared" si="211"/>
        <v>1.1151658490373781E-4</v>
      </c>
      <c r="JO47" s="48">
        <f t="shared" si="211"/>
        <v>2.5595687974807398E-4</v>
      </c>
      <c r="JP47" s="48">
        <f t="shared" si="211"/>
        <v>5.8604981628922268E-4</v>
      </c>
      <c r="JQ47" s="48">
        <f t="shared" si="211"/>
        <v>1.3658629589843377E-3</v>
      </c>
      <c r="JR47" s="48">
        <f t="shared" si="211"/>
        <v>3.2093238342923826E-3</v>
      </c>
      <c r="JS47" s="48">
        <f t="shared" si="212"/>
        <v>7.8504339864859992E-3</v>
      </c>
      <c r="JT47" s="48">
        <f t="shared" si="212"/>
        <v>1.2976985830460603E-2</v>
      </c>
      <c r="JU47" s="48">
        <f t="shared" si="212"/>
        <v>6.7154609757989992E-3</v>
      </c>
      <c r="JV47" s="48">
        <f t="shared" si="212"/>
        <v>0</v>
      </c>
      <c r="JW47" s="48">
        <f t="shared" si="212"/>
        <v>0</v>
      </c>
      <c r="JX47" s="48">
        <f t="shared" si="212"/>
        <v>0</v>
      </c>
      <c r="JY47" s="48">
        <f t="shared" si="212"/>
        <v>0</v>
      </c>
      <c r="JZ47" s="48">
        <f t="shared" si="212"/>
        <v>0</v>
      </c>
      <c r="KA47" s="48">
        <f t="shared" si="212"/>
        <v>0</v>
      </c>
      <c r="KB47" s="48">
        <f t="shared" si="212"/>
        <v>0</v>
      </c>
      <c r="KC47" s="48">
        <f t="shared" si="213"/>
        <v>0</v>
      </c>
      <c r="KD47" s="48">
        <f t="shared" si="213"/>
        <v>0</v>
      </c>
      <c r="KE47" s="48">
        <f t="shared" si="213"/>
        <v>0</v>
      </c>
      <c r="KF47" s="48">
        <f t="shared" si="213"/>
        <v>0</v>
      </c>
      <c r="KG47" s="48">
        <f t="shared" si="213"/>
        <v>0</v>
      </c>
      <c r="KH47" s="48">
        <f t="shared" si="213"/>
        <v>0</v>
      </c>
      <c r="KI47" s="48">
        <f t="shared" si="213"/>
        <v>0</v>
      </c>
      <c r="KJ47" s="48">
        <f t="shared" si="213"/>
        <v>0</v>
      </c>
      <c r="KK47" s="48">
        <f t="shared" si="213"/>
        <v>0</v>
      </c>
      <c r="KL47" s="48">
        <f t="shared" si="213"/>
        <v>0</v>
      </c>
      <c r="KM47" s="48">
        <f t="shared" si="214"/>
        <v>0</v>
      </c>
      <c r="KN47" s="48">
        <f t="shared" si="214"/>
        <v>0</v>
      </c>
      <c r="KO47" s="48">
        <f t="shared" si="214"/>
        <v>0</v>
      </c>
      <c r="KP47" s="48">
        <f t="shared" si="214"/>
        <v>0</v>
      </c>
      <c r="KQ47" s="48">
        <f t="shared" si="214"/>
        <v>0</v>
      </c>
      <c r="KR47" s="48">
        <f t="shared" si="214"/>
        <v>0</v>
      </c>
      <c r="KS47" s="48">
        <f t="shared" si="214"/>
        <v>0</v>
      </c>
      <c r="KT47" s="48">
        <f t="shared" si="214"/>
        <v>0</v>
      </c>
      <c r="KU47" s="48">
        <f t="shared" si="214"/>
        <v>0</v>
      </c>
      <c r="KV47" s="48">
        <f t="shared" si="214"/>
        <v>0</v>
      </c>
      <c r="KW47" s="48">
        <f t="shared" si="215"/>
        <v>0</v>
      </c>
      <c r="KX47" s="48">
        <f t="shared" si="215"/>
        <v>0</v>
      </c>
      <c r="KY47" s="48">
        <f t="shared" si="215"/>
        <v>0</v>
      </c>
      <c r="KZ47" s="48">
        <f t="shared" si="215"/>
        <v>0</v>
      </c>
      <c r="LA47" s="48">
        <f t="shared" si="215"/>
        <v>0</v>
      </c>
      <c r="LB47" s="48">
        <f t="shared" si="215"/>
        <v>0</v>
      </c>
      <c r="LC47" s="48">
        <f t="shared" si="215"/>
        <v>0</v>
      </c>
      <c r="LD47" s="48">
        <f t="shared" si="215"/>
        <v>0</v>
      </c>
      <c r="LE47" s="48">
        <f t="shared" si="215"/>
        <v>0</v>
      </c>
      <c r="LF47" s="48">
        <f t="shared" si="215"/>
        <v>0</v>
      </c>
      <c r="LG47" s="48">
        <f t="shared" si="216"/>
        <v>0</v>
      </c>
      <c r="LH47" s="48">
        <f t="shared" si="216"/>
        <v>0</v>
      </c>
      <c r="LI47" s="48">
        <f t="shared" si="216"/>
        <v>0</v>
      </c>
      <c r="LJ47" s="48">
        <f t="shared" si="216"/>
        <v>0</v>
      </c>
      <c r="LK47" s="48">
        <f t="shared" si="216"/>
        <v>0</v>
      </c>
      <c r="LL47" s="48">
        <f t="shared" si="216"/>
        <v>0</v>
      </c>
      <c r="LM47" s="48">
        <f t="shared" si="216"/>
        <v>0</v>
      </c>
      <c r="LN47" s="48">
        <f t="shared" si="216"/>
        <v>0</v>
      </c>
      <c r="LO47" s="48">
        <f t="shared" si="216"/>
        <v>0</v>
      </c>
      <c r="LP47" s="48">
        <f t="shared" si="216"/>
        <v>0</v>
      </c>
      <c r="LQ47" s="48">
        <f t="shared" si="217"/>
        <v>0</v>
      </c>
      <c r="LR47" s="48">
        <f t="shared" si="217"/>
        <v>0</v>
      </c>
      <c r="LS47" s="48">
        <f t="shared" si="217"/>
        <v>0</v>
      </c>
      <c r="LT47" s="48">
        <f t="shared" si="217"/>
        <v>0</v>
      </c>
      <c r="LU47" s="48">
        <f t="shared" si="217"/>
        <v>0</v>
      </c>
      <c r="LV47" s="48">
        <f t="shared" si="217"/>
        <v>0</v>
      </c>
      <c r="LW47" s="48">
        <f t="shared" si="217"/>
        <v>0</v>
      </c>
      <c r="LX47" s="48">
        <f t="shared" si="217"/>
        <v>0</v>
      </c>
      <c r="LY47" s="48">
        <f t="shared" si="217"/>
        <v>0</v>
      </c>
      <c r="LZ47" s="48">
        <f t="shared" si="217"/>
        <v>0</v>
      </c>
      <c r="MA47" s="48">
        <f t="shared" si="218"/>
        <v>0</v>
      </c>
      <c r="MB47" s="48">
        <f t="shared" si="218"/>
        <v>0</v>
      </c>
      <c r="MC47" s="48">
        <f t="shared" si="218"/>
        <v>0</v>
      </c>
      <c r="MD47" s="48">
        <f t="shared" si="218"/>
        <v>0</v>
      </c>
      <c r="ME47" s="48">
        <f t="shared" si="218"/>
        <v>0</v>
      </c>
      <c r="MF47" s="48">
        <f t="shared" si="218"/>
        <v>0</v>
      </c>
      <c r="MG47" s="48">
        <f t="shared" si="218"/>
        <v>0</v>
      </c>
      <c r="MH47" s="48">
        <f t="shared" si="218"/>
        <v>0</v>
      </c>
      <c r="MI47" s="48">
        <f t="shared" si="218"/>
        <v>0</v>
      </c>
      <c r="MJ47" s="48">
        <f t="shared" si="218"/>
        <v>0</v>
      </c>
      <c r="MK47" s="48">
        <f t="shared" si="219"/>
        <v>0</v>
      </c>
      <c r="ML47" s="48">
        <f t="shared" si="219"/>
        <v>0</v>
      </c>
      <c r="MM47" s="48">
        <f t="shared" si="219"/>
        <v>0</v>
      </c>
      <c r="MN47" s="48">
        <f t="shared" si="219"/>
        <v>0</v>
      </c>
      <c r="MO47" s="48">
        <f t="shared" si="219"/>
        <v>0</v>
      </c>
      <c r="MP47" s="48">
        <f t="shared" si="219"/>
        <v>0</v>
      </c>
      <c r="MQ47" s="48">
        <f t="shared" si="219"/>
        <v>0</v>
      </c>
      <c r="MR47" s="48">
        <f t="shared" si="219"/>
        <v>0</v>
      </c>
      <c r="MS47" s="48">
        <f t="shared" si="219"/>
        <v>0</v>
      </c>
      <c r="MT47" s="48">
        <f t="shared" si="219"/>
        <v>0</v>
      </c>
      <c r="MU47" s="48">
        <f t="shared" si="220"/>
        <v>0</v>
      </c>
      <c r="MV47" s="48">
        <f t="shared" si="220"/>
        <v>0</v>
      </c>
      <c r="MW47" s="48">
        <f t="shared" si="220"/>
        <v>0</v>
      </c>
      <c r="MX47" s="48">
        <f t="shared" si="220"/>
        <v>0</v>
      </c>
      <c r="MY47" s="48">
        <f t="shared" si="220"/>
        <v>0</v>
      </c>
      <c r="MZ47" s="48">
        <f t="shared" si="220"/>
        <v>0</v>
      </c>
      <c r="NA47" s="48">
        <f t="shared" si="220"/>
        <v>0</v>
      </c>
      <c r="NB47" s="48">
        <f t="shared" si="220"/>
        <v>0</v>
      </c>
      <c r="NC47" s="48">
        <f t="shared" si="220"/>
        <v>0</v>
      </c>
      <c r="ND47" s="48">
        <f t="shared" si="220"/>
        <v>0</v>
      </c>
      <c r="NE47" s="48">
        <f t="shared" si="221"/>
        <v>0</v>
      </c>
      <c r="NF47" s="48">
        <f t="shared" si="221"/>
        <v>0</v>
      </c>
      <c r="NG47" s="48">
        <f t="shared" si="221"/>
        <v>0</v>
      </c>
      <c r="NH47" s="48">
        <f t="shared" si="221"/>
        <v>0</v>
      </c>
      <c r="NI47" s="48">
        <f t="shared" si="221"/>
        <v>0</v>
      </c>
      <c r="NJ47" s="48">
        <f t="shared" si="221"/>
        <v>0</v>
      </c>
      <c r="NK47" s="48">
        <f t="shared" si="221"/>
        <v>0</v>
      </c>
      <c r="NL47" s="48">
        <f t="shared" si="221"/>
        <v>0</v>
      </c>
      <c r="NM47" s="48">
        <f t="shared" si="221"/>
        <v>0</v>
      </c>
      <c r="NN47" s="48">
        <f t="shared" si="221"/>
        <v>0</v>
      </c>
      <c r="NO47" s="48">
        <f t="shared" si="222"/>
        <v>0</v>
      </c>
      <c r="NP47" s="48">
        <f t="shared" si="222"/>
        <v>0</v>
      </c>
      <c r="NQ47" s="48">
        <f t="shared" si="222"/>
        <v>0</v>
      </c>
      <c r="NR47" s="48">
        <f t="shared" si="222"/>
        <v>0</v>
      </c>
      <c r="NS47" s="48">
        <f t="shared" si="222"/>
        <v>0</v>
      </c>
      <c r="NT47" s="48">
        <f t="shared" si="222"/>
        <v>0</v>
      </c>
      <c r="NU47" s="48">
        <f t="shared" si="222"/>
        <v>0</v>
      </c>
      <c r="NV47" s="48">
        <f t="shared" si="222"/>
        <v>0</v>
      </c>
      <c r="NW47" s="48">
        <f t="shared" si="222"/>
        <v>0</v>
      </c>
      <c r="NX47" s="48">
        <f t="shared" si="222"/>
        <v>0</v>
      </c>
      <c r="NY47" s="48">
        <f t="shared" si="223"/>
        <v>0</v>
      </c>
      <c r="NZ47" s="48">
        <f t="shared" si="223"/>
        <v>0</v>
      </c>
      <c r="OA47" s="48">
        <f t="shared" si="223"/>
        <v>0</v>
      </c>
      <c r="OB47" s="48">
        <f t="shared" si="223"/>
        <v>0</v>
      </c>
      <c r="OC47" s="48">
        <f t="shared" si="223"/>
        <v>0</v>
      </c>
      <c r="OD47" s="48">
        <f t="shared" si="223"/>
        <v>0</v>
      </c>
      <c r="OE47" s="48">
        <f t="shared" si="223"/>
        <v>0</v>
      </c>
      <c r="OF47" s="48">
        <f t="shared" si="223"/>
        <v>0</v>
      </c>
      <c r="OG47" s="48">
        <f t="shared" si="223"/>
        <v>0</v>
      </c>
      <c r="OH47" s="48">
        <f t="shared" si="223"/>
        <v>0</v>
      </c>
      <c r="OI47" s="48">
        <f t="shared" si="224"/>
        <v>0</v>
      </c>
      <c r="OJ47" s="48">
        <f t="shared" si="224"/>
        <v>0</v>
      </c>
      <c r="OK47" s="48">
        <f t="shared" si="224"/>
        <v>0</v>
      </c>
      <c r="OL47" s="48">
        <f t="shared" si="224"/>
        <v>0</v>
      </c>
      <c r="OM47" s="48">
        <f t="shared" si="224"/>
        <v>0</v>
      </c>
      <c r="ON47" s="48">
        <f t="shared" si="224"/>
        <v>0</v>
      </c>
      <c r="OO47" s="48">
        <f t="shared" si="224"/>
        <v>0</v>
      </c>
      <c r="OP47" s="48">
        <f t="shared" si="224"/>
        <v>0</v>
      </c>
      <c r="OQ47" s="48">
        <f t="shared" si="224"/>
        <v>0</v>
      </c>
      <c r="OR47" s="48">
        <f t="shared" si="224"/>
        <v>0</v>
      </c>
      <c r="OS47" s="48">
        <f t="shared" si="225"/>
        <v>0</v>
      </c>
      <c r="OT47" s="48">
        <f t="shared" si="225"/>
        <v>0</v>
      </c>
      <c r="OU47" s="48">
        <f t="shared" si="225"/>
        <v>0</v>
      </c>
      <c r="OV47" s="48">
        <f t="shared" si="225"/>
        <v>0</v>
      </c>
      <c r="OW47" s="48">
        <f t="shared" si="225"/>
        <v>0</v>
      </c>
      <c r="OX47" s="48">
        <f t="shared" si="225"/>
        <v>0</v>
      </c>
      <c r="OY47" s="48">
        <f t="shared" si="225"/>
        <v>0</v>
      </c>
      <c r="OZ47" s="48">
        <f t="shared" si="225"/>
        <v>0</v>
      </c>
      <c r="PA47" s="48">
        <f t="shared" si="225"/>
        <v>0</v>
      </c>
      <c r="PB47" s="48">
        <f t="shared" si="225"/>
        <v>0</v>
      </c>
      <c r="PC47" s="48">
        <f t="shared" si="226"/>
        <v>0</v>
      </c>
      <c r="PD47" s="48">
        <f t="shared" si="226"/>
        <v>0</v>
      </c>
      <c r="PE47" s="48">
        <f t="shared" si="226"/>
        <v>0</v>
      </c>
      <c r="PF47" s="48">
        <f t="shared" si="226"/>
        <v>0</v>
      </c>
      <c r="PG47" s="48">
        <f t="shared" si="226"/>
        <v>0</v>
      </c>
      <c r="PH47" s="48">
        <f t="shared" si="226"/>
        <v>0</v>
      </c>
      <c r="PI47" s="48">
        <f t="shared" si="226"/>
        <v>0</v>
      </c>
      <c r="PJ47" s="48">
        <f t="shared" si="226"/>
        <v>0</v>
      </c>
      <c r="PK47" s="48">
        <f t="shared" si="226"/>
        <v>0</v>
      </c>
      <c r="PL47" s="48">
        <f t="shared" si="226"/>
        <v>0</v>
      </c>
      <c r="PM47" s="48">
        <f t="shared" si="226"/>
        <v>0</v>
      </c>
      <c r="PN47" s="48">
        <f t="shared" si="226"/>
        <v>0</v>
      </c>
    </row>
    <row r="48" spans="1:430" x14ac:dyDescent="0.3">
      <c r="A48" s="29">
        <v>29</v>
      </c>
      <c r="B48" s="30">
        <f t="shared" si="96"/>
        <v>80.555555555555557</v>
      </c>
      <c r="C48" s="31">
        <f t="shared" si="97"/>
        <v>89.964127845470159</v>
      </c>
      <c r="D48" s="29">
        <f t="shared" si="98"/>
        <v>145</v>
      </c>
      <c r="E48" s="30">
        <f t="shared" si="99"/>
        <v>50.348521884113445</v>
      </c>
      <c r="F48" s="30">
        <f t="shared" si="104"/>
        <v>0.63188704450457323</v>
      </c>
      <c r="G48" s="30">
        <f t="shared" si="100"/>
        <v>0.42025168212056985</v>
      </c>
      <c r="H48" s="30">
        <f t="shared" si="101"/>
        <v>0.21163536238400338</v>
      </c>
      <c r="I48" s="30">
        <f t="shared" si="102"/>
        <v>3.7158648868119405E-2</v>
      </c>
      <c r="J48" s="30">
        <f t="shared" si="103"/>
        <v>0.59472839563645385</v>
      </c>
      <c r="W48" s="46">
        <v>45</v>
      </c>
      <c r="X48" s="49">
        <f t="shared" si="14"/>
        <v>225</v>
      </c>
      <c r="Y48" s="52" t="str">
        <f t="shared" si="181"/>
        <v/>
      </c>
      <c r="Z48" s="63">
        <f t="shared" si="182"/>
        <v>0</v>
      </c>
      <c r="AA48" s="50">
        <f t="shared" si="187"/>
        <v>0</v>
      </c>
      <c r="AB48" s="50">
        <v>0.47592270870094572</v>
      </c>
      <c r="AC48" s="62">
        <f t="shared" si="186"/>
        <v>211.48597959148032</v>
      </c>
      <c r="AD48" s="54"/>
      <c r="AE48" s="46">
        <v>46</v>
      </c>
      <c r="AF48" s="51">
        <f t="shared" si="183"/>
        <v>0</v>
      </c>
      <c r="AG48" s="51">
        <f t="shared" si="188"/>
        <v>0</v>
      </c>
      <c r="AH48" s="51">
        <f t="shared" si="188"/>
        <v>0</v>
      </c>
      <c r="AI48" s="51">
        <f t="shared" si="188"/>
        <v>0</v>
      </c>
      <c r="AJ48" s="51">
        <f t="shared" si="188"/>
        <v>0</v>
      </c>
      <c r="AK48" s="51">
        <f t="shared" si="188"/>
        <v>0</v>
      </c>
      <c r="AL48" s="51">
        <f t="shared" si="188"/>
        <v>0</v>
      </c>
      <c r="AM48" s="51">
        <f t="shared" si="188"/>
        <v>0</v>
      </c>
      <c r="AN48" s="51">
        <f t="shared" si="188"/>
        <v>0</v>
      </c>
      <c r="AO48" s="51">
        <f t="shared" si="188"/>
        <v>0</v>
      </c>
      <c r="AP48" s="51">
        <f t="shared" si="188"/>
        <v>0</v>
      </c>
      <c r="AQ48" s="51">
        <f t="shared" si="189"/>
        <v>0</v>
      </c>
      <c r="AR48" s="51">
        <f t="shared" si="189"/>
        <v>0</v>
      </c>
      <c r="AS48" s="51">
        <f t="shared" si="189"/>
        <v>0</v>
      </c>
      <c r="AT48" s="51">
        <f t="shared" si="189"/>
        <v>0</v>
      </c>
      <c r="AU48" s="51">
        <f t="shared" si="189"/>
        <v>0</v>
      </c>
      <c r="AV48" s="51">
        <f t="shared" si="189"/>
        <v>0</v>
      </c>
      <c r="AW48" s="51">
        <f t="shared" si="189"/>
        <v>0</v>
      </c>
      <c r="AX48" s="51">
        <f t="shared" si="189"/>
        <v>0</v>
      </c>
      <c r="AY48" s="51">
        <f t="shared" si="189"/>
        <v>0</v>
      </c>
      <c r="AZ48" s="51">
        <f t="shared" si="189"/>
        <v>0</v>
      </c>
      <c r="BA48" s="51">
        <f t="shared" si="190"/>
        <v>0</v>
      </c>
      <c r="BB48" s="51">
        <f t="shared" si="190"/>
        <v>0</v>
      </c>
      <c r="BC48" s="51">
        <f t="shared" si="190"/>
        <v>0</v>
      </c>
      <c r="BD48" s="51">
        <f t="shared" si="190"/>
        <v>0</v>
      </c>
      <c r="BE48" s="51">
        <f t="shared" si="190"/>
        <v>1.4372901692793086E-5</v>
      </c>
      <c r="BF48" s="51">
        <f t="shared" si="190"/>
        <v>2.7857067307628778E-5</v>
      </c>
      <c r="BG48" s="51">
        <f t="shared" si="190"/>
        <v>4.1075027703360157E-5</v>
      </c>
      <c r="BH48" s="51">
        <f t="shared" si="190"/>
        <v>5.9699549011322866E-5</v>
      </c>
      <c r="BI48" s="51">
        <f t="shared" si="190"/>
        <v>8.7540741517313391E-5</v>
      </c>
      <c r="BJ48" s="51">
        <f t="shared" si="190"/>
        <v>1.2837388479443857E-4</v>
      </c>
      <c r="BK48" s="51">
        <f t="shared" si="191"/>
        <v>1.8776725283595457E-4</v>
      </c>
      <c r="BL48" s="51">
        <f t="shared" si="191"/>
        <v>2.7490993918839258E-4</v>
      </c>
      <c r="BM48" s="51">
        <f t="shared" si="191"/>
        <v>4.0443968208431289E-4</v>
      </c>
      <c r="BN48" s="51">
        <f t="shared" si="191"/>
        <v>5.9827068957529241E-4</v>
      </c>
      <c r="BO48" s="51">
        <f t="shared" si="191"/>
        <v>8.8742146466493359E-4</v>
      </c>
      <c r="BP48" s="51">
        <f t="shared" si="191"/>
        <v>1.3138426304416823E-3</v>
      </c>
      <c r="BQ48" s="51">
        <f t="shared" si="191"/>
        <v>1.9322447552118155E-3</v>
      </c>
      <c r="BR48" s="51">
        <f t="shared" si="191"/>
        <v>2.9578823769679957E-3</v>
      </c>
      <c r="BS48" s="51">
        <f t="shared" si="191"/>
        <v>4.3725776573519236E-3</v>
      </c>
      <c r="BT48" s="51">
        <f t="shared" si="191"/>
        <v>5.6037913669719245E-3</v>
      </c>
      <c r="BU48" s="51">
        <f t="shared" si="192"/>
        <v>6.0067150249743864E-3</v>
      </c>
      <c r="BV48" s="51">
        <f t="shared" si="192"/>
        <v>5.0334268353983951E-3</v>
      </c>
      <c r="BW48" s="51">
        <f t="shared" si="192"/>
        <v>2.648818732339102E-3</v>
      </c>
      <c r="BX48" s="51">
        <f t="shared" si="192"/>
        <v>7.6072713075802073E-4</v>
      </c>
      <c r="BY48" s="51">
        <f t="shared" si="192"/>
        <v>0</v>
      </c>
      <c r="BZ48" s="51">
        <f t="shared" si="192"/>
        <v>0</v>
      </c>
      <c r="CA48" s="51">
        <f t="shared" si="192"/>
        <v>0</v>
      </c>
      <c r="CB48" s="51">
        <f t="shared" si="192"/>
        <v>0</v>
      </c>
      <c r="CC48" s="51">
        <f t="shared" si="192"/>
        <v>0</v>
      </c>
      <c r="CD48" s="51">
        <f t="shared" si="192"/>
        <v>0</v>
      </c>
      <c r="CE48" s="51">
        <f t="shared" si="193"/>
        <v>0</v>
      </c>
      <c r="CF48" s="51">
        <f t="shared" si="193"/>
        <v>0</v>
      </c>
      <c r="CG48" s="51">
        <f t="shared" si="193"/>
        <v>0</v>
      </c>
      <c r="CH48" s="51">
        <f t="shared" si="193"/>
        <v>0</v>
      </c>
      <c r="CI48" s="51">
        <f t="shared" si="193"/>
        <v>0</v>
      </c>
      <c r="CJ48" s="51">
        <f t="shared" si="193"/>
        <v>0</v>
      </c>
      <c r="CK48" s="51">
        <f t="shared" si="193"/>
        <v>0</v>
      </c>
      <c r="CL48" s="51">
        <f t="shared" si="193"/>
        <v>0</v>
      </c>
      <c r="CM48" s="51">
        <f t="shared" si="193"/>
        <v>0</v>
      </c>
      <c r="CN48" s="51">
        <f t="shared" si="193"/>
        <v>0</v>
      </c>
      <c r="CO48" s="51">
        <f t="shared" si="194"/>
        <v>0</v>
      </c>
      <c r="CP48" s="51">
        <f t="shared" si="194"/>
        <v>0</v>
      </c>
      <c r="CQ48" s="51">
        <f t="shared" si="194"/>
        <v>0</v>
      </c>
      <c r="CR48" s="51">
        <f t="shared" si="194"/>
        <v>0</v>
      </c>
      <c r="CS48" s="51">
        <f t="shared" si="194"/>
        <v>0</v>
      </c>
      <c r="CT48" s="51">
        <f t="shared" si="194"/>
        <v>0</v>
      </c>
      <c r="CU48" s="51">
        <f t="shared" si="194"/>
        <v>0</v>
      </c>
      <c r="CV48" s="51">
        <f t="shared" si="194"/>
        <v>0</v>
      </c>
      <c r="CW48" s="51">
        <f t="shared" si="194"/>
        <v>0</v>
      </c>
      <c r="CX48" s="51">
        <f t="shared" si="194"/>
        <v>0</v>
      </c>
      <c r="CY48" s="51">
        <f t="shared" si="195"/>
        <v>0</v>
      </c>
      <c r="CZ48" s="51">
        <f t="shared" si="195"/>
        <v>0</v>
      </c>
      <c r="DA48" s="51">
        <f t="shared" si="195"/>
        <v>0</v>
      </c>
      <c r="DB48" s="51">
        <f t="shared" si="195"/>
        <v>0</v>
      </c>
      <c r="DC48" s="51">
        <f t="shared" si="195"/>
        <v>0</v>
      </c>
      <c r="DD48" s="51">
        <f t="shared" si="195"/>
        <v>0</v>
      </c>
      <c r="DE48" s="51">
        <f t="shared" si="195"/>
        <v>0</v>
      </c>
      <c r="DF48" s="51">
        <f t="shared" si="195"/>
        <v>0</v>
      </c>
      <c r="DG48" s="51">
        <f t="shared" si="195"/>
        <v>0</v>
      </c>
      <c r="DH48" s="51">
        <f t="shared" si="195"/>
        <v>0</v>
      </c>
      <c r="DI48" s="51">
        <f t="shared" si="196"/>
        <v>0</v>
      </c>
      <c r="DJ48" s="51">
        <f t="shared" si="196"/>
        <v>0</v>
      </c>
      <c r="DK48" s="51">
        <f t="shared" si="196"/>
        <v>0</v>
      </c>
      <c r="DL48" s="51">
        <f t="shared" si="196"/>
        <v>0</v>
      </c>
      <c r="DM48" s="51">
        <f t="shared" si="196"/>
        <v>0</v>
      </c>
      <c r="DN48" s="51">
        <f t="shared" si="196"/>
        <v>0</v>
      </c>
      <c r="DO48" s="51">
        <f t="shared" si="196"/>
        <v>0</v>
      </c>
      <c r="DP48" s="51">
        <f t="shared" si="196"/>
        <v>0</v>
      </c>
      <c r="DQ48" s="51">
        <f t="shared" si="196"/>
        <v>0</v>
      </c>
      <c r="DR48" s="51">
        <f t="shared" si="196"/>
        <v>0</v>
      </c>
      <c r="DS48" s="51">
        <f t="shared" si="197"/>
        <v>0</v>
      </c>
      <c r="DT48" s="51">
        <f t="shared" si="197"/>
        <v>0</v>
      </c>
      <c r="DU48" s="51">
        <f t="shared" si="197"/>
        <v>0</v>
      </c>
      <c r="DV48" s="51">
        <f t="shared" si="197"/>
        <v>0</v>
      </c>
      <c r="DW48" s="51">
        <f t="shared" si="197"/>
        <v>0</v>
      </c>
      <c r="DX48" s="51">
        <f t="shared" si="197"/>
        <v>0</v>
      </c>
      <c r="DY48" s="51">
        <f t="shared" si="197"/>
        <v>0</v>
      </c>
      <c r="DZ48" s="51">
        <f t="shared" si="197"/>
        <v>0</v>
      </c>
      <c r="EA48" s="51">
        <f t="shared" si="197"/>
        <v>0</v>
      </c>
      <c r="EB48" s="51">
        <f t="shared" si="197"/>
        <v>0</v>
      </c>
      <c r="EC48" s="51">
        <f t="shared" si="198"/>
        <v>0</v>
      </c>
      <c r="ED48" s="51">
        <f t="shared" si="198"/>
        <v>0</v>
      </c>
      <c r="EE48" s="51">
        <f t="shared" si="198"/>
        <v>0</v>
      </c>
      <c r="EF48" s="51">
        <f t="shared" si="198"/>
        <v>0</v>
      </c>
      <c r="EG48" s="51">
        <f t="shared" si="198"/>
        <v>0</v>
      </c>
      <c r="EH48" s="51">
        <f t="shared" si="198"/>
        <v>0</v>
      </c>
      <c r="EI48" s="51">
        <f t="shared" si="198"/>
        <v>0</v>
      </c>
      <c r="EJ48" s="51">
        <f t="shared" si="198"/>
        <v>0</v>
      </c>
      <c r="EK48" s="51">
        <f t="shared" si="198"/>
        <v>0</v>
      </c>
      <c r="EL48" s="51">
        <f t="shared" si="198"/>
        <v>0</v>
      </c>
      <c r="EM48" s="51">
        <f t="shared" si="199"/>
        <v>0</v>
      </c>
      <c r="EN48" s="51">
        <f t="shared" si="199"/>
        <v>0</v>
      </c>
      <c r="EO48" s="51">
        <f t="shared" si="199"/>
        <v>0</v>
      </c>
      <c r="EP48" s="51">
        <f t="shared" si="199"/>
        <v>0</v>
      </c>
      <c r="EQ48" s="51">
        <f t="shared" si="199"/>
        <v>0</v>
      </c>
      <c r="ER48" s="51">
        <f t="shared" si="199"/>
        <v>0</v>
      </c>
      <c r="ES48" s="51">
        <f t="shared" si="199"/>
        <v>0</v>
      </c>
      <c r="ET48" s="51">
        <f t="shared" si="199"/>
        <v>0</v>
      </c>
      <c r="EU48" s="51">
        <f t="shared" si="199"/>
        <v>0</v>
      </c>
      <c r="EV48" s="51">
        <f t="shared" si="199"/>
        <v>0</v>
      </c>
      <c r="EW48" s="51">
        <f t="shared" si="200"/>
        <v>0</v>
      </c>
      <c r="EX48" s="51">
        <f t="shared" si="200"/>
        <v>0</v>
      </c>
      <c r="EY48" s="51">
        <f t="shared" si="200"/>
        <v>0</v>
      </c>
      <c r="EZ48" s="51">
        <f t="shared" si="200"/>
        <v>0</v>
      </c>
      <c r="FA48" s="51">
        <f t="shared" si="200"/>
        <v>0</v>
      </c>
      <c r="FB48" s="51">
        <f t="shared" si="200"/>
        <v>0</v>
      </c>
      <c r="FC48" s="51">
        <f t="shared" si="200"/>
        <v>0</v>
      </c>
      <c r="FD48" s="51">
        <f t="shared" si="200"/>
        <v>0</v>
      </c>
      <c r="FE48" s="51">
        <f t="shared" si="200"/>
        <v>0</v>
      </c>
      <c r="FF48" s="51">
        <f t="shared" si="200"/>
        <v>0</v>
      </c>
      <c r="FG48" s="51">
        <f t="shared" si="201"/>
        <v>0</v>
      </c>
      <c r="FH48" s="51">
        <f t="shared" si="201"/>
        <v>0</v>
      </c>
      <c r="FI48" s="51">
        <f t="shared" si="201"/>
        <v>0</v>
      </c>
      <c r="FJ48" s="51">
        <f t="shared" si="201"/>
        <v>0</v>
      </c>
      <c r="FK48" s="51">
        <f t="shared" si="201"/>
        <v>0</v>
      </c>
      <c r="FL48" s="51">
        <f t="shared" si="201"/>
        <v>0</v>
      </c>
      <c r="FM48" s="51">
        <f t="shared" si="201"/>
        <v>0</v>
      </c>
      <c r="FN48" s="51">
        <f t="shared" si="201"/>
        <v>0</v>
      </c>
      <c r="FO48" s="51">
        <f t="shared" si="201"/>
        <v>0</v>
      </c>
      <c r="FP48" s="51">
        <f t="shared" si="201"/>
        <v>0</v>
      </c>
      <c r="FQ48" s="51">
        <f t="shared" si="202"/>
        <v>0</v>
      </c>
      <c r="FR48" s="51">
        <f t="shared" si="202"/>
        <v>0</v>
      </c>
      <c r="FS48" s="51">
        <f t="shared" si="202"/>
        <v>0</v>
      </c>
      <c r="FT48" s="51">
        <f t="shared" si="202"/>
        <v>0</v>
      </c>
      <c r="FU48" s="51">
        <f t="shared" si="202"/>
        <v>0</v>
      </c>
      <c r="FV48" s="51">
        <f t="shared" si="202"/>
        <v>0</v>
      </c>
      <c r="FW48" s="51">
        <f t="shared" si="202"/>
        <v>0</v>
      </c>
      <c r="FX48" s="51">
        <f t="shared" si="202"/>
        <v>0</v>
      </c>
      <c r="FY48" s="51">
        <f t="shared" si="202"/>
        <v>0</v>
      </c>
      <c r="FZ48" s="51">
        <f t="shared" si="202"/>
        <v>0</v>
      </c>
      <c r="GA48" s="51">
        <f t="shared" si="203"/>
        <v>0</v>
      </c>
      <c r="GB48" s="51">
        <f t="shared" si="203"/>
        <v>0</v>
      </c>
      <c r="GC48" s="51">
        <f t="shared" si="203"/>
        <v>0</v>
      </c>
      <c r="GD48" s="51">
        <f t="shared" si="203"/>
        <v>0</v>
      </c>
      <c r="GE48" s="51">
        <f t="shared" si="203"/>
        <v>0</v>
      </c>
      <c r="GF48" s="51">
        <f t="shared" si="203"/>
        <v>0</v>
      </c>
      <c r="GG48" s="51">
        <f t="shared" si="203"/>
        <v>0</v>
      </c>
      <c r="GH48" s="51">
        <f t="shared" si="203"/>
        <v>0</v>
      </c>
      <c r="GI48" s="51">
        <f t="shared" si="203"/>
        <v>0</v>
      </c>
      <c r="GJ48" s="51">
        <f t="shared" si="203"/>
        <v>0</v>
      </c>
      <c r="GK48" s="51">
        <f t="shared" si="204"/>
        <v>0</v>
      </c>
      <c r="GL48" s="51">
        <f t="shared" si="204"/>
        <v>0</v>
      </c>
      <c r="GM48" s="51">
        <f t="shared" si="204"/>
        <v>0</v>
      </c>
      <c r="GN48" s="51">
        <f t="shared" si="204"/>
        <v>0</v>
      </c>
      <c r="GO48" s="51">
        <f t="shared" si="204"/>
        <v>0</v>
      </c>
      <c r="GP48" s="51">
        <f t="shared" si="204"/>
        <v>0</v>
      </c>
      <c r="GQ48" s="51">
        <f t="shared" si="204"/>
        <v>0</v>
      </c>
      <c r="GR48" s="51">
        <f t="shared" si="204"/>
        <v>0</v>
      </c>
      <c r="GS48" s="51">
        <f t="shared" si="204"/>
        <v>0</v>
      </c>
      <c r="GT48" s="51">
        <f t="shared" si="204"/>
        <v>0</v>
      </c>
      <c r="GU48" s="51">
        <f t="shared" si="205"/>
        <v>0</v>
      </c>
      <c r="GV48" s="51">
        <f t="shared" si="205"/>
        <v>0</v>
      </c>
      <c r="GW48" s="51">
        <f t="shared" si="205"/>
        <v>0</v>
      </c>
      <c r="GX48" s="51">
        <f t="shared" si="205"/>
        <v>0</v>
      </c>
      <c r="GY48" s="51">
        <f t="shared" si="205"/>
        <v>0</v>
      </c>
      <c r="GZ48" s="51">
        <f t="shared" si="205"/>
        <v>0</v>
      </c>
      <c r="HA48" s="51">
        <f t="shared" si="205"/>
        <v>0</v>
      </c>
      <c r="HB48" s="51">
        <f t="shared" si="205"/>
        <v>0</v>
      </c>
      <c r="HC48" s="51">
        <f t="shared" si="205"/>
        <v>0</v>
      </c>
      <c r="HD48" s="51">
        <f t="shared" si="205"/>
        <v>0</v>
      </c>
      <c r="HE48" s="51">
        <f t="shared" si="206"/>
        <v>0</v>
      </c>
      <c r="HF48" s="51">
        <f t="shared" si="206"/>
        <v>0</v>
      </c>
      <c r="HG48" s="51">
        <f t="shared" si="206"/>
        <v>0</v>
      </c>
      <c r="HH48" s="51">
        <f t="shared" si="206"/>
        <v>0</v>
      </c>
      <c r="HI48" s="51">
        <f t="shared" si="206"/>
        <v>0</v>
      </c>
      <c r="HJ48" s="51">
        <f t="shared" si="206"/>
        <v>0</v>
      </c>
      <c r="HK48" s="51">
        <f t="shared" si="206"/>
        <v>0</v>
      </c>
      <c r="HL48" s="51">
        <f t="shared" si="206"/>
        <v>0</v>
      </c>
      <c r="HM48" s="51">
        <f t="shared" si="206"/>
        <v>0</v>
      </c>
      <c r="HN48" s="51">
        <f t="shared" si="206"/>
        <v>0</v>
      </c>
      <c r="HO48" s="51">
        <f t="shared" si="206"/>
        <v>0</v>
      </c>
      <c r="HP48" s="51">
        <f t="shared" si="206"/>
        <v>0</v>
      </c>
      <c r="HR48" s="46">
        <v>45</v>
      </c>
      <c r="HS48" s="49">
        <f t="shared" si="35"/>
        <v>225</v>
      </c>
      <c r="HT48" s="52" t="str">
        <f t="shared" si="36"/>
        <v/>
      </c>
      <c r="HU48" s="63">
        <f t="shared" si="37"/>
        <v>0</v>
      </c>
      <c r="HV48" s="50">
        <f t="shared" si="207"/>
        <v>0</v>
      </c>
      <c r="HW48" s="50" t="str">
        <f t="shared" si="184"/>
        <v>03:45</v>
      </c>
      <c r="HX48" s="50">
        <v>3.6565059725054465E-2</v>
      </c>
      <c r="HY48" s="62">
        <f>HY47+HX48*Escenario1!$D$15*0.06</f>
        <v>468.72665229745769</v>
      </c>
      <c r="HZ48" s="50">
        <f t="shared" si="38"/>
        <v>0</v>
      </c>
      <c r="IA48" s="64">
        <f>IA47+HZ48*Escenario1!$D$15*0.06</f>
        <v>258.16395932323189</v>
      </c>
      <c r="IB48" s="54"/>
      <c r="IC48" s="47">
        <v>46</v>
      </c>
      <c r="ID48" s="48">
        <f t="shared" si="185"/>
        <v>0</v>
      </c>
      <c r="IE48" s="48">
        <f t="shared" si="208"/>
        <v>0</v>
      </c>
      <c r="IF48" s="48">
        <f t="shared" si="208"/>
        <v>0</v>
      </c>
      <c r="IG48" s="48">
        <f t="shared" si="208"/>
        <v>0</v>
      </c>
      <c r="IH48" s="48">
        <f t="shared" si="208"/>
        <v>0</v>
      </c>
      <c r="II48" s="48">
        <f t="shared" si="208"/>
        <v>0</v>
      </c>
      <c r="IJ48" s="48">
        <f t="shared" si="208"/>
        <v>0</v>
      </c>
      <c r="IK48" s="48">
        <f t="shared" si="208"/>
        <v>0</v>
      </c>
      <c r="IL48" s="48">
        <f t="shared" si="208"/>
        <v>0</v>
      </c>
      <c r="IM48" s="48">
        <f t="shared" si="208"/>
        <v>0</v>
      </c>
      <c r="IN48" s="48">
        <f t="shared" si="208"/>
        <v>0</v>
      </c>
      <c r="IO48" s="48">
        <f t="shared" si="209"/>
        <v>0</v>
      </c>
      <c r="IP48" s="48">
        <f t="shared" si="209"/>
        <v>0</v>
      </c>
      <c r="IQ48" s="48">
        <f t="shared" si="209"/>
        <v>0</v>
      </c>
      <c r="IR48" s="48">
        <f t="shared" si="209"/>
        <v>0</v>
      </c>
      <c r="IS48" s="48">
        <f t="shared" si="209"/>
        <v>0</v>
      </c>
      <c r="IT48" s="48">
        <f t="shared" si="209"/>
        <v>0</v>
      </c>
      <c r="IU48" s="48">
        <f t="shared" si="209"/>
        <v>0</v>
      </c>
      <c r="IV48" s="48">
        <f t="shared" si="209"/>
        <v>0</v>
      </c>
      <c r="IW48" s="48">
        <f t="shared" si="209"/>
        <v>0</v>
      </c>
      <c r="IX48" s="48">
        <f t="shared" si="209"/>
        <v>0</v>
      </c>
      <c r="IY48" s="48">
        <f t="shared" si="210"/>
        <v>0</v>
      </c>
      <c r="IZ48" s="48">
        <f t="shared" si="210"/>
        <v>0</v>
      </c>
      <c r="JA48" s="48">
        <f t="shared" si="210"/>
        <v>0</v>
      </c>
      <c r="JB48" s="48">
        <f t="shared" si="210"/>
        <v>0</v>
      </c>
      <c r="JC48" s="48">
        <f t="shared" si="210"/>
        <v>0</v>
      </c>
      <c r="JD48" s="48">
        <f t="shared" si="210"/>
        <v>0</v>
      </c>
      <c r="JE48" s="48">
        <f t="shared" si="210"/>
        <v>0</v>
      </c>
      <c r="JF48" s="48">
        <f t="shared" si="210"/>
        <v>0</v>
      </c>
      <c r="JG48" s="48">
        <f t="shared" si="210"/>
        <v>0</v>
      </c>
      <c r="JH48" s="48">
        <f t="shared" si="210"/>
        <v>0</v>
      </c>
      <c r="JI48" s="48">
        <f t="shared" si="211"/>
        <v>0</v>
      </c>
      <c r="JJ48" s="48">
        <f t="shared" si="211"/>
        <v>0</v>
      </c>
      <c r="JK48" s="48">
        <f t="shared" si="211"/>
        <v>0</v>
      </c>
      <c r="JL48" s="48">
        <f t="shared" si="211"/>
        <v>0</v>
      </c>
      <c r="JM48" s="48">
        <f t="shared" si="211"/>
        <v>0</v>
      </c>
      <c r="JN48" s="48">
        <f t="shared" si="211"/>
        <v>4.4751983576649488E-5</v>
      </c>
      <c r="JO48" s="48">
        <f t="shared" si="211"/>
        <v>1.1151658490373781E-4</v>
      </c>
      <c r="JP48" s="48">
        <f t="shared" si="211"/>
        <v>2.5595687974807398E-4</v>
      </c>
      <c r="JQ48" s="48">
        <f t="shared" si="211"/>
        <v>5.8604981628922268E-4</v>
      </c>
      <c r="JR48" s="48">
        <f t="shared" si="211"/>
        <v>1.3658629589843377E-3</v>
      </c>
      <c r="JS48" s="48">
        <f t="shared" si="212"/>
        <v>3.2093238342923826E-3</v>
      </c>
      <c r="JT48" s="48">
        <f t="shared" si="212"/>
        <v>7.8504339864859992E-3</v>
      </c>
      <c r="JU48" s="48">
        <f t="shared" si="212"/>
        <v>1.2976985830460603E-2</v>
      </c>
      <c r="JV48" s="48">
        <f t="shared" si="212"/>
        <v>6.7154609757989992E-3</v>
      </c>
      <c r="JW48" s="48">
        <f t="shared" si="212"/>
        <v>0</v>
      </c>
      <c r="JX48" s="48">
        <f t="shared" si="212"/>
        <v>0</v>
      </c>
      <c r="JY48" s="48">
        <f t="shared" si="212"/>
        <v>0</v>
      </c>
      <c r="JZ48" s="48">
        <f t="shared" si="212"/>
        <v>0</v>
      </c>
      <c r="KA48" s="48">
        <f t="shared" si="212"/>
        <v>0</v>
      </c>
      <c r="KB48" s="48">
        <f t="shared" si="212"/>
        <v>0</v>
      </c>
      <c r="KC48" s="48">
        <f t="shared" si="213"/>
        <v>0</v>
      </c>
      <c r="KD48" s="48">
        <f t="shared" si="213"/>
        <v>0</v>
      </c>
      <c r="KE48" s="48">
        <f t="shared" si="213"/>
        <v>0</v>
      </c>
      <c r="KF48" s="48">
        <f t="shared" si="213"/>
        <v>0</v>
      </c>
      <c r="KG48" s="48">
        <f t="shared" si="213"/>
        <v>0</v>
      </c>
      <c r="KH48" s="48">
        <f t="shared" si="213"/>
        <v>0</v>
      </c>
      <c r="KI48" s="48">
        <f t="shared" si="213"/>
        <v>0</v>
      </c>
      <c r="KJ48" s="48">
        <f t="shared" si="213"/>
        <v>0</v>
      </c>
      <c r="KK48" s="48">
        <f t="shared" si="213"/>
        <v>0</v>
      </c>
      <c r="KL48" s="48">
        <f t="shared" si="213"/>
        <v>0</v>
      </c>
      <c r="KM48" s="48">
        <f t="shared" si="214"/>
        <v>0</v>
      </c>
      <c r="KN48" s="48">
        <f t="shared" si="214"/>
        <v>0</v>
      </c>
      <c r="KO48" s="48">
        <f t="shared" si="214"/>
        <v>0</v>
      </c>
      <c r="KP48" s="48">
        <f t="shared" si="214"/>
        <v>0</v>
      </c>
      <c r="KQ48" s="48">
        <f t="shared" si="214"/>
        <v>0</v>
      </c>
      <c r="KR48" s="48">
        <f t="shared" si="214"/>
        <v>0</v>
      </c>
      <c r="KS48" s="48">
        <f t="shared" si="214"/>
        <v>0</v>
      </c>
      <c r="KT48" s="48">
        <f t="shared" si="214"/>
        <v>0</v>
      </c>
      <c r="KU48" s="48">
        <f t="shared" si="214"/>
        <v>0</v>
      </c>
      <c r="KV48" s="48">
        <f t="shared" si="214"/>
        <v>0</v>
      </c>
      <c r="KW48" s="48">
        <f t="shared" si="215"/>
        <v>0</v>
      </c>
      <c r="KX48" s="48">
        <f t="shared" si="215"/>
        <v>0</v>
      </c>
      <c r="KY48" s="48">
        <f t="shared" si="215"/>
        <v>0</v>
      </c>
      <c r="KZ48" s="48">
        <f t="shared" si="215"/>
        <v>0</v>
      </c>
      <c r="LA48" s="48">
        <f t="shared" si="215"/>
        <v>0</v>
      </c>
      <c r="LB48" s="48">
        <f t="shared" si="215"/>
        <v>0</v>
      </c>
      <c r="LC48" s="48">
        <f t="shared" si="215"/>
        <v>0</v>
      </c>
      <c r="LD48" s="48">
        <f t="shared" si="215"/>
        <v>0</v>
      </c>
      <c r="LE48" s="48">
        <f t="shared" si="215"/>
        <v>0</v>
      </c>
      <c r="LF48" s="48">
        <f t="shared" si="215"/>
        <v>0</v>
      </c>
      <c r="LG48" s="48">
        <f t="shared" si="216"/>
        <v>0</v>
      </c>
      <c r="LH48" s="48">
        <f t="shared" si="216"/>
        <v>0</v>
      </c>
      <c r="LI48" s="48">
        <f t="shared" si="216"/>
        <v>0</v>
      </c>
      <c r="LJ48" s="48">
        <f t="shared" si="216"/>
        <v>0</v>
      </c>
      <c r="LK48" s="48">
        <f t="shared" si="216"/>
        <v>0</v>
      </c>
      <c r="LL48" s="48">
        <f t="shared" si="216"/>
        <v>0</v>
      </c>
      <c r="LM48" s="48">
        <f t="shared" si="216"/>
        <v>0</v>
      </c>
      <c r="LN48" s="48">
        <f t="shared" si="216"/>
        <v>0</v>
      </c>
      <c r="LO48" s="48">
        <f t="shared" si="216"/>
        <v>0</v>
      </c>
      <c r="LP48" s="48">
        <f t="shared" si="216"/>
        <v>0</v>
      </c>
      <c r="LQ48" s="48">
        <f t="shared" si="217"/>
        <v>0</v>
      </c>
      <c r="LR48" s="48">
        <f t="shared" si="217"/>
        <v>0</v>
      </c>
      <c r="LS48" s="48">
        <f t="shared" si="217"/>
        <v>0</v>
      </c>
      <c r="LT48" s="48">
        <f t="shared" si="217"/>
        <v>0</v>
      </c>
      <c r="LU48" s="48">
        <f t="shared" si="217"/>
        <v>0</v>
      </c>
      <c r="LV48" s="48">
        <f t="shared" si="217"/>
        <v>0</v>
      </c>
      <c r="LW48" s="48">
        <f t="shared" si="217"/>
        <v>0</v>
      </c>
      <c r="LX48" s="48">
        <f t="shared" si="217"/>
        <v>0</v>
      </c>
      <c r="LY48" s="48">
        <f t="shared" si="217"/>
        <v>0</v>
      </c>
      <c r="LZ48" s="48">
        <f t="shared" si="217"/>
        <v>0</v>
      </c>
      <c r="MA48" s="48">
        <f t="shared" si="218"/>
        <v>0</v>
      </c>
      <c r="MB48" s="48">
        <f t="shared" si="218"/>
        <v>0</v>
      </c>
      <c r="MC48" s="48">
        <f t="shared" si="218"/>
        <v>0</v>
      </c>
      <c r="MD48" s="48">
        <f t="shared" si="218"/>
        <v>0</v>
      </c>
      <c r="ME48" s="48">
        <f t="shared" si="218"/>
        <v>0</v>
      </c>
      <c r="MF48" s="48">
        <f t="shared" si="218"/>
        <v>0</v>
      </c>
      <c r="MG48" s="48">
        <f t="shared" si="218"/>
        <v>0</v>
      </c>
      <c r="MH48" s="48">
        <f t="shared" si="218"/>
        <v>0</v>
      </c>
      <c r="MI48" s="48">
        <f t="shared" si="218"/>
        <v>0</v>
      </c>
      <c r="MJ48" s="48">
        <f t="shared" si="218"/>
        <v>0</v>
      </c>
      <c r="MK48" s="48">
        <f t="shared" si="219"/>
        <v>0</v>
      </c>
      <c r="ML48" s="48">
        <f t="shared" si="219"/>
        <v>0</v>
      </c>
      <c r="MM48" s="48">
        <f t="shared" si="219"/>
        <v>0</v>
      </c>
      <c r="MN48" s="48">
        <f t="shared" si="219"/>
        <v>0</v>
      </c>
      <c r="MO48" s="48">
        <f t="shared" si="219"/>
        <v>0</v>
      </c>
      <c r="MP48" s="48">
        <f t="shared" si="219"/>
        <v>0</v>
      </c>
      <c r="MQ48" s="48">
        <f t="shared" si="219"/>
        <v>0</v>
      </c>
      <c r="MR48" s="48">
        <f t="shared" si="219"/>
        <v>0</v>
      </c>
      <c r="MS48" s="48">
        <f t="shared" si="219"/>
        <v>0</v>
      </c>
      <c r="MT48" s="48">
        <f t="shared" si="219"/>
        <v>0</v>
      </c>
      <c r="MU48" s="48">
        <f t="shared" si="220"/>
        <v>0</v>
      </c>
      <c r="MV48" s="48">
        <f t="shared" si="220"/>
        <v>0</v>
      </c>
      <c r="MW48" s="48">
        <f t="shared" si="220"/>
        <v>0</v>
      </c>
      <c r="MX48" s="48">
        <f t="shared" si="220"/>
        <v>0</v>
      </c>
      <c r="MY48" s="48">
        <f t="shared" si="220"/>
        <v>0</v>
      </c>
      <c r="MZ48" s="48">
        <f t="shared" si="220"/>
        <v>0</v>
      </c>
      <c r="NA48" s="48">
        <f t="shared" si="220"/>
        <v>0</v>
      </c>
      <c r="NB48" s="48">
        <f t="shared" si="220"/>
        <v>0</v>
      </c>
      <c r="NC48" s="48">
        <f t="shared" si="220"/>
        <v>0</v>
      </c>
      <c r="ND48" s="48">
        <f t="shared" si="220"/>
        <v>0</v>
      </c>
      <c r="NE48" s="48">
        <f t="shared" si="221"/>
        <v>0</v>
      </c>
      <c r="NF48" s="48">
        <f t="shared" si="221"/>
        <v>0</v>
      </c>
      <c r="NG48" s="48">
        <f t="shared" si="221"/>
        <v>0</v>
      </c>
      <c r="NH48" s="48">
        <f t="shared" si="221"/>
        <v>0</v>
      </c>
      <c r="NI48" s="48">
        <f t="shared" si="221"/>
        <v>0</v>
      </c>
      <c r="NJ48" s="48">
        <f t="shared" si="221"/>
        <v>0</v>
      </c>
      <c r="NK48" s="48">
        <f t="shared" si="221"/>
        <v>0</v>
      </c>
      <c r="NL48" s="48">
        <f t="shared" si="221"/>
        <v>0</v>
      </c>
      <c r="NM48" s="48">
        <f t="shared" si="221"/>
        <v>0</v>
      </c>
      <c r="NN48" s="48">
        <f t="shared" si="221"/>
        <v>0</v>
      </c>
      <c r="NO48" s="48">
        <f t="shared" si="222"/>
        <v>0</v>
      </c>
      <c r="NP48" s="48">
        <f t="shared" si="222"/>
        <v>0</v>
      </c>
      <c r="NQ48" s="48">
        <f t="shared" si="222"/>
        <v>0</v>
      </c>
      <c r="NR48" s="48">
        <f t="shared" si="222"/>
        <v>0</v>
      </c>
      <c r="NS48" s="48">
        <f t="shared" si="222"/>
        <v>0</v>
      </c>
      <c r="NT48" s="48">
        <f t="shared" si="222"/>
        <v>0</v>
      </c>
      <c r="NU48" s="48">
        <f t="shared" si="222"/>
        <v>0</v>
      </c>
      <c r="NV48" s="48">
        <f t="shared" si="222"/>
        <v>0</v>
      </c>
      <c r="NW48" s="48">
        <f t="shared" si="222"/>
        <v>0</v>
      </c>
      <c r="NX48" s="48">
        <f t="shared" si="222"/>
        <v>0</v>
      </c>
      <c r="NY48" s="48">
        <f t="shared" si="223"/>
        <v>0</v>
      </c>
      <c r="NZ48" s="48">
        <f t="shared" si="223"/>
        <v>0</v>
      </c>
      <c r="OA48" s="48">
        <f t="shared" si="223"/>
        <v>0</v>
      </c>
      <c r="OB48" s="48">
        <f t="shared" si="223"/>
        <v>0</v>
      </c>
      <c r="OC48" s="48">
        <f t="shared" si="223"/>
        <v>0</v>
      </c>
      <c r="OD48" s="48">
        <f t="shared" si="223"/>
        <v>0</v>
      </c>
      <c r="OE48" s="48">
        <f t="shared" si="223"/>
        <v>0</v>
      </c>
      <c r="OF48" s="48">
        <f t="shared" si="223"/>
        <v>0</v>
      </c>
      <c r="OG48" s="48">
        <f t="shared" si="223"/>
        <v>0</v>
      </c>
      <c r="OH48" s="48">
        <f t="shared" si="223"/>
        <v>0</v>
      </c>
      <c r="OI48" s="48">
        <f t="shared" si="224"/>
        <v>0</v>
      </c>
      <c r="OJ48" s="48">
        <f t="shared" si="224"/>
        <v>0</v>
      </c>
      <c r="OK48" s="48">
        <f t="shared" si="224"/>
        <v>0</v>
      </c>
      <c r="OL48" s="48">
        <f t="shared" si="224"/>
        <v>0</v>
      </c>
      <c r="OM48" s="48">
        <f t="shared" si="224"/>
        <v>0</v>
      </c>
      <c r="ON48" s="48">
        <f t="shared" si="224"/>
        <v>0</v>
      </c>
      <c r="OO48" s="48">
        <f t="shared" si="224"/>
        <v>0</v>
      </c>
      <c r="OP48" s="48">
        <f t="shared" si="224"/>
        <v>0</v>
      </c>
      <c r="OQ48" s="48">
        <f t="shared" si="224"/>
        <v>0</v>
      </c>
      <c r="OR48" s="48">
        <f t="shared" si="224"/>
        <v>0</v>
      </c>
      <c r="OS48" s="48">
        <f t="shared" si="225"/>
        <v>0</v>
      </c>
      <c r="OT48" s="48">
        <f t="shared" si="225"/>
        <v>0</v>
      </c>
      <c r="OU48" s="48">
        <f t="shared" si="225"/>
        <v>0</v>
      </c>
      <c r="OV48" s="48">
        <f t="shared" si="225"/>
        <v>0</v>
      </c>
      <c r="OW48" s="48">
        <f t="shared" si="225"/>
        <v>0</v>
      </c>
      <c r="OX48" s="48">
        <f t="shared" si="225"/>
        <v>0</v>
      </c>
      <c r="OY48" s="48">
        <f t="shared" si="225"/>
        <v>0</v>
      </c>
      <c r="OZ48" s="48">
        <f t="shared" si="225"/>
        <v>0</v>
      </c>
      <c r="PA48" s="48">
        <f t="shared" si="225"/>
        <v>0</v>
      </c>
      <c r="PB48" s="48">
        <f t="shared" si="225"/>
        <v>0</v>
      </c>
      <c r="PC48" s="48">
        <f t="shared" si="226"/>
        <v>0</v>
      </c>
      <c r="PD48" s="48">
        <f t="shared" si="226"/>
        <v>0</v>
      </c>
      <c r="PE48" s="48">
        <f t="shared" si="226"/>
        <v>0</v>
      </c>
      <c r="PF48" s="48">
        <f t="shared" si="226"/>
        <v>0</v>
      </c>
      <c r="PG48" s="48">
        <f t="shared" si="226"/>
        <v>0</v>
      </c>
      <c r="PH48" s="48">
        <f t="shared" si="226"/>
        <v>0</v>
      </c>
      <c r="PI48" s="48">
        <f t="shared" si="226"/>
        <v>0</v>
      </c>
      <c r="PJ48" s="48">
        <f t="shared" si="226"/>
        <v>0</v>
      </c>
      <c r="PK48" s="48">
        <f t="shared" si="226"/>
        <v>0</v>
      </c>
      <c r="PL48" s="48">
        <f t="shared" si="226"/>
        <v>0</v>
      </c>
      <c r="PM48" s="48">
        <f t="shared" si="226"/>
        <v>0</v>
      </c>
      <c r="PN48" s="48">
        <f t="shared" si="226"/>
        <v>0</v>
      </c>
    </row>
    <row r="49" spans="1:430" x14ac:dyDescent="0.3">
      <c r="A49" s="29">
        <v>30</v>
      </c>
      <c r="B49" s="30">
        <f t="shared" si="96"/>
        <v>83.333333333333329</v>
      </c>
      <c r="C49" s="31">
        <f t="shared" si="97"/>
        <v>91.075565264917884</v>
      </c>
      <c r="D49" s="29">
        <f t="shared" si="98"/>
        <v>150</v>
      </c>
      <c r="E49" s="30">
        <f t="shared" si="99"/>
        <v>50.970539043352801</v>
      </c>
      <c r="F49" s="30">
        <f t="shared" si="104"/>
        <v>0.62201715923935552</v>
      </c>
      <c r="G49" s="30">
        <f t="shared" si="100"/>
        <v>0.41117935762802038</v>
      </c>
      <c r="H49" s="30">
        <f t="shared" si="101"/>
        <v>0.21083780161133514</v>
      </c>
      <c r="I49" s="30">
        <f t="shared" si="102"/>
        <v>3.4718013599326608E-2</v>
      </c>
      <c r="J49" s="30">
        <f t="shared" si="103"/>
        <v>0.58729914564002894</v>
      </c>
      <c r="W49" s="46">
        <v>46</v>
      </c>
      <c r="X49" s="49">
        <f t="shared" si="14"/>
        <v>230</v>
      </c>
      <c r="Y49" s="52" t="str">
        <f t="shared" si="181"/>
        <v/>
      </c>
      <c r="Z49" s="63">
        <f t="shared" si="182"/>
        <v>0</v>
      </c>
      <c r="AA49" s="50">
        <f t="shared" si="187"/>
        <v>0</v>
      </c>
      <c r="AB49" s="50">
        <v>0.32063732872295503</v>
      </c>
      <c r="AC49" s="62">
        <f t="shared" si="186"/>
        <v>211.58217079009719</v>
      </c>
      <c r="AD49" s="54"/>
      <c r="AE49" s="46">
        <v>47</v>
      </c>
      <c r="AF49" s="51">
        <f t="shared" si="183"/>
        <v>0</v>
      </c>
      <c r="AG49" s="51">
        <f t="shared" si="188"/>
        <v>0</v>
      </c>
      <c r="AH49" s="51">
        <f t="shared" si="188"/>
        <v>0</v>
      </c>
      <c r="AI49" s="51">
        <f t="shared" si="188"/>
        <v>0</v>
      </c>
      <c r="AJ49" s="51">
        <f t="shared" si="188"/>
        <v>0</v>
      </c>
      <c r="AK49" s="51">
        <f t="shared" si="188"/>
        <v>0</v>
      </c>
      <c r="AL49" s="51">
        <f t="shared" si="188"/>
        <v>0</v>
      </c>
      <c r="AM49" s="51">
        <f t="shared" si="188"/>
        <v>0</v>
      </c>
      <c r="AN49" s="51">
        <f t="shared" si="188"/>
        <v>0</v>
      </c>
      <c r="AO49" s="51">
        <f t="shared" si="188"/>
        <v>0</v>
      </c>
      <c r="AP49" s="51">
        <f t="shared" si="188"/>
        <v>0</v>
      </c>
      <c r="AQ49" s="51">
        <f t="shared" si="189"/>
        <v>0</v>
      </c>
      <c r="AR49" s="51">
        <f t="shared" si="189"/>
        <v>0</v>
      </c>
      <c r="AS49" s="51">
        <f t="shared" si="189"/>
        <v>0</v>
      </c>
      <c r="AT49" s="51">
        <f t="shared" si="189"/>
        <v>0</v>
      </c>
      <c r="AU49" s="51">
        <f t="shared" si="189"/>
        <v>0</v>
      </c>
      <c r="AV49" s="51">
        <f t="shared" si="189"/>
        <v>0</v>
      </c>
      <c r="AW49" s="51">
        <f t="shared" si="189"/>
        <v>0</v>
      </c>
      <c r="AX49" s="51">
        <f t="shared" si="189"/>
        <v>0</v>
      </c>
      <c r="AY49" s="51">
        <f t="shared" si="189"/>
        <v>0</v>
      </c>
      <c r="AZ49" s="51">
        <f t="shared" si="189"/>
        <v>0</v>
      </c>
      <c r="BA49" s="51">
        <f t="shared" si="190"/>
        <v>0</v>
      </c>
      <c r="BB49" s="51">
        <f t="shared" si="190"/>
        <v>0</v>
      </c>
      <c r="BC49" s="51">
        <f t="shared" si="190"/>
        <v>0</v>
      </c>
      <c r="BD49" s="51">
        <f t="shared" si="190"/>
        <v>0</v>
      </c>
      <c r="BE49" s="51">
        <f t="shared" si="190"/>
        <v>0</v>
      </c>
      <c r="BF49" s="51">
        <f t="shared" si="190"/>
        <v>1.4372901692793086E-5</v>
      </c>
      <c r="BG49" s="51">
        <f t="shared" si="190"/>
        <v>2.7857067307628778E-5</v>
      </c>
      <c r="BH49" s="51">
        <f t="shared" si="190"/>
        <v>4.1075027703360157E-5</v>
      </c>
      <c r="BI49" s="51">
        <f t="shared" si="190"/>
        <v>5.9699549011322866E-5</v>
      </c>
      <c r="BJ49" s="51">
        <f t="shared" si="190"/>
        <v>8.7540741517313391E-5</v>
      </c>
      <c r="BK49" s="51">
        <f t="shared" si="191"/>
        <v>1.2837388479443857E-4</v>
      </c>
      <c r="BL49" s="51">
        <f t="shared" si="191"/>
        <v>1.8776725283595457E-4</v>
      </c>
      <c r="BM49" s="51">
        <f t="shared" si="191"/>
        <v>2.7490993918839258E-4</v>
      </c>
      <c r="BN49" s="51">
        <f t="shared" si="191"/>
        <v>4.0443968208431289E-4</v>
      </c>
      <c r="BO49" s="51">
        <f t="shared" si="191"/>
        <v>5.9827068957529241E-4</v>
      </c>
      <c r="BP49" s="51">
        <f t="shared" si="191"/>
        <v>8.8742146466493359E-4</v>
      </c>
      <c r="BQ49" s="51">
        <f t="shared" si="191"/>
        <v>1.3138426304416823E-3</v>
      </c>
      <c r="BR49" s="51">
        <f t="shared" si="191"/>
        <v>1.9322447552118155E-3</v>
      </c>
      <c r="BS49" s="51">
        <f t="shared" si="191"/>
        <v>2.9578823769679957E-3</v>
      </c>
      <c r="BT49" s="51">
        <f t="shared" si="191"/>
        <v>4.3725776573519236E-3</v>
      </c>
      <c r="BU49" s="51">
        <f t="shared" si="192"/>
        <v>5.6037913669719245E-3</v>
      </c>
      <c r="BV49" s="51">
        <f t="shared" si="192"/>
        <v>6.0067150249743864E-3</v>
      </c>
      <c r="BW49" s="51">
        <f t="shared" si="192"/>
        <v>5.0334268353983951E-3</v>
      </c>
      <c r="BX49" s="51">
        <f t="shared" si="192"/>
        <v>2.648818732339102E-3</v>
      </c>
      <c r="BY49" s="51">
        <f t="shared" si="192"/>
        <v>7.6072713075802073E-4</v>
      </c>
      <c r="BZ49" s="51">
        <f t="shared" si="192"/>
        <v>0</v>
      </c>
      <c r="CA49" s="51">
        <f t="shared" si="192"/>
        <v>0</v>
      </c>
      <c r="CB49" s="51">
        <f t="shared" si="192"/>
        <v>0</v>
      </c>
      <c r="CC49" s="51">
        <f t="shared" si="192"/>
        <v>0</v>
      </c>
      <c r="CD49" s="51">
        <f t="shared" si="192"/>
        <v>0</v>
      </c>
      <c r="CE49" s="51">
        <f t="shared" si="193"/>
        <v>0</v>
      </c>
      <c r="CF49" s="51">
        <f t="shared" si="193"/>
        <v>0</v>
      </c>
      <c r="CG49" s="51">
        <f t="shared" si="193"/>
        <v>0</v>
      </c>
      <c r="CH49" s="51">
        <f t="shared" si="193"/>
        <v>0</v>
      </c>
      <c r="CI49" s="51">
        <f t="shared" si="193"/>
        <v>0</v>
      </c>
      <c r="CJ49" s="51">
        <f t="shared" si="193"/>
        <v>0</v>
      </c>
      <c r="CK49" s="51">
        <f t="shared" si="193"/>
        <v>0</v>
      </c>
      <c r="CL49" s="51">
        <f t="shared" si="193"/>
        <v>0</v>
      </c>
      <c r="CM49" s="51">
        <f t="shared" si="193"/>
        <v>0</v>
      </c>
      <c r="CN49" s="51">
        <f t="shared" si="193"/>
        <v>0</v>
      </c>
      <c r="CO49" s="51">
        <f t="shared" si="194"/>
        <v>0</v>
      </c>
      <c r="CP49" s="51">
        <f t="shared" si="194"/>
        <v>0</v>
      </c>
      <c r="CQ49" s="51">
        <f t="shared" si="194"/>
        <v>0</v>
      </c>
      <c r="CR49" s="51">
        <f t="shared" si="194"/>
        <v>0</v>
      </c>
      <c r="CS49" s="51">
        <f t="shared" si="194"/>
        <v>0</v>
      </c>
      <c r="CT49" s="51">
        <f t="shared" si="194"/>
        <v>0</v>
      </c>
      <c r="CU49" s="51">
        <f t="shared" si="194"/>
        <v>0</v>
      </c>
      <c r="CV49" s="51">
        <f t="shared" si="194"/>
        <v>0</v>
      </c>
      <c r="CW49" s="51">
        <f t="shared" si="194"/>
        <v>0</v>
      </c>
      <c r="CX49" s="51">
        <f t="shared" si="194"/>
        <v>0</v>
      </c>
      <c r="CY49" s="51">
        <f t="shared" si="195"/>
        <v>0</v>
      </c>
      <c r="CZ49" s="51">
        <f t="shared" si="195"/>
        <v>0</v>
      </c>
      <c r="DA49" s="51">
        <f t="shared" si="195"/>
        <v>0</v>
      </c>
      <c r="DB49" s="51">
        <f t="shared" si="195"/>
        <v>0</v>
      </c>
      <c r="DC49" s="51">
        <f t="shared" si="195"/>
        <v>0</v>
      </c>
      <c r="DD49" s="51">
        <f t="shared" si="195"/>
        <v>0</v>
      </c>
      <c r="DE49" s="51">
        <f t="shared" si="195"/>
        <v>0</v>
      </c>
      <c r="DF49" s="51">
        <f t="shared" si="195"/>
        <v>0</v>
      </c>
      <c r="DG49" s="51">
        <f t="shared" si="195"/>
        <v>0</v>
      </c>
      <c r="DH49" s="51">
        <f t="shared" si="195"/>
        <v>0</v>
      </c>
      <c r="DI49" s="51">
        <f t="shared" si="196"/>
        <v>0</v>
      </c>
      <c r="DJ49" s="51">
        <f t="shared" si="196"/>
        <v>0</v>
      </c>
      <c r="DK49" s="51">
        <f t="shared" si="196"/>
        <v>0</v>
      </c>
      <c r="DL49" s="51">
        <f t="shared" si="196"/>
        <v>0</v>
      </c>
      <c r="DM49" s="51">
        <f t="shared" si="196"/>
        <v>0</v>
      </c>
      <c r="DN49" s="51">
        <f t="shared" si="196"/>
        <v>0</v>
      </c>
      <c r="DO49" s="51">
        <f t="shared" si="196"/>
        <v>0</v>
      </c>
      <c r="DP49" s="51">
        <f t="shared" si="196"/>
        <v>0</v>
      </c>
      <c r="DQ49" s="51">
        <f t="shared" si="196"/>
        <v>0</v>
      </c>
      <c r="DR49" s="51">
        <f t="shared" si="196"/>
        <v>0</v>
      </c>
      <c r="DS49" s="51">
        <f t="shared" si="197"/>
        <v>0</v>
      </c>
      <c r="DT49" s="51">
        <f t="shared" si="197"/>
        <v>0</v>
      </c>
      <c r="DU49" s="51">
        <f t="shared" si="197"/>
        <v>0</v>
      </c>
      <c r="DV49" s="51">
        <f t="shared" si="197"/>
        <v>0</v>
      </c>
      <c r="DW49" s="51">
        <f t="shared" si="197"/>
        <v>0</v>
      </c>
      <c r="DX49" s="51">
        <f t="shared" si="197"/>
        <v>0</v>
      </c>
      <c r="DY49" s="51">
        <f t="shared" si="197"/>
        <v>0</v>
      </c>
      <c r="DZ49" s="51">
        <f t="shared" si="197"/>
        <v>0</v>
      </c>
      <c r="EA49" s="51">
        <f t="shared" si="197"/>
        <v>0</v>
      </c>
      <c r="EB49" s="51">
        <f t="shared" si="197"/>
        <v>0</v>
      </c>
      <c r="EC49" s="51">
        <f t="shared" si="198"/>
        <v>0</v>
      </c>
      <c r="ED49" s="51">
        <f t="shared" si="198"/>
        <v>0</v>
      </c>
      <c r="EE49" s="51">
        <f t="shared" si="198"/>
        <v>0</v>
      </c>
      <c r="EF49" s="51">
        <f t="shared" si="198"/>
        <v>0</v>
      </c>
      <c r="EG49" s="51">
        <f t="shared" si="198"/>
        <v>0</v>
      </c>
      <c r="EH49" s="51">
        <f t="shared" si="198"/>
        <v>0</v>
      </c>
      <c r="EI49" s="51">
        <f t="shared" si="198"/>
        <v>0</v>
      </c>
      <c r="EJ49" s="51">
        <f t="shared" si="198"/>
        <v>0</v>
      </c>
      <c r="EK49" s="51">
        <f t="shared" si="198"/>
        <v>0</v>
      </c>
      <c r="EL49" s="51">
        <f t="shared" si="198"/>
        <v>0</v>
      </c>
      <c r="EM49" s="51">
        <f t="shared" si="199"/>
        <v>0</v>
      </c>
      <c r="EN49" s="51">
        <f t="shared" si="199"/>
        <v>0</v>
      </c>
      <c r="EO49" s="51">
        <f t="shared" si="199"/>
        <v>0</v>
      </c>
      <c r="EP49" s="51">
        <f t="shared" si="199"/>
        <v>0</v>
      </c>
      <c r="EQ49" s="51">
        <f t="shared" si="199"/>
        <v>0</v>
      </c>
      <c r="ER49" s="51">
        <f t="shared" si="199"/>
        <v>0</v>
      </c>
      <c r="ES49" s="51">
        <f t="shared" si="199"/>
        <v>0</v>
      </c>
      <c r="ET49" s="51">
        <f t="shared" si="199"/>
        <v>0</v>
      </c>
      <c r="EU49" s="51">
        <f t="shared" si="199"/>
        <v>0</v>
      </c>
      <c r="EV49" s="51">
        <f t="shared" si="199"/>
        <v>0</v>
      </c>
      <c r="EW49" s="51">
        <f t="shared" si="200"/>
        <v>0</v>
      </c>
      <c r="EX49" s="51">
        <f t="shared" si="200"/>
        <v>0</v>
      </c>
      <c r="EY49" s="51">
        <f t="shared" si="200"/>
        <v>0</v>
      </c>
      <c r="EZ49" s="51">
        <f t="shared" si="200"/>
        <v>0</v>
      </c>
      <c r="FA49" s="51">
        <f t="shared" si="200"/>
        <v>0</v>
      </c>
      <c r="FB49" s="51">
        <f t="shared" si="200"/>
        <v>0</v>
      </c>
      <c r="FC49" s="51">
        <f t="shared" si="200"/>
        <v>0</v>
      </c>
      <c r="FD49" s="51">
        <f t="shared" si="200"/>
        <v>0</v>
      </c>
      <c r="FE49" s="51">
        <f t="shared" si="200"/>
        <v>0</v>
      </c>
      <c r="FF49" s="51">
        <f t="shared" si="200"/>
        <v>0</v>
      </c>
      <c r="FG49" s="51">
        <f t="shared" si="201"/>
        <v>0</v>
      </c>
      <c r="FH49" s="51">
        <f t="shared" si="201"/>
        <v>0</v>
      </c>
      <c r="FI49" s="51">
        <f t="shared" si="201"/>
        <v>0</v>
      </c>
      <c r="FJ49" s="51">
        <f t="shared" si="201"/>
        <v>0</v>
      </c>
      <c r="FK49" s="51">
        <f t="shared" si="201"/>
        <v>0</v>
      </c>
      <c r="FL49" s="51">
        <f t="shared" si="201"/>
        <v>0</v>
      </c>
      <c r="FM49" s="51">
        <f t="shared" si="201"/>
        <v>0</v>
      </c>
      <c r="FN49" s="51">
        <f t="shared" si="201"/>
        <v>0</v>
      </c>
      <c r="FO49" s="51">
        <f t="shared" si="201"/>
        <v>0</v>
      </c>
      <c r="FP49" s="51">
        <f t="shared" si="201"/>
        <v>0</v>
      </c>
      <c r="FQ49" s="51">
        <f t="shared" si="202"/>
        <v>0</v>
      </c>
      <c r="FR49" s="51">
        <f t="shared" si="202"/>
        <v>0</v>
      </c>
      <c r="FS49" s="51">
        <f t="shared" si="202"/>
        <v>0</v>
      </c>
      <c r="FT49" s="51">
        <f t="shared" si="202"/>
        <v>0</v>
      </c>
      <c r="FU49" s="51">
        <f t="shared" si="202"/>
        <v>0</v>
      </c>
      <c r="FV49" s="51">
        <f t="shared" si="202"/>
        <v>0</v>
      </c>
      <c r="FW49" s="51">
        <f t="shared" si="202"/>
        <v>0</v>
      </c>
      <c r="FX49" s="51">
        <f t="shared" si="202"/>
        <v>0</v>
      </c>
      <c r="FY49" s="51">
        <f t="shared" si="202"/>
        <v>0</v>
      </c>
      <c r="FZ49" s="51">
        <f t="shared" si="202"/>
        <v>0</v>
      </c>
      <c r="GA49" s="51">
        <f t="shared" si="203"/>
        <v>0</v>
      </c>
      <c r="GB49" s="51">
        <f t="shared" si="203"/>
        <v>0</v>
      </c>
      <c r="GC49" s="51">
        <f t="shared" si="203"/>
        <v>0</v>
      </c>
      <c r="GD49" s="51">
        <f t="shared" si="203"/>
        <v>0</v>
      </c>
      <c r="GE49" s="51">
        <f t="shared" si="203"/>
        <v>0</v>
      </c>
      <c r="GF49" s="51">
        <f t="shared" si="203"/>
        <v>0</v>
      </c>
      <c r="GG49" s="51">
        <f t="shared" si="203"/>
        <v>0</v>
      </c>
      <c r="GH49" s="51">
        <f t="shared" si="203"/>
        <v>0</v>
      </c>
      <c r="GI49" s="51">
        <f t="shared" si="203"/>
        <v>0</v>
      </c>
      <c r="GJ49" s="51">
        <f t="shared" si="203"/>
        <v>0</v>
      </c>
      <c r="GK49" s="51">
        <f t="shared" si="204"/>
        <v>0</v>
      </c>
      <c r="GL49" s="51">
        <f t="shared" si="204"/>
        <v>0</v>
      </c>
      <c r="GM49" s="51">
        <f t="shared" si="204"/>
        <v>0</v>
      </c>
      <c r="GN49" s="51">
        <f t="shared" si="204"/>
        <v>0</v>
      </c>
      <c r="GO49" s="51">
        <f t="shared" si="204"/>
        <v>0</v>
      </c>
      <c r="GP49" s="51">
        <f t="shared" si="204"/>
        <v>0</v>
      </c>
      <c r="GQ49" s="51">
        <f t="shared" si="204"/>
        <v>0</v>
      </c>
      <c r="GR49" s="51">
        <f t="shared" si="204"/>
        <v>0</v>
      </c>
      <c r="GS49" s="51">
        <f t="shared" si="204"/>
        <v>0</v>
      </c>
      <c r="GT49" s="51">
        <f t="shared" si="204"/>
        <v>0</v>
      </c>
      <c r="GU49" s="51">
        <f t="shared" si="205"/>
        <v>0</v>
      </c>
      <c r="GV49" s="51">
        <f t="shared" si="205"/>
        <v>0</v>
      </c>
      <c r="GW49" s="51">
        <f t="shared" si="205"/>
        <v>0</v>
      </c>
      <c r="GX49" s="51">
        <f t="shared" si="205"/>
        <v>0</v>
      </c>
      <c r="GY49" s="51">
        <f t="shared" si="205"/>
        <v>0</v>
      </c>
      <c r="GZ49" s="51">
        <f t="shared" si="205"/>
        <v>0</v>
      </c>
      <c r="HA49" s="51">
        <f t="shared" si="205"/>
        <v>0</v>
      </c>
      <c r="HB49" s="51">
        <f t="shared" si="205"/>
        <v>0</v>
      </c>
      <c r="HC49" s="51">
        <f t="shared" si="205"/>
        <v>0</v>
      </c>
      <c r="HD49" s="51">
        <f t="shared" si="205"/>
        <v>0</v>
      </c>
      <c r="HE49" s="51">
        <f t="shared" si="206"/>
        <v>0</v>
      </c>
      <c r="HF49" s="51">
        <f t="shared" si="206"/>
        <v>0</v>
      </c>
      <c r="HG49" s="51">
        <f t="shared" si="206"/>
        <v>0</v>
      </c>
      <c r="HH49" s="51">
        <f t="shared" si="206"/>
        <v>0</v>
      </c>
      <c r="HI49" s="51">
        <f t="shared" si="206"/>
        <v>0</v>
      </c>
      <c r="HJ49" s="51">
        <f t="shared" si="206"/>
        <v>0</v>
      </c>
      <c r="HK49" s="51">
        <f t="shared" si="206"/>
        <v>0</v>
      </c>
      <c r="HL49" s="51">
        <f t="shared" si="206"/>
        <v>0</v>
      </c>
      <c r="HM49" s="51">
        <f t="shared" si="206"/>
        <v>0</v>
      </c>
      <c r="HN49" s="51">
        <f t="shared" si="206"/>
        <v>0</v>
      </c>
      <c r="HO49" s="51">
        <f t="shared" si="206"/>
        <v>0</v>
      </c>
      <c r="HP49" s="51">
        <f t="shared" si="206"/>
        <v>0</v>
      </c>
      <c r="HR49" s="46">
        <v>46</v>
      </c>
      <c r="HS49" s="49">
        <f t="shared" si="35"/>
        <v>230</v>
      </c>
      <c r="HT49" s="52" t="str">
        <f t="shared" si="36"/>
        <v/>
      </c>
      <c r="HU49" s="63">
        <f t="shared" si="37"/>
        <v>0</v>
      </c>
      <c r="HV49" s="50">
        <f t="shared" si="207"/>
        <v>0</v>
      </c>
      <c r="HW49" s="50" t="str">
        <f t="shared" si="184"/>
        <v>03:50</v>
      </c>
      <c r="HX49" s="50">
        <v>0</v>
      </c>
      <c r="HY49" s="62">
        <f>HY48+HX49*Escenario1!$D$15*0.06</f>
        <v>468.72665229745769</v>
      </c>
      <c r="HZ49" s="50">
        <f t="shared" si="38"/>
        <v>0</v>
      </c>
      <c r="IA49" s="64">
        <f>IA48+HZ49*Escenario1!$D$15*0.06</f>
        <v>258.16395932323189</v>
      </c>
      <c r="IB49" s="54"/>
      <c r="IC49" s="47">
        <v>47</v>
      </c>
      <c r="ID49" s="48">
        <f t="shared" si="185"/>
        <v>0</v>
      </c>
      <c r="IE49" s="48">
        <f t="shared" si="208"/>
        <v>0</v>
      </c>
      <c r="IF49" s="48">
        <f t="shared" si="208"/>
        <v>0</v>
      </c>
      <c r="IG49" s="48">
        <f t="shared" si="208"/>
        <v>0</v>
      </c>
      <c r="IH49" s="48">
        <f t="shared" si="208"/>
        <v>0</v>
      </c>
      <c r="II49" s="48">
        <f t="shared" si="208"/>
        <v>0</v>
      </c>
      <c r="IJ49" s="48">
        <f t="shared" si="208"/>
        <v>0</v>
      </c>
      <c r="IK49" s="48">
        <f t="shared" si="208"/>
        <v>0</v>
      </c>
      <c r="IL49" s="48">
        <f t="shared" si="208"/>
        <v>0</v>
      </c>
      <c r="IM49" s="48">
        <f t="shared" si="208"/>
        <v>0</v>
      </c>
      <c r="IN49" s="48">
        <f t="shared" si="208"/>
        <v>0</v>
      </c>
      <c r="IO49" s="48">
        <f t="shared" si="209"/>
        <v>0</v>
      </c>
      <c r="IP49" s="48">
        <f t="shared" si="209"/>
        <v>0</v>
      </c>
      <c r="IQ49" s="48">
        <f t="shared" si="209"/>
        <v>0</v>
      </c>
      <c r="IR49" s="48">
        <f t="shared" si="209"/>
        <v>0</v>
      </c>
      <c r="IS49" s="48">
        <f t="shared" si="209"/>
        <v>0</v>
      </c>
      <c r="IT49" s="48">
        <f t="shared" si="209"/>
        <v>0</v>
      </c>
      <c r="IU49" s="48">
        <f t="shared" si="209"/>
        <v>0</v>
      </c>
      <c r="IV49" s="48">
        <f t="shared" si="209"/>
        <v>0</v>
      </c>
      <c r="IW49" s="48">
        <f t="shared" si="209"/>
        <v>0</v>
      </c>
      <c r="IX49" s="48">
        <f t="shared" si="209"/>
        <v>0</v>
      </c>
      <c r="IY49" s="48">
        <f t="shared" si="210"/>
        <v>0</v>
      </c>
      <c r="IZ49" s="48">
        <f t="shared" si="210"/>
        <v>0</v>
      </c>
      <c r="JA49" s="48">
        <f t="shared" si="210"/>
        <v>0</v>
      </c>
      <c r="JB49" s="48">
        <f t="shared" si="210"/>
        <v>0</v>
      </c>
      <c r="JC49" s="48">
        <f t="shared" si="210"/>
        <v>0</v>
      </c>
      <c r="JD49" s="48">
        <f t="shared" si="210"/>
        <v>0</v>
      </c>
      <c r="JE49" s="48">
        <f t="shared" si="210"/>
        <v>0</v>
      </c>
      <c r="JF49" s="48">
        <f t="shared" si="210"/>
        <v>0</v>
      </c>
      <c r="JG49" s="48">
        <f t="shared" si="210"/>
        <v>0</v>
      </c>
      <c r="JH49" s="48">
        <f t="shared" si="210"/>
        <v>0</v>
      </c>
      <c r="JI49" s="48">
        <f t="shared" si="211"/>
        <v>0</v>
      </c>
      <c r="JJ49" s="48">
        <f t="shared" si="211"/>
        <v>0</v>
      </c>
      <c r="JK49" s="48">
        <f t="shared" si="211"/>
        <v>0</v>
      </c>
      <c r="JL49" s="48">
        <f t="shared" si="211"/>
        <v>0</v>
      </c>
      <c r="JM49" s="48">
        <f t="shared" si="211"/>
        <v>0</v>
      </c>
      <c r="JN49" s="48">
        <f t="shared" si="211"/>
        <v>0</v>
      </c>
      <c r="JO49" s="48">
        <f t="shared" si="211"/>
        <v>4.4751983576649488E-5</v>
      </c>
      <c r="JP49" s="48">
        <f t="shared" si="211"/>
        <v>1.1151658490373781E-4</v>
      </c>
      <c r="JQ49" s="48">
        <f t="shared" si="211"/>
        <v>2.5595687974807398E-4</v>
      </c>
      <c r="JR49" s="48">
        <f t="shared" si="211"/>
        <v>5.8604981628922268E-4</v>
      </c>
      <c r="JS49" s="48">
        <f t="shared" si="212"/>
        <v>1.3658629589843377E-3</v>
      </c>
      <c r="JT49" s="48">
        <f t="shared" si="212"/>
        <v>3.2093238342923826E-3</v>
      </c>
      <c r="JU49" s="48">
        <f t="shared" si="212"/>
        <v>7.8504339864859992E-3</v>
      </c>
      <c r="JV49" s="48">
        <f t="shared" si="212"/>
        <v>1.2976985830460603E-2</v>
      </c>
      <c r="JW49" s="48">
        <f t="shared" si="212"/>
        <v>6.7154609757989992E-3</v>
      </c>
      <c r="JX49" s="48">
        <f t="shared" si="212"/>
        <v>0</v>
      </c>
      <c r="JY49" s="48">
        <f t="shared" si="212"/>
        <v>0</v>
      </c>
      <c r="JZ49" s="48">
        <f t="shared" si="212"/>
        <v>0</v>
      </c>
      <c r="KA49" s="48">
        <f t="shared" si="212"/>
        <v>0</v>
      </c>
      <c r="KB49" s="48">
        <f t="shared" si="212"/>
        <v>0</v>
      </c>
      <c r="KC49" s="48">
        <f t="shared" si="213"/>
        <v>0</v>
      </c>
      <c r="KD49" s="48">
        <f t="shared" si="213"/>
        <v>0</v>
      </c>
      <c r="KE49" s="48">
        <f t="shared" si="213"/>
        <v>0</v>
      </c>
      <c r="KF49" s="48">
        <f t="shared" si="213"/>
        <v>0</v>
      </c>
      <c r="KG49" s="48">
        <f t="shared" si="213"/>
        <v>0</v>
      </c>
      <c r="KH49" s="48">
        <f t="shared" si="213"/>
        <v>0</v>
      </c>
      <c r="KI49" s="48">
        <f t="shared" si="213"/>
        <v>0</v>
      </c>
      <c r="KJ49" s="48">
        <f t="shared" si="213"/>
        <v>0</v>
      </c>
      <c r="KK49" s="48">
        <f t="shared" si="213"/>
        <v>0</v>
      </c>
      <c r="KL49" s="48">
        <f t="shared" si="213"/>
        <v>0</v>
      </c>
      <c r="KM49" s="48">
        <f t="shared" si="214"/>
        <v>0</v>
      </c>
      <c r="KN49" s="48">
        <f t="shared" si="214"/>
        <v>0</v>
      </c>
      <c r="KO49" s="48">
        <f t="shared" si="214"/>
        <v>0</v>
      </c>
      <c r="KP49" s="48">
        <f t="shared" si="214"/>
        <v>0</v>
      </c>
      <c r="KQ49" s="48">
        <f t="shared" si="214"/>
        <v>0</v>
      </c>
      <c r="KR49" s="48">
        <f t="shared" si="214"/>
        <v>0</v>
      </c>
      <c r="KS49" s="48">
        <f t="shared" si="214"/>
        <v>0</v>
      </c>
      <c r="KT49" s="48">
        <f t="shared" si="214"/>
        <v>0</v>
      </c>
      <c r="KU49" s="48">
        <f t="shared" si="214"/>
        <v>0</v>
      </c>
      <c r="KV49" s="48">
        <f t="shared" si="214"/>
        <v>0</v>
      </c>
      <c r="KW49" s="48">
        <f t="shared" si="215"/>
        <v>0</v>
      </c>
      <c r="KX49" s="48">
        <f t="shared" si="215"/>
        <v>0</v>
      </c>
      <c r="KY49" s="48">
        <f t="shared" si="215"/>
        <v>0</v>
      </c>
      <c r="KZ49" s="48">
        <f t="shared" si="215"/>
        <v>0</v>
      </c>
      <c r="LA49" s="48">
        <f t="shared" si="215"/>
        <v>0</v>
      </c>
      <c r="LB49" s="48">
        <f t="shared" si="215"/>
        <v>0</v>
      </c>
      <c r="LC49" s="48">
        <f t="shared" si="215"/>
        <v>0</v>
      </c>
      <c r="LD49" s="48">
        <f t="shared" si="215"/>
        <v>0</v>
      </c>
      <c r="LE49" s="48">
        <f t="shared" si="215"/>
        <v>0</v>
      </c>
      <c r="LF49" s="48">
        <f t="shared" si="215"/>
        <v>0</v>
      </c>
      <c r="LG49" s="48">
        <f t="shared" si="216"/>
        <v>0</v>
      </c>
      <c r="LH49" s="48">
        <f t="shared" si="216"/>
        <v>0</v>
      </c>
      <c r="LI49" s="48">
        <f t="shared" si="216"/>
        <v>0</v>
      </c>
      <c r="LJ49" s="48">
        <f t="shared" si="216"/>
        <v>0</v>
      </c>
      <c r="LK49" s="48">
        <f t="shared" si="216"/>
        <v>0</v>
      </c>
      <c r="LL49" s="48">
        <f t="shared" si="216"/>
        <v>0</v>
      </c>
      <c r="LM49" s="48">
        <f t="shared" si="216"/>
        <v>0</v>
      </c>
      <c r="LN49" s="48">
        <f t="shared" si="216"/>
        <v>0</v>
      </c>
      <c r="LO49" s="48">
        <f t="shared" si="216"/>
        <v>0</v>
      </c>
      <c r="LP49" s="48">
        <f t="shared" si="216"/>
        <v>0</v>
      </c>
      <c r="LQ49" s="48">
        <f t="shared" si="217"/>
        <v>0</v>
      </c>
      <c r="LR49" s="48">
        <f t="shared" si="217"/>
        <v>0</v>
      </c>
      <c r="LS49" s="48">
        <f t="shared" si="217"/>
        <v>0</v>
      </c>
      <c r="LT49" s="48">
        <f t="shared" si="217"/>
        <v>0</v>
      </c>
      <c r="LU49" s="48">
        <f t="shared" si="217"/>
        <v>0</v>
      </c>
      <c r="LV49" s="48">
        <f t="shared" si="217"/>
        <v>0</v>
      </c>
      <c r="LW49" s="48">
        <f t="shared" si="217"/>
        <v>0</v>
      </c>
      <c r="LX49" s="48">
        <f t="shared" si="217"/>
        <v>0</v>
      </c>
      <c r="LY49" s="48">
        <f t="shared" si="217"/>
        <v>0</v>
      </c>
      <c r="LZ49" s="48">
        <f t="shared" si="217"/>
        <v>0</v>
      </c>
      <c r="MA49" s="48">
        <f t="shared" si="218"/>
        <v>0</v>
      </c>
      <c r="MB49" s="48">
        <f t="shared" si="218"/>
        <v>0</v>
      </c>
      <c r="MC49" s="48">
        <f t="shared" si="218"/>
        <v>0</v>
      </c>
      <c r="MD49" s="48">
        <f t="shared" si="218"/>
        <v>0</v>
      </c>
      <c r="ME49" s="48">
        <f t="shared" si="218"/>
        <v>0</v>
      </c>
      <c r="MF49" s="48">
        <f t="shared" si="218"/>
        <v>0</v>
      </c>
      <c r="MG49" s="48">
        <f t="shared" si="218"/>
        <v>0</v>
      </c>
      <c r="MH49" s="48">
        <f t="shared" si="218"/>
        <v>0</v>
      </c>
      <c r="MI49" s="48">
        <f t="shared" si="218"/>
        <v>0</v>
      </c>
      <c r="MJ49" s="48">
        <f t="shared" si="218"/>
        <v>0</v>
      </c>
      <c r="MK49" s="48">
        <f t="shared" si="219"/>
        <v>0</v>
      </c>
      <c r="ML49" s="48">
        <f t="shared" si="219"/>
        <v>0</v>
      </c>
      <c r="MM49" s="48">
        <f t="shared" si="219"/>
        <v>0</v>
      </c>
      <c r="MN49" s="48">
        <f t="shared" si="219"/>
        <v>0</v>
      </c>
      <c r="MO49" s="48">
        <f t="shared" si="219"/>
        <v>0</v>
      </c>
      <c r="MP49" s="48">
        <f t="shared" si="219"/>
        <v>0</v>
      </c>
      <c r="MQ49" s="48">
        <f t="shared" si="219"/>
        <v>0</v>
      </c>
      <c r="MR49" s="48">
        <f t="shared" si="219"/>
        <v>0</v>
      </c>
      <c r="MS49" s="48">
        <f t="shared" si="219"/>
        <v>0</v>
      </c>
      <c r="MT49" s="48">
        <f t="shared" si="219"/>
        <v>0</v>
      </c>
      <c r="MU49" s="48">
        <f t="shared" si="220"/>
        <v>0</v>
      </c>
      <c r="MV49" s="48">
        <f t="shared" si="220"/>
        <v>0</v>
      </c>
      <c r="MW49" s="48">
        <f t="shared" si="220"/>
        <v>0</v>
      </c>
      <c r="MX49" s="48">
        <f t="shared" si="220"/>
        <v>0</v>
      </c>
      <c r="MY49" s="48">
        <f t="shared" si="220"/>
        <v>0</v>
      </c>
      <c r="MZ49" s="48">
        <f t="shared" si="220"/>
        <v>0</v>
      </c>
      <c r="NA49" s="48">
        <f t="shared" si="220"/>
        <v>0</v>
      </c>
      <c r="NB49" s="48">
        <f t="shared" si="220"/>
        <v>0</v>
      </c>
      <c r="NC49" s="48">
        <f t="shared" si="220"/>
        <v>0</v>
      </c>
      <c r="ND49" s="48">
        <f t="shared" si="220"/>
        <v>0</v>
      </c>
      <c r="NE49" s="48">
        <f t="shared" si="221"/>
        <v>0</v>
      </c>
      <c r="NF49" s="48">
        <f t="shared" si="221"/>
        <v>0</v>
      </c>
      <c r="NG49" s="48">
        <f t="shared" si="221"/>
        <v>0</v>
      </c>
      <c r="NH49" s="48">
        <f t="shared" si="221"/>
        <v>0</v>
      </c>
      <c r="NI49" s="48">
        <f t="shared" si="221"/>
        <v>0</v>
      </c>
      <c r="NJ49" s="48">
        <f t="shared" si="221"/>
        <v>0</v>
      </c>
      <c r="NK49" s="48">
        <f t="shared" si="221"/>
        <v>0</v>
      </c>
      <c r="NL49" s="48">
        <f t="shared" si="221"/>
        <v>0</v>
      </c>
      <c r="NM49" s="48">
        <f t="shared" si="221"/>
        <v>0</v>
      </c>
      <c r="NN49" s="48">
        <f t="shared" si="221"/>
        <v>0</v>
      </c>
      <c r="NO49" s="48">
        <f t="shared" si="222"/>
        <v>0</v>
      </c>
      <c r="NP49" s="48">
        <f t="shared" si="222"/>
        <v>0</v>
      </c>
      <c r="NQ49" s="48">
        <f t="shared" si="222"/>
        <v>0</v>
      </c>
      <c r="NR49" s="48">
        <f t="shared" si="222"/>
        <v>0</v>
      </c>
      <c r="NS49" s="48">
        <f t="shared" si="222"/>
        <v>0</v>
      </c>
      <c r="NT49" s="48">
        <f t="shared" si="222"/>
        <v>0</v>
      </c>
      <c r="NU49" s="48">
        <f t="shared" si="222"/>
        <v>0</v>
      </c>
      <c r="NV49" s="48">
        <f t="shared" si="222"/>
        <v>0</v>
      </c>
      <c r="NW49" s="48">
        <f t="shared" si="222"/>
        <v>0</v>
      </c>
      <c r="NX49" s="48">
        <f t="shared" si="222"/>
        <v>0</v>
      </c>
      <c r="NY49" s="48">
        <f t="shared" si="223"/>
        <v>0</v>
      </c>
      <c r="NZ49" s="48">
        <f t="shared" si="223"/>
        <v>0</v>
      </c>
      <c r="OA49" s="48">
        <f t="shared" si="223"/>
        <v>0</v>
      </c>
      <c r="OB49" s="48">
        <f t="shared" si="223"/>
        <v>0</v>
      </c>
      <c r="OC49" s="48">
        <f t="shared" si="223"/>
        <v>0</v>
      </c>
      <c r="OD49" s="48">
        <f t="shared" si="223"/>
        <v>0</v>
      </c>
      <c r="OE49" s="48">
        <f t="shared" si="223"/>
        <v>0</v>
      </c>
      <c r="OF49" s="48">
        <f t="shared" si="223"/>
        <v>0</v>
      </c>
      <c r="OG49" s="48">
        <f t="shared" si="223"/>
        <v>0</v>
      </c>
      <c r="OH49" s="48">
        <f t="shared" si="223"/>
        <v>0</v>
      </c>
      <c r="OI49" s="48">
        <f t="shared" si="224"/>
        <v>0</v>
      </c>
      <c r="OJ49" s="48">
        <f t="shared" si="224"/>
        <v>0</v>
      </c>
      <c r="OK49" s="48">
        <f t="shared" si="224"/>
        <v>0</v>
      </c>
      <c r="OL49" s="48">
        <f t="shared" si="224"/>
        <v>0</v>
      </c>
      <c r="OM49" s="48">
        <f t="shared" si="224"/>
        <v>0</v>
      </c>
      <c r="ON49" s="48">
        <f t="shared" si="224"/>
        <v>0</v>
      </c>
      <c r="OO49" s="48">
        <f t="shared" si="224"/>
        <v>0</v>
      </c>
      <c r="OP49" s="48">
        <f t="shared" si="224"/>
        <v>0</v>
      </c>
      <c r="OQ49" s="48">
        <f t="shared" si="224"/>
        <v>0</v>
      </c>
      <c r="OR49" s="48">
        <f t="shared" si="224"/>
        <v>0</v>
      </c>
      <c r="OS49" s="48">
        <f t="shared" si="225"/>
        <v>0</v>
      </c>
      <c r="OT49" s="48">
        <f t="shared" si="225"/>
        <v>0</v>
      </c>
      <c r="OU49" s="48">
        <f t="shared" si="225"/>
        <v>0</v>
      </c>
      <c r="OV49" s="48">
        <f t="shared" si="225"/>
        <v>0</v>
      </c>
      <c r="OW49" s="48">
        <f t="shared" si="225"/>
        <v>0</v>
      </c>
      <c r="OX49" s="48">
        <f t="shared" si="225"/>
        <v>0</v>
      </c>
      <c r="OY49" s="48">
        <f t="shared" si="225"/>
        <v>0</v>
      </c>
      <c r="OZ49" s="48">
        <f t="shared" si="225"/>
        <v>0</v>
      </c>
      <c r="PA49" s="48">
        <f t="shared" si="225"/>
        <v>0</v>
      </c>
      <c r="PB49" s="48">
        <f t="shared" si="225"/>
        <v>0</v>
      </c>
      <c r="PC49" s="48">
        <f t="shared" si="226"/>
        <v>0</v>
      </c>
      <c r="PD49" s="48">
        <f t="shared" si="226"/>
        <v>0</v>
      </c>
      <c r="PE49" s="48">
        <f t="shared" si="226"/>
        <v>0</v>
      </c>
      <c r="PF49" s="48">
        <f t="shared" si="226"/>
        <v>0</v>
      </c>
      <c r="PG49" s="48">
        <f t="shared" si="226"/>
        <v>0</v>
      </c>
      <c r="PH49" s="48">
        <f t="shared" si="226"/>
        <v>0</v>
      </c>
      <c r="PI49" s="48">
        <f t="shared" si="226"/>
        <v>0</v>
      </c>
      <c r="PJ49" s="48">
        <f t="shared" si="226"/>
        <v>0</v>
      </c>
      <c r="PK49" s="48">
        <f t="shared" si="226"/>
        <v>0</v>
      </c>
      <c r="PL49" s="48">
        <f t="shared" si="226"/>
        <v>0</v>
      </c>
      <c r="PM49" s="48">
        <f t="shared" si="226"/>
        <v>0</v>
      </c>
      <c r="PN49" s="48">
        <f t="shared" si="226"/>
        <v>0</v>
      </c>
    </row>
    <row r="50" spans="1:430" x14ac:dyDescent="0.3">
      <c r="A50" s="29">
        <v>31</v>
      </c>
      <c r="B50" s="30">
        <f t="shared" si="96"/>
        <v>86.111111111111114</v>
      </c>
      <c r="C50" s="31">
        <f t="shared" si="97"/>
        <v>92.198026594255055</v>
      </c>
      <c r="D50" s="29">
        <f t="shared" si="98"/>
        <v>155</v>
      </c>
      <c r="E50" s="30">
        <f t="shared" si="99"/>
        <v>51.598725745737973</v>
      </c>
      <c r="F50" s="30">
        <f t="shared" si="104"/>
        <v>0.62818670238517171</v>
      </c>
      <c r="G50" s="30">
        <f t="shared" si="100"/>
        <v>0.41684808553106428</v>
      </c>
      <c r="H50" s="30">
        <f t="shared" si="101"/>
        <v>0.21133861685410743</v>
      </c>
      <c r="I50" s="30">
        <f t="shared" si="102"/>
        <v>3.6235244396540134E-2</v>
      </c>
      <c r="J50" s="30">
        <f t="shared" si="103"/>
        <v>0.59195145798863158</v>
      </c>
      <c r="W50" s="46">
        <v>47</v>
      </c>
      <c r="X50" s="49">
        <f t="shared" si="14"/>
        <v>235</v>
      </c>
      <c r="Y50" s="52" t="str">
        <f t="shared" si="181"/>
        <v/>
      </c>
      <c r="Z50" s="63">
        <f t="shared" si="182"/>
        <v>0</v>
      </c>
      <c r="AA50" s="50">
        <f t="shared" si="187"/>
        <v>0</v>
      </c>
      <c r="AB50" s="50">
        <v>0.21595923793163144</v>
      </c>
      <c r="AC50" s="62">
        <f t="shared" si="186"/>
        <v>211.64695856147668</v>
      </c>
      <c r="AD50" s="54"/>
      <c r="AE50" s="46">
        <v>48</v>
      </c>
      <c r="AF50" s="51">
        <f t="shared" si="183"/>
        <v>0</v>
      </c>
      <c r="AG50" s="51">
        <f t="shared" si="188"/>
        <v>0</v>
      </c>
      <c r="AH50" s="51">
        <f t="shared" si="188"/>
        <v>0</v>
      </c>
      <c r="AI50" s="51">
        <f t="shared" si="188"/>
        <v>0</v>
      </c>
      <c r="AJ50" s="51">
        <f t="shared" si="188"/>
        <v>0</v>
      </c>
      <c r="AK50" s="51">
        <f t="shared" si="188"/>
        <v>0</v>
      </c>
      <c r="AL50" s="51">
        <f t="shared" si="188"/>
        <v>0</v>
      </c>
      <c r="AM50" s="51">
        <f t="shared" si="188"/>
        <v>0</v>
      </c>
      <c r="AN50" s="51">
        <f t="shared" si="188"/>
        <v>0</v>
      </c>
      <c r="AO50" s="51">
        <f t="shared" si="188"/>
        <v>0</v>
      </c>
      <c r="AP50" s="51">
        <f t="shared" si="188"/>
        <v>0</v>
      </c>
      <c r="AQ50" s="51">
        <f t="shared" si="189"/>
        <v>0</v>
      </c>
      <c r="AR50" s="51">
        <f t="shared" si="189"/>
        <v>0</v>
      </c>
      <c r="AS50" s="51">
        <f t="shared" si="189"/>
        <v>0</v>
      </c>
      <c r="AT50" s="51">
        <f t="shared" si="189"/>
        <v>0</v>
      </c>
      <c r="AU50" s="51">
        <f t="shared" si="189"/>
        <v>0</v>
      </c>
      <c r="AV50" s="51">
        <f t="shared" si="189"/>
        <v>0</v>
      </c>
      <c r="AW50" s="51">
        <f t="shared" si="189"/>
        <v>0</v>
      </c>
      <c r="AX50" s="51">
        <f t="shared" si="189"/>
        <v>0</v>
      </c>
      <c r="AY50" s="51">
        <f t="shared" si="189"/>
        <v>0</v>
      </c>
      <c r="AZ50" s="51">
        <f t="shared" si="189"/>
        <v>0</v>
      </c>
      <c r="BA50" s="51">
        <f t="shared" si="190"/>
        <v>0</v>
      </c>
      <c r="BB50" s="51">
        <f t="shared" si="190"/>
        <v>0</v>
      </c>
      <c r="BC50" s="51">
        <f t="shared" si="190"/>
        <v>0</v>
      </c>
      <c r="BD50" s="51">
        <f t="shared" si="190"/>
        <v>0</v>
      </c>
      <c r="BE50" s="51">
        <f t="shared" si="190"/>
        <v>0</v>
      </c>
      <c r="BF50" s="51">
        <f t="shared" si="190"/>
        <v>0</v>
      </c>
      <c r="BG50" s="51">
        <f t="shared" si="190"/>
        <v>1.4372901692793086E-5</v>
      </c>
      <c r="BH50" s="51">
        <f t="shared" si="190"/>
        <v>2.7857067307628778E-5</v>
      </c>
      <c r="BI50" s="51">
        <f t="shared" si="190"/>
        <v>4.1075027703360157E-5</v>
      </c>
      <c r="BJ50" s="51">
        <f t="shared" si="190"/>
        <v>5.9699549011322866E-5</v>
      </c>
      <c r="BK50" s="51">
        <f t="shared" si="191"/>
        <v>8.7540741517313391E-5</v>
      </c>
      <c r="BL50" s="51">
        <f t="shared" si="191"/>
        <v>1.2837388479443857E-4</v>
      </c>
      <c r="BM50" s="51">
        <f t="shared" si="191"/>
        <v>1.8776725283595457E-4</v>
      </c>
      <c r="BN50" s="51">
        <f t="shared" si="191"/>
        <v>2.7490993918839258E-4</v>
      </c>
      <c r="BO50" s="51">
        <f t="shared" si="191"/>
        <v>4.0443968208431289E-4</v>
      </c>
      <c r="BP50" s="51">
        <f t="shared" si="191"/>
        <v>5.9827068957529241E-4</v>
      </c>
      <c r="BQ50" s="51">
        <f t="shared" si="191"/>
        <v>8.8742146466493359E-4</v>
      </c>
      <c r="BR50" s="51">
        <f t="shared" si="191"/>
        <v>1.3138426304416823E-3</v>
      </c>
      <c r="BS50" s="51">
        <f t="shared" si="191"/>
        <v>1.9322447552118155E-3</v>
      </c>
      <c r="BT50" s="51">
        <f t="shared" si="191"/>
        <v>2.9578823769679957E-3</v>
      </c>
      <c r="BU50" s="51">
        <f t="shared" si="192"/>
        <v>4.3725776573519236E-3</v>
      </c>
      <c r="BV50" s="51">
        <f t="shared" si="192"/>
        <v>5.6037913669719245E-3</v>
      </c>
      <c r="BW50" s="51">
        <f t="shared" si="192"/>
        <v>6.0067150249743864E-3</v>
      </c>
      <c r="BX50" s="51">
        <f t="shared" si="192"/>
        <v>5.0334268353983951E-3</v>
      </c>
      <c r="BY50" s="51">
        <f t="shared" si="192"/>
        <v>2.648818732339102E-3</v>
      </c>
      <c r="BZ50" s="51">
        <f t="shared" si="192"/>
        <v>7.6072713075802073E-4</v>
      </c>
      <c r="CA50" s="51">
        <f t="shared" si="192"/>
        <v>0</v>
      </c>
      <c r="CB50" s="51">
        <f t="shared" si="192"/>
        <v>0</v>
      </c>
      <c r="CC50" s="51">
        <f t="shared" si="192"/>
        <v>0</v>
      </c>
      <c r="CD50" s="51">
        <f t="shared" si="192"/>
        <v>0</v>
      </c>
      <c r="CE50" s="51">
        <f t="shared" si="193"/>
        <v>0</v>
      </c>
      <c r="CF50" s="51">
        <f t="shared" si="193"/>
        <v>0</v>
      </c>
      <c r="CG50" s="51">
        <f t="shared" si="193"/>
        <v>0</v>
      </c>
      <c r="CH50" s="51">
        <f t="shared" si="193"/>
        <v>0</v>
      </c>
      <c r="CI50" s="51">
        <f t="shared" si="193"/>
        <v>0</v>
      </c>
      <c r="CJ50" s="51">
        <f t="shared" si="193"/>
        <v>0</v>
      </c>
      <c r="CK50" s="51">
        <f t="shared" si="193"/>
        <v>0</v>
      </c>
      <c r="CL50" s="51">
        <f t="shared" si="193"/>
        <v>0</v>
      </c>
      <c r="CM50" s="51">
        <f t="shared" si="193"/>
        <v>0</v>
      </c>
      <c r="CN50" s="51">
        <f t="shared" si="193"/>
        <v>0</v>
      </c>
      <c r="CO50" s="51">
        <f t="shared" si="194"/>
        <v>0</v>
      </c>
      <c r="CP50" s="51">
        <f t="shared" si="194"/>
        <v>0</v>
      </c>
      <c r="CQ50" s="51">
        <f t="shared" si="194"/>
        <v>0</v>
      </c>
      <c r="CR50" s="51">
        <f t="shared" si="194"/>
        <v>0</v>
      </c>
      <c r="CS50" s="51">
        <f t="shared" si="194"/>
        <v>0</v>
      </c>
      <c r="CT50" s="51">
        <f t="shared" si="194"/>
        <v>0</v>
      </c>
      <c r="CU50" s="51">
        <f t="shared" si="194"/>
        <v>0</v>
      </c>
      <c r="CV50" s="51">
        <f t="shared" si="194"/>
        <v>0</v>
      </c>
      <c r="CW50" s="51">
        <f t="shared" si="194"/>
        <v>0</v>
      </c>
      <c r="CX50" s="51">
        <f t="shared" si="194"/>
        <v>0</v>
      </c>
      <c r="CY50" s="51">
        <f t="shared" si="195"/>
        <v>0</v>
      </c>
      <c r="CZ50" s="51">
        <f t="shared" si="195"/>
        <v>0</v>
      </c>
      <c r="DA50" s="51">
        <f t="shared" si="195"/>
        <v>0</v>
      </c>
      <c r="DB50" s="51">
        <f t="shared" si="195"/>
        <v>0</v>
      </c>
      <c r="DC50" s="51">
        <f t="shared" si="195"/>
        <v>0</v>
      </c>
      <c r="DD50" s="51">
        <f t="shared" si="195"/>
        <v>0</v>
      </c>
      <c r="DE50" s="51">
        <f t="shared" si="195"/>
        <v>0</v>
      </c>
      <c r="DF50" s="51">
        <f t="shared" si="195"/>
        <v>0</v>
      </c>
      <c r="DG50" s="51">
        <f t="shared" si="195"/>
        <v>0</v>
      </c>
      <c r="DH50" s="51">
        <f t="shared" si="195"/>
        <v>0</v>
      </c>
      <c r="DI50" s="51">
        <f t="shared" si="196"/>
        <v>0</v>
      </c>
      <c r="DJ50" s="51">
        <f t="shared" si="196"/>
        <v>0</v>
      </c>
      <c r="DK50" s="51">
        <f t="shared" si="196"/>
        <v>0</v>
      </c>
      <c r="DL50" s="51">
        <f t="shared" si="196"/>
        <v>0</v>
      </c>
      <c r="DM50" s="51">
        <f t="shared" si="196"/>
        <v>0</v>
      </c>
      <c r="DN50" s="51">
        <f t="shared" si="196"/>
        <v>0</v>
      </c>
      <c r="DO50" s="51">
        <f t="shared" si="196"/>
        <v>0</v>
      </c>
      <c r="DP50" s="51">
        <f t="shared" si="196"/>
        <v>0</v>
      </c>
      <c r="DQ50" s="51">
        <f t="shared" si="196"/>
        <v>0</v>
      </c>
      <c r="DR50" s="51">
        <f t="shared" si="196"/>
        <v>0</v>
      </c>
      <c r="DS50" s="51">
        <f t="shared" si="197"/>
        <v>0</v>
      </c>
      <c r="DT50" s="51">
        <f t="shared" si="197"/>
        <v>0</v>
      </c>
      <c r="DU50" s="51">
        <f t="shared" si="197"/>
        <v>0</v>
      </c>
      <c r="DV50" s="51">
        <f t="shared" si="197"/>
        <v>0</v>
      </c>
      <c r="DW50" s="51">
        <f t="shared" si="197"/>
        <v>0</v>
      </c>
      <c r="DX50" s="51">
        <f t="shared" si="197"/>
        <v>0</v>
      </c>
      <c r="DY50" s="51">
        <f t="shared" si="197"/>
        <v>0</v>
      </c>
      <c r="DZ50" s="51">
        <f t="shared" si="197"/>
        <v>0</v>
      </c>
      <c r="EA50" s="51">
        <f t="shared" si="197"/>
        <v>0</v>
      </c>
      <c r="EB50" s="51">
        <f t="shared" si="197"/>
        <v>0</v>
      </c>
      <c r="EC50" s="51">
        <f t="shared" si="198"/>
        <v>0</v>
      </c>
      <c r="ED50" s="51">
        <f t="shared" si="198"/>
        <v>0</v>
      </c>
      <c r="EE50" s="51">
        <f t="shared" si="198"/>
        <v>0</v>
      </c>
      <c r="EF50" s="51">
        <f t="shared" si="198"/>
        <v>0</v>
      </c>
      <c r="EG50" s="51">
        <f t="shared" si="198"/>
        <v>0</v>
      </c>
      <c r="EH50" s="51">
        <f t="shared" si="198"/>
        <v>0</v>
      </c>
      <c r="EI50" s="51">
        <f t="shared" si="198"/>
        <v>0</v>
      </c>
      <c r="EJ50" s="51">
        <f t="shared" si="198"/>
        <v>0</v>
      </c>
      <c r="EK50" s="51">
        <f t="shared" si="198"/>
        <v>0</v>
      </c>
      <c r="EL50" s="51">
        <f t="shared" si="198"/>
        <v>0</v>
      </c>
      <c r="EM50" s="51">
        <f t="shared" si="199"/>
        <v>0</v>
      </c>
      <c r="EN50" s="51">
        <f t="shared" si="199"/>
        <v>0</v>
      </c>
      <c r="EO50" s="51">
        <f t="shared" si="199"/>
        <v>0</v>
      </c>
      <c r="EP50" s="51">
        <f t="shared" si="199"/>
        <v>0</v>
      </c>
      <c r="EQ50" s="51">
        <f t="shared" si="199"/>
        <v>0</v>
      </c>
      <c r="ER50" s="51">
        <f t="shared" si="199"/>
        <v>0</v>
      </c>
      <c r="ES50" s="51">
        <f t="shared" si="199"/>
        <v>0</v>
      </c>
      <c r="ET50" s="51">
        <f t="shared" si="199"/>
        <v>0</v>
      </c>
      <c r="EU50" s="51">
        <f t="shared" si="199"/>
        <v>0</v>
      </c>
      <c r="EV50" s="51">
        <f t="shared" si="199"/>
        <v>0</v>
      </c>
      <c r="EW50" s="51">
        <f t="shared" si="200"/>
        <v>0</v>
      </c>
      <c r="EX50" s="51">
        <f t="shared" si="200"/>
        <v>0</v>
      </c>
      <c r="EY50" s="51">
        <f t="shared" si="200"/>
        <v>0</v>
      </c>
      <c r="EZ50" s="51">
        <f t="shared" si="200"/>
        <v>0</v>
      </c>
      <c r="FA50" s="51">
        <f t="shared" si="200"/>
        <v>0</v>
      </c>
      <c r="FB50" s="51">
        <f t="shared" si="200"/>
        <v>0</v>
      </c>
      <c r="FC50" s="51">
        <f t="shared" si="200"/>
        <v>0</v>
      </c>
      <c r="FD50" s="51">
        <f t="shared" si="200"/>
        <v>0</v>
      </c>
      <c r="FE50" s="51">
        <f t="shared" si="200"/>
        <v>0</v>
      </c>
      <c r="FF50" s="51">
        <f t="shared" si="200"/>
        <v>0</v>
      </c>
      <c r="FG50" s="51">
        <f t="shared" si="201"/>
        <v>0</v>
      </c>
      <c r="FH50" s="51">
        <f t="shared" si="201"/>
        <v>0</v>
      </c>
      <c r="FI50" s="51">
        <f t="shared" si="201"/>
        <v>0</v>
      </c>
      <c r="FJ50" s="51">
        <f t="shared" si="201"/>
        <v>0</v>
      </c>
      <c r="FK50" s="51">
        <f t="shared" si="201"/>
        <v>0</v>
      </c>
      <c r="FL50" s="51">
        <f t="shared" si="201"/>
        <v>0</v>
      </c>
      <c r="FM50" s="51">
        <f t="shared" si="201"/>
        <v>0</v>
      </c>
      <c r="FN50" s="51">
        <f t="shared" si="201"/>
        <v>0</v>
      </c>
      <c r="FO50" s="51">
        <f t="shared" si="201"/>
        <v>0</v>
      </c>
      <c r="FP50" s="51">
        <f t="shared" si="201"/>
        <v>0</v>
      </c>
      <c r="FQ50" s="51">
        <f t="shared" si="202"/>
        <v>0</v>
      </c>
      <c r="FR50" s="51">
        <f t="shared" si="202"/>
        <v>0</v>
      </c>
      <c r="FS50" s="51">
        <f t="shared" si="202"/>
        <v>0</v>
      </c>
      <c r="FT50" s="51">
        <f t="shared" si="202"/>
        <v>0</v>
      </c>
      <c r="FU50" s="51">
        <f t="shared" si="202"/>
        <v>0</v>
      </c>
      <c r="FV50" s="51">
        <f t="shared" si="202"/>
        <v>0</v>
      </c>
      <c r="FW50" s="51">
        <f t="shared" si="202"/>
        <v>0</v>
      </c>
      <c r="FX50" s="51">
        <f t="shared" si="202"/>
        <v>0</v>
      </c>
      <c r="FY50" s="51">
        <f t="shared" si="202"/>
        <v>0</v>
      </c>
      <c r="FZ50" s="51">
        <f t="shared" si="202"/>
        <v>0</v>
      </c>
      <c r="GA50" s="51">
        <f t="shared" si="203"/>
        <v>0</v>
      </c>
      <c r="GB50" s="51">
        <f t="shared" si="203"/>
        <v>0</v>
      </c>
      <c r="GC50" s="51">
        <f t="shared" si="203"/>
        <v>0</v>
      </c>
      <c r="GD50" s="51">
        <f t="shared" si="203"/>
        <v>0</v>
      </c>
      <c r="GE50" s="51">
        <f t="shared" si="203"/>
        <v>0</v>
      </c>
      <c r="GF50" s="51">
        <f t="shared" si="203"/>
        <v>0</v>
      </c>
      <c r="GG50" s="51">
        <f t="shared" si="203"/>
        <v>0</v>
      </c>
      <c r="GH50" s="51">
        <f t="shared" si="203"/>
        <v>0</v>
      </c>
      <c r="GI50" s="51">
        <f t="shared" si="203"/>
        <v>0</v>
      </c>
      <c r="GJ50" s="51">
        <f t="shared" si="203"/>
        <v>0</v>
      </c>
      <c r="GK50" s="51">
        <f t="shared" si="204"/>
        <v>0</v>
      </c>
      <c r="GL50" s="51">
        <f t="shared" si="204"/>
        <v>0</v>
      </c>
      <c r="GM50" s="51">
        <f t="shared" si="204"/>
        <v>0</v>
      </c>
      <c r="GN50" s="51">
        <f t="shared" si="204"/>
        <v>0</v>
      </c>
      <c r="GO50" s="51">
        <f t="shared" si="204"/>
        <v>0</v>
      </c>
      <c r="GP50" s="51">
        <f t="shared" si="204"/>
        <v>0</v>
      </c>
      <c r="GQ50" s="51">
        <f t="shared" si="204"/>
        <v>0</v>
      </c>
      <c r="GR50" s="51">
        <f t="shared" si="204"/>
        <v>0</v>
      </c>
      <c r="GS50" s="51">
        <f t="shared" si="204"/>
        <v>0</v>
      </c>
      <c r="GT50" s="51">
        <f t="shared" si="204"/>
        <v>0</v>
      </c>
      <c r="GU50" s="51">
        <f t="shared" si="205"/>
        <v>0</v>
      </c>
      <c r="GV50" s="51">
        <f t="shared" si="205"/>
        <v>0</v>
      </c>
      <c r="GW50" s="51">
        <f t="shared" si="205"/>
        <v>0</v>
      </c>
      <c r="GX50" s="51">
        <f t="shared" si="205"/>
        <v>0</v>
      </c>
      <c r="GY50" s="51">
        <f t="shared" si="205"/>
        <v>0</v>
      </c>
      <c r="GZ50" s="51">
        <f t="shared" si="205"/>
        <v>0</v>
      </c>
      <c r="HA50" s="51">
        <f t="shared" si="205"/>
        <v>0</v>
      </c>
      <c r="HB50" s="51">
        <f t="shared" si="205"/>
        <v>0</v>
      </c>
      <c r="HC50" s="51">
        <f t="shared" si="205"/>
        <v>0</v>
      </c>
      <c r="HD50" s="51">
        <f t="shared" si="205"/>
        <v>0</v>
      </c>
      <c r="HE50" s="51">
        <f t="shared" si="206"/>
        <v>0</v>
      </c>
      <c r="HF50" s="51">
        <f t="shared" si="206"/>
        <v>0</v>
      </c>
      <c r="HG50" s="51">
        <f t="shared" si="206"/>
        <v>0</v>
      </c>
      <c r="HH50" s="51">
        <f t="shared" si="206"/>
        <v>0</v>
      </c>
      <c r="HI50" s="51">
        <f t="shared" si="206"/>
        <v>0</v>
      </c>
      <c r="HJ50" s="51">
        <f t="shared" si="206"/>
        <v>0</v>
      </c>
      <c r="HK50" s="51">
        <f t="shared" si="206"/>
        <v>0</v>
      </c>
      <c r="HL50" s="51">
        <f t="shared" si="206"/>
        <v>0</v>
      </c>
      <c r="HM50" s="51">
        <f t="shared" si="206"/>
        <v>0</v>
      </c>
      <c r="HN50" s="51">
        <f t="shared" si="206"/>
        <v>0</v>
      </c>
      <c r="HO50" s="51">
        <f t="shared" si="206"/>
        <v>0</v>
      </c>
      <c r="HP50" s="51">
        <f t="shared" si="206"/>
        <v>0</v>
      </c>
      <c r="HR50" s="46">
        <v>47</v>
      </c>
      <c r="HS50" s="49">
        <f t="shared" si="35"/>
        <v>235</v>
      </c>
      <c r="HT50" s="52" t="str">
        <f t="shared" si="36"/>
        <v/>
      </c>
      <c r="HU50" s="63">
        <f t="shared" si="37"/>
        <v>0</v>
      </c>
      <c r="HV50" s="50">
        <f t="shared" si="207"/>
        <v>0</v>
      </c>
      <c r="HW50" s="50" t="str">
        <f t="shared" si="184"/>
        <v>03:55</v>
      </c>
      <c r="HX50" s="50">
        <v>0</v>
      </c>
      <c r="HY50" s="62">
        <f>HY49+HX50*Escenario1!$D$15*0.06</f>
        <v>468.72665229745769</v>
      </c>
      <c r="HZ50" s="50">
        <f t="shared" si="38"/>
        <v>0</v>
      </c>
      <c r="IA50" s="64">
        <f>IA49+HZ50*Escenario1!$D$15*0.06</f>
        <v>258.16395932323189</v>
      </c>
      <c r="IB50" s="54"/>
      <c r="IC50" s="47">
        <v>48</v>
      </c>
      <c r="ID50" s="48">
        <f t="shared" si="185"/>
        <v>0</v>
      </c>
      <c r="IE50" s="48">
        <f t="shared" si="208"/>
        <v>0</v>
      </c>
      <c r="IF50" s="48">
        <f t="shared" si="208"/>
        <v>0</v>
      </c>
      <c r="IG50" s="48">
        <f t="shared" si="208"/>
        <v>0</v>
      </c>
      <c r="IH50" s="48">
        <f t="shared" si="208"/>
        <v>0</v>
      </c>
      <c r="II50" s="48">
        <f t="shared" si="208"/>
        <v>0</v>
      </c>
      <c r="IJ50" s="48">
        <f t="shared" si="208"/>
        <v>0</v>
      </c>
      <c r="IK50" s="48">
        <f t="shared" si="208"/>
        <v>0</v>
      </c>
      <c r="IL50" s="48">
        <f t="shared" si="208"/>
        <v>0</v>
      </c>
      <c r="IM50" s="48">
        <f t="shared" si="208"/>
        <v>0</v>
      </c>
      <c r="IN50" s="48">
        <f t="shared" si="208"/>
        <v>0</v>
      </c>
      <c r="IO50" s="48">
        <f t="shared" si="209"/>
        <v>0</v>
      </c>
      <c r="IP50" s="48">
        <f t="shared" si="209"/>
        <v>0</v>
      </c>
      <c r="IQ50" s="48">
        <f t="shared" si="209"/>
        <v>0</v>
      </c>
      <c r="IR50" s="48">
        <f t="shared" si="209"/>
        <v>0</v>
      </c>
      <c r="IS50" s="48">
        <f t="shared" si="209"/>
        <v>0</v>
      </c>
      <c r="IT50" s="48">
        <f t="shared" si="209"/>
        <v>0</v>
      </c>
      <c r="IU50" s="48">
        <f t="shared" si="209"/>
        <v>0</v>
      </c>
      <c r="IV50" s="48">
        <f t="shared" si="209"/>
        <v>0</v>
      </c>
      <c r="IW50" s="48">
        <f t="shared" si="209"/>
        <v>0</v>
      </c>
      <c r="IX50" s="48">
        <f t="shared" si="209"/>
        <v>0</v>
      </c>
      <c r="IY50" s="48">
        <f t="shared" si="210"/>
        <v>0</v>
      </c>
      <c r="IZ50" s="48">
        <f t="shared" si="210"/>
        <v>0</v>
      </c>
      <c r="JA50" s="48">
        <f t="shared" si="210"/>
        <v>0</v>
      </c>
      <c r="JB50" s="48">
        <f t="shared" si="210"/>
        <v>0</v>
      </c>
      <c r="JC50" s="48">
        <f t="shared" si="210"/>
        <v>0</v>
      </c>
      <c r="JD50" s="48">
        <f t="shared" si="210"/>
        <v>0</v>
      </c>
      <c r="JE50" s="48">
        <f t="shared" si="210"/>
        <v>0</v>
      </c>
      <c r="JF50" s="48">
        <f t="shared" si="210"/>
        <v>0</v>
      </c>
      <c r="JG50" s="48">
        <f t="shared" si="210"/>
        <v>0</v>
      </c>
      <c r="JH50" s="48">
        <f t="shared" si="210"/>
        <v>0</v>
      </c>
      <c r="JI50" s="48">
        <f t="shared" si="211"/>
        <v>0</v>
      </c>
      <c r="JJ50" s="48">
        <f t="shared" si="211"/>
        <v>0</v>
      </c>
      <c r="JK50" s="48">
        <f t="shared" si="211"/>
        <v>0</v>
      </c>
      <c r="JL50" s="48">
        <f t="shared" si="211"/>
        <v>0</v>
      </c>
      <c r="JM50" s="48">
        <f t="shared" si="211"/>
        <v>0</v>
      </c>
      <c r="JN50" s="48">
        <f t="shared" si="211"/>
        <v>0</v>
      </c>
      <c r="JO50" s="48">
        <f t="shared" si="211"/>
        <v>0</v>
      </c>
      <c r="JP50" s="48">
        <f t="shared" si="211"/>
        <v>4.4751983576649488E-5</v>
      </c>
      <c r="JQ50" s="48">
        <f t="shared" si="211"/>
        <v>1.1151658490373781E-4</v>
      </c>
      <c r="JR50" s="48">
        <f t="shared" si="211"/>
        <v>2.5595687974807398E-4</v>
      </c>
      <c r="JS50" s="48">
        <f t="shared" si="212"/>
        <v>5.8604981628922268E-4</v>
      </c>
      <c r="JT50" s="48">
        <f t="shared" si="212"/>
        <v>1.3658629589843377E-3</v>
      </c>
      <c r="JU50" s="48">
        <f t="shared" si="212"/>
        <v>3.2093238342923826E-3</v>
      </c>
      <c r="JV50" s="48">
        <f t="shared" si="212"/>
        <v>7.8504339864859992E-3</v>
      </c>
      <c r="JW50" s="48">
        <f t="shared" si="212"/>
        <v>1.2976985830460603E-2</v>
      </c>
      <c r="JX50" s="48">
        <f t="shared" si="212"/>
        <v>6.7154609757989992E-3</v>
      </c>
      <c r="JY50" s="48">
        <f t="shared" si="212"/>
        <v>0</v>
      </c>
      <c r="JZ50" s="48">
        <f t="shared" si="212"/>
        <v>0</v>
      </c>
      <c r="KA50" s="48">
        <f t="shared" si="212"/>
        <v>0</v>
      </c>
      <c r="KB50" s="48">
        <f t="shared" si="212"/>
        <v>0</v>
      </c>
      <c r="KC50" s="48">
        <f t="shared" si="213"/>
        <v>0</v>
      </c>
      <c r="KD50" s="48">
        <f t="shared" si="213"/>
        <v>0</v>
      </c>
      <c r="KE50" s="48">
        <f t="shared" si="213"/>
        <v>0</v>
      </c>
      <c r="KF50" s="48">
        <f t="shared" si="213"/>
        <v>0</v>
      </c>
      <c r="KG50" s="48">
        <f t="shared" si="213"/>
        <v>0</v>
      </c>
      <c r="KH50" s="48">
        <f t="shared" si="213"/>
        <v>0</v>
      </c>
      <c r="KI50" s="48">
        <f t="shared" si="213"/>
        <v>0</v>
      </c>
      <c r="KJ50" s="48">
        <f t="shared" si="213"/>
        <v>0</v>
      </c>
      <c r="KK50" s="48">
        <f t="shared" si="213"/>
        <v>0</v>
      </c>
      <c r="KL50" s="48">
        <f t="shared" si="213"/>
        <v>0</v>
      </c>
      <c r="KM50" s="48">
        <f t="shared" si="214"/>
        <v>0</v>
      </c>
      <c r="KN50" s="48">
        <f t="shared" si="214"/>
        <v>0</v>
      </c>
      <c r="KO50" s="48">
        <f t="shared" si="214"/>
        <v>0</v>
      </c>
      <c r="KP50" s="48">
        <f t="shared" si="214"/>
        <v>0</v>
      </c>
      <c r="KQ50" s="48">
        <f t="shared" si="214"/>
        <v>0</v>
      </c>
      <c r="KR50" s="48">
        <f t="shared" si="214"/>
        <v>0</v>
      </c>
      <c r="KS50" s="48">
        <f t="shared" si="214"/>
        <v>0</v>
      </c>
      <c r="KT50" s="48">
        <f t="shared" si="214"/>
        <v>0</v>
      </c>
      <c r="KU50" s="48">
        <f t="shared" si="214"/>
        <v>0</v>
      </c>
      <c r="KV50" s="48">
        <f t="shared" si="214"/>
        <v>0</v>
      </c>
      <c r="KW50" s="48">
        <f t="shared" si="215"/>
        <v>0</v>
      </c>
      <c r="KX50" s="48">
        <f t="shared" si="215"/>
        <v>0</v>
      </c>
      <c r="KY50" s="48">
        <f t="shared" si="215"/>
        <v>0</v>
      </c>
      <c r="KZ50" s="48">
        <f t="shared" si="215"/>
        <v>0</v>
      </c>
      <c r="LA50" s="48">
        <f t="shared" si="215"/>
        <v>0</v>
      </c>
      <c r="LB50" s="48">
        <f t="shared" si="215"/>
        <v>0</v>
      </c>
      <c r="LC50" s="48">
        <f t="shared" si="215"/>
        <v>0</v>
      </c>
      <c r="LD50" s="48">
        <f t="shared" si="215"/>
        <v>0</v>
      </c>
      <c r="LE50" s="48">
        <f t="shared" si="215"/>
        <v>0</v>
      </c>
      <c r="LF50" s="48">
        <f t="shared" si="215"/>
        <v>0</v>
      </c>
      <c r="LG50" s="48">
        <f t="shared" si="216"/>
        <v>0</v>
      </c>
      <c r="LH50" s="48">
        <f t="shared" si="216"/>
        <v>0</v>
      </c>
      <c r="LI50" s="48">
        <f t="shared" si="216"/>
        <v>0</v>
      </c>
      <c r="LJ50" s="48">
        <f t="shared" si="216"/>
        <v>0</v>
      </c>
      <c r="LK50" s="48">
        <f t="shared" si="216"/>
        <v>0</v>
      </c>
      <c r="LL50" s="48">
        <f t="shared" si="216"/>
        <v>0</v>
      </c>
      <c r="LM50" s="48">
        <f t="shared" si="216"/>
        <v>0</v>
      </c>
      <c r="LN50" s="48">
        <f t="shared" si="216"/>
        <v>0</v>
      </c>
      <c r="LO50" s="48">
        <f t="shared" si="216"/>
        <v>0</v>
      </c>
      <c r="LP50" s="48">
        <f t="shared" si="216"/>
        <v>0</v>
      </c>
      <c r="LQ50" s="48">
        <f t="shared" si="217"/>
        <v>0</v>
      </c>
      <c r="LR50" s="48">
        <f t="shared" si="217"/>
        <v>0</v>
      </c>
      <c r="LS50" s="48">
        <f t="shared" si="217"/>
        <v>0</v>
      </c>
      <c r="LT50" s="48">
        <f t="shared" si="217"/>
        <v>0</v>
      </c>
      <c r="LU50" s="48">
        <f t="shared" si="217"/>
        <v>0</v>
      </c>
      <c r="LV50" s="48">
        <f t="shared" si="217"/>
        <v>0</v>
      </c>
      <c r="LW50" s="48">
        <f t="shared" si="217"/>
        <v>0</v>
      </c>
      <c r="LX50" s="48">
        <f t="shared" si="217"/>
        <v>0</v>
      </c>
      <c r="LY50" s="48">
        <f t="shared" si="217"/>
        <v>0</v>
      </c>
      <c r="LZ50" s="48">
        <f t="shared" si="217"/>
        <v>0</v>
      </c>
      <c r="MA50" s="48">
        <f t="shared" si="218"/>
        <v>0</v>
      </c>
      <c r="MB50" s="48">
        <f t="shared" si="218"/>
        <v>0</v>
      </c>
      <c r="MC50" s="48">
        <f t="shared" si="218"/>
        <v>0</v>
      </c>
      <c r="MD50" s="48">
        <f t="shared" si="218"/>
        <v>0</v>
      </c>
      <c r="ME50" s="48">
        <f t="shared" si="218"/>
        <v>0</v>
      </c>
      <c r="MF50" s="48">
        <f t="shared" si="218"/>
        <v>0</v>
      </c>
      <c r="MG50" s="48">
        <f t="shared" si="218"/>
        <v>0</v>
      </c>
      <c r="MH50" s="48">
        <f t="shared" si="218"/>
        <v>0</v>
      </c>
      <c r="MI50" s="48">
        <f t="shared" si="218"/>
        <v>0</v>
      </c>
      <c r="MJ50" s="48">
        <f t="shared" si="218"/>
        <v>0</v>
      </c>
      <c r="MK50" s="48">
        <f t="shared" si="219"/>
        <v>0</v>
      </c>
      <c r="ML50" s="48">
        <f t="shared" si="219"/>
        <v>0</v>
      </c>
      <c r="MM50" s="48">
        <f t="shared" si="219"/>
        <v>0</v>
      </c>
      <c r="MN50" s="48">
        <f t="shared" si="219"/>
        <v>0</v>
      </c>
      <c r="MO50" s="48">
        <f t="shared" si="219"/>
        <v>0</v>
      </c>
      <c r="MP50" s="48">
        <f t="shared" si="219"/>
        <v>0</v>
      </c>
      <c r="MQ50" s="48">
        <f t="shared" si="219"/>
        <v>0</v>
      </c>
      <c r="MR50" s="48">
        <f t="shared" si="219"/>
        <v>0</v>
      </c>
      <c r="MS50" s="48">
        <f t="shared" si="219"/>
        <v>0</v>
      </c>
      <c r="MT50" s="48">
        <f t="shared" si="219"/>
        <v>0</v>
      </c>
      <c r="MU50" s="48">
        <f t="shared" si="220"/>
        <v>0</v>
      </c>
      <c r="MV50" s="48">
        <f t="shared" si="220"/>
        <v>0</v>
      </c>
      <c r="MW50" s="48">
        <f t="shared" si="220"/>
        <v>0</v>
      </c>
      <c r="MX50" s="48">
        <f t="shared" si="220"/>
        <v>0</v>
      </c>
      <c r="MY50" s="48">
        <f t="shared" si="220"/>
        <v>0</v>
      </c>
      <c r="MZ50" s="48">
        <f t="shared" si="220"/>
        <v>0</v>
      </c>
      <c r="NA50" s="48">
        <f t="shared" si="220"/>
        <v>0</v>
      </c>
      <c r="NB50" s="48">
        <f t="shared" si="220"/>
        <v>0</v>
      </c>
      <c r="NC50" s="48">
        <f t="shared" si="220"/>
        <v>0</v>
      </c>
      <c r="ND50" s="48">
        <f t="shared" si="220"/>
        <v>0</v>
      </c>
      <c r="NE50" s="48">
        <f t="shared" si="221"/>
        <v>0</v>
      </c>
      <c r="NF50" s="48">
        <f t="shared" si="221"/>
        <v>0</v>
      </c>
      <c r="NG50" s="48">
        <f t="shared" si="221"/>
        <v>0</v>
      </c>
      <c r="NH50" s="48">
        <f t="shared" si="221"/>
        <v>0</v>
      </c>
      <c r="NI50" s="48">
        <f t="shared" si="221"/>
        <v>0</v>
      </c>
      <c r="NJ50" s="48">
        <f t="shared" si="221"/>
        <v>0</v>
      </c>
      <c r="NK50" s="48">
        <f t="shared" si="221"/>
        <v>0</v>
      </c>
      <c r="NL50" s="48">
        <f t="shared" si="221"/>
        <v>0</v>
      </c>
      <c r="NM50" s="48">
        <f t="shared" si="221"/>
        <v>0</v>
      </c>
      <c r="NN50" s="48">
        <f t="shared" si="221"/>
        <v>0</v>
      </c>
      <c r="NO50" s="48">
        <f t="shared" si="222"/>
        <v>0</v>
      </c>
      <c r="NP50" s="48">
        <f t="shared" si="222"/>
        <v>0</v>
      </c>
      <c r="NQ50" s="48">
        <f t="shared" si="222"/>
        <v>0</v>
      </c>
      <c r="NR50" s="48">
        <f t="shared" si="222"/>
        <v>0</v>
      </c>
      <c r="NS50" s="48">
        <f t="shared" si="222"/>
        <v>0</v>
      </c>
      <c r="NT50" s="48">
        <f t="shared" si="222"/>
        <v>0</v>
      </c>
      <c r="NU50" s="48">
        <f t="shared" si="222"/>
        <v>0</v>
      </c>
      <c r="NV50" s="48">
        <f t="shared" si="222"/>
        <v>0</v>
      </c>
      <c r="NW50" s="48">
        <f t="shared" si="222"/>
        <v>0</v>
      </c>
      <c r="NX50" s="48">
        <f t="shared" si="222"/>
        <v>0</v>
      </c>
      <c r="NY50" s="48">
        <f t="shared" si="223"/>
        <v>0</v>
      </c>
      <c r="NZ50" s="48">
        <f t="shared" si="223"/>
        <v>0</v>
      </c>
      <c r="OA50" s="48">
        <f t="shared" si="223"/>
        <v>0</v>
      </c>
      <c r="OB50" s="48">
        <f t="shared" si="223"/>
        <v>0</v>
      </c>
      <c r="OC50" s="48">
        <f t="shared" si="223"/>
        <v>0</v>
      </c>
      <c r="OD50" s="48">
        <f t="shared" si="223"/>
        <v>0</v>
      </c>
      <c r="OE50" s="48">
        <f t="shared" si="223"/>
        <v>0</v>
      </c>
      <c r="OF50" s="48">
        <f t="shared" si="223"/>
        <v>0</v>
      </c>
      <c r="OG50" s="48">
        <f t="shared" si="223"/>
        <v>0</v>
      </c>
      <c r="OH50" s="48">
        <f t="shared" si="223"/>
        <v>0</v>
      </c>
      <c r="OI50" s="48">
        <f t="shared" si="224"/>
        <v>0</v>
      </c>
      <c r="OJ50" s="48">
        <f t="shared" si="224"/>
        <v>0</v>
      </c>
      <c r="OK50" s="48">
        <f t="shared" si="224"/>
        <v>0</v>
      </c>
      <c r="OL50" s="48">
        <f t="shared" si="224"/>
        <v>0</v>
      </c>
      <c r="OM50" s="48">
        <f t="shared" si="224"/>
        <v>0</v>
      </c>
      <c r="ON50" s="48">
        <f t="shared" si="224"/>
        <v>0</v>
      </c>
      <c r="OO50" s="48">
        <f t="shared" si="224"/>
        <v>0</v>
      </c>
      <c r="OP50" s="48">
        <f t="shared" si="224"/>
        <v>0</v>
      </c>
      <c r="OQ50" s="48">
        <f t="shared" si="224"/>
        <v>0</v>
      </c>
      <c r="OR50" s="48">
        <f t="shared" si="224"/>
        <v>0</v>
      </c>
      <c r="OS50" s="48">
        <f t="shared" si="225"/>
        <v>0</v>
      </c>
      <c r="OT50" s="48">
        <f t="shared" si="225"/>
        <v>0</v>
      </c>
      <c r="OU50" s="48">
        <f t="shared" si="225"/>
        <v>0</v>
      </c>
      <c r="OV50" s="48">
        <f t="shared" si="225"/>
        <v>0</v>
      </c>
      <c r="OW50" s="48">
        <f t="shared" si="225"/>
        <v>0</v>
      </c>
      <c r="OX50" s="48">
        <f t="shared" si="225"/>
        <v>0</v>
      </c>
      <c r="OY50" s="48">
        <f t="shared" si="225"/>
        <v>0</v>
      </c>
      <c r="OZ50" s="48">
        <f t="shared" si="225"/>
        <v>0</v>
      </c>
      <c r="PA50" s="48">
        <f t="shared" si="225"/>
        <v>0</v>
      </c>
      <c r="PB50" s="48">
        <f t="shared" si="225"/>
        <v>0</v>
      </c>
      <c r="PC50" s="48">
        <f t="shared" si="226"/>
        <v>0</v>
      </c>
      <c r="PD50" s="48">
        <f t="shared" si="226"/>
        <v>0</v>
      </c>
      <c r="PE50" s="48">
        <f t="shared" si="226"/>
        <v>0</v>
      </c>
      <c r="PF50" s="48">
        <f t="shared" si="226"/>
        <v>0</v>
      </c>
      <c r="PG50" s="48">
        <f t="shared" si="226"/>
        <v>0</v>
      </c>
      <c r="PH50" s="48">
        <f t="shared" si="226"/>
        <v>0</v>
      </c>
      <c r="PI50" s="48">
        <f t="shared" si="226"/>
        <v>0</v>
      </c>
      <c r="PJ50" s="48">
        <f t="shared" si="226"/>
        <v>0</v>
      </c>
      <c r="PK50" s="48">
        <f t="shared" si="226"/>
        <v>0</v>
      </c>
      <c r="PL50" s="48">
        <f t="shared" si="226"/>
        <v>0</v>
      </c>
      <c r="PM50" s="48">
        <f t="shared" si="226"/>
        <v>0</v>
      </c>
      <c r="PN50" s="48">
        <f t="shared" si="226"/>
        <v>0</v>
      </c>
    </row>
    <row r="51" spans="1:430" x14ac:dyDescent="0.3">
      <c r="A51" s="29">
        <v>32</v>
      </c>
      <c r="B51" s="30">
        <f t="shared" si="96"/>
        <v>88.888888888888886</v>
      </c>
      <c r="C51" s="31">
        <f t="shared" si="97"/>
        <v>93.367130959034</v>
      </c>
      <c r="D51" s="29">
        <f t="shared" si="98"/>
        <v>160</v>
      </c>
      <c r="E51" s="30">
        <f t="shared" si="99"/>
        <v>52.253016273580279</v>
      </c>
      <c r="F51" s="30">
        <f t="shared" si="104"/>
        <v>0.65429052784230635</v>
      </c>
      <c r="G51" s="30">
        <f t="shared" si="100"/>
        <v>0.44091444845796246</v>
      </c>
      <c r="H51" s="30">
        <f t="shared" si="101"/>
        <v>0.21337607938434389</v>
      </c>
      <c r="I51" s="30">
        <f t="shared" si="102"/>
        <v>4.2960677205674876E-2</v>
      </c>
      <c r="J51" s="30">
        <f t="shared" si="103"/>
        <v>0.61132985063663148</v>
      </c>
      <c r="W51" s="46">
        <v>48</v>
      </c>
      <c r="X51" s="49">
        <f t="shared" si="14"/>
        <v>240</v>
      </c>
      <c r="Y51" s="52" t="str">
        <f t="shared" si="181"/>
        <v/>
      </c>
      <c r="Z51" s="63">
        <f t="shared" si="182"/>
        <v>0</v>
      </c>
      <c r="AA51" s="50">
        <f t="shared" si="187"/>
        <v>0</v>
      </c>
      <c r="AB51" s="50">
        <v>0.14580858824513962</v>
      </c>
      <c r="AC51" s="62">
        <f t="shared" si="186"/>
        <v>211.69070113795021</v>
      </c>
      <c r="AD51" s="54"/>
      <c r="AE51" s="46">
        <v>49</v>
      </c>
      <c r="AF51" s="51">
        <f t="shared" si="183"/>
        <v>0</v>
      </c>
      <c r="AG51" s="51">
        <f t="shared" si="188"/>
        <v>0</v>
      </c>
      <c r="AH51" s="51">
        <f t="shared" si="188"/>
        <v>0</v>
      </c>
      <c r="AI51" s="51">
        <f t="shared" si="188"/>
        <v>0</v>
      </c>
      <c r="AJ51" s="51">
        <f t="shared" si="188"/>
        <v>0</v>
      </c>
      <c r="AK51" s="51">
        <f t="shared" si="188"/>
        <v>0</v>
      </c>
      <c r="AL51" s="51">
        <f t="shared" si="188"/>
        <v>0</v>
      </c>
      <c r="AM51" s="51">
        <f t="shared" si="188"/>
        <v>0</v>
      </c>
      <c r="AN51" s="51">
        <f t="shared" si="188"/>
        <v>0</v>
      </c>
      <c r="AO51" s="51">
        <f t="shared" si="188"/>
        <v>0</v>
      </c>
      <c r="AP51" s="51">
        <f t="shared" si="188"/>
        <v>0</v>
      </c>
      <c r="AQ51" s="51">
        <f t="shared" si="189"/>
        <v>0</v>
      </c>
      <c r="AR51" s="51">
        <f t="shared" si="189"/>
        <v>0</v>
      </c>
      <c r="AS51" s="51">
        <f t="shared" si="189"/>
        <v>0</v>
      </c>
      <c r="AT51" s="51">
        <f t="shared" si="189"/>
        <v>0</v>
      </c>
      <c r="AU51" s="51">
        <f t="shared" si="189"/>
        <v>0</v>
      </c>
      <c r="AV51" s="51">
        <f t="shared" si="189"/>
        <v>0</v>
      </c>
      <c r="AW51" s="51">
        <f t="shared" si="189"/>
        <v>0</v>
      </c>
      <c r="AX51" s="51">
        <f t="shared" si="189"/>
        <v>0</v>
      </c>
      <c r="AY51" s="51">
        <f t="shared" si="189"/>
        <v>0</v>
      </c>
      <c r="AZ51" s="51">
        <f t="shared" si="189"/>
        <v>0</v>
      </c>
      <c r="BA51" s="51">
        <f t="shared" si="190"/>
        <v>0</v>
      </c>
      <c r="BB51" s="51">
        <f t="shared" si="190"/>
        <v>0</v>
      </c>
      <c r="BC51" s="51">
        <f t="shared" si="190"/>
        <v>0</v>
      </c>
      <c r="BD51" s="51">
        <f t="shared" si="190"/>
        <v>0</v>
      </c>
      <c r="BE51" s="51">
        <f t="shared" si="190"/>
        <v>0</v>
      </c>
      <c r="BF51" s="51">
        <f t="shared" si="190"/>
        <v>0</v>
      </c>
      <c r="BG51" s="51">
        <f t="shared" si="190"/>
        <v>0</v>
      </c>
      <c r="BH51" s="51">
        <f t="shared" si="190"/>
        <v>1.4372901692793086E-5</v>
      </c>
      <c r="BI51" s="51">
        <f t="shared" si="190"/>
        <v>2.7857067307628778E-5</v>
      </c>
      <c r="BJ51" s="51">
        <f t="shared" si="190"/>
        <v>4.1075027703360157E-5</v>
      </c>
      <c r="BK51" s="51">
        <f t="shared" si="191"/>
        <v>5.9699549011322866E-5</v>
      </c>
      <c r="BL51" s="51">
        <f t="shared" si="191"/>
        <v>8.7540741517313391E-5</v>
      </c>
      <c r="BM51" s="51">
        <f t="shared" si="191"/>
        <v>1.2837388479443857E-4</v>
      </c>
      <c r="BN51" s="51">
        <f t="shared" si="191"/>
        <v>1.8776725283595457E-4</v>
      </c>
      <c r="BO51" s="51">
        <f t="shared" si="191"/>
        <v>2.7490993918839258E-4</v>
      </c>
      <c r="BP51" s="51">
        <f t="shared" si="191"/>
        <v>4.0443968208431289E-4</v>
      </c>
      <c r="BQ51" s="51">
        <f t="shared" si="191"/>
        <v>5.9827068957529241E-4</v>
      </c>
      <c r="BR51" s="51">
        <f t="shared" si="191"/>
        <v>8.8742146466493359E-4</v>
      </c>
      <c r="BS51" s="51">
        <f t="shared" si="191"/>
        <v>1.3138426304416823E-3</v>
      </c>
      <c r="BT51" s="51">
        <f t="shared" si="191"/>
        <v>1.9322447552118155E-3</v>
      </c>
      <c r="BU51" s="51">
        <f t="shared" si="192"/>
        <v>2.9578823769679957E-3</v>
      </c>
      <c r="BV51" s="51">
        <f t="shared" si="192"/>
        <v>4.3725776573519236E-3</v>
      </c>
      <c r="BW51" s="51">
        <f t="shared" si="192"/>
        <v>5.6037913669719245E-3</v>
      </c>
      <c r="BX51" s="51">
        <f t="shared" si="192"/>
        <v>6.0067150249743864E-3</v>
      </c>
      <c r="BY51" s="51">
        <f t="shared" si="192"/>
        <v>5.0334268353983951E-3</v>
      </c>
      <c r="BZ51" s="51">
        <f t="shared" si="192"/>
        <v>2.648818732339102E-3</v>
      </c>
      <c r="CA51" s="51">
        <f t="shared" si="192"/>
        <v>7.6072713075802073E-4</v>
      </c>
      <c r="CB51" s="51">
        <f t="shared" si="192"/>
        <v>0</v>
      </c>
      <c r="CC51" s="51">
        <f t="shared" si="192"/>
        <v>0</v>
      </c>
      <c r="CD51" s="51">
        <f t="shared" si="192"/>
        <v>0</v>
      </c>
      <c r="CE51" s="51">
        <f t="shared" si="193"/>
        <v>0</v>
      </c>
      <c r="CF51" s="51">
        <f t="shared" si="193"/>
        <v>0</v>
      </c>
      <c r="CG51" s="51">
        <f t="shared" si="193"/>
        <v>0</v>
      </c>
      <c r="CH51" s="51">
        <f t="shared" si="193"/>
        <v>0</v>
      </c>
      <c r="CI51" s="51">
        <f t="shared" si="193"/>
        <v>0</v>
      </c>
      <c r="CJ51" s="51">
        <f t="shared" si="193"/>
        <v>0</v>
      </c>
      <c r="CK51" s="51">
        <f t="shared" si="193"/>
        <v>0</v>
      </c>
      <c r="CL51" s="51">
        <f t="shared" si="193"/>
        <v>0</v>
      </c>
      <c r="CM51" s="51">
        <f t="shared" si="193"/>
        <v>0</v>
      </c>
      <c r="CN51" s="51">
        <f t="shared" si="193"/>
        <v>0</v>
      </c>
      <c r="CO51" s="51">
        <f t="shared" si="194"/>
        <v>0</v>
      </c>
      <c r="CP51" s="51">
        <f t="shared" si="194"/>
        <v>0</v>
      </c>
      <c r="CQ51" s="51">
        <f t="shared" si="194"/>
        <v>0</v>
      </c>
      <c r="CR51" s="51">
        <f t="shared" si="194"/>
        <v>0</v>
      </c>
      <c r="CS51" s="51">
        <f t="shared" si="194"/>
        <v>0</v>
      </c>
      <c r="CT51" s="51">
        <f t="shared" si="194"/>
        <v>0</v>
      </c>
      <c r="CU51" s="51">
        <f t="shared" si="194"/>
        <v>0</v>
      </c>
      <c r="CV51" s="51">
        <f t="shared" si="194"/>
        <v>0</v>
      </c>
      <c r="CW51" s="51">
        <f t="shared" si="194"/>
        <v>0</v>
      </c>
      <c r="CX51" s="51">
        <f t="shared" si="194"/>
        <v>0</v>
      </c>
      <c r="CY51" s="51">
        <f t="shared" si="195"/>
        <v>0</v>
      </c>
      <c r="CZ51" s="51">
        <f t="shared" si="195"/>
        <v>0</v>
      </c>
      <c r="DA51" s="51">
        <f t="shared" si="195"/>
        <v>0</v>
      </c>
      <c r="DB51" s="51">
        <f t="shared" si="195"/>
        <v>0</v>
      </c>
      <c r="DC51" s="51">
        <f t="shared" si="195"/>
        <v>0</v>
      </c>
      <c r="DD51" s="51">
        <f t="shared" si="195"/>
        <v>0</v>
      </c>
      <c r="DE51" s="51">
        <f t="shared" si="195"/>
        <v>0</v>
      </c>
      <c r="DF51" s="51">
        <f t="shared" si="195"/>
        <v>0</v>
      </c>
      <c r="DG51" s="51">
        <f t="shared" si="195"/>
        <v>0</v>
      </c>
      <c r="DH51" s="51">
        <f t="shared" si="195"/>
        <v>0</v>
      </c>
      <c r="DI51" s="51">
        <f t="shared" si="196"/>
        <v>0</v>
      </c>
      <c r="DJ51" s="51">
        <f t="shared" si="196"/>
        <v>0</v>
      </c>
      <c r="DK51" s="51">
        <f t="shared" si="196"/>
        <v>0</v>
      </c>
      <c r="DL51" s="51">
        <f t="shared" si="196"/>
        <v>0</v>
      </c>
      <c r="DM51" s="51">
        <f t="shared" si="196"/>
        <v>0</v>
      </c>
      <c r="DN51" s="51">
        <f t="shared" si="196"/>
        <v>0</v>
      </c>
      <c r="DO51" s="51">
        <f t="shared" si="196"/>
        <v>0</v>
      </c>
      <c r="DP51" s="51">
        <f t="shared" si="196"/>
        <v>0</v>
      </c>
      <c r="DQ51" s="51">
        <f t="shared" si="196"/>
        <v>0</v>
      </c>
      <c r="DR51" s="51">
        <f t="shared" si="196"/>
        <v>0</v>
      </c>
      <c r="DS51" s="51">
        <f t="shared" si="197"/>
        <v>0</v>
      </c>
      <c r="DT51" s="51">
        <f t="shared" si="197"/>
        <v>0</v>
      </c>
      <c r="DU51" s="51">
        <f t="shared" si="197"/>
        <v>0</v>
      </c>
      <c r="DV51" s="51">
        <f t="shared" si="197"/>
        <v>0</v>
      </c>
      <c r="DW51" s="51">
        <f t="shared" si="197"/>
        <v>0</v>
      </c>
      <c r="DX51" s="51">
        <f t="shared" si="197"/>
        <v>0</v>
      </c>
      <c r="DY51" s="51">
        <f t="shared" si="197"/>
        <v>0</v>
      </c>
      <c r="DZ51" s="51">
        <f t="shared" si="197"/>
        <v>0</v>
      </c>
      <c r="EA51" s="51">
        <f t="shared" si="197"/>
        <v>0</v>
      </c>
      <c r="EB51" s="51">
        <f t="shared" si="197"/>
        <v>0</v>
      </c>
      <c r="EC51" s="51">
        <f t="shared" si="198"/>
        <v>0</v>
      </c>
      <c r="ED51" s="51">
        <f t="shared" si="198"/>
        <v>0</v>
      </c>
      <c r="EE51" s="51">
        <f t="shared" si="198"/>
        <v>0</v>
      </c>
      <c r="EF51" s="51">
        <f t="shared" si="198"/>
        <v>0</v>
      </c>
      <c r="EG51" s="51">
        <f t="shared" si="198"/>
        <v>0</v>
      </c>
      <c r="EH51" s="51">
        <f t="shared" si="198"/>
        <v>0</v>
      </c>
      <c r="EI51" s="51">
        <f t="shared" si="198"/>
        <v>0</v>
      </c>
      <c r="EJ51" s="51">
        <f t="shared" si="198"/>
        <v>0</v>
      </c>
      <c r="EK51" s="51">
        <f t="shared" si="198"/>
        <v>0</v>
      </c>
      <c r="EL51" s="51">
        <f t="shared" si="198"/>
        <v>0</v>
      </c>
      <c r="EM51" s="51">
        <f t="shared" si="199"/>
        <v>0</v>
      </c>
      <c r="EN51" s="51">
        <f t="shared" si="199"/>
        <v>0</v>
      </c>
      <c r="EO51" s="51">
        <f t="shared" si="199"/>
        <v>0</v>
      </c>
      <c r="EP51" s="51">
        <f t="shared" si="199"/>
        <v>0</v>
      </c>
      <c r="EQ51" s="51">
        <f t="shared" si="199"/>
        <v>0</v>
      </c>
      <c r="ER51" s="51">
        <f t="shared" si="199"/>
        <v>0</v>
      </c>
      <c r="ES51" s="51">
        <f t="shared" si="199"/>
        <v>0</v>
      </c>
      <c r="ET51" s="51">
        <f t="shared" si="199"/>
        <v>0</v>
      </c>
      <c r="EU51" s="51">
        <f t="shared" si="199"/>
        <v>0</v>
      </c>
      <c r="EV51" s="51">
        <f t="shared" si="199"/>
        <v>0</v>
      </c>
      <c r="EW51" s="51">
        <f t="shared" si="200"/>
        <v>0</v>
      </c>
      <c r="EX51" s="51">
        <f t="shared" si="200"/>
        <v>0</v>
      </c>
      <c r="EY51" s="51">
        <f t="shared" si="200"/>
        <v>0</v>
      </c>
      <c r="EZ51" s="51">
        <f t="shared" si="200"/>
        <v>0</v>
      </c>
      <c r="FA51" s="51">
        <f t="shared" si="200"/>
        <v>0</v>
      </c>
      <c r="FB51" s="51">
        <f t="shared" si="200"/>
        <v>0</v>
      </c>
      <c r="FC51" s="51">
        <f t="shared" si="200"/>
        <v>0</v>
      </c>
      <c r="FD51" s="51">
        <f t="shared" si="200"/>
        <v>0</v>
      </c>
      <c r="FE51" s="51">
        <f t="shared" si="200"/>
        <v>0</v>
      </c>
      <c r="FF51" s="51">
        <f t="shared" si="200"/>
        <v>0</v>
      </c>
      <c r="FG51" s="51">
        <f t="shared" si="201"/>
        <v>0</v>
      </c>
      <c r="FH51" s="51">
        <f t="shared" si="201"/>
        <v>0</v>
      </c>
      <c r="FI51" s="51">
        <f t="shared" si="201"/>
        <v>0</v>
      </c>
      <c r="FJ51" s="51">
        <f t="shared" si="201"/>
        <v>0</v>
      </c>
      <c r="FK51" s="51">
        <f t="shared" si="201"/>
        <v>0</v>
      </c>
      <c r="FL51" s="51">
        <f t="shared" si="201"/>
        <v>0</v>
      </c>
      <c r="FM51" s="51">
        <f t="shared" si="201"/>
        <v>0</v>
      </c>
      <c r="FN51" s="51">
        <f t="shared" si="201"/>
        <v>0</v>
      </c>
      <c r="FO51" s="51">
        <f t="shared" si="201"/>
        <v>0</v>
      </c>
      <c r="FP51" s="51">
        <f t="shared" si="201"/>
        <v>0</v>
      </c>
      <c r="FQ51" s="51">
        <f t="shared" si="202"/>
        <v>0</v>
      </c>
      <c r="FR51" s="51">
        <f t="shared" si="202"/>
        <v>0</v>
      </c>
      <c r="FS51" s="51">
        <f t="shared" si="202"/>
        <v>0</v>
      </c>
      <c r="FT51" s="51">
        <f t="shared" si="202"/>
        <v>0</v>
      </c>
      <c r="FU51" s="51">
        <f t="shared" si="202"/>
        <v>0</v>
      </c>
      <c r="FV51" s="51">
        <f t="shared" si="202"/>
        <v>0</v>
      </c>
      <c r="FW51" s="51">
        <f t="shared" si="202"/>
        <v>0</v>
      </c>
      <c r="FX51" s="51">
        <f t="shared" si="202"/>
        <v>0</v>
      </c>
      <c r="FY51" s="51">
        <f t="shared" si="202"/>
        <v>0</v>
      </c>
      <c r="FZ51" s="51">
        <f t="shared" si="202"/>
        <v>0</v>
      </c>
      <c r="GA51" s="51">
        <f t="shared" si="203"/>
        <v>0</v>
      </c>
      <c r="GB51" s="51">
        <f t="shared" si="203"/>
        <v>0</v>
      </c>
      <c r="GC51" s="51">
        <f t="shared" si="203"/>
        <v>0</v>
      </c>
      <c r="GD51" s="51">
        <f t="shared" si="203"/>
        <v>0</v>
      </c>
      <c r="GE51" s="51">
        <f t="shared" si="203"/>
        <v>0</v>
      </c>
      <c r="GF51" s="51">
        <f t="shared" si="203"/>
        <v>0</v>
      </c>
      <c r="GG51" s="51">
        <f t="shared" si="203"/>
        <v>0</v>
      </c>
      <c r="GH51" s="51">
        <f t="shared" si="203"/>
        <v>0</v>
      </c>
      <c r="GI51" s="51">
        <f t="shared" si="203"/>
        <v>0</v>
      </c>
      <c r="GJ51" s="51">
        <f t="shared" si="203"/>
        <v>0</v>
      </c>
      <c r="GK51" s="51">
        <f t="shared" si="204"/>
        <v>0</v>
      </c>
      <c r="GL51" s="51">
        <f t="shared" si="204"/>
        <v>0</v>
      </c>
      <c r="GM51" s="51">
        <f t="shared" si="204"/>
        <v>0</v>
      </c>
      <c r="GN51" s="51">
        <f t="shared" si="204"/>
        <v>0</v>
      </c>
      <c r="GO51" s="51">
        <f t="shared" si="204"/>
        <v>0</v>
      </c>
      <c r="GP51" s="51">
        <f t="shared" si="204"/>
        <v>0</v>
      </c>
      <c r="GQ51" s="51">
        <f t="shared" si="204"/>
        <v>0</v>
      </c>
      <c r="GR51" s="51">
        <f t="shared" si="204"/>
        <v>0</v>
      </c>
      <c r="GS51" s="51">
        <f t="shared" si="204"/>
        <v>0</v>
      </c>
      <c r="GT51" s="51">
        <f t="shared" si="204"/>
        <v>0</v>
      </c>
      <c r="GU51" s="51">
        <f t="shared" si="205"/>
        <v>0</v>
      </c>
      <c r="GV51" s="51">
        <f t="shared" si="205"/>
        <v>0</v>
      </c>
      <c r="GW51" s="51">
        <f t="shared" si="205"/>
        <v>0</v>
      </c>
      <c r="GX51" s="51">
        <f t="shared" si="205"/>
        <v>0</v>
      </c>
      <c r="GY51" s="51">
        <f t="shared" si="205"/>
        <v>0</v>
      </c>
      <c r="GZ51" s="51">
        <f t="shared" si="205"/>
        <v>0</v>
      </c>
      <c r="HA51" s="51">
        <f t="shared" si="205"/>
        <v>0</v>
      </c>
      <c r="HB51" s="51">
        <f t="shared" si="205"/>
        <v>0</v>
      </c>
      <c r="HC51" s="51">
        <f t="shared" si="205"/>
        <v>0</v>
      </c>
      <c r="HD51" s="51">
        <f t="shared" si="205"/>
        <v>0</v>
      </c>
      <c r="HE51" s="51">
        <f t="shared" si="206"/>
        <v>0</v>
      </c>
      <c r="HF51" s="51">
        <f t="shared" si="206"/>
        <v>0</v>
      </c>
      <c r="HG51" s="51">
        <f t="shared" si="206"/>
        <v>0</v>
      </c>
      <c r="HH51" s="51">
        <f t="shared" si="206"/>
        <v>0</v>
      </c>
      <c r="HI51" s="51">
        <f t="shared" si="206"/>
        <v>0</v>
      </c>
      <c r="HJ51" s="51">
        <f t="shared" si="206"/>
        <v>0</v>
      </c>
      <c r="HK51" s="51">
        <f t="shared" si="206"/>
        <v>0</v>
      </c>
      <c r="HL51" s="51">
        <f t="shared" si="206"/>
        <v>0</v>
      </c>
      <c r="HM51" s="51">
        <f t="shared" si="206"/>
        <v>0</v>
      </c>
      <c r="HN51" s="51">
        <f t="shared" si="206"/>
        <v>0</v>
      </c>
      <c r="HO51" s="51">
        <f t="shared" si="206"/>
        <v>0</v>
      </c>
      <c r="HP51" s="51">
        <f t="shared" si="206"/>
        <v>0</v>
      </c>
      <c r="HR51" s="46">
        <v>48</v>
      </c>
      <c r="HS51" s="49">
        <f t="shared" si="35"/>
        <v>240</v>
      </c>
      <c r="HT51" s="52" t="str">
        <f t="shared" si="36"/>
        <v/>
      </c>
      <c r="HU51" s="63">
        <f t="shared" si="37"/>
        <v>0</v>
      </c>
      <c r="HV51" s="50">
        <f t="shared" si="207"/>
        <v>0</v>
      </c>
      <c r="HW51" s="50" t="str">
        <f t="shared" si="184"/>
        <v>04:00</v>
      </c>
      <c r="HX51" s="50">
        <v>0</v>
      </c>
      <c r="HY51" s="62">
        <f>HY50+HX51*Escenario1!$D$15*0.06</f>
        <v>468.72665229745769</v>
      </c>
      <c r="HZ51" s="50">
        <f t="shared" si="38"/>
        <v>0</v>
      </c>
      <c r="IA51" s="64">
        <f>IA50+HZ51*Escenario1!$D$15*0.06</f>
        <v>258.16395932323189</v>
      </c>
      <c r="IB51" s="54"/>
      <c r="IC51" s="47">
        <v>49</v>
      </c>
      <c r="ID51" s="48">
        <f t="shared" si="185"/>
        <v>0</v>
      </c>
      <c r="IE51" s="48">
        <f t="shared" si="208"/>
        <v>0</v>
      </c>
      <c r="IF51" s="48">
        <f t="shared" si="208"/>
        <v>0</v>
      </c>
      <c r="IG51" s="48">
        <f t="shared" si="208"/>
        <v>0</v>
      </c>
      <c r="IH51" s="48">
        <f t="shared" si="208"/>
        <v>0</v>
      </c>
      <c r="II51" s="48">
        <f t="shared" si="208"/>
        <v>0</v>
      </c>
      <c r="IJ51" s="48">
        <f t="shared" si="208"/>
        <v>0</v>
      </c>
      <c r="IK51" s="48">
        <f t="shared" si="208"/>
        <v>0</v>
      </c>
      <c r="IL51" s="48">
        <f t="shared" si="208"/>
        <v>0</v>
      </c>
      <c r="IM51" s="48">
        <f t="shared" si="208"/>
        <v>0</v>
      </c>
      <c r="IN51" s="48">
        <f t="shared" si="208"/>
        <v>0</v>
      </c>
      <c r="IO51" s="48">
        <f t="shared" si="209"/>
        <v>0</v>
      </c>
      <c r="IP51" s="48">
        <f t="shared" si="209"/>
        <v>0</v>
      </c>
      <c r="IQ51" s="48">
        <f t="shared" si="209"/>
        <v>0</v>
      </c>
      <c r="IR51" s="48">
        <f t="shared" si="209"/>
        <v>0</v>
      </c>
      <c r="IS51" s="48">
        <f t="shared" si="209"/>
        <v>0</v>
      </c>
      <c r="IT51" s="48">
        <f t="shared" si="209"/>
        <v>0</v>
      </c>
      <c r="IU51" s="48">
        <f t="shared" si="209"/>
        <v>0</v>
      </c>
      <c r="IV51" s="48">
        <f t="shared" si="209"/>
        <v>0</v>
      </c>
      <c r="IW51" s="48">
        <f t="shared" si="209"/>
        <v>0</v>
      </c>
      <c r="IX51" s="48">
        <f t="shared" si="209"/>
        <v>0</v>
      </c>
      <c r="IY51" s="48">
        <f t="shared" si="210"/>
        <v>0</v>
      </c>
      <c r="IZ51" s="48">
        <f t="shared" si="210"/>
        <v>0</v>
      </c>
      <c r="JA51" s="48">
        <f t="shared" si="210"/>
        <v>0</v>
      </c>
      <c r="JB51" s="48">
        <f t="shared" si="210"/>
        <v>0</v>
      </c>
      <c r="JC51" s="48">
        <f t="shared" si="210"/>
        <v>0</v>
      </c>
      <c r="JD51" s="48">
        <f t="shared" si="210"/>
        <v>0</v>
      </c>
      <c r="JE51" s="48">
        <f t="shared" si="210"/>
        <v>0</v>
      </c>
      <c r="JF51" s="48">
        <f t="shared" si="210"/>
        <v>0</v>
      </c>
      <c r="JG51" s="48">
        <f t="shared" si="210"/>
        <v>0</v>
      </c>
      <c r="JH51" s="48">
        <f t="shared" si="210"/>
        <v>0</v>
      </c>
      <c r="JI51" s="48">
        <f t="shared" si="211"/>
        <v>0</v>
      </c>
      <c r="JJ51" s="48">
        <f t="shared" si="211"/>
        <v>0</v>
      </c>
      <c r="JK51" s="48">
        <f t="shared" si="211"/>
        <v>0</v>
      </c>
      <c r="JL51" s="48">
        <f t="shared" si="211"/>
        <v>0</v>
      </c>
      <c r="JM51" s="48">
        <f t="shared" si="211"/>
        <v>0</v>
      </c>
      <c r="JN51" s="48">
        <f t="shared" si="211"/>
        <v>0</v>
      </c>
      <c r="JO51" s="48">
        <f t="shared" si="211"/>
        <v>0</v>
      </c>
      <c r="JP51" s="48">
        <f t="shared" si="211"/>
        <v>0</v>
      </c>
      <c r="JQ51" s="48">
        <f t="shared" si="211"/>
        <v>4.4751983576649488E-5</v>
      </c>
      <c r="JR51" s="48">
        <f t="shared" si="211"/>
        <v>1.1151658490373781E-4</v>
      </c>
      <c r="JS51" s="48">
        <f t="shared" si="212"/>
        <v>2.5595687974807398E-4</v>
      </c>
      <c r="JT51" s="48">
        <f t="shared" si="212"/>
        <v>5.8604981628922268E-4</v>
      </c>
      <c r="JU51" s="48">
        <f t="shared" si="212"/>
        <v>1.3658629589843377E-3</v>
      </c>
      <c r="JV51" s="48">
        <f t="shared" si="212"/>
        <v>3.2093238342923826E-3</v>
      </c>
      <c r="JW51" s="48">
        <f t="shared" si="212"/>
        <v>7.8504339864859992E-3</v>
      </c>
      <c r="JX51" s="48">
        <f t="shared" si="212"/>
        <v>1.2976985830460603E-2</v>
      </c>
      <c r="JY51" s="48">
        <f t="shared" si="212"/>
        <v>6.7154609757989992E-3</v>
      </c>
      <c r="JZ51" s="48">
        <f t="shared" si="212"/>
        <v>0</v>
      </c>
      <c r="KA51" s="48">
        <f t="shared" si="212"/>
        <v>0</v>
      </c>
      <c r="KB51" s="48">
        <f t="shared" si="212"/>
        <v>0</v>
      </c>
      <c r="KC51" s="48">
        <f t="shared" si="213"/>
        <v>0</v>
      </c>
      <c r="KD51" s="48">
        <f t="shared" si="213"/>
        <v>0</v>
      </c>
      <c r="KE51" s="48">
        <f t="shared" si="213"/>
        <v>0</v>
      </c>
      <c r="KF51" s="48">
        <f t="shared" si="213"/>
        <v>0</v>
      </c>
      <c r="KG51" s="48">
        <f t="shared" si="213"/>
        <v>0</v>
      </c>
      <c r="KH51" s="48">
        <f t="shared" si="213"/>
        <v>0</v>
      </c>
      <c r="KI51" s="48">
        <f t="shared" si="213"/>
        <v>0</v>
      </c>
      <c r="KJ51" s="48">
        <f t="shared" si="213"/>
        <v>0</v>
      </c>
      <c r="KK51" s="48">
        <f t="shared" si="213"/>
        <v>0</v>
      </c>
      <c r="KL51" s="48">
        <f t="shared" si="213"/>
        <v>0</v>
      </c>
      <c r="KM51" s="48">
        <f t="shared" si="214"/>
        <v>0</v>
      </c>
      <c r="KN51" s="48">
        <f t="shared" si="214"/>
        <v>0</v>
      </c>
      <c r="KO51" s="48">
        <f t="shared" si="214"/>
        <v>0</v>
      </c>
      <c r="KP51" s="48">
        <f t="shared" si="214"/>
        <v>0</v>
      </c>
      <c r="KQ51" s="48">
        <f t="shared" si="214"/>
        <v>0</v>
      </c>
      <c r="KR51" s="48">
        <f t="shared" si="214"/>
        <v>0</v>
      </c>
      <c r="KS51" s="48">
        <f t="shared" si="214"/>
        <v>0</v>
      </c>
      <c r="KT51" s="48">
        <f t="shared" si="214"/>
        <v>0</v>
      </c>
      <c r="KU51" s="48">
        <f t="shared" si="214"/>
        <v>0</v>
      </c>
      <c r="KV51" s="48">
        <f t="shared" si="214"/>
        <v>0</v>
      </c>
      <c r="KW51" s="48">
        <f t="shared" si="215"/>
        <v>0</v>
      </c>
      <c r="KX51" s="48">
        <f t="shared" si="215"/>
        <v>0</v>
      </c>
      <c r="KY51" s="48">
        <f t="shared" si="215"/>
        <v>0</v>
      </c>
      <c r="KZ51" s="48">
        <f t="shared" si="215"/>
        <v>0</v>
      </c>
      <c r="LA51" s="48">
        <f t="shared" si="215"/>
        <v>0</v>
      </c>
      <c r="LB51" s="48">
        <f t="shared" si="215"/>
        <v>0</v>
      </c>
      <c r="LC51" s="48">
        <f t="shared" si="215"/>
        <v>0</v>
      </c>
      <c r="LD51" s="48">
        <f t="shared" si="215"/>
        <v>0</v>
      </c>
      <c r="LE51" s="48">
        <f t="shared" si="215"/>
        <v>0</v>
      </c>
      <c r="LF51" s="48">
        <f t="shared" si="215"/>
        <v>0</v>
      </c>
      <c r="LG51" s="48">
        <f t="shared" si="216"/>
        <v>0</v>
      </c>
      <c r="LH51" s="48">
        <f t="shared" si="216"/>
        <v>0</v>
      </c>
      <c r="LI51" s="48">
        <f t="shared" si="216"/>
        <v>0</v>
      </c>
      <c r="LJ51" s="48">
        <f t="shared" si="216"/>
        <v>0</v>
      </c>
      <c r="LK51" s="48">
        <f t="shared" si="216"/>
        <v>0</v>
      </c>
      <c r="LL51" s="48">
        <f t="shared" si="216"/>
        <v>0</v>
      </c>
      <c r="LM51" s="48">
        <f t="shared" si="216"/>
        <v>0</v>
      </c>
      <c r="LN51" s="48">
        <f t="shared" si="216"/>
        <v>0</v>
      </c>
      <c r="LO51" s="48">
        <f t="shared" si="216"/>
        <v>0</v>
      </c>
      <c r="LP51" s="48">
        <f t="shared" si="216"/>
        <v>0</v>
      </c>
      <c r="LQ51" s="48">
        <f t="shared" si="217"/>
        <v>0</v>
      </c>
      <c r="LR51" s="48">
        <f t="shared" si="217"/>
        <v>0</v>
      </c>
      <c r="LS51" s="48">
        <f t="shared" si="217"/>
        <v>0</v>
      </c>
      <c r="LT51" s="48">
        <f t="shared" si="217"/>
        <v>0</v>
      </c>
      <c r="LU51" s="48">
        <f t="shared" si="217"/>
        <v>0</v>
      </c>
      <c r="LV51" s="48">
        <f t="shared" si="217"/>
        <v>0</v>
      </c>
      <c r="LW51" s="48">
        <f t="shared" si="217"/>
        <v>0</v>
      </c>
      <c r="LX51" s="48">
        <f t="shared" si="217"/>
        <v>0</v>
      </c>
      <c r="LY51" s="48">
        <f t="shared" si="217"/>
        <v>0</v>
      </c>
      <c r="LZ51" s="48">
        <f t="shared" si="217"/>
        <v>0</v>
      </c>
      <c r="MA51" s="48">
        <f t="shared" si="218"/>
        <v>0</v>
      </c>
      <c r="MB51" s="48">
        <f t="shared" si="218"/>
        <v>0</v>
      </c>
      <c r="MC51" s="48">
        <f t="shared" si="218"/>
        <v>0</v>
      </c>
      <c r="MD51" s="48">
        <f t="shared" si="218"/>
        <v>0</v>
      </c>
      <c r="ME51" s="48">
        <f t="shared" si="218"/>
        <v>0</v>
      </c>
      <c r="MF51" s="48">
        <f t="shared" si="218"/>
        <v>0</v>
      </c>
      <c r="MG51" s="48">
        <f t="shared" si="218"/>
        <v>0</v>
      </c>
      <c r="MH51" s="48">
        <f t="shared" si="218"/>
        <v>0</v>
      </c>
      <c r="MI51" s="48">
        <f t="shared" si="218"/>
        <v>0</v>
      </c>
      <c r="MJ51" s="48">
        <f t="shared" si="218"/>
        <v>0</v>
      </c>
      <c r="MK51" s="48">
        <f t="shared" si="219"/>
        <v>0</v>
      </c>
      <c r="ML51" s="48">
        <f t="shared" si="219"/>
        <v>0</v>
      </c>
      <c r="MM51" s="48">
        <f t="shared" si="219"/>
        <v>0</v>
      </c>
      <c r="MN51" s="48">
        <f t="shared" si="219"/>
        <v>0</v>
      </c>
      <c r="MO51" s="48">
        <f t="shared" si="219"/>
        <v>0</v>
      </c>
      <c r="MP51" s="48">
        <f t="shared" si="219"/>
        <v>0</v>
      </c>
      <c r="MQ51" s="48">
        <f t="shared" si="219"/>
        <v>0</v>
      </c>
      <c r="MR51" s="48">
        <f t="shared" si="219"/>
        <v>0</v>
      </c>
      <c r="MS51" s="48">
        <f t="shared" si="219"/>
        <v>0</v>
      </c>
      <c r="MT51" s="48">
        <f t="shared" si="219"/>
        <v>0</v>
      </c>
      <c r="MU51" s="48">
        <f t="shared" si="220"/>
        <v>0</v>
      </c>
      <c r="MV51" s="48">
        <f t="shared" si="220"/>
        <v>0</v>
      </c>
      <c r="MW51" s="48">
        <f t="shared" si="220"/>
        <v>0</v>
      </c>
      <c r="MX51" s="48">
        <f t="shared" si="220"/>
        <v>0</v>
      </c>
      <c r="MY51" s="48">
        <f t="shared" si="220"/>
        <v>0</v>
      </c>
      <c r="MZ51" s="48">
        <f t="shared" si="220"/>
        <v>0</v>
      </c>
      <c r="NA51" s="48">
        <f t="shared" si="220"/>
        <v>0</v>
      </c>
      <c r="NB51" s="48">
        <f t="shared" si="220"/>
        <v>0</v>
      </c>
      <c r="NC51" s="48">
        <f t="shared" si="220"/>
        <v>0</v>
      </c>
      <c r="ND51" s="48">
        <f t="shared" si="220"/>
        <v>0</v>
      </c>
      <c r="NE51" s="48">
        <f t="shared" si="221"/>
        <v>0</v>
      </c>
      <c r="NF51" s="48">
        <f t="shared" si="221"/>
        <v>0</v>
      </c>
      <c r="NG51" s="48">
        <f t="shared" si="221"/>
        <v>0</v>
      </c>
      <c r="NH51" s="48">
        <f t="shared" si="221"/>
        <v>0</v>
      </c>
      <c r="NI51" s="48">
        <f t="shared" si="221"/>
        <v>0</v>
      </c>
      <c r="NJ51" s="48">
        <f t="shared" si="221"/>
        <v>0</v>
      </c>
      <c r="NK51" s="48">
        <f t="shared" si="221"/>
        <v>0</v>
      </c>
      <c r="NL51" s="48">
        <f t="shared" si="221"/>
        <v>0</v>
      </c>
      <c r="NM51" s="48">
        <f t="shared" si="221"/>
        <v>0</v>
      </c>
      <c r="NN51" s="48">
        <f t="shared" si="221"/>
        <v>0</v>
      </c>
      <c r="NO51" s="48">
        <f t="shared" si="222"/>
        <v>0</v>
      </c>
      <c r="NP51" s="48">
        <f t="shared" si="222"/>
        <v>0</v>
      </c>
      <c r="NQ51" s="48">
        <f t="shared" si="222"/>
        <v>0</v>
      </c>
      <c r="NR51" s="48">
        <f t="shared" si="222"/>
        <v>0</v>
      </c>
      <c r="NS51" s="48">
        <f t="shared" si="222"/>
        <v>0</v>
      </c>
      <c r="NT51" s="48">
        <f t="shared" si="222"/>
        <v>0</v>
      </c>
      <c r="NU51" s="48">
        <f t="shared" si="222"/>
        <v>0</v>
      </c>
      <c r="NV51" s="48">
        <f t="shared" si="222"/>
        <v>0</v>
      </c>
      <c r="NW51" s="48">
        <f t="shared" si="222"/>
        <v>0</v>
      </c>
      <c r="NX51" s="48">
        <f t="shared" si="222"/>
        <v>0</v>
      </c>
      <c r="NY51" s="48">
        <f t="shared" si="223"/>
        <v>0</v>
      </c>
      <c r="NZ51" s="48">
        <f t="shared" si="223"/>
        <v>0</v>
      </c>
      <c r="OA51" s="48">
        <f t="shared" si="223"/>
        <v>0</v>
      </c>
      <c r="OB51" s="48">
        <f t="shared" si="223"/>
        <v>0</v>
      </c>
      <c r="OC51" s="48">
        <f t="shared" si="223"/>
        <v>0</v>
      </c>
      <c r="OD51" s="48">
        <f t="shared" si="223"/>
        <v>0</v>
      </c>
      <c r="OE51" s="48">
        <f t="shared" si="223"/>
        <v>0</v>
      </c>
      <c r="OF51" s="48">
        <f t="shared" si="223"/>
        <v>0</v>
      </c>
      <c r="OG51" s="48">
        <f t="shared" si="223"/>
        <v>0</v>
      </c>
      <c r="OH51" s="48">
        <f t="shared" si="223"/>
        <v>0</v>
      </c>
      <c r="OI51" s="48">
        <f t="shared" si="224"/>
        <v>0</v>
      </c>
      <c r="OJ51" s="48">
        <f t="shared" si="224"/>
        <v>0</v>
      </c>
      <c r="OK51" s="48">
        <f t="shared" si="224"/>
        <v>0</v>
      </c>
      <c r="OL51" s="48">
        <f t="shared" si="224"/>
        <v>0</v>
      </c>
      <c r="OM51" s="48">
        <f t="shared" si="224"/>
        <v>0</v>
      </c>
      <c r="ON51" s="48">
        <f t="shared" si="224"/>
        <v>0</v>
      </c>
      <c r="OO51" s="48">
        <f t="shared" si="224"/>
        <v>0</v>
      </c>
      <c r="OP51" s="48">
        <f t="shared" si="224"/>
        <v>0</v>
      </c>
      <c r="OQ51" s="48">
        <f t="shared" si="224"/>
        <v>0</v>
      </c>
      <c r="OR51" s="48">
        <f t="shared" si="224"/>
        <v>0</v>
      </c>
      <c r="OS51" s="48">
        <f t="shared" si="225"/>
        <v>0</v>
      </c>
      <c r="OT51" s="48">
        <f t="shared" si="225"/>
        <v>0</v>
      </c>
      <c r="OU51" s="48">
        <f t="shared" si="225"/>
        <v>0</v>
      </c>
      <c r="OV51" s="48">
        <f t="shared" si="225"/>
        <v>0</v>
      </c>
      <c r="OW51" s="48">
        <f t="shared" si="225"/>
        <v>0</v>
      </c>
      <c r="OX51" s="48">
        <f t="shared" si="225"/>
        <v>0</v>
      </c>
      <c r="OY51" s="48">
        <f t="shared" si="225"/>
        <v>0</v>
      </c>
      <c r="OZ51" s="48">
        <f t="shared" si="225"/>
        <v>0</v>
      </c>
      <c r="PA51" s="48">
        <f t="shared" si="225"/>
        <v>0</v>
      </c>
      <c r="PB51" s="48">
        <f t="shared" si="225"/>
        <v>0</v>
      </c>
      <c r="PC51" s="48">
        <f t="shared" si="226"/>
        <v>0</v>
      </c>
      <c r="PD51" s="48">
        <f t="shared" si="226"/>
        <v>0</v>
      </c>
      <c r="PE51" s="48">
        <f t="shared" si="226"/>
        <v>0</v>
      </c>
      <c r="PF51" s="48">
        <f t="shared" si="226"/>
        <v>0</v>
      </c>
      <c r="PG51" s="48">
        <f t="shared" si="226"/>
        <v>0</v>
      </c>
      <c r="PH51" s="48">
        <f t="shared" si="226"/>
        <v>0</v>
      </c>
      <c r="PI51" s="48">
        <f t="shared" si="226"/>
        <v>0</v>
      </c>
      <c r="PJ51" s="48">
        <f t="shared" si="226"/>
        <v>0</v>
      </c>
      <c r="PK51" s="48">
        <f t="shared" si="226"/>
        <v>0</v>
      </c>
      <c r="PL51" s="48">
        <f t="shared" si="226"/>
        <v>0</v>
      </c>
      <c r="PM51" s="48">
        <f t="shared" si="226"/>
        <v>0</v>
      </c>
      <c r="PN51" s="48">
        <f t="shared" si="226"/>
        <v>0</v>
      </c>
    </row>
    <row r="52" spans="1:430" x14ac:dyDescent="0.3">
      <c r="A52" s="29">
        <v>33</v>
      </c>
      <c r="B52" s="30">
        <f t="shared" si="96"/>
        <v>91.666666666666671</v>
      </c>
      <c r="C52" s="31">
        <f t="shared" si="97"/>
        <v>94.626215106175948</v>
      </c>
      <c r="D52" s="29">
        <f t="shared" si="98"/>
        <v>165</v>
      </c>
      <c r="E52" s="30">
        <f t="shared" si="99"/>
        <v>52.957664084374436</v>
      </c>
      <c r="F52" s="30">
        <f t="shared" si="104"/>
        <v>0.70464781079415673</v>
      </c>
      <c r="G52" s="30">
        <f t="shared" si="100"/>
        <v>0.48767921441437151</v>
      </c>
      <c r="H52" s="30">
        <f t="shared" si="101"/>
        <v>0.21696859637978522</v>
      </c>
      <c r="I52" s="30">
        <f t="shared" si="102"/>
        <v>5.7278625145104713E-2</v>
      </c>
      <c r="J52" s="30">
        <f t="shared" si="103"/>
        <v>0.64736918564905199</v>
      </c>
      <c r="W52" s="46">
        <v>49</v>
      </c>
      <c r="X52" s="49">
        <f t="shared" si="14"/>
        <v>245</v>
      </c>
      <c r="Y52" s="52" t="str">
        <f t="shared" si="181"/>
        <v/>
      </c>
      <c r="Z52" s="63">
        <f t="shared" si="182"/>
        <v>0</v>
      </c>
      <c r="AA52" s="50">
        <f t="shared" si="187"/>
        <v>0</v>
      </c>
      <c r="AB52" s="50">
        <v>9.8737503448769193E-2</v>
      </c>
      <c r="AC52" s="62">
        <f t="shared" si="186"/>
        <v>211.72032238898484</v>
      </c>
      <c r="AD52" s="54"/>
      <c r="AE52" s="46">
        <v>50</v>
      </c>
      <c r="AF52" s="51">
        <f t="shared" si="183"/>
        <v>0</v>
      </c>
      <c r="AG52" s="51">
        <f t="shared" si="188"/>
        <v>0</v>
      </c>
      <c r="AH52" s="51">
        <f t="shared" si="188"/>
        <v>0</v>
      </c>
      <c r="AI52" s="51">
        <f t="shared" si="188"/>
        <v>0</v>
      </c>
      <c r="AJ52" s="51">
        <f t="shared" si="188"/>
        <v>0</v>
      </c>
      <c r="AK52" s="51">
        <f t="shared" si="188"/>
        <v>0</v>
      </c>
      <c r="AL52" s="51">
        <f t="shared" si="188"/>
        <v>0</v>
      </c>
      <c r="AM52" s="51">
        <f t="shared" si="188"/>
        <v>0</v>
      </c>
      <c r="AN52" s="51">
        <f t="shared" si="188"/>
        <v>0</v>
      </c>
      <c r="AO52" s="51">
        <f t="shared" si="188"/>
        <v>0</v>
      </c>
      <c r="AP52" s="51">
        <f t="shared" si="188"/>
        <v>0</v>
      </c>
      <c r="AQ52" s="51">
        <f t="shared" si="189"/>
        <v>0</v>
      </c>
      <c r="AR52" s="51">
        <f t="shared" si="189"/>
        <v>0</v>
      </c>
      <c r="AS52" s="51">
        <f t="shared" si="189"/>
        <v>0</v>
      </c>
      <c r="AT52" s="51">
        <f t="shared" si="189"/>
        <v>0</v>
      </c>
      <c r="AU52" s="51">
        <f t="shared" si="189"/>
        <v>0</v>
      </c>
      <c r="AV52" s="51">
        <f t="shared" si="189"/>
        <v>0</v>
      </c>
      <c r="AW52" s="51">
        <f t="shared" si="189"/>
        <v>0</v>
      </c>
      <c r="AX52" s="51">
        <f t="shared" si="189"/>
        <v>0</v>
      </c>
      <c r="AY52" s="51">
        <f t="shared" si="189"/>
        <v>0</v>
      </c>
      <c r="AZ52" s="51">
        <f t="shared" si="189"/>
        <v>0</v>
      </c>
      <c r="BA52" s="51">
        <f t="shared" si="190"/>
        <v>0</v>
      </c>
      <c r="BB52" s="51">
        <f t="shared" si="190"/>
        <v>0</v>
      </c>
      <c r="BC52" s="51">
        <f t="shared" si="190"/>
        <v>0</v>
      </c>
      <c r="BD52" s="51">
        <f t="shared" si="190"/>
        <v>0</v>
      </c>
      <c r="BE52" s="51">
        <f t="shared" si="190"/>
        <v>0</v>
      </c>
      <c r="BF52" s="51">
        <f t="shared" si="190"/>
        <v>0</v>
      </c>
      <c r="BG52" s="51">
        <f t="shared" si="190"/>
        <v>0</v>
      </c>
      <c r="BH52" s="51">
        <f t="shared" si="190"/>
        <v>0</v>
      </c>
      <c r="BI52" s="51">
        <f t="shared" si="190"/>
        <v>1.4372901692793086E-5</v>
      </c>
      <c r="BJ52" s="51">
        <f t="shared" si="190"/>
        <v>2.7857067307628778E-5</v>
      </c>
      <c r="BK52" s="51">
        <f t="shared" si="191"/>
        <v>4.1075027703360157E-5</v>
      </c>
      <c r="BL52" s="51">
        <f t="shared" si="191"/>
        <v>5.9699549011322866E-5</v>
      </c>
      <c r="BM52" s="51">
        <f t="shared" si="191"/>
        <v>8.7540741517313391E-5</v>
      </c>
      <c r="BN52" s="51">
        <f t="shared" si="191"/>
        <v>1.2837388479443857E-4</v>
      </c>
      <c r="BO52" s="51">
        <f t="shared" si="191"/>
        <v>1.8776725283595457E-4</v>
      </c>
      <c r="BP52" s="51">
        <f t="shared" si="191"/>
        <v>2.7490993918839258E-4</v>
      </c>
      <c r="BQ52" s="51">
        <f t="shared" si="191"/>
        <v>4.0443968208431289E-4</v>
      </c>
      <c r="BR52" s="51">
        <f t="shared" si="191"/>
        <v>5.9827068957529241E-4</v>
      </c>
      <c r="BS52" s="51">
        <f t="shared" si="191"/>
        <v>8.8742146466493359E-4</v>
      </c>
      <c r="BT52" s="51">
        <f t="shared" si="191"/>
        <v>1.3138426304416823E-3</v>
      </c>
      <c r="BU52" s="51">
        <f t="shared" si="192"/>
        <v>1.9322447552118155E-3</v>
      </c>
      <c r="BV52" s="51">
        <f t="shared" si="192"/>
        <v>2.9578823769679957E-3</v>
      </c>
      <c r="BW52" s="51">
        <f t="shared" si="192"/>
        <v>4.3725776573519236E-3</v>
      </c>
      <c r="BX52" s="51">
        <f t="shared" si="192"/>
        <v>5.6037913669719245E-3</v>
      </c>
      <c r="BY52" s="51">
        <f t="shared" si="192"/>
        <v>6.0067150249743864E-3</v>
      </c>
      <c r="BZ52" s="51">
        <f t="shared" si="192"/>
        <v>5.0334268353983951E-3</v>
      </c>
      <c r="CA52" s="51">
        <f t="shared" si="192"/>
        <v>2.648818732339102E-3</v>
      </c>
      <c r="CB52" s="51">
        <f t="shared" si="192"/>
        <v>7.6072713075802073E-4</v>
      </c>
      <c r="CC52" s="51">
        <f t="shared" si="192"/>
        <v>0</v>
      </c>
      <c r="CD52" s="51">
        <f t="shared" si="192"/>
        <v>0</v>
      </c>
      <c r="CE52" s="51">
        <f t="shared" si="193"/>
        <v>0</v>
      </c>
      <c r="CF52" s="51">
        <f t="shared" si="193"/>
        <v>0</v>
      </c>
      <c r="CG52" s="51">
        <f t="shared" si="193"/>
        <v>0</v>
      </c>
      <c r="CH52" s="51">
        <f t="shared" si="193"/>
        <v>0</v>
      </c>
      <c r="CI52" s="51">
        <f t="shared" si="193"/>
        <v>0</v>
      </c>
      <c r="CJ52" s="51">
        <f t="shared" si="193"/>
        <v>0</v>
      </c>
      <c r="CK52" s="51">
        <f t="shared" si="193"/>
        <v>0</v>
      </c>
      <c r="CL52" s="51">
        <f t="shared" si="193"/>
        <v>0</v>
      </c>
      <c r="CM52" s="51">
        <f t="shared" si="193"/>
        <v>0</v>
      </c>
      <c r="CN52" s="51">
        <f t="shared" si="193"/>
        <v>0</v>
      </c>
      <c r="CO52" s="51">
        <f t="shared" si="194"/>
        <v>0</v>
      </c>
      <c r="CP52" s="51">
        <f t="shared" si="194"/>
        <v>0</v>
      </c>
      <c r="CQ52" s="51">
        <f t="shared" si="194"/>
        <v>0</v>
      </c>
      <c r="CR52" s="51">
        <f t="shared" si="194"/>
        <v>0</v>
      </c>
      <c r="CS52" s="51">
        <f t="shared" si="194"/>
        <v>0</v>
      </c>
      <c r="CT52" s="51">
        <f t="shared" si="194"/>
        <v>0</v>
      </c>
      <c r="CU52" s="51">
        <f t="shared" si="194"/>
        <v>0</v>
      </c>
      <c r="CV52" s="51">
        <f t="shared" si="194"/>
        <v>0</v>
      </c>
      <c r="CW52" s="51">
        <f t="shared" si="194"/>
        <v>0</v>
      </c>
      <c r="CX52" s="51">
        <f t="shared" si="194"/>
        <v>0</v>
      </c>
      <c r="CY52" s="51">
        <f t="shared" si="195"/>
        <v>0</v>
      </c>
      <c r="CZ52" s="51">
        <f t="shared" si="195"/>
        <v>0</v>
      </c>
      <c r="DA52" s="51">
        <f t="shared" si="195"/>
        <v>0</v>
      </c>
      <c r="DB52" s="51">
        <f t="shared" si="195"/>
        <v>0</v>
      </c>
      <c r="DC52" s="51">
        <f t="shared" si="195"/>
        <v>0</v>
      </c>
      <c r="DD52" s="51">
        <f t="shared" si="195"/>
        <v>0</v>
      </c>
      <c r="DE52" s="51">
        <f t="shared" si="195"/>
        <v>0</v>
      </c>
      <c r="DF52" s="51">
        <f t="shared" si="195"/>
        <v>0</v>
      </c>
      <c r="DG52" s="51">
        <f t="shared" si="195"/>
        <v>0</v>
      </c>
      <c r="DH52" s="51">
        <f t="shared" si="195"/>
        <v>0</v>
      </c>
      <c r="DI52" s="51">
        <f t="shared" si="196"/>
        <v>0</v>
      </c>
      <c r="DJ52" s="51">
        <f t="shared" si="196"/>
        <v>0</v>
      </c>
      <c r="DK52" s="51">
        <f t="shared" si="196"/>
        <v>0</v>
      </c>
      <c r="DL52" s="51">
        <f t="shared" si="196"/>
        <v>0</v>
      </c>
      <c r="DM52" s="51">
        <f t="shared" si="196"/>
        <v>0</v>
      </c>
      <c r="DN52" s="51">
        <f t="shared" si="196"/>
        <v>0</v>
      </c>
      <c r="DO52" s="51">
        <f t="shared" si="196"/>
        <v>0</v>
      </c>
      <c r="DP52" s="51">
        <f t="shared" si="196"/>
        <v>0</v>
      </c>
      <c r="DQ52" s="51">
        <f t="shared" si="196"/>
        <v>0</v>
      </c>
      <c r="DR52" s="51">
        <f t="shared" si="196"/>
        <v>0</v>
      </c>
      <c r="DS52" s="51">
        <f t="shared" si="197"/>
        <v>0</v>
      </c>
      <c r="DT52" s="51">
        <f t="shared" si="197"/>
        <v>0</v>
      </c>
      <c r="DU52" s="51">
        <f t="shared" si="197"/>
        <v>0</v>
      </c>
      <c r="DV52" s="51">
        <f t="shared" si="197"/>
        <v>0</v>
      </c>
      <c r="DW52" s="51">
        <f t="shared" si="197"/>
        <v>0</v>
      </c>
      <c r="DX52" s="51">
        <f t="shared" si="197"/>
        <v>0</v>
      </c>
      <c r="DY52" s="51">
        <f t="shared" si="197"/>
        <v>0</v>
      </c>
      <c r="DZ52" s="51">
        <f t="shared" si="197"/>
        <v>0</v>
      </c>
      <c r="EA52" s="51">
        <f t="shared" si="197"/>
        <v>0</v>
      </c>
      <c r="EB52" s="51">
        <f t="shared" si="197"/>
        <v>0</v>
      </c>
      <c r="EC52" s="51">
        <f t="shared" si="198"/>
        <v>0</v>
      </c>
      <c r="ED52" s="51">
        <f t="shared" si="198"/>
        <v>0</v>
      </c>
      <c r="EE52" s="51">
        <f t="shared" si="198"/>
        <v>0</v>
      </c>
      <c r="EF52" s="51">
        <f t="shared" si="198"/>
        <v>0</v>
      </c>
      <c r="EG52" s="51">
        <f t="shared" si="198"/>
        <v>0</v>
      </c>
      <c r="EH52" s="51">
        <f t="shared" si="198"/>
        <v>0</v>
      </c>
      <c r="EI52" s="51">
        <f t="shared" si="198"/>
        <v>0</v>
      </c>
      <c r="EJ52" s="51">
        <f t="shared" si="198"/>
        <v>0</v>
      </c>
      <c r="EK52" s="51">
        <f t="shared" si="198"/>
        <v>0</v>
      </c>
      <c r="EL52" s="51">
        <f t="shared" si="198"/>
        <v>0</v>
      </c>
      <c r="EM52" s="51">
        <f t="shared" si="199"/>
        <v>0</v>
      </c>
      <c r="EN52" s="51">
        <f t="shared" si="199"/>
        <v>0</v>
      </c>
      <c r="EO52" s="51">
        <f t="shared" si="199"/>
        <v>0</v>
      </c>
      <c r="EP52" s="51">
        <f t="shared" si="199"/>
        <v>0</v>
      </c>
      <c r="EQ52" s="51">
        <f t="shared" si="199"/>
        <v>0</v>
      </c>
      <c r="ER52" s="51">
        <f t="shared" si="199"/>
        <v>0</v>
      </c>
      <c r="ES52" s="51">
        <f t="shared" si="199"/>
        <v>0</v>
      </c>
      <c r="ET52" s="51">
        <f t="shared" si="199"/>
        <v>0</v>
      </c>
      <c r="EU52" s="51">
        <f t="shared" si="199"/>
        <v>0</v>
      </c>
      <c r="EV52" s="51">
        <f t="shared" si="199"/>
        <v>0</v>
      </c>
      <c r="EW52" s="51">
        <f t="shared" si="200"/>
        <v>0</v>
      </c>
      <c r="EX52" s="51">
        <f t="shared" si="200"/>
        <v>0</v>
      </c>
      <c r="EY52" s="51">
        <f t="shared" si="200"/>
        <v>0</v>
      </c>
      <c r="EZ52" s="51">
        <f t="shared" si="200"/>
        <v>0</v>
      </c>
      <c r="FA52" s="51">
        <f t="shared" si="200"/>
        <v>0</v>
      </c>
      <c r="FB52" s="51">
        <f t="shared" si="200"/>
        <v>0</v>
      </c>
      <c r="FC52" s="51">
        <f t="shared" si="200"/>
        <v>0</v>
      </c>
      <c r="FD52" s="51">
        <f t="shared" si="200"/>
        <v>0</v>
      </c>
      <c r="FE52" s="51">
        <f t="shared" si="200"/>
        <v>0</v>
      </c>
      <c r="FF52" s="51">
        <f t="shared" si="200"/>
        <v>0</v>
      </c>
      <c r="FG52" s="51">
        <f t="shared" si="201"/>
        <v>0</v>
      </c>
      <c r="FH52" s="51">
        <f t="shared" si="201"/>
        <v>0</v>
      </c>
      <c r="FI52" s="51">
        <f t="shared" si="201"/>
        <v>0</v>
      </c>
      <c r="FJ52" s="51">
        <f t="shared" si="201"/>
        <v>0</v>
      </c>
      <c r="FK52" s="51">
        <f t="shared" si="201"/>
        <v>0</v>
      </c>
      <c r="FL52" s="51">
        <f t="shared" si="201"/>
        <v>0</v>
      </c>
      <c r="FM52" s="51">
        <f t="shared" si="201"/>
        <v>0</v>
      </c>
      <c r="FN52" s="51">
        <f t="shared" si="201"/>
        <v>0</v>
      </c>
      <c r="FO52" s="51">
        <f t="shared" si="201"/>
        <v>0</v>
      </c>
      <c r="FP52" s="51">
        <f t="shared" si="201"/>
        <v>0</v>
      </c>
      <c r="FQ52" s="51">
        <f t="shared" si="202"/>
        <v>0</v>
      </c>
      <c r="FR52" s="51">
        <f t="shared" si="202"/>
        <v>0</v>
      </c>
      <c r="FS52" s="51">
        <f t="shared" si="202"/>
        <v>0</v>
      </c>
      <c r="FT52" s="51">
        <f t="shared" si="202"/>
        <v>0</v>
      </c>
      <c r="FU52" s="51">
        <f t="shared" si="202"/>
        <v>0</v>
      </c>
      <c r="FV52" s="51">
        <f t="shared" si="202"/>
        <v>0</v>
      </c>
      <c r="FW52" s="51">
        <f t="shared" si="202"/>
        <v>0</v>
      </c>
      <c r="FX52" s="51">
        <f t="shared" si="202"/>
        <v>0</v>
      </c>
      <c r="FY52" s="51">
        <f t="shared" si="202"/>
        <v>0</v>
      </c>
      <c r="FZ52" s="51">
        <f t="shared" si="202"/>
        <v>0</v>
      </c>
      <c r="GA52" s="51">
        <f t="shared" si="203"/>
        <v>0</v>
      </c>
      <c r="GB52" s="51">
        <f t="shared" si="203"/>
        <v>0</v>
      </c>
      <c r="GC52" s="51">
        <f t="shared" si="203"/>
        <v>0</v>
      </c>
      <c r="GD52" s="51">
        <f t="shared" si="203"/>
        <v>0</v>
      </c>
      <c r="GE52" s="51">
        <f t="shared" si="203"/>
        <v>0</v>
      </c>
      <c r="GF52" s="51">
        <f t="shared" si="203"/>
        <v>0</v>
      </c>
      <c r="GG52" s="51">
        <f t="shared" si="203"/>
        <v>0</v>
      </c>
      <c r="GH52" s="51">
        <f t="shared" si="203"/>
        <v>0</v>
      </c>
      <c r="GI52" s="51">
        <f t="shared" si="203"/>
        <v>0</v>
      </c>
      <c r="GJ52" s="51">
        <f t="shared" si="203"/>
        <v>0</v>
      </c>
      <c r="GK52" s="51">
        <f t="shared" si="204"/>
        <v>0</v>
      </c>
      <c r="GL52" s="51">
        <f t="shared" si="204"/>
        <v>0</v>
      </c>
      <c r="GM52" s="51">
        <f t="shared" si="204"/>
        <v>0</v>
      </c>
      <c r="GN52" s="51">
        <f t="shared" si="204"/>
        <v>0</v>
      </c>
      <c r="GO52" s="51">
        <f t="shared" si="204"/>
        <v>0</v>
      </c>
      <c r="GP52" s="51">
        <f t="shared" si="204"/>
        <v>0</v>
      </c>
      <c r="GQ52" s="51">
        <f t="shared" si="204"/>
        <v>0</v>
      </c>
      <c r="GR52" s="51">
        <f t="shared" si="204"/>
        <v>0</v>
      </c>
      <c r="GS52" s="51">
        <f t="shared" si="204"/>
        <v>0</v>
      </c>
      <c r="GT52" s="51">
        <f t="shared" si="204"/>
        <v>0</v>
      </c>
      <c r="GU52" s="51">
        <f t="shared" si="205"/>
        <v>0</v>
      </c>
      <c r="GV52" s="51">
        <f t="shared" si="205"/>
        <v>0</v>
      </c>
      <c r="GW52" s="51">
        <f t="shared" si="205"/>
        <v>0</v>
      </c>
      <c r="GX52" s="51">
        <f t="shared" si="205"/>
        <v>0</v>
      </c>
      <c r="GY52" s="51">
        <f t="shared" si="205"/>
        <v>0</v>
      </c>
      <c r="GZ52" s="51">
        <f t="shared" si="205"/>
        <v>0</v>
      </c>
      <c r="HA52" s="51">
        <f t="shared" si="205"/>
        <v>0</v>
      </c>
      <c r="HB52" s="51">
        <f t="shared" si="205"/>
        <v>0</v>
      </c>
      <c r="HC52" s="51">
        <f t="shared" si="205"/>
        <v>0</v>
      </c>
      <c r="HD52" s="51">
        <f t="shared" si="205"/>
        <v>0</v>
      </c>
      <c r="HE52" s="51">
        <f t="shared" si="206"/>
        <v>0</v>
      </c>
      <c r="HF52" s="51">
        <f t="shared" si="206"/>
        <v>0</v>
      </c>
      <c r="HG52" s="51">
        <f t="shared" si="206"/>
        <v>0</v>
      </c>
      <c r="HH52" s="51">
        <f t="shared" si="206"/>
        <v>0</v>
      </c>
      <c r="HI52" s="51">
        <f t="shared" si="206"/>
        <v>0</v>
      </c>
      <c r="HJ52" s="51">
        <f t="shared" si="206"/>
        <v>0</v>
      </c>
      <c r="HK52" s="51">
        <f t="shared" si="206"/>
        <v>0</v>
      </c>
      <c r="HL52" s="51">
        <f t="shared" si="206"/>
        <v>0</v>
      </c>
      <c r="HM52" s="51">
        <f t="shared" si="206"/>
        <v>0</v>
      </c>
      <c r="HN52" s="51">
        <f t="shared" si="206"/>
        <v>0</v>
      </c>
      <c r="HO52" s="51">
        <f t="shared" si="206"/>
        <v>0</v>
      </c>
      <c r="HP52" s="51">
        <f t="shared" si="206"/>
        <v>0</v>
      </c>
      <c r="HR52" s="46">
        <v>49</v>
      </c>
      <c r="HS52" s="49">
        <f t="shared" si="35"/>
        <v>245</v>
      </c>
      <c r="HT52" s="52" t="str">
        <f t="shared" si="36"/>
        <v/>
      </c>
      <c r="HU52" s="63">
        <f t="shared" si="37"/>
        <v>0</v>
      </c>
      <c r="HV52" s="50">
        <f t="shared" si="207"/>
        <v>0</v>
      </c>
      <c r="HW52" s="50" t="str">
        <f t="shared" si="184"/>
        <v>04:05</v>
      </c>
      <c r="HX52" s="50">
        <v>0</v>
      </c>
      <c r="HY52" s="62">
        <f>HY51+HX52*Escenario1!$D$15*0.06</f>
        <v>468.72665229745769</v>
      </c>
      <c r="HZ52" s="50">
        <f t="shared" si="38"/>
        <v>0</v>
      </c>
      <c r="IA52" s="64">
        <f>IA51+HZ52*Escenario1!$D$15*0.06</f>
        <v>258.16395932323189</v>
      </c>
      <c r="IB52" s="54"/>
      <c r="IC52" s="47">
        <v>50</v>
      </c>
      <c r="ID52" s="48">
        <f t="shared" si="185"/>
        <v>0</v>
      </c>
      <c r="IE52" s="48">
        <f t="shared" si="208"/>
        <v>0</v>
      </c>
      <c r="IF52" s="48">
        <f t="shared" si="208"/>
        <v>0</v>
      </c>
      <c r="IG52" s="48">
        <f t="shared" si="208"/>
        <v>0</v>
      </c>
      <c r="IH52" s="48">
        <f t="shared" si="208"/>
        <v>0</v>
      </c>
      <c r="II52" s="48">
        <f t="shared" si="208"/>
        <v>0</v>
      </c>
      <c r="IJ52" s="48">
        <f t="shared" si="208"/>
        <v>0</v>
      </c>
      <c r="IK52" s="48">
        <f t="shared" si="208"/>
        <v>0</v>
      </c>
      <c r="IL52" s="48">
        <f t="shared" si="208"/>
        <v>0</v>
      </c>
      <c r="IM52" s="48">
        <f t="shared" si="208"/>
        <v>0</v>
      </c>
      <c r="IN52" s="48">
        <f t="shared" si="208"/>
        <v>0</v>
      </c>
      <c r="IO52" s="48">
        <f t="shared" si="209"/>
        <v>0</v>
      </c>
      <c r="IP52" s="48">
        <f t="shared" si="209"/>
        <v>0</v>
      </c>
      <c r="IQ52" s="48">
        <f t="shared" si="209"/>
        <v>0</v>
      </c>
      <c r="IR52" s="48">
        <f t="shared" si="209"/>
        <v>0</v>
      </c>
      <c r="IS52" s="48">
        <f t="shared" si="209"/>
        <v>0</v>
      </c>
      <c r="IT52" s="48">
        <f t="shared" si="209"/>
        <v>0</v>
      </c>
      <c r="IU52" s="48">
        <f t="shared" si="209"/>
        <v>0</v>
      </c>
      <c r="IV52" s="48">
        <f t="shared" si="209"/>
        <v>0</v>
      </c>
      <c r="IW52" s="48">
        <f t="shared" si="209"/>
        <v>0</v>
      </c>
      <c r="IX52" s="48">
        <f t="shared" si="209"/>
        <v>0</v>
      </c>
      <c r="IY52" s="48">
        <f t="shared" si="210"/>
        <v>0</v>
      </c>
      <c r="IZ52" s="48">
        <f t="shared" si="210"/>
        <v>0</v>
      </c>
      <c r="JA52" s="48">
        <f t="shared" si="210"/>
        <v>0</v>
      </c>
      <c r="JB52" s="48">
        <f t="shared" si="210"/>
        <v>0</v>
      </c>
      <c r="JC52" s="48">
        <f t="shared" si="210"/>
        <v>0</v>
      </c>
      <c r="JD52" s="48">
        <f t="shared" si="210"/>
        <v>0</v>
      </c>
      <c r="JE52" s="48">
        <f t="shared" si="210"/>
        <v>0</v>
      </c>
      <c r="JF52" s="48">
        <f t="shared" si="210"/>
        <v>0</v>
      </c>
      <c r="JG52" s="48">
        <f t="shared" si="210"/>
        <v>0</v>
      </c>
      <c r="JH52" s="48">
        <f t="shared" si="210"/>
        <v>0</v>
      </c>
      <c r="JI52" s="48">
        <f t="shared" si="211"/>
        <v>0</v>
      </c>
      <c r="JJ52" s="48">
        <f t="shared" si="211"/>
        <v>0</v>
      </c>
      <c r="JK52" s="48">
        <f t="shared" si="211"/>
        <v>0</v>
      </c>
      <c r="JL52" s="48">
        <f t="shared" si="211"/>
        <v>0</v>
      </c>
      <c r="JM52" s="48">
        <f t="shared" si="211"/>
        <v>0</v>
      </c>
      <c r="JN52" s="48">
        <f t="shared" si="211"/>
        <v>0</v>
      </c>
      <c r="JO52" s="48">
        <f t="shared" si="211"/>
        <v>0</v>
      </c>
      <c r="JP52" s="48">
        <f t="shared" si="211"/>
        <v>0</v>
      </c>
      <c r="JQ52" s="48">
        <f t="shared" si="211"/>
        <v>0</v>
      </c>
      <c r="JR52" s="48">
        <f t="shared" si="211"/>
        <v>4.4751983576649488E-5</v>
      </c>
      <c r="JS52" s="48">
        <f t="shared" si="212"/>
        <v>1.1151658490373781E-4</v>
      </c>
      <c r="JT52" s="48">
        <f t="shared" si="212"/>
        <v>2.5595687974807398E-4</v>
      </c>
      <c r="JU52" s="48">
        <f t="shared" si="212"/>
        <v>5.8604981628922268E-4</v>
      </c>
      <c r="JV52" s="48">
        <f t="shared" si="212"/>
        <v>1.3658629589843377E-3</v>
      </c>
      <c r="JW52" s="48">
        <f t="shared" si="212"/>
        <v>3.2093238342923826E-3</v>
      </c>
      <c r="JX52" s="48">
        <f t="shared" si="212"/>
        <v>7.8504339864859992E-3</v>
      </c>
      <c r="JY52" s="48">
        <f t="shared" si="212"/>
        <v>1.2976985830460603E-2</v>
      </c>
      <c r="JZ52" s="48">
        <f t="shared" si="212"/>
        <v>6.7154609757989992E-3</v>
      </c>
      <c r="KA52" s="48">
        <f t="shared" si="212"/>
        <v>0</v>
      </c>
      <c r="KB52" s="48">
        <f t="shared" si="212"/>
        <v>0</v>
      </c>
      <c r="KC52" s="48">
        <f t="shared" si="213"/>
        <v>0</v>
      </c>
      <c r="KD52" s="48">
        <f t="shared" si="213"/>
        <v>0</v>
      </c>
      <c r="KE52" s="48">
        <f t="shared" si="213"/>
        <v>0</v>
      </c>
      <c r="KF52" s="48">
        <f t="shared" si="213"/>
        <v>0</v>
      </c>
      <c r="KG52" s="48">
        <f t="shared" si="213"/>
        <v>0</v>
      </c>
      <c r="KH52" s="48">
        <f t="shared" si="213"/>
        <v>0</v>
      </c>
      <c r="KI52" s="48">
        <f t="shared" si="213"/>
        <v>0</v>
      </c>
      <c r="KJ52" s="48">
        <f t="shared" si="213"/>
        <v>0</v>
      </c>
      <c r="KK52" s="48">
        <f t="shared" si="213"/>
        <v>0</v>
      </c>
      <c r="KL52" s="48">
        <f t="shared" si="213"/>
        <v>0</v>
      </c>
      <c r="KM52" s="48">
        <f t="shared" si="214"/>
        <v>0</v>
      </c>
      <c r="KN52" s="48">
        <f t="shared" si="214"/>
        <v>0</v>
      </c>
      <c r="KO52" s="48">
        <f t="shared" si="214"/>
        <v>0</v>
      </c>
      <c r="KP52" s="48">
        <f t="shared" si="214"/>
        <v>0</v>
      </c>
      <c r="KQ52" s="48">
        <f t="shared" si="214"/>
        <v>0</v>
      </c>
      <c r="KR52" s="48">
        <f t="shared" si="214"/>
        <v>0</v>
      </c>
      <c r="KS52" s="48">
        <f t="shared" si="214"/>
        <v>0</v>
      </c>
      <c r="KT52" s="48">
        <f t="shared" si="214"/>
        <v>0</v>
      </c>
      <c r="KU52" s="48">
        <f t="shared" si="214"/>
        <v>0</v>
      </c>
      <c r="KV52" s="48">
        <f t="shared" si="214"/>
        <v>0</v>
      </c>
      <c r="KW52" s="48">
        <f t="shared" si="215"/>
        <v>0</v>
      </c>
      <c r="KX52" s="48">
        <f t="shared" si="215"/>
        <v>0</v>
      </c>
      <c r="KY52" s="48">
        <f t="shared" si="215"/>
        <v>0</v>
      </c>
      <c r="KZ52" s="48">
        <f t="shared" si="215"/>
        <v>0</v>
      </c>
      <c r="LA52" s="48">
        <f t="shared" si="215"/>
        <v>0</v>
      </c>
      <c r="LB52" s="48">
        <f t="shared" si="215"/>
        <v>0</v>
      </c>
      <c r="LC52" s="48">
        <f t="shared" si="215"/>
        <v>0</v>
      </c>
      <c r="LD52" s="48">
        <f t="shared" si="215"/>
        <v>0</v>
      </c>
      <c r="LE52" s="48">
        <f t="shared" si="215"/>
        <v>0</v>
      </c>
      <c r="LF52" s="48">
        <f t="shared" si="215"/>
        <v>0</v>
      </c>
      <c r="LG52" s="48">
        <f t="shared" si="216"/>
        <v>0</v>
      </c>
      <c r="LH52" s="48">
        <f t="shared" si="216"/>
        <v>0</v>
      </c>
      <c r="LI52" s="48">
        <f t="shared" si="216"/>
        <v>0</v>
      </c>
      <c r="LJ52" s="48">
        <f t="shared" si="216"/>
        <v>0</v>
      </c>
      <c r="LK52" s="48">
        <f t="shared" si="216"/>
        <v>0</v>
      </c>
      <c r="LL52" s="48">
        <f t="shared" si="216"/>
        <v>0</v>
      </c>
      <c r="LM52" s="48">
        <f t="shared" si="216"/>
        <v>0</v>
      </c>
      <c r="LN52" s="48">
        <f t="shared" si="216"/>
        <v>0</v>
      </c>
      <c r="LO52" s="48">
        <f t="shared" si="216"/>
        <v>0</v>
      </c>
      <c r="LP52" s="48">
        <f t="shared" si="216"/>
        <v>0</v>
      </c>
      <c r="LQ52" s="48">
        <f t="shared" si="217"/>
        <v>0</v>
      </c>
      <c r="LR52" s="48">
        <f t="shared" si="217"/>
        <v>0</v>
      </c>
      <c r="LS52" s="48">
        <f t="shared" si="217"/>
        <v>0</v>
      </c>
      <c r="LT52" s="48">
        <f t="shared" si="217"/>
        <v>0</v>
      </c>
      <c r="LU52" s="48">
        <f t="shared" si="217"/>
        <v>0</v>
      </c>
      <c r="LV52" s="48">
        <f t="shared" si="217"/>
        <v>0</v>
      </c>
      <c r="LW52" s="48">
        <f t="shared" si="217"/>
        <v>0</v>
      </c>
      <c r="LX52" s="48">
        <f t="shared" si="217"/>
        <v>0</v>
      </c>
      <c r="LY52" s="48">
        <f t="shared" si="217"/>
        <v>0</v>
      </c>
      <c r="LZ52" s="48">
        <f t="shared" si="217"/>
        <v>0</v>
      </c>
      <c r="MA52" s="48">
        <f t="shared" si="218"/>
        <v>0</v>
      </c>
      <c r="MB52" s="48">
        <f t="shared" si="218"/>
        <v>0</v>
      </c>
      <c r="MC52" s="48">
        <f t="shared" si="218"/>
        <v>0</v>
      </c>
      <c r="MD52" s="48">
        <f t="shared" si="218"/>
        <v>0</v>
      </c>
      <c r="ME52" s="48">
        <f t="shared" si="218"/>
        <v>0</v>
      </c>
      <c r="MF52" s="48">
        <f t="shared" si="218"/>
        <v>0</v>
      </c>
      <c r="MG52" s="48">
        <f t="shared" si="218"/>
        <v>0</v>
      </c>
      <c r="MH52" s="48">
        <f t="shared" si="218"/>
        <v>0</v>
      </c>
      <c r="MI52" s="48">
        <f t="shared" si="218"/>
        <v>0</v>
      </c>
      <c r="MJ52" s="48">
        <f t="shared" si="218"/>
        <v>0</v>
      </c>
      <c r="MK52" s="48">
        <f t="shared" si="219"/>
        <v>0</v>
      </c>
      <c r="ML52" s="48">
        <f t="shared" si="219"/>
        <v>0</v>
      </c>
      <c r="MM52" s="48">
        <f t="shared" si="219"/>
        <v>0</v>
      </c>
      <c r="MN52" s="48">
        <f t="shared" si="219"/>
        <v>0</v>
      </c>
      <c r="MO52" s="48">
        <f t="shared" si="219"/>
        <v>0</v>
      </c>
      <c r="MP52" s="48">
        <f t="shared" si="219"/>
        <v>0</v>
      </c>
      <c r="MQ52" s="48">
        <f t="shared" si="219"/>
        <v>0</v>
      </c>
      <c r="MR52" s="48">
        <f t="shared" si="219"/>
        <v>0</v>
      </c>
      <c r="MS52" s="48">
        <f t="shared" si="219"/>
        <v>0</v>
      </c>
      <c r="MT52" s="48">
        <f t="shared" si="219"/>
        <v>0</v>
      </c>
      <c r="MU52" s="48">
        <f t="shared" si="220"/>
        <v>0</v>
      </c>
      <c r="MV52" s="48">
        <f t="shared" si="220"/>
        <v>0</v>
      </c>
      <c r="MW52" s="48">
        <f t="shared" si="220"/>
        <v>0</v>
      </c>
      <c r="MX52" s="48">
        <f t="shared" si="220"/>
        <v>0</v>
      </c>
      <c r="MY52" s="48">
        <f t="shared" si="220"/>
        <v>0</v>
      </c>
      <c r="MZ52" s="48">
        <f t="shared" si="220"/>
        <v>0</v>
      </c>
      <c r="NA52" s="48">
        <f t="shared" si="220"/>
        <v>0</v>
      </c>
      <c r="NB52" s="48">
        <f t="shared" si="220"/>
        <v>0</v>
      </c>
      <c r="NC52" s="48">
        <f t="shared" si="220"/>
        <v>0</v>
      </c>
      <c r="ND52" s="48">
        <f t="shared" si="220"/>
        <v>0</v>
      </c>
      <c r="NE52" s="48">
        <f t="shared" si="221"/>
        <v>0</v>
      </c>
      <c r="NF52" s="48">
        <f t="shared" si="221"/>
        <v>0</v>
      </c>
      <c r="NG52" s="48">
        <f t="shared" si="221"/>
        <v>0</v>
      </c>
      <c r="NH52" s="48">
        <f t="shared" si="221"/>
        <v>0</v>
      </c>
      <c r="NI52" s="48">
        <f t="shared" si="221"/>
        <v>0</v>
      </c>
      <c r="NJ52" s="48">
        <f t="shared" si="221"/>
        <v>0</v>
      </c>
      <c r="NK52" s="48">
        <f t="shared" si="221"/>
        <v>0</v>
      </c>
      <c r="NL52" s="48">
        <f t="shared" si="221"/>
        <v>0</v>
      </c>
      <c r="NM52" s="48">
        <f t="shared" si="221"/>
        <v>0</v>
      </c>
      <c r="NN52" s="48">
        <f t="shared" si="221"/>
        <v>0</v>
      </c>
      <c r="NO52" s="48">
        <f t="shared" si="222"/>
        <v>0</v>
      </c>
      <c r="NP52" s="48">
        <f t="shared" si="222"/>
        <v>0</v>
      </c>
      <c r="NQ52" s="48">
        <f t="shared" si="222"/>
        <v>0</v>
      </c>
      <c r="NR52" s="48">
        <f t="shared" si="222"/>
        <v>0</v>
      </c>
      <c r="NS52" s="48">
        <f t="shared" si="222"/>
        <v>0</v>
      </c>
      <c r="NT52" s="48">
        <f t="shared" si="222"/>
        <v>0</v>
      </c>
      <c r="NU52" s="48">
        <f t="shared" si="222"/>
        <v>0</v>
      </c>
      <c r="NV52" s="48">
        <f t="shared" si="222"/>
        <v>0</v>
      </c>
      <c r="NW52" s="48">
        <f t="shared" si="222"/>
        <v>0</v>
      </c>
      <c r="NX52" s="48">
        <f t="shared" si="222"/>
        <v>0</v>
      </c>
      <c r="NY52" s="48">
        <f t="shared" si="223"/>
        <v>0</v>
      </c>
      <c r="NZ52" s="48">
        <f t="shared" si="223"/>
        <v>0</v>
      </c>
      <c r="OA52" s="48">
        <f t="shared" si="223"/>
        <v>0</v>
      </c>
      <c r="OB52" s="48">
        <f t="shared" si="223"/>
        <v>0</v>
      </c>
      <c r="OC52" s="48">
        <f t="shared" si="223"/>
        <v>0</v>
      </c>
      <c r="OD52" s="48">
        <f t="shared" si="223"/>
        <v>0</v>
      </c>
      <c r="OE52" s="48">
        <f t="shared" si="223"/>
        <v>0</v>
      </c>
      <c r="OF52" s="48">
        <f t="shared" si="223"/>
        <v>0</v>
      </c>
      <c r="OG52" s="48">
        <f t="shared" si="223"/>
        <v>0</v>
      </c>
      <c r="OH52" s="48">
        <f t="shared" si="223"/>
        <v>0</v>
      </c>
      <c r="OI52" s="48">
        <f t="shared" si="224"/>
        <v>0</v>
      </c>
      <c r="OJ52" s="48">
        <f t="shared" si="224"/>
        <v>0</v>
      </c>
      <c r="OK52" s="48">
        <f t="shared" si="224"/>
        <v>0</v>
      </c>
      <c r="OL52" s="48">
        <f t="shared" si="224"/>
        <v>0</v>
      </c>
      <c r="OM52" s="48">
        <f t="shared" si="224"/>
        <v>0</v>
      </c>
      <c r="ON52" s="48">
        <f t="shared" si="224"/>
        <v>0</v>
      </c>
      <c r="OO52" s="48">
        <f t="shared" si="224"/>
        <v>0</v>
      </c>
      <c r="OP52" s="48">
        <f t="shared" si="224"/>
        <v>0</v>
      </c>
      <c r="OQ52" s="48">
        <f t="shared" si="224"/>
        <v>0</v>
      </c>
      <c r="OR52" s="48">
        <f t="shared" si="224"/>
        <v>0</v>
      </c>
      <c r="OS52" s="48">
        <f t="shared" si="225"/>
        <v>0</v>
      </c>
      <c r="OT52" s="48">
        <f t="shared" si="225"/>
        <v>0</v>
      </c>
      <c r="OU52" s="48">
        <f t="shared" si="225"/>
        <v>0</v>
      </c>
      <c r="OV52" s="48">
        <f t="shared" si="225"/>
        <v>0</v>
      </c>
      <c r="OW52" s="48">
        <f t="shared" si="225"/>
        <v>0</v>
      </c>
      <c r="OX52" s="48">
        <f t="shared" si="225"/>
        <v>0</v>
      </c>
      <c r="OY52" s="48">
        <f t="shared" si="225"/>
        <v>0</v>
      </c>
      <c r="OZ52" s="48">
        <f t="shared" si="225"/>
        <v>0</v>
      </c>
      <c r="PA52" s="48">
        <f t="shared" si="225"/>
        <v>0</v>
      </c>
      <c r="PB52" s="48">
        <f t="shared" si="225"/>
        <v>0</v>
      </c>
      <c r="PC52" s="48">
        <f t="shared" si="226"/>
        <v>0</v>
      </c>
      <c r="PD52" s="48">
        <f t="shared" si="226"/>
        <v>0</v>
      </c>
      <c r="PE52" s="48">
        <f t="shared" si="226"/>
        <v>0</v>
      </c>
      <c r="PF52" s="48">
        <f t="shared" si="226"/>
        <v>0</v>
      </c>
      <c r="PG52" s="48">
        <f t="shared" si="226"/>
        <v>0</v>
      </c>
      <c r="PH52" s="48">
        <f t="shared" si="226"/>
        <v>0</v>
      </c>
      <c r="PI52" s="48">
        <f t="shared" si="226"/>
        <v>0</v>
      </c>
      <c r="PJ52" s="48">
        <f t="shared" si="226"/>
        <v>0</v>
      </c>
      <c r="PK52" s="48">
        <f t="shared" si="226"/>
        <v>0</v>
      </c>
      <c r="PL52" s="48">
        <f t="shared" si="226"/>
        <v>0</v>
      </c>
      <c r="PM52" s="48">
        <f t="shared" si="226"/>
        <v>0</v>
      </c>
      <c r="PN52" s="48">
        <f t="shared" si="226"/>
        <v>0</v>
      </c>
    </row>
    <row r="53" spans="1:430" x14ac:dyDescent="0.3">
      <c r="A53" s="29">
        <v>34</v>
      </c>
      <c r="B53" s="30">
        <f t="shared" si="96"/>
        <v>94.444444444444443</v>
      </c>
      <c r="C53" s="31">
        <f t="shared" si="97"/>
        <v>96.027091592946192</v>
      </c>
      <c r="D53" s="29">
        <f t="shared" si="98"/>
        <v>170</v>
      </c>
      <c r="E53" s="30">
        <f t="shared" si="99"/>
        <v>53.741666132082202</v>
      </c>
      <c r="F53" s="30">
        <f t="shared" si="104"/>
        <v>0.78400204770776583</v>
      </c>
      <c r="G53" s="30">
        <f t="shared" si="100"/>
        <v>0.56213044482132635</v>
      </c>
      <c r="H53" s="30">
        <f t="shared" si="101"/>
        <v>0.22187160288643948</v>
      </c>
      <c r="I53" s="30">
        <f t="shared" si="102"/>
        <v>8.3179905797710132E-2</v>
      </c>
      <c r="J53" s="30">
        <f t="shared" si="103"/>
        <v>0.70082214191005565</v>
      </c>
      <c r="W53" s="46">
        <v>50</v>
      </c>
      <c r="X53" s="49">
        <f t="shared" si="14"/>
        <v>250</v>
      </c>
      <c r="Y53" s="52" t="str">
        <f t="shared" si="181"/>
        <v/>
      </c>
      <c r="Z53" s="63">
        <f t="shared" si="182"/>
        <v>0</v>
      </c>
      <c r="AA53" s="50">
        <f t="shared" si="187"/>
        <v>0</v>
      </c>
      <c r="AB53" s="50">
        <v>6.6917450717758065E-2</v>
      </c>
      <c r="AC53" s="62">
        <f t="shared" si="186"/>
        <v>211.74039762420017</v>
      </c>
      <c r="AD53" s="54"/>
      <c r="AE53" s="46">
        <v>51</v>
      </c>
      <c r="AF53" s="51">
        <f t="shared" si="183"/>
        <v>0</v>
      </c>
      <c r="AG53" s="51">
        <f t="shared" si="188"/>
        <v>0</v>
      </c>
      <c r="AH53" s="51">
        <f t="shared" si="188"/>
        <v>0</v>
      </c>
      <c r="AI53" s="51">
        <f t="shared" si="188"/>
        <v>0</v>
      </c>
      <c r="AJ53" s="51">
        <f t="shared" si="188"/>
        <v>0</v>
      </c>
      <c r="AK53" s="51">
        <f t="shared" si="188"/>
        <v>0</v>
      </c>
      <c r="AL53" s="51">
        <f t="shared" si="188"/>
        <v>0</v>
      </c>
      <c r="AM53" s="51">
        <f t="shared" si="188"/>
        <v>0</v>
      </c>
      <c r="AN53" s="51">
        <f t="shared" si="188"/>
        <v>0</v>
      </c>
      <c r="AO53" s="51">
        <f t="shared" si="188"/>
        <v>0</v>
      </c>
      <c r="AP53" s="51">
        <f t="shared" si="188"/>
        <v>0</v>
      </c>
      <c r="AQ53" s="51">
        <f t="shared" si="189"/>
        <v>0</v>
      </c>
      <c r="AR53" s="51">
        <f t="shared" si="189"/>
        <v>0</v>
      </c>
      <c r="AS53" s="51">
        <f t="shared" si="189"/>
        <v>0</v>
      </c>
      <c r="AT53" s="51">
        <f t="shared" si="189"/>
        <v>0</v>
      </c>
      <c r="AU53" s="51">
        <f t="shared" si="189"/>
        <v>0</v>
      </c>
      <c r="AV53" s="51">
        <f t="shared" si="189"/>
        <v>0</v>
      </c>
      <c r="AW53" s="51">
        <f t="shared" si="189"/>
        <v>0</v>
      </c>
      <c r="AX53" s="51">
        <f t="shared" si="189"/>
        <v>0</v>
      </c>
      <c r="AY53" s="51">
        <f t="shared" si="189"/>
        <v>0</v>
      </c>
      <c r="AZ53" s="51">
        <f t="shared" si="189"/>
        <v>0</v>
      </c>
      <c r="BA53" s="51">
        <f t="shared" si="190"/>
        <v>0</v>
      </c>
      <c r="BB53" s="51">
        <f t="shared" si="190"/>
        <v>0</v>
      </c>
      <c r="BC53" s="51">
        <f t="shared" si="190"/>
        <v>0</v>
      </c>
      <c r="BD53" s="51">
        <f t="shared" si="190"/>
        <v>0</v>
      </c>
      <c r="BE53" s="51">
        <f t="shared" si="190"/>
        <v>0</v>
      </c>
      <c r="BF53" s="51">
        <f t="shared" si="190"/>
        <v>0</v>
      </c>
      <c r="BG53" s="51">
        <f t="shared" si="190"/>
        <v>0</v>
      </c>
      <c r="BH53" s="51">
        <f t="shared" si="190"/>
        <v>0</v>
      </c>
      <c r="BI53" s="51">
        <f t="shared" si="190"/>
        <v>0</v>
      </c>
      <c r="BJ53" s="51">
        <f t="shared" si="190"/>
        <v>1.4372901692793086E-5</v>
      </c>
      <c r="BK53" s="51">
        <f t="shared" si="191"/>
        <v>2.7857067307628778E-5</v>
      </c>
      <c r="BL53" s="51">
        <f t="shared" si="191"/>
        <v>4.1075027703360157E-5</v>
      </c>
      <c r="BM53" s="51">
        <f t="shared" si="191"/>
        <v>5.9699549011322866E-5</v>
      </c>
      <c r="BN53" s="51">
        <f t="shared" si="191"/>
        <v>8.7540741517313391E-5</v>
      </c>
      <c r="BO53" s="51">
        <f t="shared" si="191"/>
        <v>1.2837388479443857E-4</v>
      </c>
      <c r="BP53" s="51">
        <f t="shared" si="191"/>
        <v>1.8776725283595457E-4</v>
      </c>
      <c r="BQ53" s="51">
        <f t="shared" si="191"/>
        <v>2.7490993918839258E-4</v>
      </c>
      <c r="BR53" s="51">
        <f t="shared" si="191"/>
        <v>4.0443968208431289E-4</v>
      </c>
      <c r="BS53" s="51">
        <f t="shared" si="191"/>
        <v>5.9827068957529241E-4</v>
      </c>
      <c r="BT53" s="51">
        <f t="shared" si="191"/>
        <v>8.8742146466493359E-4</v>
      </c>
      <c r="BU53" s="51">
        <f t="shared" si="192"/>
        <v>1.3138426304416823E-3</v>
      </c>
      <c r="BV53" s="51">
        <f t="shared" si="192"/>
        <v>1.9322447552118155E-3</v>
      </c>
      <c r="BW53" s="51">
        <f t="shared" si="192"/>
        <v>2.9578823769679957E-3</v>
      </c>
      <c r="BX53" s="51">
        <f t="shared" si="192"/>
        <v>4.3725776573519236E-3</v>
      </c>
      <c r="BY53" s="51">
        <f t="shared" si="192"/>
        <v>5.6037913669719245E-3</v>
      </c>
      <c r="BZ53" s="51">
        <f t="shared" si="192"/>
        <v>6.0067150249743864E-3</v>
      </c>
      <c r="CA53" s="51">
        <f t="shared" si="192"/>
        <v>5.0334268353983951E-3</v>
      </c>
      <c r="CB53" s="51">
        <f t="shared" si="192"/>
        <v>2.648818732339102E-3</v>
      </c>
      <c r="CC53" s="51">
        <f t="shared" si="192"/>
        <v>7.6072713075802073E-4</v>
      </c>
      <c r="CD53" s="51">
        <f t="shared" si="192"/>
        <v>0</v>
      </c>
      <c r="CE53" s="51">
        <f t="shared" si="193"/>
        <v>0</v>
      </c>
      <c r="CF53" s="51">
        <f t="shared" si="193"/>
        <v>0</v>
      </c>
      <c r="CG53" s="51">
        <f t="shared" si="193"/>
        <v>0</v>
      </c>
      <c r="CH53" s="51">
        <f t="shared" si="193"/>
        <v>0</v>
      </c>
      <c r="CI53" s="51">
        <f t="shared" si="193"/>
        <v>0</v>
      </c>
      <c r="CJ53" s="51">
        <f t="shared" si="193"/>
        <v>0</v>
      </c>
      <c r="CK53" s="51">
        <f t="shared" si="193"/>
        <v>0</v>
      </c>
      <c r="CL53" s="51">
        <f t="shared" si="193"/>
        <v>0</v>
      </c>
      <c r="CM53" s="51">
        <f t="shared" si="193"/>
        <v>0</v>
      </c>
      <c r="CN53" s="51">
        <f t="shared" si="193"/>
        <v>0</v>
      </c>
      <c r="CO53" s="51">
        <f t="shared" si="194"/>
        <v>0</v>
      </c>
      <c r="CP53" s="51">
        <f t="shared" si="194"/>
        <v>0</v>
      </c>
      <c r="CQ53" s="51">
        <f t="shared" si="194"/>
        <v>0</v>
      </c>
      <c r="CR53" s="51">
        <f t="shared" si="194"/>
        <v>0</v>
      </c>
      <c r="CS53" s="51">
        <f t="shared" si="194"/>
        <v>0</v>
      </c>
      <c r="CT53" s="51">
        <f t="shared" si="194"/>
        <v>0</v>
      </c>
      <c r="CU53" s="51">
        <f t="shared" si="194"/>
        <v>0</v>
      </c>
      <c r="CV53" s="51">
        <f t="shared" si="194"/>
        <v>0</v>
      </c>
      <c r="CW53" s="51">
        <f t="shared" si="194"/>
        <v>0</v>
      </c>
      <c r="CX53" s="51">
        <f t="shared" si="194"/>
        <v>0</v>
      </c>
      <c r="CY53" s="51">
        <f t="shared" si="195"/>
        <v>0</v>
      </c>
      <c r="CZ53" s="51">
        <f t="shared" si="195"/>
        <v>0</v>
      </c>
      <c r="DA53" s="51">
        <f t="shared" si="195"/>
        <v>0</v>
      </c>
      <c r="DB53" s="51">
        <f t="shared" si="195"/>
        <v>0</v>
      </c>
      <c r="DC53" s="51">
        <f t="shared" si="195"/>
        <v>0</v>
      </c>
      <c r="DD53" s="51">
        <f t="shared" si="195"/>
        <v>0</v>
      </c>
      <c r="DE53" s="51">
        <f t="shared" si="195"/>
        <v>0</v>
      </c>
      <c r="DF53" s="51">
        <f t="shared" si="195"/>
        <v>0</v>
      </c>
      <c r="DG53" s="51">
        <f t="shared" si="195"/>
        <v>0</v>
      </c>
      <c r="DH53" s="51">
        <f t="shared" si="195"/>
        <v>0</v>
      </c>
      <c r="DI53" s="51">
        <f t="shared" si="196"/>
        <v>0</v>
      </c>
      <c r="DJ53" s="51">
        <f t="shared" si="196"/>
        <v>0</v>
      </c>
      <c r="DK53" s="51">
        <f t="shared" si="196"/>
        <v>0</v>
      </c>
      <c r="DL53" s="51">
        <f t="shared" si="196"/>
        <v>0</v>
      </c>
      <c r="DM53" s="51">
        <f t="shared" si="196"/>
        <v>0</v>
      </c>
      <c r="DN53" s="51">
        <f t="shared" si="196"/>
        <v>0</v>
      </c>
      <c r="DO53" s="51">
        <f t="shared" si="196"/>
        <v>0</v>
      </c>
      <c r="DP53" s="51">
        <f t="shared" si="196"/>
        <v>0</v>
      </c>
      <c r="DQ53" s="51">
        <f t="shared" si="196"/>
        <v>0</v>
      </c>
      <c r="DR53" s="51">
        <f t="shared" si="196"/>
        <v>0</v>
      </c>
      <c r="DS53" s="51">
        <f t="shared" si="197"/>
        <v>0</v>
      </c>
      <c r="DT53" s="51">
        <f t="shared" si="197"/>
        <v>0</v>
      </c>
      <c r="DU53" s="51">
        <f t="shared" si="197"/>
        <v>0</v>
      </c>
      <c r="DV53" s="51">
        <f t="shared" si="197"/>
        <v>0</v>
      </c>
      <c r="DW53" s="51">
        <f t="shared" si="197"/>
        <v>0</v>
      </c>
      <c r="DX53" s="51">
        <f t="shared" si="197"/>
        <v>0</v>
      </c>
      <c r="DY53" s="51">
        <f t="shared" si="197"/>
        <v>0</v>
      </c>
      <c r="DZ53" s="51">
        <f t="shared" si="197"/>
        <v>0</v>
      </c>
      <c r="EA53" s="51">
        <f t="shared" si="197"/>
        <v>0</v>
      </c>
      <c r="EB53" s="51">
        <f t="shared" si="197"/>
        <v>0</v>
      </c>
      <c r="EC53" s="51">
        <f t="shared" si="198"/>
        <v>0</v>
      </c>
      <c r="ED53" s="51">
        <f t="shared" si="198"/>
        <v>0</v>
      </c>
      <c r="EE53" s="51">
        <f t="shared" si="198"/>
        <v>0</v>
      </c>
      <c r="EF53" s="51">
        <f t="shared" si="198"/>
        <v>0</v>
      </c>
      <c r="EG53" s="51">
        <f t="shared" si="198"/>
        <v>0</v>
      </c>
      <c r="EH53" s="51">
        <f t="shared" si="198"/>
        <v>0</v>
      </c>
      <c r="EI53" s="51">
        <f t="shared" si="198"/>
        <v>0</v>
      </c>
      <c r="EJ53" s="51">
        <f t="shared" si="198"/>
        <v>0</v>
      </c>
      <c r="EK53" s="51">
        <f t="shared" si="198"/>
        <v>0</v>
      </c>
      <c r="EL53" s="51">
        <f t="shared" si="198"/>
        <v>0</v>
      </c>
      <c r="EM53" s="51">
        <f t="shared" si="199"/>
        <v>0</v>
      </c>
      <c r="EN53" s="51">
        <f t="shared" si="199"/>
        <v>0</v>
      </c>
      <c r="EO53" s="51">
        <f t="shared" si="199"/>
        <v>0</v>
      </c>
      <c r="EP53" s="51">
        <f t="shared" si="199"/>
        <v>0</v>
      </c>
      <c r="EQ53" s="51">
        <f t="shared" si="199"/>
        <v>0</v>
      </c>
      <c r="ER53" s="51">
        <f t="shared" si="199"/>
        <v>0</v>
      </c>
      <c r="ES53" s="51">
        <f t="shared" si="199"/>
        <v>0</v>
      </c>
      <c r="ET53" s="51">
        <f t="shared" si="199"/>
        <v>0</v>
      </c>
      <c r="EU53" s="51">
        <f t="shared" si="199"/>
        <v>0</v>
      </c>
      <c r="EV53" s="51">
        <f t="shared" si="199"/>
        <v>0</v>
      </c>
      <c r="EW53" s="51">
        <f t="shared" si="200"/>
        <v>0</v>
      </c>
      <c r="EX53" s="51">
        <f t="shared" si="200"/>
        <v>0</v>
      </c>
      <c r="EY53" s="51">
        <f t="shared" si="200"/>
        <v>0</v>
      </c>
      <c r="EZ53" s="51">
        <f t="shared" si="200"/>
        <v>0</v>
      </c>
      <c r="FA53" s="51">
        <f t="shared" si="200"/>
        <v>0</v>
      </c>
      <c r="FB53" s="51">
        <f t="shared" si="200"/>
        <v>0</v>
      </c>
      <c r="FC53" s="51">
        <f t="shared" si="200"/>
        <v>0</v>
      </c>
      <c r="FD53" s="51">
        <f t="shared" si="200"/>
        <v>0</v>
      </c>
      <c r="FE53" s="51">
        <f t="shared" si="200"/>
        <v>0</v>
      </c>
      <c r="FF53" s="51">
        <f t="shared" si="200"/>
        <v>0</v>
      </c>
      <c r="FG53" s="51">
        <f t="shared" si="201"/>
        <v>0</v>
      </c>
      <c r="FH53" s="51">
        <f t="shared" si="201"/>
        <v>0</v>
      </c>
      <c r="FI53" s="51">
        <f t="shared" si="201"/>
        <v>0</v>
      </c>
      <c r="FJ53" s="51">
        <f t="shared" si="201"/>
        <v>0</v>
      </c>
      <c r="FK53" s="51">
        <f t="shared" si="201"/>
        <v>0</v>
      </c>
      <c r="FL53" s="51">
        <f t="shared" si="201"/>
        <v>0</v>
      </c>
      <c r="FM53" s="51">
        <f t="shared" si="201"/>
        <v>0</v>
      </c>
      <c r="FN53" s="51">
        <f t="shared" si="201"/>
        <v>0</v>
      </c>
      <c r="FO53" s="51">
        <f t="shared" si="201"/>
        <v>0</v>
      </c>
      <c r="FP53" s="51">
        <f t="shared" si="201"/>
        <v>0</v>
      </c>
      <c r="FQ53" s="51">
        <f t="shared" si="202"/>
        <v>0</v>
      </c>
      <c r="FR53" s="51">
        <f t="shared" si="202"/>
        <v>0</v>
      </c>
      <c r="FS53" s="51">
        <f t="shared" si="202"/>
        <v>0</v>
      </c>
      <c r="FT53" s="51">
        <f t="shared" si="202"/>
        <v>0</v>
      </c>
      <c r="FU53" s="51">
        <f t="shared" si="202"/>
        <v>0</v>
      </c>
      <c r="FV53" s="51">
        <f t="shared" si="202"/>
        <v>0</v>
      </c>
      <c r="FW53" s="51">
        <f t="shared" si="202"/>
        <v>0</v>
      </c>
      <c r="FX53" s="51">
        <f t="shared" si="202"/>
        <v>0</v>
      </c>
      <c r="FY53" s="51">
        <f t="shared" si="202"/>
        <v>0</v>
      </c>
      <c r="FZ53" s="51">
        <f t="shared" si="202"/>
        <v>0</v>
      </c>
      <c r="GA53" s="51">
        <f t="shared" si="203"/>
        <v>0</v>
      </c>
      <c r="GB53" s="51">
        <f t="shared" si="203"/>
        <v>0</v>
      </c>
      <c r="GC53" s="51">
        <f t="shared" si="203"/>
        <v>0</v>
      </c>
      <c r="GD53" s="51">
        <f t="shared" si="203"/>
        <v>0</v>
      </c>
      <c r="GE53" s="51">
        <f t="shared" si="203"/>
        <v>0</v>
      </c>
      <c r="GF53" s="51">
        <f t="shared" si="203"/>
        <v>0</v>
      </c>
      <c r="GG53" s="51">
        <f t="shared" si="203"/>
        <v>0</v>
      </c>
      <c r="GH53" s="51">
        <f t="shared" si="203"/>
        <v>0</v>
      </c>
      <c r="GI53" s="51">
        <f t="shared" si="203"/>
        <v>0</v>
      </c>
      <c r="GJ53" s="51">
        <f t="shared" si="203"/>
        <v>0</v>
      </c>
      <c r="GK53" s="51">
        <f t="shared" si="204"/>
        <v>0</v>
      </c>
      <c r="GL53" s="51">
        <f t="shared" si="204"/>
        <v>0</v>
      </c>
      <c r="GM53" s="51">
        <f t="shared" si="204"/>
        <v>0</v>
      </c>
      <c r="GN53" s="51">
        <f t="shared" si="204"/>
        <v>0</v>
      </c>
      <c r="GO53" s="51">
        <f t="shared" si="204"/>
        <v>0</v>
      </c>
      <c r="GP53" s="51">
        <f t="shared" si="204"/>
        <v>0</v>
      </c>
      <c r="GQ53" s="51">
        <f t="shared" si="204"/>
        <v>0</v>
      </c>
      <c r="GR53" s="51">
        <f t="shared" si="204"/>
        <v>0</v>
      </c>
      <c r="GS53" s="51">
        <f t="shared" si="204"/>
        <v>0</v>
      </c>
      <c r="GT53" s="51">
        <f t="shared" si="204"/>
        <v>0</v>
      </c>
      <c r="GU53" s="51">
        <f t="shared" si="205"/>
        <v>0</v>
      </c>
      <c r="GV53" s="51">
        <f t="shared" si="205"/>
        <v>0</v>
      </c>
      <c r="GW53" s="51">
        <f t="shared" si="205"/>
        <v>0</v>
      </c>
      <c r="GX53" s="51">
        <f t="shared" si="205"/>
        <v>0</v>
      </c>
      <c r="GY53" s="51">
        <f t="shared" si="205"/>
        <v>0</v>
      </c>
      <c r="GZ53" s="51">
        <f t="shared" si="205"/>
        <v>0</v>
      </c>
      <c r="HA53" s="51">
        <f t="shared" si="205"/>
        <v>0</v>
      </c>
      <c r="HB53" s="51">
        <f t="shared" si="205"/>
        <v>0</v>
      </c>
      <c r="HC53" s="51">
        <f t="shared" si="205"/>
        <v>0</v>
      </c>
      <c r="HD53" s="51">
        <f t="shared" si="205"/>
        <v>0</v>
      </c>
      <c r="HE53" s="51">
        <f t="shared" si="206"/>
        <v>0</v>
      </c>
      <c r="HF53" s="51">
        <f t="shared" si="206"/>
        <v>0</v>
      </c>
      <c r="HG53" s="51">
        <f t="shared" si="206"/>
        <v>0</v>
      </c>
      <c r="HH53" s="51">
        <f t="shared" si="206"/>
        <v>0</v>
      </c>
      <c r="HI53" s="51">
        <f t="shared" si="206"/>
        <v>0</v>
      </c>
      <c r="HJ53" s="51">
        <f t="shared" si="206"/>
        <v>0</v>
      </c>
      <c r="HK53" s="51">
        <f t="shared" si="206"/>
        <v>0</v>
      </c>
      <c r="HL53" s="51">
        <f t="shared" si="206"/>
        <v>0</v>
      </c>
      <c r="HM53" s="51">
        <f t="shared" si="206"/>
        <v>0</v>
      </c>
      <c r="HN53" s="51">
        <f t="shared" si="206"/>
        <v>0</v>
      </c>
      <c r="HO53" s="51">
        <f t="shared" si="206"/>
        <v>0</v>
      </c>
      <c r="HP53" s="51">
        <f t="shared" si="206"/>
        <v>0</v>
      </c>
      <c r="HR53" s="46">
        <v>50</v>
      </c>
      <c r="HS53" s="49">
        <f t="shared" si="35"/>
        <v>250</v>
      </c>
      <c r="HT53" s="52" t="str">
        <f t="shared" si="36"/>
        <v/>
      </c>
      <c r="HU53" s="63">
        <f t="shared" si="37"/>
        <v>0</v>
      </c>
      <c r="HV53" s="50">
        <f t="shared" si="207"/>
        <v>0</v>
      </c>
      <c r="HW53" s="50" t="str">
        <f t="shared" si="184"/>
        <v>04:10</v>
      </c>
      <c r="HX53" s="50">
        <v>0</v>
      </c>
      <c r="HY53" s="62">
        <f>HY52+HX53*Escenario1!$D$15*0.06</f>
        <v>468.72665229745769</v>
      </c>
      <c r="HZ53" s="50">
        <f t="shared" si="38"/>
        <v>0</v>
      </c>
      <c r="IA53" s="64">
        <f>IA52+HZ53*Escenario1!$D$15*0.06</f>
        <v>258.16395932323189</v>
      </c>
      <c r="IB53" s="54"/>
      <c r="IC53" s="47">
        <v>51</v>
      </c>
      <c r="ID53" s="48">
        <f t="shared" si="185"/>
        <v>0</v>
      </c>
      <c r="IE53" s="48">
        <f t="shared" si="208"/>
        <v>0</v>
      </c>
      <c r="IF53" s="48">
        <f t="shared" si="208"/>
        <v>0</v>
      </c>
      <c r="IG53" s="48">
        <f t="shared" si="208"/>
        <v>0</v>
      </c>
      <c r="IH53" s="48">
        <f t="shared" si="208"/>
        <v>0</v>
      </c>
      <c r="II53" s="48">
        <f t="shared" si="208"/>
        <v>0</v>
      </c>
      <c r="IJ53" s="48">
        <f t="shared" si="208"/>
        <v>0</v>
      </c>
      <c r="IK53" s="48">
        <f t="shared" si="208"/>
        <v>0</v>
      </c>
      <c r="IL53" s="48">
        <f t="shared" si="208"/>
        <v>0</v>
      </c>
      <c r="IM53" s="48">
        <f t="shared" si="208"/>
        <v>0</v>
      </c>
      <c r="IN53" s="48">
        <f t="shared" si="208"/>
        <v>0</v>
      </c>
      <c r="IO53" s="48">
        <f t="shared" si="209"/>
        <v>0</v>
      </c>
      <c r="IP53" s="48">
        <f t="shared" si="209"/>
        <v>0</v>
      </c>
      <c r="IQ53" s="48">
        <f t="shared" si="209"/>
        <v>0</v>
      </c>
      <c r="IR53" s="48">
        <f t="shared" si="209"/>
        <v>0</v>
      </c>
      <c r="IS53" s="48">
        <f t="shared" si="209"/>
        <v>0</v>
      </c>
      <c r="IT53" s="48">
        <f t="shared" si="209"/>
        <v>0</v>
      </c>
      <c r="IU53" s="48">
        <f t="shared" si="209"/>
        <v>0</v>
      </c>
      <c r="IV53" s="48">
        <f t="shared" si="209"/>
        <v>0</v>
      </c>
      <c r="IW53" s="48">
        <f t="shared" si="209"/>
        <v>0</v>
      </c>
      <c r="IX53" s="48">
        <f t="shared" si="209"/>
        <v>0</v>
      </c>
      <c r="IY53" s="48">
        <f t="shared" si="210"/>
        <v>0</v>
      </c>
      <c r="IZ53" s="48">
        <f t="shared" si="210"/>
        <v>0</v>
      </c>
      <c r="JA53" s="48">
        <f t="shared" si="210"/>
        <v>0</v>
      </c>
      <c r="JB53" s="48">
        <f t="shared" si="210"/>
        <v>0</v>
      </c>
      <c r="JC53" s="48">
        <f t="shared" si="210"/>
        <v>0</v>
      </c>
      <c r="JD53" s="48">
        <f t="shared" si="210"/>
        <v>0</v>
      </c>
      <c r="JE53" s="48">
        <f t="shared" si="210"/>
        <v>0</v>
      </c>
      <c r="JF53" s="48">
        <f t="shared" si="210"/>
        <v>0</v>
      </c>
      <c r="JG53" s="48">
        <f t="shared" si="210"/>
        <v>0</v>
      </c>
      <c r="JH53" s="48">
        <f t="shared" si="210"/>
        <v>0</v>
      </c>
      <c r="JI53" s="48">
        <f t="shared" si="211"/>
        <v>0</v>
      </c>
      <c r="JJ53" s="48">
        <f t="shared" si="211"/>
        <v>0</v>
      </c>
      <c r="JK53" s="48">
        <f t="shared" si="211"/>
        <v>0</v>
      </c>
      <c r="JL53" s="48">
        <f t="shared" si="211"/>
        <v>0</v>
      </c>
      <c r="JM53" s="48">
        <f t="shared" si="211"/>
        <v>0</v>
      </c>
      <c r="JN53" s="48">
        <f t="shared" si="211"/>
        <v>0</v>
      </c>
      <c r="JO53" s="48">
        <f t="shared" si="211"/>
        <v>0</v>
      </c>
      <c r="JP53" s="48">
        <f t="shared" si="211"/>
        <v>0</v>
      </c>
      <c r="JQ53" s="48">
        <f t="shared" si="211"/>
        <v>0</v>
      </c>
      <c r="JR53" s="48">
        <f t="shared" si="211"/>
        <v>0</v>
      </c>
      <c r="JS53" s="48">
        <f t="shared" si="212"/>
        <v>4.4751983576649488E-5</v>
      </c>
      <c r="JT53" s="48">
        <f t="shared" si="212"/>
        <v>1.1151658490373781E-4</v>
      </c>
      <c r="JU53" s="48">
        <f t="shared" si="212"/>
        <v>2.5595687974807398E-4</v>
      </c>
      <c r="JV53" s="48">
        <f t="shared" si="212"/>
        <v>5.8604981628922268E-4</v>
      </c>
      <c r="JW53" s="48">
        <f t="shared" si="212"/>
        <v>1.3658629589843377E-3</v>
      </c>
      <c r="JX53" s="48">
        <f t="shared" si="212"/>
        <v>3.2093238342923826E-3</v>
      </c>
      <c r="JY53" s="48">
        <f t="shared" si="212"/>
        <v>7.8504339864859992E-3</v>
      </c>
      <c r="JZ53" s="48">
        <f t="shared" si="212"/>
        <v>1.2976985830460603E-2</v>
      </c>
      <c r="KA53" s="48">
        <f t="shared" si="212"/>
        <v>6.7154609757989992E-3</v>
      </c>
      <c r="KB53" s="48">
        <f t="shared" si="212"/>
        <v>0</v>
      </c>
      <c r="KC53" s="48">
        <f t="shared" si="213"/>
        <v>0</v>
      </c>
      <c r="KD53" s="48">
        <f t="shared" si="213"/>
        <v>0</v>
      </c>
      <c r="KE53" s="48">
        <f t="shared" si="213"/>
        <v>0</v>
      </c>
      <c r="KF53" s="48">
        <f t="shared" si="213"/>
        <v>0</v>
      </c>
      <c r="KG53" s="48">
        <f t="shared" si="213"/>
        <v>0</v>
      </c>
      <c r="KH53" s="48">
        <f t="shared" si="213"/>
        <v>0</v>
      </c>
      <c r="KI53" s="48">
        <f t="shared" si="213"/>
        <v>0</v>
      </c>
      <c r="KJ53" s="48">
        <f t="shared" si="213"/>
        <v>0</v>
      </c>
      <c r="KK53" s="48">
        <f t="shared" si="213"/>
        <v>0</v>
      </c>
      <c r="KL53" s="48">
        <f t="shared" si="213"/>
        <v>0</v>
      </c>
      <c r="KM53" s="48">
        <f t="shared" si="214"/>
        <v>0</v>
      </c>
      <c r="KN53" s="48">
        <f t="shared" si="214"/>
        <v>0</v>
      </c>
      <c r="KO53" s="48">
        <f t="shared" si="214"/>
        <v>0</v>
      </c>
      <c r="KP53" s="48">
        <f t="shared" si="214"/>
        <v>0</v>
      </c>
      <c r="KQ53" s="48">
        <f t="shared" si="214"/>
        <v>0</v>
      </c>
      <c r="KR53" s="48">
        <f t="shared" si="214"/>
        <v>0</v>
      </c>
      <c r="KS53" s="48">
        <f t="shared" si="214"/>
        <v>0</v>
      </c>
      <c r="KT53" s="48">
        <f t="shared" si="214"/>
        <v>0</v>
      </c>
      <c r="KU53" s="48">
        <f t="shared" si="214"/>
        <v>0</v>
      </c>
      <c r="KV53" s="48">
        <f t="shared" si="214"/>
        <v>0</v>
      </c>
      <c r="KW53" s="48">
        <f t="shared" si="215"/>
        <v>0</v>
      </c>
      <c r="KX53" s="48">
        <f t="shared" si="215"/>
        <v>0</v>
      </c>
      <c r="KY53" s="48">
        <f t="shared" si="215"/>
        <v>0</v>
      </c>
      <c r="KZ53" s="48">
        <f t="shared" si="215"/>
        <v>0</v>
      </c>
      <c r="LA53" s="48">
        <f t="shared" si="215"/>
        <v>0</v>
      </c>
      <c r="LB53" s="48">
        <f t="shared" si="215"/>
        <v>0</v>
      </c>
      <c r="LC53" s="48">
        <f t="shared" si="215"/>
        <v>0</v>
      </c>
      <c r="LD53" s="48">
        <f t="shared" si="215"/>
        <v>0</v>
      </c>
      <c r="LE53" s="48">
        <f t="shared" si="215"/>
        <v>0</v>
      </c>
      <c r="LF53" s="48">
        <f t="shared" si="215"/>
        <v>0</v>
      </c>
      <c r="LG53" s="48">
        <f t="shared" si="216"/>
        <v>0</v>
      </c>
      <c r="LH53" s="48">
        <f t="shared" si="216"/>
        <v>0</v>
      </c>
      <c r="LI53" s="48">
        <f t="shared" si="216"/>
        <v>0</v>
      </c>
      <c r="LJ53" s="48">
        <f t="shared" si="216"/>
        <v>0</v>
      </c>
      <c r="LK53" s="48">
        <f t="shared" si="216"/>
        <v>0</v>
      </c>
      <c r="LL53" s="48">
        <f t="shared" si="216"/>
        <v>0</v>
      </c>
      <c r="LM53" s="48">
        <f t="shared" si="216"/>
        <v>0</v>
      </c>
      <c r="LN53" s="48">
        <f t="shared" si="216"/>
        <v>0</v>
      </c>
      <c r="LO53" s="48">
        <f t="shared" si="216"/>
        <v>0</v>
      </c>
      <c r="LP53" s="48">
        <f t="shared" si="216"/>
        <v>0</v>
      </c>
      <c r="LQ53" s="48">
        <f t="shared" si="217"/>
        <v>0</v>
      </c>
      <c r="LR53" s="48">
        <f t="shared" si="217"/>
        <v>0</v>
      </c>
      <c r="LS53" s="48">
        <f t="shared" si="217"/>
        <v>0</v>
      </c>
      <c r="LT53" s="48">
        <f t="shared" si="217"/>
        <v>0</v>
      </c>
      <c r="LU53" s="48">
        <f t="shared" si="217"/>
        <v>0</v>
      </c>
      <c r="LV53" s="48">
        <f t="shared" si="217"/>
        <v>0</v>
      </c>
      <c r="LW53" s="48">
        <f t="shared" si="217"/>
        <v>0</v>
      </c>
      <c r="LX53" s="48">
        <f t="shared" si="217"/>
        <v>0</v>
      </c>
      <c r="LY53" s="48">
        <f t="shared" si="217"/>
        <v>0</v>
      </c>
      <c r="LZ53" s="48">
        <f t="shared" si="217"/>
        <v>0</v>
      </c>
      <c r="MA53" s="48">
        <f t="shared" si="218"/>
        <v>0</v>
      </c>
      <c r="MB53" s="48">
        <f t="shared" si="218"/>
        <v>0</v>
      </c>
      <c r="MC53" s="48">
        <f t="shared" si="218"/>
        <v>0</v>
      </c>
      <c r="MD53" s="48">
        <f t="shared" si="218"/>
        <v>0</v>
      </c>
      <c r="ME53" s="48">
        <f t="shared" si="218"/>
        <v>0</v>
      </c>
      <c r="MF53" s="48">
        <f t="shared" si="218"/>
        <v>0</v>
      </c>
      <c r="MG53" s="48">
        <f t="shared" si="218"/>
        <v>0</v>
      </c>
      <c r="MH53" s="48">
        <f t="shared" si="218"/>
        <v>0</v>
      </c>
      <c r="MI53" s="48">
        <f t="shared" si="218"/>
        <v>0</v>
      </c>
      <c r="MJ53" s="48">
        <f t="shared" si="218"/>
        <v>0</v>
      </c>
      <c r="MK53" s="48">
        <f t="shared" si="219"/>
        <v>0</v>
      </c>
      <c r="ML53" s="48">
        <f t="shared" si="219"/>
        <v>0</v>
      </c>
      <c r="MM53" s="48">
        <f t="shared" si="219"/>
        <v>0</v>
      </c>
      <c r="MN53" s="48">
        <f t="shared" si="219"/>
        <v>0</v>
      </c>
      <c r="MO53" s="48">
        <f t="shared" si="219"/>
        <v>0</v>
      </c>
      <c r="MP53" s="48">
        <f t="shared" si="219"/>
        <v>0</v>
      </c>
      <c r="MQ53" s="48">
        <f t="shared" si="219"/>
        <v>0</v>
      </c>
      <c r="MR53" s="48">
        <f t="shared" si="219"/>
        <v>0</v>
      </c>
      <c r="MS53" s="48">
        <f t="shared" si="219"/>
        <v>0</v>
      </c>
      <c r="MT53" s="48">
        <f t="shared" si="219"/>
        <v>0</v>
      </c>
      <c r="MU53" s="48">
        <f t="shared" si="220"/>
        <v>0</v>
      </c>
      <c r="MV53" s="48">
        <f t="shared" si="220"/>
        <v>0</v>
      </c>
      <c r="MW53" s="48">
        <f t="shared" si="220"/>
        <v>0</v>
      </c>
      <c r="MX53" s="48">
        <f t="shared" si="220"/>
        <v>0</v>
      </c>
      <c r="MY53" s="48">
        <f t="shared" si="220"/>
        <v>0</v>
      </c>
      <c r="MZ53" s="48">
        <f t="shared" si="220"/>
        <v>0</v>
      </c>
      <c r="NA53" s="48">
        <f t="shared" si="220"/>
        <v>0</v>
      </c>
      <c r="NB53" s="48">
        <f t="shared" si="220"/>
        <v>0</v>
      </c>
      <c r="NC53" s="48">
        <f t="shared" si="220"/>
        <v>0</v>
      </c>
      <c r="ND53" s="48">
        <f t="shared" si="220"/>
        <v>0</v>
      </c>
      <c r="NE53" s="48">
        <f t="shared" si="221"/>
        <v>0</v>
      </c>
      <c r="NF53" s="48">
        <f t="shared" si="221"/>
        <v>0</v>
      </c>
      <c r="NG53" s="48">
        <f t="shared" si="221"/>
        <v>0</v>
      </c>
      <c r="NH53" s="48">
        <f t="shared" si="221"/>
        <v>0</v>
      </c>
      <c r="NI53" s="48">
        <f t="shared" si="221"/>
        <v>0</v>
      </c>
      <c r="NJ53" s="48">
        <f t="shared" si="221"/>
        <v>0</v>
      </c>
      <c r="NK53" s="48">
        <f t="shared" si="221"/>
        <v>0</v>
      </c>
      <c r="NL53" s="48">
        <f t="shared" si="221"/>
        <v>0</v>
      </c>
      <c r="NM53" s="48">
        <f t="shared" si="221"/>
        <v>0</v>
      </c>
      <c r="NN53" s="48">
        <f t="shared" si="221"/>
        <v>0</v>
      </c>
      <c r="NO53" s="48">
        <f t="shared" si="222"/>
        <v>0</v>
      </c>
      <c r="NP53" s="48">
        <f t="shared" si="222"/>
        <v>0</v>
      </c>
      <c r="NQ53" s="48">
        <f t="shared" si="222"/>
        <v>0</v>
      </c>
      <c r="NR53" s="48">
        <f t="shared" si="222"/>
        <v>0</v>
      </c>
      <c r="NS53" s="48">
        <f t="shared" si="222"/>
        <v>0</v>
      </c>
      <c r="NT53" s="48">
        <f t="shared" si="222"/>
        <v>0</v>
      </c>
      <c r="NU53" s="48">
        <f t="shared" si="222"/>
        <v>0</v>
      </c>
      <c r="NV53" s="48">
        <f t="shared" si="222"/>
        <v>0</v>
      </c>
      <c r="NW53" s="48">
        <f t="shared" si="222"/>
        <v>0</v>
      </c>
      <c r="NX53" s="48">
        <f t="shared" si="222"/>
        <v>0</v>
      </c>
      <c r="NY53" s="48">
        <f t="shared" si="223"/>
        <v>0</v>
      </c>
      <c r="NZ53" s="48">
        <f t="shared" si="223"/>
        <v>0</v>
      </c>
      <c r="OA53" s="48">
        <f t="shared" si="223"/>
        <v>0</v>
      </c>
      <c r="OB53" s="48">
        <f t="shared" si="223"/>
        <v>0</v>
      </c>
      <c r="OC53" s="48">
        <f t="shared" si="223"/>
        <v>0</v>
      </c>
      <c r="OD53" s="48">
        <f t="shared" si="223"/>
        <v>0</v>
      </c>
      <c r="OE53" s="48">
        <f t="shared" si="223"/>
        <v>0</v>
      </c>
      <c r="OF53" s="48">
        <f t="shared" si="223"/>
        <v>0</v>
      </c>
      <c r="OG53" s="48">
        <f t="shared" si="223"/>
        <v>0</v>
      </c>
      <c r="OH53" s="48">
        <f t="shared" si="223"/>
        <v>0</v>
      </c>
      <c r="OI53" s="48">
        <f t="shared" si="224"/>
        <v>0</v>
      </c>
      <c r="OJ53" s="48">
        <f t="shared" si="224"/>
        <v>0</v>
      </c>
      <c r="OK53" s="48">
        <f t="shared" si="224"/>
        <v>0</v>
      </c>
      <c r="OL53" s="48">
        <f t="shared" si="224"/>
        <v>0</v>
      </c>
      <c r="OM53" s="48">
        <f t="shared" si="224"/>
        <v>0</v>
      </c>
      <c r="ON53" s="48">
        <f t="shared" si="224"/>
        <v>0</v>
      </c>
      <c r="OO53" s="48">
        <f t="shared" si="224"/>
        <v>0</v>
      </c>
      <c r="OP53" s="48">
        <f t="shared" si="224"/>
        <v>0</v>
      </c>
      <c r="OQ53" s="48">
        <f t="shared" si="224"/>
        <v>0</v>
      </c>
      <c r="OR53" s="48">
        <f t="shared" si="224"/>
        <v>0</v>
      </c>
      <c r="OS53" s="48">
        <f t="shared" si="225"/>
        <v>0</v>
      </c>
      <c r="OT53" s="48">
        <f t="shared" si="225"/>
        <v>0</v>
      </c>
      <c r="OU53" s="48">
        <f t="shared" si="225"/>
        <v>0</v>
      </c>
      <c r="OV53" s="48">
        <f t="shared" si="225"/>
        <v>0</v>
      </c>
      <c r="OW53" s="48">
        <f t="shared" si="225"/>
        <v>0</v>
      </c>
      <c r="OX53" s="48">
        <f t="shared" si="225"/>
        <v>0</v>
      </c>
      <c r="OY53" s="48">
        <f t="shared" si="225"/>
        <v>0</v>
      </c>
      <c r="OZ53" s="48">
        <f t="shared" si="225"/>
        <v>0</v>
      </c>
      <c r="PA53" s="48">
        <f t="shared" si="225"/>
        <v>0</v>
      </c>
      <c r="PB53" s="48">
        <f t="shared" si="225"/>
        <v>0</v>
      </c>
      <c r="PC53" s="48">
        <f t="shared" si="226"/>
        <v>0</v>
      </c>
      <c r="PD53" s="48">
        <f t="shared" si="226"/>
        <v>0</v>
      </c>
      <c r="PE53" s="48">
        <f t="shared" si="226"/>
        <v>0</v>
      </c>
      <c r="PF53" s="48">
        <f t="shared" si="226"/>
        <v>0</v>
      </c>
      <c r="PG53" s="48">
        <f t="shared" si="226"/>
        <v>0</v>
      </c>
      <c r="PH53" s="48">
        <f t="shared" si="226"/>
        <v>0</v>
      </c>
      <c r="PI53" s="48">
        <f t="shared" si="226"/>
        <v>0</v>
      </c>
      <c r="PJ53" s="48">
        <f t="shared" si="226"/>
        <v>0</v>
      </c>
      <c r="PK53" s="48">
        <f t="shared" si="226"/>
        <v>0</v>
      </c>
      <c r="PL53" s="48">
        <f t="shared" si="226"/>
        <v>0</v>
      </c>
      <c r="PM53" s="48">
        <f t="shared" si="226"/>
        <v>0</v>
      </c>
      <c r="PN53" s="48">
        <f t="shared" si="226"/>
        <v>0</v>
      </c>
    </row>
    <row r="54" spans="1:430" x14ac:dyDescent="0.3">
      <c r="A54" s="29">
        <v>35</v>
      </c>
      <c r="B54" s="30">
        <f t="shared" si="96"/>
        <v>97.222222222222229</v>
      </c>
      <c r="C54" s="31">
        <f t="shared" si="97"/>
        <v>97.630806975928294</v>
      </c>
      <c r="D54" s="29">
        <f t="shared" si="98"/>
        <v>175</v>
      </c>
      <c r="E54" s="30">
        <f t="shared" si="99"/>
        <v>54.639187188415427</v>
      </c>
      <c r="F54" s="30">
        <f t="shared" si="104"/>
        <v>0.89752105633322543</v>
      </c>
      <c r="G54" s="30">
        <f t="shared" si="100"/>
        <v>0.66988573511783189</v>
      </c>
      <c r="H54" s="30">
        <f t="shared" si="101"/>
        <v>0.22763532121539354</v>
      </c>
      <c r="I54" s="30">
        <f t="shared" si="102"/>
        <v>0.12658983826005488</v>
      </c>
      <c r="J54" s="30">
        <f t="shared" si="103"/>
        <v>0.77093121807317055</v>
      </c>
      <c r="W54" s="46">
        <v>51</v>
      </c>
      <c r="X54" s="49">
        <f t="shared" si="14"/>
        <v>255</v>
      </c>
      <c r="Y54" s="52" t="str">
        <f t="shared" si="181"/>
        <v/>
      </c>
      <c r="Z54" s="63">
        <f t="shared" si="182"/>
        <v>0</v>
      </c>
      <c r="AA54" s="50">
        <f t="shared" si="187"/>
        <v>0</v>
      </c>
      <c r="AB54" s="50">
        <v>4.5203989653110663E-2</v>
      </c>
      <c r="AC54" s="62">
        <f t="shared" si="186"/>
        <v>211.75395882109609</v>
      </c>
      <c r="AD54" s="54"/>
      <c r="AE54" s="46">
        <v>52</v>
      </c>
      <c r="AF54" s="51">
        <f t="shared" si="183"/>
        <v>0</v>
      </c>
      <c r="AG54" s="51">
        <f t="shared" ref="AG54:AP63" si="227">AF53</f>
        <v>0</v>
      </c>
      <c r="AH54" s="51">
        <f t="shared" si="227"/>
        <v>0</v>
      </c>
      <c r="AI54" s="51">
        <f t="shared" si="227"/>
        <v>0</v>
      </c>
      <c r="AJ54" s="51">
        <f t="shared" si="227"/>
        <v>0</v>
      </c>
      <c r="AK54" s="51">
        <f t="shared" si="227"/>
        <v>0</v>
      </c>
      <c r="AL54" s="51">
        <f t="shared" si="227"/>
        <v>0</v>
      </c>
      <c r="AM54" s="51">
        <f t="shared" si="227"/>
        <v>0</v>
      </c>
      <c r="AN54" s="51">
        <f t="shared" si="227"/>
        <v>0</v>
      </c>
      <c r="AO54" s="51">
        <f t="shared" si="227"/>
        <v>0</v>
      </c>
      <c r="AP54" s="51">
        <f t="shared" si="227"/>
        <v>0</v>
      </c>
      <c r="AQ54" s="51">
        <f t="shared" ref="AQ54:AZ63" si="228">AP53</f>
        <v>0</v>
      </c>
      <c r="AR54" s="51">
        <f t="shared" si="228"/>
        <v>0</v>
      </c>
      <c r="AS54" s="51">
        <f t="shared" si="228"/>
        <v>0</v>
      </c>
      <c r="AT54" s="51">
        <f t="shared" si="228"/>
        <v>0</v>
      </c>
      <c r="AU54" s="51">
        <f t="shared" si="228"/>
        <v>0</v>
      </c>
      <c r="AV54" s="51">
        <f t="shared" si="228"/>
        <v>0</v>
      </c>
      <c r="AW54" s="51">
        <f t="shared" si="228"/>
        <v>0</v>
      </c>
      <c r="AX54" s="51">
        <f t="shared" si="228"/>
        <v>0</v>
      </c>
      <c r="AY54" s="51">
        <f t="shared" si="228"/>
        <v>0</v>
      </c>
      <c r="AZ54" s="51">
        <f t="shared" si="228"/>
        <v>0</v>
      </c>
      <c r="BA54" s="51">
        <f t="shared" ref="BA54:BJ63" si="229">AZ53</f>
        <v>0</v>
      </c>
      <c r="BB54" s="51">
        <f t="shared" si="229"/>
        <v>0</v>
      </c>
      <c r="BC54" s="51">
        <f t="shared" si="229"/>
        <v>0</v>
      </c>
      <c r="BD54" s="51">
        <f t="shared" si="229"/>
        <v>0</v>
      </c>
      <c r="BE54" s="51">
        <f t="shared" si="229"/>
        <v>0</v>
      </c>
      <c r="BF54" s="51">
        <f t="shared" si="229"/>
        <v>0</v>
      </c>
      <c r="BG54" s="51">
        <f t="shared" si="229"/>
        <v>0</v>
      </c>
      <c r="BH54" s="51">
        <f t="shared" si="229"/>
        <v>0</v>
      </c>
      <c r="BI54" s="51">
        <f t="shared" si="229"/>
        <v>0</v>
      </c>
      <c r="BJ54" s="51">
        <f t="shared" si="229"/>
        <v>0</v>
      </c>
      <c r="BK54" s="51">
        <f t="shared" ref="BK54:BT63" si="230">BJ53</f>
        <v>1.4372901692793086E-5</v>
      </c>
      <c r="BL54" s="51">
        <f t="shared" si="230"/>
        <v>2.7857067307628778E-5</v>
      </c>
      <c r="BM54" s="51">
        <f t="shared" si="230"/>
        <v>4.1075027703360157E-5</v>
      </c>
      <c r="BN54" s="51">
        <f t="shared" si="230"/>
        <v>5.9699549011322866E-5</v>
      </c>
      <c r="BO54" s="51">
        <f t="shared" si="230"/>
        <v>8.7540741517313391E-5</v>
      </c>
      <c r="BP54" s="51">
        <f t="shared" si="230"/>
        <v>1.2837388479443857E-4</v>
      </c>
      <c r="BQ54" s="51">
        <f t="shared" si="230"/>
        <v>1.8776725283595457E-4</v>
      </c>
      <c r="BR54" s="51">
        <f t="shared" si="230"/>
        <v>2.7490993918839258E-4</v>
      </c>
      <c r="BS54" s="51">
        <f t="shared" si="230"/>
        <v>4.0443968208431289E-4</v>
      </c>
      <c r="BT54" s="51">
        <f t="shared" si="230"/>
        <v>5.9827068957529241E-4</v>
      </c>
      <c r="BU54" s="51">
        <f t="shared" ref="BU54:CD63" si="231">BT53</f>
        <v>8.8742146466493359E-4</v>
      </c>
      <c r="BV54" s="51">
        <f t="shared" si="231"/>
        <v>1.3138426304416823E-3</v>
      </c>
      <c r="BW54" s="51">
        <f t="shared" si="231"/>
        <v>1.9322447552118155E-3</v>
      </c>
      <c r="BX54" s="51">
        <f t="shared" si="231"/>
        <v>2.9578823769679957E-3</v>
      </c>
      <c r="BY54" s="51">
        <f t="shared" si="231"/>
        <v>4.3725776573519236E-3</v>
      </c>
      <c r="BZ54" s="51">
        <f t="shared" si="231"/>
        <v>5.6037913669719245E-3</v>
      </c>
      <c r="CA54" s="51">
        <f t="shared" si="231"/>
        <v>6.0067150249743864E-3</v>
      </c>
      <c r="CB54" s="51">
        <f t="shared" si="231"/>
        <v>5.0334268353983951E-3</v>
      </c>
      <c r="CC54" s="51">
        <f t="shared" si="231"/>
        <v>2.648818732339102E-3</v>
      </c>
      <c r="CD54" s="51">
        <f t="shared" si="231"/>
        <v>7.6072713075802073E-4</v>
      </c>
      <c r="CE54" s="51">
        <f t="shared" ref="CE54:CN63" si="232">CD53</f>
        <v>0</v>
      </c>
      <c r="CF54" s="51">
        <f t="shared" si="232"/>
        <v>0</v>
      </c>
      <c r="CG54" s="51">
        <f t="shared" si="232"/>
        <v>0</v>
      </c>
      <c r="CH54" s="51">
        <f t="shared" si="232"/>
        <v>0</v>
      </c>
      <c r="CI54" s="51">
        <f t="shared" si="232"/>
        <v>0</v>
      </c>
      <c r="CJ54" s="51">
        <f t="shared" si="232"/>
        <v>0</v>
      </c>
      <c r="CK54" s="51">
        <f t="shared" si="232"/>
        <v>0</v>
      </c>
      <c r="CL54" s="51">
        <f t="shared" si="232"/>
        <v>0</v>
      </c>
      <c r="CM54" s="51">
        <f t="shared" si="232"/>
        <v>0</v>
      </c>
      <c r="CN54" s="51">
        <f t="shared" si="232"/>
        <v>0</v>
      </c>
      <c r="CO54" s="51">
        <f t="shared" ref="CO54:CX63" si="233">CN53</f>
        <v>0</v>
      </c>
      <c r="CP54" s="51">
        <f t="shared" si="233"/>
        <v>0</v>
      </c>
      <c r="CQ54" s="51">
        <f t="shared" si="233"/>
        <v>0</v>
      </c>
      <c r="CR54" s="51">
        <f t="shared" si="233"/>
        <v>0</v>
      </c>
      <c r="CS54" s="51">
        <f t="shared" si="233"/>
        <v>0</v>
      </c>
      <c r="CT54" s="51">
        <f t="shared" si="233"/>
        <v>0</v>
      </c>
      <c r="CU54" s="51">
        <f t="shared" si="233"/>
        <v>0</v>
      </c>
      <c r="CV54" s="51">
        <f t="shared" si="233"/>
        <v>0</v>
      </c>
      <c r="CW54" s="51">
        <f t="shared" si="233"/>
        <v>0</v>
      </c>
      <c r="CX54" s="51">
        <f t="shared" si="233"/>
        <v>0</v>
      </c>
      <c r="CY54" s="51">
        <f t="shared" ref="CY54:DH63" si="234">CX53</f>
        <v>0</v>
      </c>
      <c r="CZ54" s="51">
        <f t="shared" si="234"/>
        <v>0</v>
      </c>
      <c r="DA54" s="51">
        <f t="shared" si="234"/>
        <v>0</v>
      </c>
      <c r="DB54" s="51">
        <f t="shared" si="234"/>
        <v>0</v>
      </c>
      <c r="DC54" s="51">
        <f t="shared" si="234"/>
        <v>0</v>
      </c>
      <c r="DD54" s="51">
        <f t="shared" si="234"/>
        <v>0</v>
      </c>
      <c r="DE54" s="51">
        <f t="shared" si="234"/>
        <v>0</v>
      </c>
      <c r="DF54" s="51">
        <f t="shared" si="234"/>
        <v>0</v>
      </c>
      <c r="DG54" s="51">
        <f t="shared" si="234"/>
        <v>0</v>
      </c>
      <c r="DH54" s="51">
        <f t="shared" si="234"/>
        <v>0</v>
      </c>
      <c r="DI54" s="51">
        <f t="shared" ref="DI54:DR63" si="235">DH53</f>
        <v>0</v>
      </c>
      <c r="DJ54" s="51">
        <f t="shared" si="235"/>
        <v>0</v>
      </c>
      <c r="DK54" s="51">
        <f t="shared" si="235"/>
        <v>0</v>
      </c>
      <c r="DL54" s="51">
        <f t="shared" si="235"/>
        <v>0</v>
      </c>
      <c r="DM54" s="51">
        <f t="shared" si="235"/>
        <v>0</v>
      </c>
      <c r="DN54" s="51">
        <f t="shared" si="235"/>
        <v>0</v>
      </c>
      <c r="DO54" s="51">
        <f t="shared" si="235"/>
        <v>0</v>
      </c>
      <c r="DP54" s="51">
        <f t="shared" si="235"/>
        <v>0</v>
      </c>
      <c r="DQ54" s="51">
        <f t="shared" si="235"/>
        <v>0</v>
      </c>
      <c r="DR54" s="51">
        <f t="shared" si="235"/>
        <v>0</v>
      </c>
      <c r="DS54" s="51">
        <f t="shared" ref="DS54:EB63" si="236">DR53</f>
        <v>0</v>
      </c>
      <c r="DT54" s="51">
        <f t="shared" si="236"/>
        <v>0</v>
      </c>
      <c r="DU54" s="51">
        <f t="shared" si="236"/>
        <v>0</v>
      </c>
      <c r="DV54" s="51">
        <f t="shared" si="236"/>
        <v>0</v>
      </c>
      <c r="DW54" s="51">
        <f t="shared" si="236"/>
        <v>0</v>
      </c>
      <c r="DX54" s="51">
        <f t="shared" si="236"/>
        <v>0</v>
      </c>
      <c r="DY54" s="51">
        <f t="shared" si="236"/>
        <v>0</v>
      </c>
      <c r="DZ54" s="51">
        <f t="shared" si="236"/>
        <v>0</v>
      </c>
      <c r="EA54" s="51">
        <f t="shared" si="236"/>
        <v>0</v>
      </c>
      <c r="EB54" s="51">
        <f t="shared" si="236"/>
        <v>0</v>
      </c>
      <c r="EC54" s="51">
        <f t="shared" ref="EC54:EL63" si="237">EB53</f>
        <v>0</v>
      </c>
      <c r="ED54" s="51">
        <f t="shared" si="237"/>
        <v>0</v>
      </c>
      <c r="EE54" s="51">
        <f t="shared" si="237"/>
        <v>0</v>
      </c>
      <c r="EF54" s="51">
        <f t="shared" si="237"/>
        <v>0</v>
      </c>
      <c r="EG54" s="51">
        <f t="shared" si="237"/>
        <v>0</v>
      </c>
      <c r="EH54" s="51">
        <f t="shared" si="237"/>
        <v>0</v>
      </c>
      <c r="EI54" s="51">
        <f t="shared" si="237"/>
        <v>0</v>
      </c>
      <c r="EJ54" s="51">
        <f t="shared" si="237"/>
        <v>0</v>
      </c>
      <c r="EK54" s="51">
        <f t="shared" si="237"/>
        <v>0</v>
      </c>
      <c r="EL54" s="51">
        <f t="shared" si="237"/>
        <v>0</v>
      </c>
      <c r="EM54" s="51">
        <f t="shared" ref="EM54:EV63" si="238">EL53</f>
        <v>0</v>
      </c>
      <c r="EN54" s="51">
        <f t="shared" si="238"/>
        <v>0</v>
      </c>
      <c r="EO54" s="51">
        <f t="shared" si="238"/>
        <v>0</v>
      </c>
      <c r="EP54" s="51">
        <f t="shared" si="238"/>
        <v>0</v>
      </c>
      <c r="EQ54" s="51">
        <f t="shared" si="238"/>
        <v>0</v>
      </c>
      <c r="ER54" s="51">
        <f t="shared" si="238"/>
        <v>0</v>
      </c>
      <c r="ES54" s="51">
        <f t="shared" si="238"/>
        <v>0</v>
      </c>
      <c r="ET54" s="51">
        <f t="shared" si="238"/>
        <v>0</v>
      </c>
      <c r="EU54" s="51">
        <f t="shared" si="238"/>
        <v>0</v>
      </c>
      <c r="EV54" s="51">
        <f t="shared" si="238"/>
        <v>0</v>
      </c>
      <c r="EW54" s="51">
        <f t="shared" ref="EW54:FF63" si="239">EV53</f>
        <v>0</v>
      </c>
      <c r="EX54" s="51">
        <f t="shared" si="239"/>
        <v>0</v>
      </c>
      <c r="EY54" s="51">
        <f t="shared" si="239"/>
        <v>0</v>
      </c>
      <c r="EZ54" s="51">
        <f t="shared" si="239"/>
        <v>0</v>
      </c>
      <c r="FA54" s="51">
        <f t="shared" si="239"/>
        <v>0</v>
      </c>
      <c r="FB54" s="51">
        <f t="shared" si="239"/>
        <v>0</v>
      </c>
      <c r="FC54" s="51">
        <f t="shared" si="239"/>
        <v>0</v>
      </c>
      <c r="FD54" s="51">
        <f t="shared" si="239"/>
        <v>0</v>
      </c>
      <c r="FE54" s="51">
        <f t="shared" si="239"/>
        <v>0</v>
      </c>
      <c r="FF54" s="51">
        <f t="shared" si="239"/>
        <v>0</v>
      </c>
      <c r="FG54" s="51">
        <f t="shared" ref="FG54:FP63" si="240">FF53</f>
        <v>0</v>
      </c>
      <c r="FH54" s="51">
        <f t="shared" si="240"/>
        <v>0</v>
      </c>
      <c r="FI54" s="51">
        <f t="shared" si="240"/>
        <v>0</v>
      </c>
      <c r="FJ54" s="51">
        <f t="shared" si="240"/>
        <v>0</v>
      </c>
      <c r="FK54" s="51">
        <f t="shared" si="240"/>
        <v>0</v>
      </c>
      <c r="FL54" s="51">
        <f t="shared" si="240"/>
        <v>0</v>
      </c>
      <c r="FM54" s="51">
        <f t="shared" si="240"/>
        <v>0</v>
      </c>
      <c r="FN54" s="51">
        <f t="shared" si="240"/>
        <v>0</v>
      </c>
      <c r="FO54" s="51">
        <f t="shared" si="240"/>
        <v>0</v>
      </c>
      <c r="FP54" s="51">
        <f t="shared" si="240"/>
        <v>0</v>
      </c>
      <c r="FQ54" s="51">
        <f t="shared" ref="FQ54:FZ63" si="241">FP53</f>
        <v>0</v>
      </c>
      <c r="FR54" s="51">
        <f t="shared" si="241"/>
        <v>0</v>
      </c>
      <c r="FS54" s="51">
        <f t="shared" si="241"/>
        <v>0</v>
      </c>
      <c r="FT54" s="51">
        <f t="shared" si="241"/>
        <v>0</v>
      </c>
      <c r="FU54" s="51">
        <f t="shared" si="241"/>
        <v>0</v>
      </c>
      <c r="FV54" s="51">
        <f t="shared" si="241"/>
        <v>0</v>
      </c>
      <c r="FW54" s="51">
        <f t="shared" si="241"/>
        <v>0</v>
      </c>
      <c r="FX54" s="51">
        <f t="shared" si="241"/>
        <v>0</v>
      </c>
      <c r="FY54" s="51">
        <f t="shared" si="241"/>
        <v>0</v>
      </c>
      <c r="FZ54" s="51">
        <f t="shared" si="241"/>
        <v>0</v>
      </c>
      <c r="GA54" s="51">
        <f t="shared" ref="GA54:GJ63" si="242">FZ53</f>
        <v>0</v>
      </c>
      <c r="GB54" s="51">
        <f t="shared" si="242"/>
        <v>0</v>
      </c>
      <c r="GC54" s="51">
        <f t="shared" si="242"/>
        <v>0</v>
      </c>
      <c r="GD54" s="51">
        <f t="shared" si="242"/>
        <v>0</v>
      </c>
      <c r="GE54" s="51">
        <f t="shared" si="242"/>
        <v>0</v>
      </c>
      <c r="GF54" s="51">
        <f t="shared" si="242"/>
        <v>0</v>
      </c>
      <c r="GG54" s="51">
        <f t="shared" si="242"/>
        <v>0</v>
      </c>
      <c r="GH54" s="51">
        <f t="shared" si="242"/>
        <v>0</v>
      </c>
      <c r="GI54" s="51">
        <f t="shared" si="242"/>
        <v>0</v>
      </c>
      <c r="GJ54" s="51">
        <f t="shared" si="242"/>
        <v>0</v>
      </c>
      <c r="GK54" s="51">
        <f t="shared" ref="GK54:GT63" si="243">GJ53</f>
        <v>0</v>
      </c>
      <c r="GL54" s="51">
        <f t="shared" si="243"/>
        <v>0</v>
      </c>
      <c r="GM54" s="51">
        <f t="shared" si="243"/>
        <v>0</v>
      </c>
      <c r="GN54" s="51">
        <f t="shared" si="243"/>
        <v>0</v>
      </c>
      <c r="GO54" s="51">
        <f t="shared" si="243"/>
        <v>0</v>
      </c>
      <c r="GP54" s="51">
        <f t="shared" si="243"/>
        <v>0</v>
      </c>
      <c r="GQ54" s="51">
        <f t="shared" si="243"/>
        <v>0</v>
      </c>
      <c r="GR54" s="51">
        <f t="shared" si="243"/>
        <v>0</v>
      </c>
      <c r="GS54" s="51">
        <f t="shared" si="243"/>
        <v>0</v>
      </c>
      <c r="GT54" s="51">
        <f t="shared" si="243"/>
        <v>0</v>
      </c>
      <c r="GU54" s="51">
        <f t="shared" ref="GU54:HD63" si="244">GT53</f>
        <v>0</v>
      </c>
      <c r="GV54" s="51">
        <f t="shared" si="244"/>
        <v>0</v>
      </c>
      <c r="GW54" s="51">
        <f t="shared" si="244"/>
        <v>0</v>
      </c>
      <c r="GX54" s="51">
        <f t="shared" si="244"/>
        <v>0</v>
      </c>
      <c r="GY54" s="51">
        <f t="shared" si="244"/>
        <v>0</v>
      </c>
      <c r="GZ54" s="51">
        <f t="shared" si="244"/>
        <v>0</v>
      </c>
      <c r="HA54" s="51">
        <f t="shared" si="244"/>
        <v>0</v>
      </c>
      <c r="HB54" s="51">
        <f t="shared" si="244"/>
        <v>0</v>
      </c>
      <c r="HC54" s="51">
        <f t="shared" si="244"/>
        <v>0</v>
      </c>
      <c r="HD54" s="51">
        <f t="shared" si="244"/>
        <v>0</v>
      </c>
      <c r="HE54" s="51">
        <f t="shared" ref="HE54:HP63" si="245">HD53</f>
        <v>0</v>
      </c>
      <c r="HF54" s="51">
        <f t="shared" si="245"/>
        <v>0</v>
      </c>
      <c r="HG54" s="51">
        <f t="shared" si="245"/>
        <v>0</v>
      </c>
      <c r="HH54" s="51">
        <f t="shared" si="245"/>
        <v>0</v>
      </c>
      <c r="HI54" s="51">
        <f t="shared" si="245"/>
        <v>0</v>
      </c>
      <c r="HJ54" s="51">
        <f t="shared" si="245"/>
        <v>0</v>
      </c>
      <c r="HK54" s="51">
        <f t="shared" si="245"/>
        <v>0</v>
      </c>
      <c r="HL54" s="51">
        <f t="shared" si="245"/>
        <v>0</v>
      </c>
      <c r="HM54" s="51">
        <f t="shared" si="245"/>
        <v>0</v>
      </c>
      <c r="HN54" s="51">
        <f t="shared" si="245"/>
        <v>0</v>
      </c>
      <c r="HO54" s="51">
        <f t="shared" si="245"/>
        <v>0</v>
      </c>
      <c r="HP54" s="51">
        <f t="shared" si="245"/>
        <v>0</v>
      </c>
      <c r="HR54" s="46">
        <v>51</v>
      </c>
      <c r="HS54" s="49">
        <f t="shared" si="35"/>
        <v>255</v>
      </c>
      <c r="HT54" s="52" t="str">
        <f t="shared" si="36"/>
        <v/>
      </c>
      <c r="HU54" s="63">
        <f t="shared" si="37"/>
        <v>0</v>
      </c>
      <c r="HV54" s="50">
        <f t="shared" si="207"/>
        <v>0</v>
      </c>
      <c r="HW54" s="50" t="str">
        <f t="shared" si="184"/>
        <v>04:15</v>
      </c>
      <c r="HX54" s="50">
        <v>0</v>
      </c>
      <c r="HY54" s="62">
        <f>HY53+HX54*Escenario1!$D$15*0.06</f>
        <v>468.72665229745769</v>
      </c>
      <c r="HZ54" s="50">
        <f t="shared" si="38"/>
        <v>0</v>
      </c>
      <c r="IA54" s="64">
        <f>IA53+HZ54*Escenario1!$D$15*0.06</f>
        <v>258.16395932323189</v>
      </c>
      <c r="IB54" s="54"/>
      <c r="IC54" s="47">
        <v>52</v>
      </c>
      <c r="ID54" s="48">
        <f t="shared" si="185"/>
        <v>0</v>
      </c>
      <c r="IE54" s="48">
        <f t="shared" ref="IE54:IN63" si="246">ID53</f>
        <v>0</v>
      </c>
      <c r="IF54" s="48">
        <f t="shared" si="246"/>
        <v>0</v>
      </c>
      <c r="IG54" s="48">
        <f t="shared" si="246"/>
        <v>0</v>
      </c>
      <c r="IH54" s="48">
        <f t="shared" si="246"/>
        <v>0</v>
      </c>
      <c r="II54" s="48">
        <f t="shared" si="246"/>
        <v>0</v>
      </c>
      <c r="IJ54" s="48">
        <f t="shared" si="246"/>
        <v>0</v>
      </c>
      <c r="IK54" s="48">
        <f t="shared" si="246"/>
        <v>0</v>
      </c>
      <c r="IL54" s="48">
        <f t="shared" si="246"/>
        <v>0</v>
      </c>
      <c r="IM54" s="48">
        <f t="shared" si="246"/>
        <v>0</v>
      </c>
      <c r="IN54" s="48">
        <f t="shared" si="246"/>
        <v>0</v>
      </c>
      <c r="IO54" s="48">
        <f t="shared" ref="IO54:IX63" si="247">IN53</f>
        <v>0</v>
      </c>
      <c r="IP54" s="48">
        <f t="shared" si="247"/>
        <v>0</v>
      </c>
      <c r="IQ54" s="48">
        <f t="shared" si="247"/>
        <v>0</v>
      </c>
      <c r="IR54" s="48">
        <f t="shared" si="247"/>
        <v>0</v>
      </c>
      <c r="IS54" s="48">
        <f t="shared" si="247"/>
        <v>0</v>
      </c>
      <c r="IT54" s="48">
        <f t="shared" si="247"/>
        <v>0</v>
      </c>
      <c r="IU54" s="48">
        <f t="shared" si="247"/>
        <v>0</v>
      </c>
      <c r="IV54" s="48">
        <f t="shared" si="247"/>
        <v>0</v>
      </c>
      <c r="IW54" s="48">
        <f t="shared" si="247"/>
        <v>0</v>
      </c>
      <c r="IX54" s="48">
        <f t="shared" si="247"/>
        <v>0</v>
      </c>
      <c r="IY54" s="48">
        <f t="shared" ref="IY54:JH63" si="248">IX53</f>
        <v>0</v>
      </c>
      <c r="IZ54" s="48">
        <f t="shared" si="248"/>
        <v>0</v>
      </c>
      <c r="JA54" s="48">
        <f t="shared" si="248"/>
        <v>0</v>
      </c>
      <c r="JB54" s="48">
        <f t="shared" si="248"/>
        <v>0</v>
      </c>
      <c r="JC54" s="48">
        <f t="shared" si="248"/>
        <v>0</v>
      </c>
      <c r="JD54" s="48">
        <f t="shared" si="248"/>
        <v>0</v>
      </c>
      <c r="JE54" s="48">
        <f t="shared" si="248"/>
        <v>0</v>
      </c>
      <c r="JF54" s="48">
        <f t="shared" si="248"/>
        <v>0</v>
      </c>
      <c r="JG54" s="48">
        <f t="shared" si="248"/>
        <v>0</v>
      </c>
      <c r="JH54" s="48">
        <f t="shared" si="248"/>
        <v>0</v>
      </c>
      <c r="JI54" s="48">
        <f t="shared" ref="JI54:JR63" si="249">JH53</f>
        <v>0</v>
      </c>
      <c r="JJ54" s="48">
        <f t="shared" si="249"/>
        <v>0</v>
      </c>
      <c r="JK54" s="48">
        <f t="shared" si="249"/>
        <v>0</v>
      </c>
      <c r="JL54" s="48">
        <f t="shared" si="249"/>
        <v>0</v>
      </c>
      <c r="JM54" s="48">
        <f t="shared" si="249"/>
        <v>0</v>
      </c>
      <c r="JN54" s="48">
        <f t="shared" si="249"/>
        <v>0</v>
      </c>
      <c r="JO54" s="48">
        <f t="shared" si="249"/>
        <v>0</v>
      </c>
      <c r="JP54" s="48">
        <f t="shared" si="249"/>
        <v>0</v>
      </c>
      <c r="JQ54" s="48">
        <f t="shared" si="249"/>
        <v>0</v>
      </c>
      <c r="JR54" s="48">
        <f t="shared" si="249"/>
        <v>0</v>
      </c>
      <c r="JS54" s="48">
        <f t="shared" ref="JS54:KB63" si="250">JR53</f>
        <v>0</v>
      </c>
      <c r="JT54" s="48">
        <f t="shared" si="250"/>
        <v>4.4751983576649488E-5</v>
      </c>
      <c r="JU54" s="48">
        <f t="shared" si="250"/>
        <v>1.1151658490373781E-4</v>
      </c>
      <c r="JV54" s="48">
        <f t="shared" si="250"/>
        <v>2.5595687974807398E-4</v>
      </c>
      <c r="JW54" s="48">
        <f t="shared" si="250"/>
        <v>5.8604981628922268E-4</v>
      </c>
      <c r="JX54" s="48">
        <f t="shared" si="250"/>
        <v>1.3658629589843377E-3</v>
      </c>
      <c r="JY54" s="48">
        <f t="shared" si="250"/>
        <v>3.2093238342923826E-3</v>
      </c>
      <c r="JZ54" s="48">
        <f t="shared" si="250"/>
        <v>7.8504339864859992E-3</v>
      </c>
      <c r="KA54" s="48">
        <f t="shared" si="250"/>
        <v>1.2976985830460603E-2</v>
      </c>
      <c r="KB54" s="48">
        <f t="shared" si="250"/>
        <v>6.7154609757989992E-3</v>
      </c>
      <c r="KC54" s="48">
        <f t="shared" ref="KC54:KL63" si="251">KB53</f>
        <v>0</v>
      </c>
      <c r="KD54" s="48">
        <f t="shared" si="251"/>
        <v>0</v>
      </c>
      <c r="KE54" s="48">
        <f t="shared" si="251"/>
        <v>0</v>
      </c>
      <c r="KF54" s="48">
        <f t="shared" si="251"/>
        <v>0</v>
      </c>
      <c r="KG54" s="48">
        <f t="shared" si="251"/>
        <v>0</v>
      </c>
      <c r="KH54" s="48">
        <f t="shared" si="251"/>
        <v>0</v>
      </c>
      <c r="KI54" s="48">
        <f t="shared" si="251"/>
        <v>0</v>
      </c>
      <c r="KJ54" s="48">
        <f t="shared" si="251"/>
        <v>0</v>
      </c>
      <c r="KK54" s="48">
        <f t="shared" si="251"/>
        <v>0</v>
      </c>
      <c r="KL54" s="48">
        <f t="shared" si="251"/>
        <v>0</v>
      </c>
      <c r="KM54" s="48">
        <f t="shared" ref="KM54:KV63" si="252">KL53</f>
        <v>0</v>
      </c>
      <c r="KN54" s="48">
        <f t="shared" si="252"/>
        <v>0</v>
      </c>
      <c r="KO54" s="48">
        <f t="shared" si="252"/>
        <v>0</v>
      </c>
      <c r="KP54" s="48">
        <f t="shared" si="252"/>
        <v>0</v>
      </c>
      <c r="KQ54" s="48">
        <f t="shared" si="252"/>
        <v>0</v>
      </c>
      <c r="KR54" s="48">
        <f t="shared" si="252"/>
        <v>0</v>
      </c>
      <c r="KS54" s="48">
        <f t="shared" si="252"/>
        <v>0</v>
      </c>
      <c r="KT54" s="48">
        <f t="shared" si="252"/>
        <v>0</v>
      </c>
      <c r="KU54" s="48">
        <f t="shared" si="252"/>
        <v>0</v>
      </c>
      <c r="KV54" s="48">
        <f t="shared" si="252"/>
        <v>0</v>
      </c>
      <c r="KW54" s="48">
        <f t="shared" ref="KW54:LF63" si="253">KV53</f>
        <v>0</v>
      </c>
      <c r="KX54" s="48">
        <f t="shared" si="253"/>
        <v>0</v>
      </c>
      <c r="KY54" s="48">
        <f t="shared" si="253"/>
        <v>0</v>
      </c>
      <c r="KZ54" s="48">
        <f t="shared" si="253"/>
        <v>0</v>
      </c>
      <c r="LA54" s="48">
        <f t="shared" si="253"/>
        <v>0</v>
      </c>
      <c r="LB54" s="48">
        <f t="shared" si="253"/>
        <v>0</v>
      </c>
      <c r="LC54" s="48">
        <f t="shared" si="253"/>
        <v>0</v>
      </c>
      <c r="LD54" s="48">
        <f t="shared" si="253"/>
        <v>0</v>
      </c>
      <c r="LE54" s="48">
        <f t="shared" si="253"/>
        <v>0</v>
      </c>
      <c r="LF54" s="48">
        <f t="shared" si="253"/>
        <v>0</v>
      </c>
      <c r="LG54" s="48">
        <f t="shared" ref="LG54:LP63" si="254">LF53</f>
        <v>0</v>
      </c>
      <c r="LH54" s="48">
        <f t="shared" si="254"/>
        <v>0</v>
      </c>
      <c r="LI54" s="48">
        <f t="shared" si="254"/>
        <v>0</v>
      </c>
      <c r="LJ54" s="48">
        <f t="shared" si="254"/>
        <v>0</v>
      </c>
      <c r="LK54" s="48">
        <f t="shared" si="254"/>
        <v>0</v>
      </c>
      <c r="LL54" s="48">
        <f t="shared" si="254"/>
        <v>0</v>
      </c>
      <c r="LM54" s="48">
        <f t="shared" si="254"/>
        <v>0</v>
      </c>
      <c r="LN54" s="48">
        <f t="shared" si="254"/>
        <v>0</v>
      </c>
      <c r="LO54" s="48">
        <f t="shared" si="254"/>
        <v>0</v>
      </c>
      <c r="LP54" s="48">
        <f t="shared" si="254"/>
        <v>0</v>
      </c>
      <c r="LQ54" s="48">
        <f t="shared" ref="LQ54:LZ63" si="255">LP53</f>
        <v>0</v>
      </c>
      <c r="LR54" s="48">
        <f t="shared" si="255"/>
        <v>0</v>
      </c>
      <c r="LS54" s="48">
        <f t="shared" si="255"/>
        <v>0</v>
      </c>
      <c r="LT54" s="48">
        <f t="shared" si="255"/>
        <v>0</v>
      </c>
      <c r="LU54" s="48">
        <f t="shared" si="255"/>
        <v>0</v>
      </c>
      <c r="LV54" s="48">
        <f t="shared" si="255"/>
        <v>0</v>
      </c>
      <c r="LW54" s="48">
        <f t="shared" si="255"/>
        <v>0</v>
      </c>
      <c r="LX54" s="48">
        <f t="shared" si="255"/>
        <v>0</v>
      </c>
      <c r="LY54" s="48">
        <f t="shared" si="255"/>
        <v>0</v>
      </c>
      <c r="LZ54" s="48">
        <f t="shared" si="255"/>
        <v>0</v>
      </c>
      <c r="MA54" s="48">
        <f t="shared" ref="MA54:MJ63" si="256">LZ53</f>
        <v>0</v>
      </c>
      <c r="MB54" s="48">
        <f t="shared" si="256"/>
        <v>0</v>
      </c>
      <c r="MC54" s="48">
        <f t="shared" si="256"/>
        <v>0</v>
      </c>
      <c r="MD54" s="48">
        <f t="shared" si="256"/>
        <v>0</v>
      </c>
      <c r="ME54" s="48">
        <f t="shared" si="256"/>
        <v>0</v>
      </c>
      <c r="MF54" s="48">
        <f t="shared" si="256"/>
        <v>0</v>
      </c>
      <c r="MG54" s="48">
        <f t="shared" si="256"/>
        <v>0</v>
      </c>
      <c r="MH54" s="48">
        <f t="shared" si="256"/>
        <v>0</v>
      </c>
      <c r="MI54" s="48">
        <f t="shared" si="256"/>
        <v>0</v>
      </c>
      <c r="MJ54" s="48">
        <f t="shared" si="256"/>
        <v>0</v>
      </c>
      <c r="MK54" s="48">
        <f t="shared" ref="MK54:MT63" si="257">MJ53</f>
        <v>0</v>
      </c>
      <c r="ML54" s="48">
        <f t="shared" si="257"/>
        <v>0</v>
      </c>
      <c r="MM54" s="48">
        <f t="shared" si="257"/>
        <v>0</v>
      </c>
      <c r="MN54" s="48">
        <f t="shared" si="257"/>
        <v>0</v>
      </c>
      <c r="MO54" s="48">
        <f t="shared" si="257"/>
        <v>0</v>
      </c>
      <c r="MP54" s="48">
        <f t="shared" si="257"/>
        <v>0</v>
      </c>
      <c r="MQ54" s="48">
        <f t="shared" si="257"/>
        <v>0</v>
      </c>
      <c r="MR54" s="48">
        <f t="shared" si="257"/>
        <v>0</v>
      </c>
      <c r="MS54" s="48">
        <f t="shared" si="257"/>
        <v>0</v>
      </c>
      <c r="MT54" s="48">
        <f t="shared" si="257"/>
        <v>0</v>
      </c>
      <c r="MU54" s="48">
        <f t="shared" ref="MU54:ND63" si="258">MT53</f>
        <v>0</v>
      </c>
      <c r="MV54" s="48">
        <f t="shared" si="258"/>
        <v>0</v>
      </c>
      <c r="MW54" s="48">
        <f t="shared" si="258"/>
        <v>0</v>
      </c>
      <c r="MX54" s="48">
        <f t="shared" si="258"/>
        <v>0</v>
      </c>
      <c r="MY54" s="48">
        <f t="shared" si="258"/>
        <v>0</v>
      </c>
      <c r="MZ54" s="48">
        <f t="shared" si="258"/>
        <v>0</v>
      </c>
      <c r="NA54" s="48">
        <f t="shared" si="258"/>
        <v>0</v>
      </c>
      <c r="NB54" s="48">
        <f t="shared" si="258"/>
        <v>0</v>
      </c>
      <c r="NC54" s="48">
        <f t="shared" si="258"/>
        <v>0</v>
      </c>
      <c r="ND54" s="48">
        <f t="shared" si="258"/>
        <v>0</v>
      </c>
      <c r="NE54" s="48">
        <f t="shared" ref="NE54:NN63" si="259">ND53</f>
        <v>0</v>
      </c>
      <c r="NF54" s="48">
        <f t="shared" si="259"/>
        <v>0</v>
      </c>
      <c r="NG54" s="48">
        <f t="shared" si="259"/>
        <v>0</v>
      </c>
      <c r="NH54" s="48">
        <f t="shared" si="259"/>
        <v>0</v>
      </c>
      <c r="NI54" s="48">
        <f t="shared" si="259"/>
        <v>0</v>
      </c>
      <c r="NJ54" s="48">
        <f t="shared" si="259"/>
        <v>0</v>
      </c>
      <c r="NK54" s="48">
        <f t="shared" si="259"/>
        <v>0</v>
      </c>
      <c r="NL54" s="48">
        <f t="shared" si="259"/>
        <v>0</v>
      </c>
      <c r="NM54" s="48">
        <f t="shared" si="259"/>
        <v>0</v>
      </c>
      <c r="NN54" s="48">
        <f t="shared" si="259"/>
        <v>0</v>
      </c>
      <c r="NO54" s="48">
        <f t="shared" ref="NO54:NX63" si="260">NN53</f>
        <v>0</v>
      </c>
      <c r="NP54" s="48">
        <f t="shared" si="260"/>
        <v>0</v>
      </c>
      <c r="NQ54" s="48">
        <f t="shared" si="260"/>
        <v>0</v>
      </c>
      <c r="NR54" s="48">
        <f t="shared" si="260"/>
        <v>0</v>
      </c>
      <c r="NS54" s="48">
        <f t="shared" si="260"/>
        <v>0</v>
      </c>
      <c r="NT54" s="48">
        <f t="shared" si="260"/>
        <v>0</v>
      </c>
      <c r="NU54" s="48">
        <f t="shared" si="260"/>
        <v>0</v>
      </c>
      <c r="NV54" s="48">
        <f t="shared" si="260"/>
        <v>0</v>
      </c>
      <c r="NW54" s="48">
        <f t="shared" si="260"/>
        <v>0</v>
      </c>
      <c r="NX54" s="48">
        <f t="shared" si="260"/>
        <v>0</v>
      </c>
      <c r="NY54" s="48">
        <f t="shared" ref="NY54:OH63" si="261">NX53</f>
        <v>0</v>
      </c>
      <c r="NZ54" s="48">
        <f t="shared" si="261"/>
        <v>0</v>
      </c>
      <c r="OA54" s="48">
        <f t="shared" si="261"/>
        <v>0</v>
      </c>
      <c r="OB54" s="48">
        <f t="shared" si="261"/>
        <v>0</v>
      </c>
      <c r="OC54" s="48">
        <f t="shared" si="261"/>
        <v>0</v>
      </c>
      <c r="OD54" s="48">
        <f t="shared" si="261"/>
        <v>0</v>
      </c>
      <c r="OE54" s="48">
        <f t="shared" si="261"/>
        <v>0</v>
      </c>
      <c r="OF54" s="48">
        <f t="shared" si="261"/>
        <v>0</v>
      </c>
      <c r="OG54" s="48">
        <f t="shared" si="261"/>
        <v>0</v>
      </c>
      <c r="OH54" s="48">
        <f t="shared" si="261"/>
        <v>0</v>
      </c>
      <c r="OI54" s="48">
        <f t="shared" ref="OI54:OR63" si="262">OH53</f>
        <v>0</v>
      </c>
      <c r="OJ54" s="48">
        <f t="shared" si="262"/>
        <v>0</v>
      </c>
      <c r="OK54" s="48">
        <f t="shared" si="262"/>
        <v>0</v>
      </c>
      <c r="OL54" s="48">
        <f t="shared" si="262"/>
        <v>0</v>
      </c>
      <c r="OM54" s="48">
        <f t="shared" si="262"/>
        <v>0</v>
      </c>
      <c r="ON54" s="48">
        <f t="shared" si="262"/>
        <v>0</v>
      </c>
      <c r="OO54" s="48">
        <f t="shared" si="262"/>
        <v>0</v>
      </c>
      <c r="OP54" s="48">
        <f t="shared" si="262"/>
        <v>0</v>
      </c>
      <c r="OQ54" s="48">
        <f t="shared" si="262"/>
        <v>0</v>
      </c>
      <c r="OR54" s="48">
        <f t="shared" si="262"/>
        <v>0</v>
      </c>
      <c r="OS54" s="48">
        <f t="shared" ref="OS54:PB63" si="263">OR53</f>
        <v>0</v>
      </c>
      <c r="OT54" s="48">
        <f t="shared" si="263"/>
        <v>0</v>
      </c>
      <c r="OU54" s="48">
        <f t="shared" si="263"/>
        <v>0</v>
      </c>
      <c r="OV54" s="48">
        <f t="shared" si="263"/>
        <v>0</v>
      </c>
      <c r="OW54" s="48">
        <f t="shared" si="263"/>
        <v>0</v>
      </c>
      <c r="OX54" s="48">
        <f t="shared" si="263"/>
        <v>0</v>
      </c>
      <c r="OY54" s="48">
        <f t="shared" si="263"/>
        <v>0</v>
      </c>
      <c r="OZ54" s="48">
        <f t="shared" si="263"/>
        <v>0</v>
      </c>
      <c r="PA54" s="48">
        <f t="shared" si="263"/>
        <v>0</v>
      </c>
      <c r="PB54" s="48">
        <f t="shared" si="263"/>
        <v>0</v>
      </c>
      <c r="PC54" s="48">
        <f t="shared" ref="PC54:PN63" si="264">PB53</f>
        <v>0</v>
      </c>
      <c r="PD54" s="48">
        <f t="shared" si="264"/>
        <v>0</v>
      </c>
      <c r="PE54" s="48">
        <f t="shared" si="264"/>
        <v>0</v>
      </c>
      <c r="PF54" s="48">
        <f t="shared" si="264"/>
        <v>0</v>
      </c>
      <c r="PG54" s="48">
        <f t="shared" si="264"/>
        <v>0</v>
      </c>
      <c r="PH54" s="48">
        <f t="shared" si="264"/>
        <v>0</v>
      </c>
      <c r="PI54" s="48">
        <f t="shared" si="264"/>
        <v>0</v>
      </c>
      <c r="PJ54" s="48">
        <f t="shared" si="264"/>
        <v>0</v>
      </c>
      <c r="PK54" s="48">
        <f t="shared" si="264"/>
        <v>0</v>
      </c>
      <c r="PL54" s="48">
        <f t="shared" si="264"/>
        <v>0</v>
      </c>
      <c r="PM54" s="48">
        <f t="shared" si="264"/>
        <v>0</v>
      </c>
      <c r="PN54" s="48">
        <f t="shared" si="264"/>
        <v>0</v>
      </c>
    </row>
    <row r="55" spans="1:430" x14ac:dyDescent="0.3">
      <c r="A55" s="29">
        <v>36</v>
      </c>
      <c r="B55" s="30">
        <f t="shared" si="96"/>
        <v>100</v>
      </c>
      <c r="C55" s="31">
        <f t="shared" si="97"/>
        <v>99.508399999999995</v>
      </c>
      <c r="D55" s="29">
        <f t="shared" si="98"/>
        <v>180</v>
      </c>
      <c r="E55" s="30">
        <f t="shared" si="99"/>
        <v>55.689984164120148</v>
      </c>
      <c r="F55" s="30">
        <f t="shared" si="104"/>
        <v>1.0507969757047206</v>
      </c>
      <c r="G55" s="30">
        <f t="shared" si="100"/>
        <v>0.81706008991595258</v>
      </c>
      <c r="H55" s="30">
        <f t="shared" si="101"/>
        <v>0.23373688578876806</v>
      </c>
      <c r="I55" s="30">
        <f t="shared" si="102"/>
        <v>0.19541461508187297</v>
      </c>
      <c r="J55" s="30">
        <f t="shared" si="103"/>
        <v>0.85538236062284767</v>
      </c>
      <c r="W55" s="46">
        <v>52</v>
      </c>
      <c r="X55" s="49">
        <f t="shared" si="14"/>
        <v>260</v>
      </c>
      <c r="Y55" s="52" t="str">
        <f t="shared" si="181"/>
        <v/>
      </c>
      <c r="Z55" s="63">
        <f t="shared" si="182"/>
        <v>0</v>
      </c>
      <c r="AA55" s="50">
        <f t="shared" si="187"/>
        <v>0</v>
      </c>
      <c r="AB55" s="50">
        <v>3.0293797602221548E-2</v>
      </c>
      <c r="AC55" s="62">
        <f t="shared" si="186"/>
        <v>211.76304696037676</v>
      </c>
      <c r="AD55" s="54"/>
      <c r="AE55" s="46">
        <v>53</v>
      </c>
      <c r="AF55" s="51">
        <f t="shared" si="183"/>
        <v>0</v>
      </c>
      <c r="AG55" s="51">
        <f t="shared" si="227"/>
        <v>0</v>
      </c>
      <c r="AH55" s="51">
        <f t="shared" si="227"/>
        <v>0</v>
      </c>
      <c r="AI55" s="51">
        <f t="shared" si="227"/>
        <v>0</v>
      </c>
      <c r="AJ55" s="51">
        <f t="shared" si="227"/>
        <v>0</v>
      </c>
      <c r="AK55" s="51">
        <f t="shared" si="227"/>
        <v>0</v>
      </c>
      <c r="AL55" s="51">
        <f t="shared" si="227"/>
        <v>0</v>
      </c>
      <c r="AM55" s="51">
        <f t="shared" si="227"/>
        <v>0</v>
      </c>
      <c r="AN55" s="51">
        <f t="shared" si="227"/>
        <v>0</v>
      </c>
      <c r="AO55" s="51">
        <f t="shared" si="227"/>
        <v>0</v>
      </c>
      <c r="AP55" s="51">
        <f t="shared" si="227"/>
        <v>0</v>
      </c>
      <c r="AQ55" s="51">
        <f t="shared" si="228"/>
        <v>0</v>
      </c>
      <c r="AR55" s="51">
        <f t="shared" si="228"/>
        <v>0</v>
      </c>
      <c r="AS55" s="51">
        <f t="shared" si="228"/>
        <v>0</v>
      </c>
      <c r="AT55" s="51">
        <f t="shared" si="228"/>
        <v>0</v>
      </c>
      <c r="AU55" s="51">
        <f t="shared" si="228"/>
        <v>0</v>
      </c>
      <c r="AV55" s="51">
        <f t="shared" si="228"/>
        <v>0</v>
      </c>
      <c r="AW55" s="51">
        <f t="shared" si="228"/>
        <v>0</v>
      </c>
      <c r="AX55" s="51">
        <f t="shared" si="228"/>
        <v>0</v>
      </c>
      <c r="AY55" s="51">
        <f t="shared" si="228"/>
        <v>0</v>
      </c>
      <c r="AZ55" s="51">
        <f t="shared" si="228"/>
        <v>0</v>
      </c>
      <c r="BA55" s="51">
        <f t="shared" si="229"/>
        <v>0</v>
      </c>
      <c r="BB55" s="51">
        <f t="shared" si="229"/>
        <v>0</v>
      </c>
      <c r="BC55" s="51">
        <f t="shared" si="229"/>
        <v>0</v>
      </c>
      <c r="BD55" s="51">
        <f t="shared" si="229"/>
        <v>0</v>
      </c>
      <c r="BE55" s="51">
        <f t="shared" si="229"/>
        <v>0</v>
      </c>
      <c r="BF55" s="51">
        <f t="shared" si="229"/>
        <v>0</v>
      </c>
      <c r="BG55" s="51">
        <f t="shared" si="229"/>
        <v>0</v>
      </c>
      <c r="BH55" s="51">
        <f t="shared" si="229"/>
        <v>0</v>
      </c>
      <c r="BI55" s="51">
        <f t="shared" si="229"/>
        <v>0</v>
      </c>
      <c r="BJ55" s="51">
        <f t="shared" si="229"/>
        <v>0</v>
      </c>
      <c r="BK55" s="51">
        <f t="shared" si="230"/>
        <v>0</v>
      </c>
      <c r="BL55" s="51">
        <f t="shared" si="230"/>
        <v>1.4372901692793086E-5</v>
      </c>
      <c r="BM55" s="51">
        <f t="shared" si="230"/>
        <v>2.7857067307628778E-5</v>
      </c>
      <c r="BN55" s="51">
        <f t="shared" si="230"/>
        <v>4.1075027703360157E-5</v>
      </c>
      <c r="BO55" s="51">
        <f t="shared" si="230"/>
        <v>5.9699549011322866E-5</v>
      </c>
      <c r="BP55" s="51">
        <f t="shared" si="230"/>
        <v>8.7540741517313391E-5</v>
      </c>
      <c r="BQ55" s="51">
        <f t="shared" si="230"/>
        <v>1.2837388479443857E-4</v>
      </c>
      <c r="BR55" s="51">
        <f t="shared" si="230"/>
        <v>1.8776725283595457E-4</v>
      </c>
      <c r="BS55" s="51">
        <f t="shared" si="230"/>
        <v>2.7490993918839258E-4</v>
      </c>
      <c r="BT55" s="51">
        <f t="shared" si="230"/>
        <v>4.0443968208431289E-4</v>
      </c>
      <c r="BU55" s="51">
        <f t="shared" si="231"/>
        <v>5.9827068957529241E-4</v>
      </c>
      <c r="BV55" s="51">
        <f t="shared" si="231"/>
        <v>8.8742146466493359E-4</v>
      </c>
      <c r="BW55" s="51">
        <f t="shared" si="231"/>
        <v>1.3138426304416823E-3</v>
      </c>
      <c r="BX55" s="51">
        <f t="shared" si="231"/>
        <v>1.9322447552118155E-3</v>
      </c>
      <c r="BY55" s="51">
        <f t="shared" si="231"/>
        <v>2.9578823769679957E-3</v>
      </c>
      <c r="BZ55" s="51">
        <f t="shared" si="231"/>
        <v>4.3725776573519236E-3</v>
      </c>
      <c r="CA55" s="51">
        <f t="shared" si="231"/>
        <v>5.6037913669719245E-3</v>
      </c>
      <c r="CB55" s="51">
        <f t="shared" si="231"/>
        <v>6.0067150249743864E-3</v>
      </c>
      <c r="CC55" s="51">
        <f t="shared" si="231"/>
        <v>5.0334268353983951E-3</v>
      </c>
      <c r="CD55" s="51">
        <f t="shared" si="231"/>
        <v>2.648818732339102E-3</v>
      </c>
      <c r="CE55" s="51">
        <f t="shared" si="232"/>
        <v>7.6072713075802073E-4</v>
      </c>
      <c r="CF55" s="51">
        <f t="shared" si="232"/>
        <v>0</v>
      </c>
      <c r="CG55" s="51">
        <f t="shared" si="232"/>
        <v>0</v>
      </c>
      <c r="CH55" s="51">
        <f t="shared" si="232"/>
        <v>0</v>
      </c>
      <c r="CI55" s="51">
        <f t="shared" si="232"/>
        <v>0</v>
      </c>
      <c r="CJ55" s="51">
        <f t="shared" si="232"/>
        <v>0</v>
      </c>
      <c r="CK55" s="51">
        <f t="shared" si="232"/>
        <v>0</v>
      </c>
      <c r="CL55" s="51">
        <f t="shared" si="232"/>
        <v>0</v>
      </c>
      <c r="CM55" s="51">
        <f t="shared" si="232"/>
        <v>0</v>
      </c>
      <c r="CN55" s="51">
        <f t="shared" si="232"/>
        <v>0</v>
      </c>
      <c r="CO55" s="51">
        <f t="shared" si="233"/>
        <v>0</v>
      </c>
      <c r="CP55" s="51">
        <f t="shared" si="233"/>
        <v>0</v>
      </c>
      <c r="CQ55" s="51">
        <f t="shared" si="233"/>
        <v>0</v>
      </c>
      <c r="CR55" s="51">
        <f t="shared" si="233"/>
        <v>0</v>
      </c>
      <c r="CS55" s="51">
        <f t="shared" si="233"/>
        <v>0</v>
      </c>
      <c r="CT55" s="51">
        <f t="shared" si="233"/>
        <v>0</v>
      </c>
      <c r="CU55" s="51">
        <f t="shared" si="233"/>
        <v>0</v>
      </c>
      <c r="CV55" s="51">
        <f t="shared" si="233"/>
        <v>0</v>
      </c>
      <c r="CW55" s="51">
        <f t="shared" si="233"/>
        <v>0</v>
      </c>
      <c r="CX55" s="51">
        <f t="shared" si="233"/>
        <v>0</v>
      </c>
      <c r="CY55" s="51">
        <f t="shared" si="234"/>
        <v>0</v>
      </c>
      <c r="CZ55" s="51">
        <f t="shared" si="234"/>
        <v>0</v>
      </c>
      <c r="DA55" s="51">
        <f t="shared" si="234"/>
        <v>0</v>
      </c>
      <c r="DB55" s="51">
        <f t="shared" si="234"/>
        <v>0</v>
      </c>
      <c r="DC55" s="51">
        <f t="shared" si="234"/>
        <v>0</v>
      </c>
      <c r="DD55" s="51">
        <f t="shared" si="234"/>
        <v>0</v>
      </c>
      <c r="DE55" s="51">
        <f t="shared" si="234"/>
        <v>0</v>
      </c>
      <c r="DF55" s="51">
        <f t="shared" si="234"/>
        <v>0</v>
      </c>
      <c r="DG55" s="51">
        <f t="shared" si="234"/>
        <v>0</v>
      </c>
      <c r="DH55" s="51">
        <f t="shared" si="234"/>
        <v>0</v>
      </c>
      <c r="DI55" s="51">
        <f t="shared" si="235"/>
        <v>0</v>
      </c>
      <c r="DJ55" s="51">
        <f t="shared" si="235"/>
        <v>0</v>
      </c>
      <c r="DK55" s="51">
        <f t="shared" si="235"/>
        <v>0</v>
      </c>
      <c r="DL55" s="51">
        <f t="shared" si="235"/>
        <v>0</v>
      </c>
      <c r="DM55" s="51">
        <f t="shared" si="235"/>
        <v>0</v>
      </c>
      <c r="DN55" s="51">
        <f t="shared" si="235"/>
        <v>0</v>
      </c>
      <c r="DO55" s="51">
        <f t="shared" si="235"/>
        <v>0</v>
      </c>
      <c r="DP55" s="51">
        <f t="shared" si="235"/>
        <v>0</v>
      </c>
      <c r="DQ55" s="51">
        <f t="shared" si="235"/>
        <v>0</v>
      </c>
      <c r="DR55" s="51">
        <f t="shared" si="235"/>
        <v>0</v>
      </c>
      <c r="DS55" s="51">
        <f t="shared" si="236"/>
        <v>0</v>
      </c>
      <c r="DT55" s="51">
        <f t="shared" si="236"/>
        <v>0</v>
      </c>
      <c r="DU55" s="51">
        <f t="shared" si="236"/>
        <v>0</v>
      </c>
      <c r="DV55" s="51">
        <f t="shared" si="236"/>
        <v>0</v>
      </c>
      <c r="DW55" s="51">
        <f t="shared" si="236"/>
        <v>0</v>
      </c>
      <c r="DX55" s="51">
        <f t="shared" si="236"/>
        <v>0</v>
      </c>
      <c r="DY55" s="51">
        <f t="shared" si="236"/>
        <v>0</v>
      </c>
      <c r="DZ55" s="51">
        <f t="shared" si="236"/>
        <v>0</v>
      </c>
      <c r="EA55" s="51">
        <f t="shared" si="236"/>
        <v>0</v>
      </c>
      <c r="EB55" s="51">
        <f t="shared" si="236"/>
        <v>0</v>
      </c>
      <c r="EC55" s="51">
        <f t="shared" si="237"/>
        <v>0</v>
      </c>
      <c r="ED55" s="51">
        <f t="shared" si="237"/>
        <v>0</v>
      </c>
      <c r="EE55" s="51">
        <f t="shared" si="237"/>
        <v>0</v>
      </c>
      <c r="EF55" s="51">
        <f t="shared" si="237"/>
        <v>0</v>
      </c>
      <c r="EG55" s="51">
        <f t="shared" si="237"/>
        <v>0</v>
      </c>
      <c r="EH55" s="51">
        <f t="shared" si="237"/>
        <v>0</v>
      </c>
      <c r="EI55" s="51">
        <f t="shared" si="237"/>
        <v>0</v>
      </c>
      <c r="EJ55" s="51">
        <f t="shared" si="237"/>
        <v>0</v>
      </c>
      <c r="EK55" s="51">
        <f t="shared" si="237"/>
        <v>0</v>
      </c>
      <c r="EL55" s="51">
        <f t="shared" si="237"/>
        <v>0</v>
      </c>
      <c r="EM55" s="51">
        <f t="shared" si="238"/>
        <v>0</v>
      </c>
      <c r="EN55" s="51">
        <f t="shared" si="238"/>
        <v>0</v>
      </c>
      <c r="EO55" s="51">
        <f t="shared" si="238"/>
        <v>0</v>
      </c>
      <c r="EP55" s="51">
        <f t="shared" si="238"/>
        <v>0</v>
      </c>
      <c r="EQ55" s="51">
        <f t="shared" si="238"/>
        <v>0</v>
      </c>
      <c r="ER55" s="51">
        <f t="shared" si="238"/>
        <v>0</v>
      </c>
      <c r="ES55" s="51">
        <f t="shared" si="238"/>
        <v>0</v>
      </c>
      <c r="ET55" s="51">
        <f t="shared" si="238"/>
        <v>0</v>
      </c>
      <c r="EU55" s="51">
        <f t="shared" si="238"/>
        <v>0</v>
      </c>
      <c r="EV55" s="51">
        <f t="shared" si="238"/>
        <v>0</v>
      </c>
      <c r="EW55" s="51">
        <f t="shared" si="239"/>
        <v>0</v>
      </c>
      <c r="EX55" s="51">
        <f t="shared" si="239"/>
        <v>0</v>
      </c>
      <c r="EY55" s="51">
        <f t="shared" si="239"/>
        <v>0</v>
      </c>
      <c r="EZ55" s="51">
        <f t="shared" si="239"/>
        <v>0</v>
      </c>
      <c r="FA55" s="51">
        <f t="shared" si="239"/>
        <v>0</v>
      </c>
      <c r="FB55" s="51">
        <f t="shared" si="239"/>
        <v>0</v>
      </c>
      <c r="FC55" s="51">
        <f t="shared" si="239"/>
        <v>0</v>
      </c>
      <c r="FD55" s="51">
        <f t="shared" si="239"/>
        <v>0</v>
      </c>
      <c r="FE55" s="51">
        <f t="shared" si="239"/>
        <v>0</v>
      </c>
      <c r="FF55" s="51">
        <f t="shared" si="239"/>
        <v>0</v>
      </c>
      <c r="FG55" s="51">
        <f t="shared" si="240"/>
        <v>0</v>
      </c>
      <c r="FH55" s="51">
        <f t="shared" si="240"/>
        <v>0</v>
      </c>
      <c r="FI55" s="51">
        <f t="shared" si="240"/>
        <v>0</v>
      </c>
      <c r="FJ55" s="51">
        <f t="shared" si="240"/>
        <v>0</v>
      </c>
      <c r="FK55" s="51">
        <f t="shared" si="240"/>
        <v>0</v>
      </c>
      <c r="FL55" s="51">
        <f t="shared" si="240"/>
        <v>0</v>
      </c>
      <c r="FM55" s="51">
        <f t="shared" si="240"/>
        <v>0</v>
      </c>
      <c r="FN55" s="51">
        <f t="shared" si="240"/>
        <v>0</v>
      </c>
      <c r="FO55" s="51">
        <f t="shared" si="240"/>
        <v>0</v>
      </c>
      <c r="FP55" s="51">
        <f t="shared" si="240"/>
        <v>0</v>
      </c>
      <c r="FQ55" s="51">
        <f t="shared" si="241"/>
        <v>0</v>
      </c>
      <c r="FR55" s="51">
        <f t="shared" si="241"/>
        <v>0</v>
      </c>
      <c r="FS55" s="51">
        <f t="shared" si="241"/>
        <v>0</v>
      </c>
      <c r="FT55" s="51">
        <f t="shared" si="241"/>
        <v>0</v>
      </c>
      <c r="FU55" s="51">
        <f t="shared" si="241"/>
        <v>0</v>
      </c>
      <c r="FV55" s="51">
        <f t="shared" si="241"/>
        <v>0</v>
      </c>
      <c r="FW55" s="51">
        <f t="shared" si="241"/>
        <v>0</v>
      </c>
      <c r="FX55" s="51">
        <f t="shared" si="241"/>
        <v>0</v>
      </c>
      <c r="FY55" s="51">
        <f t="shared" si="241"/>
        <v>0</v>
      </c>
      <c r="FZ55" s="51">
        <f t="shared" si="241"/>
        <v>0</v>
      </c>
      <c r="GA55" s="51">
        <f t="shared" si="242"/>
        <v>0</v>
      </c>
      <c r="GB55" s="51">
        <f t="shared" si="242"/>
        <v>0</v>
      </c>
      <c r="GC55" s="51">
        <f t="shared" si="242"/>
        <v>0</v>
      </c>
      <c r="GD55" s="51">
        <f t="shared" si="242"/>
        <v>0</v>
      </c>
      <c r="GE55" s="51">
        <f t="shared" si="242"/>
        <v>0</v>
      </c>
      <c r="GF55" s="51">
        <f t="shared" si="242"/>
        <v>0</v>
      </c>
      <c r="GG55" s="51">
        <f t="shared" si="242"/>
        <v>0</v>
      </c>
      <c r="GH55" s="51">
        <f t="shared" si="242"/>
        <v>0</v>
      </c>
      <c r="GI55" s="51">
        <f t="shared" si="242"/>
        <v>0</v>
      </c>
      <c r="GJ55" s="51">
        <f t="shared" si="242"/>
        <v>0</v>
      </c>
      <c r="GK55" s="51">
        <f t="shared" si="243"/>
        <v>0</v>
      </c>
      <c r="GL55" s="51">
        <f t="shared" si="243"/>
        <v>0</v>
      </c>
      <c r="GM55" s="51">
        <f t="shared" si="243"/>
        <v>0</v>
      </c>
      <c r="GN55" s="51">
        <f t="shared" si="243"/>
        <v>0</v>
      </c>
      <c r="GO55" s="51">
        <f t="shared" si="243"/>
        <v>0</v>
      </c>
      <c r="GP55" s="51">
        <f t="shared" si="243"/>
        <v>0</v>
      </c>
      <c r="GQ55" s="51">
        <f t="shared" si="243"/>
        <v>0</v>
      </c>
      <c r="GR55" s="51">
        <f t="shared" si="243"/>
        <v>0</v>
      </c>
      <c r="GS55" s="51">
        <f t="shared" si="243"/>
        <v>0</v>
      </c>
      <c r="GT55" s="51">
        <f t="shared" si="243"/>
        <v>0</v>
      </c>
      <c r="GU55" s="51">
        <f t="shared" si="244"/>
        <v>0</v>
      </c>
      <c r="GV55" s="51">
        <f t="shared" si="244"/>
        <v>0</v>
      </c>
      <c r="GW55" s="51">
        <f t="shared" si="244"/>
        <v>0</v>
      </c>
      <c r="GX55" s="51">
        <f t="shared" si="244"/>
        <v>0</v>
      </c>
      <c r="GY55" s="51">
        <f t="shared" si="244"/>
        <v>0</v>
      </c>
      <c r="GZ55" s="51">
        <f t="shared" si="244"/>
        <v>0</v>
      </c>
      <c r="HA55" s="51">
        <f t="shared" si="244"/>
        <v>0</v>
      </c>
      <c r="HB55" s="51">
        <f t="shared" si="244"/>
        <v>0</v>
      </c>
      <c r="HC55" s="51">
        <f t="shared" si="244"/>
        <v>0</v>
      </c>
      <c r="HD55" s="51">
        <f t="shared" si="244"/>
        <v>0</v>
      </c>
      <c r="HE55" s="51">
        <f t="shared" si="245"/>
        <v>0</v>
      </c>
      <c r="HF55" s="51">
        <f t="shared" si="245"/>
        <v>0</v>
      </c>
      <c r="HG55" s="51">
        <f t="shared" si="245"/>
        <v>0</v>
      </c>
      <c r="HH55" s="51">
        <f t="shared" si="245"/>
        <v>0</v>
      </c>
      <c r="HI55" s="51">
        <f t="shared" si="245"/>
        <v>0</v>
      </c>
      <c r="HJ55" s="51">
        <f t="shared" si="245"/>
        <v>0</v>
      </c>
      <c r="HK55" s="51">
        <f t="shared" si="245"/>
        <v>0</v>
      </c>
      <c r="HL55" s="51">
        <f t="shared" si="245"/>
        <v>0</v>
      </c>
      <c r="HM55" s="51">
        <f t="shared" si="245"/>
        <v>0</v>
      </c>
      <c r="HN55" s="51">
        <f t="shared" si="245"/>
        <v>0</v>
      </c>
      <c r="HO55" s="51">
        <f t="shared" si="245"/>
        <v>0</v>
      </c>
      <c r="HP55" s="51">
        <f t="shared" si="245"/>
        <v>0</v>
      </c>
      <c r="HR55" s="46">
        <v>52</v>
      </c>
      <c r="HS55" s="49">
        <f t="shared" si="35"/>
        <v>260</v>
      </c>
      <c r="HT55" s="52" t="str">
        <f t="shared" si="36"/>
        <v/>
      </c>
      <c r="HU55" s="63">
        <f t="shared" si="37"/>
        <v>0</v>
      </c>
      <c r="HV55" s="50">
        <f t="shared" si="207"/>
        <v>0</v>
      </c>
      <c r="HW55" s="50" t="str">
        <f t="shared" si="184"/>
        <v>04:20</v>
      </c>
      <c r="HX55" s="50">
        <v>0</v>
      </c>
      <c r="HY55" s="62">
        <f>HY54+HX55*Escenario1!$D$15*0.06</f>
        <v>468.72665229745769</v>
      </c>
      <c r="HZ55" s="50">
        <f t="shared" si="38"/>
        <v>0</v>
      </c>
      <c r="IA55" s="64">
        <f>IA54+HZ55*Escenario1!$D$15*0.06</f>
        <v>258.16395932323189</v>
      </c>
      <c r="IB55" s="54"/>
      <c r="IC55" s="47">
        <v>53</v>
      </c>
      <c r="ID55" s="48">
        <f t="shared" si="185"/>
        <v>0</v>
      </c>
      <c r="IE55" s="48">
        <f t="shared" si="246"/>
        <v>0</v>
      </c>
      <c r="IF55" s="48">
        <f t="shared" si="246"/>
        <v>0</v>
      </c>
      <c r="IG55" s="48">
        <f t="shared" si="246"/>
        <v>0</v>
      </c>
      <c r="IH55" s="48">
        <f t="shared" si="246"/>
        <v>0</v>
      </c>
      <c r="II55" s="48">
        <f t="shared" si="246"/>
        <v>0</v>
      </c>
      <c r="IJ55" s="48">
        <f t="shared" si="246"/>
        <v>0</v>
      </c>
      <c r="IK55" s="48">
        <f t="shared" si="246"/>
        <v>0</v>
      </c>
      <c r="IL55" s="48">
        <f t="shared" si="246"/>
        <v>0</v>
      </c>
      <c r="IM55" s="48">
        <f t="shared" si="246"/>
        <v>0</v>
      </c>
      <c r="IN55" s="48">
        <f t="shared" si="246"/>
        <v>0</v>
      </c>
      <c r="IO55" s="48">
        <f t="shared" si="247"/>
        <v>0</v>
      </c>
      <c r="IP55" s="48">
        <f t="shared" si="247"/>
        <v>0</v>
      </c>
      <c r="IQ55" s="48">
        <f t="shared" si="247"/>
        <v>0</v>
      </c>
      <c r="IR55" s="48">
        <f t="shared" si="247"/>
        <v>0</v>
      </c>
      <c r="IS55" s="48">
        <f t="shared" si="247"/>
        <v>0</v>
      </c>
      <c r="IT55" s="48">
        <f t="shared" si="247"/>
        <v>0</v>
      </c>
      <c r="IU55" s="48">
        <f t="shared" si="247"/>
        <v>0</v>
      </c>
      <c r="IV55" s="48">
        <f t="shared" si="247"/>
        <v>0</v>
      </c>
      <c r="IW55" s="48">
        <f t="shared" si="247"/>
        <v>0</v>
      </c>
      <c r="IX55" s="48">
        <f t="shared" si="247"/>
        <v>0</v>
      </c>
      <c r="IY55" s="48">
        <f t="shared" si="248"/>
        <v>0</v>
      </c>
      <c r="IZ55" s="48">
        <f t="shared" si="248"/>
        <v>0</v>
      </c>
      <c r="JA55" s="48">
        <f t="shared" si="248"/>
        <v>0</v>
      </c>
      <c r="JB55" s="48">
        <f t="shared" si="248"/>
        <v>0</v>
      </c>
      <c r="JC55" s="48">
        <f t="shared" si="248"/>
        <v>0</v>
      </c>
      <c r="JD55" s="48">
        <f t="shared" si="248"/>
        <v>0</v>
      </c>
      <c r="JE55" s="48">
        <f t="shared" si="248"/>
        <v>0</v>
      </c>
      <c r="JF55" s="48">
        <f t="shared" si="248"/>
        <v>0</v>
      </c>
      <c r="JG55" s="48">
        <f t="shared" si="248"/>
        <v>0</v>
      </c>
      <c r="JH55" s="48">
        <f t="shared" si="248"/>
        <v>0</v>
      </c>
      <c r="JI55" s="48">
        <f t="shared" si="249"/>
        <v>0</v>
      </c>
      <c r="JJ55" s="48">
        <f t="shared" si="249"/>
        <v>0</v>
      </c>
      <c r="JK55" s="48">
        <f t="shared" si="249"/>
        <v>0</v>
      </c>
      <c r="JL55" s="48">
        <f t="shared" si="249"/>
        <v>0</v>
      </c>
      <c r="JM55" s="48">
        <f t="shared" si="249"/>
        <v>0</v>
      </c>
      <c r="JN55" s="48">
        <f t="shared" si="249"/>
        <v>0</v>
      </c>
      <c r="JO55" s="48">
        <f t="shared" si="249"/>
        <v>0</v>
      </c>
      <c r="JP55" s="48">
        <f t="shared" si="249"/>
        <v>0</v>
      </c>
      <c r="JQ55" s="48">
        <f t="shared" si="249"/>
        <v>0</v>
      </c>
      <c r="JR55" s="48">
        <f t="shared" si="249"/>
        <v>0</v>
      </c>
      <c r="JS55" s="48">
        <f t="shared" si="250"/>
        <v>0</v>
      </c>
      <c r="JT55" s="48">
        <f t="shared" si="250"/>
        <v>0</v>
      </c>
      <c r="JU55" s="48">
        <f t="shared" si="250"/>
        <v>4.4751983576649488E-5</v>
      </c>
      <c r="JV55" s="48">
        <f t="shared" si="250"/>
        <v>1.1151658490373781E-4</v>
      </c>
      <c r="JW55" s="48">
        <f t="shared" si="250"/>
        <v>2.5595687974807398E-4</v>
      </c>
      <c r="JX55" s="48">
        <f t="shared" si="250"/>
        <v>5.8604981628922268E-4</v>
      </c>
      <c r="JY55" s="48">
        <f t="shared" si="250"/>
        <v>1.3658629589843377E-3</v>
      </c>
      <c r="JZ55" s="48">
        <f t="shared" si="250"/>
        <v>3.2093238342923826E-3</v>
      </c>
      <c r="KA55" s="48">
        <f t="shared" si="250"/>
        <v>7.8504339864859992E-3</v>
      </c>
      <c r="KB55" s="48">
        <f t="shared" si="250"/>
        <v>1.2976985830460603E-2</v>
      </c>
      <c r="KC55" s="48">
        <f t="shared" si="251"/>
        <v>6.7154609757989992E-3</v>
      </c>
      <c r="KD55" s="48">
        <f t="shared" si="251"/>
        <v>0</v>
      </c>
      <c r="KE55" s="48">
        <f t="shared" si="251"/>
        <v>0</v>
      </c>
      <c r="KF55" s="48">
        <f t="shared" si="251"/>
        <v>0</v>
      </c>
      <c r="KG55" s="48">
        <f t="shared" si="251"/>
        <v>0</v>
      </c>
      <c r="KH55" s="48">
        <f t="shared" si="251"/>
        <v>0</v>
      </c>
      <c r="KI55" s="48">
        <f t="shared" si="251"/>
        <v>0</v>
      </c>
      <c r="KJ55" s="48">
        <f t="shared" si="251"/>
        <v>0</v>
      </c>
      <c r="KK55" s="48">
        <f t="shared" si="251"/>
        <v>0</v>
      </c>
      <c r="KL55" s="48">
        <f t="shared" si="251"/>
        <v>0</v>
      </c>
      <c r="KM55" s="48">
        <f t="shared" si="252"/>
        <v>0</v>
      </c>
      <c r="KN55" s="48">
        <f t="shared" si="252"/>
        <v>0</v>
      </c>
      <c r="KO55" s="48">
        <f t="shared" si="252"/>
        <v>0</v>
      </c>
      <c r="KP55" s="48">
        <f t="shared" si="252"/>
        <v>0</v>
      </c>
      <c r="KQ55" s="48">
        <f t="shared" si="252"/>
        <v>0</v>
      </c>
      <c r="KR55" s="48">
        <f t="shared" si="252"/>
        <v>0</v>
      </c>
      <c r="KS55" s="48">
        <f t="shared" si="252"/>
        <v>0</v>
      </c>
      <c r="KT55" s="48">
        <f t="shared" si="252"/>
        <v>0</v>
      </c>
      <c r="KU55" s="48">
        <f t="shared" si="252"/>
        <v>0</v>
      </c>
      <c r="KV55" s="48">
        <f t="shared" si="252"/>
        <v>0</v>
      </c>
      <c r="KW55" s="48">
        <f t="shared" si="253"/>
        <v>0</v>
      </c>
      <c r="KX55" s="48">
        <f t="shared" si="253"/>
        <v>0</v>
      </c>
      <c r="KY55" s="48">
        <f t="shared" si="253"/>
        <v>0</v>
      </c>
      <c r="KZ55" s="48">
        <f t="shared" si="253"/>
        <v>0</v>
      </c>
      <c r="LA55" s="48">
        <f t="shared" si="253"/>
        <v>0</v>
      </c>
      <c r="LB55" s="48">
        <f t="shared" si="253"/>
        <v>0</v>
      </c>
      <c r="LC55" s="48">
        <f t="shared" si="253"/>
        <v>0</v>
      </c>
      <c r="LD55" s="48">
        <f t="shared" si="253"/>
        <v>0</v>
      </c>
      <c r="LE55" s="48">
        <f t="shared" si="253"/>
        <v>0</v>
      </c>
      <c r="LF55" s="48">
        <f t="shared" si="253"/>
        <v>0</v>
      </c>
      <c r="LG55" s="48">
        <f t="shared" si="254"/>
        <v>0</v>
      </c>
      <c r="LH55" s="48">
        <f t="shared" si="254"/>
        <v>0</v>
      </c>
      <c r="LI55" s="48">
        <f t="shared" si="254"/>
        <v>0</v>
      </c>
      <c r="LJ55" s="48">
        <f t="shared" si="254"/>
        <v>0</v>
      </c>
      <c r="LK55" s="48">
        <f t="shared" si="254"/>
        <v>0</v>
      </c>
      <c r="LL55" s="48">
        <f t="shared" si="254"/>
        <v>0</v>
      </c>
      <c r="LM55" s="48">
        <f t="shared" si="254"/>
        <v>0</v>
      </c>
      <c r="LN55" s="48">
        <f t="shared" si="254"/>
        <v>0</v>
      </c>
      <c r="LO55" s="48">
        <f t="shared" si="254"/>
        <v>0</v>
      </c>
      <c r="LP55" s="48">
        <f t="shared" si="254"/>
        <v>0</v>
      </c>
      <c r="LQ55" s="48">
        <f t="shared" si="255"/>
        <v>0</v>
      </c>
      <c r="LR55" s="48">
        <f t="shared" si="255"/>
        <v>0</v>
      </c>
      <c r="LS55" s="48">
        <f t="shared" si="255"/>
        <v>0</v>
      </c>
      <c r="LT55" s="48">
        <f t="shared" si="255"/>
        <v>0</v>
      </c>
      <c r="LU55" s="48">
        <f t="shared" si="255"/>
        <v>0</v>
      </c>
      <c r="LV55" s="48">
        <f t="shared" si="255"/>
        <v>0</v>
      </c>
      <c r="LW55" s="48">
        <f t="shared" si="255"/>
        <v>0</v>
      </c>
      <c r="LX55" s="48">
        <f t="shared" si="255"/>
        <v>0</v>
      </c>
      <c r="LY55" s="48">
        <f t="shared" si="255"/>
        <v>0</v>
      </c>
      <c r="LZ55" s="48">
        <f t="shared" si="255"/>
        <v>0</v>
      </c>
      <c r="MA55" s="48">
        <f t="shared" si="256"/>
        <v>0</v>
      </c>
      <c r="MB55" s="48">
        <f t="shared" si="256"/>
        <v>0</v>
      </c>
      <c r="MC55" s="48">
        <f t="shared" si="256"/>
        <v>0</v>
      </c>
      <c r="MD55" s="48">
        <f t="shared" si="256"/>
        <v>0</v>
      </c>
      <c r="ME55" s="48">
        <f t="shared" si="256"/>
        <v>0</v>
      </c>
      <c r="MF55" s="48">
        <f t="shared" si="256"/>
        <v>0</v>
      </c>
      <c r="MG55" s="48">
        <f t="shared" si="256"/>
        <v>0</v>
      </c>
      <c r="MH55" s="48">
        <f t="shared" si="256"/>
        <v>0</v>
      </c>
      <c r="MI55" s="48">
        <f t="shared" si="256"/>
        <v>0</v>
      </c>
      <c r="MJ55" s="48">
        <f t="shared" si="256"/>
        <v>0</v>
      </c>
      <c r="MK55" s="48">
        <f t="shared" si="257"/>
        <v>0</v>
      </c>
      <c r="ML55" s="48">
        <f t="shared" si="257"/>
        <v>0</v>
      </c>
      <c r="MM55" s="48">
        <f t="shared" si="257"/>
        <v>0</v>
      </c>
      <c r="MN55" s="48">
        <f t="shared" si="257"/>
        <v>0</v>
      </c>
      <c r="MO55" s="48">
        <f t="shared" si="257"/>
        <v>0</v>
      </c>
      <c r="MP55" s="48">
        <f t="shared" si="257"/>
        <v>0</v>
      </c>
      <c r="MQ55" s="48">
        <f t="shared" si="257"/>
        <v>0</v>
      </c>
      <c r="MR55" s="48">
        <f t="shared" si="257"/>
        <v>0</v>
      </c>
      <c r="MS55" s="48">
        <f t="shared" si="257"/>
        <v>0</v>
      </c>
      <c r="MT55" s="48">
        <f t="shared" si="257"/>
        <v>0</v>
      </c>
      <c r="MU55" s="48">
        <f t="shared" si="258"/>
        <v>0</v>
      </c>
      <c r="MV55" s="48">
        <f t="shared" si="258"/>
        <v>0</v>
      </c>
      <c r="MW55" s="48">
        <f t="shared" si="258"/>
        <v>0</v>
      </c>
      <c r="MX55" s="48">
        <f t="shared" si="258"/>
        <v>0</v>
      </c>
      <c r="MY55" s="48">
        <f t="shared" si="258"/>
        <v>0</v>
      </c>
      <c r="MZ55" s="48">
        <f t="shared" si="258"/>
        <v>0</v>
      </c>
      <c r="NA55" s="48">
        <f t="shared" si="258"/>
        <v>0</v>
      </c>
      <c r="NB55" s="48">
        <f t="shared" si="258"/>
        <v>0</v>
      </c>
      <c r="NC55" s="48">
        <f t="shared" si="258"/>
        <v>0</v>
      </c>
      <c r="ND55" s="48">
        <f t="shared" si="258"/>
        <v>0</v>
      </c>
      <c r="NE55" s="48">
        <f t="shared" si="259"/>
        <v>0</v>
      </c>
      <c r="NF55" s="48">
        <f t="shared" si="259"/>
        <v>0</v>
      </c>
      <c r="NG55" s="48">
        <f t="shared" si="259"/>
        <v>0</v>
      </c>
      <c r="NH55" s="48">
        <f t="shared" si="259"/>
        <v>0</v>
      </c>
      <c r="NI55" s="48">
        <f t="shared" si="259"/>
        <v>0</v>
      </c>
      <c r="NJ55" s="48">
        <f t="shared" si="259"/>
        <v>0</v>
      </c>
      <c r="NK55" s="48">
        <f t="shared" si="259"/>
        <v>0</v>
      </c>
      <c r="NL55" s="48">
        <f t="shared" si="259"/>
        <v>0</v>
      </c>
      <c r="NM55" s="48">
        <f t="shared" si="259"/>
        <v>0</v>
      </c>
      <c r="NN55" s="48">
        <f t="shared" si="259"/>
        <v>0</v>
      </c>
      <c r="NO55" s="48">
        <f t="shared" si="260"/>
        <v>0</v>
      </c>
      <c r="NP55" s="48">
        <f t="shared" si="260"/>
        <v>0</v>
      </c>
      <c r="NQ55" s="48">
        <f t="shared" si="260"/>
        <v>0</v>
      </c>
      <c r="NR55" s="48">
        <f t="shared" si="260"/>
        <v>0</v>
      </c>
      <c r="NS55" s="48">
        <f t="shared" si="260"/>
        <v>0</v>
      </c>
      <c r="NT55" s="48">
        <f t="shared" si="260"/>
        <v>0</v>
      </c>
      <c r="NU55" s="48">
        <f t="shared" si="260"/>
        <v>0</v>
      </c>
      <c r="NV55" s="48">
        <f t="shared" si="260"/>
        <v>0</v>
      </c>
      <c r="NW55" s="48">
        <f t="shared" si="260"/>
        <v>0</v>
      </c>
      <c r="NX55" s="48">
        <f t="shared" si="260"/>
        <v>0</v>
      </c>
      <c r="NY55" s="48">
        <f t="shared" si="261"/>
        <v>0</v>
      </c>
      <c r="NZ55" s="48">
        <f t="shared" si="261"/>
        <v>0</v>
      </c>
      <c r="OA55" s="48">
        <f t="shared" si="261"/>
        <v>0</v>
      </c>
      <c r="OB55" s="48">
        <f t="shared" si="261"/>
        <v>0</v>
      </c>
      <c r="OC55" s="48">
        <f t="shared" si="261"/>
        <v>0</v>
      </c>
      <c r="OD55" s="48">
        <f t="shared" si="261"/>
        <v>0</v>
      </c>
      <c r="OE55" s="48">
        <f t="shared" si="261"/>
        <v>0</v>
      </c>
      <c r="OF55" s="48">
        <f t="shared" si="261"/>
        <v>0</v>
      </c>
      <c r="OG55" s="48">
        <f t="shared" si="261"/>
        <v>0</v>
      </c>
      <c r="OH55" s="48">
        <f t="shared" si="261"/>
        <v>0</v>
      </c>
      <c r="OI55" s="48">
        <f t="shared" si="262"/>
        <v>0</v>
      </c>
      <c r="OJ55" s="48">
        <f t="shared" si="262"/>
        <v>0</v>
      </c>
      <c r="OK55" s="48">
        <f t="shared" si="262"/>
        <v>0</v>
      </c>
      <c r="OL55" s="48">
        <f t="shared" si="262"/>
        <v>0</v>
      </c>
      <c r="OM55" s="48">
        <f t="shared" si="262"/>
        <v>0</v>
      </c>
      <c r="ON55" s="48">
        <f t="shared" si="262"/>
        <v>0</v>
      </c>
      <c r="OO55" s="48">
        <f t="shared" si="262"/>
        <v>0</v>
      </c>
      <c r="OP55" s="48">
        <f t="shared" si="262"/>
        <v>0</v>
      </c>
      <c r="OQ55" s="48">
        <f t="shared" si="262"/>
        <v>0</v>
      </c>
      <c r="OR55" s="48">
        <f t="shared" si="262"/>
        <v>0</v>
      </c>
      <c r="OS55" s="48">
        <f t="shared" si="263"/>
        <v>0</v>
      </c>
      <c r="OT55" s="48">
        <f t="shared" si="263"/>
        <v>0</v>
      </c>
      <c r="OU55" s="48">
        <f t="shared" si="263"/>
        <v>0</v>
      </c>
      <c r="OV55" s="48">
        <f t="shared" si="263"/>
        <v>0</v>
      </c>
      <c r="OW55" s="48">
        <f t="shared" si="263"/>
        <v>0</v>
      </c>
      <c r="OX55" s="48">
        <f t="shared" si="263"/>
        <v>0</v>
      </c>
      <c r="OY55" s="48">
        <f t="shared" si="263"/>
        <v>0</v>
      </c>
      <c r="OZ55" s="48">
        <f t="shared" si="263"/>
        <v>0</v>
      </c>
      <c r="PA55" s="48">
        <f t="shared" si="263"/>
        <v>0</v>
      </c>
      <c r="PB55" s="48">
        <f t="shared" si="263"/>
        <v>0</v>
      </c>
      <c r="PC55" s="48">
        <f t="shared" si="264"/>
        <v>0</v>
      </c>
      <c r="PD55" s="48">
        <f t="shared" si="264"/>
        <v>0</v>
      </c>
      <c r="PE55" s="48">
        <f t="shared" si="264"/>
        <v>0</v>
      </c>
      <c r="PF55" s="48">
        <f t="shared" si="264"/>
        <v>0</v>
      </c>
      <c r="PG55" s="48">
        <f t="shared" si="264"/>
        <v>0</v>
      </c>
      <c r="PH55" s="48">
        <f t="shared" si="264"/>
        <v>0</v>
      </c>
      <c r="PI55" s="48">
        <f t="shared" si="264"/>
        <v>0</v>
      </c>
      <c r="PJ55" s="48">
        <f t="shared" si="264"/>
        <v>0</v>
      </c>
      <c r="PK55" s="48">
        <f t="shared" si="264"/>
        <v>0</v>
      </c>
      <c r="PL55" s="48">
        <f t="shared" si="264"/>
        <v>0</v>
      </c>
      <c r="PM55" s="48">
        <f t="shared" si="264"/>
        <v>0</v>
      </c>
      <c r="PN55" s="48">
        <f t="shared" si="264"/>
        <v>0</v>
      </c>
    </row>
    <row r="56" spans="1:430" x14ac:dyDescent="0.3">
      <c r="W56" s="46">
        <v>53</v>
      </c>
      <c r="X56" s="49">
        <f t="shared" si="14"/>
        <v>265</v>
      </c>
      <c r="Y56" s="52" t="str">
        <f t="shared" si="181"/>
        <v/>
      </c>
      <c r="Z56" s="63">
        <f t="shared" si="182"/>
        <v>0</v>
      </c>
      <c r="AA56" s="50">
        <f t="shared" si="187"/>
        <v>0</v>
      </c>
      <c r="AB56" s="50">
        <v>2.000625378686267E-2</v>
      </c>
      <c r="AC56" s="62">
        <f t="shared" si="186"/>
        <v>211.76904883651281</v>
      </c>
      <c r="AD56" s="54"/>
      <c r="AE56" s="46">
        <v>54</v>
      </c>
      <c r="AF56" s="51">
        <f t="shared" si="183"/>
        <v>0</v>
      </c>
      <c r="AG56" s="51">
        <f t="shared" si="227"/>
        <v>0</v>
      </c>
      <c r="AH56" s="51">
        <f t="shared" si="227"/>
        <v>0</v>
      </c>
      <c r="AI56" s="51">
        <f t="shared" si="227"/>
        <v>0</v>
      </c>
      <c r="AJ56" s="51">
        <f t="shared" si="227"/>
        <v>0</v>
      </c>
      <c r="AK56" s="51">
        <f t="shared" si="227"/>
        <v>0</v>
      </c>
      <c r="AL56" s="51">
        <f t="shared" si="227"/>
        <v>0</v>
      </c>
      <c r="AM56" s="51">
        <f t="shared" si="227"/>
        <v>0</v>
      </c>
      <c r="AN56" s="51">
        <f t="shared" si="227"/>
        <v>0</v>
      </c>
      <c r="AO56" s="51">
        <f t="shared" si="227"/>
        <v>0</v>
      </c>
      <c r="AP56" s="51">
        <f t="shared" si="227"/>
        <v>0</v>
      </c>
      <c r="AQ56" s="51">
        <f t="shared" si="228"/>
        <v>0</v>
      </c>
      <c r="AR56" s="51">
        <f t="shared" si="228"/>
        <v>0</v>
      </c>
      <c r="AS56" s="51">
        <f t="shared" si="228"/>
        <v>0</v>
      </c>
      <c r="AT56" s="51">
        <f t="shared" si="228"/>
        <v>0</v>
      </c>
      <c r="AU56" s="51">
        <f t="shared" si="228"/>
        <v>0</v>
      </c>
      <c r="AV56" s="51">
        <f t="shared" si="228"/>
        <v>0</v>
      </c>
      <c r="AW56" s="51">
        <f t="shared" si="228"/>
        <v>0</v>
      </c>
      <c r="AX56" s="51">
        <f t="shared" si="228"/>
        <v>0</v>
      </c>
      <c r="AY56" s="51">
        <f t="shared" si="228"/>
        <v>0</v>
      </c>
      <c r="AZ56" s="51">
        <f t="shared" si="228"/>
        <v>0</v>
      </c>
      <c r="BA56" s="51">
        <f t="shared" si="229"/>
        <v>0</v>
      </c>
      <c r="BB56" s="51">
        <f t="shared" si="229"/>
        <v>0</v>
      </c>
      <c r="BC56" s="51">
        <f t="shared" si="229"/>
        <v>0</v>
      </c>
      <c r="BD56" s="51">
        <f t="shared" si="229"/>
        <v>0</v>
      </c>
      <c r="BE56" s="51">
        <f t="shared" si="229"/>
        <v>0</v>
      </c>
      <c r="BF56" s="51">
        <f t="shared" si="229"/>
        <v>0</v>
      </c>
      <c r="BG56" s="51">
        <f t="shared" si="229"/>
        <v>0</v>
      </c>
      <c r="BH56" s="51">
        <f t="shared" si="229"/>
        <v>0</v>
      </c>
      <c r="BI56" s="51">
        <f t="shared" si="229"/>
        <v>0</v>
      </c>
      <c r="BJ56" s="51">
        <f t="shared" si="229"/>
        <v>0</v>
      </c>
      <c r="BK56" s="51">
        <f t="shared" si="230"/>
        <v>0</v>
      </c>
      <c r="BL56" s="51">
        <f t="shared" si="230"/>
        <v>0</v>
      </c>
      <c r="BM56" s="51">
        <f t="shared" si="230"/>
        <v>1.4372901692793086E-5</v>
      </c>
      <c r="BN56" s="51">
        <f t="shared" si="230"/>
        <v>2.7857067307628778E-5</v>
      </c>
      <c r="BO56" s="51">
        <f t="shared" si="230"/>
        <v>4.1075027703360157E-5</v>
      </c>
      <c r="BP56" s="51">
        <f t="shared" si="230"/>
        <v>5.9699549011322866E-5</v>
      </c>
      <c r="BQ56" s="51">
        <f t="shared" si="230"/>
        <v>8.7540741517313391E-5</v>
      </c>
      <c r="BR56" s="51">
        <f t="shared" si="230"/>
        <v>1.2837388479443857E-4</v>
      </c>
      <c r="BS56" s="51">
        <f t="shared" si="230"/>
        <v>1.8776725283595457E-4</v>
      </c>
      <c r="BT56" s="51">
        <f t="shared" si="230"/>
        <v>2.7490993918839258E-4</v>
      </c>
      <c r="BU56" s="51">
        <f t="shared" si="231"/>
        <v>4.0443968208431289E-4</v>
      </c>
      <c r="BV56" s="51">
        <f t="shared" si="231"/>
        <v>5.9827068957529241E-4</v>
      </c>
      <c r="BW56" s="51">
        <f t="shared" si="231"/>
        <v>8.8742146466493359E-4</v>
      </c>
      <c r="BX56" s="51">
        <f t="shared" si="231"/>
        <v>1.3138426304416823E-3</v>
      </c>
      <c r="BY56" s="51">
        <f t="shared" si="231"/>
        <v>1.9322447552118155E-3</v>
      </c>
      <c r="BZ56" s="51">
        <f t="shared" si="231"/>
        <v>2.9578823769679957E-3</v>
      </c>
      <c r="CA56" s="51">
        <f t="shared" si="231"/>
        <v>4.3725776573519236E-3</v>
      </c>
      <c r="CB56" s="51">
        <f t="shared" si="231"/>
        <v>5.6037913669719245E-3</v>
      </c>
      <c r="CC56" s="51">
        <f t="shared" si="231"/>
        <v>6.0067150249743864E-3</v>
      </c>
      <c r="CD56" s="51">
        <f t="shared" si="231"/>
        <v>5.0334268353983951E-3</v>
      </c>
      <c r="CE56" s="51">
        <f t="shared" si="232"/>
        <v>2.648818732339102E-3</v>
      </c>
      <c r="CF56" s="51">
        <f t="shared" si="232"/>
        <v>7.6072713075802073E-4</v>
      </c>
      <c r="CG56" s="51">
        <f t="shared" si="232"/>
        <v>0</v>
      </c>
      <c r="CH56" s="51">
        <f t="shared" si="232"/>
        <v>0</v>
      </c>
      <c r="CI56" s="51">
        <f t="shared" si="232"/>
        <v>0</v>
      </c>
      <c r="CJ56" s="51">
        <f t="shared" si="232"/>
        <v>0</v>
      </c>
      <c r="CK56" s="51">
        <f t="shared" si="232"/>
        <v>0</v>
      </c>
      <c r="CL56" s="51">
        <f t="shared" si="232"/>
        <v>0</v>
      </c>
      <c r="CM56" s="51">
        <f t="shared" si="232"/>
        <v>0</v>
      </c>
      <c r="CN56" s="51">
        <f t="shared" si="232"/>
        <v>0</v>
      </c>
      <c r="CO56" s="51">
        <f t="shared" si="233"/>
        <v>0</v>
      </c>
      <c r="CP56" s="51">
        <f t="shared" si="233"/>
        <v>0</v>
      </c>
      <c r="CQ56" s="51">
        <f t="shared" si="233"/>
        <v>0</v>
      </c>
      <c r="CR56" s="51">
        <f t="shared" si="233"/>
        <v>0</v>
      </c>
      <c r="CS56" s="51">
        <f t="shared" si="233"/>
        <v>0</v>
      </c>
      <c r="CT56" s="51">
        <f t="shared" si="233"/>
        <v>0</v>
      </c>
      <c r="CU56" s="51">
        <f t="shared" si="233"/>
        <v>0</v>
      </c>
      <c r="CV56" s="51">
        <f t="shared" si="233"/>
        <v>0</v>
      </c>
      <c r="CW56" s="51">
        <f t="shared" si="233"/>
        <v>0</v>
      </c>
      <c r="CX56" s="51">
        <f t="shared" si="233"/>
        <v>0</v>
      </c>
      <c r="CY56" s="51">
        <f t="shared" si="234"/>
        <v>0</v>
      </c>
      <c r="CZ56" s="51">
        <f t="shared" si="234"/>
        <v>0</v>
      </c>
      <c r="DA56" s="51">
        <f t="shared" si="234"/>
        <v>0</v>
      </c>
      <c r="DB56" s="51">
        <f t="shared" si="234"/>
        <v>0</v>
      </c>
      <c r="DC56" s="51">
        <f t="shared" si="234"/>
        <v>0</v>
      </c>
      <c r="DD56" s="51">
        <f t="shared" si="234"/>
        <v>0</v>
      </c>
      <c r="DE56" s="51">
        <f t="shared" si="234"/>
        <v>0</v>
      </c>
      <c r="DF56" s="51">
        <f t="shared" si="234"/>
        <v>0</v>
      </c>
      <c r="DG56" s="51">
        <f t="shared" si="234"/>
        <v>0</v>
      </c>
      <c r="DH56" s="51">
        <f t="shared" si="234"/>
        <v>0</v>
      </c>
      <c r="DI56" s="51">
        <f t="shared" si="235"/>
        <v>0</v>
      </c>
      <c r="DJ56" s="51">
        <f t="shared" si="235"/>
        <v>0</v>
      </c>
      <c r="DK56" s="51">
        <f t="shared" si="235"/>
        <v>0</v>
      </c>
      <c r="DL56" s="51">
        <f t="shared" si="235"/>
        <v>0</v>
      </c>
      <c r="DM56" s="51">
        <f t="shared" si="235"/>
        <v>0</v>
      </c>
      <c r="DN56" s="51">
        <f t="shared" si="235"/>
        <v>0</v>
      </c>
      <c r="DO56" s="51">
        <f t="shared" si="235"/>
        <v>0</v>
      </c>
      <c r="DP56" s="51">
        <f t="shared" si="235"/>
        <v>0</v>
      </c>
      <c r="DQ56" s="51">
        <f t="shared" si="235"/>
        <v>0</v>
      </c>
      <c r="DR56" s="51">
        <f t="shared" si="235"/>
        <v>0</v>
      </c>
      <c r="DS56" s="51">
        <f t="shared" si="236"/>
        <v>0</v>
      </c>
      <c r="DT56" s="51">
        <f t="shared" si="236"/>
        <v>0</v>
      </c>
      <c r="DU56" s="51">
        <f t="shared" si="236"/>
        <v>0</v>
      </c>
      <c r="DV56" s="51">
        <f t="shared" si="236"/>
        <v>0</v>
      </c>
      <c r="DW56" s="51">
        <f t="shared" si="236"/>
        <v>0</v>
      </c>
      <c r="DX56" s="51">
        <f t="shared" si="236"/>
        <v>0</v>
      </c>
      <c r="DY56" s="51">
        <f t="shared" si="236"/>
        <v>0</v>
      </c>
      <c r="DZ56" s="51">
        <f t="shared" si="236"/>
        <v>0</v>
      </c>
      <c r="EA56" s="51">
        <f t="shared" si="236"/>
        <v>0</v>
      </c>
      <c r="EB56" s="51">
        <f t="shared" si="236"/>
        <v>0</v>
      </c>
      <c r="EC56" s="51">
        <f t="shared" si="237"/>
        <v>0</v>
      </c>
      <c r="ED56" s="51">
        <f t="shared" si="237"/>
        <v>0</v>
      </c>
      <c r="EE56" s="51">
        <f t="shared" si="237"/>
        <v>0</v>
      </c>
      <c r="EF56" s="51">
        <f t="shared" si="237"/>
        <v>0</v>
      </c>
      <c r="EG56" s="51">
        <f t="shared" si="237"/>
        <v>0</v>
      </c>
      <c r="EH56" s="51">
        <f t="shared" si="237"/>
        <v>0</v>
      </c>
      <c r="EI56" s="51">
        <f t="shared" si="237"/>
        <v>0</v>
      </c>
      <c r="EJ56" s="51">
        <f t="shared" si="237"/>
        <v>0</v>
      </c>
      <c r="EK56" s="51">
        <f t="shared" si="237"/>
        <v>0</v>
      </c>
      <c r="EL56" s="51">
        <f t="shared" si="237"/>
        <v>0</v>
      </c>
      <c r="EM56" s="51">
        <f t="shared" si="238"/>
        <v>0</v>
      </c>
      <c r="EN56" s="51">
        <f t="shared" si="238"/>
        <v>0</v>
      </c>
      <c r="EO56" s="51">
        <f t="shared" si="238"/>
        <v>0</v>
      </c>
      <c r="EP56" s="51">
        <f t="shared" si="238"/>
        <v>0</v>
      </c>
      <c r="EQ56" s="51">
        <f t="shared" si="238"/>
        <v>0</v>
      </c>
      <c r="ER56" s="51">
        <f t="shared" si="238"/>
        <v>0</v>
      </c>
      <c r="ES56" s="51">
        <f t="shared" si="238"/>
        <v>0</v>
      </c>
      <c r="ET56" s="51">
        <f t="shared" si="238"/>
        <v>0</v>
      </c>
      <c r="EU56" s="51">
        <f t="shared" si="238"/>
        <v>0</v>
      </c>
      <c r="EV56" s="51">
        <f t="shared" si="238"/>
        <v>0</v>
      </c>
      <c r="EW56" s="51">
        <f t="shared" si="239"/>
        <v>0</v>
      </c>
      <c r="EX56" s="51">
        <f t="shared" si="239"/>
        <v>0</v>
      </c>
      <c r="EY56" s="51">
        <f t="shared" si="239"/>
        <v>0</v>
      </c>
      <c r="EZ56" s="51">
        <f t="shared" si="239"/>
        <v>0</v>
      </c>
      <c r="FA56" s="51">
        <f t="shared" si="239"/>
        <v>0</v>
      </c>
      <c r="FB56" s="51">
        <f t="shared" si="239"/>
        <v>0</v>
      </c>
      <c r="FC56" s="51">
        <f t="shared" si="239"/>
        <v>0</v>
      </c>
      <c r="FD56" s="51">
        <f t="shared" si="239"/>
        <v>0</v>
      </c>
      <c r="FE56" s="51">
        <f t="shared" si="239"/>
        <v>0</v>
      </c>
      <c r="FF56" s="51">
        <f t="shared" si="239"/>
        <v>0</v>
      </c>
      <c r="FG56" s="51">
        <f t="shared" si="240"/>
        <v>0</v>
      </c>
      <c r="FH56" s="51">
        <f t="shared" si="240"/>
        <v>0</v>
      </c>
      <c r="FI56" s="51">
        <f t="shared" si="240"/>
        <v>0</v>
      </c>
      <c r="FJ56" s="51">
        <f t="shared" si="240"/>
        <v>0</v>
      </c>
      <c r="FK56" s="51">
        <f t="shared" si="240"/>
        <v>0</v>
      </c>
      <c r="FL56" s="51">
        <f t="shared" si="240"/>
        <v>0</v>
      </c>
      <c r="FM56" s="51">
        <f t="shared" si="240"/>
        <v>0</v>
      </c>
      <c r="FN56" s="51">
        <f t="shared" si="240"/>
        <v>0</v>
      </c>
      <c r="FO56" s="51">
        <f t="shared" si="240"/>
        <v>0</v>
      </c>
      <c r="FP56" s="51">
        <f t="shared" si="240"/>
        <v>0</v>
      </c>
      <c r="FQ56" s="51">
        <f t="shared" si="241"/>
        <v>0</v>
      </c>
      <c r="FR56" s="51">
        <f t="shared" si="241"/>
        <v>0</v>
      </c>
      <c r="FS56" s="51">
        <f t="shared" si="241"/>
        <v>0</v>
      </c>
      <c r="FT56" s="51">
        <f t="shared" si="241"/>
        <v>0</v>
      </c>
      <c r="FU56" s="51">
        <f t="shared" si="241"/>
        <v>0</v>
      </c>
      <c r="FV56" s="51">
        <f t="shared" si="241"/>
        <v>0</v>
      </c>
      <c r="FW56" s="51">
        <f t="shared" si="241"/>
        <v>0</v>
      </c>
      <c r="FX56" s="51">
        <f t="shared" si="241"/>
        <v>0</v>
      </c>
      <c r="FY56" s="51">
        <f t="shared" si="241"/>
        <v>0</v>
      </c>
      <c r="FZ56" s="51">
        <f t="shared" si="241"/>
        <v>0</v>
      </c>
      <c r="GA56" s="51">
        <f t="shared" si="242"/>
        <v>0</v>
      </c>
      <c r="GB56" s="51">
        <f t="shared" si="242"/>
        <v>0</v>
      </c>
      <c r="GC56" s="51">
        <f t="shared" si="242"/>
        <v>0</v>
      </c>
      <c r="GD56" s="51">
        <f t="shared" si="242"/>
        <v>0</v>
      </c>
      <c r="GE56" s="51">
        <f t="shared" si="242"/>
        <v>0</v>
      </c>
      <c r="GF56" s="51">
        <f t="shared" si="242"/>
        <v>0</v>
      </c>
      <c r="GG56" s="51">
        <f t="shared" si="242"/>
        <v>0</v>
      </c>
      <c r="GH56" s="51">
        <f t="shared" si="242"/>
        <v>0</v>
      </c>
      <c r="GI56" s="51">
        <f t="shared" si="242"/>
        <v>0</v>
      </c>
      <c r="GJ56" s="51">
        <f t="shared" si="242"/>
        <v>0</v>
      </c>
      <c r="GK56" s="51">
        <f t="shared" si="243"/>
        <v>0</v>
      </c>
      <c r="GL56" s="51">
        <f t="shared" si="243"/>
        <v>0</v>
      </c>
      <c r="GM56" s="51">
        <f t="shared" si="243"/>
        <v>0</v>
      </c>
      <c r="GN56" s="51">
        <f t="shared" si="243"/>
        <v>0</v>
      </c>
      <c r="GO56" s="51">
        <f t="shared" si="243"/>
        <v>0</v>
      </c>
      <c r="GP56" s="51">
        <f t="shared" si="243"/>
        <v>0</v>
      </c>
      <c r="GQ56" s="51">
        <f t="shared" si="243"/>
        <v>0</v>
      </c>
      <c r="GR56" s="51">
        <f t="shared" si="243"/>
        <v>0</v>
      </c>
      <c r="GS56" s="51">
        <f t="shared" si="243"/>
        <v>0</v>
      </c>
      <c r="GT56" s="51">
        <f t="shared" si="243"/>
        <v>0</v>
      </c>
      <c r="GU56" s="51">
        <f t="shared" si="244"/>
        <v>0</v>
      </c>
      <c r="GV56" s="51">
        <f t="shared" si="244"/>
        <v>0</v>
      </c>
      <c r="GW56" s="51">
        <f t="shared" si="244"/>
        <v>0</v>
      </c>
      <c r="GX56" s="51">
        <f t="shared" si="244"/>
        <v>0</v>
      </c>
      <c r="GY56" s="51">
        <f t="shared" si="244"/>
        <v>0</v>
      </c>
      <c r="GZ56" s="51">
        <f t="shared" si="244"/>
        <v>0</v>
      </c>
      <c r="HA56" s="51">
        <f t="shared" si="244"/>
        <v>0</v>
      </c>
      <c r="HB56" s="51">
        <f t="shared" si="244"/>
        <v>0</v>
      </c>
      <c r="HC56" s="51">
        <f t="shared" si="244"/>
        <v>0</v>
      </c>
      <c r="HD56" s="51">
        <f t="shared" si="244"/>
        <v>0</v>
      </c>
      <c r="HE56" s="51">
        <f t="shared" si="245"/>
        <v>0</v>
      </c>
      <c r="HF56" s="51">
        <f t="shared" si="245"/>
        <v>0</v>
      </c>
      <c r="HG56" s="51">
        <f t="shared" si="245"/>
        <v>0</v>
      </c>
      <c r="HH56" s="51">
        <f t="shared" si="245"/>
        <v>0</v>
      </c>
      <c r="HI56" s="51">
        <f t="shared" si="245"/>
        <v>0</v>
      </c>
      <c r="HJ56" s="51">
        <f t="shared" si="245"/>
        <v>0</v>
      </c>
      <c r="HK56" s="51">
        <f t="shared" si="245"/>
        <v>0</v>
      </c>
      <c r="HL56" s="51">
        <f t="shared" si="245"/>
        <v>0</v>
      </c>
      <c r="HM56" s="51">
        <f t="shared" si="245"/>
        <v>0</v>
      </c>
      <c r="HN56" s="51">
        <f t="shared" si="245"/>
        <v>0</v>
      </c>
      <c r="HO56" s="51">
        <f t="shared" si="245"/>
        <v>0</v>
      </c>
      <c r="HP56" s="51">
        <f t="shared" si="245"/>
        <v>0</v>
      </c>
      <c r="HR56" s="46">
        <v>53</v>
      </c>
      <c r="HS56" s="49">
        <f t="shared" si="35"/>
        <v>265</v>
      </c>
      <c r="HT56" s="52" t="str">
        <f t="shared" si="36"/>
        <v/>
      </c>
      <c r="HU56" s="63">
        <f t="shared" si="37"/>
        <v>0</v>
      </c>
      <c r="HV56" s="50">
        <f t="shared" si="207"/>
        <v>0</v>
      </c>
      <c r="HW56" s="50" t="str">
        <f t="shared" si="184"/>
        <v>04:25</v>
      </c>
      <c r="HX56" s="50">
        <v>0</v>
      </c>
      <c r="HY56" s="62">
        <f>HY55+HX56*Escenario1!$D$15*0.06</f>
        <v>468.72665229745769</v>
      </c>
      <c r="HZ56" s="50">
        <f t="shared" si="38"/>
        <v>0</v>
      </c>
      <c r="IA56" s="64">
        <f>IA55+HZ56*Escenario1!$D$15*0.06</f>
        <v>258.16395932323189</v>
      </c>
      <c r="IB56" s="54"/>
      <c r="IC56" s="47">
        <v>54</v>
      </c>
      <c r="ID56" s="48">
        <f t="shared" si="185"/>
        <v>0</v>
      </c>
      <c r="IE56" s="48">
        <f t="shared" si="246"/>
        <v>0</v>
      </c>
      <c r="IF56" s="48">
        <f t="shared" si="246"/>
        <v>0</v>
      </c>
      <c r="IG56" s="48">
        <f t="shared" si="246"/>
        <v>0</v>
      </c>
      <c r="IH56" s="48">
        <f t="shared" si="246"/>
        <v>0</v>
      </c>
      <c r="II56" s="48">
        <f t="shared" si="246"/>
        <v>0</v>
      </c>
      <c r="IJ56" s="48">
        <f t="shared" si="246"/>
        <v>0</v>
      </c>
      <c r="IK56" s="48">
        <f t="shared" si="246"/>
        <v>0</v>
      </c>
      <c r="IL56" s="48">
        <f t="shared" si="246"/>
        <v>0</v>
      </c>
      <c r="IM56" s="48">
        <f t="shared" si="246"/>
        <v>0</v>
      </c>
      <c r="IN56" s="48">
        <f t="shared" si="246"/>
        <v>0</v>
      </c>
      <c r="IO56" s="48">
        <f t="shared" si="247"/>
        <v>0</v>
      </c>
      <c r="IP56" s="48">
        <f t="shared" si="247"/>
        <v>0</v>
      </c>
      <c r="IQ56" s="48">
        <f t="shared" si="247"/>
        <v>0</v>
      </c>
      <c r="IR56" s="48">
        <f t="shared" si="247"/>
        <v>0</v>
      </c>
      <c r="IS56" s="48">
        <f t="shared" si="247"/>
        <v>0</v>
      </c>
      <c r="IT56" s="48">
        <f t="shared" si="247"/>
        <v>0</v>
      </c>
      <c r="IU56" s="48">
        <f t="shared" si="247"/>
        <v>0</v>
      </c>
      <c r="IV56" s="48">
        <f t="shared" si="247"/>
        <v>0</v>
      </c>
      <c r="IW56" s="48">
        <f t="shared" si="247"/>
        <v>0</v>
      </c>
      <c r="IX56" s="48">
        <f t="shared" si="247"/>
        <v>0</v>
      </c>
      <c r="IY56" s="48">
        <f t="shared" si="248"/>
        <v>0</v>
      </c>
      <c r="IZ56" s="48">
        <f t="shared" si="248"/>
        <v>0</v>
      </c>
      <c r="JA56" s="48">
        <f t="shared" si="248"/>
        <v>0</v>
      </c>
      <c r="JB56" s="48">
        <f t="shared" si="248"/>
        <v>0</v>
      </c>
      <c r="JC56" s="48">
        <f t="shared" si="248"/>
        <v>0</v>
      </c>
      <c r="JD56" s="48">
        <f t="shared" si="248"/>
        <v>0</v>
      </c>
      <c r="JE56" s="48">
        <f t="shared" si="248"/>
        <v>0</v>
      </c>
      <c r="JF56" s="48">
        <f t="shared" si="248"/>
        <v>0</v>
      </c>
      <c r="JG56" s="48">
        <f t="shared" si="248"/>
        <v>0</v>
      </c>
      <c r="JH56" s="48">
        <f t="shared" si="248"/>
        <v>0</v>
      </c>
      <c r="JI56" s="48">
        <f t="shared" si="249"/>
        <v>0</v>
      </c>
      <c r="JJ56" s="48">
        <f t="shared" si="249"/>
        <v>0</v>
      </c>
      <c r="JK56" s="48">
        <f t="shared" si="249"/>
        <v>0</v>
      </c>
      <c r="JL56" s="48">
        <f t="shared" si="249"/>
        <v>0</v>
      </c>
      <c r="JM56" s="48">
        <f t="shared" si="249"/>
        <v>0</v>
      </c>
      <c r="JN56" s="48">
        <f t="shared" si="249"/>
        <v>0</v>
      </c>
      <c r="JO56" s="48">
        <f t="shared" si="249"/>
        <v>0</v>
      </c>
      <c r="JP56" s="48">
        <f t="shared" si="249"/>
        <v>0</v>
      </c>
      <c r="JQ56" s="48">
        <f t="shared" si="249"/>
        <v>0</v>
      </c>
      <c r="JR56" s="48">
        <f t="shared" si="249"/>
        <v>0</v>
      </c>
      <c r="JS56" s="48">
        <f t="shared" si="250"/>
        <v>0</v>
      </c>
      <c r="JT56" s="48">
        <f t="shared" si="250"/>
        <v>0</v>
      </c>
      <c r="JU56" s="48">
        <f t="shared" si="250"/>
        <v>0</v>
      </c>
      <c r="JV56" s="48">
        <f t="shared" si="250"/>
        <v>4.4751983576649488E-5</v>
      </c>
      <c r="JW56" s="48">
        <f t="shared" si="250"/>
        <v>1.1151658490373781E-4</v>
      </c>
      <c r="JX56" s="48">
        <f t="shared" si="250"/>
        <v>2.5595687974807398E-4</v>
      </c>
      <c r="JY56" s="48">
        <f t="shared" si="250"/>
        <v>5.8604981628922268E-4</v>
      </c>
      <c r="JZ56" s="48">
        <f t="shared" si="250"/>
        <v>1.3658629589843377E-3</v>
      </c>
      <c r="KA56" s="48">
        <f t="shared" si="250"/>
        <v>3.2093238342923826E-3</v>
      </c>
      <c r="KB56" s="48">
        <f t="shared" si="250"/>
        <v>7.8504339864859992E-3</v>
      </c>
      <c r="KC56" s="48">
        <f t="shared" si="251"/>
        <v>1.2976985830460603E-2</v>
      </c>
      <c r="KD56" s="48">
        <f t="shared" si="251"/>
        <v>6.7154609757989992E-3</v>
      </c>
      <c r="KE56" s="48">
        <f t="shared" si="251"/>
        <v>0</v>
      </c>
      <c r="KF56" s="48">
        <f t="shared" si="251"/>
        <v>0</v>
      </c>
      <c r="KG56" s="48">
        <f t="shared" si="251"/>
        <v>0</v>
      </c>
      <c r="KH56" s="48">
        <f t="shared" si="251"/>
        <v>0</v>
      </c>
      <c r="KI56" s="48">
        <f t="shared" si="251"/>
        <v>0</v>
      </c>
      <c r="KJ56" s="48">
        <f t="shared" si="251"/>
        <v>0</v>
      </c>
      <c r="KK56" s="48">
        <f t="shared" si="251"/>
        <v>0</v>
      </c>
      <c r="KL56" s="48">
        <f t="shared" si="251"/>
        <v>0</v>
      </c>
      <c r="KM56" s="48">
        <f t="shared" si="252"/>
        <v>0</v>
      </c>
      <c r="KN56" s="48">
        <f t="shared" si="252"/>
        <v>0</v>
      </c>
      <c r="KO56" s="48">
        <f t="shared" si="252"/>
        <v>0</v>
      </c>
      <c r="KP56" s="48">
        <f t="shared" si="252"/>
        <v>0</v>
      </c>
      <c r="KQ56" s="48">
        <f t="shared" si="252"/>
        <v>0</v>
      </c>
      <c r="KR56" s="48">
        <f t="shared" si="252"/>
        <v>0</v>
      </c>
      <c r="KS56" s="48">
        <f t="shared" si="252"/>
        <v>0</v>
      </c>
      <c r="KT56" s="48">
        <f t="shared" si="252"/>
        <v>0</v>
      </c>
      <c r="KU56" s="48">
        <f t="shared" si="252"/>
        <v>0</v>
      </c>
      <c r="KV56" s="48">
        <f t="shared" si="252"/>
        <v>0</v>
      </c>
      <c r="KW56" s="48">
        <f t="shared" si="253"/>
        <v>0</v>
      </c>
      <c r="KX56" s="48">
        <f t="shared" si="253"/>
        <v>0</v>
      </c>
      <c r="KY56" s="48">
        <f t="shared" si="253"/>
        <v>0</v>
      </c>
      <c r="KZ56" s="48">
        <f t="shared" si="253"/>
        <v>0</v>
      </c>
      <c r="LA56" s="48">
        <f t="shared" si="253"/>
        <v>0</v>
      </c>
      <c r="LB56" s="48">
        <f t="shared" si="253"/>
        <v>0</v>
      </c>
      <c r="LC56" s="48">
        <f t="shared" si="253"/>
        <v>0</v>
      </c>
      <c r="LD56" s="48">
        <f t="shared" si="253"/>
        <v>0</v>
      </c>
      <c r="LE56" s="48">
        <f t="shared" si="253"/>
        <v>0</v>
      </c>
      <c r="LF56" s="48">
        <f t="shared" si="253"/>
        <v>0</v>
      </c>
      <c r="LG56" s="48">
        <f t="shared" si="254"/>
        <v>0</v>
      </c>
      <c r="LH56" s="48">
        <f t="shared" si="254"/>
        <v>0</v>
      </c>
      <c r="LI56" s="48">
        <f t="shared" si="254"/>
        <v>0</v>
      </c>
      <c r="LJ56" s="48">
        <f t="shared" si="254"/>
        <v>0</v>
      </c>
      <c r="LK56" s="48">
        <f t="shared" si="254"/>
        <v>0</v>
      </c>
      <c r="LL56" s="48">
        <f t="shared" si="254"/>
        <v>0</v>
      </c>
      <c r="LM56" s="48">
        <f t="shared" si="254"/>
        <v>0</v>
      </c>
      <c r="LN56" s="48">
        <f t="shared" si="254"/>
        <v>0</v>
      </c>
      <c r="LO56" s="48">
        <f t="shared" si="254"/>
        <v>0</v>
      </c>
      <c r="LP56" s="48">
        <f t="shared" si="254"/>
        <v>0</v>
      </c>
      <c r="LQ56" s="48">
        <f t="shared" si="255"/>
        <v>0</v>
      </c>
      <c r="LR56" s="48">
        <f t="shared" si="255"/>
        <v>0</v>
      </c>
      <c r="LS56" s="48">
        <f t="shared" si="255"/>
        <v>0</v>
      </c>
      <c r="LT56" s="48">
        <f t="shared" si="255"/>
        <v>0</v>
      </c>
      <c r="LU56" s="48">
        <f t="shared" si="255"/>
        <v>0</v>
      </c>
      <c r="LV56" s="48">
        <f t="shared" si="255"/>
        <v>0</v>
      </c>
      <c r="LW56" s="48">
        <f t="shared" si="255"/>
        <v>0</v>
      </c>
      <c r="LX56" s="48">
        <f t="shared" si="255"/>
        <v>0</v>
      </c>
      <c r="LY56" s="48">
        <f t="shared" si="255"/>
        <v>0</v>
      </c>
      <c r="LZ56" s="48">
        <f t="shared" si="255"/>
        <v>0</v>
      </c>
      <c r="MA56" s="48">
        <f t="shared" si="256"/>
        <v>0</v>
      </c>
      <c r="MB56" s="48">
        <f t="shared" si="256"/>
        <v>0</v>
      </c>
      <c r="MC56" s="48">
        <f t="shared" si="256"/>
        <v>0</v>
      </c>
      <c r="MD56" s="48">
        <f t="shared" si="256"/>
        <v>0</v>
      </c>
      <c r="ME56" s="48">
        <f t="shared" si="256"/>
        <v>0</v>
      </c>
      <c r="MF56" s="48">
        <f t="shared" si="256"/>
        <v>0</v>
      </c>
      <c r="MG56" s="48">
        <f t="shared" si="256"/>
        <v>0</v>
      </c>
      <c r="MH56" s="48">
        <f t="shared" si="256"/>
        <v>0</v>
      </c>
      <c r="MI56" s="48">
        <f t="shared" si="256"/>
        <v>0</v>
      </c>
      <c r="MJ56" s="48">
        <f t="shared" si="256"/>
        <v>0</v>
      </c>
      <c r="MK56" s="48">
        <f t="shared" si="257"/>
        <v>0</v>
      </c>
      <c r="ML56" s="48">
        <f t="shared" si="257"/>
        <v>0</v>
      </c>
      <c r="MM56" s="48">
        <f t="shared" si="257"/>
        <v>0</v>
      </c>
      <c r="MN56" s="48">
        <f t="shared" si="257"/>
        <v>0</v>
      </c>
      <c r="MO56" s="48">
        <f t="shared" si="257"/>
        <v>0</v>
      </c>
      <c r="MP56" s="48">
        <f t="shared" si="257"/>
        <v>0</v>
      </c>
      <c r="MQ56" s="48">
        <f t="shared" si="257"/>
        <v>0</v>
      </c>
      <c r="MR56" s="48">
        <f t="shared" si="257"/>
        <v>0</v>
      </c>
      <c r="MS56" s="48">
        <f t="shared" si="257"/>
        <v>0</v>
      </c>
      <c r="MT56" s="48">
        <f t="shared" si="257"/>
        <v>0</v>
      </c>
      <c r="MU56" s="48">
        <f t="shared" si="258"/>
        <v>0</v>
      </c>
      <c r="MV56" s="48">
        <f t="shared" si="258"/>
        <v>0</v>
      </c>
      <c r="MW56" s="48">
        <f t="shared" si="258"/>
        <v>0</v>
      </c>
      <c r="MX56" s="48">
        <f t="shared" si="258"/>
        <v>0</v>
      </c>
      <c r="MY56" s="48">
        <f t="shared" si="258"/>
        <v>0</v>
      </c>
      <c r="MZ56" s="48">
        <f t="shared" si="258"/>
        <v>0</v>
      </c>
      <c r="NA56" s="48">
        <f t="shared" si="258"/>
        <v>0</v>
      </c>
      <c r="NB56" s="48">
        <f t="shared" si="258"/>
        <v>0</v>
      </c>
      <c r="NC56" s="48">
        <f t="shared" si="258"/>
        <v>0</v>
      </c>
      <c r="ND56" s="48">
        <f t="shared" si="258"/>
        <v>0</v>
      </c>
      <c r="NE56" s="48">
        <f t="shared" si="259"/>
        <v>0</v>
      </c>
      <c r="NF56" s="48">
        <f t="shared" si="259"/>
        <v>0</v>
      </c>
      <c r="NG56" s="48">
        <f t="shared" si="259"/>
        <v>0</v>
      </c>
      <c r="NH56" s="48">
        <f t="shared" si="259"/>
        <v>0</v>
      </c>
      <c r="NI56" s="48">
        <f t="shared" si="259"/>
        <v>0</v>
      </c>
      <c r="NJ56" s="48">
        <f t="shared" si="259"/>
        <v>0</v>
      </c>
      <c r="NK56" s="48">
        <f t="shared" si="259"/>
        <v>0</v>
      </c>
      <c r="NL56" s="48">
        <f t="shared" si="259"/>
        <v>0</v>
      </c>
      <c r="NM56" s="48">
        <f t="shared" si="259"/>
        <v>0</v>
      </c>
      <c r="NN56" s="48">
        <f t="shared" si="259"/>
        <v>0</v>
      </c>
      <c r="NO56" s="48">
        <f t="shared" si="260"/>
        <v>0</v>
      </c>
      <c r="NP56" s="48">
        <f t="shared" si="260"/>
        <v>0</v>
      </c>
      <c r="NQ56" s="48">
        <f t="shared" si="260"/>
        <v>0</v>
      </c>
      <c r="NR56" s="48">
        <f t="shared" si="260"/>
        <v>0</v>
      </c>
      <c r="NS56" s="48">
        <f t="shared" si="260"/>
        <v>0</v>
      </c>
      <c r="NT56" s="48">
        <f t="shared" si="260"/>
        <v>0</v>
      </c>
      <c r="NU56" s="48">
        <f t="shared" si="260"/>
        <v>0</v>
      </c>
      <c r="NV56" s="48">
        <f t="shared" si="260"/>
        <v>0</v>
      </c>
      <c r="NW56" s="48">
        <f t="shared" si="260"/>
        <v>0</v>
      </c>
      <c r="NX56" s="48">
        <f t="shared" si="260"/>
        <v>0</v>
      </c>
      <c r="NY56" s="48">
        <f t="shared" si="261"/>
        <v>0</v>
      </c>
      <c r="NZ56" s="48">
        <f t="shared" si="261"/>
        <v>0</v>
      </c>
      <c r="OA56" s="48">
        <f t="shared" si="261"/>
        <v>0</v>
      </c>
      <c r="OB56" s="48">
        <f t="shared" si="261"/>
        <v>0</v>
      </c>
      <c r="OC56" s="48">
        <f t="shared" si="261"/>
        <v>0</v>
      </c>
      <c r="OD56" s="48">
        <f t="shared" si="261"/>
        <v>0</v>
      </c>
      <c r="OE56" s="48">
        <f t="shared" si="261"/>
        <v>0</v>
      </c>
      <c r="OF56" s="48">
        <f t="shared" si="261"/>
        <v>0</v>
      </c>
      <c r="OG56" s="48">
        <f t="shared" si="261"/>
        <v>0</v>
      </c>
      <c r="OH56" s="48">
        <f t="shared" si="261"/>
        <v>0</v>
      </c>
      <c r="OI56" s="48">
        <f t="shared" si="262"/>
        <v>0</v>
      </c>
      <c r="OJ56" s="48">
        <f t="shared" si="262"/>
        <v>0</v>
      </c>
      <c r="OK56" s="48">
        <f t="shared" si="262"/>
        <v>0</v>
      </c>
      <c r="OL56" s="48">
        <f t="shared" si="262"/>
        <v>0</v>
      </c>
      <c r="OM56" s="48">
        <f t="shared" si="262"/>
        <v>0</v>
      </c>
      <c r="ON56" s="48">
        <f t="shared" si="262"/>
        <v>0</v>
      </c>
      <c r="OO56" s="48">
        <f t="shared" si="262"/>
        <v>0</v>
      </c>
      <c r="OP56" s="48">
        <f t="shared" si="262"/>
        <v>0</v>
      </c>
      <c r="OQ56" s="48">
        <f t="shared" si="262"/>
        <v>0</v>
      </c>
      <c r="OR56" s="48">
        <f t="shared" si="262"/>
        <v>0</v>
      </c>
      <c r="OS56" s="48">
        <f t="shared" si="263"/>
        <v>0</v>
      </c>
      <c r="OT56" s="48">
        <f t="shared" si="263"/>
        <v>0</v>
      </c>
      <c r="OU56" s="48">
        <f t="shared" si="263"/>
        <v>0</v>
      </c>
      <c r="OV56" s="48">
        <f t="shared" si="263"/>
        <v>0</v>
      </c>
      <c r="OW56" s="48">
        <f t="shared" si="263"/>
        <v>0</v>
      </c>
      <c r="OX56" s="48">
        <f t="shared" si="263"/>
        <v>0</v>
      </c>
      <c r="OY56" s="48">
        <f t="shared" si="263"/>
        <v>0</v>
      </c>
      <c r="OZ56" s="48">
        <f t="shared" si="263"/>
        <v>0</v>
      </c>
      <c r="PA56" s="48">
        <f t="shared" si="263"/>
        <v>0</v>
      </c>
      <c r="PB56" s="48">
        <f t="shared" si="263"/>
        <v>0</v>
      </c>
      <c r="PC56" s="48">
        <f t="shared" si="264"/>
        <v>0</v>
      </c>
      <c r="PD56" s="48">
        <f t="shared" si="264"/>
        <v>0</v>
      </c>
      <c r="PE56" s="48">
        <f t="shared" si="264"/>
        <v>0</v>
      </c>
      <c r="PF56" s="48">
        <f t="shared" si="264"/>
        <v>0</v>
      </c>
      <c r="PG56" s="48">
        <f t="shared" si="264"/>
        <v>0</v>
      </c>
      <c r="PH56" s="48">
        <f t="shared" si="264"/>
        <v>0</v>
      </c>
      <c r="PI56" s="48">
        <f t="shared" si="264"/>
        <v>0</v>
      </c>
      <c r="PJ56" s="48">
        <f t="shared" si="264"/>
        <v>0</v>
      </c>
      <c r="PK56" s="48">
        <f t="shared" si="264"/>
        <v>0</v>
      </c>
      <c r="PL56" s="48">
        <f t="shared" si="264"/>
        <v>0</v>
      </c>
      <c r="PM56" s="48">
        <f t="shared" si="264"/>
        <v>0</v>
      </c>
      <c r="PN56" s="48">
        <f t="shared" si="264"/>
        <v>0</v>
      </c>
    </row>
    <row r="57" spans="1:430" x14ac:dyDescent="0.3">
      <c r="A57" s="1" t="s">
        <v>170</v>
      </c>
      <c r="W57" s="46">
        <v>54</v>
      </c>
      <c r="X57" s="49">
        <f t="shared" si="14"/>
        <v>270</v>
      </c>
      <c r="Y57" s="52" t="str">
        <f t="shared" si="181"/>
        <v/>
      </c>
      <c r="Z57" s="63">
        <f t="shared" si="182"/>
        <v>0</v>
      </c>
      <c r="AA57" s="50">
        <f t="shared" si="187"/>
        <v>0</v>
      </c>
      <c r="AB57" s="50">
        <v>1.2748618981847861E-2</v>
      </c>
      <c r="AC57" s="62">
        <f t="shared" si="186"/>
        <v>211.77287342220737</v>
      </c>
      <c r="AD57" s="54"/>
      <c r="AE57" s="46">
        <v>55</v>
      </c>
      <c r="AF57" s="51">
        <f t="shared" si="183"/>
        <v>0</v>
      </c>
      <c r="AG57" s="51">
        <f t="shared" si="227"/>
        <v>0</v>
      </c>
      <c r="AH57" s="51">
        <f t="shared" si="227"/>
        <v>0</v>
      </c>
      <c r="AI57" s="51">
        <f t="shared" si="227"/>
        <v>0</v>
      </c>
      <c r="AJ57" s="51">
        <f t="shared" si="227"/>
        <v>0</v>
      </c>
      <c r="AK57" s="51">
        <f t="shared" si="227"/>
        <v>0</v>
      </c>
      <c r="AL57" s="51">
        <f t="shared" si="227"/>
        <v>0</v>
      </c>
      <c r="AM57" s="51">
        <f t="shared" si="227"/>
        <v>0</v>
      </c>
      <c r="AN57" s="51">
        <f t="shared" si="227"/>
        <v>0</v>
      </c>
      <c r="AO57" s="51">
        <f t="shared" si="227"/>
        <v>0</v>
      </c>
      <c r="AP57" s="51">
        <f t="shared" si="227"/>
        <v>0</v>
      </c>
      <c r="AQ57" s="51">
        <f t="shared" si="228"/>
        <v>0</v>
      </c>
      <c r="AR57" s="51">
        <f t="shared" si="228"/>
        <v>0</v>
      </c>
      <c r="AS57" s="51">
        <f t="shared" si="228"/>
        <v>0</v>
      </c>
      <c r="AT57" s="51">
        <f t="shared" si="228"/>
        <v>0</v>
      </c>
      <c r="AU57" s="51">
        <f t="shared" si="228"/>
        <v>0</v>
      </c>
      <c r="AV57" s="51">
        <f t="shared" si="228"/>
        <v>0</v>
      </c>
      <c r="AW57" s="51">
        <f t="shared" si="228"/>
        <v>0</v>
      </c>
      <c r="AX57" s="51">
        <f t="shared" si="228"/>
        <v>0</v>
      </c>
      <c r="AY57" s="51">
        <f t="shared" si="228"/>
        <v>0</v>
      </c>
      <c r="AZ57" s="51">
        <f t="shared" si="228"/>
        <v>0</v>
      </c>
      <c r="BA57" s="51">
        <f t="shared" si="229"/>
        <v>0</v>
      </c>
      <c r="BB57" s="51">
        <f t="shared" si="229"/>
        <v>0</v>
      </c>
      <c r="BC57" s="51">
        <f t="shared" si="229"/>
        <v>0</v>
      </c>
      <c r="BD57" s="51">
        <f t="shared" si="229"/>
        <v>0</v>
      </c>
      <c r="BE57" s="51">
        <f t="shared" si="229"/>
        <v>0</v>
      </c>
      <c r="BF57" s="51">
        <f t="shared" si="229"/>
        <v>0</v>
      </c>
      <c r="BG57" s="51">
        <f t="shared" si="229"/>
        <v>0</v>
      </c>
      <c r="BH57" s="51">
        <f t="shared" si="229"/>
        <v>0</v>
      </c>
      <c r="BI57" s="51">
        <f t="shared" si="229"/>
        <v>0</v>
      </c>
      <c r="BJ57" s="51">
        <f t="shared" si="229"/>
        <v>0</v>
      </c>
      <c r="BK57" s="51">
        <f t="shared" si="230"/>
        <v>0</v>
      </c>
      <c r="BL57" s="51">
        <f t="shared" si="230"/>
        <v>0</v>
      </c>
      <c r="BM57" s="51">
        <f t="shared" si="230"/>
        <v>0</v>
      </c>
      <c r="BN57" s="51">
        <f t="shared" si="230"/>
        <v>1.4372901692793086E-5</v>
      </c>
      <c r="BO57" s="51">
        <f t="shared" si="230"/>
        <v>2.7857067307628778E-5</v>
      </c>
      <c r="BP57" s="51">
        <f t="shared" si="230"/>
        <v>4.1075027703360157E-5</v>
      </c>
      <c r="BQ57" s="51">
        <f t="shared" si="230"/>
        <v>5.9699549011322866E-5</v>
      </c>
      <c r="BR57" s="51">
        <f t="shared" si="230"/>
        <v>8.7540741517313391E-5</v>
      </c>
      <c r="BS57" s="51">
        <f t="shared" si="230"/>
        <v>1.2837388479443857E-4</v>
      </c>
      <c r="BT57" s="51">
        <f t="shared" si="230"/>
        <v>1.8776725283595457E-4</v>
      </c>
      <c r="BU57" s="51">
        <f t="shared" si="231"/>
        <v>2.7490993918839258E-4</v>
      </c>
      <c r="BV57" s="51">
        <f t="shared" si="231"/>
        <v>4.0443968208431289E-4</v>
      </c>
      <c r="BW57" s="51">
        <f t="shared" si="231"/>
        <v>5.9827068957529241E-4</v>
      </c>
      <c r="BX57" s="51">
        <f t="shared" si="231"/>
        <v>8.8742146466493359E-4</v>
      </c>
      <c r="BY57" s="51">
        <f t="shared" si="231"/>
        <v>1.3138426304416823E-3</v>
      </c>
      <c r="BZ57" s="51">
        <f t="shared" si="231"/>
        <v>1.9322447552118155E-3</v>
      </c>
      <c r="CA57" s="51">
        <f t="shared" si="231"/>
        <v>2.9578823769679957E-3</v>
      </c>
      <c r="CB57" s="51">
        <f t="shared" si="231"/>
        <v>4.3725776573519236E-3</v>
      </c>
      <c r="CC57" s="51">
        <f t="shared" si="231"/>
        <v>5.6037913669719245E-3</v>
      </c>
      <c r="CD57" s="51">
        <f t="shared" si="231"/>
        <v>6.0067150249743864E-3</v>
      </c>
      <c r="CE57" s="51">
        <f t="shared" si="232"/>
        <v>5.0334268353983951E-3</v>
      </c>
      <c r="CF57" s="51">
        <f t="shared" si="232"/>
        <v>2.648818732339102E-3</v>
      </c>
      <c r="CG57" s="51">
        <f t="shared" si="232"/>
        <v>7.6072713075802073E-4</v>
      </c>
      <c r="CH57" s="51">
        <f t="shared" si="232"/>
        <v>0</v>
      </c>
      <c r="CI57" s="51">
        <f t="shared" si="232"/>
        <v>0</v>
      </c>
      <c r="CJ57" s="51">
        <f t="shared" si="232"/>
        <v>0</v>
      </c>
      <c r="CK57" s="51">
        <f t="shared" si="232"/>
        <v>0</v>
      </c>
      <c r="CL57" s="51">
        <f t="shared" si="232"/>
        <v>0</v>
      </c>
      <c r="CM57" s="51">
        <f t="shared" si="232"/>
        <v>0</v>
      </c>
      <c r="CN57" s="51">
        <f t="shared" si="232"/>
        <v>0</v>
      </c>
      <c r="CO57" s="51">
        <f t="shared" si="233"/>
        <v>0</v>
      </c>
      <c r="CP57" s="51">
        <f t="shared" si="233"/>
        <v>0</v>
      </c>
      <c r="CQ57" s="51">
        <f t="shared" si="233"/>
        <v>0</v>
      </c>
      <c r="CR57" s="51">
        <f t="shared" si="233"/>
        <v>0</v>
      </c>
      <c r="CS57" s="51">
        <f t="shared" si="233"/>
        <v>0</v>
      </c>
      <c r="CT57" s="51">
        <f t="shared" si="233"/>
        <v>0</v>
      </c>
      <c r="CU57" s="51">
        <f t="shared" si="233"/>
        <v>0</v>
      </c>
      <c r="CV57" s="51">
        <f t="shared" si="233"/>
        <v>0</v>
      </c>
      <c r="CW57" s="51">
        <f t="shared" si="233"/>
        <v>0</v>
      </c>
      <c r="CX57" s="51">
        <f t="shared" si="233"/>
        <v>0</v>
      </c>
      <c r="CY57" s="51">
        <f t="shared" si="234"/>
        <v>0</v>
      </c>
      <c r="CZ57" s="51">
        <f t="shared" si="234"/>
        <v>0</v>
      </c>
      <c r="DA57" s="51">
        <f t="shared" si="234"/>
        <v>0</v>
      </c>
      <c r="DB57" s="51">
        <f t="shared" si="234"/>
        <v>0</v>
      </c>
      <c r="DC57" s="51">
        <f t="shared" si="234"/>
        <v>0</v>
      </c>
      <c r="DD57" s="51">
        <f t="shared" si="234"/>
        <v>0</v>
      </c>
      <c r="DE57" s="51">
        <f t="shared" si="234"/>
        <v>0</v>
      </c>
      <c r="DF57" s="51">
        <f t="shared" si="234"/>
        <v>0</v>
      </c>
      <c r="DG57" s="51">
        <f t="shared" si="234"/>
        <v>0</v>
      </c>
      <c r="DH57" s="51">
        <f t="shared" si="234"/>
        <v>0</v>
      </c>
      <c r="DI57" s="51">
        <f t="shared" si="235"/>
        <v>0</v>
      </c>
      <c r="DJ57" s="51">
        <f t="shared" si="235"/>
        <v>0</v>
      </c>
      <c r="DK57" s="51">
        <f t="shared" si="235"/>
        <v>0</v>
      </c>
      <c r="DL57" s="51">
        <f t="shared" si="235"/>
        <v>0</v>
      </c>
      <c r="DM57" s="51">
        <f t="shared" si="235"/>
        <v>0</v>
      </c>
      <c r="DN57" s="51">
        <f t="shared" si="235"/>
        <v>0</v>
      </c>
      <c r="DO57" s="51">
        <f t="shared" si="235"/>
        <v>0</v>
      </c>
      <c r="DP57" s="51">
        <f t="shared" si="235"/>
        <v>0</v>
      </c>
      <c r="DQ57" s="51">
        <f t="shared" si="235"/>
        <v>0</v>
      </c>
      <c r="DR57" s="51">
        <f t="shared" si="235"/>
        <v>0</v>
      </c>
      <c r="DS57" s="51">
        <f t="shared" si="236"/>
        <v>0</v>
      </c>
      <c r="DT57" s="51">
        <f t="shared" si="236"/>
        <v>0</v>
      </c>
      <c r="DU57" s="51">
        <f t="shared" si="236"/>
        <v>0</v>
      </c>
      <c r="DV57" s="51">
        <f t="shared" si="236"/>
        <v>0</v>
      </c>
      <c r="DW57" s="51">
        <f t="shared" si="236"/>
        <v>0</v>
      </c>
      <c r="DX57" s="51">
        <f t="shared" si="236"/>
        <v>0</v>
      </c>
      <c r="DY57" s="51">
        <f t="shared" si="236"/>
        <v>0</v>
      </c>
      <c r="DZ57" s="51">
        <f t="shared" si="236"/>
        <v>0</v>
      </c>
      <c r="EA57" s="51">
        <f t="shared" si="236"/>
        <v>0</v>
      </c>
      <c r="EB57" s="51">
        <f t="shared" si="236"/>
        <v>0</v>
      </c>
      <c r="EC57" s="51">
        <f t="shared" si="237"/>
        <v>0</v>
      </c>
      <c r="ED57" s="51">
        <f t="shared" si="237"/>
        <v>0</v>
      </c>
      <c r="EE57" s="51">
        <f t="shared" si="237"/>
        <v>0</v>
      </c>
      <c r="EF57" s="51">
        <f t="shared" si="237"/>
        <v>0</v>
      </c>
      <c r="EG57" s="51">
        <f t="shared" si="237"/>
        <v>0</v>
      </c>
      <c r="EH57" s="51">
        <f t="shared" si="237"/>
        <v>0</v>
      </c>
      <c r="EI57" s="51">
        <f t="shared" si="237"/>
        <v>0</v>
      </c>
      <c r="EJ57" s="51">
        <f t="shared" si="237"/>
        <v>0</v>
      </c>
      <c r="EK57" s="51">
        <f t="shared" si="237"/>
        <v>0</v>
      </c>
      <c r="EL57" s="51">
        <f t="shared" si="237"/>
        <v>0</v>
      </c>
      <c r="EM57" s="51">
        <f t="shared" si="238"/>
        <v>0</v>
      </c>
      <c r="EN57" s="51">
        <f t="shared" si="238"/>
        <v>0</v>
      </c>
      <c r="EO57" s="51">
        <f t="shared" si="238"/>
        <v>0</v>
      </c>
      <c r="EP57" s="51">
        <f t="shared" si="238"/>
        <v>0</v>
      </c>
      <c r="EQ57" s="51">
        <f t="shared" si="238"/>
        <v>0</v>
      </c>
      <c r="ER57" s="51">
        <f t="shared" si="238"/>
        <v>0</v>
      </c>
      <c r="ES57" s="51">
        <f t="shared" si="238"/>
        <v>0</v>
      </c>
      <c r="ET57" s="51">
        <f t="shared" si="238"/>
        <v>0</v>
      </c>
      <c r="EU57" s="51">
        <f t="shared" si="238"/>
        <v>0</v>
      </c>
      <c r="EV57" s="51">
        <f t="shared" si="238"/>
        <v>0</v>
      </c>
      <c r="EW57" s="51">
        <f t="shared" si="239"/>
        <v>0</v>
      </c>
      <c r="EX57" s="51">
        <f t="shared" si="239"/>
        <v>0</v>
      </c>
      <c r="EY57" s="51">
        <f t="shared" si="239"/>
        <v>0</v>
      </c>
      <c r="EZ57" s="51">
        <f t="shared" si="239"/>
        <v>0</v>
      </c>
      <c r="FA57" s="51">
        <f t="shared" si="239"/>
        <v>0</v>
      </c>
      <c r="FB57" s="51">
        <f t="shared" si="239"/>
        <v>0</v>
      </c>
      <c r="FC57" s="51">
        <f t="shared" si="239"/>
        <v>0</v>
      </c>
      <c r="FD57" s="51">
        <f t="shared" si="239"/>
        <v>0</v>
      </c>
      <c r="FE57" s="51">
        <f t="shared" si="239"/>
        <v>0</v>
      </c>
      <c r="FF57" s="51">
        <f t="shared" si="239"/>
        <v>0</v>
      </c>
      <c r="FG57" s="51">
        <f t="shared" si="240"/>
        <v>0</v>
      </c>
      <c r="FH57" s="51">
        <f t="shared" si="240"/>
        <v>0</v>
      </c>
      <c r="FI57" s="51">
        <f t="shared" si="240"/>
        <v>0</v>
      </c>
      <c r="FJ57" s="51">
        <f t="shared" si="240"/>
        <v>0</v>
      </c>
      <c r="FK57" s="51">
        <f t="shared" si="240"/>
        <v>0</v>
      </c>
      <c r="FL57" s="51">
        <f t="shared" si="240"/>
        <v>0</v>
      </c>
      <c r="FM57" s="51">
        <f t="shared" si="240"/>
        <v>0</v>
      </c>
      <c r="FN57" s="51">
        <f t="shared" si="240"/>
        <v>0</v>
      </c>
      <c r="FO57" s="51">
        <f t="shared" si="240"/>
        <v>0</v>
      </c>
      <c r="FP57" s="51">
        <f t="shared" si="240"/>
        <v>0</v>
      </c>
      <c r="FQ57" s="51">
        <f t="shared" si="241"/>
        <v>0</v>
      </c>
      <c r="FR57" s="51">
        <f t="shared" si="241"/>
        <v>0</v>
      </c>
      <c r="FS57" s="51">
        <f t="shared" si="241"/>
        <v>0</v>
      </c>
      <c r="FT57" s="51">
        <f t="shared" si="241"/>
        <v>0</v>
      </c>
      <c r="FU57" s="51">
        <f t="shared" si="241"/>
        <v>0</v>
      </c>
      <c r="FV57" s="51">
        <f t="shared" si="241"/>
        <v>0</v>
      </c>
      <c r="FW57" s="51">
        <f t="shared" si="241"/>
        <v>0</v>
      </c>
      <c r="FX57" s="51">
        <f t="shared" si="241"/>
        <v>0</v>
      </c>
      <c r="FY57" s="51">
        <f t="shared" si="241"/>
        <v>0</v>
      </c>
      <c r="FZ57" s="51">
        <f t="shared" si="241"/>
        <v>0</v>
      </c>
      <c r="GA57" s="51">
        <f t="shared" si="242"/>
        <v>0</v>
      </c>
      <c r="GB57" s="51">
        <f t="shared" si="242"/>
        <v>0</v>
      </c>
      <c r="GC57" s="51">
        <f t="shared" si="242"/>
        <v>0</v>
      </c>
      <c r="GD57" s="51">
        <f t="shared" si="242"/>
        <v>0</v>
      </c>
      <c r="GE57" s="51">
        <f t="shared" si="242"/>
        <v>0</v>
      </c>
      <c r="GF57" s="51">
        <f t="shared" si="242"/>
        <v>0</v>
      </c>
      <c r="GG57" s="51">
        <f t="shared" si="242"/>
        <v>0</v>
      </c>
      <c r="GH57" s="51">
        <f t="shared" si="242"/>
        <v>0</v>
      </c>
      <c r="GI57" s="51">
        <f t="shared" si="242"/>
        <v>0</v>
      </c>
      <c r="GJ57" s="51">
        <f t="shared" si="242"/>
        <v>0</v>
      </c>
      <c r="GK57" s="51">
        <f t="shared" si="243"/>
        <v>0</v>
      </c>
      <c r="GL57" s="51">
        <f t="shared" si="243"/>
        <v>0</v>
      </c>
      <c r="GM57" s="51">
        <f t="shared" si="243"/>
        <v>0</v>
      </c>
      <c r="GN57" s="51">
        <f t="shared" si="243"/>
        <v>0</v>
      </c>
      <c r="GO57" s="51">
        <f t="shared" si="243"/>
        <v>0</v>
      </c>
      <c r="GP57" s="51">
        <f t="shared" si="243"/>
        <v>0</v>
      </c>
      <c r="GQ57" s="51">
        <f t="shared" si="243"/>
        <v>0</v>
      </c>
      <c r="GR57" s="51">
        <f t="shared" si="243"/>
        <v>0</v>
      </c>
      <c r="GS57" s="51">
        <f t="shared" si="243"/>
        <v>0</v>
      </c>
      <c r="GT57" s="51">
        <f t="shared" si="243"/>
        <v>0</v>
      </c>
      <c r="GU57" s="51">
        <f t="shared" si="244"/>
        <v>0</v>
      </c>
      <c r="GV57" s="51">
        <f t="shared" si="244"/>
        <v>0</v>
      </c>
      <c r="GW57" s="51">
        <f t="shared" si="244"/>
        <v>0</v>
      </c>
      <c r="GX57" s="51">
        <f t="shared" si="244"/>
        <v>0</v>
      </c>
      <c r="GY57" s="51">
        <f t="shared" si="244"/>
        <v>0</v>
      </c>
      <c r="GZ57" s="51">
        <f t="shared" si="244"/>
        <v>0</v>
      </c>
      <c r="HA57" s="51">
        <f t="shared" si="244"/>
        <v>0</v>
      </c>
      <c r="HB57" s="51">
        <f t="shared" si="244"/>
        <v>0</v>
      </c>
      <c r="HC57" s="51">
        <f t="shared" si="244"/>
        <v>0</v>
      </c>
      <c r="HD57" s="51">
        <f t="shared" si="244"/>
        <v>0</v>
      </c>
      <c r="HE57" s="51">
        <f t="shared" si="245"/>
        <v>0</v>
      </c>
      <c r="HF57" s="51">
        <f t="shared" si="245"/>
        <v>0</v>
      </c>
      <c r="HG57" s="51">
        <f t="shared" si="245"/>
        <v>0</v>
      </c>
      <c r="HH57" s="51">
        <f t="shared" si="245"/>
        <v>0</v>
      </c>
      <c r="HI57" s="51">
        <f t="shared" si="245"/>
        <v>0</v>
      </c>
      <c r="HJ57" s="51">
        <f t="shared" si="245"/>
        <v>0</v>
      </c>
      <c r="HK57" s="51">
        <f t="shared" si="245"/>
        <v>0</v>
      </c>
      <c r="HL57" s="51">
        <f t="shared" si="245"/>
        <v>0</v>
      </c>
      <c r="HM57" s="51">
        <f t="shared" si="245"/>
        <v>0</v>
      </c>
      <c r="HN57" s="51">
        <f t="shared" si="245"/>
        <v>0</v>
      </c>
      <c r="HO57" s="51">
        <f t="shared" si="245"/>
        <v>0</v>
      </c>
      <c r="HP57" s="51">
        <f t="shared" si="245"/>
        <v>0</v>
      </c>
      <c r="HR57" s="46">
        <v>54</v>
      </c>
      <c r="HS57" s="49">
        <f t="shared" si="35"/>
        <v>270</v>
      </c>
      <c r="HT57" s="52" t="str">
        <f t="shared" si="36"/>
        <v/>
      </c>
      <c r="HU57" s="63">
        <f t="shared" si="37"/>
        <v>0</v>
      </c>
      <c r="HV57" s="50">
        <f t="shared" si="207"/>
        <v>0</v>
      </c>
      <c r="HW57" s="50" t="str">
        <f t="shared" si="184"/>
        <v>04:30</v>
      </c>
      <c r="HX57" s="50">
        <v>0</v>
      </c>
      <c r="HY57" s="62">
        <f>HY56+HX57*Escenario1!$D$15*0.06</f>
        <v>468.72665229745769</v>
      </c>
      <c r="HZ57" s="50">
        <f t="shared" si="38"/>
        <v>0</v>
      </c>
      <c r="IA57" s="64">
        <f>IA56+HZ57*Escenario1!$D$15*0.06</f>
        <v>258.16395932323189</v>
      </c>
      <c r="IB57" s="54"/>
      <c r="IC57" s="47">
        <v>55</v>
      </c>
      <c r="ID57" s="48">
        <f t="shared" si="185"/>
        <v>0</v>
      </c>
      <c r="IE57" s="48">
        <f t="shared" si="246"/>
        <v>0</v>
      </c>
      <c r="IF57" s="48">
        <f t="shared" si="246"/>
        <v>0</v>
      </c>
      <c r="IG57" s="48">
        <f t="shared" si="246"/>
        <v>0</v>
      </c>
      <c r="IH57" s="48">
        <f t="shared" si="246"/>
        <v>0</v>
      </c>
      <c r="II57" s="48">
        <f t="shared" si="246"/>
        <v>0</v>
      </c>
      <c r="IJ57" s="48">
        <f t="shared" si="246"/>
        <v>0</v>
      </c>
      <c r="IK57" s="48">
        <f t="shared" si="246"/>
        <v>0</v>
      </c>
      <c r="IL57" s="48">
        <f t="shared" si="246"/>
        <v>0</v>
      </c>
      <c r="IM57" s="48">
        <f t="shared" si="246"/>
        <v>0</v>
      </c>
      <c r="IN57" s="48">
        <f t="shared" si="246"/>
        <v>0</v>
      </c>
      <c r="IO57" s="48">
        <f t="shared" si="247"/>
        <v>0</v>
      </c>
      <c r="IP57" s="48">
        <f t="shared" si="247"/>
        <v>0</v>
      </c>
      <c r="IQ57" s="48">
        <f t="shared" si="247"/>
        <v>0</v>
      </c>
      <c r="IR57" s="48">
        <f t="shared" si="247"/>
        <v>0</v>
      </c>
      <c r="IS57" s="48">
        <f t="shared" si="247"/>
        <v>0</v>
      </c>
      <c r="IT57" s="48">
        <f t="shared" si="247"/>
        <v>0</v>
      </c>
      <c r="IU57" s="48">
        <f t="shared" si="247"/>
        <v>0</v>
      </c>
      <c r="IV57" s="48">
        <f t="shared" si="247"/>
        <v>0</v>
      </c>
      <c r="IW57" s="48">
        <f t="shared" si="247"/>
        <v>0</v>
      </c>
      <c r="IX57" s="48">
        <f t="shared" si="247"/>
        <v>0</v>
      </c>
      <c r="IY57" s="48">
        <f t="shared" si="248"/>
        <v>0</v>
      </c>
      <c r="IZ57" s="48">
        <f t="shared" si="248"/>
        <v>0</v>
      </c>
      <c r="JA57" s="48">
        <f t="shared" si="248"/>
        <v>0</v>
      </c>
      <c r="JB57" s="48">
        <f t="shared" si="248"/>
        <v>0</v>
      </c>
      <c r="JC57" s="48">
        <f t="shared" si="248"/>
        <v>0</v>
      </c>
      <c r="JD57" s="48">
        <f t="shared" si="248"/>
        <v>0</v>
      </c>
      <c r="JE57" s="48">
        <f t="shared" si="248"/>
        <v>0</v>
      </c>
      <c r="JF57" s="48">
        <f t="shared" si="248"/>
        <v>0</v>
      </c>
      <c r="JG57" s="48">
        <f t="shared" si="248"/>
        <v>0</v>
      </c>
      <c r="JH57" s="48">
        <f t="shared" si="248"/>
        <v>0</v>
      </c>
      <c r="JI57" s="48">
        <f t="shared" si="249"/>
        <v>0</v>
      </c>
      <c r="JJ57" s="48">
        <f t="shared" si="249"/>
        <v>0</v>
      </c>
      <c r="JK57" s="48">
        <f t="shared" si="249"/>
        <v>0</v>
      </c>
      <c r="JL57" s="48">
        <f t="shared" si="249"/>
        <v>0</v>
      </c>
      <c r="JM57" s="48">
        <f t="shared" si="249"/>
        <v>0</v>
      </c>
      <c r="JN57" s="48">
        <f t="shared" si="249"/>
        <v>0</v>
      </c>
      <c r="JO57" s="48">
        <f t="shared" si="249"/>
        <v>0</v>
      </c>
      <c r="JP57" s="48">
        <f t="shared" si="249"/>
        <v>0</v>
      </c>
      <c r="JQ57" s="48">
        <f t="shared" si="249"/>
        <v>0</v>
      </c>
      <c r="JR57" s="48">
        <f t="shared" si="249"/>
        <v>0</v>
      </c>
      <c r="JS57" s="48">
        <f t="shared" si="250"/>
        <v>0</v>
      </c>
      <c r="JT57" s="48">
        <f t="shared" si="250"/>
        <v>0</v>
      </c>
      <c r="JU57" s="48">
        <f t="shared" si="250"/>
        <v>0</v>
      </c>
      <c r="JV57" s="48">
        <f t="shared" si="250"/>
        <v>0</v>
      </c>
      <c r="JW57" s="48">
        <f t="shared" si="250"/>
        <v>4.4751983576649488E-5</v>
      </c>
      <c r="JX57" s="48">
        <f t="shared" si="250"/>
        <v>1.1151658490373781E-4</v>
      </c>
      <c r="JY57" s="48">
        <f t="shared" si="250"/>
        <v>2.5595687974807398E-4</v>
      </c>
      <c r="JZ57" s="48">
        <f t="shared" si="250"/>
        <v>5.8604981628922268E-4</v>
      </c>
      <c r="KA57" s="48">
        <f t="shared" si="250"/>
        <v>1.3658629589843377E-3</v>
      </c>
      <c r="KB57" s="48">
        <f t="shared" si="250"/>
        <v>3.2093238342923826E-3</v>
      </c>
      <c r="KC57" s="48">
        <f t="shared" si="251"/>
        <v>7.8504339864859992E-3</v>
      </c>
      <c r="KD57" s="48">
        <f t="shared" si="251"/>
        <v>1.2976985830460603E-2</v>
      </c>
      <c r="KE57" s="48">
        <f t="shared" si="251"/>
        <v>6.7154609757989992E-3</v>
      </c>
      <c r="KF57" s="48">
        <f t="shared" si="251"/>
        <v>0</v>
      </c>
      <c r="KG57" s="48">
        <f t="shared" si="251"/>
        <v>0</v>
      </c>
      <c r="KH57" s="48">
        <f t="shared" si="251"/>
        <v>0</v>
      </c>
      <c r="KI57" s="48">
        <f t="shared" si="251"/>
        <v>0</v>
      </c>
      <c r="KJ57" s="48">
        <f t="shared" si="251"/>
        <v>0</v>
      </c>
      <c r="KK57" s="48">
        <f t="shared" si="251"/>
        <v>0</v>
      </c>
      <c r="KL57" s="48">
        <f t="shared" si="251"/>
        <v>0</v>
      </c>
      <c r="KM57" s="48">
        <f t="shared" si="252"/>
        <v>0</v>
      </c>
      <c r="KN57" s="48">
        <f t="shared" si="252"/>
        <v>0</v>
      </c>
      <c r="KO57" s="48">
        <f t="shared" si="252"/>
        <v>0</v>
      </c>
      <c r="KP57" s="48">
        <f t="shared" si="252"/>
        <v>0</v>
      </c>
      <c r="KQ57" s="48">
        <f t="shared" si="252"/>
        <v>0</v>
      </c>
      <c r="KR57" s="48">
        <f t="shared" si="252"/>
        <v>0</v>
      </c>
      <c r="KS57" s="48">
        <f t="shared" si="252"/>
        <v>0</v>
      </c>
      <c r="KT57" s="48">
        <f t="shared" si="252"/>
        <v>0</v>
      </c>
      <c r="KU57" s="48">
        <f t="shared" si="252"/>
        <v>0</v>
      </c>
      <c r="KV57" s="48">
        <f t="shared" si="252"/>
        <v>0</v>
      </c>
      <c r="KW57" s="48">
        <f t="shared" si="253"/>
        <v>0</v>
      </c>
      <c r="KX57" s="48">
        <f t="shared" si="253"/>
        <v>0</v>
      </c>
      <c r="KY57" s="48">
        <f t="shared" si="253"/>
        <v>0</v>
      </c>
      <c r="KZ57" s="48">
        <f t="shared" si="253"/>
        <v>0</v>
      </c>
      <c r="LA57" s="48">
        <f t="shared" si="253"/>
        <v>0</v>
      </c>
      <c r="LB57" s="48">
        <f t="shared" si="253"/>
        <v>0</v>
      </c>
      <c r="LC57" s="48">
        <f t="shared" si="253"/>
        <v>0</v>
      </c>
      <c r="LD57" s="48">
        <f t="shared" si="253"/>
        <v>0</v>
      </c>
      <c r="LE57" s="48">
        <f t="shared" si="253"/>
        <v>0</v>
      </c>
      <c r="LF57" s="48">
        <f t="shared" si="253"/>
        <v>0</v>
      </c>
      <c r="LG57" s="48">
        <f t="shared" si="254"/>
        <v>0</v>
      </c>
      <c r="LH57" s="48">
        <f t="shared" si="254"/>
        <v>0</v>
      </c>
      <c r="LI57" s="48">
        <f t="shared" si="254"/>
        <v>0</v>
      </c>
      <c r="LJ57" s="48">
        <f t="shared" si="254"/>
        <v>0</v>
      </c>
      <c r="LK57" s="48">
        <f t="shared" si="254"/>
        <v>0</v>
      </c>
      <c r="LL57" s="48">
        <f t="shared" si="254"/>
        <v>0</v>
      </c>
      <c r="LM57" s="48">
        <f t="shared" si="254"/>
        <v>0</v>
      </c>
      <c r="LN57" s="48">
        <f t="shared" si="254"/>
        <v>0</v>
      </c>
      <c r="LO57" s="48">
        <f t="shared" si="254"/>
        <v>0</v>
      </c>
      <c r="LP57" s="48">
        <f t="shared" si="254"/>
        <v>0</v>
      </c>
      <c r="LQ57" s="48">
        <f t="shared" si="255"/>
        <v>0</v>
      </c>
      <c r="LR57" s="48">
        <f t="shared" si="255"/>
        <v>0</v>
      </c>
      <c r="LS57" s="48">
        <f t="shared" si="255"/>
        <v>0</v>
      </c>
      <c r="LT57" s="48">
        <f t="shared" si="255"/>
        <v>0</v>
      </c>
      <c r="LU57" s="48">
        <f t="shared" si="255"/>
        <v>0</v>
      </c>
      <c r="LV57" s="48">
        <f t="shared" si="255"/>
        <v>0</v>
      </c>
      <c r="LW57" s="48">
        <f t="shared" si="255"/>
        <v>0</v>
      </c>
      <c r="LX57" s="48">
        <f t="shared" si="255"/>
        <v>0</v>
      </c>
      <c r="LY57" s="48">
        <f t="shared" si="255"/>
        <v>0</v>
      </c>
      <c r="LZ57" s="48">
        <f t="shared" si="255"/>
        <v>0</v>
      </c>
      <c r="MA57" s="48">
        <f t="shared" si="256"/>
        <v>0</v>
      </c>
      <c r="MB57" s="48">
        <f t="shared" si="256"/>
        <v>0</v>
      </c>
      <c r="MC57" s="48">
        <f t="shared" si="256"/>
        <v>0</v>
      </c>
      <c r="MD57" s="48">
        <f t="shared" si="256"/>
        <v>0</v>
      </c>
      <c r="ME57" s="48">
        <f t="shared" si="256"/>
        <v>0</v>
      </c>
      <c r="MF57" s="48">
        <f t="shared" si="256"/>
        <v>0</v>
      </c>
      <c r="MG57" s="48">
        <f t="shared" si="256"/>
        <v>0</v>
      </c>
      <c r="MH57" s="48">
        <f t="shared" si="256"/>
        <v>0</v>
      </c>
      <c r="MI57" s="48">
        <f t="shared" si="256"/>
        <v>0</v>
      </c>
      <c r="MJ57" s="48">
        <f t="shared" si="256"/>
        <v>0</v>
      </c>
      <c r="MK57" s="48">
        <f t="shared" si="257"/>
        <v>0</v>
      </c>
      <c r="ML57" s="48">
        <f t="shared" si="257"/>
        <v>0</v>
      </c>
      <c r="MM57" s="48">
        <f t="shared" si="257"/>
        <v>0</v>
      </c>
      <c r="MN57" s="48">
        <f t="shared" si="257"/>
        <v>0</v>
      </c>
      <c r="MO57" s="48">
        <f t="shared" si="257"/>
        <v>0</v>
      </c>
      <c r="MP57" s="48">
        <f t="shared" si="257"/>
        <v>0</v>
      </c>
      <c r="MQ57" s="48">
        <f t="shared" si="257"/>
        <v>0</v>
      </c>
      <c r="MR57" s="48">
        <f t="shared" si="257"/>
        <v>0</v>
      </c>
      <c r="MS57" s="48">
        <f t="shared" si="257"/>
        <v>0</v>
      </c>
      <c r="MT57" s="48">
        <f t="shared" si="257"/>
        <v>0</v>
      </c>
      <c r="MU57" s="48">
        <f t="shared" si="258"/>
        <v>0</v>
      </c>
      <c r="MV57" s="48">
        <f t="shared" si="258"/>
        <v>0</v>
      </c>
      <c r="MW57" s="48">
        <f t="shared" si="258"/>
        <v>0</v>
      </c>
      <c r="MX57" s="48">
        <f t="shared" si="258"/>
        <v>0</v>
      </c>
      <c r="MY57" s="48">
        <f t="shared" si="258"/>
        <v>0</v>
      </c>
      <c r="MZ57" s="48">
        <f t="shared" si="258"/>
        <v>0</v>
      </c>
      <c r="NA57" s="48">
        <f t="shared" si="258"/>
        <v>0</v>
      </c>
      <c r="NB57" s="48">
        <f t="shared" si="258"/>
        <v>0</v>
      </c>
      <c r="NC57" s="48">
        <f t="shared" si="258"/>
        <v>0</v>
      </c>
      <c r="ND57" s="48">
        <f t="shared" si="258"/>
        <v>0</v>
      </c>
      <c r="NE57" s="48">
        <f t="shared" si="259"/>
        <v>0</v>
      </c>
      <c r="NF57" s="48">
        <f t="shared" si="259"/>
        <v>0</v>
      </c>
      <c r="NG57" s="48">
        <f t="shared" si="259"/>
        <v>0</v>
      </c>
      <c r="NH57" s="48">
        <f t="shared" si="259"/>
        <v>0</v>
      </c>
      <c r="NI57" s="48">
        <f t="shared" si="259"/>
        <v>0</v>
      </c>
      <c r="NJ57" s="48">
        <f t="shared" si="259"/>
        <v>0</v>
      </c>
      <c r="NK57" s="48">
        <f t="shared" si="259"/>
        <v>0</v>
      </c>
      <c r="NL57" s="48">
        <f t="shared" si="259"/>
        <v>0</v>
      </c>
      <c r="NM57" s="48">
        <f t="shared" si="259"/>
        <v>0</v>
      </c>
      <c r="NN57" s="48">
        <f t="shared" si="259"/>
        <v>0</v>
      </c>
      <c r="NO57" s="48">
        <f t="shared" si="260"/>
        <v>0</v>
      </c>
      <c r="NP57" s="48">
        <f t="shared" si="260"/>
        <v>0</v>
      </c>
      <c r="NQ57" s="48">
        <f t="shared" si="260"/>
        <v>0</v>
      </c>
      <c r="NR57" s="48">
        <f t="shared" si="260"/>
        <v>0</v>
      </c>
      <c r="NS57" s="48">
        <f t="shared" si="260"/>
        <v>0</v>
      </c>
      <c r="NT57" s="48">
        <f t="shared" si="260"/>
        <v>0</v>
      </c>
      <c r="NU57" s="48">
        <f t="shared" si="260"/>
        <v>0</v>
      </c>
      <c r="NV57" s="48">
        <f t="shared" si="260"/>
        <v>0</v>
      </c>
      <c r="NW57" s="48">
        <f t="shared" si="260"/>
        <v>0</v>
      </c>
      <c r="NX57" s="48">
        <f t="shared" si="260"/>
        <v>0</v>
      </c>
      <c r="NY57" s="48">
        <f t="shared" si="261"/>
        <v>0</v>
      </c>
      <c r="NZ57" s="48">
        <f t="shared" si="261"/>
        <v>0</v>
      </c>
      <c r="OA57" s="48">
        <f t="shared" si="261"/>
        <v>0</v>
      </c>
      <c r="OB57" s="48">
        <f t="shared" si="261"/>
        <v>0</v>
      </c>
      <c r="OC57" s="48">
        <f t="shared" si="261"/>
        <v>0</v>
      </c>
      <c r="OD57" s="48">
        <f t="shared" si="261"/>
        <v>0</v>
      </c>
      <c r="OE57" s="48">
        <f t="shared" si="261"/>
        <v>0</v>
      </c>
      <c r="OF57" s="48">
        <f t="shared" si="261"/>
        <v>0</v>
      </c>
      <c r="OG57" s="48">
        <f t="shared" si="261"/>
        <v>0</v>
      </c>
      <c r="OH57" s="48">
        <f t="shared" si="261"/>
        <v>0</v>
      </c>
      <c r="OI57" s="48">
        <f t="shared" si="262"/>
        <v>0</v>
      </c>
      <c r="OJ57" s="48">
        <f t="shared" si="262"/>
        <v>0</v>
      </c>
      <c r="OK57" s="48">
        <f t="shared" si="262"/>
        <v>0</v>
      </c>
      <c r="OL57" s="48">
        <f t="shared" si="262"/>
        <v>0</v>
      </c>
      <c r="OM57" s="48">
        <f t="shared" si="262"/>
        <v>0</v>
      </c>
      <c r="ON57" s="48">
        <f t="shared" si="262"/>
        <v>0</v>
      </c>
      <c r="OO57" s="48">
        <f t="shared" si="262"/>
        <v>0</v>
      </c>
      <c r="OP57" s="48">
        <f t="shared" si="262"/>
        <v>0</v>
      </c>
      <c r="OQ57" s="48">
        <f t="shared" si="262"/>
        <v>0</v>
      </c>
      <c r="OR57" s="48">
        <f t="shared" si="262"/>
        <v>0</v>
      </c>
      <c r="OS57" s="48">
        <f t="shared" si="263"/>
        <v>0</v>
      </c>
      <c r="OT57" s="48">
        <f t="shared" si="263"/>
        <v>0</v>
      </c>
      <c r="OU57" s="48">
        <f t="shared" si="263"/>
        <v>0</v>
      </c>
      <c r="OV57" s="48">
        <f t="shared" si="263"/>
        <v>0</v>
      </c>
      <c r="OW57" s="48">
        <f t="shared" si="263"/>
        <v>0</v>
      </c>
      <c r="OX57" s="48">
        <f t="shared" si="263"/>
        <v>0</v>
      </c>
      <c r="OY57" s="48">
        <f t="shared" si="263"/>
        <v>0</v>
      </c>
      <c r="OZ57" s="48">
        <f t="shared" si="263"/>
        <v>0</v>
      </c>
      <c r="PA57" s="48">
        <f t="shared" si="263"/>
        <v>0</v>
      </c>
      <c r="PB57" s="48">
        <f t="shared" si="263"/>
        <v>0</v>
      </c>
      <c r="PC57" s="48">
        <f t="shared" si="264"/>
        <v>0</v>
      </c>
      <c r="PD57" s="48">
        <f t="shared" si="264"/>
        <v>0</v>
      </c>
      <c r="PE57" s="48">
        <f t="shared" si="264"/>
        <v>0</v>
      </c>
      <c r="PF57" s="48">
        <f t="shared" si="264"/>
        <v>0</v>
      </c>
      <c r="PG57" s="48">
        <f t="shared" si="264"/>
        <v>0</v>
      </c>
      <c r="PH57" s="48">
        <f t="shared" si="264"/>
        <v>0</v>
      </c>
      <c r="PI57" s="48">
        <f t="shared" si="264"/>
        <v>0</v>
      </c>
      <c r="PJ57" s="48">
        <f t="shared" si="264"/>
        <v>0</v>
      </c>
      <c r="PK57" s="48">
        <f t="shared" si="264"/>
        <v>0</v>
      </c>
      <c r="PL57" s="48">
        <f t="shared" si="264"/>
        <v>0</v>
      </c>
      <c r="PM57" s="48">
        <f t="shared" si="264"/>
        <v>0</v>
      </c>
      <c r="PN57" s="48">
        <f t="shared" si="264"/>
        <v>0</v>
      </c>
    </row>
    <row r="58" spans="1:430" ht="42.6" x14ac:dyDescent="0.3">
      <c r="A58" s="38" t="s">
        <v>172</v>
      </c>
      <c r="B58" s="38" t="s">
        <v>148</v>
      </c>
      <c r="C58" s="38" t="s">
        <v>149</v>
      </c>
      <c r="D58" s="38" t="s">
        <v>150</v>
      </c>
      <c r="E58" s="38" t="s">
        <v>144</v>
      </c>
      <c r="F58" s="38" t="s">
        <v>143</v>
      </c>
      <c r="W58" s="46">
        <v>55</v>
      </c>
      <c r="X58" s="49">
        <f t="shared" si="14"/>
        <v>275</v>
      </c>
      <c r="Y58" s="52" t="str">
        <f t="shared" si="181"/>
        <v/>
      </c>
      <c r="Z58" s="63">
        <f t="shared" si="182"/>
        <v>0</v>
      </c>
      <c r="AA58" s="50">
        <f t="shared" si="187"/>
        <v>0</v>
      </c>
      <c r="AB58" s="50">
        <v>7.2631413858484503E-3</v>
      </c>
      <c r="AC58" s="62">
        <f t="shared" si="186"/>
        <v>211.77505236462312</v>
      </c>
      <c r="AD58" s="54"/>
      <c r="AE58" s="46">
        <v>56</v>
      </c>
      <c r="AF58" s="51">
        <f t="shared" si="183"/>
        <v>0</v>
      </c>
      <c r="AG58" s="51">
        <f t="shared" si="227"/>
        <v>0</v>
      </c>
      <c r="AH58" s="51">
        <f t="shared" si="227"/>
        <v>0</v>
      </c>
      <c r="AI58" s="51">
        <f t="shared" si="227"/>
        <v>0</v>
      </c>
      <c r="AJ58" s="51">
        <f t="shared" si="227"/>
        <v>0</v>
      </c>
      <c r="AK58" s="51">
        <f t="shared" si="227"/>
        <v>0</v>
      </c>
      <c r="AL58" s="51">
        <f t="shared" si="227"/>
        <v>0</v>
      </c>
      <c r="AM58" s="51">
        <f t="shared" si="227"/>
        <v>0</v>
      </c>
      <c r="AN58" s="51">
        <f t="shared" si="227"/>
        <v>0</v>
      </c>
      <c r="AO58" s="51">
        <f t="shared" si="227"/>
        <v>0</v>
      </c>
      <c r="AP58" s="51">
        <f t="shared" si="227"/>
        <v>0</v>
      </c>
      <c r="AQ58" s="51">
        <f t="shared" si="228"/>
        <v>0</v>
      </c>
      <c r="AR58" s="51">
        <f t="shared" si="228"/>
        <v>0</v>
      </c>
      <c r="AS58" s="51">
        <f t="shared" si="228"/>
        <v>0</v>
      </c>
      <c r="AT58" s="51">
        <f t="shared" si="228"/>
        <v>0</v>
      </c>
      <c r="AU58" s="51">
        <f t="shared" si="228"/>
        <v>0</v>
      </c>
      <c r="AV58" s="51">
        <f t="shared" si="228"/>
        <v>0</v>
      </c>
      <c r="AW58" s="51">
        <f t="shared" si="228"/>
        <v>0</v>
      </c>
      <c r="AX58" s="51">
        <f t="shared" si="228"/>
        <v>0</v>
      </c>
      <c r="AY58" s="51">
        <f t="shared" si="228"/>
        <v>0</v>
      </c>
      <c r="AZ58" s="51">
        <f t="shared" si="228"/>
        <v>0</v>
      </c>
      <c r="BA58" s="51">
        <f t="shared" si="229"/>
        <v>0</v>
      </c>
      <c r="BB58" s="51">
        <f t="shared" si="229"/>
        <v>0</v>
      </c>
      <c r="BC58" s="51">
        <f t="shared" si="229"/>
        <v>0</v>
      </c>
      <c r="BD58" s="51">
        <f t="shared" si="229"/>
        <v>0</v>
      </c>
      <c r="BE58" s="51">
        <f t="shared" si="229"/>
        <v>0</v>
      </c>
      <c r="BF58" s="51">
        <f t="shared" si="229"/>
        <v>0</v>
      </c>
      <c r="BG58" s="51">
        <f t="shared" si="229"/>
        <v>0</v>
      </c>
      <c r="BH58" s="51">
        <f t="shared" si="229"/>
        <v>0</v>
      </c>
      <c r="BI58" s="51">
        <f t="shared" si="229"/>
        <v>0</v>
      </c>
      <c r="BJ58" s="51">
        <f t="shared" si="229"/>
        <v>0</v>
      </c>
      <c r="BK58" s="51">
        <f t="shared" si="230"/>
        <v>0</v>
      </c>
      <c r="BL58" s="51">
        <f t="shared" si="230"/>
        <v>0</v>
      </c>
      <c r="BM58" s="51">
        <f t="shared" si="230"/>
        <v>0</v>
      </c>
      <c r="BN58" s="51">
        <f t="shared" si="230"/>
        <v>0</v>
      </c>
      <c r="BO58" s="51">
        <f t="shared" si="230"/>
        <v>1.4372901692793086E-5</v>
      </c>
      <c r="BP58" s="51">
        <f t="shared" si="230"/>
        <v>2.7857067307628778E-5</v>
      </c>
      <c r="BQ58" s="51">
        <f t="shared" si="230"/>
        <v>4.1075027703360157E-5</v>
      </c>
      <c r="BR58" s="51">
        <f t="shared" si="230"/>
        <v>5.9699549011322866E-5</v>
      </c>
      <c r="BS58" s="51">
        <f t="shared" si="230"/>
        <v>8.7540741517313391E-5</v>
      </c>
      <c r="BT58" s="51">
        <f t="shared" si="230"/>
        <v>1.2837388479443857E-4</v>
      </c>
      <c r="BU58" s="51">
        <f t="shared" si="231"/>
        <v>1.8776725283595457E-4</v>
      </c>
      <c r="BV58" s="51">
        <f t="shared" si="231"/>
        <v>2.7490993918839258E-4</v>
      </c>
      <c r="BW58" s="51">
        <f t="shared" si="231"/>
        <v>4.0443968208431289E-4</v>
      </c>
      <c r="BX58" s="51">
        <f t="shared" si="231"/>
        <v>5.9827068957529241E-4</v>
      </c>
      <c r="BY58" s="51">
        <f t="shared" si="231"/>
        <v>8.8742146466493359E-4</v>
      </c>
      <c r="BZ58" s="51">
        <f t="shared" si="231"/>
        <v>1.3138426304416823E-3</v>
      </c>
      <c r="CA58" s="51">
        <f t="shared" si="231"/>
        <v>1.9322447552118155E-3</v>
      </c>
      <c r="CB58" s="51">
        <f t="shared" si="231"/>
        <v>2.9578823769679957E-3</v>
      </c>
      <c r="CC58" s="51">
        <f t="shared" si="231"/>
        <v>4.3725776573519236E-3</v>
      </c>
      <c r="CD58" s="51">
        <f t="shared" si="231"/>
        <v>5.6037913669719245E-3</v>
      </c>
      <c r="CE58" s="51">
        <f t="shared" si="232"/>
        <v>6.0067150249743864E-3</v>
      </c>
      <c r="CF58" s="51">
        <f t="shared" si="232"/>
        <v>5.0334268353983951E-3</v>
      </c>
      <c r="CG58" s="51">
        <f t="shared" si="232"/>
        <v>2.648818732339102E-3</v>
      </c>
      <c r="CH58" s="51">
        <f t="shared" si="232"/>
        <v>7.6072713075802073E-4</v>
      </c>
      <c r="CI58" s="51">
        <f t="shared" si="232"/>
        <v>0</v>
      </c>
      <c r="CJ58" s="51">
        <f t="shared" si="232"/>
        <v>0</v>
      </c>
      <c r="CK58" s="51">
        <f t="shared" si="232"/>
        <v>0</v>
      </c>
      <c r="CL58" s="51">
        <f t="shared" si="232"/>
        <v>0</v>
      </c>
      <c r="CM58" s="51">
        <f t="shared" si="232"/>
        <v>0</v>
      </c>
      <c r="CN58" s="51">
        <f t="shared" si="232"/>
        <v>0</v>
      </c>
      <c r="CO58" s="51">
        <f t="shared" si="233"/>
        <v>0</v>
      </c>
      <c r="CP58" s="51">
        <f t="shared" si="233"/>
        <v>0</v>
      </c>
      <c r="CQ58" s="51">
        <f t="shared" si="233"/>
        <v>0</v>
      </c>
      <c r="CR58" s="51">
        <f t="shared" si="233"/>
        <v>0</v>
      </c>
      <c r="CS58" s="51">
        <f t="shared" si="233"/>
        <v>0</v>
      </c>
      <c r="CT58" s="51">
        <f t="shared" si="233"/>
        <v>0</v>
      </c>
      <c r="CU58" s="51">
        <f t="shared" si="233"/>
        <v>0</v>
      </c>
      <c r="CV58" s="51">
        <f t="shared" si="233"/>
        <v>0</v>
      </c>
      <c r="CW58" s="51">
        <f t="shared" si="233"/>
        <v>0</v>
      </c>
      <c r="CX58" s="51">
        <f t="shared" si="233"/>
        <v>0</v>
      </c>
      <c r="CY58" s="51">
        <f t="shared" si="234"/>
        <v>0</v>
      </c>
      <c r="CZ58" s="51">
        <f t="shared" si="234"/>
        <v>0</v>
      </c>
      <c r="DA58" s="51">
        <f t="shared" si="234"/>
        <v>0</v>
      </c>
      <c r="DB58" s="51">
        <f t="shared" si="234"/>
        <v>0</v>
      </c>
      <c r="DC58" s="51">
        <f t="shared" si="234"/>
        <v>0</v>
      </c>
      <c r="DD58" s="51">
        <f t="shared" si="234"/>
        <v>0</v>
      </c>
      <c r="DE58" s="51">
        <f t="shared" si="234"/>
        <v>0</v>
      </c>
      <c r="DF58" s="51">
        <f t="shared" si="234"/>
        <v>0</v>
      </c>
      <c r="DG58" s="51">
        <f t="shared" si="234"/>
        <v>0</v>
      </c>
      <c r="DH58" s="51">
        <f t="shared" si="234"/>
        <v>0</v>
      </c>
      <c r="DI58" s="51">
        <f t="shared" si="235"/>
        <v>0</v>
      </c>
      <c r="DJ58" s="51">
        <f t="shared" si="235"/>
        <v>0</v>
      </c>
      <c r="DK58" s="51">
        <f t="shared" si="235"/>
        <v>0</v>
      </c>
      <c r="DL58" s="51">
        <f t="shared" si="235"/>
        <v>0</v>
      </c>
      <c r="DM58" s="51">
        <f t="shared" si="235"/>
        <v>0</v>
      </c>
      <c r="DN58" s="51">
        <f t="shared" si="235"/>
        <v>0</v>
      </c>
      <c r="DO58" s="51">
        <f t="shared" si="235"/>
        <v>0</v>
      </c>
      <c r="DP58" s="51">
        <f t="shared" si="235"/>
        <v>0</v>
      </c>
      <c r="DQ58" s="51">
        <f t="shared" si="235"/>
        <v>0</v>
      </c>
      <c r="DR58" s="51">
        <f t="shared" si="235"/>
        <v>0</v>
      </c>
      <c r="DS58" s="51">
        <f t="shared" si="236"/>
        <v>0</v>
      </c>
      <c r="DT58" s="51">
        <f t="shared" si="236"/>
        <v>0</v>
      </c>
      <c r="DU58" s="51">
        <f t="shared" si="236"/>
        <v>0</v>
      </c>
      <c r="DV58" s="51">
        <f t="shared" si="236"/>
        <v>0</v>
      </c>
      <c r="DW58" s="51">
        <f t="shared" si="236"/>
        <v>0</v>
      </c>
      <c r="DX58" s="51">
        <f t="shared" si="236"/>
        <v>0</v>
      </c>
      <c r="DY58" s="51">
        <f t="shared" si="236"/>
        <v>0</v>
      </c>
      <c r="DZ58" s="51">
        <f t="shared" si="236"/>
        <v>0</v>
      </c>
      <c r="EA58" s="51">
        <f t="shared" si="236"/>
        <v>0</v>
      </c>
      <c r="EB58" s="51">
        <f t="shared" si="236"/>
        <v>0</v>
      </c>
      <c r="EC58" s="51">
        <f t="shared" si="237"/>
        <v>0</v>
      </c>
      <c r="ED58" s="51">
        <f t="shared" si="237"/>
        <v>0</v>
      </c>
      <c r="EE58" s="51">
        <f t="shared" si="237"/>
        <v>0</v>
      </c>
      <c r="EF58" s="51">
        <f t="shared" si="237"/>
        <v>0</v>
      </c>
      <c r="EG58" s="51">
        <f t="shared" si="237"/>
        <v>0</v>
      </c>
      <c r="EH58" s="51">
        <f t="shared" si="237"/>
        <v>0</v>
      </c>
      <c r="EI58" s="51">
        <f t="shared" si="237"/>
        <v>0</v>
      </c>
      <c r="EJ58" s="51">
        <f t="shared" si="237"/>
        <v>0</v>
      </c>
      <c r="EK58" s="51">
        <f t="shared" si="237"/>
        <v>0</v>
      </c>
      <c r="EL58" s="51">
        <f t="shared" si="237"/>
        <v>0</v>
      </c>
      <c r="EM58" s="51">
        <f t="shared" si="238"/>
        <v>0</v>
      </c>
      <c r="EN58" s="51">
        <f t="shared" si="238"/>
        <v>0</v>
      </c>
      <c r="EO58" s="51">
        <f t="shared" si="238"/>
        <v>0</v>
      </c>
      <c r="EP58" s="51">
        <f t="shared" si="238"/>
        <v>0</v>
      </c>
      <c r="EQ58" s="51">
        <f t="shared" si="238"/>
        <v>0</v>
      </c>
      <c r="ER58" s="51">
        <f t="shared" si="238"/>
        <v>0</v>
      </c>
      <c r="ES58" s="51">
        <f t="shared" si="238"/>
        <v>0</v>
      </c>
      <c r="ET58" s="51">
        <f t="shared" si="238"/>
        <v>0</v>
      </c>
      <c r="EU58" s="51">
        <f t="shared" si="238"/>
        <v>0</v>
      </c>
      <c r="EV58" s="51">
        <f t="shared" si="238"/>
        <v>0</v>
      </c>
      <c r="EW58" s="51">
        <f t="shared" si="239"/>
        <v>0</v>
      </c>
      <c r="EX58" s="51">
        <f t="shared" si="239"/>
        <v>0</v>
      </c>
      <c r="EY58" s="51">
        <f t="shared" si="239"/>
        <v>0</v>
      </c>
      <c r="EZ58" s="51">
        <f t="shared" si="239"/>
        <v>0</v>
      </c>
      <c r="FA58" s="51">
        <f t="shared" si="239"/>
        <v>0</v>
      </c>
      <c r="FB58" s="51">
        <f t="shared" si="239"/>
        <v>0</v>
      </c>
      <c r="FC58" s="51">
        <f t="shared" si="239"/>
        <v>0</v>
      </c>
      <c r="FD58" s="51">
        <f t="shared" si="239"/>
        <v>0</v>
      </c>
      <c r="FE58" s="51">
        <f t="shared" si="239"/>
        <v>0</v>
      </c>
      <c r="FF58" s="51">
        <f t="shared" si="239"/>
        <v>0</v>
      </c>
      <c r="FG58" s="51">
        <f t="shared" si="240"/>
        <v>0</v>
      </c>
      <c r="FH58" s="51">
        <f t="shared" si="240"/>
        <v>0</v>
      </c>
      <c r="FI58" s="51">
        <f t="shared" si="240"/>
        <v>0</v>
      </c>
      <c r="FJ58" s="51">
        <f t="shared" si="240"/>
        <v>0</v>
      </c>
      <c r="FK58" s="51">
        <f t="shared" si="240"/>
        <v>0</v>
      </c>
      <c r="FL58" s="51">
        <f t="shared" si="240"/>
        <v>0</v>
      </c>
      <c r="FM58" s="51">
        <f t="shared" si="240"/>
        <v>0</v>
      </c>
      <c r="FN58" s="51">
        <f t="shared" si="240"/>
        <v>0</v>
      </c>
      <c r="FO58" s="51">
        <f t="shared" si="240"/>
        <v>0</v>
      </c>
      <c r="FP58" s="51">
        <f t="shared" si="240"/>
        <v>0</v>
      </c>
      <c r="FQ58" s="51">
        <f t="shared" si="241"/>
        <v>0</v>
      </c>
      <c r="FR58" s="51">
        <f t="shared" si="241"/>
        <v>0</v>
      </c>
      <c r="FS58" s="51">
        <f t="shared" si="241"/>
        <v>0</v>
      </c>
      <c r="FT58" s="51">
        <f t="shared" si="241"/>
        <v>0</v>
      </c>
      <c r="FU58" s="51">
        <f t="shared" si="241"/>
        <v>0</v>
      </c>
      <c r="FV58" s="51">
        <f t="shared" si="241"/>
        <v>0</v>
      </c>
      <c r="FW58" s="51">
        <f t="shared" si="241"/>
        <v>0</v>
      </c>
      <c r="FX58" s="51">
        <f t="shared" si="241"/>
        <v>0</v>
      </c>
      <c r="FY58" s="51">
        <f t="shared" si="241"/>
        <v>0</v>
      </c>
      <c r="FZ58" s="51">
        <f t="shared" si="241"/>
        <v>0</v>
      </c>
      <c r="GA58" s="51">
        <f t="shared" si="242"/>
        <v>0</v>
      </c>
      <c r="GB58" s="51">
        <f t="shared" si="242"/>
        <v>0</v>
      </c>
      <c r="GC58" s="51">
        <f t="shared" si="242"/>
        <v>0</v>
      </c>
      <c r="GD58" s="51">
        <f t="shared" si="242"/>
        <v>0</v>
      </c>
      <c r="GE58" s="51">
        <f t="shared" si="242"/>
        <v>0</v>
      </c>
      <c r="GF58" s="51">
        <f t="shared" si="242"/>
        <v>0</v>
      </c>
      <c r="GG58" s="51">
        <f t="shared" si="242"/>
        <v>0</v>
      </c>
      <c r="GH58" s="51">
        <f t="shared" si="242"/>
        <v>0</v>
      </c>
      <c r="GI58" s="51">
        <f t="shared" si="242"/>
        <v>0</v>
      </c>
      <c r="GJ58" s="51">
        <f t="shared" si="242"/>
        <v>0</v>
      </c>
      <c r="GK58" s="51">
        <f t="shared" si="243"/>
        <v>0</v>
      </c>
      <c r="GL58" s="51">
        <f t="shared" si="243"/>
        <v>0</v>
      </c>
      <c r="GM58" s="51">
        <f t="shared" si="243"/>
        <v>0</v>
      </c>
      <c r="GN58" s="51">
        <f t="shared" si="243"/>
        <v>0</v>
      </c>
      <c r="GO58" s="51">
        <f t="shared" si="243"/>
        <v>0</v>
      </c>
      <c r="GP58" s="51">
        <f t="shared" si="243"/>
        <v>0</v>
      </c>
      <c r="GQ58" s="51">
        <f t="shared" si="243"/>
        <v>0</v>
      </c>
      <c r="GR58" s="51">
        <f t="shared" si="243"/>
        <v>0</v>
      </c>
      <c r="GS58" s="51">
        <f t="shared" si="243"/>
        <v>0</v>
      </c>
      <c r="GT58" s="51">
        <f t="shared" si="243"/>
        <v>0</v>
      </c>
      <c r="GU58" s="51">
        <f t="shared" si="244"/>
        <v>0</v>
      </c>
      <c r="GV58" s="51">
        <f t="shared" si="244"/>
        <v>0</v>
      </c>
      <c r="GW58" s="51">
        <f t="shared" si="244"/>
        <v>0</v>
      </c>
      <c r="GX58" s="51">
        <f t="shared" si="244"/>
        <v>0</v>
      </c>
      <c r="GY58" s="51">
        <f t="shared" si="244"/>
        <v>0</v>
      </c>
      <c r="GZ58" s="51">
        <f t="shared" si="244"/>
        <v>0</v>
      </c>
      <c r="HA58" s="51">
        <f t="shared" si="244"/>
        <v>0</v>
      </c>
      <c r="HB58" s="51">
        <f t="shared" si="244"/>
        <v>0</v>
      </c>
      <c r="HC58" s="51">
        <f t="shared" si="244"/>
        <v>0</v>
      </c>
      <c r="HD58" s="51">
        <f t="shared" si="244"/>
        <v>0</v>
      </c>
      <c r="HE58" s="51">
        <f t="shared" si="245"/>
        <v>0</v>
      </c>
      <c r="HF58" s="51">
        <f t="shared" si="245"/>
        <v>0</v>
      </c>
      <c r="HG58" s="51">
        <f t="shared" si="245"/>
        <v>0</v>
      </c>
      <c r="HH58" s="51">
        <f t="shared" si="245"/>
        <v>0</v>
      </c>
      <c r="HI58" s="51">
        <f t="shared" si="245"/>
        <v>0</v>
      </c>
      <c r="HJ58" s="51">
        <f t="shared" si="245"/>
        <v>0</v>
      </c>
      <c r="HK58" s="51">
        <f t="shared" si="245"/>
        <v>0</v>
      </c>
      <c r="HL58" s="51">
        <f t="shared" si="245"/>
        <v>0</v>
      </c>
      <c r="HM58" s="51">
        <f t="shared" si="245"/>
        <v>0</v>
      </c>
      <c r="HN58" s="51">
        <f t="shared" si="245"/>
        <v>0</v>
      </c>
      <c r="HO58" s="51">
        <f t="shared" si="245"/>
        <v>0</v>
      </c>
      <c r="HP58" s="51">
        <f t="shared" si="245"/>
        <v>0</v>
      </c>
      <c r="HR58" s="46">
        <v>55</v>
      </c>
      <c r="HS58" s="49">
        <f t="shared" si="35"/>
        <v>275</v>
      </c>
      <c r="HT58" s="52" t="str">
        <f t="shared" si="36"/>
        <v/>
      </c>
      <c r="HU58" s="63">
        <f t="shared" si="37"/>
        <v>0</v>
      </c>
      <c r="HV58" s="50">
        <f t="shared" si="207"/>
        <v>0</v>
      </c>
      <c r="HW58" s="50" t="str">
        <f t="shared" si="184"/>
        <v>04:35</v>
      </c>
      <c r="HX58" s="50">
        <v>0</v>
      </c>
      <c r="HY58" s="62">
        <f>HY57+HX58*Escenario1!$D$15*0.06</f>
        <v>468.72665229745769</v>
      </c>
      <c r="HZ58" s="50">
        <f t="shared" si="38"/>
        <v>0</v>
      </c>
      <c r="IA58" s="64">
        <f>IA57+HZ58*Escenario1!$D$15*0.06</f>
        <v>258.16395932323189</v>
      </c>
      <c r="IB58" s="54"/>
      <c r="IC58" s="47">
        <v>56</v>
      </c>
      <c r="ID58" s="48">
        <f t="shared" si="185"/>
        <v>0</v>
      </c>
      <c r="IE58" s="48">
        <f t="shared" si="246"/>
        <v>0</v>
      </c>
      <c r="IF58" s="48">
        <f t="shared" si="246"/>
        <v>0</v>
      </c>
      <c r="IG58" s="48">
        <f t="shared" si="246"/>
        <v>0</v>
      </c>
      <c r="IH58" s="48">
        <f t="shared" si="246"/>
        <v>0</v>
      </c>
      <c r="II58" s="48">
        <f t="shared" si="246"/>
        <v>0</v>
      </c>
      <c r="IJ58" s="48">
        <f t="shared" si="246"/>
        <v>0</v>
      </c>
      <c r="IK58" s="48">
        <f t="shared" si="246"/>
        <v>0</v>
      </c>
      <c r="IL58" s="48">
        <f t="shared" si="246"/>
        <v>0</v>
      </c>
      <c r="IM58" s="48">
        <f t="shared" si="246"/>
        <v>0</v>
      </c>
      <c r="IN58" s="48">
        <f t="shared" si="246"/>
        <v>0</v>
      </c>
      <c r="IO58" s="48">
        <f t="shared" si="247"/>
        <v>0</v>
      </c>
      <c r="IP58" s="48">
        <f t="shared" si="247"/>
        <v>0</v>
      </c>
      <c r="IQ58" s="48">
        <f t="shared" si="247"/>
        <v>0</v>
      </c>
      <c r="IR58" s="48">
        <f t="shared" si="247"/>
        <v>0</v>
      </c>
      <c r="IS58" s="48">
        <f t="shared" si="247"/>
        <v>0</v>
      </c>
      <c r="IT58" s="48">
        <f t="shared" si="247"/>
        <v>0</v>
      </c>
      <c r="IU58" s="48">
        <f t="shared" si="247"/>
        <v>0</v>
      </c>
      <c r="IV58" s="48">
        <f t="shared" si="247"/>
        <v>0</v>
      </c>
      <c r="IW58" s="48">
        <f t="shared" si="247"/>
        <v>0</v>
      </c>
      <c r="IX58" s="48">
        <f t="shared" si="247"/>
        <v>0</v>
      </c>
      <c r="IY58" s="48">
        <f t="shared" si="248"/>
        <v>0</v>
      </c>
      <c r="IZ58" s="48">
        <f t="shared" si="248"/>
        <v>0</v>
      </c>
      <c r="JA58" s="48">
        <f t="shared" si="248"/>
        <v>0</v>
      </c>
      <c r="JB58" s="48">
        <f t="shared" si="248"/>
        <v>0</v>
      </c>
      <c r="JC58" s="48">
        <f t="shared" si="248"/>
        <v>0</v>
      </c>
      <c r="JD58" s="48">
        <f t="shared" si="248"/>
        <v>0</v>
      </c>
      <c r="JE58" s="48">
        <f t="shared" si="248"/>
        <v>0</v>
      </c>
      <c r="JF58" s="48">
        <f t="shared" si="248"/>
        <v>0</v>
      </c>
      <c r="JG58" s="48">
        <f t="shared" si="248"/>
        <v>0</v>
      </c>
      <c r="JH58" s="48">
        <f t="shared" si="248"/>
        <v>0</v>
      </c>
      <c r="JI58" s="48">
        <f t="shared" si="249"/>
        <v>0</v>
      </c>
      <c r="JJ58" s="48">
        <f t="shared" si="249"/>
        <v>0</v>
      </c>
      <c r="JK58" s="48">
        <f t="shared" si="249"/>
        <v>0</v>
      </c>
      <c r="JL58" s="48">
        <f t="shared" si="249"/>
        <v>0</v>
      </c>
      <c r="JM58" s="48">
        <f t="shared" si="249"/>
        <v>0</v>
      </c>
      <c r="JN58" s="48">
        <f t="shared" si="249"/>
        <v>0</v>
      </c>
      <c r="JO58" s="48">
        <f t="shared" si="249"/>
        <v>0</v>
      </c>
      <c r="JP58" s="48">
        <f t="shared" si="249"/>
        <v>0</v>
      </c>
      <c r="JQ58" s="48">
        <f t="shared" si="249"/>
        <v>0</v>
      </c>
      <c r="JR58" s="48">
        <f t="shared" si="249"/>
        <v>0</v>
      </c>
      <c r="JS58" s="48">
        <f t="shared" si="250"/>
        <v>0</v>
      </c>
      <c r="JT58" s="48">
        <f t="shared" si="250"/>
        <v>0</v>
      </c>
      <c r="JU58" s="48">
        <f t="shared" si="250"/>
        <v>0</v>
      </c>
      <c r="JV58" s="48">
        <f t="shared" si="250"/>
        <v>0</v>
      </c>
      <c r="JW58" s="48">
        <f t="shared" si="250"/>
        <v>0</v>
      </c>
      <c r="JX58" s="48">
        <f t="shared" si="250"/>
        <v>4.4751983576649488E-5</v>
      </c>
      <c r="JY58" s="48">
        <f t="shared" si="250"/>
        <v>1.1151658490373781E-4</v>
      </c>
      <c r="JZ58" s="48">
        <f t="shared" si="250"/>
        <v>2.5595687974807398E-4</v>
      </c>
      <c r="KA58" s="48">
        <f t="shared" si="250"/>
        <v>5.8604981628922268E-4</v>
      </c>
      <c r="KB58" s="48">
        <f t="shared" si="250"/>
        <v>1.3658629589843377E-3</v>
      </c>
      <c r="KC58" s="48">
        <f t="shared" si="251"/>
        <v>3.2093238342923826E-3</v>
      </c>
      <c r="KD58" s="48">
        <f t="shared" si="251"/>
        <v>7.8504339864859992E-3</v>
      </c>
      <c r="KE58" s="48">
        <f t="shared" si="251"/>
        <v>1.2976985830460603E-2</v>
      </c>
      <c r="KF58" s="48">
        <f t="shared" si="251"/>
        <v>6.7154609757989992E-3</v>
      </c>
      <c r="KG58" s="48">
        <f t="shared" si="251"/>
        <v>0</v>
      </c>
      <c r="KH58" s="48">
        <f t="shared" si="251"/>
        <v>0</v>
      </c>
      <c r="KI58" s="48">
        <f t="shared" si="251"/>
        <v>0</v>
      </c>
      <c r="KJ58" s="48">
        <f t="shared" si="251"/>
        <v>0</v>
      </c>
      <c r="KK58" s="48">
        <f t="shared" si="251"/>
        <v>0</v>
      </c>
      <c r="KL58" s="48">
        <f t="shared" si="251"/>
        <v>0</v>
      </c>
      <c r="KM58" s="48">
        <f t="shared" si="252"/>
        <v>0</v>
      </c>
      <c r="KN58" s="48">
        <f t="shared" si="252"/>
        <v>0</v>
      </c>
      <c r="KO58" s="48">
        <f t="shared" si="252"/>
        <v>0</v>
      </c>
      <c r="KP58" s="48">
        <f t="shared" si="252"/>
        <v>0</v>
      </c>
      <c r="KQ58" s="48">
        <f t="shared" si="252"/>
        <v>0</v>
      </c>
      <c r="KR58" s="48">
        <f t="shared" si="252"/>
        <v>0</v>
      </c>
      <c r="KS58" s="48">
        <f t="shared" si="252"/>
        <v>0</v>
      </c>
      <c r="KT58" s="48">
        <f t="shared" si="252"/>
        <v>0</v>
      </c>
      <c r="KU58" s="48">
        <f t="shared" si="252"/>
        <v>0</v>
      </c>
      <c r="KV58" s="48">
        <f t="shared" si="252"/>
        <v>0</v>
      </c>
      <c r="KW58" s="48">
        <f t="shared" si="253"/>
        <v>0</v>
      </c>
      <c r="KX58" s="48">
        <f t="shared" si="253"/>
        <v>0</v>
      </c>
      <c r="KY58" s="48">
        <f t="shared" si="253"/>
        <v>0</v>
      </c>
      <c r="KZ58" s="48">
        <f t="shared" si="253"/>
        <v>0</v>
      </c>
      <c r="LA58" s="48">
        <f t="shared" si="253"/>
        <v>0</v>
      </c>
      <c r="LB58" s="48">
        <f t="shared" si="253"/>
        <v>0</v>
      </c>
      <c r="LC58" s="48">
        <f t="shared" si="253"/>
        <v>0</v>
      </c>
      <c r="LD58" s="48">
        <f t="shared" si="253"/>
        <v>0</v>
      </c>
      <c r="LE58" s="48">
        <f t="shared" si="253"/>
        <v>0</v>
      </c>
      <c r="LF58" s="48">
        <f t="shared" si="253"/>
        <v>0</v>
      </c>
      <c r="LG58" s="48">
        <f t="shared" si="254"/>
        <v>0</v>
      </c>
      <c r="LH58" s="48">
        <f t="shared" si="254"/>
        <v>0</v>
      </c>
      <c r="LI58" s="48">
        <f t="shared" si="254"/>
        <v>0</v>
      </c>
      <c r="LJ58" s="48">
        <f t="shared" si="254"/>
        <v>0</v>
      </c>
      <c r="LK58" s="48">
        <f t="shared" si="254"/>
        <v>0</v>
      </c>
      <c r="LL58" s="48">
        <f t="shared" si="254"/>
        <v>0</v>
      </c>
      <c r="LM58" s="48">
        <f t="shared" si="254"/>
        <v>0</v>
      </c>
      <c r="LN58" s="48">
        <f t="shared" si="254"/>
        <v>0</v>
      </c>
      <c r="LO58" s="48">
        <f t="shared" si="254"/>
        <v>0</v>
      </c>
      <c r="LP58" s="48">
        <f t="shared" si="254"/>
        <v>0</v>
      </c>
      <c r="LQ58" s="48">
        <f t="shared" si="255"/>
        <v>0</v>
      </c>
      <c r="LR58" s="48">
        <f t="shared" si="255"/>
        <v>0</v>
      </c>
      <c r="LS58" s="48">
        <f t="shared" si="255"/>
        <v>0</v>
      </c>
      <c r="LT58" s="48">
        <f t="shared" si="255"/>
        <v>0</v>
      </c>
      <c r="LU58" s="48">
        <f t="shared" si="255"/>
        <v>0</v>
      </c>
      <c r="LV58" s="48">
        <f t="shared" si="255"/>
        <v>0</v>
      </c>
      <c r="LW58" s="48">
        <f t="shared" si="255"/>
        <v>0</v>
      </c>
      <c r="LX58" s="48">
        <f t="shared" si="255"/>
        <v>0</v>
      </c>
      <c r="LY58" s="48">
        <f t="shared" si="255"/>
        <v>0</v>
      </c>
      <c r="LZ58" s="48">
        <f t="shared" si="255"/>
        <v>0</v>
      </c>
      <c r="MA58" s="48">
        <f t="shared" si="256"/>
        <v>0</v>
      </c>
      <c r="MB58" s="48">
        <f t="shared" si="256"/>
        <v>0</v>
      </c>
      <c r="MC58" s="48">
        <f t="shared" si="256"/>
        <v>0</v>
      </c>
      <c r="MD58" s="48">
        <f t="shared" si="256"/>
        <v>0</v>
      </c>
      <c r="ME58" s="48">
        <f t="shared" si="256"/>
        <v>0</v>
      </c>
      <c r="MF58" s="48">
        <f t="shared" si="256"/>
        <v>0</v>
      </c>
      <c r="MG58" s="48">
        <f t="shared" si="256"/>
        <v>0</v>
      </c>
      <c r="MH58" s="48">
        <f t="shared" si="256"/>
        <v>0</v>
      </c>
      <c r="MI58" s="48">
        <f t="shared" si="256"/>
        <v>0</v>
      </c>
      <c r="MJ58" s="48">
        <f t="shared" si="256"/>
        <v>0</v>
      </c>
      <c r="MK58" s="48">
        <f t="shared" si="257"/>
        <v>0</v>
      </c>
      <c r="ML58" s="48">
        <f t="shared" si="257"/>
        <v>0</v>
      </c>
      <c r="MM58" s="48">
        <f t="shared" si="257"/>
        <v>0</v>
      </c>
      <c r="MN58" s="48">
        <f t="shared" si="257"/>
        <v>0</v>
      </c>
      <c r="MO58" s="48">
        <f t="shared" si="257"/>
        <v>0</v>
      </c>
      <c r="MP58" s="48">
        <f t="shared" si="257"/>
        <v>0</v>
      </c>
      <c r="MQ58" s="48">
        <f t="shared" si="257"/>
        <v>0</v>
      </c>
      <c r="MR58" s="48">
        <f t="shared" si="257"/>
        <v>0</v>
      </c>
      <c r="MS58" s="48">
        <f t="shared" si="257"/>
        <v>0</v>
      </c>
      <c r="MT58" s="48">
        <f t="shared" si="257"/>
        <v>0</v>
      </c>
      <c r="MU58" s="48">
        <f t="shared" si="258"/>
        <v>0</v>
      </c>
      <c r="MV58" s="48">
        <f t="shared" si="258"/>
        <v>0</v>
      </c>
      <c r="MW58" s="48">
        <f t="shared" si="258"/>
        <v>0</v>
      </c>
      <c r="MX58" s="48">
        <f t="shared" si="258"/>
        <v>0</v>
      </c>
      <c r="MY58" s="48">
        <f t="shared" si="258"/>
        <v>0</v>
      </c>
      <c r="MZ58" s="48">
        <f t="shared" si="258"/>
        <v>0</v>
      </c>
      <c r="NA58" s="48">
        <f t="shared" si="258"/>
        <v>0</v>
      </c>
      <c r="NB58" s="48">
        <f t="shared" si="258"/>
        <v>0</v>
      </c>
      <c r="NC58" s="48">
        <f t="shared" si="258"/>
        <v>0</v>
      </c>
      <c r="ND58" s="48">
        <f t="shared" si="258"/>
        <v>0</v>
      </c>
      <c r="NE58" s="48">
        <f t="shared" si="259"/>
        <v>0</v>
      </c>
      <c r="NF58" s="48">
        <f t="shared" si="259"/>
        <v>0</v>
      </c>
      <c r="NG58" s="48">
        <f t="shared" si="259"/>
        <v>0</v>
      </c>
      <c r="NH58" s="48">
        <f t="shared" si="259"/>
        <v>0</v>
      </c>
      <c r="NI58" s="48">
        <f t="shared" si="259"/>
        <v>0</v>
      </c>
      <c r="NJ58" s="48">
        <f t="shared" si="259"/>
        <v>0</v>
      </c>
      <c r="NK58" s="48">
        <f t="shared" si="259"/>
        <v>0</v>
      </c>
      <c r="NL58" s="48">
        <f t="shared" si="259"/>
        <v>0</v>
      </c>
      <c r="NM58" s="48">
        <f t="shared" si="259"/>
        <v>0</v>
      </c>
      <c r="NN58" s="48">
        <f t="shared" si="259"/>
        <v>0</v>
      </c>
      <c r="NO58" s="48">
        <f t="shared" si="260"/>
        <v>0</v>
      </c>
      <c r="NP58" s="48">
        <f t="shared" si="260"/>
        <v>0</v>
      </c>
      <c r="NQ58" s="48">
        <f t="shared" si="260"/>
        <v>0</v>
      </c>
      <c r="NR58" s="48">
        <f t="shared" si="260"/>
        <v>0</v>
      </c>
      <c r="NS58" s="48">
        <f t="shared" si="260"/>
        <v>0</v>
      </c>
      <c r="NT58" s="48">
        <f t="shared" si="260"/>
        <v>0</v>
      </c>
      <c r="NU58" s="48">
        <f t="shared" si="260"/>
        <v>0</v>
      </c>
      <c r="NV58" s="48">
        <f t="shared" si="260"/>
        <v>0</v>
      </c>
      <c r="NW58" s="48">
        <f t="shared" si="260"/>
        <v>0</v>
      </c>
      <c r="NX58" s="48">
        <f t="shared" si="260"/>
        <v>0</v>
      </c>
      <c r="NY58" s="48">
        <f t="shared" si="261"/>
        <v>0</v>
      </c>
      <c r="NZ58" s="48">
        <f t="shared" si="261"/>
        <v>0</v>
      </c>
      <c r="OA58" s="48">
        <f t="shared" si="261"/>
        <v>0</v>
      </c>
      <c r="OB58" s="48">
        <f t="shared" si="261"/>
        <v>0</v>
      </c>
      <c r="OC58" s="48">
        <f t="shared" si="261"/>
        <v>0</v>
      </c>
      <c r="OD58" s="48">
        <f t="shared" si="261"/>
        <v>0</v>
      </c>
      <c r="OE58" s="48">
        <f t="shared" si="261"/>
        <v>0</v>
      </c>
      <c r="OF58" s="48">
        <f t="shared" si="261"/>
        <v>0</v>
      </c>
      <c r="OG58" s="48">
        <f t="shared" si="261"/>
        <v>0</v>
      </c>
      <c r="OH58" s="48">
        <f t="shared" si="261"/>
        <v>0</v>
      </c>
      <c r="OI58" s="48">
        <f t="shared" si="262"/>
        <v>0</v>
      </c>
      <c r="OJ58" s="48">
        <f t="shared" si="262"/>
        <v>0</v>
      </c>
      <c r="OK58" s="48">
        <f t="shared" si="262"/>
        <v>0</v>
      </c>
      <c r="OL58" s="48">
        <f t="shared" si="262"/>
        <v>0</v>
      </c>
      <c r="OM58" s="48">
        <f t="shared" si="262"/>
        <v>0</v>
      </c>
      <c r="ON58" s="48">
        <f t="shared" si="262"/>
        <v>0</v>
      </c>
      <c r="OO58" s="48">
        <f t="shared" si="262"/>
        <v>0</v>
      </c>
      <c r="OP58" s="48">
        <f t="shared" si="262"/>
        <v>0</v>
      </c>
      <c r="OQ58" s="48">
        <f t="shared" si="262"/>
        <v>0</v>
      </c>
      <c r="OR58" s="48">
        <f t="shared" si="262"/>
        <v>0</v>
      </c>
      <c r="OS58" s="48">
        <f t="shared" si="263"/>
        <v>0</v>
      </c>
      <c r="OT58" s="48">
        <f t="shared" si="263"/>
        <v>0</v>
      </c>
      <c r="OU58" s="48">
        <f t="shared" si="263"/>
        <v>0</v>
      </c>
      <c r="OV58" s="48">
        <f t="shared" si="263"/>
        <v>0</v>
      </c>
      <c r="OW58" s="48">
        <f t="shared" si="263"/>
        <v>0</v>
      </c>
      <c r="OX58" s="48">
        <f t="shared" si="263"/>
        <v>0</v>
      </c>
      <c r="OY58" s="48">
        <f t="shared" si="263"/>
        <v>0</v>
      </c>
      <c r="OZ58" s="48">
        <f t="shared" si="263"/>
        <v>0</v>
      </c>
      <c r="PA58" s="48">
        <f t="shared" si="263"/>
        <v>0</v>
      </c>
      <c r="PB58" s="48">
        <f t="shared" si="263"/>
        <v>0</v>
      </c>
      <c r="PC58" s="48">
        <f t="shared" si="264"/>
        <v>0</v>
      </c>
      <c r="PD58" s="48">
        <f t="shared" si="264"/>
        <v>0</v>
      </c>
      <c r="PE58" s="48">
        <f t="shared" si="264"/>
        <v>0</v>
      </c>
      <c r="PF58" s="48">
        <f t="shared" si="264"/>
        <v>0</v>
      </c>
      <c r="PG58" s="48">
        <f t="shared" si="264"/>
        <v>0</v>
      </c>
      <c r="PH58" s="48">
        <f t="shared" si="264"/>
        <v>0</v>
      </c>
      <c r="PI58" s="48">
        <f t="shared" si="264"/>
        <v>0</v>
      </c>
      <c r="PJ58" s="48">
        <f t="shared" si="264"/>
        <v>0</v>
      </c>
      <c r="PK58" s="48">
        <f t="shared" si="264"/>
        <v>0</v>
      </c>
      <c r="PL58" s="48">
        <f t="shared" si="264"/>
        <v>0</v>
      </c>
      <c r="PM58" s="48">
        <f t="shared" si="264"/>
        <v>0</v>
      </c>
      <c r="PN58" s="48">
        <f t="shared" si="264"/>
        <v>0</v>
      </c>
    </row>
    <row r="59" spans="1:430" x14ac:dyDescent="0.3">
      <c r="A59" s="76" t="s">
        <v>173</v>
      </c>
      <c r="B59" s="4">
        <f>0.6*G10</f>
        <v>18.360091450051041</v>
      </c>
      <c r="C59" s="64">
        <f>D15/2+B59</f>
        <v>20.860091450051041</v>
      </c>
      <c r="D59" s="31">
        <f>ROUND(5*C59,0)</f>
        <v>104</v>
      </c>
      <c r="E59" s="43">
        <f>0.208*(B6/100)/(C59/60)</f>
        <v>5.9827158619524959E-3</v>
      </c>
      <c r="F59" s="77">
        <f>E59*1000</f>
        <v>5.9827158619524958</v>
      </c>
      <c r="K59" s="8"/>
      <c r="W59" s="46">
        <v>56</v>
      </c>
      <c r="X59" s="49">
        <f t="shared" si="14"/>
        <v>280</v>
      </c>
      <c r="Y59" s="52" t="str">
        <f t="shared" si="181"/>
        <v/>
      </c>
      <c r="Z59" s="63">
        <f t="shared" si="182"/>
        <v>0</v>
      </c>
      <c r="AA59" s="50">
        <f t="shared" si="187"/>
        <v>0</v>
      </c>
      <c r="AB59" s="50">
        <v>2.8086750519067611E-3</v>
      </c>
      <c r="AC59" s="62">
        <f t="shared" si="186"/>
        <v>211.7758949671387</v>
      </c>
      <c r="AD59" s="54"/>
      <c r="AE59" s="46">
        <v>57</v>
      </c>
      <c r="AF59" s="51">
        <f t="shared" si="183"/>
        <v>0</v>
      </c>
      <c r="AG59" s="51">
        <f t="shared" si="227"/>
        <v>0</v>
      </c>
      <c r="AH59" s="51">
        <f t="shared" si="227"/>
        <v>0</v>
      </c>
      <c r="AI59" s="51">
        <f t="shared" si="227"/>
        <v>0</v>
      </c>
      <c r="AJ59" s="51">
        <f t="shared" si="227"/>
        <v>0</v>
      </c>
      <c r="AK59" s="51">
        <f t="shared" si="227"/>
        <v>0</v>
      </c>
      <c r="AL59" s="51">
        <f t="shared" si="227"/>
        <v>0</v>
      </c>
      <c r="AM59" s="51">
        <f t="shared" si="227"/>
        <v>0</v>
      </c>
      <c r="AN59" s="51">
        <f t="shared" si="227"/>
        <v>0</v>
      </c>
      <c r="AO59" s="51">
        <f t="shared" si="227"/>
        <v>0</v>
      </c>
      <c r="AP59" s="51">
        <f t="shared" si="227"/>
        <v>0</v>
      </c>
      <c r="AQ59" s="51">
        <f t="shared" si="228"/>
        <v>0</v>
      </c>
      <c r="AR59" s="51">
        <f t="shared" si="228"/>
        <v>0</v>
      </c>
      <c r="AS59" s="51">
        <f t="shared" si="228"/>
        <v>0</v>
      </c>
      <c r="AT59" s="51">
        <f t="shared" si="228"/>
        <v>0</v>
      </c>
      <c r="AU59" s="51">
        <f t="shared" si="228"/>
        <v>0</v>
      </c>
      <c r="AV59" s="51">
        <f t="shared" si="228"/>
        <v>0</v>
      </c>
      <c r="AW59" s="51">
        <f t="shared" si="228"/>
        <v>0</v>
      </c>
      <c r="AX59" s="51">
        <f t="shared" si="228"/>
        <v>0</v>
      </c>
      <c r="AY59" s="51">
        <f t="shared" si="228"/>
        <v>0</v>
      </c>
      <c r="AZ59" s="51">
        <f t="shared" si="228"/>
        <v>0</v>
      </c>
      <c r="BA59" s="51">
        <f t="shared" si="229"/>
        <v>0</v>
      </c>
      <c r="BB59" s="51">
        <f t="shared" si="229"/>
        <v>0</v>
      </c>
      <c r="BC59" s="51">
        <f t="shared" si="229"/>
        <v>0</v>
      </c>
      <c r="BD59" s="51">
        <f t="shared" si="229"/>
        <v>0</v>
      </c>
      <c r="BE59" s="51">
        <f t="shared" si="229"/>
        <v>0</v>
      </c>
      <c r="BF59" s="51">
        <f t="shared" si="229"/>
        <v>0</v>
      </c>
      <c r="BG59" s="51">
        <f t="shared" si="229"/>
        <v>0</v>
      </c>
      <c r="BH59" s="51">
        <f t="shared" si="229"/>
        <v>0</v>
      </c>
      <c r="BI59" s="51">
        <f t="shared" si="229"/>
        <v>0</v>
      </c>
      <c r="BJ59" s="51">
        <f t="shared" si="229"/>
        <v>0</v>
      </c>
      <c r="BK59" s="51">
        <f t="shared" si="230"/>
        <v>0</v>
      </c>
      <c r="BL59" s="51">
        <f t="shared" si="230"/>
        <v>0</v>
      </c>
      <c r="BM59" s="51">
        <f t="shared" si="230"/>
        <v>0</v>
      </c>
      <c r="BN59" s="51">
        <f t="shared" si="230"/>
        <v>0</v>
      </c>
      <c r="BO59" s="51">
        <f t="shared" si="230"/>
        <v>0</v>
      </c>
      <c r="BP59" s="51">
        <f t="shared" si="230"/>
        <v>1.4372901692793086E-5</v>
      </c>
      <c r="BQ59" s="51">
        <f t="shared" si="230"/>
        <v>2.7857067307628778E-5</v>
      </c>
      <c r="BR59" s="51">
        <f t="shared" si="230"/>
        <v>4.1075027703360157E-5</v>
      </c>
      <c r="BS59" s="51">
        <f t="shared" si="230"/>
        <v>5.9699549011322866E-5</v>
      </c>
      <c r="BT59" s="51">
        <f t="shared" si="230"/>
        <v>8.7540741517313391E-5</v>
      </c>
      <c r="BU59" s="51">
        <f t="shared" si="231"/>
        <v>1.2837388479443857E-4</v>
      </c>
      <c r="BV59" s="51">
        <f t="shared" si="231"/>
        <v>1.8776725283595457E-4</v>
      </c>
      <c r="BW59" s="51">
        <f t="shared" si="231"/>
        <v>2.7490993918839258E-4</v>
      </c>
      <c r="BX59" s="51">
        <f t="shared" si="231"/>
        <v>4.0443968208431289E-4</v>
      </c>
      <c r="BY59" s="51">
        <f t="shared" si="231"/>
        <v>5.9827068957529241E-4</v>
      </c>
      <c r="BZ59" s="51">
        <f t="shared" si="231"/>
        <v>8.8742146466493359E-4</v>
      </c>
      <c r="CA59" s="51">
        <f t="shared" si="231"/>
        <v>1.3138426304416823E-3</v>
      </c>
      <c r="CB59" s="51">
        <f t="shared" si="231"/>
        <v>1.9322447552118155E-3</v>
      </c>
      <c r="CC59" s="51">
        <f t="shared" si="231"/>
        <v>2.9578823769679957E-3</v>
      </c>
      <c r="CD59" s="51">
        <f t="shared" si="231"/>
        <v>4.3725776573519236E-3</v>
      </c>
      <c r="CE59" s="51">
        <f t="shared" si="232"/>
        <v>5.6037913669719245E-3</v>
      </c>
      <c r="CF59" s="51">
        <f t="shared" si="232"/>
        <v>6.0067150249743864E-3</v>
      </c>
      <c r="CG59" s="51">
        <f t="shared" si="232"/>
        <v>5.0334268353983951E-3</v>
      </c>
      <c r="CH59" s="51">
        <f t="shared" si="232"/>
        <v>2.648818732339102E-3</v>
      </c>
      <c r="CI59" s="51">
        <f t="shared" si="232"/>
        <v>7.6072713075802073E-4</v>
      </c>
      <c r="CJ59" s="51">
        <f t="shared" si="232"/>
        <v>0</v>
      </c>
      <c r="CK59" s="51">
        <f t="shared" si="232"/>
        <v>0</v>
      </c>
      <c r="CL59" s="51">
        <f t="shared" si="232"/>
        <v>0</v>
      </c>
      <c r="CM59" s="51">
        <f t="shared" si="232"/>
        <v>0</v>
      </c>
      <c r="CN59" s="51">
        <f t="shared" si="232"/>
        <v>0</v>
      </c>
      <c r="CO59" s="51">
        <f t="shared" si="233"/>
        <v>0</v>
      </c>
      <c r="CP59" s="51">
        <f t="shared" si="233"/>
        <v>0</v>
      </c>
      <c r="CQ59" s="51">
        <f t="shared" si="233"/>
        <v>0</v>
      </c>
      <c r="CR59" s="51">
        <f t="shared" si="233"/>
        <v>0</v>
      </c>
      <c r="CS59" s="51">
        <f t="shared" si="233"/>
        <v>0</v>
      </c>
      <c r="CT59" s="51">
        <f t="shared" si="233"/>
        <v>0</v>
      </c>
      <c r="CU59" s="51">
        <f t="shared" si="233"/>
        <v>0</v>
      </c>
      <c r="CV59" s="51">
        <f t="shared" si="233"/>
        <v>0</v>
      </c>
      <c r="CW59" s="51">
        <f t="shared" si="233"/>
        <v>0</v>
      </c>
      <c r="CX59" s="51">
        <f t="shared" si="233"/>
        <v>0</v>
      </c>
      <c r="CY59" s="51">
        <f t="shared" si="234"/>
        <v>0</v>
      </c>
      <c r="CZ59" s="51">
        <f t="shared" si="234"/>
        <v>0</v>
      </c>
      <c r="DA59" s="51">
        <f t="shared" si="234"/>
        <v>0</v>
      </c>
      <c r="DB59" s="51">
        <f t="shared" si="234"/>
        <v>0</v>
      </c>
      <c r="DC59" s="51">
        <f t="shared" si="234"/>
        <v>0</v>
      </c>
      <c r="DD59" s="51">
        <f t="shared" si="234"/>
        <v>0</v>
      </c>
      <c r="DE59" s="51">
        <f t="shared" si="234"/>
        <v>0</v>
      </c>
      <c r="DF59" s="51">
        <f t="shared" si="234"/>
        <v>0</v>
      </c>
      <c r="DG59" s="51">
        <f t="shared" si="234"/>
        <v>0</v>
      </c>
      <c r="DH59" s="51">
        <f t="shared" si="234"/>
        <v>0</v>
      </c>
      <c r="DI59" s="51">
        <f t="shared" si="235"/>
        <v>0</v>
      </c>
      <c r="DJ59" s="51">
        <f t="shared" si="235"/>
        <v>0</v>
      </c>
      <c r="DK59" s="51">
        <f t="shared" si="235"/>
        <v>0</v>
      </c>
      <c r="DL59" s="51">
        <f t="shared" si="235"/>
        <v>0</v>
      </c>
      <c r="DM59" s="51">
        <f t="shared" si="235"/>
        <v>0</v>
      </c>
      <c r="DN59" s="51">
        <f t="shared" si="235"/>
        <v>0</v>
      </c>
      <c r="DO59" s="51">
        <f t="shared" si="235"/>
        <v>0</v>
      </c>
      <c r="DP59" s="51">
        <f t="shared" si="235"/>
        <v>0</v>
      </c>
      <c r="DQ59" s="51">
        <f t="shared" si="235"/>
        <v>0</v>
      </c>
      <c r="DR59" s="51">
        <f t="shared" si="235"/>
        <v>0</v>
      </c>
      <c r="DS59" s="51">
        <f t="shared" si="236"/>
        <v>0</v>
      </c>
      <c r="DT59" s="51">
        <f t="shared" si="236"/>
        <v>0</v>
      </c>
      <c r="DU59" s="51">
        <f t="shared" si="236"/>
        <v>0</v>
      </c>
      <c r="DV59" s="51">
        <f t="shared" si="236"/>
        <v>0</v>
      </c>
      <c r="DW59" s="51">
        <f t="shared" si="236"/>
        <v>0</v>
      </c>
      <c r="DX59" s="51">
        <f t="shared" si="236"/>
        <v>0</v>
      </c>
      <c r="DY59" s="51">
        <f t="shared" si="236"/>
        <v>0</v>
      </c>
      <c r="DZ59" s="51">
        <f t="shared" si="236"/>
        <v>0</v>
      </c>
      <c r="EA59" s="51">
        <f t="shared" si="236"/>
        <v>0</v>
      </c>
      <c r="EB59" s="51">
        <f t="shared" si="236"/>
        <v>0</v>
      </c>
      <c r="EC59" s="51">
        <f t="shared" si="237"/>
        <v>0</v>
      </c>
      <c r="ED59" s="51">
        <f t="shared" si="237"/>
        <v>0</v>
      </c>
      <c r="EE59" s="51">
        <f t="shared" si="237"/>
        <v>0</v>
      </c>
      <c r="EF59" s="51">
        <f t="shared" si="237"/>
        <v>0</v>
      </c>
      <c r="EG59" s="51">
        <f t="shared" si="237"/>
        <v>0</v>
      </c>
      <c r="EH59" s="51">
        <f t="shared" si="237"/>
        <v>0</v>
      </c>
      <c r="EI59" s="51">
        <f t="shared" si="237"/>
        <v>0</v>
      </c>
      <c r="EJ59" s="51">
        <f t="shared" si="237"/>
        <v>0</v>
      </c>
      <c r="EK59" s="51">
        <f t="shared" si="237"/>
        <v>0</v>
      </c>
      <c r="EL59" s="51">
        <f t="shared" si="237"/>
        <v>0</v>
      </c>
      <c r="EM59" s="51">
        <f t="shared" si="238"/>
        <v>0</v>
      </c>
      <c r="EN59" s="51">
        <f t="shared" si="238"/>
        <v>0</v>
      </c>
      <c r="EO59" s="51">
        <f t="shared" si="238"/>
        <v>0</v>
      </c>
      <c r="EP59" s="51">
        <f t="shared" si="238"/>
        <v>0</v>
      </c>
      <c r="EQ59" s="51">
        <f t="shared" si="238"/>
        <v>0</v>
      </c>
      <c r="ER59" s="51">
        <f t="shared" si="238"/>
        <v>0</v>
      </c>
      <c r="ES59" s="51">
        <f t="shared" si="238"/>
        <v>0</v>
      </c>
      <c r="ET59" s="51">
        <f t="shared" si="238"/>
        <v>0</v>
      </c>
      <c r="EU59" s="51">
        <f t="shared" si="238"/>
        <v>0</v>
      </c>
      <c r="EV59" s="51">
        <f t="shared" si="238"/>
        <v>0</v>
      </c>
      <c r="EW59" s="51">
        <f t="shared" si="239"/>
        <v>0</v>
      </c>
      <c r="EX59" s="51">
        <f t="shared" si="239"/>
        <v>0</v>
      </c>
      <c r="EY59" s="51">
        <f t="shared" si="239"/>
        <v>0</v>
      </c>
      <c r="EZ59" s="51">
        <f t="shared" si="239"/>
        <v>0</v>
      </c>
      <c r="FA59" s="51">
        <f t="shared" si="239"/>
        <v>0</v>
      </c>
      <c r="FB59" s="51">
        <f t="shared" si="239"/>
        <v>0</v>
      </c>
      <c r="FC59" s="51">
        <f t="shared" si="239"/>
        <v>0</v>
      </c>
      <c r="FD59" s="51">
        <f t="shared" si="239"/>
        <v>0</v>
      </c>
      <c r="FE59" s="51">
        <f t="shared" si="239"/>
        <v>0</v>
      </c>
      <c r="FF59" s="51">
        <f t="shared" si="239"/>
        <v>0</v>
      </c>
      <c r="FG59" s="51">
        <f t="shared" si="240"/>
        <v>0</v>
      </c>
      <c r="FH59" s="51">
        <f t="shared" si="240"/>
        <v>0</v>
      </c>
      <c r="FI59" s="51">
        <f t="shared" si="240"/>
        <v>0</v>
      </c>
      <c r="FJ59" s="51">
        <f t="shared" si="240"/>
        <v>0</v>
      </c>
      <c r="FK59" s="51">
        <f t="shared" si="240"/>
        <v>0</v>
      </c>
      <c r="FL59" s="51">
        <f t="shared" si="240"/>
        <v>0</v>
      </c>
      <c r="FM59" s="51">
        <f t="shared" si="240"/>
        <v>0</v>
      </c>
      <c r="FN59" s="51">
        <f t="shared" si="240"/>
        <v>0</v>
      </c>
      <c r="FO59" s="51">
        <f t="shared" si="240"/>
        <v>0</v>
      </c>
      <c r="FP59" s="51">
        <f t="shared" si="240"/>
        <v>0</v>
      </c>
      <c r="FQ59" s="51">
        <f t="shared" si="241"/>
        <v>0</v>
      </c>
      <c r="FR59" s="51">
        <f t="shared" si="241"/>
        <v>0</v>
      </c>
      <c r="FS59" s="51">
        <f t="shared" si="241"/>
        <v>0</v>
      </c>
      <c r="FT59" s="51">
        <f t="shared" si="241"/>
        <v>0</v>
      </c>
      <c r="FU59" s="51">
        <f t="shared" si="241"/>
        <v>0</v>
      </c>
      <c r="FV59" s="51">
        <f t="shared" si="241"/>
        <v>0</v>
      </c>
      <c r="FW59" s="51">
        <f t="shared" si="241"/>
        <v>0</v>
      </c>
      <c r="FX59" s="51">
        <f t="shared" si="241"/>
        <v>0</v>
      </c>
      <c r="FY59" s="51">
        <f t="shared" si="241"/>
        <v>0</v>
      </c>
      <c r="FZ59" s="51">
        <f t="shared" si="241"/>
        <v>0</v>
      </c>
      <c r="GA59" s="51">
        <f t="shared" si="242"/>
        <v>0</v>
      </c>
      <c r="GB59" s="51">
        <f t="shared" si="242"/>
        <v>0</v>
      </c>
      <c r="GC59" s="51">
        <f t="shared" si="242"/>
        <v>0</v>
      </c>
      <c r="GD59" s="51">
        <f t="shared" si="242"/>
        <v>0</v>
      </c>
      <c r="GE59" s="51">
        <f t="shared" si="242"/>
        <v>0</v>
      </c>
      <c r="GF59" s="51">
        <f t="shared" si="242"/>
        <v>0</v>
      </c>
      <c r="GG59" s="51">
        <f t="shared" si="242"/>
        <v>0</v>
      </c>
      <c r="GH59" s="51">
        <f t="shared" si="242"/>
        <v>0</v>
      </c>
      <c r="GI59" s="51">
        <f t="shared" si="242"/>
        <v>0</v>
      </c>
      <c r="GJ59" s="51">
        <f t="shared" si="242"/>
        <v>0</v>
      </c>
      <c r="GK59" s="51">
        <f t="shared" si="243"/>
        <v>0</v>
      </c>
      <c r="GL59" s="51">
        <f t="shared" si="243"/>
        <v>0</v>
      </c>
      <c r="GM59" s="51">
        <f t="shared" si="243"/>
        <v>0</v>
      </c>
      <c r="GN59" s="51">
        <f t="shared" si="243"/>
        <v>0</v>
      </c>
      <c r="GO59" s="51">
        <f t="shared" si="243"/>
        <v>0</v>
      </c>
      <c r="GP59" s="51">
        <f t="shared" si="243"/>
        <v>0</v>
      </c>
      <c r="GQ59" s="51">
        <f t="shared" si="243"/>
        <v>0</v>
      </c>
      <c r="GR59" s="51">
        <f t="shared" si="243"/>
        <v>0</v>
      </c>
      <c r="GS59" s="51">
        <f t="shared" si="243"/>
        <v>0</v>
      </c>
      <c r="GT59" s="51">
        <f t="shared" si="243"/>
        <v>0</v>
      </c>
      <c r="GU59" s="51">
        <f t="shared" si="244"/>
        <v>0</v>
      </c>
      <c r="GV59" s="51">
        <f t="shared" si="244"/>
        <v>0</v>
      </c>
      <c r="GW59" s="51">
        <f t="shared" si="244"/>
        <v>0</v>
      </c>
      <c r="GX59" s="51">
        <f t="shared" si="244"/>
        <v>0</v>
      </c>
      <c r="GY59" s="51">
        <f t="shared" si="244"/>
        <v>0</v>
      </c>
      <c r="GZ59" s="51">
        <f t="shared" si="244"/>
        <v>0</v>
      </c>
      <c r="HA59" s="51">
        <f t="shared" si="244"/>
        <v>0</v>
      </c>
      <c r="HB59" s="51">
        <f t="shared" si="244"/>
        <v>0</v>
      </c>
      <c r="HC59" s="51">
        <f t="shared" si="244"/>
        <v>0</v>
      </c>
      <c r="HD59" s="51">
        <f t="shared" si="244"/>
        <v>0</v>
      </c>
      <c r="HE59" s="51">
        <f t="shared" si="245"/>
        <v>0</v>
      </c>
      <c r="HF59" s="51">
        <f t="shared" si="245"/>
        <v>0</v>
      </c>
      <c r="HG59" s="51">
        <f t="shared" si="245"/>
        <v>0</v>
      </c>
      <c r="HH59" s="51">
        <f t="shared" si="245"/>
        <v>0</v>
      </c>
      <c r="HI59" s="51">
        <f t="shared" si="245"/>
        <v>0</v>
      </c>
      <c r="HJ59" s="51">
        <f t="shared" si="245"/>
        <v>0</v>
      </c>
      <c r="HK59" s="51">
        <f t="shared" si="245"/>
        <v>0</v>
      </c>
      <c r="HL59" s="51">
        <f t="shared" si="245"/>
        <v>0</v>
      </c>
      <c r="HM59" s="51">
        <f t="shared" si="245"/>
        <v>0</v>
      </c>
      <c r="HN59" s="51">
        <f t="shared" si="245"/>
        <v>0</v>
      </c>
      <c r="HO59" s="51">
        <f t="shared" si="245"/>
        <v>0</v>
      </c>
      <c r="HP59" s="51">
        <f t="shared" si="245"/>
        <v>0</v>
      </c>
      <c r="HR59" s="46">
        <v>56</v>
      </c>
      <c r="HS59" s="49">
        <f t="shared" si="35"/>
        <v>280</v>
      </c>
      <c r="HT59" s="52" t="str">
        <f t="shared" si="36"/>
        <v/>
      </c>
      <c r="HU59" s="63">
        <f t="shared" si="37"/>
        <v>0</v>
      </c>
      <c r="HV59" s="50">
        <f t="shared" si="207"/>
        <v>0</v>
      </c>
      <c r="HW59" s="50" t="str">
        <f t="shared" si="184"/>
        <v>04:40</v>
      </c>
      <c r="HX59" s="50">
        <v>0</v>
      </c>
      <c r="HY59" s="62">
        <f>HY58+HX59*Escenario1!$D$15*0.06</f>
        <v>468.72665229745769</v>
      </c>
      <c r="HZ59" s="50">
        <f t="shared" si="38"/>
        <v>0</v>
      </c>
      <c r="IA59" s="64">
        <f>IA58+HZ59*Escenario1!$D$15*0.06</f>
        <v>258.16395932323189</v>
      </c>
      <c r="IB59" s="54"/>
      <c r="IC59" s="47">
        <v>57</v>
      </c>
      <c r="ID59" s="48">
        <f t="shared" si="185"/>
        <v>0</v>
      </c>
      <c r="IE59" s="48">
        <f t="shared" si="246"/>
        <v>0</v>
      </c>
      <c r="IF59" s="48">
        <f t="shared" si="246"/>
        <v>0</v>
      </c>
      <c r="IG59" s="48">
        <f t="shared" si="246"/>
        <v>0</v>
      </c>
      <c r="IH59" s="48">
        <f t="shared" si="246"/>
        <v>0</v>
      </c>
      <c r="II59" s="48">
        <f t="shared" si="246"/>
        <v>0</v>
      </c>
      <c r="IJ59" s="48">
        <f t="shared" si="246"/>
        <v>0</v>
      </c>
      <c r="IK59" s="48">
        <f t="shared" si="246"/>
        <v>0</v>
      </c>
      <c r="IL59" s="48">
        <f t="shared" si="246"/>
        <v>0</v>
      </c>
      <c r="IM59" s="48">
        <f t="shared" si="246"/>
        <v>0</v>
      </c>
      <c r="IN59" s="48">
        <f t="shared" si="246"/>
        <v>0</v>
      </c>
      <c r="IO59" s="48">
        <f t="shared" si="247"/>
        <v>0</v>
      </c>
      <c r="IP59" s="48">
        <f t="shared" si="247"/>
        <v>0</v>
      </c>
      <c r="IQ59" s="48">
        <f t="shared" si="247"/>
        <v>0</v>
      </c>
      <c r="IR59" s="48">
        <f t="shared" si="247"/>
        <v>0</v>
      </c>
      <c r="IS59" s="48">
        <f t="shared" si="247"/>
        <v>0</v>
      </c>
      <c r="IT59" s="48">
        <f t="shared" si="247"/>
        <v>0</v>
      </c>
      <c r="IU59" s="48">
        <f t="shared" si="247"/>
        <v>0</v>
      </c>
      <c r="IV59" s="48">
        <f t="shared" si="247"/>
        <v>0</v>
      </c>
      <c r="IW59" s="48">
        <f t="shared" si="247"/>
        <v>0</v>
      </c>
      <c r="IX59" s="48">
        <f t="shared" si="247"/>
        <v>0</v>
      </c>
      <c r="IY59" s="48">
        <f t="shared" si="248"/>
        <v>0</v>
      </c>
      <c r="IZ59" s="48">
        <f t="shared" si="248"/>
        <v>0</v>
      </c>
      <c r="JA59" s="48">
        <f t="shared" si="248"/>
        <v>0</v>
      </c>
      <c r="JB59" s="48">
        <f t="shared" si="248"/>
        <v>0</v>
      </c>
      <c r="JC59" s="48">
        <f t="shared" si="248"/>
        <v>0</v>
      </c>
      <c r="JD59" s="48">
        <f t="shared" si="248"/>
        <v>0</v>
      </c>
      <c r="JE59" s="48">
        <f t="shared" si="248"/>
        <v>0</v>
      </c>
      <c r="JF59" s="48">
        <f t="shared" si="248"/>
        <v>0</v>
      </c>
      <c r="JG59" s="48">
        <f t="shared" si="248"/>
        <v>0</v>
      </c>
      <c r="JH59" s="48">
        <f t="shared" si="248"/>
        <v>0</v>
      </c>
      <c r="JI59" s="48">
        <f t="shared" si="249"/>
        <v>0</v>
      </c>
      <c r="JJ59" s="48">
        <f t="shared" si="249"/>
        <v>0</v>
      </c>
      <c r="JK59" s="48">
        <f t="shared" si="249"/>
        <v>0</v>
      </c>
      <c r="JL59" s="48">
        <f t="shared" si="249"/>
        <v>0</v>
      </c>
      <c r="JM59" s="48">
        <f t="shared" si="249"/>
        <v>0</v>
      </c>
      <c r="JN59" s="48">
        <f t="shared" si="249"/>
        <v>0</v>
      </c>
      <c r="JO59" s="48">
        <f t="shared" si="249"/>
        <v>0</v>
      </c>
      <c r="JP59" s="48">
        <f t="shared" si="249"/>
        <v>0</v>
      </c>
      <c r="JQ59" s="48">
        <f t="shared" si="249"/>
        <v>0</v>
      </c>
      <c r="JR59" s="48">
        <f t="shared" si="249"/>
        <v>0</v>
      </c>
      <c r="JS59" s="48">
        <f t="shared" si="250"/>
        <v>0</v>
      </c>
      <c r="JT59" s="48">
        <f t="shared" si="250"/>
        <v>0</v>
      </c>
      <c r="JU59" s="48">
        <f t="shared" si="250"/>
        <v>0</v>
      </c>
      <c r="JV59" s="48">
        <f t="shared" si="250"/>
        <v>0</v>
      </c>
      <c r="JW59" s="48">
        <f t="shared" si="250"/>
        <v>0</v>
      </c>
      <c r="JX59" s="48">
        <f t="shared" si="250"/>
        <v>0</v>
      </c>
      <c r="JY59" s="48">
        <f t="shared" si="250"/>
        <v>4.4751983576649488E-5</v>
      </c>
      <c r="JZ59" s="48">
        <f t="shared" si="250"/>
        <v>1.1151658490373781E-4</v>
      </c>
      <c r="KA59" s="48">
        <f t="shared" si="250"/>
        <v>2.5595687974807398E-4</v>
      </c>
      <c r="KB59" s="48">
        <f t="shared" si="250"/>
        <v>5.8604981628922268E-4</v>
      </c>
      <c r="KC59" s="48">
        <f t="shared" si="251"/>
        <v>1.3658629589843377E-3</v>
      </c>
      <c r="KD59" s="48">
        <f t="shared" si="251"/>
        <v>3.2093238342923826E-3</v>
      </c>
      <c r="KE59" s="48">
        <f t="shared" si="251"/>
        <v>7.8504339864859992E-3</v>
      </c>
      <c r="KF59" s="48">
        <f t="shared" si="251"/>
        <v>1.2976985830460603E-2</v>
      </c>
      <c r="KG59" s="48">
        <f t="shared" si="251"/>
        <v>6.7154609757989992E-3</v>
      </c>
      <c r="KH59" s="48">
        <f t="shared" si="251"/>
        <v>0</v>
      </c>
      <c r="KI59" s="48">
        <f t="shared" si="251"/>
        <v>0</v>
      </c>
      <c r="KJ59" s="48">
        <f t="shared" si="251"/>
        <v>0</v>
      </c>
      <c r="KK59" s="48">
        <f t="shared" si="251"/>
        <v>0</v>
      </c>
      <c r="KL59" s="48">
        <f t="shared" si="251"/>
        <v>0</v>
      </c>
      <c r="KM59" s="48">
        <f t="shared" si="252"/>
        <v>0</v>
      </c>
      <c r="KN59" s="48">
        <f t="shared" si="252"/>
        <v>0</v>
      </c>
      <c r="KO59" s="48">
        <f t="shared" si="252"/>
        <v>0</v>
      </c>
      <c r="KP59" s="48">
        <f t="shared" si="252"/>
        <v>0</v>
      </c>
      <c r="KQ59" s="48">
        <f t="shared" si="252"/>
        <v>0</v>
      </c>
      <c r="KR59" s="48">
        <f t="shared" si="252"/>
        <v>0</v>
      </c>
      <c r="KS59" s="48">
        <f t="shared" si="252"/>
        <v>0</v>
      </c>
      <c r="KT59" s="48">
        <f t="shared" si="252"/>
        <v>0</v>
      </c>
      <c r="KU59" s="48">
        <f t="shared" si="252"/>
        <v>0</v>
      </c>
      <c r="KV59" s="48">
        <f t="shared" si="252"/>
        <v>0</v>
      </c>
      <c r="KW59" s="48">
        <f t="shared" si="253"/>
        <v>0</v>
      </c>
      <c r="KX59" s="48">
        <f t="shared" si="253"/>
        <v>0</v>
      </c>
      <c r="KY59" s="48">
        <f t="shared" si="253"/>
        <v>0</v>
      </c>
      <c r="KZ59" s="48">
        <f t="shared" si="253"/>
        <v>0</v>
      </c>
      <c r="LA59" s="48">
        <f t="shared" si="253"/>
        <v>0</v>
      </c>
      <c r="LB59" s="48">
        <f t="shared" si="253"/>
        <v>0</v>
      </c>
      <c r="LC59" s="48">
        <f t="shared" si="253"/>
        <v>0</v>
      </c>
      <c r="LD59" s="48">
        <f t="shared" si="253"/>
        <v>0</v>
      </c>
      <c r="LE59" s="48">
        <f t="shared" si="253"/>
        <v>0</v>
      </c>
      <c r="LF59" s="48">
        <f t="shared" si="253"/>
        <v>0</v>
      </c>
      <c r="LG59" s="48">
        <f t="shared" si="254"/>
        <v>0</v>
      </c>
      <c r="LH59" s="48">
        <f t="shared" si="254"/>
        <v>0</v>
      </c>
      <c r="LI59" s="48">
        <f t="shared" si="254"/>
        <v>0</v>
      </c>
      <c r="LJ59" s="48">
        <f t="shared" si="254"/>
        <v>0</v>
      </c>
      <c r="LK59" s="48">
        <f t="shared" si="254"/>
        <v>0</v>
      </c>
      <c r="LL59" s="48">
        <f t="shared" si="254"/>
        <v>0</v>
      </c>
      <c r="LM59" s="48">
        <f t="shared" si="254"/>
        <v>0</v>
      </c>
      <c r="LN59" s="48">
        <f t="shared" si="254"/>
        <v>0</v>
      </c>
      <c r="LO59" s="48">
        <f t="shared" si="254"/>
        <v>0</v>
      </c>
      <c r="LP59" s="48">
        <f t="shared" si="254"/>
        <v>0</v>
      </c>
      <c r="LQ59" s="48">
        <f t="shared" si="255"/>
        <v>0</v>
      </c>
      <c r="LR59" s="48">
        <f t="shared" si="255"/>
        <v>0</v>
      </c>
      <c r="LS59" s="48">
        <f t="shared" si="255"/>
        <v>0</v>
      </c>
      <c r="LT59" s="48">
        <f t="shared" si="255"/>
        <v>0</v>
      </c>
      <c r="LU59" s="48">
        <f t="shared" si="255"/>
        <v>0</v>
      </c>
      <c r="LV59" s="48">
        <f t="shared" si="255"/>
        <v>0</v>
      </c>
      <c r="LW59" s="48">
        <f t="shared" si="255"/>
        <v>0</v>
      </c>
      <c r="LX59" s="48">
        <f t="shared" si="255"/>
        <v>0</v>
      </c>
      <c r="LY59" s="48">
        <f t="shared" si="255"/>
        <v>0</v>
      </c>
      <c r="LZ59" s="48">
        <f t="shared" si="255"/>
        <v>0</v>
      </c>
      <c r="MA59" s="48">
        <f t="shared" si="256"/>
        <v>0</v>
      </c>
      <c r="MB59" s="48">
        <f t="shared" si="256"/>
        <v>0</v>
      </c>
      <c r="MC59" s="48">
        <f t="shared" si="256"/>
        <v>0</v>
      </c>
      <c r="MD59" s="48">
        <f t="shared" si="256"/>
        <v>0</v>
      </c>
      <c r="ME59" s="48">
        <f t="shared" si="256"/>
        <v>0</v>
      </c>
      <c r="MF59" s="48">
        <f t="shared" si="256"/>
        <v>0</v>
      </c>
      <c r="MG59" s="48">
        <f t="shared" si="256"/>
        <v>0</v>
      </c>
      <c r="MH59" s="48">
        <f t="shared" si="256"/>
        <v>0</v>
      </c>
      <c r="MI59" s="48">
        <f t="shared" si="256"/>
        <v>0</v>
      </c>
      <c r="MJ59" s="48">
        <f t="shared" si="256"/>
        <v>0</v>
      </c>
      <c r="MK59" s="48">
        <f t="shared" si="257"/>
        <v>0</v>
      </c>
      <c r="ML59" s="48">
        <f t="shared" si="257"/>
        <v>0</v>
      </c>
      <c r="MM59" s="48">
        <f t="shared" si="257"/>
        <v>0</v>
      </c>
      <c r="MN59" s="48">
        <f t="shared" si="257"/>
        <v>0</v>
      </c>
      <c r="MO59" s="48">
        <f t="shared" si="257"/>
        <v>0</v>
      </c>
      <c r="MP59" s="48">
        <f t="shared" si="257"/>
        <v>0</v>
      </c>
      <c r="MQ59" s="48">
        <f t="shared" si="257"/>
        <v>0</v>
      </c>
      <c r="MR59" s="48">
        <f t="shared" si="257"/>
        <v>0</v>
      </c>
      <c r="MS59" s="48">
        <f t="shared" si="257"/>
        <v>0</v>
      </c>
      <c r="MT59" s="48">
        <f t="shared" si="257"/>
        <v>0</v>
      </c>
      <c r="MU59" s="48">
        <f t="shared" si="258"/>
        <v>0</v>
      </c>
      <c r="MV59" s="48">
        <f t="shared" si="258"/>
        <v>0</v>
      </c>
      <c r="MW59" s="48">
        <f t="shared" si="258"/>
        <v>0</v>
      </c>
      <c r="MX59" s="48">
        <f t="shared" si="258"/>
        <v>0</v>
      </c>
      <c r="MY59" s="48">
        <f t="shared" si="258"/>
        <v>0</v>
      </c>
      <c r="MZ59" s="48">
        <f t="shared" si="258"/>
        <v>0</v>
      </c>
      <c r="NA59" s="48">
        <f t="shared" si="258"/>
        <v>0</v>
      </c>
      <c r="NB59" s="48">
        <f t="shared" si="258"/>
        <v>0</v>
      </c>
      <c r="NC59" s="48">
        <f t="shared" si="258"/>
        <v>0</v>
      </c>
      <c r="ND59" s="48">
        <f t="shared" si="258"/>
        <v>0</v>
      </c>
      <c r="NE59" s="48">
        <f t="shared" si="259"/>
        <v>0</v>
      </c>
      <c r="NF59" s="48">
        <f t="shared" si="259"/>
        <v>0</v>
      </c>
      <c r="NG59" s="48">
        <f t="shared" si="259"/>
        <v>0</v>
      </c>
      <c r="NH59" s="48">
        <f t="shared" si="259"/>
        <v>0</v>
      </c>
      <c r="NI59" s="48">
        <f t="shared" si="259"/>
        <v>0</v>
      </c>
      <c r="NJ59" s="48">
        <f t="shared" si="259"/>
        <v>0</v>
      </c>
      <c r="NK59" s="48">
        <f t="shared" si="259"/>
        <v>0</v>
      </c>
      <c r="NL59" s="48">
        <f t="shared" si="259"/>
        <v>0</v>
      </c>
      <c r="NM59" s="48">
        <f t="shared" si="259"/>
        <v>0</v>
      </c>
      <c r="NN59" s="48">
        <f t="shared" si="259"/>
        <v>0</v>
      </c>
      <c r="NO59" s="48">
        <f t="shared" si="260"/>
        <v>0</v>
      </c>
      <c r="NP59" s="48">
        <f t="shared" si="260"/>
        <v>0</v>
      </c>
      <c r="NQ59" s="48">
        <f t="shared" si="260"/>
        <v>0</v>
      </c>
      <c r="NR59" s="48">
        <f t="shared" si="260"/>
        <v>0</v>
      </c>
      <c r="NS59" s="48">
        <f t="shared" si="260"/>
        <v>0</v>
      </c>
      <c r="NT59" s="48">
        <f t="shared" si="260"/>
        <v>0</v>
      </c>
      <c r="NU59" s="48">
        <f t="shared" si="260"/>
        <v>0</v>
      </c>
      <c r="NV59" s="48">
        <f t="shared" si="260"/>
        <v>0</v>
      </c>
      <c r="NW59" s="48">
        <f t="shared" si="260"/>
        <v>0</v>
      </c>
      <c r="NX59" s="48">
        <f t="shared" si="260"/>
        <v>0</v>
      </c>
      <c r="NY59" s="48">
        <f t="shared" si="261"/>
        <v>0</v>
      </c>
      <c r="NZ59" s="48">
        <f t="shared" si="261"/>
        <v>0</v>
      </c>
      <c r="OA59" s="48">
        <f t="shared" si="261"/>
        <v>0</v>
      </c>
      <c r="OB59" s="48">
        <f t="shared" si="261"/>
        <v>0</v>
      </c>
      <c r="OC59" s="48">
        <f t="shared" si="261"/>
        <v>0</v>
      </c>
      <c r="OD59" s="48">
        <f t="shared" si="261"/>
        <v>0</v>
      </c>
      <c r="OE59" s="48">
        <f t="shared" si="261"/>
        <v>0</v>
      </c>
      <c r="OF59" s="48">
        <f t="shared" si="261"/>
        <v>0</v>
      </c>
      <c r="OG59" s="48">
        <f t="shared" si="261"/>
        <v>0</v>
      </c>
      <c r="OH59" s="48">
        <f t="shared" si="261"/>
        <v>0</v>
      </c>
      <c r="OI59" s="48">
        <f t="shared" si="262"/>
        <v>0</v>
      </c>
      <c r="OJ59" s="48">
        <f t="shared" si="262"/>
        <v>0</v>
      </c>
      <c r="OK59" s="48">
        <f t="shared" si="262"/>
        <v>0</v>
      </c>
      <c r="OL59" s="48">
        <f t="shared" si="262"/>
        <v>0</v>
      </c>
      <c r="OM59" s="48">
        <f t="shared" si="262"/>
        <v>0</v>
      </c>
      <c r="ON59" s="48">
        <f t="shared" si="262"/>
        <v>0</v>
      </c>
      <c r="OO59" s="48">
        <f t="shared" si="262"/>
        <v>0</v>
      </c>
      <c r="OP59" s="48">
        <f t="shared" si="262"/>
        <v>0</v>
      </c>
      <c r="OQ59" s="48">
        <f t="shared" si="262"/>
        <v>0</v>
      </c>
      <c r="OR59" s="48">
        <f t="shared" si="262"/>
        <v>0</v>
      </c>
      <c r="OS59" s="48">
        <f t="shared" si="263"/>
        <v>0</v>
      </c>
      <c r="OT59" s="48">
        <f t="shared" si="263"/>
        <v>0</v>
      </c>
      <c r="OU59" s="48">
        <f t="shared" si="263"/>
        <v>0</v>
      </c>
      <c r="OV59" s="48">
        <f t="shared" si="263"/>
        <v>0</v>
      </c>
      <c r="OW59" s="48">
        <f t="shared" si="263"/>
        <v>0</v>
      </c>
      <c r="OX59" s="48">
        <f t="shared" si="263"/>
        <v>0</v>
      </c>
      <c r="OY59" s="48">
        <f t="shared" si="263"/>
        <v>0</v>
      </c>
      <c r="OZ59" s="48">
        <f t="shared" si="263"/>
        <v>0</v>
      </c>
      <c r="PA59" s="48">
        <f t="shared" si="263"/>
        <v>0</v>
      </c>
      <c r="PB59" s="48">
        <f t="shared" si="263"/>
        <v>0</v>
      </c>
      <c r="PC59" s="48">
        <f t="shared" si="264"/>
        <v>0</v>
      </c>
      <c r="PD59" s="48">
        <f t="shared" si="264"/>
        <v>0</v>
      </c>
      <c r="PE59" s="48">
        <f t="shared" si="264"/>
        <v>0</v>
      </c>
      <c r="PF59" s="48">
        <f t="shared" si="264"/>
        <v>0</v>
      </c>
      <c r="PG59" s="48">
        <f t="shared" si="264"/>
        <v>0</v>
      </c>
      <c r="PH59" s="48">
        <f t="shared" si="264"/>
        <v>0</v>
      </c>
      <c r="PI59" s="48">
        <f t="shared" si="264"/>
        <v>0</v>
      </c>
      <c r="PJ59" s="48">
        <f t="shared" si="264"/>
        <v>0</v>
      </c>
      <c r="PK59" s="48">
        <f t="shared" si="264"/>
        <v>0</v>
      </c>
      <c r="PL59" s="48">
        <f t="shared" si="264"/>
        <v>0</v>
      </c>
      <c r="PM59" s="48">
        <f t="shared" si="264"/>
        <v>0</v>
      </c>
      <c r="PN59" s="48">
        <f t="shared" si="264"/>
        <v>0</v>
      </c>
    </row>
    <row r="60" spans="1:430" x14ac:dyDescent="0.3">
      <c r="A60" s="76" t="s">
        <v>174</v>
      </c>
      <c r="B60" s="42">
        <f>0.6*G11</f>
        <v>7.0886574363445218</v>
      </c>
      <c r="C60" s="64">
        <f>D15/2+B60</f>
        <v>9.5886574363445227</v>
      </c>
      <c r="D60" s="31">
        <f>ROUND(5*C60,0)</f>
        <v>48</v>
      </c>
      <c r="E60" s="43">
        <f>0.208*(B6/100)/(C60/60)</f>
        <v>1.3015377890856992E-2</v>
      </c>
      <c r="F60" s="77">
        <f>E60*1000</f>
        <v>13.015377890856993</v>
      </c>
      <c r="K60" s="8"/>
      <c r="W60" s="46">
        <v>57</v>
      </c>
      <c r="X60" s="49">
        <f t="shared" si="14"/>
        <v>285</v>
      </c>
      <c r="Y60" s="52" t="str">
        <f t="shared" si="181"/>
        <v/>
      </c>
      <c r="Z60" s="63">
        <f t="shared" si="182"/>
        <v>0</v>
      </c>
      <c r="AA60" s="50">
        <f t="shared" si="187"/>
        <v>0</v>
      </c>
      <c r="AB60" s="50">
        <v>0</v>
      </c>
      <c r="AC60" s="62">
        <f t="shared" si="186"/>
        <v>211.7758949671387</v>
      </c>
      <c r="AD60" s="54"/>
      <c r="AE60" s="46">
        <v>58</v>
      </c>
      <c r="AF60" s="51">
        <f t="shared" si="183"/>
        <v>0</v>
      </c>
      <c r="AG60" s="51">
        <f t="shared" si="227"/>
        <v>0</v>
      </c>
      <c r="AH60" s="51">
        <f t="shared" si="227"/>
        <v>0</v>
      </c>
      <c r="AI60" s="51">
        <f t="shared" si="227"/>
        <v>0</v>
      </c>
      <c r="AJ60" s="51">
        <f t="shared" si="227"/>
        <v>0</v>
      </c>
      <c r="AK60" s="51">
        <f t="shared" si="227"/>
        <v>0</v>
      </c>
      <c r="AL60" s="51">
        <f t="shared" si="227"/>
        <v>0</v>
      </c>
      <c r="AM60" s="51">
        <f t="shared" si="227"/>
        <v>0</v>
      </c>
      <c r="AN60" s="51">
        <f t="shared" si="227"/>
        <v>0</v>
      </c>
      <c r="AO60" s="51">
        <f t="shared" si="227"/>
        <v>0</v>
      </c>
      <c r="AP60" s="51">
        <f t="shared" si="227"/>
        <v>0</v>
      </c>
      <c r="AQ60" s="51">
        <f t="shared" si="228"/>
        <v>0</v>
      </c>
      <c r="AR60" s="51">
        <f t="shared" si="228"/>
        <v>0</v>
      </c>
      <c r="AS60" s="51">
        <f t="shared" si="228"/>
        <v>0</v>
      </c>
      <c r="AT60" s="51">
        <f t="shared" si="228"/>
        <v>0</v>
      </c>
      <c r="AU60" s="51">
        <f t="shared" si="228"/>
        <v>0</v>
      </c>
      <c r="AV60" s="51">
        <f t="shared" si="228"/>
        <v>0</v>
      </c>
      <c r="AW60" s="51">
        <f t="shared" si="228"/>
        <v>0</v>
      </c>
      <c r="AX60" s="51">
        <f t="shared" si="228"/>
        <v>0</v>
      </c>
      <c r="AY60" s="51">
        <f t="shared" si="228"/>
        <v>0</v>
      </c>
      <c r="AZ60" s="51">
        <f t="shared" si="228"/>
        <v>0</v>
      </c>
      <c r="BA60" s="51">
        <f t="shared" si="229"/>
        <v>0</v>
      </c>
      <c r="BB60" s="51">
        <f t="shared" si="229"/>
        <v>0</v>
      </c>
      <c r="BC60" s="51">
        <f t="shared" si="229"/>
        <v>0</v>
      </c>
      <c r="BD60" s="51">
        <f t="shared" si="229"/>
        <v>0</v>
      </c>
      <c r="BE60" s="51">
        <f t="shared" si="229"/>
        <v>0</v>
      </c>
      <c r="BF60" s="51">
        <f t="shared" si="229"/>
        <v>0</v>
      </c>
      <c r="BG60" s="51">
        <f t="shared" si="229"/>
        <v>0</v>
      </c>
      <c r="BH60" s="51">
        <f t="shared" si="229"/>
        <v>0</v>
      </c>
      <c r="BI60" s="51">
        <f t="shared" si="229"/>
        <v>0</v>
      </c>
      <c r="BJ60" s="51">
        <f t="shared" si="229"/>
        <v>0</v>
      </c>
      <c r="BK60" s="51">
        <f t="shared" si="230"/>
        <v>0</v>
      </c>
      <c r="BL60" s="51">
        <f t="shared" si="230"/>
        <v>0</v>
      </c>
      <c r="BM60" s="51">
        <f t="shared" si="230"/>
        <v>0</v>
      </c>
      <c r="BN60" s="51">
        <f t="shared" si="230"/>
        <v>0</v>
      </c>
      <c r="BO60" s="51">
        <f t="shared" si="230"/>
        <v>0</v>
      </c>
      <c r="BP60" s="51">
        <f t="shared" si="230"/>
        <v>0</v>
      </c>
      <c r="BQ60" s="51">
        <f t="shared" si="230"/>
        <v>1.4372901692793086E-5</v>
      </c>
      <c r="BR60" s="51">
        <f t="shared" si="230"/>
        <v>2.7857067307628778E-5</v>
      </c>
      <c r="BS60" s="51">
        <f t="shared" si="230"/>
        <v>4.1075027703360157E-5</v>
      </c>
      <c r="BT60" s="51">
        <f t="shared" si="230"/>
        <v>5.9699549011322866E-5</v>
      </c>
      <c r="BU60" s="51">
        <f t="shared" si="231"/>
        <v>8.7540741517313391E-5</v>
      </c>
      <c r="BV60" s="51">
        <f t="shared" si="231"/>
        <v>1.2837388479443857E-4</v>
      </c>
      <c r="BW60" s="51">
        <f t="shared" si="231"/>
        <v>1.8776725283595457E-4</v>
      </c>
      <c r="BX60" s="51">
        <f t="shared" si="231"/>
        <v>2.7490993918839258E-4</v>
      </c>
      <c r="BY60" s="51">
        <f t="shared" si="231"/>
        <v>4.0443968208431289E-4</v>
      </c>
      <c r="BZ60" s="51">
        <f t="shared" si="231"/>
        <v>5.9827068957529241E-4</v>
      </c>
      <c r="CA60" s="51">
        <f t="shared" si="231"/>
        <v>8.8742146466493359E-4</v>
      </c>
      <c r="CB60" s="51">
        <f t="shared" si="231"/>
        <v>1.3138426304416823E-3</v>
      </c>
      <c r="CC60" s="51">
        <f t="shared" si="231"/>
        <v>1.9322447552118155E-3</v>
      </c>
      <c r="CD60" s="51">
        <f t="shared" si="231"/>
        <v>2.9578823769679957E-3</v>
      </c>
      <c r="CE60" s="51">
        <f t="shared" si="232"/>
        <v>4.3725776573519236E-3</v>
      </c>
      <c r="CF60" s="51">
        <f t="shared" si="232"/>
        <v>5.6037913669719245E-3</v>
      </c>
      <c r="CG60" s="51">
        <f t="shared" si="232"/>
        <v>6.0067150249743864E-3</v>
      </c>
      <c r="CH60" s="51">
        <f t="shared" si="232"/>
        <v>5.0334268353983951E-3</v>
      </c>
      <c r="CI60" s="51">
        <f t="shared" si="232"/>
        <v>2.648818732339102E-3</v>
      </c>
      <c r="CJ60" s="51">
        <f t="shared" si="232"/>
        <v>7.6072713075802073E-4</v>
      </c>
      <c r="CK60" s="51">
        <f t="shared" si="232"/>
        <v>0</v>
      </c>
      <c r="CL60" s="51">
        <f t="shared" si="232"/>
        <v>0</v>
      </c>
      <c r="CM60" s="51">
        <f t="shared" si="232"/>
        <v>0</v>
      </c>
      <c r="CN60" s="51">
        <f t="shared" si="232"/>
        <v>0</v>
      </c>
      <c r="CO60" s="51">
        <f t="shared" si="233"/>
        <v>0</v>
      </c>
      <c r="CP60" s="51">
        <f t="shared" si="233"/>
        <v>0</v>
      </c>
      <c r="CQ60" s="51">
        <f t="shared" si="233"/>
        <v>0</v>
      </c>
      <c r="CR60" s="51">
        <f t="shared" si="233"/>
        <v>0</v>
      </c>
      <c r="CS60" s="51">
        <f t="shared" si="233"/>
        <v>0</v>
      </c>
      <c r="CT60" s="51">
        <f t="shared" si="233"/>
        <v>0</v>
      </c>
      <c r="CU60" s="51">
        <f t="shared" si="233"/>
        <v>0</v>
      </c>
      <c r="CV60" s="51">
        <f t="shared" si="233"/>
        <v>0</v>
      </c>
      <c r="CW60" s="51">
        <f t="shared" si="233"/>
        <v>0</v>
      </c>
      <c r="CX60" s="51">
        <f t="shared" si="233"/>
        <v>0</v>
      </c>
      <c r="CY60" s="51">
        <f t="shared" si="234"/>
        <v>0</v>
      </c>
      <c r="CZ60" s="51">
        <f t="shared" si="234"/>
        <v>0</v>
      </c>
      <c r="DA60" s="51">
        <f t="shared" si="234"/>
        <v>0</v>
      </c>
      <c r="DB60" s="51">
        <f t="shared" si="234"/>
        <v>0</v>
      </c>
      <c r="DC60" s="51">
        <f t="shared" si="234"/>
        <v>0</v>
      </c>
      <c r="DD60" s="51">
        <f t="shared" si="234"/>
        <v>0</v>
      </c>
      <c r="DE60" s="51">
        <f t="shared" si="234"/>
        <v>0</v>
      </c>
      <c r="DF60" s="51">
        <f t="shared" si="234"/>
        <v>0</v>
      </c>
      <c r="DG60" s="51">
        <f t="shared" si="234"/>
        <v>0</v>
      </c>
      <c r="DH60" s="51">
        <f t="shared" si="234"/>
        <v>0</v>
      </c>
      <c r="DI60" s="51">
        <f t="shared" si="235"/>
        <v>0</v>
      </c>
      <c r="DJ60" s="51">
        <f t="shared" si="235"/>
        <v>0</v>
      </c>
      <c r="DK60" s="51">
        <f t="shared" si="235"/>
        <v>0</v>
      </c>
      <c r="DL60" s="51">
        <f t="shared" si="235"/>
        <v>0</v>
      </c>
      <c r="DM60" s="51">
        <f t="shared" si="235"/>
        <v>0</v>
      </c>
      <c r="DN60" s="51">
        <f t="shared" si="235"/>
        <v>0</v>
      </c>
      <c r="DO60" s="51">
        <f t="shared" si="235"/>
        <v>0</v>
      </c>
      <c r="DP60" s="51">
        <f t="shared" si="235"/>
        <v>0</v>
      </c>
      <c r="DQ60" s="51">
        <f t="shared" si="235"/>
        <v>0</v>
      </c>
      <c r="DR60" s="51">
        <f t="shared" si="235"/>
        <v>0</v>
      </c>
      <c r="DS60" s="51">
        <f t="shared" si="236"/>
        <v>0</v>
      </c>
      <c r="DT60" s="51">
        <f t="shared" si="236"/>
        <v>0</v>
      </c>
      <c r="DU60" s="51">
        <f t="shared" si="236"/>
        <v>0</v>
      </c>
      <c r="DV60" s="51">
        <f t="shared" si="236"/>
        <v>0</v>
      </c>
      <c r="DW60" s="51">
        <f t="shared" si="236"/>
        <v>0</v>
      </c>
      <c r="DX60" s="51">
        <f t="shared" si="236"/>
        <v>0</v>
      </c>
      <c r="DY60" s="51">
        <f t="shared" si="236"/>
        <v>0</v>
      </c>
      <c r="DZ60" s="51">
        <f t="shared" si="236"/>
        <v>0</v>
      </c>
      <c r="EA60" s="51">
        <f t="shared" si="236"/>
        <v>0</v>
      </c>
      <c r="EB60" s="51">
        <f t="shared" si="236"/>
        <v>0</v>
      </c>
      <c r="EC60" s="51">
        <f t="shared" si="237"/>
        <v>0</v>
      </c>
      <c r="ED60" s="51">
        <f t="shared" si="237"/>
        <v>0</v>
      </c>
      <c r="EE60" s="51">
        <f t="shared" si="237"/>
        <v>0</v>
      </c>
      <c r="EF60" s="51">
        <f t="shared" si="237"/>
        <v>0</v>
      </c>
      <c r="EG60" s="51">
        <f t="shared" si="237"/>
        <v>0</v>
      </c>
      <c r="EH60" s="51">
        <f t="shared" si="237"/>
        <v>0</v>
      </c>
      <c r="EI60" s="51">
        <f t="shared" si="237"/>
        <v>0</v>
      </c>
      <c r="EJ60" s="51">
        <f t="shared" si="237"/>
        <v>0</v>
      </c>
      <c r="EK60" s="51">
        <f t="shared" si="237"/>
        <v>0</v>
      </c>
      <c r="EL60" s="51">
        <f t="shared" si="237"/>
        <v>0</v>
      </c>
      <c r="EM60" s="51">
        <f t="shared" si="238"/>
        <v>0</v>
      </c>
      <c r="EN60" s="51">
        <f t="shared" si="238"/>
        <v>0</v>
      </c>
      <c r="EO60" s="51">
        <f t="shared" si="238"/>
        <v>0</v>
      </c>
      <c r="EP60" s="51">
        <f t="shared" si="238"/>
        <v>0</v>
      </c>
      <c r="EQ60" s="51">
        <f t="shared" si="238"/>
        <v>0</v>
      </c>
      <c r="ER60" s="51">
        <f t="shared" si="238"/>
        <v>0</v>
      </c>
      <c r="ES60" s="51">
        <f t="shared" si="238"/>
        <v>0</v>
      </c>
      <c r="ET60" s="51">
        <f t="shared" si="238"/>
        <v>0</v>
      </c>
      <c r="EU60" s="51">
        <f t="shared" si="238"/>
        <v>0</v>
      </c>
      <c r="EV60" s="51">
        <f t="shared" si="238"/>
        <v>0</v>
      </c>
      <c r="EW60" s="51">
        <f t="shared" si="239"/>
        <v>0</v>
      </c>
      <c r="EX60" s="51">
        <f t="shared" si="239"/>
        <v>0</v>
      </c>
      <c r="EY60" s="51">
        <f t="shared" si="239"/>
        <v>0</v>
      </c>
      <c r="EZ60" s="51">
        <f t="shared" si="239"/>
        <v>0</v>
      </c>
      <c r="FA60" s="51">
        <f t="shared" si="239"/>
        <v>0</v>
      </c>
      <c r="FB60" s="51">
        <f t="shared" si="239"/>
        <v>0</v>
      </c>
      <c r="FC60" s="51">
        <f t="shared" si="239"/>
        <v>0</v>
      </c>
      <c r="FD60" s="51">
        <f t="shared" si="239"/>
        <v>0</v>
      </c>
      <c r="FE60" s="51">
        <f t="shared" si="239"/>
        <v>0</v>
      </c>
      <c r="FF60" s="51">
        <f t="shared" si="239"/>
        <v>0</v>
      </c>
      <c r="FG60" s="51">
        <f t="shared" si="240"/>
        <v>0</v>
      </c>
      <c r="FH60" s="51">
        <f t="shared" si="240"/>
        <v>0</v>
      </c>
      <c r="FI60" s="51">
        <f t="shared" si="240"/>
        <v>0</v>
      </c>
      <c r="FJ60" s="51">
        <f t="shared" si="240"/>
        <v>0</v>
      </c>
      <c r="FK60" s="51">
        <f t="shared" si="240"/>
        <v>0</v>
      </c>
      <c r="FL60" s="51">
        <f t="shared" si="240"/>
        <v>0</v>
      </c>
      <c r="FM60" s="51">
        <f t="shared" si="240"/>
        <v>0</v>
      </c>
      <c r="FN60" s="51">
        <f t="shared" si="240"/>
        <v>0</v>
      </c>
      <c r="FO60" s="51">
        <f t="shared" si="240"/>
        <v>0</v>
      </c>
      <c r="FP60" s="51">
        <f t="shared" si="240"/>
        <v>0</v>
      </c>
      <c r="FQ60" s="51">
        <f t="shared" si="241"/>
        <v>0</v>
      </c>
      <c r="FR60" s="51">
        <f t="shared" si="241"/>
        <v>0</v>
      </c>
      <c r="FS60" s="51">
        <f t="shared" si="241"/>
        <v>0</v>
      </c>
      <c r="FT60" s="51">
        <f t="shared" si="241"/>
        <v>0</v>
      </c>
      <c r="FU60" s="51">
        <f t="shared" si="241"/>
        <v>0</v>
      </c>
      <c r="FV60" s="51">
        <f t="shared" si="241"/>
        <v>0</v>
      </c>
      <c r="FW60" s="51">
        <f t="shared" si="241"/>
        <v>0</v>
      </c>
      <c r="FX60" s="51">
        <f t="shared" si="241"/>
        <v>0</v>
      </c>
      <c r="FY60" s="51">
        <f t="shared" si="241"/>
        <v>0</v>
      </c>
      <c r="FZ60" s="51">
        <f t="shared" si="241"/>
        <v>0</v>
      </c>
      <c r="GA60" s="51">
        <f t="shared" si="242"/>
        <v>0</v>
      </c>
      <c r="GB60" s="51">
        <f t="shared" si="242"/>
        <v>0</v>
      </c>
      <c r="GC60" s="51">
        <f t="shared" si="242"/>
        <v>0</v>
      </c>
      <c r="GD60" s="51">
        <f t="shared" si="242"/>
        <v>0</v>
      </c>
      <c r="GE60" s="51">
        <f t="shared" si="242"/>
        <v>0</v>
      </c>
      <c r="GF60" s="51">
        <f t="shared" si="242"/>
        <v>0</v>
      </c>
      <c r="GG60" s="51">
        <f t="shared" si="242"/>
        <v>0</v>
      </c>
      <c r="GH60" s="51">
        <f t="shared" si="242"/>
        <v>0</v>
      </c>
      <c r="GI60" s="51">
        <f t="shared" si="242"/>
        <v>0</v>
      </c>
      <c r="GJ60" s="51">
        <f t="shared" si="242"/>
        <v>0</v>
      </c>
      <c r="GK60" s="51">
        <f t="shared" si="243"/>
        <v>0</v>
      </c>
      <c r="GL60" s="51">
        <f t="shared" si="243"/>
        <v>0</v>
      </c>
      <c r="GM60" s="51">
        <f t="shared" si="243"/>
        <v>0</v>
      </c>
      <c r="GN60" s="51">
        <f t="shared" si="243"/>
        <v>0</v>
      </c>
      <c r="GO60" s="51">
        <f t="shared" si="243"/>
        <v>0</v>
      </c>
      <c r="GP60" s="51">
        <f t="shared" si="243"/>
        <v>0</v>
      </c>
      <c r="GQ60" s="51">
        <f t="shared" si="243"/>
        <v>0</v>
      </c>
      <c r="GR60" s="51">
        <f t="shared" si="243"/>
        <v>0</v>
      </c>
      <c r="GS60" s="51">
        <f t="shared" si="243"/>
        <v>0</v>
      </c>
      <c r="GT60" s="51">
        <f t="shared" si="243"/>
        <v>0</v>
      </c>
      <c r="GU60" s="51">
        <f t="shared" si="244"/>
        <v>0</v>
      </c>
      <c r="GV60" s="51">
        <f t="shared" si="244"/>
        <v>0</v>
      </c>
      <c r="GW60" s="51">
        <f t="shared" si="244"/>
        <v>0</v>
      </c>
      <c r="GX60" s="51">
        <f t="shared" si="244"/>
        <v>0</v>
      </c>
      <c r="GY60" s="51">
        <f t="shared" si="244"/>
        <v>0</v>
      </c>
      <c r="GZ60" s="51">
        <f t="shared" si="244"/>
        <v>0</v>
      </c>
      <c r="HA60" s="51">
        <f t="shared" si="244"/>
        <v>0</v>
      </c>
      <c r="HB60" s="51">
        <f t="shared" si="244"/>
        <v>0</v>
      </c>
      <c r="HC60" s="51">
        <f t="shared" si="244"/>
        <v>0</v>
      </c>
      <c r="HD60" s="51">
        <f t="shared" si="244"/>
        <v>0</v>
      </c>
      <c r="HE60" s="51">
        <f t="shared" si="245"/>
        <v>0</v>
      </c>
      <c r="HF60" s="51">
        <f t="shared" si="245"/>
        <v>0</v>
      </c>
      <c r="HG60" s="51">
        <f t="shared" si="245"/>
        <v>0</v>
      </c>
      <c r="HH60" s="51">
        <f t="shared" si="245"/>
        <v>0</v>
      </c>
      <c r="HI60" s="51">
        <f t="shared" si="245"/>
        <v>0</v>
      </c>
      <c r="HJ60" s="51">
        <f t="shared" si="245"/>
        <v>0</v>
      </c>
      <c r="HK60" s="51">
        <f t="shared" si="245"/>
        <v>0</v>
      </c>
      <c r="HL60" s="51">
        <f t="shared" si="245"/>
        <v>0</v>
      </c>
      <c r="HM60" s="51">
        <f t="shared" si="245"/>
        <v>0</v>
      </c>
      <c r="HN60" s="51">
        <f t="shared" si="245"/>
        <v>0</v>
      </c>
      <c r="HO60" s="51">
        <f t="shared" si="245"/>
        <v>0</v>
      </c>
      <c r="HP60" s="51">
        <f t="shared" si="245"/>
        <v>0</v>
      </c>
      <c r="HR60" s="46">
        <v>57</v>
      </c>
      <c r="HS60" s="49">
        <f t="shared" si="35"/>
        <v>285</v>
      </c>
      <c r="HT60" s="52" t="str">
        <f t="shared" si="36"/>
        <v/>
      </c>
      <c r="HU60" s="63">
        <f t="shared" si="37"/>
        <v>0</v>
      </c>
      <c r="HV60" s="50">
        <f t="shared" si="207"/>
        <v>0</v>
      </c>
      <c r="HW60" s="50" t="str">
        <f t="shared" si="184"/>
        <v>04:45</v>
      </c>
      <c r="HX60" s="50">
        <v>0</v>
      </c>
      <c r="HY60" s="62">
        <f>HY59+HX60*Escenario1!$D$15*0.06</f>
        <v>468.72665229745769</v>
      </c>
      <c r="HZ60" s="50">
        <f t="shared" si="38"/>
        <v>0</v>
      </c>
      <c r="IA60" s="64">
        <f>IA59+HZ60*Escenario1!$D$15*0.06</f>
        <v>258.16395932323189</v>
      </c>
      <c r="IB60" s="54"/>
      <c r="IC60" s="47">
        <v>58</v>
      </c>
      <c r="ID60" s="48">
        <f t="shared" si="185"/>
        <v>0</v>
      </c>
      <c r="IE60" s="48">
        <f t="shared" si="246"/>
        <v>0</v>
      </c>
      <c r="IF60" s="48">
        <f t="shared" si="246"/>
        <v>0</v>
      </c>
      <c r="IG60" s="48">
        <f t="shared" si="246"/>
        <v>0</v>
      </c>
      <c r="IH60" s="48">
        <f t="shared" si="246"/>
        <v>0</v>
      </c>
      <c r="II60" s="48">
        <f t="shared" si="246"/>
        <v>0</v>
      </c>
      <c r="IJ60" s="48">
        <f t="shared" si="246"/>
        <v>0</v>
      </c>
      <c r="IK60" s="48">
        <f t="shared" si="246"/>
        <v>0</v>
      </c>
      <c r="IL60" s="48">
        <f t="shared" si="246"/>
        <v>0</v>
      </c>
      <c r="IM60" s="48">
        <f t="shared" si="246"/>
        <v>0</v>
      </c>
      <c r="IN60" s="48">
        <f t="shared" si="246"/>
        <v>0</v>
      </c>
      <c r="IO60" s="48">
        <f t="shared" si="247"/>
        <v>0</v>
      </c>
      <c r="IP60" s="48">
        <f t="shared" si="247"/>
        <v>0</v>
      </c>
      <c r="IQ60" s="48">
        <f t="shared" si="247"/>
        <v>0</v>
      </c>
      <c r="IR60" s="48">
        <f t="shared" si="247"/>
        <v>0</v>
      </c>
      <c r="IS60" s="48">
        <f t="shared" si="247"/>
        <v>0</v>
      </c>
      <c r="IT60" s="48">
        <f t="shared" si="247"/>
        <v>0</v>
      </c>
      <c r="IU60" s="48">
        <f t="shared" si="247"/>
        <v>0</v>
      </c>
      <c r="IV60" s="48">
        <f t="shared" si="247"/>
        <v>0</v>
      </c>
      <c r="IW60" s="48">
        <f t="shared" si="247"/>
        <v>0</v>
      </c>
      <c r="IX60" s="48">
        <f t="shared" si="247"/>
        <v>0</v>
      </c>
      <c r="IY60" s="48">
        <f t="shared" si="248"/>
        <v>0</v>
      </c>
      <c r="IZ60" s="48">
        <f t="shared" si="248"/>
        <v>0</v>
      </c>
      <c r="JA60" s="48">
        <f t="shared" si="248"/>
        <v>0</v>
      </c>
      <c r="JB60" s="48">
        <f t="shared" si="248"/>
        <v>0</v>
      </c>
      <c r="JC60" s="48">
        <f t="shared" si="248"/>
        <v>0</v>
      </c>
      <c r="JD60" s="48">
        <f t="shared" si="248"/>
        <v>0</v>
      </c>
      <c r="JE60" s="48">
        <f t="shared" si="248"/>
        <v>0</v>
      </c>
      <c r="JF60" s="48">
        <f t="shared" si="248"/>
        <v>0</v>
      </c>
      <c r="JG60" s="48">
        <f t="shared" si="248"/>
        <v>0</v>
      </c>
      <c r="JH60" s="48">
        <f t="shared" si="248"/>
        <v>0</v>
      </c>
      <c r="JI60" s="48">
        <f t="shared" si="249"/>
        <v>0</v>
      </c>
      <c r="JJ60" s="48">
        <f t="shared" si="249"/>
        <v>0</v>
      </c>
      <c r="JK60" s="48">
        <f t="shared" si="249"/>
        <v>0</v>
      </c>
      <c r="JL60" s="48">
        <f t="shared" si="249"/>
        <v>0</v>
      </c>
      <c r="JM60" s="48">
        <f t="shared" si="249"/>
        <v>0</v>
      </c>
      <c r="JN60" s="48">
        <f t="shared" si="249"/>
        <v>0</v>
      </c>
      <c r="JO60" s="48">
        <f t="shared" si="249"/>
        <v>0</v>
      </c>
      <c r="JP60" s="48">
        <f t="shared" si="249"/>
        <v>0</v>
      </c>
      <c r="JQ60" s="48">
        <f t="shared" si="249"/>
        <v>0</v>
      </c>
      <c r="JR60" s="48">
        <f t="shared" si="249"/>
        <v>0</v>
      </c>
      <c r="JS60" s="48">
        <f t="shared" si="250"/>
        <v>0</v>
      </c>
      <c r="JT60" s="48">
        <f t="shared" si="250"/>
        <v>0</v>
      </c>
      <c r="JU60" s="48">
        <f t="shared" si="250"/>
        <v>0</v>
      </c>
      <c r="JV60" s="48">
        <f t="shared" si="250"/>
        <v>0</v>
      </c>
      <c r="JW60" s="48">
        <f t="shared" si="250"/>
        <v>0</v>
      </c>
      <c r="JX60" s="48">
        <f t="shared" si="250"/>
        <v>0</v>
      </c>
      <c r="JY60" s="48">
        <f t="shared" si="250"/>
        <v>0</v>
      </c>
      <c r="JZ60" s="48">
        <f t="shared" si="250"/>
        <v>4.4751983576649488E-5</v>
      </c>
      <c r="KA60" s="48">
        <f t="shared" si="250"/>
        <v>1.1151658490373781E-4</v>
      </c>
      <c r="KB60" s="48">
        <f t="shared" si="250"/>
        <v>2.5595687974807398E-4</v>
      </c>
      <c r="KC60" s="48">
        <f t="shared" si="251"/>
        <v>5.8604981628922268E-4</v>
      </c>
      <c r="KD60" s="48">
        <f t="shared" si="251"/>
        <v>1.3658629589843377E-3</v>
      </c>
      <c r="KE60" s="48">
        <f t="shared" si="251"/>
        <v>3.2093238342923826E-3</v>
      </c>
      <c r="KF60" s="48">
        <f t="shared" si="251"/>
        <v>7.8504339864859992E-3</v>
      </c>
      <c r="KG60" s="48">
        <f t="shared" si="251"/>
        <v>1.2976985830460603E-2</v>
      </c>
      <c r="KH60" s="48">
        <f t="shared" si="251"/>
        <v>6.7154609757989992E-3</v>
      </c>
      <c r="KI60" s="48">
        <f t="shared" si="251"/>
        <v>0</v>
      </c>
      <c r="KJ60" s="48">
        <f t="shared" si="251"/>
        <v>0</v>
      </c>
      <c r="KK60" s="48">
        <f t="shared" si="251"/>
        <v>0</v>
      </c>
      <c r="KL60" s="48">
        <f t="shared" si="251"/>
        <v>0</v>
      </c>
      <c r="KM60" s="48">
        <f t="shared" si="252"/>
        <v>0</v>
      </c>
      <c r="KN60" s="48">
        <f t="shared" si="252"/>
        <v>0</v>
      </c>
      <c r="KO60" s="48">
        <f t="shared" si="252"/>
        <v>0</v>
      </c>
      <c r="KP60" s="48">
        <f t="shared" si="252"/>
        <v>0</v>
      </c>
      <c r="KQ60" s="48">
        <f t="shared" si="252"/>
        <v>0</v>
      </c>
      <c r="KR60" s="48">
        <f t="shared" si="252"/>
        <v>0</v>
      </c>
      <c r="KS60" s="48">
        <f t="shared" si="252"/>
        <v>0</v>
      </c>
      <c r="KT60" s="48">
        <f t="shared" si="252"/>
        <v>0</v>
      </c>
      <c r="KU60" s="48">
        <f t="shared" si="252"/>
        <v>0</v>
      </c>
      <c r="KV60" s="48">
        <f t="shared" si="252"/>
        <v>0</v>
      </c>
      <c r="KW60" s="48">
        <f t="shared" si="253"/>
        <v>0</v>
      </c>
      <c r="KX60" s="48">
        <f t="shared" si="253"/>
        <v>0</v>
      </c>
      <c r="KY60" s="48">
        <f t="shared" si="253"/>
        <v>0</v>
      </c>
      <c r="KZ60" s="48">
        <f t="shared" si="253"/>
        <v>0</v>
      </c>
      <c r="LA60" s="48">
        <f t="shared" si="253"/>
        <v>0</v>
      </c>
      <c r="LB60" s="48">
        <f t="shared" si="253"/>
        <v>0</v>
      </c>
      <c r="LC60" s="48">
        <f t="shared" si="253"/>
        <v>0</v>
      </c>
      <c r="LD60" s="48">
        <f t="shared" si="253"/>
        <v>0</v>
      </c>
      <c r="LE60" s="48">
        <f t="shared" si="253"/>
        <v>0</v>
      </c>
      <c r="LF60" s="48">
        <f t="shared" si="253"/>
        <v>0</v>
      </c>
      <c r="LG60" s="48">
        <f t="shared" si="254"/>
        <v>0</v>
      </c>
      <c r="LH60" s="48">
        <f t="shared" si="254"/>
        <v>0</v>
      </c>
      <c r="LI60" s="48">
        <f t="shared" si="254"/>
        <v>0</v>
      </c>
      <c r="LJ60" s="48">
        <f t="shared" si="254"/>
        <v>0</v>
      </c>
      <c r="LK60" s="48">
        <f t="shared" si="254"/>
        <v>0</v>
      </c>
      <c r="LL60" s="48">
        <f t="shared" si="254"/>
        <v>0</v>
      </c>
      <c r="LM60" s="48">
        <f t="shared" si="254"/>
        <v>0</v>
      </c>
      <c r="LN60" s="48">
        <f t="shared" si="254"/>
        <v>0</v>
      </c>
      <c r="LO60" s="48">
        <f t="shared" si="254"/>
        <v>0</v>
      </c>
      <c r="LP60" s="48">
        <f t="shared" si="254"/>
        <v>0</v>
      </c>
      <c r="LQ60" s="48">
        <f t="shared" si="255"/>
        <v>0</v>
      </c>
      <c r="LR60" s="48">
        <f t="shared" si="255"/>
        <v>0</v>
      </c>
      <c r="LS60" s="48">
        <f t="shared" si="255"/>
        <v>0</v>
      </c>
      <c r="LT60" s="48">
        <f t="shared" si="255"/>
        <v>0</v>
      </c>
      <c r="LU60" s="48">
        <f t="shared" si="255"/>
        <v>0</v>
      </c>
      <c r="LV60" s="48">
        <f t="shared" si="255"/>
        <v>0</v>
      </c>
      <c r="LW60" s="48">
        <f t="shared" si="255"/>
        <v>0</v>
      </c>
      <c r="LX60" s="48">
        <f t="shared" si="255"/>
        <v>0</v>
      </c>
      <c r="LY60" s="48">
        <f t="shared" si="255"/>
        <v>0</v>
      </c>
      <c r="LZ60" s="48">
        <f t="shared" si="255"/>
        <v>0</v>
      </c>
      <c r="MA60" s="48">
        <f t="shared" si="256"/>
        <v>0</v>
      </c>
      <c r="MB60" s="48">
        <f t="shared" si="256"/>
        <v>0</v>
      </c>
      <c r="MC60" s="48">
        <f t="shared" si="256"/>
        <v>0</v>
      </c>
      <c r="MD60" s="48">
        <f t="shared" si="256"/>
        <v>0</v>
      </c>
      <c r="ME60" s="48">
        <f t="shared" si="256"/>
        <v>0</v>
      </c>
      <c r="MF60" s="48">
        <f t="shared" si="256"/>
        <v>0</v>
      </c>
      <c r="MG60" s="48">
        <f t="shared" si="256"/>
        <v>0</v>
      </c>
      <c r="MH60" s="48">
        <f t="shared" si="256"/>
        <v>0</v>
      </c>
      <c r="MI60" s="48">
        <f t="shared" si="256"/>
        <v>0</v>
      </c>
      <c r="MJ60" s="48">
        <f t="shared" si="256"/>
        <v>0</v>
      </c>
      <c r="MK60" s="48">
        <f t="shared" si="257"/>
        <v>0</v>
      </c>
      <c r="ML60" s="48">
        <f t="shared" si="257"/>
        <v>0</v>
      </c>
      <c r="MM60" s="48">
        <f t="shared" si="257"/>
        <v>0</v>
      </c>
      <c r="MN60" s="48">
        <f t="shared" si="257"/>
        <v>0</v>
      </c>
      <c r="MO60" s="48">
        <f t="shared" si="257"/>
        <v>0</v>
      </c>
      <c r="MP60" s="48">
        <f t="shared" si="257"/>
        <v>0</v>
      </c>
      <c r="MQ60" s="48">
        <f t="shared" si="257"/>
        <v>0</v>
      </c>
      <c r="MR60" s="48">
        <f t="shared" si="257"/>
        <v>0</v>
      </c>
      <c r="MS60" s="48">
        <f t="shared" si="257"/>
        <v>0</v>
      </c>
      <c r="MT60" s="48">
        <f t="shared" si="257"/>
        <v>0</v>
      </c>
      <c r="MU60" s="48">
        <f t="shared" si="258"/>
        <v>0</v>
      </c>
      <c r="MV60" s="48">
        <f t="shared" si="258"/>
        <v>0</v>
      </c>
      <c r="MW60" s="48">
        <f t="shared" si="258"/>
        <v>0</v>
      </c>
      <c r="MX60" s="48">
        <f t="shared" si="258"/>
        <v>0</v>
      </c>
      <c r="MY60" s="48">
        <f t="shared" si="258"/>
        <v>0</v>
      </c>
      <c r="MZ60" s="48">
        <f t="shared" si="258"/>
        <v>0</v>
      </c>
      <c r="NA60" s="48">
        <f t="shared" si="258"/>
        <v>0</v>
      </c>
      <c r="NB60" s="48">
        <f t="shared" si="258"/>
        <v>0</v>
      </c>
      <c r="NC60" s="48">
        <f t="shared" si="258"/>
        <v>0</v>
      </c>
      <c r="ND60" s="48">
        <f t="shared" si="258"/>
        <v>0</v>
      </c>
      <c r="NE60" s="48">
        <f t="shared" si="259"/>
        <v>0</v>
      </c>
      <c r="NF60" s="48">
        <f t="shared" si="259"/>
        <v>0</v>
      </c>
      <c r="NG60" s="48">
        <f t="shared" si="259"/>
        <v>0</v>
      </c>
      <c r="NH60" s="48">
        <f t="shared" si="259"/>
        <v>0</v>
      </c>
      <c r="NI60" s="48">
        <f t="shared" si="259"/>
        <v>0</v>
      </c>
      <c r="NJ60" s="48">
        <f t="shared" si="259"/>
        <v>0</v>
      </c>
      <c r="NK60" s="48">
        <f t="shared" si="259"/>
        <v>0</v>
      </c>
      <c r="NL60" s="48">
        <f t="shared" si="259"/>
        <v>0</v>
      </c>
      <c r="NM60" s="48">
        <f t="shared" si="259"/>
        <v>0</v>
      </c>
      <c r="NN60" s="48">
        <f t="shared" si="259"/>
        <v>0</v>
      </c>
      <c r="NO60" s="48">
        <f t="shared" si="260"/>
        <v>0</v>
      </c>
      <c r="NP60" s="48">
        <f t="shared" si="260"/>
        <v>0</v>
      </c>
      <c r="NQ60" s="48">
        <f t="shared" si="260"/>
        <v>0</v>
      </c>
      <c r="NR60" s="48">
        <f t="shared" si="260"/>
        <v>0</v>
      </c>
      <c r="NS60" s="48">
        <f t="shared" si="260"/>
        <v>0</v>
      </c>
      <c r="NT60" s="48">
        <f t="shared" si="260"/>
        <v>0</v>
      </c>
      <c r="NU60" s="48">
        <f t="shared" si="260"/>
        <v>0</v>
      </c>
      <c r="NV60" s="48">
        <f t="shared" si="260"/>
        <v>0</v>
      </c>
      <c r="NW60" s="48">
        <f t="shared" si="260"/>
        <v>0</v>
      </c>
      <c r="NX60" s="48">
        <f t="shared" si="260"/>
        <v>0</v>
      </c>
      <c r="NY60" s="48">
        <f t="shared" si="261"/>
        <v>0</v>
      </c>
      <c r="NZ60" s="48">
        <f t="shared" si="261"/>
        <v>0</v>
      </c>
      <c r="OA60" s="48">
        <f t="shared" si="261"/>
        <v>0</v>
      </c>
      <c r="OB60" s="48">
        <f t="shared" si="261"/>
        <v>0</v>
      </c>
      <c r="OC60" s="48">
        <f t="shared" si="261"/>
        <v>0</v>
      </c>
      <c r="OD60" s="48">
        <f t="shared" si="261"/>
        <v>0</v>
      </c>
      <c r="OE60" s="48">
        <f t="shared" si="261"/>
        <v>0</v>
      </c>
      <c r="OF60" s="48">
        <f t="shared" si="261"/>
        <v>0</v>
      </c>
      <c r="OG60" s="48">
        <f t="shared" si="261"/>
        <v>0</v>
      </c>
      <c r="OH60" s="48">
        <f t="shared" si="261"/>
        <v>0</v>
      </c>
      <c r="OI60" s="48">
        <f t="shared" si="262"/>
        <v>0</v>
      </c>
      <c r="OJ60" s="48">
        <f t="shared" si="262"/>
        <v>0</v>
      </c>
      <c r="OK60" s="48">
        <f t="shared" si="262"/>
        <v>0</v>
      </c>
      <c r="OL60" s="48">
        <f t="shared" si="262"/>
        <v>0</v>
      </c>
      <c r="OM60" s="48">
        <f t="shared" si="262"/>
        <v>0</v>
      </c>
      <c r="ON60" s="48">
        <f t="shared" si="262"/>
        <v>0</v>
      </c>
      <c r="OO60" s="48">
        <f t="shared" si="262"/>
        <v>0</v>
      </c>
      <c r="OP60" s="48">
        <f t="shared" si="262"/>
        <v>0</v>
      </c>
      <c r="OQ60" s="48">
        <f t="shared" si="262"/>
        <v>0</v>
      </c>
      <c r="OR60" s="48">
        <f t="shared" si="262"/>
        <v>0</v>
      </c>
      <c r="OS60" s="48">
        <f t="shared" si="263"/>
        <v>0</v>
      </c>
      <c r="OT60" s="48">
        <f t="shared" si="263"/>
        <v>0</v>
      </c>
      <c r="OU60" s="48">
        <f t="shared" si="263"/>
        <v>0</v>
      </c>
      <c r="OV60" s="48">
        <f t="shared" si="263"/>
        <v>0</v>
      </c>
      <c r="OW60" s="48">
        <f t="shared" si="263"/>
        <v>0</v>
      </c>
      <c r="OX60" s="48">
        <f t="shared" si="263"/>
        <v>0</v>
      </c>
      <c r="OY60" s="48">
        <f t="shared" si="263"/>
        <v>0</v>
      </c>
      <c r="OZ60" s="48">
        <f t="shared" si="263"/>
        <v>0</v>
      </c>
      <c r="PA60" s="48">
        <f t="shared" si="263"/>
        <v>0</v>
      </c>
      <c r="PB60" s="48">
        <f t="shared" si="263"/>
        <v>0</v>
      </c>
      <c r="PC60" s="48">
        <f t="shared" si="264"/>
        <v>0</v>
      </c>
      <c r="PD60" s="48">
        <f t="shared" si="264"/>
        <v>0</v>
      </c>
      <c r="PE60" s="48">
        <f t="shared" si="264"/>
        <v>0</v>
      </c>
      <c r="PF60" s="48">
        <f t="shared" si="264"/>
        <v>0</v>
      </c>
      <c r="PG60" s="48">
        <f t="shared" si="264"/>
        <v>0</v>
      </c>
      <c r="PH60" s="48">
        <f t="shared" si="264"/>
        <v>0</v>
      </c>
      <c r="PI60" s="48">
        <f t="shared" si="264"/>
        <v>0</v>
      </c>
      <c r="PJ60" s="48">
        <f t="shared" si="264"/>
        <v>0</v>
      </c>
      <c r="PK60" s="48">
        <f t="shared" si="264"/>
        <v>0</v>
      </c>
      <c r="PL60" s="48">
        <f t="shared" si="264"/>
        <v>0</v>
      </c>
      <c r="PM60" s="48">
        <f t="shared" si="264"/>
        <v>0</v>
      </c>
      <c r="PN60" s="48">
        <f t="shared" si="264"/>
        <v>0</v>
      </c>
    </row>
    <row r="61" spans="1:430" x14ac:dyDescent="0.3">
      <c r="K61" s="8"/>
      <c r="W61" s="46">
        <v>58</v>
      </c>
      <c r="X61" s="49">
        <f t="shared" si="14"/>
        <v>290</v>
      </c>
      <c r="Y61" s="52" t="str">
        <f t="shared" si="181"/>
        <v/>
      </c>
      <c r="Z61" s="63">
        <f t="shared" si="182"/>
        <v>0</v>
      </c>
      <c r="AA61" s="50">
        <f t="shared" si="187"/>
        <v>0</v>
      </c>
      <c r="AB61" s="50">
        <v>0</v>
      </c>
      <c r="AC61" s="62">
        <f t="shared" si="186"/>
        <v>211.7758949671387</v>
      </c>
      <c r="AD61" s="54"/>
      <c r="AE61" s="46">
        <v>59</v>
      </c>
      <c r="AF61" s="51">
        <f t="shared" si="183"/>
        <v>0</v>
      </c>
      <c r="AG61" s="51">
        <f t="shared" si="227"/>
        <v>0</v>
      </c>
      <c r="AH61" s="51">
        <f t="shared" si="227"/>
        <v>0</v>
      </c>
      <c r="AI61" s="51">
        <f t="shared" si="227"/>
        <v>0</v>
      </c>
      <c r="AJ61" s="51">
        <f t="shared" si="227"/>
        <v>0</v>
      </c>
      <c r="AK61" s="51">
        <f t="shared" si="227"/>
        <v>0</v>
      </c>
      <c r="AL61" s="51">
        <f t="shared" si="227"/>
        <v>0</v>
      </c>
      <c r="AM61" s="51">
        <f t="shared" si="227"/>
        <v>0</v>
      </c>
      <c r="AN61" s="51">
        <f t="shared" si="227"/>
        <v>0</v>
      </c>
      <c r="AO61" s="51">
        <f t="shared" si="227"/>
        <v>0</v>
      </c>
      <c r="AP61" s="51">
        <f t="shared" si="227"/>
        <v>0</v>
      </c>
      <c r="AQ61" s="51">
        <f t="shared" si="228"/>
        <v>0</v>
      </c>
      <c r="AR61" s="51">
        <f t="shared" si="228"/>
        <v>0</v>
      </c>
      <c r="AS61" s="51">
        <f t="shared" si="228"/>
        <v>0</v>
      </c>
      <c r="AT61" s="51">
        <f t="shared" si="228"/>
        <v>0</v>
      </c>
      <c r="AU61" s="51">
        <f t="shared" si="228"/>
        <v>0</v>
      </c>
      <c r="AV61" s="51">
        <f t="shared" si="228"/>
        <v>0</v>
      </c>
      <c r="AW61" s="51">
        <f t="shared" si="228"/>
        <v>0</v>
      </c>
      <c r="AX61" s="51">
        <f t="shared" si="228"/>
        <v>0</v>
      </c>
      <c r="AY61" s="51">
        <f t="shared" si="228"/>
        <v>0</v>
      </c>
      <c r="AZ61" s="51">
        <f t="shared" si="228"/>
        <v>0</v>
      </c>
      <c r="BA61" s="51">
        <f t="shared" si="229"/>
        <v>0</v>
      </c>
      <c r="BB61" s="51">
        <f t="shared" si="229"/>
        <v>0</v>
      </c>
      <c r="BC61" s="51">
        <f t="shared" si="229"/>
        <v>0</v>
      </c>
      <c r="BD61" s="51">
        <f t="shared" si="229"/>
        <v>0</v>
      </c>
      <c r="BE61" s="51">
        <f t="shared" si="229"/>
        <v>0</v>
      </c>
      <c r="BF61" s="51">
        <f t="shared" si="229"/>
        <v>0</v>
      </c>
      <c r="BG61" s="51">
        <f t="shared" si="229"/>
        <v>0</v>
      </c>
      <c r="BH61" s="51">
        <f t="shared" si="229"/>
        <v>0</v>
      </c>
      <c r="BI61" s="51">
        <f t="shared" si="229"/>
        <v>0</v>
      </c>
      <c r="BJ61" s="51">
        <f t="shared" si="229"/>
        <v>0</v>
      </c>
      <c r="BK61" s="51">
        <f t="shared" si="230"/>
        <v>0</v>
      </c>
      <c r="BL61" s="51">
        <f t="shared" si="230"/>
        <v>0</v>
      </c>
      <c r="BM61" s="51">
        <f t="shared" si="230"/>
        <v>0</v>
      </c>
      <c r="BN61" s="51">
        <f t="shared" si="230"/>
        <v>0</v>
      </c>
      <c r="BO61" s="51">
        <f t="shared" si="230"/>
        <v>0</v>
      </c>
      <c r="BP61" s="51">
        <f t="shared" si="230"/>
        <v>0</v>
      </c>
      <c r="BQ61" s="51">
        <f t="shared" si="230"/>
        <v>0</v>
      </c>
      <c r="BR61" s="51">
        <f t="shared" si="230"/>
        <v>1.4372901692793086E-5</v>
      </c>
      <c r="BS61" s="51">
        <f t="shared" si="230"/>
        <v>2.7857067307628778E-5</v>
      </c>
      <c r="BT61" s="51">
        <f t="shared" si="230"/>
        <v>4.1075027703360157E-5</v>
      </c>
      <c r="BU61" s="51">
        <f t="shared" si="231"/>
        <v>5.9699549011322866E-5</v>
      </c>
      <c r="BV61" s="51">
        <f t="shared" si="231"/>
        <v>8.7540741517313391E-5</v>
      </c>
      <c r="BW61" s="51">
        <f t="shared" si="231"/>
        <v>1.2837388479443857E-4</v>
      </c>
      <c r="BX61" s="51">
        <f t="shared" si="231"/>
        <v>1.8776725283595457E-4</v>
      </c>
      <c r="BY61" s="51">
        <f t="shared" si="231"/>
        <v>2.7490993918839258E-4</v>
      </c>
      <c r="BZ61" s="51">
        <f t="shared" si="231"/>
        <v>4.0443968208431289E-4</v>
      </c>
      <c r="CA61" s="51">
        <f t="shared" si="231"/>
        <v>5.9827068957529241E-4</v>
      </c>
      <c r="CB61" s="51">
        <f t="shared" si="231"/>
        <v>8.8742146466493359E-4</v>
      </c>
      <c r="CC61" s="51">
        <f t="shared" si="231"/>
        <v>1.3138426304416823E-3</v>
      </c>
      <c r="CD61" s="51">
        <f t="shared" si="231"/>
        <v>1.9322447552118155E-3</v>
      </c>
      <c r="CE61" s="51">
        <f t="shared" si="232"/>
        <v>2.9578823769679957E-3</v>
      </c>
      <c r="CF61" s="51">
        <f t="shared" si="232"/>
        <v>4.3725776573519236E-3</v>
      </c>
      <c r="CG61" s="51">
        <f t="shared" si="232"/>
        <v>5.6037913669719245E-3</v>
      </c>
      <c r="CH61" s="51">
        <f t="shared" si="232"/>
        <v>6.0067150249743864E-3</v>
      </c>
      <c r="CI61" s="51">
        <f t="shared" si="232"/>
        <v>5.0334268353983951E-3</v>
      </c>
      <c r="CJ61" s="51">
        <f t="shared" si="232"/>
        <v>2.648818732339102E-3</v>
      </c>
      <c r="CK61" s="51">
        <f t="shared" si="232"/>
        <v>7.6072713075802073E-4</v>
      </c>
      <c r="CL61" s="51">
        <f t="shared" si="232"/>
        <v>0</v>
      </c>
      <c r="CM61" s="51">
        <f t="shared" si="232"/>
        <v>0</v>
      </c>
      <c r="CN61" s="51">
        <f t="shared" si="232"/>
        <v>0</v>
      </c>
      <c r="CO61" s="51">
        <f t="shared" si="233"/>
        <v>0</v>
      </c>
      <c r="CP61" s="51">
        <f t="shared" si="233"/>
        <v>0</v>
      </c>
      <c r="CQ61" s="51">
        <f t="shared" si="233"/>
        <v>0</v>
      </c>
      <c r="CR61" s="51">
        <f t="shared" si="233"/>
        <v>0</v>
      </c>
      <c r="CS61" s="51">
        <f t="shared" si="233"/>
        <v>0</v>
      </c>
      <c r="CT61" s="51">
        <f t="shared" si="233"/>
        <v>0</v>
      </c>
      <c r="CU61" s="51">
        <f t="shared" si="233"/>
        <v>0</v>
      </c>
      <c r="CV61" s="51">
        <f t="shared" si="233"/>
        <v>0</v>
      </c>
      <c r="CW61" s="51">
        <f t="shared" si="233"/>
        <v>0</v>
      </c>
      <c r="CX61" s="51">
        <f t="shared" si="233"/>
        <v>0</v>
      </c>
      <c r="CY61" s="51">
        <f t="shared" si="234"/>
        <v>0</v>
      </c>
      <c r="CZ61" s="51">
        <f t="shared" si="234"/>
        <v>0</v>
      </c>
      <c r="DA61" s="51">
        <f t="shared" si="234"/>
        <v>0</v>
      </c>
      <c r="DB61" s="51">
        <f t="shared" si="234"/>
        <v>0</v>
      </c>
      <c r="DC61" s="51">
        <f t="shared" si="234"/>
        <v>0</v>
      </c>
      <c r="DD61" s="51">
        <f t="shared" si="234"/>
        <v>0</v>
      </c>
      <c r="DE61" s="51">
        <f t="shared" si="234"/>
        <v>0</v>
      </c>
      <c r="DF61" s="51">
        <f t="shared" si="234"/>
        <v>0</v>
      </c>
      <c r="DG61" s="51">
        <f t="shared" si="234"/>
        <v>0</v>
      </c>
      <c r="DH61" s="51">
        <f t="shared" si="234"/>
        <v>0</v>
      </c>
      <c r="DI61" s="51">
        <f t="shared" si="235"/>
        <v>0</v>
      </c>
      <c r="DJ61" s="51">
        <f t="shared" si="235"/>
        <v>0</v>
      </c>
      <c r="DK61" s="51">
        <f t="shared" si="235"/>
        <v>0</v>
      </c>
      <c r="DL61" s="51">
        <f t="shared" si="235"/>
        <v>0</v>
      </c>
      <c r="DM61" s="51">
        <f t="shared" si="235"/>
        <v>0</v>
      </c>
      <c r="DN61" s="51">
        <f t="shared" si="235"/>
        <v>0</v>
      </c>
      <c r="DO61" s="51">
        <f t="shared" si="235"/>
        <v>0</v>
      </c>
      <c r="DP61" s="51">
        <f t="shared" si="235"/>
        <v>0</v>
      </c>
      <c r="DQ61" s="51">
        <f t="shared" si="235"/>
        <v>0</v>
      </c>
      <c r="DR61" s="51">
        <f t="shared" si="235"/>
        <v>0</v>
      </c>
      <c r="DS61" s="51">
        <f t="shared" si="236"/>
        <v>0</v>
      </c>
      <c r="DT61" s="51">
        <f t="shared" si="236"/>
        <v>0</v>
      </c>
      <c r="DU61" s="51">
        <f t="shared" si="236"/>
        <v>0</v>
      </c>
      <c r="DV61" s="51">
        <f t="shared" si="236"/>
        <v>0</v>
      </c>
      <c r="DW61" s="51">
        <f t="shared" si="236"/>
        <v>0</v>
      </c>
      <c r="DX61" s="51">
        <f t="shared" si="236"/>
        <v>0</v>
      </c>
      <c r="DY61" s="51">
        <f t="shared" si="236"/>
        <v>0</v>
      </c>
      <c r="DZ61" s="51">
        <f t="shared" si="236"/>
        <v>0</v>
      </c>
      <c r="EA61" s="51">
        <f t="shared" si="236"/>
        <v>0</v>
      </c>
      <c r="EB61" s="51">
        <f t="shared" si="236"/>
        <v>0</v>
      </c>
      <c r="EC61" s="51">
        <f t="shared" si="237"/>
        <v>0</v>
      </c>
      <c r="ED61" s="51">
        <f t="shared" si="237"/>
        <v>0</v>
      </c>
      <c r="EE61" s="51">
        <f t="shared" si="237"/>
        <v>0</v>
      </c>
      <c r="EF61" s="51">
        <f t="shared" si="237"/>
        <v>0</v>
      </c>
      <c r="EG61" s="51">
        <f t="shared" si="237"/>
        <v>0</v>
      </c>
      <c r="EH61" s="51">
        <f t="shared" si="237"/>
        <v>0</v>
      </c>
      <c r="EI61" s="51">
        <f t="shared" si="237"/>
        <v>0</v>
      </c>
      <c r="EJ61" s="51">
        <f t="shared" si="237"/>
        <v>0</v>
      </c>
      <c r="EK61" s="51">
        <f t="shared" si="237"/>
        <v>0</v>
      </c>
      <c r="EL61" s="51">
        <f t="shared" si="237"/>
        <v>0</v>
      </c>
      <c r="EM61" s="51">
        <f t="shared" si="238"/>
        <v>0</v>
      </c>
      <c r="EN61" s="51">
        <f t="shared" si="238"/>
        <v>0</v>
      </c>
      <c r="EO61" s="51">
        <f t="shared" si="238"/>
        <v>0</v>
      </c>
      <c r="EP61" s="51">
        <f t="shared" si="238"/>
        <v>0</v>
      </c>
      <c r="EQ61" s="51">
        <f t="shared" si="238"/>
        <v>0</v>
      </c>
      <c r="ER61" s="51">
        <f t="shared" si="238"/>
        <v>0</v>
      </c>
      <c r="ES61" s="51">
        <f t="shared" si="238"/>
        <v>0</v>
      </c>
      <c r="ET61" s="51">
        <f t="shared" si="238"/>
        <v>0</v>
      </c>
      <c r="EU61" s="51">
        <f t="shared" si="238"/>
        <v>0</v>
      </c>
      <c r="EV61" s="51">
        <f t="shared" si="238"/>
        <v>0</v>
      </c>
      <c r="EW61" s="51">
        <f t="shared" si="239"/>
        <v>0</v>
      </c>
      <c r="EX61" s="51">
        <f t="shared" si="239"/>
        <v>0</v>
      </c>
      <c r="EY61" s="51">
        <f t="shared" si="239"/>
        <v>0</v>
      </c>
      <c r="EZ61" s="51">
        <f t="shared" si="239"/>
        <v>0</v>
      </c>
      <c r="FA61" s="51">
        <f t="shared" si="239"/>
        <v>0</v>
      </c>
      <c r="FB61" s="51">
        <f t="shared" si="239"/>
        <v>0</v>
      </c>
      <c r="FC61" s="51">
        <f t="shared" si="239"/>
        <v>0</v>
      </c>
      <c r="FD61" s="51">
        <f t="shared" si="239"/>
        <v>0</v>
      </c>
      <c r="FE61" s="51">
        <f t="shared" si="239"/>
        <v>0</v>
      </c>
      <c r="FF61" s="51">
        <f t="shared" si="239"/>
        <v>0</v>
      </c>
      <c r="FG61" s="51">
        <f t="shared" si="240"/>
        <v>0</v>
      </c>
      <c r="FH61" s="51">
        <f t="shared" si="240"/>
        <v>0</v>
      </c>
      <c r="FI61" s="51">
        <f t="shared" si="240"/>
        <v>0</v>
      </c>
      <c r="FJ61" s="51">
        <f t="shared" si="240"/>
        <v>0</v>
      </c>
      <c r="FK61" s="51">
        <f t="shared" si="240"/>
        <v>0</v>
      </c>
      <c r="FL61" s="51">
        <f t="shared" si="240"/>
        <v>0</v>
      </c>
      <c r="FM61" s="51">
        <f t="shared" si="240"/>
        <v>0</v>
      </c>
      <c r="FN61" s="51">
        <f t="shared" si="240"/>
        <v>0</v>
      </c>
      <c r="FO61" s="51">
        <f t="shared" si="240"/>
        <v>0</v>
      </c>
      <c r="FP61" s="51">
        <f t="shared" si="240"/>
        <v>0</v>
      </c>
      <c r="FQ61" s="51">
        <f t="shared" si="241"/>
        <v>0</v>
      </c>
      <c r="FR61" s="51">
        <f t="shared" si="241"/>
        <v>0</v>
      </c>
      <c r="FS61" s="51">
        <f t="shared" si="241"/>
        <v>0</v>
      </c>
      <c r="FT61" s="51">
        <f t="shared" si="241"/>
        <v>0</v>
      </c>
      <c r="FU61" s="51">
        <f t="shared" si="241"/>
        <v>0</v>
      </c>
      <c r="FV61" s="51">
        <f t="shared" si="241"/>
        <v>0</v>
      </c>
      <c r="FW61" s="51">
        <f t="shared" si="241"/>
        <v>0</v>
      </c>
      <c r="FX61" s="51">
        <f t="shared" si="241"/>
        <v>0</v>
      </c>
      <c r="FY61" s="51">
        <f t="shared" si="241"/>
        <v>0</v>
      </c>
      <c r="FZ61" s="51">
        <f t="shared" si="241"/>
        <v>0</v>
      </c>
      <c r="GA61" s="51">
        <f t="shared" si="242"/>
        <v>0</v>
      </c>
      <c r="GB61" s="51">
        <f t="shared" si="242"/>
        <v>0</v>
      </c>
      <c r="GC61" s="51">
        <f t="shared" si="242"/>
        <v>0</v>
      </c>
      <c r="GD61" s="51">
        <f t="shared" si="242"/>
        <v>0</v>
      </c>
      <c r="GE61" s="51">
        <f t="shared" si="242"/>
        <v>0</v>
      </c>
      <c r="GF61" s="51">
        <f t="shared" si="242"/>
        <v>0</v>
      </c>
      <c r="GG61" s="51">
        <f t="shared" si="242"/>
        <v>0</v>
      </c>
      <c r="GH61" s="51">
        <f t="shared" si="242"/>
        <v>0</v>
      </c>
      <c r="GI61" s="51">
        <f t="shared" si="242"/>
        <v>0</v>
      </c>
      <c r="GJ61" s="51">
        <f t="shared" si="242"/>
        <v>0</v>
      </c>
      <c r="GK61" s="51">
        <f t="shared" si="243"/>
        <v>0</v>
      </c>
      <c r="GL61" s="51">
        <f t="shared" si="243"/>
        <v>0</v>
      </c>
      <c r="GM61" s="51">
        <f t="shared" si="243"/>
        <v>0</v>
      </c>
      <c r="GN61" s="51">
        <f t="shared" si="243"/>
        <v>0</v>
      </c>
      <c r="GO61" s="51">
        <f t="shared" si="243"/>
        <v>0</v>
      </c>
      <c r="GP61" s="51">
        <f t="shared" si="243"/>
        <v>0</v>
      </c>
      <c r="GQ61" s="51">
        <f t="shared" si="243"/>
        <v>0</v>
      </c>
      <c r="GR61" s="51">
        <f t="shared" si="243"/>
        <v>0</v>
      </c>
      <c r="GS61" s="51">
        <f t="shared" si="243"/>
        <v>0</v>
      </c>
      <c r="GT61" s="51">
        <f t="shared" si="243"/>
        <v>0</v>
      </c>
      <c r="GU61" s="51">
        <f t="shared" si="244"/>
        <v>0</v>
      </c>
      <c r="GV61" s="51">
        <f t="shared" si="244"/>
        <v>0</v>
      </c>
      <c r="GW61" s="51">
        <f t="shared" si="244"/>
        <v>0</v>
      </c>
      <c r="GX61" s="51">
        <f t="shared" si="244"/>
        <v>0</v>
      </c>
      <c r="GY61" s="51">
        <f t="shared" si="244"/>
        <v>0</v>
      </c>
      <c r="GZ61" s="51">
        <f t="shared" si="244"/>
        <v>0</v>
      </c>
      <c r="HA61" s="51">
        <f t="shared" si="244"/>
        <v>0</v>
      </c>
      <c r="HB61" s="51">
        <f t="shared" si="244"/>
        <v>0</v>
      </c>
      <c r="HC61" s="51">
        <f t="shared" si="244"/>
        <v>0</v>
      </c>
      <c r="HD61" s="51">
        <f t="shared" si="244"/>
        <v>0</v>
      </c>
      <c r="HE61" s="51">
        <f t="shared" si="245"/>
        <v>0</v>
      </c>
      <c r="HF61" s="51">
        <f t="shared" si="245"/>
        <v>0</v>
      </c>
      <c r="HG61" s="51">
        <f t="shared" si="245"/>
        <v>0</v>
      </c>
      <c r="HH61" s="51">
        <f t="shared" si="245"/>
        <v>0</v>
      </c>
      <c r="HI61" s="51">
        <f t="shared" si="245"/>
        <v>0</v>
      </c>
      <c r="HJ61" s="51">
        <f t="shared" si="245"/>
        <v>0</v>
      </c>
      <c r="HK61" s="51">
        <f t="shared" si="245"/>
        <v>0</v>
      </c>
      <c r="HL61" s="51">
        <f t="shared" si="245"/>
        <v>0</v>
      </c>
      <c r="HM61" s="51">
        <f t="shared" si="245"/>
        <v>0</v>
      </c>
      <c r="HN61" s="51">
        <f t="shared" si="245"/>
        <v>0</v>
      </c>
      <c r="HO61" s="51">
        <f t="shared" si="245"/>
        <v>0</v>
      </c>
      <c r="HP61" s="51">
        <f t="shared" si="245"/>
        <v>0</v>
      </c>
      <c r="HR61" s="46">
        <v>58</v>
      </c>
      <c r="HS61" s="49">
        <f t="shared" si="35"/>
        <v>290</v>
      </c>
      <c r="HT61" s="52" t="str">
        <f t="shared" si="36"/>
        <v/>
      </c>
      <c r="HU61" s="63">
        <f t="shared" si="37"/>
        <v>0</v>
      </c>
      <c r="HV61" s="50">
        <f t="shared" si="207"/>
        <v>0</v>
      </c>
      <c r="HW61" s="50" t="str">
        <f t="shared" si="184"/>
        <v>04:50</v>
      </c>
      <c r="HX61" s="50">
        <v>0</v>
      </c>
      <c r="HY61" s="62">
        <f>HY60+HX61*Escenario1!$D$15*0.06</f>
        <v>468.72665229745769</v>
      </c>
      <c r="HZ61" s="50">
        <f t="shared" si="38"/>
        <v>0</v>
      </c>
      <c r="IA61" s="64">
        <f>IA60+HZ61*Escenario1!$D$15*0.06</f>
        <v>258.16395932323189</v>
      </c>
      <c r="IB61" s="54"/>
      <c r="IC61" s="47">
        <v>59</v>
      </c>
      <c r="ID61" s="48">
        <f t="shared" si="185"/>
        <v>0</v>
      </c>
      <c r="IE61" s="48">
        <f t="shared" si="246"/>
        <v>0</v>
      </c>
      <c r="IF61" s="48">
        <f t="shared" si="246"/>
        <v>0</v>
      </c>
      <c r="IG61" s="48">
        <f t="shared" si="246"/>
        <v>0</v>
      </c>
      <c r="IH61" s="48">
        <f t="shared" si="246"/>
        <v>0</v>
      </c>
      <c r="II61" s="48">
        <f t="shared" si="246"/>
        <v>0</v>
      </c>
      <c r="IJ61" s="48">
        <f t="shared" si="246"/>
        <v>0</v>
      </c>
      <c r="IK61" s="48">
        <f t="shared" si="246"/>
        <v>0</v>
      </c>
      <c r="IL61" s="48">
        <f t="shared" si="246"/>
        <v>0</v>
      </c>
      <c r="IM61" s="48">
        <f t="shared" si="246"/>
        <v>0</v>
      </c>
      <c r="IN61" s="48">
        <f t="shared" si="246"/>
        <v>0</v>
      </c>
      <c r="IO61" s="48">
        <f t="shared" si="247"/>
        <v>0</v>
      </c>
      <c r="IP61" s="48">
        <f t="shared" si="247"/>
        <v>0</v>
      </c>
      <c r="IQ61" s="48">
        <f t="shared" si="247"/>
        <v>0</v>
      </c>
      <c r="IR61" s="48">
        <f t="shared" si="247"/>
        <v>0</v>
      </c>
      <c r="IS61" s="48">
        <f t="shared" si="247"/>
        <v>0</v>
      </c>
      <c r="IT61" s="48">
        <f t="shared" si="247"/>
        <v>0</v>
      </c>
      <c r="IU61" s="48">
        <f t="shared" si="247"/>
        <v>0</v>
      </c>
      <c r="IV61" s="48">
        <f t="shared" si="247"/>
        <v>0</v>
      </c>
      <c r="IW61" s="48">
        <f t="shared" si="247"/>
        <v>0</v>
      </c>
      <c r="IX61" s="48">
        <f t="shared" si="247"/>
        <v>0</v>
      </c>
      <c r="IY61" s="48">
        <f t="shared" si="248"/>
        <v>0</v>
      </c>
      <c r="IZ61" s="48">
        <f t="shared" si="248"/>
        <v>0</v>
      </c>
      <c r="JA61" s="48">
        <f t="shared" si="248"/>
        <v>0</v>
      </c>
      <c r="JB61" s="48">
        <f t="shared" si="248"/>
        <v>0</v>
      </c>
      <c r="JC61" s="48">
        <f t="shared" si="248"/>
        <v>0</v>
      </c>
      <c r="JD61" s="48">
        <f t="shared" si="248"/>
        <v>0</v>
      </c>
      <c r="JE61" s="48">
        <f t="shared" si="248"/>
        <v>0</v>
      </c>
      <c r="JF61" s="48">
        <f t="shared" si="248"/>
        <v>0</v>
      </c>
      <c r="JG61" s="48">
        <f t="shared" si="248"/>
        <v>0</v>
      </c>
      <c r="JH61" s="48">
        <f t="shared" si="248"/>
        <v>0</v>
      </c>
      <c r="JI61" s="48">
        <f t="shared" si="249"/>
        <v>0</v>
      </c>
      <c r="JJ61" s="48">
        <f t="shared" si="249"/>
        <v>0</v>
      </c>
      <c r="JK61" s="48">
        <f t="shared" si="249"/>
        <v>0</v>
      </c>
      <c r="JL61" s="48">
        <f t="shared" si="249"/>
        <v>0</v>
      </c>
      <c r="JM61" s="48">
        <f t="shared" si="249"/>
        <v>0</v>
      </c>
      <c r="JN61" s="48">
        <f t="shared" si="249"/>
        <v>0</v>
      </c>
      <c r="JO61" s="48">
        <f t="shared" si="249"/>
        <v>0</v>
      </c>
      <c r="JP61" s="48">
        <f t="shared" si="249"/>
        <v>0</v>
      </c>
      <c r="JQ61" s="48">
        <f t="shared" si="249"/>
        <v>0</v>
      </c>
      <c r="JR61" s="48">
        <f t="shared" si="249"/>
        <v>0</v>
      </c>
      <c r="JS61" s="48">
        <f t="shared" si="250"/>
        <v>0</v>
      </c>
      <c r="JT61" s="48">
        <f t="shared" si="250"/>
        <v>0</v>
      </c>
      <c r="JU61" s="48">
        <f t="shared" si="250"/>
        <v>0</v>
      </c>
      <c r="JV61" s="48">
        <f t="shared" si="250"/>
        <v>0</v>
      </c>
      <c r="JW61" s="48">
        <f t="shared" si="250"/>
        <v>0</v>
      </c>
      <c r="JX61" s="48">
        <f t="shared" si="250"/>
        <v>0</v>
      </c>
      <c r="JY61" s="48">
        <f t="shared" si="250"/>
        <v>0</v>
      </c>
      <c r="JZ61" s="48">
        <f t="shared" si="250"/>
        <v>0</v>
      </c>
      <c r="KA61" s="48">
        <f t="shared" si="250"/>
        <v>4.4751983576649488E-5</v>
      </c>
      <c r="KB61" s="48">
        <f t="shared" si="250"/>
        <v>1.1151658490373781E-4</v>
      </c>
      <c r="KC61" s="48">
        <f t="shared" si="251"/>
        <v>2.5595687974807398E-4</v>
      </c>
      <c r="KD61" s="48">
        <f t="shared" si="251"/>
        <v>5.8604981628922268E-4</v>
      </c>
      <c r="KE61" s="48">
        <f t="shared" si="251"/>
        <v>1.3658629589843377E-3</v>
      </c>
      <c r="KF61" s="48">
        <f t="shared" si="251"/>
        <v>3.2093238342923826E-3</v>
      </c>
      <c r="KG61" s="48">
        <f t="shared" si="251"/>
        <v>7.8504339864859992E-3</v>
      </c>
      <c r="KH61" s="48">
        <f t="shared" si="251"/>
        <v>1.2976985830460603E-2</v>
      </c>
      <c r="KI61" s="48">
        <f t="shared" si="251"/>
        <v>6.7154609757989992E-3</v>
      </c>
      <c r="KJ61" s="48">
        <f t="shared" si="251"/>
        <v>0</v>
      </c>
      <c r="KK61" s="48">
        <f t="shared" si="251"/>
        <v>0</v>
      </c>
      <c r="KL61" s="48">
        <f t="shared" si="251"/>
        <v>0</v>
      </c>
      <c r="KM61" s="48">
        <f t="shared" si="252"/>
        <v>0</v>
      </c>
      <c r="KN61" s="48">
        <f t="shared" si="252"/>
        <v>0</v>
      </c>
      <c r="KO61" s="48">
        <f t="shared" si="252"/>
        <v>0</v>
      </c>
      <c r="KP61" s="48">
        <f t="shared" si="252"/>
        <v>0</v>
      </c>
      <c r="KQ61" s="48">
        <f t="shared" si="252"/>
        <v>0</v>
      </c>
      <c r="KR61" s="48">
        <f t="shared" si="252"/>
        <v>0</v>
      </c>
      <c r="KS61" s="48">
        <f t="shared" si="252"/>
        <v>0</v>
      </c>
      <c r="KT61" s="48">
        <f t="shared" si="252"/>
        <v>0</v>
      </c>
      <c r="KU61" s="48">
        <f t="shared" si="252"/>
        <v>0</v>
      </c>
      <c r="KV61" s="48">
        <f t="shared" si="252"/>
        <v>0</v>
      </c>
      <c r="KW61" s="48">
        <f t="shared" si="253"/>
        <v>0</v>
      </c>
      <c r="KX61" s="48">
        <f t="shared" si="253"/>
        <v>0</v>
      </c>
      <c r="KY61" s="48">
        <f t="shared" si="253"/>
        <v>0</v>
      </c>
      <c r="KZ61" s="48">
        <f t="shared" si="253"/>
        <v>0</v>
      </c>
      <c r="LA61" s="48">
        <f t="shared" si="253"/>
        <v>0</v>
      </c>
      <c r="LB61" s="48">
        <f t="shared" si="253"/>
        <v>0</v>
      </c>
      <c r="LC61" s="48">
        <f t="shared" si="253"/>
        <v>0</v>
      </c>
      <c r="LD61" s="48">
        <f t="shared" si="253"/>
        <v>0</v>
      </c>
      <c r="LE61" s="48">
        <f t="shared" si="253"/>
        <v>0</v>
      </c>
      <c r="LF61" s="48">
        <f t="shared" si="253"/>
        <v>0</v>
      </c>
      <c r="LG61" s="48">
        <f t="shared" si="254"/>
        <v>0</v>
      </c>
      <c r="LH61" s="48">
        <f t="shared" si="254"/>
        <v>0</v>
      </c>
      <c r="LI61" s="48">
        <f t="shared" si="254"/>
        <v>0</v>
      </c>
      <c r="LJ61" s="48">
        <f t="shared" si="254"/>
        <v>0</v>
      </c>
      <c r="LK61" s="48">
        <f t="shared" si="254"/>
        <v>0</v>
      </c>
      <c r="LL61" s="48">
        <f t="shared" si="254"/>
        <v>0</v>
      </c>
      <c r="LM61" s="48">
        <f t="shared" si="254"/>
        <v>0</v>
      </c>
      <c r="LN61" s="48">
        <f t="shared" si="254"/>
        <v>0</v>
      </c>
      <c r="LO61" s="48">
        <f t="shared" si="254"/>
        <v>0</v>
      </c>
      <c r="LP61" s="48">
        <f t="shared" si="254"/>
        <v>0</v>
      </c>
      <c r="LQ61" s="48">
        <f t="shared" si="255"/>
        <v>0</v>
      </c>
      <c r="LR61" s="48">
        <f t="shared" si="255"/>
        <v>0</v>
      </c>
      <c r="LS61" s="48">
        <f t="shared" si="255"/>
        <v>0</v>
      </c>
      <c r="LT61" s="48">
        <f t="shared" si="255"/>
        <v>0</v>
      </c>
      <c r="LU61" s="48">
        <f t="shared" si="255"/>
        <v>0</v>
      </c>
      <c r="LV61" s="48">
        <f t="shared" si="255"/>
        <v>0</v>
      </c>
      <c r="LW61" s="48">
        <f t="shared" si="255"/>
        <v>0</v>
      </c>
      <c r="LX61" s="48">
        <f t="shared" si="255"/>
        <v>0</v>
      </c>
      <c r="LY61" s="48">
        <f t="shared" si="255"/>
        <v>0</v>
      </c>
      <c r="LZ61" s="48">
        <f t="shared" si="255"/>
        <v>0</v>
      </c>
      <c r="MA61" s="48">
        <f t="shared" si="256"/>
        <v>0</v>
      </c>
      <c r="MB61" s="48">
        <f t="shared" si="256"/>
        <v>0</v>
      </c>
      <c r="MC61" s="48">
        <f t="shared" si="256"/>
        <v>0</v>
      </c>
      <c r="MD61" s="48">
        <f t="shared" si="256"/>
        <v>0</v>
      </c>
      <c r="ME61" s="48">
        <f t="shared" si="256"/>
        <v>0</v>
      </c>
      <c r="MF61" s="48">
        <f t="shared" si="256"/>
        <v>0</v>
      </c>
      <c r="MG61" s="48">
        <f t="shared" si="256"/>
        <v>0</v>
      </c>
      <c r="MH61" s="48">
        <f t="shared" si="256"/>
        <v>0</v>
      </c>
      <c r="MI61" s="48">
        <f t="shared" si="256"/>
        <v>0</v>
      </c>
      <c r="MJ61" s="48">
        <f t="shared" si="256"/>
        <v>0</v>
      </c>
      <c r="MK61" s="48">
        <f t="shared" si="257"/>
        <v>0</v>
      </c>
      <c r="ML61" s="48">
        <f t="shared" si="257"/>
        <v>0</v>
      </c>
      <c r="MM61" s="48">
        <f t="shared" si="257"/>
        <v>0</v>
      </c>
      <c r="MN61" s="48">
        <f t="shared" si="257"/>
        <v>0</v>
      </c>
      <c r="MO61" s="48">
        <f t="shared" si="257"/>
        <v>0</v>
      </c>
      <c r="MP61" s="48">
        <f t="shared" si="257"/>
        <v>0</v>
      </c>
      <c r="MQ61" s="48">
        <f t="shared" si="257"/>
        <v>0</v>
      </c>
      <c r="MR61" s="48">
        <f t="shared" si="257"/>
        <v>0</v>
      </c>
      <c r="MS61" s="48">
        <f t="shared" si="257"/>
        <v>0</v>
      </c>
      <c r="MT61" s="48">
        <f t="shared" si="257"/>
        <v>0</v>
      </c>
      <c r="MU61" s="48">
        <f t="shared" si="258"/>
        <v>0</v>
      </c>
      <c r="MV61" s="48">
        <f t="shared" si="258"/>
        <v>0</v>
      </c>
      <c r="MW61" s="48">
        <f t="shared" si="258"/>
        <v>0</v>
      </c>
      <c r="MX61" s="48">
        <f t="shared" si="258"/>
        <v>0</v>
      </c>
      <c r="MY61" s="48">
        <f t="shared" si="258"/>
        <v>0</v>
      </c>
      <c r="MZ61" s="48">
        <f t="shared" si="258"/>
        <v>0</v>
      </c>
      <c r="NA61" s="48">
        <f t="shared" si="258"/>
        <v>0</v>
      </c>
      <c r="NB61" s="48">
        <f t="shared" si="258"/>
        <v>0</v>
      </c>
      <c r="NC61" s="48">
        <f t="shared" si="258"/>
        <v>0</v>
      </c>
      <c r="ND61" s="48">
        <f t="shared" si="258"/>
        <v>0</v>
      </c>
      <c r="NE61" s="48">
        <f t="shared" si="259"/>
        <v>0</v>
      </c>
      <c r="NF61" s="48">
        <f t="shared" si="259"/>
        <v>0</v>
      </c>
      <c r="NG61" s="48">
        <f t="shared" si="259"/>
        <v>0</v>
      </c>
      <c r="NH61" s="48">
        <f t="shared" si="259"/>
        <v>0</v>
      </c>
      <c r="NI61" s="48">
        <f t="shared" si="259"/>
        <v>0</v>
      </c>
      <c r="NJ61" s="48">
        <f t="shared" si="259"/>
        <v>0</v>
      </c>
      <c r="NK61" s="48">
        <f t="shared" si="259"/>
        <v>0</v>
      </c>
      <c r="NL61" s="48">
        <f t="shared" si="259"/>
        <v>0</v>
      </c>
      <c r="NM61" s="48">
        <f t="shared" si="259"/>
        <v>0</v>
      </c>
      <c r="NN61" s="48">
        <f t="shared" si="259"/>
        <v>0</v>
      </c>
      <c r="NO61" s="48">
        <f t="shared" si="260"/>
        <v>0</v>
      </c>
      <c r="NP61" s="48">
        <f t="shared" si="260"/>
        <v>0</v>
      </c>
      <c r="NQ61" s="48">
        <f t="shared" si="260"/>
        <v>0</v>
      </c>
      <c r="NR61" s="48">
        <f t="shared" si="260"/>
        <v>0</v>
      </c>
      <c r="NS61" s="48">
        <f t="shared" si="260"/>
        <v>0</v>
      </c>
      <c r="NT61" s="48">
        <f t="shared" si="260"/>
        <v>0</v>
      </c>
      <c r="NU61" s="48">
        <f t="shared" si="260"/>
        <v>0</v>
      </c>
      <c r="NV61" s="48">
        <f t="shared" si="260"/>
        <v>0</v>
      </c>
      <c r="NW61" s="48">
        <f t="shared" si="260"/>
        <v>0</v>
      </c>
      <c r="NX61" s="48">
        <f t="shared" si="260"/>
        <v>0</v>
      </c>
      <c r="NY61" s="48">
        <f t="shared" si="261"/>
        <v>0</v>
      </c>
      <c r="NZ61" s="48">
        <f t="shared" si="261"/>
        <v>0</v>
      </c>
      <c r="OA61" s="48">
        <f t="shared" si="261"/>
        <v>0</v>
      </c>
      <c r="OB61" s="48">
        <f t="shared" si="261"/>
        <v>0</v>
      </c>
      <c r="OC61" s="48">
        <f t="shared" si="261"/>
        <v>0</v>
      </c>
      <c r="OD61" s="48">
        <f t="shared" si="261"/>
        <v>0</v>
      </c>
      <c r="OE61" s="48">
        <f t="shared" si="261"/>
        <v>0</v>
      </c>
      <c r="OF61" s="48">
        <f t="shared" si="261"/>
        <v>0</v>
      </c>
      <c r="OG61" s="48">
        <f t="shared" si="261"/>
        <v>0</v>
      </c>
      <c r="OH61" s="48">
        <f t="shared" si="261"/>
        <v>0</v>
      </c>
      <c r="OI61" s="48">
        <f t="shared" si="262"/>
        <v>0</v>
      </c>
      <c r="OJ61" s="48">
        <f t="shared" si="262"/>
        <v>0</v>
      </c>
      <c r="OK61" s="48">
        <f t="shared" si="262"/>
        <v>0</v>
      </c>
      <c r="OL61" s="48">
        <f t="shared" si="262"/>
        <v>0</v>
      </c>
      <c r="OM61" s="48">
        <f t="shared" si="262"/>
        <v>0</v>
      </c>
      <c r="ON61" s="48">
        <f t="shared" si="262"/>
        <v>0</v>
      </c>
      <c r="OO61" s="48">
        <f t="shared" si="262"/>
        <v>0</v>
      </c>
      <c r="OP61" s="48">
        <f t="shared" si="262"/>
        <v>0</v>
      </c>
      <c r="OQ61" s="48">
        <f t="shared" si="262"/>
        <v>0</v>
      </c>
      <c r="OR61" s="48">
        <f t="shared" si="262"/>
        <v>0</v>
      </c>
      <c r="OS61" s="48">
        <f t="shared" si="263"/>
        <v>0</v>
      </c>
      <c r="OT61" s="48">
        <f t="shared" si="263"/>
        <v>0</v>
      </c>
      <c r="OU61" s="48">
        <f t="shared" si="263"/>
        <v>0</v>
      </c>
      <c r="OV61" s="48">
        <f t="shared" si="263"/>
        <v>0</v>
      </c>
      <c r="OW61" s="48">
        <f t="shared" si="263"/>
        <v>0</v>
      </c>
      <c r="OX61" s="48">
        <f t="shared" si="263"/>
        <v>0</v>
      </c>
      <c r="OY61" s="48">
        <f t="shared" si="263"/>
        <v>0</v>
      </c>
      <c r="OZ61" s="48">
        <f t="shared" si="263"/>
        <v>0</v>
      </c>
      <c r="PA61" s="48">
        <f t="shared" si="263"/>
        <v>0</v>
      </c>
      <c r="PB61" s="48">
        <f t="shared" si="263"/>
        <v>0</v>
      </c>
      <c r="PC61" s="48">
        <f t="shared" si="264"/>
        <v>0</v>
      </c>
      <c r="PD61" s="48">
        <f t="shared" si="264"/>
        <v>0</v>
      </c>
      <c r="PE61" s="48">
        <f t="shared" si="264"/>
        <v>0</v>
      </c>
      <c r="PF61" s="48">
        <f t="shared" si="264"/>
        <v>0</v>
      </c>
      <c r="PG61" s="48">
        <f t="shared" si="264"/>
        <v>0</v>
      </c>
      <c r="PH61" s="48">
        <f t="shared" si="264"/>
        <v>0</v>
      </c>
      <c r="PI61" s="48">
        <f t="shared" si="264"/>
        <v>0</v>
      </c>
      <c r="PJ61" s="48">
        <f t="shared" si="264"/>
        <v>0</v>
      </c>
      <c r="PK61" s="48">
        <f t="shared" si="264"/>
        <v>0</v>
      </c>
      <c r="PL61" s="48">
        <f t="shared" si="264"/>
        <v>0</v>
      </c>
      <c r="PM61" s="48">
        <f t="shared" si="264"/>
        <v>0</v>
      </c>
      <c r="PN61" s="48">
        <f t="shared" si="264"/>
        <v>0</v>
      </c>
    </row>
    <row r="62" spans="1:430" x14ac:dyDescent="0.3">
      <c r="A62" s="1" t="s">
        <v>171</v>
      </c>
      <c r="G62" s="8"/>
      <c r="H62" s="8"/>
      <c r="W62" s="46">
        <v>59</v>
      </c>
      <c r="X62" s="49">
        <f t="shared" si="14"/>
        <v>295</v>
      </c>
      <c r="Y62" s="52" t="str">
        <f t="shared" si="181"/>
        <v/>
      </c>
      <c r="Z62" s="63">
        <f t="shared" si="182"/>
        <v>0</v>
      </c>
      <c r="AA62" s="50">
        <f t="shared" si="187"/>
        <v>0</v>
      </c>
      <c r="AB62" s="50">
        <v>0</v>
      </c>
      <c r="AC62" s="62">
        <f t="shared" si="186"/>
        <v>211.7758949671387</v>
      </c>
      <c r="AD62" s="54"/>
      <c r="AE62" s="46">
        <v>60</v>
      </c>
      <c r="AF62" s="51">
        <f t="shared" si="183"/>
        <v>0</v>
      </c>
      <c r="AG62" s="51">
        <f t="shared" si="227"/>
        <v>0</v>
      </c>
      <c r="AH62" s="51">
        <f t="shared" si="227"/>
        <v>0</v>
      </c>
      <c r="AI62" s="51">
        <f t="shared" si="227"/>
        <v>0</v>
      </c>
      <c r="AJ62" s="51">
        <f t="shared" si="227"/>
        <v>0</v>
      </c>
      <c r="AK62" s="51">
        <f t="shared" si="227"/>
        <v>0</v>
      </c>
      <c r="AL62" s="51">
        <f t="shared" si="227"/>
        <v>0</v>
      </c>
      <c r="AM62" s="51">
        <f t="shared" si="227"/>
        <v>0</v>
      </c>
      <c r="AN62" s="51">
        <f t="shared" si="227"/>
        <v>0</v>
      </c>
      <c r="AO62" s="51">
        <f t="shared" si="227"/>
        <v>0</v>
      </c>
      <c r="AP62" s="51">
        <f t="shared" si="227"/>
        <v>0</v>
      </c>
      <c r="AQ62" s="51">
        <f t="shared" si="228"/>
        <v>0</v>
      </c>
      <c r="AR62" s="51">
        <f t="shared" si="228"/>
        <v>0</v>
      </c>
      <c r="AS62" s="51">
        <f t="shared" si="228"/>
        <v>0</v>
      </c>
      <c r="AT62" s="51">
        <f t="shared" si="228"/>
        <v>0</v>
      </c>
      <c r="AU62" s="51">
        <f t="shared" si="228"/>
        <v>0</v>
      </c>
      <c r="AV62" s="51">
        <f t="shared" si="228"/>
        <v>0</v>
      </c>
      <c r="AW62" s="51">
        <f t="shared" si="228"/>
        <v>0</v>
      </c>
      <c r="AX62" s="51">
        <f t="shared" si="228"/>
        <v>0</v>
      </c>
      <c r="AY62" s="51">
        <f t="shared" si="228"/>
        <v>0</v>
      </c>
      <c r="AZ62" s="51">
        <f t="shared" si="228"/>
        <v>0</v>
      </c>
      <c r="BA62" s="51">
        <f t="shared" si="229"/>
        <v>0</v>
      </c>
      <c r="BB62" s="51">
        <f t="shared" si="229"/>
        <v>0</v>
      </c>
      <c r="BC62" s="51">
        <f t="shared" si="229"/>
        <v>0</v>
      </c>
      <c r="BD62" s="51">
        <f t="shared" si="229"/>
        <v>0</v>
      </c>
      <c r="BE62" s="51">
        <f t="shared" si="229"/>
        <v>0</v>
      </c>
      <c r="BF62" s="51">
        <f t="shared" si="229"/>
        <v>0</v>
      </c>
      <c r="BG62" s="51">
        <f t="shared" si="229"/>
        <v>0</v>
      </c>
      <c r="BH62" s="51">
        <f t="shared" si="229"/>
        <v>0</v>
      </c>
      <c r="BI62" s="51">
        <f t="shared" si="229"/>
        <v>0</v>
      </c>
      <c r="BJ62" s="51">
        <f t="shared" si="229"/>
        <v>0</v>
      </c>
      <c r="BK62" s="51">
        <f t="shared" si="230"/>
        <v>0</v>
      </c>
      <c r="BL62" s="51">
        <f t="shared" si="230"/>
        <v>0</v>
      </c>
      <c r="BM62" s="51">
        <f t="shared" si="230"/>
        <v>0</v>
      </c>
      <c r="BN62" s="51">
        <f t="shared" si="230"/>
        <v>0</v>
      </c>
      <c r="BO62" s="51">
        <f t="shared" si="230"/>
        <v>0</v>
      </c>
      <c r="BP62" s="51">
        <f t="shared" si="230"/>
        <v>0</v>
      </c>
      <c r="BQ62" s="51">
        <f t="shared" si="230"/>
        <v>0</v>
      </c>
      <c r="BR62" s="51">
        <f t="shared" si="230"/>
        <v>0</v>
      </c>
      <c r="BS62" s="51">
        <f t="shared" si="230"/>
        <v>1.4372901692793086E-5</v>
      </c>
      <c r="BT62" s="51">
        <f t="shared" si="230"/>
        <v>2.7857067307628778E-5</v>
      </c>
      <c r="BU62" s="51">
        <f t="shared" si="231"/>
        <v>4.1075027703360157E-5</v>
      </c>
      <c r="BV62" s="51">
        <f t="shared" si="231"/>
        <v>5.9699549011322866E-5</v>
      </c>
      <c r="BW62" s="51">
        <f t="shared" si="231"/>
        <v>8.7540741517313391E-5</v>
      </c>
      <c r="BX62" s="51">
        <f t="shared" si="231"/>
        <v>1.2837388479443857E-4</v>
      </c>
      <c r="BY62" s="51">
        <f t="shared" si="231"/>
        <v>1.8776725283595457E-4</v>
      </c>
      <c r="BZ62" s="51">
        <f t="shared" si="231"/>
        <v>2.7490993918839258E-4</v>
      </c>
      <c r="CA62" s="51">
        <f t="shared" si="231"/>
        <v>4.0443968208431289E-4</v>
      </c>
      <c r="CB62" s="51">
        <f t="shared" si="231"/>
        <v>5.9827068957529241E-4</v>
      </c>
      <c r="CC62" s="51">
        <f t="shared" si="231"/>
        <v>8.8742146466493359E-4</v>
      </c>
      <c r="CD62" s="51">
        <f t="shared" si="231"/>
        <v>1.3138426304416823E-3</v>
      </c>
      <c r="CE62" s="51">
        <f t="shared" si="232"/>
        <v>1.9322447552118155E-3</v>
      </c>
      <c r="CF62" s="51">
        <f t="shared" si="232"/>
        <v>2.9578823769679957E-3</v>
      </c>
      <c r="CG62" s="51">
        <f t="shared" si="232"/>
        <v>4.3725776573519236E-3</v>
      </c>
      <c r="CH62" s="51">
        <f t="shared" si="232"/>
        <v>5.6037913669719245E-3</v>
      </c>
      <c r="CI62" s="51">
        <f t="shared" si="232"/>
        <v>6.0067150249743864E-3</v>
      </c>
      <c r="CJ62" s="51">
        <f t="shared" si="232"/>
        <v>5.0334268353983951E-3</v>
      </c>
      <c r="CK62" s="51">
        <f t="shared" si="232"/>
        <v>2.648818732339102E-3</v>
      </c>
      <c r="CL62" s="51">
        <f t="shared" si="232"/>
        <v>7.6072713075802073E-4</v>
      </c>
      <c r="CM62" s="51">
        <f t="shared" si="232"/>
        <v>0</v>
      </c>
      <c r="CN62" s="51">
        <f t="shared" si="232"/>
        <v>0</v>
      </c>
      <c r="CO62" s="51">
        <f t="shared" si="233"/>
        <v>0</v>
      </c>
      <c r="CP62" s="51">
        <f t="shared" si="233"/>
        <v>0</v>
      </c>
      <c r="CQ62" s="51">
        <f t="shared" si="233"/>
        <v>0</v>
      </c>
      <c r="CR62" s="51">
        <f t="shared" si="233"/>
        <v>0</v>
      </c>
      <c r="CS62" s="51">
        <f t="shared" si="233"/>
        <v>0</v>
      </c>
      <c r="CT62" s="51">
        <f t="shared" si="233"/>
        <v>0</v>
      </c>
      <c r="CU62" s="51">
        <f t="shared" si="233"/>
        <v>0</v>
      </c>
      <c r="CV62" s="51">
        <f t="shared" si="233"/>
        <v>0</v>
      </c>
      <c r="CW62" s="51">
        <f t="shared" si="233"/>
        <v>0</v>
      </c>
      <c r="CX62" s="51">
        <f t="shared" si="233"/>
        <v>0</v>
      </c>
      <c r="CY62" s="51">
        <f t="shared" si="234"/>
        <v>0</v>
      </c>
      <c r="CZ62" s="51">
        <f t="shared" si="234"/>
        <v>0</v>
      </c>
      <c r="DA62" s="51">
        <f t="shared" si="234"/>
        <v>0</v>
      </c>
      <c r="DB62" s="51">
        <f t="shared" si="234"/>
        <v>0</v>
      </c>
      <c r="DC62" s="51">
        <f t="shared" si="234"/>
        <v>0</v>
      </c>
      <c r="DD62" s="51">
        <f t="shared" si="234"/>
        <v>0</v>
      </c>
      <c r="DE62" s="51">
        <f t="shared" si="234"/>
        <v>0</v>
      </c>
      <c r="DF62" s="51">
        <f t="shared" si="234"/>
        <v>0</v>
      </c>
      <c r="DG62" s="51">
        <f t="shared" si="234"/>
        <v>0</v>
      </c>
      <c r="DH62" s="51">
        <f t="shared" si="234"/>
        <v>0</v>
      </c>
      <c r="DI62" s="51">
        <f t="shared" si="235"/>
        <v>0</v>
      </c>
      <c r="DJ62" s="51">
        <f t="shared" si="235"/>
        <v>0</v>
      </c>
      <c r="DK62" s="51">
        <f t="shared" si="235"/>
        <v>0</v>
      </c>
      <c r="DL62" s="51">
        <f t="shared" si="235"/>
        <v>0</v>
      </c>
      <c r="DM62" s="51">
        <f t="shared" si="235"/>
        <v>0</v>
      </c>
      <c r="DN62" s="51">
        <f t="shared" si="235"/>
        <v>0</v>
      </c>
      <c r="DO62" s="51">
        <f t="shared" si="235"/>
        <v>0</v>
      </c>
      <c r="DP62" s="51">
        <f t="shared" si="235"/>
        <v>0</v>
      </c>
      <c r="DQ62" s="51">
        <f t="shared" si="235"/>
        <v>0</v>
      </c>
      <c r="DR62" s="51">
        <f t="shared" si="235"/>
        <v>0</v>
      </c>
      <c r="DS62" s="51">
        <f t="shared" si="236"/>
        <v>0</v>
      </c>
      <c r="DT62" s="51">
        <f t="shared" si="236"/>
        <v>0</v>
      </c>
      <c r="DU62" s="51">
        <f t="shared" si="236"/>
        <v>0</v>
      </c>
      <c r="DV62" s="51">
        <f t="shared" si="236"/>
        <v>0</v>
      </c>
      <c r="DW62" s="51">
        <f t="shared" si="236"/>
        <v>0</v>
      </c>
      <c r="DX62" s="51">
        <f t="shared" si="236"/>
        <v>0</v>
      </c>
      <c r="DY62" s="51">
        <f t="shared" si="236"/>
        <v>0</v>
      </c>
      <c r="DZ62" s="51">
        <f t="shared" si="236"/>
        <v>0</v>
      </c>
      <c r="EA62" s="51">
        <f t="shared" si="236"/>
        <v>0</v>
      </c>
      <c r="EB62" s="51">
        <f t="shared" si="236"/>
        <v>0</v>
      </c>
      <c r="EC62" s="51">
        <f t="shared" si="237"/>
        <v>0</v>
      </c>
      <c r="ED62" s="51">
        <f t="shared" si="237"/>
        <v>0</v>
      </c>
      <c r="EE62" s="51">
        <f t="shared" si="237"/>
        <v>0</v>
      </c>
      <c r="EF62" s="51">
        <f t="shared" si="237"/>
        <v>0</v>
      </c>
      <c r="EG62" s="51">
        <f t="shared" si="237"/>
        <v>0</v>
      </c>
      <c r="EH62" s="51">
        <f t="shared" si="237"/>
        <v>0</v>
      </c>
      <c r="EI62" s="51">
        <f t="shared" si="237"/>
        <v>0</v>
      </c>
      <c r="EJ62" s="51">
        <f t="shared" si="237"/>
        <v>0</v>
      </c>
      <c r="EK62" s="51">
        <f t="shared" si="237"/>
        <v>0</v>
      </c>
      <c r="EL62" s="51">
        <f t="shared" si="237"/>
        <v>0</v>
      </c>
      <c r="EM62" s="51">
        <f t="shared" si="238"/>
        <v>0</v>
      </c>
      <c r="EN62" s="51">
        <f t="shared" si="238"/>
        <v>0</v>
      </c>
      <c r="EO62" s="51">
        <f t="shared" si="238"/>
        <v>0</v>
      </c>
      <c r="EP62" s="51">
        <f t="shared" si="238"/>
        <v>0</v>
      </c>
      <c r="EQ62" s="51">
        <f t="shared" si="238"/>
        <v>0</v>
      </c>
      <c r="ER62" s="51">
        <f t="shared" si="238"/>
        <v>0</v>
      </c>
      <c r="ES62" s="51">
        <f t="shared" si="238"/>
        <v>0</v>
      </c>
      <c r="ET62" s="51">
        <f t="shared" si="238"/>
        <v>0</v>
      </c>
      <c r="EU62" s="51">
        <f t="shared" si="238"/>
        <v>0</v>
      </c>
      <c r="EV62" s="51">
        <f t="shared" si="238"/>
        <v>0</v>
      </c>
      <c r="EW62" s="51">
        <f t="shared" si="239"/>
        <v>0</v>
      </c>
      <c r="EX62" s="51">
        <f t="shared" si="239"/>
        <v>0</v>
      </c>
      <c r="EY62" s="51">
        <f t="shared" si="239"/>
        <v>0</v>
      </c>
      <c r="EZ62" s="51">
        <f t="shared" si="239"/>
        <v>0</v>
      </c>
      <c r="FA62" s="51">
        <f t="shared" si="239"/>
        <v>0</v>
      </c>
      <c r="FB62" s="51">
        <f t="shared" si="239"/>
        <v>0</v>
      </c>
      <c r="FC62" s="51">
        <f t="shared" si="239"/>
        <v>0</v>
      </c>
      <c r="FD62" s="51">
        <f t="shared" si="239"/>
        <v>0</v>
      </c>
      <c r="FE62" s="51">
        <f t="shared" si="239"/>
        <v>0</v>
      </c>
      <c r="FF62" s="51">
        <f t="shared" si="239"/>
        <v>0</v>
      </c>
      <c r="FG62" s="51">
        <f t="shared" si="240"/>
        <v>0</v>
      </c>
      <c r="FH62" s="51">
        <f t="shared" si="240"/>
        <v>0</v>
      </c>
      <c r="FI62" s="51">
        <f t="shared" si="240"/>
        <v>0</v>
      </c>
      <c r="FJ62" s="51">
        <f t="shared" si="240"/>
        <v>0</v>
      </c>
      <c r="FK62" s="51">
        <f t="shared" si="240"/>
        <v>0</v>
      </c>
      <c r="FL62" s="51">
        <f t="shared" si="240"/>
        <v>0</v>
      </c>
      <c r="FM62" s="51">
        <f t="shared" si="240"/>
        <v>0</v>
      </c>
      <c r="FN62" s="51">
        <f t="shared" si="240"/>
        <v>0</v>
      </c>
      <c r="FO62" s="51">
        <f t="shared" si="240"/>
        <v>0</v>
      </c>
      <c r="FP62" s="51">
        <f t="shared" si="240"/>
        <v>0</v>
      </c>
      <c r="FQ62" s="51">
        <f t="shared" si="241"/>
        <v>0</v>
      </c>
      <c r="FR62" s="51">
        <f t="shared" si="241"/>
        <v>0</v>
      </c>
      <c r="FS62" s="51">
        <f t="shared" si="241"/>
        <v>0</v>
      </c>
      <c r="FT62" s="51">
        <f t="shared" si="241"/>
        <v>0</v>
      </c>
      <c r="FU62" s="51">
        <f t="shared" si="241"/>
        <v>0</v>
      </c>
      <c r="FV62" s="51">
        <f t="shared" si="241"/>
        <v>0</v>
      </c>
      <c r="FW62" s="51">
        <f t="shared" si="241"/>
        <v>0</v>
      </c>
      <c r="FX62" s="51">
        <f t="shared" si="241"/>
        <v>0</v>
      </c>
      <c r="FY62" s="51">
        <f t="shared" si="241"/>
        <v>0</v>
      </c>
      <c r="FZ62" s="51">
        <f t="shared" si="241"/>
        <v>0</v>
      </c>
      <c r="GA62" s="51">
        <f t="shared" si="242"/>
        <v>0</v>
      </c>
      <c r="GB62" s="51">
        <f t="shared" si="242"/>
        <v>0</v>
      </c>
      <c r="GC62" s="51">
        <f t="shared" si="242"/>
        <v>0</v>
      </c>
      <c r="GD62" s="51">
        <f t="shared" si="242"/>
        <v>0</v>
      </c>
      <c r="GE62" s="51">
        <f t="shared" si="242"/>
        <v>0</v>
      </c>
      <c r="GF62" s="51">
        <f t="shared" si="242"/>
        <v>0</v>
      </c>
      <c r="GG62" s="51">
        <f t="shared" si="242"/>
        <v>0</v>
      </c>
      <c r="GH62" s="51">
        <f t="shared" si="242"/>
        <v>0</v>
      </c>
      <c r="GI62" s="51">
        <f t="shared" si="242"/>
        <v>0</v>
      </c>
      <c r="GJ62" s="51">
        <f t="shared" si="242"/>
        <v>0</v>
      </c>
      <c r="GK62" s="51">
        <f t="shared" si="243"/>
        <v>0</v>
      </c>
      <c r="GL62" s="51">
        <f t="shared" si="243"/>
        <v>0</v>
      </c>
      <c r="GM62" s="51">
        <f t="shared" si="243"/>
        <v>0</v>
      </c>
      <c r="GN62" s="51">
        <f t="shared" si="243"/>
        <v>0</v>
      </c>
      <c r="GO62" s="51">
        <f t="shared" si="243"/>
        <v>0</v>
      </c>
      <c r="GP62" s="51">
        <f t="shared" si="243"/>
        <v>0</v>
      </c>
      <c r="GQ62" s="51">
        <f t="shared" si="243"/>
        <v>0</v>
      </c>
      <c r="GR62" s="51">
        <f t="shared" si="243"/>
        <v>0</v>
      </c>
      <c r="GS62" s="51">
        <f t="shared" si="243"/>
        <v>0</v>
      </c>
      <c r="GT62" s="51">
        <f t="shared" si="243"/>
        <v>0</v>
      </c>
      <c r="GU62" s="51">
        <f t="shared" si="244"/>
        <v>0</v>
      </c>
      <c r="GV62" s="51">
        <f t="shared" si="244"/>
        <v>0</v>
      </c>
      <c r="GW62" s="51">
        <f t="shared" si="244"/>
        <v>0</v>
      </c>
      <c r="GX62" s="51">
        <f t="shared" si="244"/>
        <v>0</v>
      </c>
      <c r="GY62" s="51">
        <f t="shared" si="244"/>
        <v>0</v>
      </c>
      <c r="GZ62" s="51">
        <f t="shared" si="244"/>
        <v>0</v>
      </c>
      <c r="HA62" s="51">
        <f t="shared" si="244"/>
        <v>0</v>
      </c>
      <c r="HB62" s="51">
        <f t="shared" si="244"/>
        <v>0</v>
      </c>
      <c r="HC62" s="51">
        <f t="shared" si="244"/>
        <v>0</v>
      </c>
      <c r="HD62" s="51">
        <f t="shared" si="244"/>
        <v>0</v>
      </c>
      <c r="HE62" s="51">
        <f t="shared" si="245"/>
        <v>0</v>
      </c>
      <c r="HF62" s="51">
        <f t="shared" si="245"/>
        <v>0</v>
      </c>
      <c r="HG62" s="51">
        <f t="shared" si="245"/>
        <v>0</v>
      </c>
      <c r="HH62" s="51">
        <f t="shared" si="245"/>
        <v>0</v>
      </c>
      <c r="HI62" s="51">
        <f t="shared" si="245"/>
        <v>0</v>
      </c>
      <c r="HJ62" s="51">
        <f t="shared" si="245"/>
        <v>0</v>
      </c>
      <c r="HK62" s="51">
        <f t="shared" si="245"/>
        <v>0</v>
      </c>
      <c r="HL62" s="51">
        <f t="shared" si="245"/>
        <v>0</v>
      </c>
      <c r="HM62" s="51">
        <f t="shared" si="245"/>
        <v>0</v>
      </c>
      <c r="HN62" s="51">
        <f t="shared" si="245"/>
        <v>0</v>
      </c>
      <c r="HO62" s="51">
        <f t="shared" si="245"/>
        <v>0</v>
      </c>
      <c r="HP62" s="51">
        <f t="shared" si="245"/>
        <v>0</v>
      </c>
      <c r="HR62" s="46">
        <v>59</v>
      </c>
      <c r="HS62" s="49">
        <f t="shared" si="35"/>
        <v>295</v>
      </c>
      <c r="HT62" s="52" t="str">
        <f t="shared" si="36"/>
        <v/>
      </c>
      <c r="HU62" s="63">
        <f t="shared" si="37"/>
        <v>0</v>
      </c>
      <c r="HV62" s="50">
        <f t="shared" si="207"/>
        <v>0</v>
      </c>
      <c r="HW62" s="50" t="str">
        <f t="shared" si="184"/>
        <v>04:55</v>
      </c>
      <c r="HX62" s="50">
        <v>0</v>
      </c>
      <c r="HY62" s="62">
        <f>HY61+HX62*Escenario1!$D$15*0.06</f>
        <v>468.72665229745769</v>
      </c>
      <c r="HZ62" s="50">
        <f t="shared" si="38"/>
        <v>0</v>
      </c>
      <c r="IA62" s="64">
        <f>IA61+HZ62*Escenario1!$D$15*0.06</f>
        <v>258.16395932323189</v>
      </c>
      <c r="IB62" s="54"/>
      <c r="IC62" s="47">
        <v>60</v>
      </c>
      <c r="ID62" s="48">
        <f t="shared" si="185"/>
        <v>0</v>
      </c>
      <c r="IE62" s="48">
        <f t="shared" si="246"/>
        <v>0</v>
      </c>
      <c r="IF62" s="48">
        <f t="shared" si="246"/>
        <v>0</v>
      </c>
      <c r="IG62" s="48">
        <f t="shared" si="246"/>
        <v>0</v>
      </c>
      <c r="IH62" s="48">
        <f t="shared" si="246"/>
        <v>0</v>
      </c>
      <c r="II62" s="48">
        <f t="shared" si="246"/>
        <v>0</v>
      </c>
      <c r="IJ62" s="48">
        <f t="shared" si="246"/>
        <v>0</v>
      </c>
      <c r="IK62" s="48">
        <f t="shared" si="246"/>
        <v>0</v>
      </c>
      <c r="IL62" s="48">
        <f t="shared" si="246"/>
        <v>0</v>
      </c>
      <c r="IM62" s="48">
        <f t="shared" si="246"/>
        <v>0</v>
      </c>
      <c r="IN62" s="48">
        <f t="shared" si="246"/>
        <v>0</v>
      </c>
      <c r="IO62" s="48">
        <f t="shared" si="247"/>
        <v>0</v>
      </c>
      <c r="IP62" s="48">
        <f t="shared" si="247"/>
        <v>0</v>
      </c>
      <c r="IQ62" s="48">
        <f t="shared" si="247"/>
        <v>0</v>
      </c>
      <c r="IR62" s="48">
        <f t="shared" si="247"/>
        <v>0</v>
      </c>
      <c r="IS62" s="48">
        <f t="shared" si="247"/>
        <v>0</v>
      </c>
      <c r="IT62" s="48">
        <f t="shared" si="247"/>
        <v>0</v>
      </c>
      <c r="IU62" s="48">
        <f t="shared" si="247"/>
        <v>0</v>
      </c>
      <c r="IV62" s="48">
        <f t="shared" si="247"/>
        <v>0</v>
      </c>
      <c r="IW62" s="48">
        <f t="shared" si="247"/>
        <v>0</v>
      </c>
      <c r="IX62" s="48">
        <f t="shared" si="247"/>
        <v>0</v>
      </c>
      <c r="IY62" s="48">
        <f t="shared" si="248"/>
        <v>0</v>
      </c>
      <c r="IZ62" s="48">
        <f t="shared" si="248"/>
        <v>0</v>
      </c>
      <c r="JA62" s="48">
        <f t="shared" si="248"/>
        <v>0</v>
      </c>
      <c r="JB62" s="48">
        <f t="shared" si="248"/>
        <v>0</v>
      </c>
      <c r="JC62" s="48">
        <f t="shared" si="248"/>
        <v>0</v>
      </c>
      <c r="JD62" s="48">
        <f t="shared" si="248"/>
        <v>0</v>
      </c>
      <c r="JE62" s="48">
        <f t="shared" si="248"/>
        <v>0</v>
      </c>
      <c r="JF62" s="48">
        <f t="shared" si="248"/>
        <v>0</v>
      </c>
      <c r="JG62" s="48">
        <f t="shared" si="248"/>
        <v>0</v>
      </c>
      <c r="JH62" s="48">
        <f t="shared" si="248"/>
        <v>0</v>
      </c>
      <c r="JI62" s="48">
        <f t="shared" si="249"/>
        <v>0</v>
      </c>
      <c r="JJ62" s="48">
        <f t="shared" si="249"/>
        <v>0</v>
      </c>
      <c r="JK62" s="48">
        <f t="shared" si="249"/>
        <v>0</v>
      </c>
      <c r="JL62" s="48">
        <f t="shared" si="249"/>
        <v>0</v>
      </c>
      <c r="JM62" s="48">
        <f t="shared" si="249"/>
        <v>0</v>
      </c>
      <c r="JN62" s="48">
        <f t="shared" si="249"/>
        <v>0</v>
      </c>
      <c r="JO62" s="48">
        <f t="shared" si="249"/>
        <v>0</v>
      </c>
      <c r="JP62" s="48">
        <f t="shared" si="249"/>
        <v>0</v>
      </c>
      <c r="JQ62" s="48">
        <f t="shared" si="249"/>
        <v>0</v>
      </c>
      <c r="JR62" s="48">
        <f t="shared" si="249"/>
        <v>0</v>
      </c>
      <c r="JS62" s="48">
        <f t="shared" si="250"/>
        <v>0</v>
      </c>
      <c r="JT62" s="48">
        <f t="shared" si="250"/>
        <v>0</v>
      </c>
      <c r="JU62" s="48">
        <f t="shared" si="250"/>
        <v>0</v>
      </c>
      <c r="JV62" s="48">
        <f t="shared" si="250"/>
        <v>0</v>
      </c>
      <c r="JW62" s="48">
        <f t="shared" si="250"/>
        <v>0</v>
      </c>
      <c r="JX62" s="48">
        <f t="shared" si="250"/>
        <v>0</v>
      </c>
      <c r="JY62" s="48">
        <f t="shared" si="250"/>
        <v>0</v>
      </c>
      <c r="JZ62" s="48">
        <f t="shared" si="250"/>
        <v>0</v>
      </c>
      <c r="KA62" s="48">
        <f t="shared" si="250"/>
        <v>0</v>
      </c>
      <c r="KB62" s="48">
        <f t="shared" si="250"/>
        <v>4.4751983576649488E-5</v>
      </c>
      <c r="KC62" s="48">
        <f t="shared" si="251"/>
        <v>1.1151658490373781E-4</v>
      </c>
      <c r="KD62" s="48">
        <f t="shared" si="251"/>
        <v>2.5595687974807398E-4</v>
      </c>
      <c r="KE62" s="48">
        <f t="shared" si="251"/>
        <v>5.8604981628922268E-4</v>
      </c>
      <c r="KF62" s="48">
        <f t="shared" si="251"/>
        <v>1.3658629589843377E-3</v>
      </c>
      <c r="KG62" s="48">
        <f t="shared" si="251"/>
        <v>3.2093238342923826E-3</v>
      </c>
      <c r="KH62" s="48">
        <f t="shared" si="251"/>
        <v>7.8504339864859992E-3</v>
      </c>
      <c r="KI62" s="48">
        <f t="shared" si="251"/>
        <v>1.2976985830460603E-2</v>
      </c>
      <c r="KJ62" s="48">
        <f t="shared" si="251"/>
        <v>6.7154609757989992E-3</v>
      </c>
      <c r="KK62" s="48">
        <f t="shared" si="251"/>
        <v>0</v>
      </c>
      <c r="KL62" s="48">
        <f t="shared" si="251"/>
        <v>0</v>
      </c>
      <c r="KM62" s="48">
        <f t="shared" si="252"/>
        <v>0</v>
      </c>
      <c r="KN62" s="48">
        <f t="shared" si="252"/>
        <v>0</v>
      </c>
      <c r="KO62" s="48">
        <f t="shared" si="252"/>
        <v>0</v>
      </c>
      <c r="KP62" s="48">
        <f t="shared" si="252"/>
        <v>0</v>
      </c>
      <c r="KQ62" s="48">
        <f t="shared" si="252"/>
        <v>0</v>
      </c>
      <c r="KR62" s="48">
        <f t="shared" si="252"/>
        <v>0</v>
      </c>
      <c r="KS62" s="48">
        <f t="shared" si="252"/>
        <v>0</v>
      </c>
      <c r="KT62" s="48">
        <f t="shared" si="252"/>
        <v>0</v>
      </c>
      <c r="KU62" s="48">
        <f t="shared" si="252"/>
        <v>0</v>
      </c>
      <c r="KV62" s="48">
        <f t="shared" si="252"/>
        <v>0</v>
      </c>
      <c r="KW62" s="48">
        <f t="shared" si="253"/>
        <v>0</v>
      </c>
      <c r="KX62" s="48">
        <f t="shared" si="253"/>
        <v>0</v>
      </c>
      <c r="KY62" s="48">
        <f t="shared" si="253"/>
        <v>0</v>
      </c>
      <c r="KZ62" s="48">
        <f t="shared" si="253"/>
        <v>0</v>
      </c>
      <c r="LA62" s="48">
        <f t="shared" si="253"/>
        <v>0</v>
      </c>
      <c r="LB62" s="48">
        <f t="shared" si="253"/>
        <v>0</v>
      </c>
      <c r="LC62" s="48">
        <f t="shared" si="253"/>
        <v>0</v>
      </c>
      <c r="LD62" s="48">
        <f t="shared" si="253"/>
        <v>0</v>
      </c>
      <c r="LE62" s="48">
        <f t="shared" si="253"/>
        <v>0</v>
      </c>
      <c r="LF62" s="48">
        <f t="shared" si="253"/>
        <v>0</v>
      </c>
      <c r="LG62" s="48">
        <f t="shared" si="254"/>
        <v>0</v>
      </c>
      <c r="LH62" s="48">
        <f t="shared" si="254"/>
        <v>0</v>
      </c>
      <c r="LI62" s="48">
        <f t="shared" si="254"/>
        <v>0</v>
      </c>
      <c r="LJ62" s="48">
        <f t="shared" si="254"/>
        <v>0</v>
      </c>
      <c r="LK62" s="48">
        <f t="shared" si="254"/>
        <v>0</v>
      </c>
      <c r="LL62" s="48">
        <f t="shared" si="254"/>
        <v>0</v>
      </c>
      <c r="LM62" s="48">
        <f t="shared" si="254"/>
        <v>0</v>
      </c>
      <c r="LN62" s="48">
        <f t="shared" si="254"/>
        <v>0</v>
      </c>
      <c r="LO62" s="48">
        <f t="shared" si="254"/>
        <v>0</v>
      </c>
      <c r="LP62" s="48">
        <f t="shared" si="254"/>
        <v>0</v>
      </c>
      <c r="LQ62" s="48">
        <f t="shared" si="255"/>
        <v>0</v>
      </c>
      <c r="LR62" s="48">
        <f t="shared" si="255"/>
        <v>0</v>
      </c>
      <c r="LS62" s="48">
        <f t="shared" si="255"/>
        <v>0</v>
      </c>
      <c r="LT62" s="48">
        <f t="shared" si="255"/>
        <v>0</v>
      </c>
      <c r="LU62" s="48">
        <f t="shared" si="255"/>
        <v>0</v>
      </c>
      <c r="LV62" s="48">
        <f t="shared" si="255"/>
        <v>0</v>
      </c>
      <c r="LW62" s="48">
        <f t="shared" si="255"/>
        <v>0</v>
      </c>
      <c r="LX62" s="48">
        <f t="shared" si="255"/>
        <v>0</v>
      </c>
      <c r="LY62" s="48">
        <f t="shared" si="255"/>
        <v>0</v>
      </c>
      <c r="LZ62" s="48">
        <f t="shared" si="255"/>
        <v>0</v>
      </c>
      <c r="MA62" s="48">
        <f t="shared" si="256"/>
        <v>0</v>
      </c>
      <c r="MB62" s="48">
        <f t="shared" si="256"/>
        <v>0</v>
      </c>
      <c r="MC62" s="48">
        <f t="shared" si="256"/>
        <v>0</v>
      </c>
      <c r="MD62" s="48">
        <f t="shared" si="256"/>
        <v>0</v>
      </c>
      <c r="ME62" s="48">
        <f t="shared" si="256"/>
        <v>0</v>
      </c>
      <c r="MF62" s="48">
        <f t="shared" si="256"/>
        <v>0</v>
      </c>
      <c r="MG62" s="48">
        <f t="shared" si="256"/>
        <v>0</v>
      </c>
      <c r="MH62" s="48">
        <f t="shared" si="256"/>
        <v>0</v>
      </c>
      <c r="MI62" s="48">
        <f t="shared" si="256"/>
        <v>0</v>
      </c>
      <c r="MJ62" s="48">
        <f t="shared" si="256"/>
        <v>0</v>
      </c>
      <c r="MK62" s="48">
        <f t="shared" si="257"/>
        <v>0</v>
      </c>
      <c r="ML62" s="48">
        <f t="shared" si="257"/>
        <v>0</v>
      </c>
      <c r="MM62" s="48">
        <f t="shared" si="257"/>
        <v>0</v>
      </c>
      <c r="MN62" s="48">
        <f t="shared" si="257"/>
        <v>0</v>
      </c>
      <c r="MO62" s="48">
        <f t="shared" si="257"/>
        <v>0</v>
      </c>
      <c r="MP62" s="48">
        <f t="shared" si="257"/>
        <v>0</v>
      </c>
      <c r="MQ62" s="48">
        <f t="shared" si="257"/>
        <v>0</v>
      </c>
      <c r="MR62" s="48">
        <f t="shared" si="257"/>
        <v>0</v>
      </c>
      <c r="MS62" s="48">
        <f t="shared" si="257"/>
        <v>0</v>
      </c>
      <c r="MT62" s="48">
        <f t="shared" si="257"/>
        <v>0</v>
      </c>
      <c r="MU62" s="48">
        <f t="shared" si="258"/>
        <v>0</v>
      </c>
      <c r="MV62" s="48">
        <f t="shared" si="258"/>
        <v>0</v>
      </c>
      <c r="MW62" s="48">
        <f t="shared" si="258"/>
        <v>0</v>
      </c>
      <c r="MX62" s="48">
        <f t="shared" si="258"/>
        <v>0</v>
      </c>
      <c r="MY62" s="48">
        <f t="shared" si="258"/>
        <v>0</v>
      </c>
      <c r="MZ62" s="48">
        <f t="shared" si="258"/>
        <v>0</v>
      </c>
      <c r="NA62" s="48">
        <f t="shared" si="258"/>
        <v>0</v>
      </c>
      <c r="NB62" s="48">
        <f t="shared" si="258"/>
        <v>0</v>
      </c>
      <c r="NC62" s="48">
        <f t="shared" si="258"/>
        <v>0</v>
      </c>
      <c r="ND62" s="48">
        <f t="shared" si="258"/>
        <v>0</v>
      </c>
      <c r="NE62" s="48">
        <f t="shared" si="259"/>
        <v>0</v>
      </c>
      <c r="NF62" s="48">
        <f t="shared" si="259"/>
        <v>0</v>
      </c>
      <c r="NG62" s="48">
        <f t="shared" si="259"/>
        <v>0</v>
      </c>
      <c r="NH62" s="48">
        <f t="shared" si="259"/>
        <v>0</v>
      </c>
      <c r="NI62" s="48">
        <f t="shared" si="259"/>
        <v>0</v>
      </c>
      <c r="NJ62" s="48">
        <f t="shared" si="259"/>
        <v>0</v>
      </c>
      <c r="NK62" s="48">
        <f t="shared" si="259"/>
        <v>0</v>
      </c>
      <c r="NL62" s="48">
        <f t="shared" si="259"/>
        <v>0</v>
      </c>
      <c r="NM62" s="48">
        <f t="shared" si="259"/>
        <v>0</v>
      </c>
      <c r="NN62" s="48">
        <f t="shared" si="259"/>
        <v>0</v>
      </c>
      <c r="NO62" s="48">
        <f t="shared" si="260"/>
        <v>0</v>
      </c>
      <c r="NP62" s="48">
        <f t="shared" si="260"/>
        <v>0</v>
      </c>
      <c r="NQ62" s="48">
        <f t="shared" si="260"/>
        <v>0</v>
      </c>
      <c r="NR62" s="48">
        <f t="shared" si="260"/>
        <v>0</v>
      </c>
      <c r="NS62" s="48">
        <f t="shared" si="260"/>
        <v>0</v>
      </c>
      <c r="NT62" s="48">
        <f t="shared" si="260"/>
        <v>0</v>
      </c>
      <c r="NU62" s="48">
        <f t="shared" si="260"/>
        <v>0</v>
      </c>
      <c r="NV62" s="48">
        <f t="shared" si="260"/>
        <v>0</v>
      </c>
      <c r="NW62" s="48">
        <f t="shared" si="260"/>
        <v>0</v>
      </c>
      <c r="NX62" s="48">
        <f t="shared" si="260"/>
        <v>0</v>
      </c>
      <c r="NY62" s="48">
        <f t="shared" si="261"/>
        <v>0</v>
      </c>
      <c r="NZ62" s="48">
        <f t="shared" si="261"/>
        <v>0</v>
      </c>
      <c r="OA62" s="48">
        <f t="shared" si="261"/>
        <v>0</v>
      </c>
      <c r="OB62" s="48">
        <f t="shared" si="261"/>
        <v>0</v>
      </c>
      <c r="OC62" s="48">
        <f t="shared" si="261"/>
        <v>0</v>
      </c>
      <c r="OD62" s="48">
        <f t="shared" si="261"/>
        <v>0</v>
      </c>
      <c r="OE62" s="48">
        <f t="shared" si="261"/>
        <v>0</v>
      </c>
      <c r="OF62" s="48">
        <f t="shared" si="261"/>
        <v>0</v>
      </c>
      <c r="OG62" s="48">
        <f t="shared" si="261"/>
        <v>0</v>
      </c>
      <c r="OH62" s="48">
        <f t="shared" si="261"/>
        <v>0</v>
      </c>
      <c r="OI62" s="48">
        <f t="shared" si="262"/>
        <v>0</v>
      </c>
      <c r="OJ62" s="48">
        <f t="shared" si="262"/>
        <v>0</v>
      </c>
      <c r="OK62" s="48">
        <f t="shared" si="262"/>
        <v>0</v>
      </c>
      <c r="OL62" s="48">
        <f t="shared" si="262"/>
        <v>0</v>
      </c>
      <c r="OM62" s="48">
        <f t="shared" si="262"/>
        <v>0</v>
      </c>
      <c r="ON62" s="48">
        <f t="shared" si="262"/>
        <v>0</v>
      </c>
      <c r="OO62" s="48">
        <f t="shared" si="262"/>
        <v>0</v>
      </c>
      <c r="OP62" s="48">
        <f t="shared" si="262"/>
        <v>0</v>
      </c>
      <c r="OQ62" s="48">
        <f t="shared" si="262"/>
        <v>0</v>
      </c>
      <c r="OR62" s="48">
        <f t="shared" si="262"/>
        <v>0</v>
      </c>
      <c r="OS62" s="48">
        <f t="shared" si="263"/>
        <v>0</v>
      </c>
      <c r="OT62" s="48">
        <f t="shared" si="263"/>
        <v>0</v>
      </c>
      <c r="OU62" s="48">
        <f t="shared" si="263"/>
        <v>0</v>
      </c>
      <c r="OV62" s="48">
        <f t="shared" si="263"/>
        <v>0</v>
      </c>
      <c r="OW62" s="48">
        <f t="shared" si="263"/>
        <v>0</v>
      </c>
      <c r="OX62" s="48">
        <f t="shared" si="263"/>
        <v>0</v>
      </c>
      <c r="OY62" s="48">
        <f t="shared" si="263"/>
        <v>0</v>
      </c>
      <c r="OZ62" s="48">
        <f t="shared" si="263"/>
        <v>0</v>
      </c>
      <c r="PA62" s="48">
        <f t="shared" si="263"/>
        <v>0</v>
      </c>
      <c r="PB62" s="48">
        <f t="shared" si="263"/>
        <v>0</v>
      </c>
      <c r="PC62" s="48">
        <f t="shared" si="264"/>
        <v>0</v>
      </c>
      <c r="PD62" s="48">
        <f t="shared" si="264"/>
        <v>0</v>
      </c>
      <c r="PE62" s="48">
        <f t="shared" si="264"/>
        <v>0</v>
      </c>
      <c r="PF62" s="48">
        <f t="shared" si="264"/>
        <v>0</v>
      </c>
      <c r="PG62" s="48">
        <f t="shared" si="264"/>
        <v>0</v>
      </c>
      <c r="PH62" s="48">
        <f t="shared" si="264"/>
        <v>0</v>
      </c>
      <c r="PI62" s="48">
        <f t="shared" si="264"/>
        <v>0</v>
      </c>
      <c r="PJ62" s="48">
        <f t="shared" si="264"/>
        <v>0</v>
      </c>
      <c r="PK62" s="48">
        <f t="shared" si="264"/>
        <v>0</v>
      </c>
      <c r="PL62" s="48">
        <f t="shared" si="264"/>
        <v>0</v>
      </c>
      <c r="PM62" s="48">
        <f t="shared" si="264"/>
        <v>0</v>
      </c>
      <c r="PN62" s="48">
        <f t="shared" si="264"/>
        <v>0</v>
      </c>
    </row>
    <row r="63" spans="1:430" ht="56.4" x14ac:dyDescent="0.3">
      <c r="A63" s="38" t="s">
        <v>141</v>
      </c>
      <c r="B63" s="38" t="s">
        <v>142</v>
      </c>
      <c r="C63" s="38" t="s">
        <v>137</v>
      </c>
      <c r="D63" s="38" t="s">
        <v>140</v>
      </c>
      <c r="E63" s="38" t="s">
        <v>139</v>
      </c>
      <c r="F63" s="38" t="s">
        <v>138</v>
      </c>
      <c r="G63" s="8"/>
      <c r="H63" s="8"/>
      <c r="W63" s="46">
        <v>60</v>
      </c>
      <c r="X63" s="49">
        <f t="shared" si="14"/>
        <v>300</v>
      </c>
      <c r="Y63" s="52" t="str">
        <f t="shared" si="181"/>
        <v/>
      </c>
      <c r="Z63" s="63">
        <f t="shared" si="182"/>
        <v>0</v>
      </c>
      <c r="AA63" s="50">
        <f t="shared" si="187"/>
        <v>0</v>
      </c>
      <c r="AB63" s="50">
        <v>0</v>
      </c>
      <c r="AC63" s="62">
        <f t="shared" si="186"/>
        <v>211.7758949671387</v>
      </c>
      <c r="AD63" s="54"/>
      <c r="AE63" s="46">
        <v>61</v>
      </c>
      <c r="AF63" s="51">
        <f t="shared" si="183"/>
        <v>0</v>
      </c>
      <c r="AG63" s="51">
        <f t="shared" si="227"/>
        <v>0</v>
      </c>
      <c r="AH63" s="51">
        <f t="shared" si="227"/>
        <v>0</v>
      </c>
      <c r="AI63" s="51">
        <f t="shared" si="227"/>
        <v>0</v>
      </c>
      <c r="AJ63" s="51">
        <f t="shared" si="227"/>
        <v>0</v>
      </c>
      <c r="AK63" s="51">
        <f t="shared" si="227"/>
        <v>0</v>
      </c>
      <c r="AL63" s="51">
        <f t="shared" si="227"/>
        <v>0</v>
      </c>
      <c r="AM63" s="51">
        <f t="shared" si="227"/>
        <v>0</v>
      </c>
      <c r="AN63" s="51">
        <f t="shared" si="227"/>
        <v>0</v>
      </c>
      <c r="AO63" s="51">
        <f t="shared" si="227"/>
        <v>0</v>
      </c>
      <c r="AP63" s="51">
        <f t="shared" si="227"/>
        <v>0</v>
      </c>
      <c r="AQ63" s="51">
        <f t="shared" si="228"/>
        <v>0</v>
      </c>
      <c r="AR63" s="51">
        <f t="shared" si="228"/>
        <v>0</v>
      </c>
      <c r="AS63" s="51">
        <f t="shared" si="228"/>
        <v>0</v>
      </c>
      <c r="AT63" s="51">
        <f t="shared" si="228"/>
        <v>0</v>
      </c>
      <c r="AU63" s="51">
        <f t="shared" si="228"/>
        <v>0</v>
      </c>
      <c r="AV63" s="51">
        <f t="shared" si="228"/>
        <v>0</v>
      </c>
      <c r="AW63" s="51">
        <f t="shared" si="228"/>
        <v>0</v>
      </c>
      <c r="AX63" s="51">
        <f t="shared" si="228"/>
        <v>0</v>
      </c>
      <c r="AY63" s="51">
        <f t="shared" si="228"/>
        <v>0</v>
      </c>
      <c r="AZ63" s="51">
        <f t="shared" si="228"/>
        <v>0</v>
      </c>
      <c r="BA63" s="51">
        <f t="shared" si="229"/>
        <v>0</v>
      </c>
      <c r="BB63" s="51">
        <f t="shared" si="229"/>
        <v>0</v>
      </c>
      <c r="BC63" s="51">
        <f t="shared" si="229"/>
        <v>0</v>
      </c>
      <c r="BD63" s="51">
        <f t="shared" si="229"/>
        <v>0</v>
      </c>
      <c r="BE63" s="51">
        <f t="shared" si="229"/>
        <v>0</v>
      </c>
      <c r="BF63" s="51">
        <f t="shared" si="229"/>
        <v>0</v>
      </c>
      <c r="BG63" s="51">
        <f t="shared" si="229"/>
        <v>0</v>
      </c>
      <c r="BH63" s="51">
        <f t="shared" si="229"/>
        <v>0</v>
      </c>
      <c r="BI63" s="51">
        <f t="shared" si="229"/>
        <v>0</v>
      </c>
      <c r="BJ63" s="51">
        <f t="shared" si="229"/>
        <v>0</v>
      </c>
      <c r="BK63" s="51">
        <f t="shared" si="230"/>
        <v>0</v>
      </c>
      <c r="BL63" s="51">
        <f t="shared" si="230"/>
        <v>0</v>
      </c>
      <c r="BM63" s="51">
        <f t="shared" si="230"/>
        <v>0</v>
      </c>
      <c r="BN63" s="51">
        <f t="shared" si="230"/>
        <v>0</v>
      </c>
      <c r="BO63" s="51">
        <f t="shared" si="230"/>
        <v>0</v>
      </c>
      <c r="BP63" s="51">
        <f t="shared" si="230"/>
        <v>0</v>
      </c>
      <c r="BQ63" s="51">
        <f t="shared" si="230"/>
        <v>0</v>
      </c>
      <c r="BR63" s="51">
        <f t="shared" si="230"/>
        <v>0</v>
      </c>
      <c r="BS63" s="51">
        <f t="shared" si="230"/>
        <v>0</v>
      </c>
      <c r="BT63" s="51">
        <f t="shared" si="230"/>
        <v>1.4372901692793086E-5</v>
      </c>
      <c r="BU63" s="51">
        <f t="shared" si="231"/>
        <v>2.7857067307628778E-5</v>
      </c>
      <c r="BV63" s="51">
        <f t="shared" si="231"/>
        <v>4.1075027703360157E-5</v>
      </c>
      <c r="BW63" s="51">
        <f t="shared" si="231"/>
        <v>5.9699549011322866E-5</v>
      </c>
      <c r="BX63" s="51">
        <f t="shared" si="231"/>
        <v>8.7540741517313391E-5</v>
      </c>
      <c r="BY63" s="51">
        <f t="shared" si="231"/>
        <v>1.2837388479443857E-4</v>
      </c>
      <c r="BZ63" s="51">
        <f t="shared" si="231"/>
        <v>1.8776725283595457E-4</v>
      </c>
      <c r="CA63" s="51">
        <f t="shared" si="231"/>
        <v>2.7490993918839258E-4</v>
      </c>
      <c r="CB63" s="51">
        <f t="shared" si="231"/>
        <v>4.0443968208431289E-4</v>
      </c>
      <c r="CC63" s="51">
        <f t="shared" si="231"/>
        <v>5.9827068957529241E-4</v>
      </c>
      <c r="CD63" s="51">
        <f t="shared" si="231"/>
        <v>8.8742146466493359E-4</v>
      </c>
      <c r="CE63" s="51">
        <f t="shared" si="232"/>
        <v>1.3138426304416823E-3</v>
      </c>
      <c r="CF63" s="51">
        <f t="shared" si="232"/>
        <v>1.9322447552118155E-3</v>
      </c>
      <c r="CG63" s="51">
        <f t="shared" si="232"/>
        <v>2.9578823769679957E-3</v>
      </c>
      <c r="CH63" s="51">
        <f t="shared" si="232"/>
        <v>4.3725776573519236E-3</v>
      </c>
      <c r="CI63" s="51">
        <f t="shared" si="232"/>
        <v>5.6037913669719245E-3</v>
      </c>
      <c r="CJ63" s="51">
        <f t="shared" si="232"/>
        <v>6.0067150249743864E-3</v>
      </c>
      <c r="CK63" s="51">
        <f t="shared" si="232"/>
        <v>5.0334268353983951E-3</v>
      </c>
      <c r="CL63" s="51">
        <f t="shared" si="232"/>
        <v>2.648818732339102E-3</v>
      </c>
      <c r="CM63" s="51">
        <f t="shared" si="232"/>
        <v>7.6072713075802073E-4</v>
      </c>
      <c r="CN63" s="51">
        <f t="shared" si="232"/>
        <v>0</v>
      </c>
      <c r="CO63" s="51">
        <f t="shared" si="233"/>
        <v>0</v>
      </c>
      <c r="CP63" s="51">
        <f t="shared" si="233"/>
        <v>0</v>
      </c>
      <c r="CQ63" s="51">
        <f t="shared" si="233"/>
        <v>0</v>
      </c>
      <c r="CR63" s="51">
        <f t="shared" si="233"/>
        <v>0</v>
      </c>
      <c r="CS63" s="51">
        <f t="shared" si="233"/>
        <v>0</v>
      </c>
      <c r="CT63" s="51">
        <f t="shared" si="233"/>
        <v>0</v>
      </c>
      <c r="CU63" s="51">
        <f t="shared" si="233"/>
        <v>0</v>
      </c>
      <c r="CV63" s="51">
        <f t="shared" si="233"/>
        <v>0</v>
      </c>
      <c r="CW63" s="51">
        <f t="shared" si="233"/>
        <v>0</v>
      </c>
      <c r="CX63" s="51">
        <f t="shared" si="233"/>
        <v>0</v>
      </c>
      <c r="CY63" s="51">
        <f t="shared" si="234"/>
        <v>0</v>
      </c>
      <c r="CZ63" s="51">
        <f t="shared" si="234"/>
        <v>0</v>
      </c>
      <c r="DA63" s="51">
        <f t="shared" si="234"/>
        <v>0</v>
      </c>
      <c r="DB63" s="51">
        <f t="shared" si="234"/>
        <v>0</v>
      </c>
      <c r="DC63" s="51">
        <f t="shared" si="234"/>
        <v>0</v>
      </c>
      <c r="DD63" s="51">
        <f t="shared" si="234"/>
        <v>0</v>
      </c>
      <c r="DE63" s="51">
        <f t="shared" si="234"/>
        <v>0</v>
      </c>
      <c r="DF63" s="51">
        <f t="shared" si="234"/>
        <v>0</v>
      </c>
      <c r="DG63" s="51">
        <f t="shared" si="234"/>
        <v>0</v>
      </c>
      <c r="DH63" s="51">
        <f t="shared" si="234"/>
        <v>0</v>
      </c>
      <c r="DI63" s="51">
        <f t="shared" si="235"/>
        <v>0</v>
      </c>
      <c r="DJ63" s="51">
        <f t="shared" si="235"/>
        <v>0</v>
      </c>
      <c r="DK63" s="51">
        <f t="shared" si="235"/>
        <v>0</v>
      </c>
      <c r="DL63" s="51">
        <f t="shared" si="235"/>
        <v>0</v>
      </c>
      <c r="DM63" s="51">
        <f t="shared" si="235"/>
        <v>0</v>
      </c>
      <c r="DN63" s="51">
        <f t="shared" si="235"/>
        <v>0</v>
      </c>
      <c r="DO63" s="51">
        <f t="shared" si="235"/>
        <v>0</v>
      </c>
      <c r="DP63" s="51">
        <f t="shared" si="235"/>
        <v>0</v>
      </c>
      <c r="DQ63" s="51">
        <f t="shared" si="235"/>
        <v>0</v>
      </c>
      <c r="DR63" s="51">
        <f t="shared" si="235"/>
        <v>0</v>
      </c>
      <c r="DS63" s="51">
        <f t="shared" si="236"/>
        <v>0</v>
      </c>
      <c r="DT63" s="51">
        <f t="shared" si="236"/>
        <v>0</v>
      </c>
      <c r="DU63" s="51">
        <f t="shared" si="236"/>
        <v>0</v>
      </c>
      <c r="DV63" s="51">
        <f t="shared" si="236"/>
        <v>0</v>
      </c>
      <c r="DW63" s="51">
        <f t="shared" si="236"/>
        <v>0</v>
      </c>
      <c r="DX63" s="51">
        <f t="shared" si="236"/>
        <v>0</v>
      </c>
      <c r="DY63" s="51">
        <f t="shared" si="236"/>
        <v>0</v>
      </c>
      <c r="DZ63" s="51">
        <f t="shared" si="236"/>
        <v>0</v>
      </c>
      <c r="EA63" s="51">
        <f t="shared" si="236"/>
        <v>0</v>
      </c>
      <c r="EB63" s="51">
        <f t="shared" si="236"/>
        <v>0</v>
      </c>
      <c r="EC63" s="51">
        <f t="shared" si="237"/>
        <v>0</v>
      </c>
      <c r="ED63" s="51">
        <f t="shared" si="237"/>
        <v>0</v>
      </c>
      <c r="EE63" s="51">
        <f t="shared" si="237"/>
        <v>0</v>
      </c>
      <c r="EF63" s="51">
        <f t="shared" si="237"/>
        <v>0</v>
      </c>
      <c r="EG63" s="51">
        <f t="shared" si="237"/>
        <v>0</v>
      </c>
      <c r="EH63" s="51">
        <f t="shared" si="237"/>
        <v>0</v>
      </c>
      <c r="EI63" s="51">
        <f t="shared" si="237"/>
        <v>0</v>
      </c>
      <c r="EJ63" s="51">
        <f t="shared" si="237"/>
        <v>0</v>
      </c>
      <c r="EK63" s="51">
        <f t="shared" si="237"/>
        <v>0</v>
      </c>
      <c r="EL63" s="51">
        <f t="shared" si="237"/>
        <v>0</v>
      </c>
      <c r="EM63" s="51">
        <f t="shared" si="238"/>
        <v>0</v>
      </c>
      <c r="EN63" s="51">
        <f t="shared" si="238"/>
        <v>0</v>
      </c>
      <c r="EO63" s="51">
        <f t="shared" si="238"/>
        <v>0</v>
      </c>
      <c r="EP63" s="51">
        <f t="shared" si="238"/>
        <v>0</v>
      </c>
      <c r="EQ63" s="51">
        <f t="shared" si="238"/>
        <v>0</v>
      </c>
      <c r="ER63" s="51">
        <f t="shared" si="238"/>
        <v>0</v>
      </c>
      <c r="ES63" s="51">
        <f t="shared" si="238"/>
        <v>0</v>
      </c>
      <c r="ET63" s="51">
        <f t="shared" si="238"/>
        <v>0</v>
      </c>
      <c r="EU63" s="51">
        <f t="shared" si="238"/>
        <v>0</v>
      </c>
      <c r="EV63" s="51">
        <f t="shared" si="238"/>
        <v>0</v>
      </c>
      <c r="EW63" s="51">
        <f t="shared" si="239"/>
        <v>0</v>
      </c>
      <c r="EX63" s="51">
        <f t="shared" si="239"/>
        <v>0</v>
      </c>
      <c r="EY63" s="51">
        <f t="shared" si="239"/>
        <v>0</v>
      </c>
      <c r="EZ63" s="51">
        <f t="shared" si="239"/>
        <v>0</v>
      </c>
      <c r="FA63" s="51">
        <f t="shared" si="239"/>
        <v>0</v>
      </c>
      <c r="FB63" s="51">
        <f t="shared" si="239"/>
        <v>0</v>
      </c>
      <c r="FC63" s="51">
        <f t="shared" si="239"/>
        <v>0</v>
      </c>
      <c r="FD63" s="51">
        <f t="shared" si="239"/>
        <v>0</v>
      </c>
      <c r="FE63" s="51">
        <f t="shared" si="239"/>
        <v>0</v>
      </c>
      <c r="FF63" s="51">
        <f t="shared" si="239"/>
        <v>0</v>
      </c>
      <c r="FG63" s="51">
        <f t="shared" si="240"/>
        <v>0</v>
      </c>
      <c r="FH63" s="51">
        <f t="shared" si="240"/>
        <v>0</v>
      </c>
      <c r="FI63" s="51">
        <f t="shared" si="240"/>
        <v>0</v>
      </c>
      <c r="FJ63" s="51">
        <f t="shared" si="240"/>
        <v>0</v>
      </c>
      <c r="FK63" s="51">
        <f t="shared" si="240"/>
        <v>0</v>
      </c>
      <c r="FL63" s="51">
        <f t="shared" si="240"/>
        <v>0</v>
      </c>
      <c r="FM63" s="51">
        <f t="shared" si="240"/>
        <v>0</v>
      </c>
      <c r="FN63" s="51">
        <f t="shared" si="240"/>
        <v>0</v>
      </c>
      <c r="FO63" s="51">
        <f t="shared" si="240"/>
        <v>0</v>
      </c>
      <c r="FP63" s="51">
        <f t="shared" si="240"/>
        <v>0</v>
      </c>
      <c r="FQ63" s="51">
        <f t="shared" si="241"/>
        <v>0</v>
      </c>
      <c r="FR63" s="51">
        <f t="shared" si="241"/>
        <v>0</v>
      </c>
      <c r="FS63" s="51">
        <f t="shared" si="241"/>
        <v>0</v>
      </c>
      <c r="FT63" s="51">
        <f t="shared" si="241"/>
        <v>0</v>
      </c>
      <c r="FU63" s="51">
        <f t="shared" si="241"/>
        <v>0</v>
      </c>
      <c r="FV63" s="51">
        <f t="shared" si="241"/>
        <v>0</v>
      </c>
      <c r="FW63" s="51">
        <f t="shared" si="241"/>
        <v>0</v>
      </c>
      <c r="FX63" s="51">
        <f t="shared" si="241"/>
        <v>0</v>
      </c>
      <c r="FY63" s="51">
        <f t="shared" si="241"/>
        <v>0</v>
      </c>
      <c r="FZ63" s="51">
        <f t="shared" si="241"/>
        <v>0</v>
      </c>
      <c r="GA63" s="51">
        <f t="shared" si="242"/>
        <v>0</v>
      </c>
      <c r="GB63" s="51">
        <f t="shared" si="242"/>
        <v>0</v>
      </c>
      <c r="GC63" s="51">
        <f t="shared" si="242"/>
        <v>0</v>
      </c>
      <c r="GD63" s="51">
        <f t="shared" si="242"/>
        <v>0</v>
      </c>
      <c r="GE63" s="51">
        <f t="shared" si="242"/>
        <v>0</v>
      </c>
      <c r="GF63" s="51">
        <f t="shared" si="242"/>
        <v>0</v>
      </c>
      <c r="GG63" s="51">
        <f t="shared" si="242"/>
        <v>0</v>
      </c>
      <c r="GH63" s="51">
        <f t="shared" si="242"/>
        <v>0</v>
      </c>
      <c r="GI63" s="51">
        <f t="shared" si="242"/>
        <v>0</v>
      </c>
      <c r="GJ63" s="51">
        <f t="shared" si="242"/>
        <v>0</v>
      </c>
      <c r="GK63" s="51">
        <f t="shared" si="243"/>
        <v>0</v>
      </c>
      <c r="GL63" s="51">
        <f t="shared" si="243"/>
        <v>0</v>
      </c>
      <c r="GM63" s="51">
        <f t="shared" si="243"/>
        <v>0</v>
      </c>
      <c r="GN63" s="51">
        <f t="shared" si="243"/>
        <v>0</v>
      </c>
      <c r="GO63" s="51">
        <f t="shared" si="243"/>
        <v>0</v>
      </c>
      <c r="GP63" s="51">
        <f t="shared" si="243"/>
        <v>0</v>
      </c>
      <c r="GQ63" s="51">
        <f t="shared" si="243"/>
        <v>0</v>
      </c>
      <c r="GR63" s="51">
        <f t="shared" si="243"/>
        <v>0</v>
      </c>
      <c r="GS63" s="51">
        <f t="shared" si="243"/>
        <v>0</v>
      </c>
      <c r="GT63" s="51">
        <f t="shared" si="243"/>
        <v>0</v>
      </c>
      <c r="GU63" s="51">
        <f t="shared" si="244"/>
        <v>0</v>
      </c>
      <c r="GV63" s="51">
        <f t="shared" si="244"/>
        <v>0</v>
      </c>
      <c r="GW63" s="51">
        <f t="shared" si="244"/>
        <v>0</v>
      </c>
      <c r="GX63" s="51">
        <f t="shared" si="244"/>
        <v>0</v>
      </c>
      <c r="GY63" s="51">
        <f t="shared" si="244"/>
        <v>0</v>
      </c>
      <c r="GZ63" s="51">
        <f t="shared" si="244"/>
        <v>0</v>
      </c>
      <c r="HA63" s="51">
        <f t="shared" si="244"/>
        <v>0</v>
      </c>
      <c r="HB63" s="51">
        <f t="shared" si="244"/>
        <v>0</v>
      </c>
      <c r="HC63" s="51">
        <f t="shared" si="244"/>
        <v>0</v>
      </c>
      <c r="HD63" s="51">
        <f t="shared" si="244"/>
        <v>0</v>
      </c>
      <c r="HE63" s="51">
        <f t="shared" si="245"/>
        <v>0</v>
      </c>
      <c r="HF63" s="51">
        <f t="shared" si="245"/>
        <v>0</v>
      </c>
      <c r="HG63" s="51">
        <f t="shared" si="245"/>
        <v>0</v>
      </c>
      <c r="HH63" s="51">
        <f t="shared" si="245"/>
        <v>0</v>
      </c>
      <c r="HI63" s="51">
        <f t="shared" si="245"/>
        <v>0</v>
      </c>
      <c r="HJ63" s="51">
        <f t="shared" si="245"/>
        <v>0</v>
      </c>
      <c r="HK63" s="51">
        <f t="shared" si="245"/>
        <v>0</v>
      </c>
      <c r="HL63" s="51">
        <f t="shared" si="245"/>
        <v>0</v>
      </c>
      <c r="HM63" s="51">
        <f t="shared" si="245"/>
        <v>0</v>
      </c>
      <c r="HN63" s="51">
        <f t="shared" si="245"/>
        <v>0</v>
      </c>
      <c r="HO63" s="51">
        <f t="shared" si="245"/>
        <v>0</v>
      </c>
      <c r="HP63" s="51">
        <f t="shared" si="245"/>
        <v>0</v>
      </c>
      <c r="HR63" s="46">
        <v>60</v>
      </c>
      <c r="HS63" s="49">
        <f t="shared" si="35"/>
        <v>300</v>
      </c>
      <c r="HT63" s="52" t="str">
        <f t="shared" si="36"/>
        <v/>
      </c>
      <c r="HU63" s="63">
        <f t="shared" si="37"/>
        <v>0</v>
      </c>
      <c r="HV63" s="50">
        <f t="shared" si="207"/>
        <v>0</v>
      </c>
      <c r="HW63" s="50" t="str">
        <f t="shared" si="184"/>
        <v>05:00</v>
      </c>
      <c r="HX63" s="50">
        <v>0</v>
      </c>
      <c r="HY63" s="62">
        <f>HY62+HX63*Escenario1!$D$15*0.06</f>
        <v>468.72665229745769</v>
      </c>
      <c r="HZ63" s="50">
        <f t="shared" si="38"/>
        <v>0</v>
      </c>
      <c r="IA63" s="64">
        <f>IA62+HZ63*Escenario1!$D$15*0.06</f>
        <v>258.16395932323189</v>
      </c>
      <c r="IB63" s="54"/>
      <c r="IC63" s="47">
        <v>61</v>
      </c>
      <c r="ID63" s="48">
        <f t="shared" si="185"/>
        <v>0</v>
      </c>
      <c r="IE63" s="48">
        <f t="shared" si="246"/>
        <v>0</v>
      </c>
      <c r="IF63" s="48">
        <f t="shared" si="246"/>
        <v>0</v>
      </c>
      <c r="IG63" s="48">
        <f t="shared" si="246"/>
        <v>0</v>
      </c>
      <c r="IH63" s="48">
        <f t="shared" si="246"/>
        <v>0</v>
      </c>
      <c r="II63" s="48">
        <f t="shared" si="246"/>
        <v>0</v>
      </c>
      <c r="IJ63" s="48">
        <f t="shared" si="246"/>
        <v>0</v>
      </c>
      <c r="IK63" s="48">
        <f t="shared" si="246"/>
        <v>0</v>
      </c>
      <c r="IL63" s="48">
        <f t="shared" si="246"/>
        <v>0</v>
      </c>
      <c r="IM63" s="48">
        <f t="shared" si="246"/>
        <v>0</v>
      </c>
      <c r="IN63" s="48">
        <f t="shared" si="246"/>
        <v>0</v>
      </c>
      <c r="IO63" s="48">
        <f t="shared" si="247"/>
        <v>0</v>
      </c>
      <c r="IP63" s="48">
        <f t="shared" si="247"/>
        <v>0</v>
      </c>
      <c r="IQ63" s="48">
        <f t="shared" si="247"/>
        <v>0</v>
      </c>
      <c r="IR63" s="48">
        <f t="shared" si="247"/>
        <v>0</v>
      </c>
      <c r="IS63" s="48">
        <f t="shared" si="247"/>
        <v>0</v>
      </c>
      <c r="IT63" s="48">
        <f t="shared" si="247"/>
        <v>0</v>
      </c>
      <c r="IU63" s="48">
        <f t="shared" si="247"/>
        <v>0</v>
      </c>
      <c r="IV63" s="48">
        <f t="shared" si="247"/>
        <v>0</v>
      </c>
      <c r="IW63" s="48">
        <f t="shared" si="247"/>
        <v>0</v>
      </c>
      <c r="IX63" s="48">
        <f t="shared" si="247"/>
        <v>0</v>
      </c>
      <c r="IY63" s="48">
        <f t="shared" si="248"/>
        <v>0</v>
      </c>
      <c r="IZ63" s="48">
        <f t="shared" si="248"/>
        <v>0</v>
      </c>
      <c r="JA63" s="48">
        <f t="shared" si="248"/>
        <v>0</v>
      </c>
      <c r="JB63" s="48">
        <f t="shared" si="248"/>
        <v>0</v>
      </c>
      <c r="JC63" s="48">
        <f t="shared" si="248"/>
        <v>0</v>
      </c>
      <c r="JD63" s="48">
        <f t="shared" si="248"/>
        <v>0</v>
      </c>
      <c r="JE63" s="48">
        <f t="shared" si="248"/>
        <v>0</v>
      </c>
      <c r="JF63" s="48">
        <f t="shared" si="248"/>
        <v>0</v>
      </c>
      <c r="JG63" s="48">
        <f t="shared" si="248"/>
        <v>0</v>
      </c>
      <c r="JH63" s="48">
        <f t="shared" si="248"/>
        <v>0</v>
      </c>
      <c r="JI63" s="48">
        <f t="shared" si="249"/>
        <v>0</v>
      </c>
      <c r="JJ63" s="48">
        <f t="shared" si="249"/>
        <v>0</v>
      </c>
      <c r="JK63" s="48">
        <f t="shared" si="249"/>
        <v>0</v>
      </c>
      <c r="JL63" s="48">
        <f t="shared" si="249"/>
        <v>0</v>
      </c>
      <c r="JM63" s="48">
        <f t="shared" si="249"/>
        <v>0</v>
      </c>
      <c r="JN63" s="48">
        <f t="shared" si="249"/>
        <v>0</v>
      </c>
      <c r="JO63" s="48">
        <f t="shared" si="249"/>
        <v>0</v>
      </c>
      <c r="JP63" s="48">
        <f t="shared" si="249"/>
        <v>0</v>
      </c>
      <c r="JQ63" s="48">
        <f t="shared" si="249"/>
        <v>0</v>
      </c>
      <c r="JR63" s="48">
        <f t="shared" si="249"/>
        <v>0</v>
      </c>
      <c r="JS63" s="48">
        <f t="shared" si="250"/>
        <v>0</v>
      </c>
      <c r="JT63" s="48">
        <f t="shared" si="250"/>
        <v>0</v>
      </c>
      <c r="JU63" s="48">
        <f t="shared" si="250"/>
        <v>0</v>
      </c>
      <c r="JV63" s="48">
        <f t="shared" si="250"/>
        <v>0</v>
      </c>
      <c r="JW63" s="48">
        <f t="shared" si="250"/>
        <v>0</v>
      </c>
      <c r="JX63" s="48">
        <f t="shared" si="250"/>
        <v>0</v>
      </c>
      <c r="JY63" s="48">
        <f t="shared" si="250"/>
        <v>0</v>
      </c>
      <c r="JZ63" s="48">
        <f t="shared" si="250"/>
        <v>0</v>
      </c>
      <c r="KA63" s="48">
        <f t="shared" si="250"/>
        <v>0</v>
      </c>
      <c r="KB63" s="48">
        <f t="shared" si="250"/>
        <v>0</v>
      </c>
      <c r="KC63" s="48">
        <f t="shared" si="251"/>
        <v>4.4751983576649488E-5</v>
      </c>
      <c r="KD63" s="48">
        <f t="shared" si="251"/>
        <v>1.1151658490373781E-4</v>
      </c>
      <c r="KE63" s="48">
        <f t="shared" si="251"/>
        <v>2.5595687974807398E-4</v>
      </c>
      <c r="KF63" s="48">
        <f t="shared" si="251"/>
        <v>5.8604981628922268E-4</v>
      </c>
      <c r="KG63" s="48">
        <f t="shared" si="251"/>
        <v>1.3658629589843377E-3</v>
      </c>
      <c r="KH63" s="48">
        <f t="shared" si="251"/>
        <v>3.2093238342923826E-3</v>
      </c>
      <c r="KI63" s="48">
        <f t="shared" si="251"/>
        <v>7.8504339864859992E-3</v>
      </c>
      <c r="KJ63" s="48">
        <f t="shared" si="251"/>
        <v>1.2976985830460603E-2</v>
      </c>
      <c r="KK63" s="48">
        <f t="shared" si="251"/>
        <v>6.7154609757989992E-3</v>
      </c>
      <c r="KL63" s="48">
        <f t="shared" si="251"/>
        <v>0</v>
      </c>
      <c r="KM63" s="48">
        <f t="shared" si="252"/>
        <v>0</v>
      </c>
      <c r="KN63" s="48">
        <f t="shared" si="252"/>
        <v>0</v>
      </c>
      <c r="KO63" s="48">
        <f t="shared" si="252"/>
        <v>0</v>
      </c>
      <c r="KP63" s="48">
        <f t="shared" si="252"/>
        <v>0</v>
      </c>
      <c r="KQ63" s="48">
        <f t="shared" si="252"/>
        <v>0</v>
      </c>
      <c r="KR63" s="48">
        <f t="shared" si="252"/>
        <v>0</v>
      </c>
      <c r="KS63" s="48">
        <f t="shared" si="252"/>
        <v>0</v>
      </c>
      <c r="KT63" s="48">
        <f t="shared" si="252"/>
        <v>0</v>
      </c>
      <c r="KU63" s="48">
        <f t="shared" si="252"/>
        <v>0</v>
      </c>
      <c r="KV63" s="48">
        <f t="shared" si="252"/>
        <v>0</v>
      </c>
      <c r="KW63" s="48">
        <f t="shared" si="253"/>
        <v>0</v>
      </c>
      <c r="KX63" s="48">
        <f t="shared" si="253"/>
        <v>0</v>
      </c>
      <c r="KY63" s="48">
        <f t="shared" si="253"/>
        <v>0</v>
      </c>
      <c r="KZ63" s="48">
        <f t="shared" si="253"/>
        <v>0</v>
      </c>
      <c r="LA63" s="48">
        <f t="shared" si="253"/>
        <v>0</v>
      </c>
      <c r="LB63" s="48">
        <f t="shared" si="253"/>
        <v>0</v>
      </c>
      <c r="LC63" s="48">
        <f t="shared" si="253"/>
        <v>0</v>
      </c>
      <c r="LD63" s="48">
        <f t="shared" si="253"/>
        <v>0</v>
      </c>
      <c r="LE63" s="48">
        <f t="shared" si="253"/>
        <v>0</v>
      </c>
      <c r="LF63" s="48">
        <f t="shared" si="253"/>
        <v>0</v>
      </c>
      <c r="LG63" s="48">
        <f t="shared" si="254"/>
        <v>0</v>
      </c>
      <c r="LH63" s="48">
        <f t="shared" si="254"/>
        <v>0</v>
      </c>
      <c r="LI63" s="48">
        <f t="shared" si="254"/>
        <v>0</v>
      </c>
      <c r="LJ63" s="48">
        <f t="shared" si="254"/>
        <v>0</v>
      </c>
      <c r="LK63" s="48">
        <f t="shared" si="254"/>
        <v>0</v>
      </c>
      <c r="LL63" s="48">
        <f t="shared" si="254"/>
        <v>0</v>
      </c>
      <c r="LM63" s="48">
        <f t="shared" si="254"/>
        <v>0</v>
      </c>
      <c r="LN63" s="48">
        <f t="shared" si="254"/>
        <v>0</v>
      </c>
      <c r="LO63" s="48">
        <f t="shared" si="254"/>
        <v>0</v>
      </c>
      <c r="LP63" s="48">
        <f t="shared" si="254"/>
        <v>0</v>
      </c>
      <c r="LQ63" s="48">
        <f t="shared" si="255"/>
        <v>0</v>
      </c>
      <c r="LR63" s="48">
        <f t="shared" si="255"/>
        <v>0</v>
      </c>
      <c r="LS63" s="48">
        <f t="shared" si="255"/>
        <v>0</v>
      </c>
      <c r="LT63" s="48">
        <f t="shared" si="255"/>
        <v>0</v>
      </c>
      <c r="LU63" s="48">
        <f t="shared" si="255"/>
        <v>0</v>
      </c>
      <c r="LV63" s="48">
        <f t="shared" si="255"/>
        <v>0</v>
      </c>
      <c r="LW63" s="48">
        <f t="shared" si="255"/>
        <v>0</v>
      </c>
      <c r="LX63" s="48">
        <f t="shared" si="255"/>
        <v>0</v>
      </c>
      <c r="LY63" s="48">
        <f t="shared" si="255"/>
        <v>0</v>
      </c>
      <c r="LZ63" s="48">
        <f t="shared" si="255"/>
        <v>0</v>
      </c>
      <c r="MA63" s="48">
        <f t="shared" si="256"/>
        <v>0</v>
      </c>
      <c r="MB63" s="48">
        <f t="shared" si="256"/>
        <v>0</v>
      </c>
      <c r="MC63" s="48">
        <f t="shared" si="256"/>
        <v>0</v>
      </c>
      <c r="MD63" s="48">
        <f t="shared" si="256"/>
        <v>0</v>
      </c>
      <c r="ME63" s="48">
        <f t="shared" si="256"/>
        <v>0</v>
      </c>
      <c r="MF63" s="48">
        <f t="shared" si="256"/>
        <v>0</v>
      </c>
      <c r="MG63" s="48">
        <f t="shared" si="256"/>
        <v>0</v>
      </c>
      <c r="MH63" s="48">
        <f t="shared" si="256"/>
        <v>0</v>
      </c>
      <c r="MI63" s="48">
        <f t="shared" si="256"/>
        <v>0</v>
      </c>
      <c r="MJ63" s="48">
        <f t="shared" si="256"/>
        <v>0</v>
      </c>
      <c r="MK63" s="48">
        <f t="shared" si="257"/>
        <v>0</v>
      </c>
      <c r="ML63" s="48">
        <f t="shared" si="257"/>
        <v>0</v>
      </c>
      <c r="MM63" s="48">
        <f t="shared" si="257"/>
        <v>0</v>
      </c>
      <c r="MN63" s="48">
        <f t="shared" si="257"/>
        <v>0</v>
      </c>
      <c r="MO63" s="48">
        <f t="shared" si="257"/>
        <v>0</v>
      </c>
      <c r="MP63" s="48">
        <f t="shared" si="257"/>
        <v>0</v>
      </c>
      <c r="MQ63" s="48">
        <f t="shared" si="257"/>
        <v>0</v>
      </c>
      <c r="MR63" s="48">
        <f t="shared" si="257"/>
        <v>0</v>
      </c>
      <c r="MS63" s="48">
        <f t="shared" si="257"/>
        <v>0</v>
      </c>
      <c r="MT63" s="48">
        <f t="shared" si="257"/>
        <v>0</v>
      </c>
      <c r="MU63" s="48">
        <f t="shared" si="258"/>
        <v>0</v>
      </c>
      <c r="MV63" s="48">
        <f t="shared" si="258"/>
        <v>0</v>
      </c>
      <c r="MW63" s="48">
        <f t="shared" si="258"/>
        <v>0</v>
      </c>
      <c r="MX63" s="48">
        <f t="shared" si="258"/>
        <v>0</v>
      </c>
      <c r="MY63" s="48">
        <f t="shared" si="258"/>
        <v>0</v>
      </c>
      <c r="MZ63" s="48">
        <f t="shared" si="258"/>
        <v>0</v>
      </c>
      <c r="NA63" s="48">
        <f t="shared" si="258"/>
        <v>0</v>
      </c>
      <c r="NB63" s="48">
        <f t="shared" si="258"/>
        <v>0</v>
      </c>
      <c r="NC63" s="48">
        <f t="shared" si="258"/>
        <v>0</v>
      </c>
      <c r="ND63" s="48">
        <f t="shared" si="258"/>
        <v>0</v>
      </c>
      <c r="NE63" s="48">
        <f t="shared" si="259"/>
        <v>0</v>
      </c>
      <c r="NF63" s="48">
        <f t="shared" si="259"/>
        <v>0</v>
      </c>
      <c r="NG63" s="48">
        <f t="shared" si="259"/>
        <v>0</v>
      </c>
      <c r="NH63" s="48">
        <f t="shared" si="259"/>
        <v>0</v>
      </c>
      <c r="NI63" s="48">
        <f t="shared" si="259"/>
        <v>0</v>
      </c>
      <c r="NJ63" s="48">
        <f t="shared" si="259"/>
        <v>0</v>
      </c>
      <c r="NK63" s="48">
        <f t="shared" si="259"/>
        <v>0</v>
      </c>
      <c r="NL63" s="48">
        <f t="shared" si="259"/>
        <v>0</v>
      </c>
      <c r="NM63" s="48">
        <f t="shared" si="259"/>
        <v>0</v>
      </c>
      <c r="NN63" s="48">
        <f t="shared" si="259"/>
        <v>0</v>
      </c>
      <c r="NO63" s="48">
        <f t="shared" si="260"/>
        <v>0</v>
      </c>
      <c r="NP63" s="48">
        <f t="shared" si="260"/>
        <v>0</v>
      </c>
      <c r="NQ63" s="48">
        <f t="shared" si="260"/>
        <v>0</v>
      </c>
      <c r="NR63" s="48">
        <f t="shared" si="260"/>
        <v>0</v>
      </c>
      <c r="NS63" s="48">
        <f t="shared" si="260"/>
        <v>0</v>
      </c>
      <c r="NT63" s="48">
        <f t="shared" si="260"/>
        <v>0</v>
      </c>
      <c r="NU63" s="48">
        <f t="shared" si="260"/>
        <v>0</v>
      </c>
      <c r="NV63" s="48">
        <f t="shared" si="260"/>
        <v>0</v>
      </c>
      <c r="NW63" s="48">
        <f t="shared" si="260"/>
        <v>0</v>
      </c>
      <c r="NX63" s="48">
        <f t="shared" si="260"/>
        <v>0</v>
      </c>
      <c r="NY63" s="48">
        <f t="shared" si="261"/>
        <v>0</v>
      </c>
      <c r="NZ63" s="48">
        <f t="shared" si="261"/>
        <v>0</v>
      </c>
      <c r="OA63" s="48">
        <f t="shared" si="261"/>
        <v>0</v>
      </c>
      <c r="OB63" s="48">
        <f t="shared" si="261"/>
        <v>0</v>
      </c>
      <c r="OC63" s="48">
        <f t="shared" si="261"/>
        <v>0</v>
      </c>
      <c r="OD63" s="48">
        <f t="shared" si="261"/>
        <v>0</v>
      </c>
      <c r="OE63" s="48">
        <f t="shared" si="261"/>
        <v>0</v>
      </c>
      <c r="OF63" s="48">
        <f t="shared" si="261"/>
        <v>0</v>
      </c>
      <c r="OG63" s="48">
        <f t="shared" si="261"/>
        <v>0</v>
      </c>
      <c r="OH63" s="48">
        <f t="shared" si="261"/>
        <v>0</v>
      </c>
      <c r="OI63" s="48">
        <f t="shared" si="262"/>
        <v>0</v>
      </c>
      <c r="OJ63" s="48">
        <f t="shared" si="262"/>
        <v>0</v>
      </c>
      <c r="OK63" s="48">
        <f t="shared" si="262"/>
        <v>0</v>
      </c>
      <c r="OL63" s="48">
        <f t="shared" si="262"/>
        <v>0</v>
      </c>
      <c r="OM63" s="48">
        <f t="shared" si="262"/>
        <v>0</v>
      </c>
      <c r="ON63" s="48">
        <f t="shared" si="262"/>
        <v>0</v>
      </c>
      <c r="OO63" s="48">
        <f t="shared" si="262"/>
        <v>0</v>
      </c>
      <c r="OP63" s="48">
        <f t="shared" si="262"/>
        <v>0</v>
      </c>
      <c r="OQ63" s="48">
        <f t="shared" si="262"/>
        <v>0</v>
      </c>
      <c r="OR63" s="48">
        <f t="shared" si="262"/>
        <v>0</v>
      </c>
      <c r="OS63" s="48">
        <f t="shared" si="263"/>
        <v>0</v>
      </c>
      <c r="OT63" s="48">
        <f t="shared" si="263"/>
        <v>0</v>
      </c>
      <c r="OU63" s="48">
        <f t="shared" si="263"/>
        <v>0</v>
      </c>
      <c r="OV63" s="48">
        <f t="shared" si="263"/>
        <v>0</v>
      </c>
      <c r="OW63" s="48">
        <f t="shared" si="263"/>
        <v>0</v>
      </c>
      <c r="OX63" s="48">
        <f t="shared" si="263"/>
        <v>0</v>
      </c>
      <c r="OY63" s="48">
        <f t="shared" si="263"/>
        <v>0</v>
      </c>
      <c r="OZ63" s="48">
        <f t="shared" si="263"/>
        <v>0</v>
      </c>
      <c r="PA63" s="48">
        <f t="shared" si="263"/>
        <v>0</v>
      </c>
      <c r="PB63" s="48">
        <f t="shared" si="263"/>
        <v>0</v>
      </c>
      <c r="PC63" s="48">
        <f t="shared" si="264"/>
        <v>0</v>
      </c>
      <c r="PD63" s="48">
        <f t="shared" si="264"/>
        <v>0</v>
      </c>
      <c r="PE63" s="48">
        <f t="shared" si="264"/>
        <v>0</v>
      </c>
      <c r="PF63" s="48">
        <f t="shared" si="264"/>
        <v>0</v>
      </c>
      <c r="PG63" s="48">
        <f t="shared" si="264"/>
        <v>0</v>
      </c>
      <c r="PH63" s="48">
        <f t="shared" si="264"/>
        <v>0</v>
      </c>
      <c r="PI63" s="48">
        <f t="shared" si="264"/>
        <v>0</v>
      </c>
      <c r="PJ63" s="48">
        <f t="shared" si="264"/>
        <v>0</v>
      </c>
      <c r="PK63" s="48">
        <f t="shared" si="264"/>
        <v>0</v>
      </c>
      <c r="PL63" s="48">
        <f t="shared" si="264"/>
        <v>0</v>
      </c>
      <c r="PM63" s="48">
        <f t="shared" si="264"/>
        <v>0</v>
      </c>
      <c r="PN63" s="48">
        <f t="shared" si="264"/>
        <v>0</v>
      </c>
    </row>
    <row r="64" spans="1:430" x14ac:dyDescent="0.3">
      <c r="A64" s="41">
        <f>MAX(Escenario1!HX3:HX195)</f>
        <v>114.54573416322847</v>
      </c>
      <c r="B64" s="41">
        <f>MAX(Escenario1!AB3:AB195)</f>
        <v>58.693405835076483</v>
      </c>
      <c r="C64" s="61">
        <f>(A64-B64)/A64</f>
        <v>0.48759850147332445</v>
      </c>
      <c r="D64" s="60">
        <f>MAX(Escenario1!HY3:HY195)</f>
        <v>468.72665229745769</v>
      </c>
      <c r="E64" s="60">
        <f>MAX(Escenario1!AC3:AC195)</f>
        <v>211.7758949671387</v>
      </c>
      <c r="F64" s="60">
        <f>MAX(Escenario1!IA3:IA195)</f>
        <v>258.16395932323189</v>
      </c>
      <c r="K64" s="66"/>
      <c r="L64" s="66"/>
      <c r="M64" s="66"/>
      <c r="N64" s="66"/>
      <c r="O64" s="66"/>
      <c r="P64" s="66"/>
      <c r="Q64" s="66"/>
      <c r="R64" s="66"/>
      <c r="S64" s="66"/>
      <c r="W64" s="46">
        <v>61</v>
      </c>
      <c r="X64" s="49">
        <f t="shared" si="14"/>
        <v>305</v>
      </c>
      <c r="Y64" s="52" t="str">
        <f t="shared" si="181"/>
        <v/>
      </c>
      <c r="Z64" s="63">
        <f t="shared" si="182"/>
        <v>0</v>
      </c>
      <c r="AA64" s="50">
        <f t="shared" si="187"/>
        <v>0</v>
      </c>
      <c r="AB64" s="50">
        <v>0</v>
      </c>
      <c r="AC64" s="62">
        <f t="shared" si="186"/>
        <v>211.7758949671387</v>
      </c>
      <c r="AD64" s="54"/>
      <c r="AE64" s="46">
        <v>62</v>
      </c>
      <c r="AF64" s="51">
        <f t="shared" si="183"/>
        <v>0</v>
      </c>
      <c r="AG64" s="51">
        <f t="shared" ref="AG64:AP73" si="265">AF63</f>
        <v>0</v>
      </c>
      <c r="AH64" s="51">
        <f t="shared" si="265"/>
        <v>0</v>
      </c>
      <c r="AI64" s="51">
        <f t="shared" si="265"/>
        <v>0</v>
      </c>
      <c r="AJ64" s="51">
        <f t="shared" si="265"/>
        <v>0</v>
      </c>
      <c r="AK64" s="51">
        <f t="shared" si="265"/>
        <v>0</v>
      </c>
      <c r="AL64" s="51">
        <f t="shared" si="265"/>
        <v>0</v>
      </c>
      <c r="AM64" s="51">
        <f t="shared" si="265"/>
        <v>0</v>
      </c>
      <c r="AN64" s="51">
        <f t="shared" si="265"/>
        <v>0</v>
      </c>
      <c r="AO64" s="51">
        <f t="shared" si="265"/>
        <v>0</v>
      </c>
      <c r="AP64" s="51">
        <f t="shared" si="265"/>
        <v>0</v>
      </c>
      <c r="AQ64" s="51">
        <f t="shared" ref="AQ64:AZ73" si="266">AP63</f>
        <v>0</v>
      </c>
      <c r="AR64" s="51">
        <f t="shared" si="266"/>
        <v>0</v>
      </c>
      <c r="AS64" s="51">
        <f t="shared" si="266"/>
        <v>0</v>
      </c>
      <c r="AT64" s="51">
        <f t="shared" si="266"/>
        <v>0</v>
      </c>
      <c r="AU64" s="51">
        <f t="shared" si="266"/>
        <v>0</v>
      </c>
      <c r="AV64" s="51">
        <f t="shared" si="266"/>
        <v>0</v>
      </c>
      <c r="AW64" s="51">
        <f t="shared" si="266"/>
        <v>0</v>
      </c>
      <c r="AX64" s="51">
        <f t="shared" si="266"/>
        <v>0</v>
      </c>
      <c r="AY64" s="51">
        <f t="shared" si="266"/>
        <v>0</v>
      </c>
      <c r="AZ64" s="51">
        <f t="shared" si="266"/>
        <v>0</v>
      </c>
      <c r="BA64" s="51">
        <f t="shared" ref="BA64:BJ73" si="267">AZ63</f>
        <v>0</v>
      </c>
      <c r="BB64" s="51">
        <f t="shared" si="267"/>
        <v>0</v>
      </c>
      <c r="BC64" s="51">
        <f t="shared" si="267"/>
        <v>0</v>
      </c>
      <c r="BD64" s="51">
        <f t="shared" si="267"/>
        <v>0</v>
      </c>
      <c r="BE64" s="51">
        <f t="shared" si="267"/>
        <v>0</v>
      </c>
      <c r="BF64" s="51">
        <f t="shared" si="267"/>
        <v>0</v>
      </c>
      <c r="BG64" s="51">
        <f t="shared" si="267"/>
        <v>0</v>
      </c>
      <c r="BH64" s="51">
        <f t="shared" si="267"/>
        <v>0</v>
      </c>
      <c r="BI64" s="51">
        <f t="shared" si="267"/>
        <v>0</v>
      </c>
      <c r="BJ64" s="51">
        <f t="shared" si="267"/>
        <v>0</v>
      </c>
      <c r="BK64" s="51">
        <f t="shared" ref="BK64:BT73" si="268">BJ63</f>
        <v>0</v>
      </c>
      <c r="BL64" s="51">
        <f t="shared" si="268"/>
        <v>0</v>
      </c>
      <c r="BM64" s="51">
        <f t="shared" si="268"/>
        <v>0</v>
      </c>
      <c r="BN64" s="51">
        <f t="shared" si="268"/>
        <v>0</v>
      </c>
      <c r="BO64" s="51">
        <f t="shared" si="268"/>
        <v>0</v>
      </c>
      <c r="BP64" s="51">
        <f t="shared" si="268"/>
        <v>0</v>
      </c>
      <c r="BQ64" s="51">
        <f t="shared" si="268"/>
        <v>0</v>
      </c>
      <c r="BR64" s="51">
        <f t="shared" si="268"/>
        <v>0</v>
      </c>
      <c r="BS64" s="51">
        <f t="shared" si="268"/>
        <v>0</v>
      </c>
      <c r="BT64" s="51">
        <f t="shared" si="268"/>
        <v>0</v>
      </c>
      <c r="BU64" s="51">
        <f t="shared" ref="BU64:CD73" si="269">BT63</f>
        <v>1.4372901692793086E-5</v>
      </c>
      <c r="BV64" s="51">
        <f t="shared" si="269"/>
        <v>2.7857067307628778E-5</v>
      </c>
      <c r="BW64" s="51">
        <f t="shared" si="269"/>
        <v>4.1075027703360157E-5</v>
      </c>
      <c r="BX64" s="51">
        <f t="shared" si="269"/>
        <v>5.9699549011322866E-5</v>
      </c>
      <c r="BY64" s="51">
        <f t="shared" si="269"/>
        <v>8.7540741517313391E-5</v>
      </c>
      <c r="BZ64" s="51">
        <f t="shared" si="269"/>
        <v>1.2837388479443857E-4</v>
      </c>
      <c r="CA64" s="51">
        <f t="shared" si="269"/>
        <v>1.8776725283595457E-4</v>
      </c>
      <c r="CB64" s="51">
        <f t="shared" si="269"/>
        <v>2.7490993918839258E-4</v>
      </c>
      <c r="CC64" s="51">
        <f t="shared" si="269"/>
        <v>4.0443968208431289E-4</v>
      </c>
      <c r="CD64" s="51">
        <f t="shared" si="269"/>
        <v>5.9827068957529241E-4</v>
      </c>
      <c r="CE64" s="51">
        <f t="shared" ref="CE64:CN73" si="270">CD63</f>
        <v>8.8742146466493359E-4</v>
      </c>
      <c r="CF64" s="51">
        <f t="shared" si="270"/>
        <v>1.3138426304416823E-3</v>
      </c>
      <c r="CG64" s="51">
        <f t="shared" si="270"/>
        <v>1.9322447552118155E-3</v>
      </c>
      <c r="CH64" s="51">
        <f t="shared" si="270"/>
        <v>2.9578823769679957E-3</v>
      </c>
      <c r="CI64" s="51">
        <f t="shared" si="270"/>
        <v>4.3725776573519236E-3</v>
      </c>
      <c r="CJ64" s="51">
        <f t="shared" si="270"/>
        <v>5.6037913669719245E-3</v>
      </c>
      <c r="CK64" s="51">
        <f t="shared" si="270"/>
        <v>6.0067150249743864E-3</v>
      </c>
      <c r="CL64" s="51">
        <f t="shared" si="270"/>
        <v>5.0334268353983951E-3</v>
      </c>
      <c r="CM64" s="51">
        <f t="shared" si="270"/>
        <v>2.648818732339102E-3</v>
      </c>
      <c r="CN64" s="51">
        <f t="shared" si="270"/>
        <v>7.6072713075802073E-4</v>
      </c>
      <c r="CO64" s="51">
        <f t="shared" ref="CO64:CX73" si="271">CN63</f>
        <v>0</v>
      </c>
      <c r="CP64" s="51">
        <f t="shared" si="271"/>
        <v>0</v>
      </c>
      <c r="CQ64" s="51">
        <f t="shared" si="271"/>
        <v>0</v>
      </c>
      <c r="CR64" s="51">
        <f t="shared" si="271"/>
        <v>0</v>
      </c>
      <c r="CS64" s="51">
        <f t="shared" si="271"/>
        <v>0</v>
      </c>
      <c r="CT64" s="51">
        <f t="shared" si="271"/>
        <v>0</v>
      </c>
      <c r="CU64" s="51">
        <f t="shared" si="271"/>
        <v>0</v>
      </c>
      <c r="CV64" s="51">
        <f t="shared" si="271"/>
        <v>0</v>
      </c>
      <c r="CW64" s="51">
        <f t="shared" si="271"/>
        <v>0</v>
      </c>
      <c r="CX64" s="51">
        <f t="shared" si="271"/>
        <v>0</v>
      </c>
      <c r="CY64" s="51">
        <f t="shared" ref="CY64:DH73" si="272">CX63</f>
        <v>0</v>
      </c>
      <c r="CZ64" s="51">
        <f t="shared" si="272"/>
        <v>0</v>
      </c>
      <c r="DA64" s="51">
        <f t="shared" si="272"/>
        <v>0</v>
      </c>
      <c r="DB64" s="51">
        <f t="shared" si="272"/>
        <v>0</v>
      </c>
      <c r="DC64" s="51">
        <f t="shared" si="272"/>
        <v>0</v>
      </c>
      <c r="DD64" s="51">
        <f t="shared" si="272"/>
        <v>0</v>
      </c>
      <c r="DE64" s="51">
        <f t="shared" si="272"/>
        <v>0</v>
      </c>
      <c r="DF64" s="51">
        <f t="shared" si="272"/>
        <v>0</v>
      </c>
      <c r="DG64" s="51">
        <f t="shared" si="272"/>
        <v>0</v>
      </c>
      <c r="DH64" s="51">
        <f t="shared" si="272"/>
        <v>0</v>
      </c>
      <c r="DI64" s="51">
        <f t="shared" ref="DI64:DR73" si="273">DH63</f>
        <v>0</v>
      </c>
      <c r="DJ64" s="51">
        <f t="shared" si="273"/>
        <v>0</v>
      </c>
      <c r="DK64" s="51">
        <f t="shared" si="273"/>
        <v>0</v>
      </c>
      <c r="DL64" s="51">
        <f t="shared" si="273"/>
        <v>0</v>
      </c>
      <c r="DM64" s="51">
        <f t="shared" si="273"/>
        <v>0</v>
      </c>
      <c r="DN64" s="51">
        <f t="shared" si="273"/>
        <v>0</v>
      </c>
      <c r="DO64" s="51">
        <f t="shared" si="273"/>
        <v>0</v>
      </c>
      <c r="DP64" s="51">
        <f t="shared" si="273"/>
        <v>0</v>
      </c>
      <c r="DQ64" s="51">
        <f t="shared" si="273"/>
        <v>0</v>
      </c>
      <c r="DR64" s="51">
        <f t="shared" si="273"/>
        <v>0</v>
      </c>
      <c r="DS64" s="51">
        <f t="shared" ref="DS64:EB73" si="274">DR63</f>
        <v>0</v>
      </c>
      <c r="DT64" s="51">
        <f t="shared" si="274"/>
        <v>0</v>
      </c>
      <c r="DU64" s="51">
        <f t="shared" si="274"/>
        <v>0</v>
      </c>
      <c r="DV64" s="51">
        <f t="shared" si="274"/>
        <v>0</v>
      </c>
      <c r="DW64" s="51">
        <f t="shared" si="274"/>
        <v>0</v>
      </c>
      <c r="DX64" s="51">
        <f t="shared" si="274"/>
        <v>0</v>
      </c>
      <c r="DY64" s="51">
        <f t="shared" si="274"/>
        <v>0</v>
      </c>
      <c r="DZ64" s="51">
        <f t="shared" si="274"/>
        <v>0</v>
      </c>
      <c r="EA64" s="51">
        <f t="shared" si="274"/>
        <v>0</v>
      </c>
      <c r="EB64" s="51">
        <f t="shared" si="274"/>
        <v>0</v>
      </c>
      <c r="EC64" s="51">
        <f t="shared" ref="EC64:EL73" si="275">EB63</f>
        <v>0</v>
      </c>
      <c r="ED64" s="51">
        <f t="shared" si="275"/>
        <v>0</v>
      </c>
      <c r="EE64" s="51">
        <f t="shared" si="275"/>
        <v>0</v>
      </c>
      <c r="EF64" s="51">
        <f t="shared" si="275"/>
        <v>0</v>
      </c>
      <c r="EG64" s="51">
        <f t="shared" si="275"/>
        <v>0</v>
      </c>
      <c r="EH64" s="51">
        <f t="shared" si="275"/>
        <v>0</v>
      </c>
      <c r="EI64" s="51">
        <f t="shared" si="275"/>
        <v>0</v>
      </c>
      <c r="EJ64" s="51">
        <f t="shared" si="275"/>
        <v>0</v>
      </c>
      <c r="EK64" s="51">
        <f t="shared" si="275"/>
        <v>0</v>
      </c>
      <c r="EL64" s="51">
        <f t="shared" si="275"/>
        <v>0</v>
      </c>
      <c r="EM64" s="51">
        <f t="shared" ref="EM64:EV73" si="276">EL63</f>
        <v>0</v>
      </c>
      <c r="EN64" s="51">
        <f t="shared" si="276"/>
        <v>0</v>
      </c>
      <c r="EO64" s="51">
        <f t="shared" si="276"/>
        <v>0</v>
      </c>
      <c r="EP64" s="51">
        <f t="shared" si="276"/>
        <v>0</v>
      </c>
      <c r="EQ64" s="51">
        <f t="shared" si="276"/>
        <v>0</v>
      </c>
      <c r="ER64" s="51">
        <f t="shared" si="276"/>
        <v>0</v>
      </c>
      <c r="ES64" s="51">
        <f t="shared" si="276"/>
        <v>0</v>
      </c>
      <c r="ET64" s="51">
        <f t="shared" si="276"/>
        <v>0</v>
      </c>
      <c r="EU64" s="51">
        <f t="shared" si="276"/>
        <v>0</v>
      </c>
      <c r="EV64" s="51">
        <f t="shared" si="276"/>
        <v>0</v>
      </c>
      <c r="EW64" s="51">
        <f t="shared" ref="EW64:FF73" si="277">EV63</f>
        <v>0</v>
      </c>
      <c r="EX64" s="51">
        <f t="shared" si="277"/>
        <v>0</v>
      </c>
      <c r="EY64" s="51">
        <f t="shared" si="277"/>
        <v>0</v>
      </c>
      <c r="EZ64" s="51">
        <f t="shared" si="277"/>
        <v>0</v>
      </c>
      <c r="FA64" s="51">
        <f t="shared" si="277"/>
        <v>0</v>
      </c>
      <c r="FB64" s="51">
        <f t="shared" si="277"/>
        <v>0</v>
      </c>
      <c r="FC64" s="51">
        <f t="shared" si="277"/>
        <v>0</v>
      </c>
      <c r="FD64" s="51">
        <f t="shared" si="277"/>
        <v>0</v>
      </c>
      <c r="FE64" s="51">
        <f t="shared" si="277"/>
        <v>0</v>
      </c>
      <c r="FF64" s="51">
        <f t="shared" si="277"/>
        <v>0</v>
      </c>
      <c r="FG64" s="51">
        <f t="shared" ref="FG64:FP73" si="278">FF63</f>
        <v>0</v>
      </c>
      <c r="FH64" s="51">
        <f t="shared" si="278"/>
        <v>0</v>
      </c>
      <c r="FI64" s="51">
        <f t="shared" si="278"/>
        <v>0</v>
      </c>
      <c r="FJ64" s="51">
        <f t="shared" si="278"/>
        <v>0</v>
      </c>
      <c r="FK64" s="51">
        <f t="shared" si="278"/>
        <v>0</v>
      </c>
      <c r="FL64" s="51">
        <f t="shared" si="278"/>
        <v>0</v>
      </c>
      <c r="FM64" s="51">
        <f t="shared" si="278"/>
        <v>0</v>
      </c>
      <c r="FN64" s="51">
        <f t="shared" si="278"/>
        <v>0</v>
      </c>
      <c r="FO64" s="51">
        <f t="shared" si="278"/>
        <v>0</v>
      </c>
      <c r="FP64" s="51">
        <f t="shared" si="278"/>
        <v>0</v>
      </c>
      <c r="FQ64" s="51">
        <f t="shared" ref="FQ64:FZ73" si="279">FP63</f>
        <v>0</v>
      </c>
      <c r="FR64" s="51">
        <f t="shared" si="279"/>
        <v>0</v>
      </c>
      <c r="FS64" s="51">
        <f t="shared" si="279"/>
        <v>0</v>
      </c>
      <c r="FT64" s="51">
        <f t="shared" si="279"/>
        <v>0</v>
      </c>
      <c r="FU64" s="51">
        <f t="shared" si="279"/>
        <v>0</v>
      </c>
      <c r="FV64" s="51">
        <f t="shared" si="279"/>
        <v>0</v>
      </c>
      <c r="FW64" s="51">
        <f t="shared" si="279"/>
        <v>0</v>
      </c>
      <c r="FX64" s="51">
        <f t="shared" si="279"/>
        <v>0</v>
      </c>
      <c r="FY64" s="51">
        <f t="shared" si="279"/>
        <v>0</v>
      </c>
      <c r="FZ64" s="51">
        <f t="shared" si="279"/>
        <v>0</v>
      </c>
      <c r="GA64" s="51">
        <f t="shared" ref="GA64:GJ73" si="280">FZ63</f>
        <v>0</v>
      </c>
      <c r="GB64" s="51">
        <f t="shared" si="280"/>
        <v>0</v>
      </c>
      <c r="GC64" s="51">
        <f t="shared" si="280"/>
        <v>0</v>
      </c>
      <c r="GD64" s="51">
        <f t="shared" si="280"/>
        <v>0</v>
      </c>
      <c r="GE64" s="51">
        <f t="shared" si="280"/>
        <v>0</v>
      </c>
      <c r="GF64" s="51">
        <f t="shared" si="280"/>
        <v>0</v>
      </c>
      <c r="GG64" s="51">
        <f t="shared" si="280"/>
        <v>0</v>
      </c>
      <c r="GH64" s="51">
        <f t="shared" si="280"/>
        <v>0</v>
      </c>
      <c r="GI64" s="51">
        <f t="shared" si="280"/>
        <v>0</v>
      </c>
      <c r="GJ64" s="51">
        <f t="shared" si="280"/>
        <v>0</v>
      </c>
      <c r="GK64" s="51">
        <f t="shared" ref="GK64:GT73" si="281">GJ63</f>
        <v>0</v>
      </c>
      <c r="GL64" s="51">
        <f t="shared" si="281"/>
        <v>0</v>
      </c>
      <c r="GM64" s="51">
        <f t="shared" si="281"/>
        <v>0</v>
      </c>
      <c r="GN64" s="51">
        <f t="shared" si="281"/>
        <v>0</v>
      </c>
      <c r="GO64" s="51">
        <f t="shared" si="281"/>
        <v>0</v>
      </c>
      <c r="GP64" s="51">
        <f t="shared" si="281"/>
        <v>0</v>
      </c>
      <c r="GQ64" s="51">
        <f t="shared" si="281"/>
        <v>0</v>
      </c>
      <c r="GR64" s="51">
        <f t="shared" si="281"/>
        <v>0</v>
      </c>
      <c r="GS64" s="51">
        <f t="shared" si="281"/>
        <v>0</v>
      </c>
      <c r="GT64" s="51">
        <f t="shared" si="281"/>
        <v>0</v>
      </c>
      <c r="GU64" s="51">
        <f t="shared" ref="GU64:HD73" si="282">GT63</f>
        <v>0</v>
      </c>
      <c r="GV64" s="51">
        <f t="shared" si="282"/>
        <v>0</v>
      </c>
      <c r="GW64" s="51">
        <f t="shared" si="282"/>
        <v>0</v>
      </c>
      <c r="GX64" s="51">
        <f t="shared" si="282"/>
        <v>0</v>
      </c>
      <c r="GY64" s="51">
        <f t="shared" si="282"/>
        <v>0</v>
      </c>
      <c r="GZ64" s="51">
        <f t="shared" si="282"/>
        <v>0</v>
      </c>
      <c r="HA64" s="51">
        <f t="shared" si="282"/>
        <v>0</v>
      </c>
      <c r="HB64" s="51">
        <f t="shared" si="282"/>
        <v>0</v>
      </c>
      <c r="HC64" s="51">
        <f t="shared" si="282"/>
        <v>0</v>
      </c>
      <c r="HD64" s="51">
        <f t="shared" si="282"/>
        <v>0</v>
      </c>
      <c r="HE64" s="51">
        <f t="shared" ref="HE64:HP73" si="283">HD63</f>
        <v>0</v>
      </c>
      <c r="HF64" s="51">
        <f t="shared" si="283"/>
        <v>0</v>
      </c>
      <c r="HG64" s="51">
        <f t="shared" si="283"/>
        <v>0</v>
      </c>
      <c r="HH64" s="51">
        <f t="shared" si="283"/>
        <v>0</v>
      </c>
      <c r="HI64" s="51">
        <f t="shared" si="283"/>
        <v>0</v>
      </c>
      <c r="HJ64" s="51">
        <f t="shared" si="283"/>
        <v>0</v>
      </c>
      <c r="HK64" s="51">
        <f t="shared" si="283"/>
        <v>0</v>
      </c>
      <c r="HL64" s="51">
        <f t="shared" si="283"/>
        <v>0</v>
      </c>
      <c r="HM64" s="51">
        <f t="shared" si="283"/>
        <v>0</v>
      </c>
      <c r="HN64" s="51">
        <f t="shared" si="283"/>
        <v>0</v>
      </c>
      <c r="HO64" s="51">
        <f t="shared" si="283"/>
        <v>0</v>
      </c>
      <c r="HP64" s="51">
        <f t="shared" si="283"/>
        <v>0</v>
      </c>
      <c r="HR64" s="46">
        <v>61</v>
      </c>
      <c r="HS64" s="49">
        <f t="shared" si="35"/>
        <v>305</v>
      </c>
      <c r="HT64" s="52" t="str">
        <f t="shared" si="36"/>
        <v/>
      </c>
      <c r="HU64" s="63">
        <f t="shared" si="37"/>
        <v>0</v>
      </c>
      <c r="HV64" s="50">
        <f t="shared" si="207"/>
        <v>0</v>
      </c>
      <c r="HW64" s="50" t="str">
        <f t="shared" si="184"/>
        <v>05:05</v>
      </c>
      <c r="HX64" s="50">
        <v>0</v>
      </c>
      <c r="HY64" s="62">
        <f>HY63+HX64*Escenario1!$D$15*0.06</f>
        <v>468.72665229745769</v>
      </c>
      <c r="HZ64" s="50">
        <f t="shared" si="38"/>
        <v>0</v>
      </c>
      <c r="IA64" s="64">
        <f>IA63+HZ64*Escenario1!$D$15*0.06</f>
        <v>258.16395932323189</v>
      </c>
      <c r="IB64" s="54"/>
      <c r="IC64" s="47">
        <v>62</v>
      </c>
      <c r="ID64" s="48">
        <f t="shared" si="185"/>
        <v>0</v>
      </c>
      <c r="IE64" s="48">
        <f t="shared" ref="IE64:IN73" si="284">ID63</f>
        <v>0</v>
      </c>
      <c r="IF64" s="48">
        <f t="shared" si="284"/>
        <v>0</v>
      </c>
      <c r="IG64" s="48">
        <f t="shared" si="284"/>
        <v>0</v>
      </c>
      <c r="IH64" s="48">
        <f t="shared" si="284"/>
        <v>0</v>
      </c>
      <c r="II64" s="48">
        <f t="shared" si="284"/>
        <v>0</v>
      </c>
      <c r="IJ64" s="48">
        <f t="shared" si="284"/>
        <v>0</v>
      </c>
      <c r="IK64" s="48">
        <f t="shared" si="284"/>
        <v>0</v>
      </c>
      <c r="IL64" s="48">
        <f t="shared" si="284"/>
        <v>0</v>
      </c>
      <c r="IM64" s="48">
        <f t="shared" si="284"/>
        <v>0</v>
      </c>
      <c r="IN64" s="48">
        <f t="shared" si="284"/>
        <v>0</v>
      </c>
      <c r="IO64" s="48">
        <f t="shared" ref="IO64:IX73" si="285">IN63</f>
        <v>0</v>
      </c>
      <c r="IP64" s="48">
        <f t="shared" si="285"/>
        <v>0</v>
      </c>
      <c r="IQ64" s="48">
        <f t="shared" si="285"/>
        <v>0</v>
      </c>
      <c r="IR64" s="48">
        <f t="shared" si="285"/>
        <v>0</v>
      </c>
      <c r="IS64" s="48">
        <f t="shared" si="285"/>
        <v>0</v>
      </c>
      <c r="IT64" s="48">
        <f t="shared" si="285"/>
        <v>0</v>
      </c>
      <c r="IU64" s="48">
        <f t="shared" si="285"/>
        <v>0</v>
      </c>
      <c r="IV64" s="48">
        <f t="shared" si="285"/>
        <v>0</v>
      </c>
      <c r="IW64" s="48">
        <f t="shared" si="285"/>
        <v>0</v>
      </c>
      <c r="IX64" s="48">
        <f t="shared" si="285"/>
        <v>0</v>
      </c>
      <c r="IY64" s="48">
        <f t="shared" ref="IY64:JH73" si="286">IX63</f>
        <v>0</v>
      </c>
      <c r="IZ64" s="48">
        <f t="shared" si="286"/>
        <v>0</v>
      </c>
      <c r="JA64" s="48">
        <f t="shared" si="286"/>
        <v>0</v>
      </c>
      <c r="JB64" s="48">
        <f t="shared" si="286"/>
        <v>0</v>
      </c>
      <c r="JC64" s="48">
        <f t="shared" si="286"/>
        <v>0</v>
      </c>
      <c r="JD64" s="48">
        <f t="shared" si="286"/>
        <v>0</v>
      </c>
      <c r="JE64" s="48">
        <f t="shared" si="286"/>
        <v>0</v>
      </c>
      <c r="JF64" s="48">
        <f t="shared" si="286"/>
        <v>0</v>
      </c>
      <c r="JG64" s="48">
        <f t="shared" si="286"/>
        <v>0</v>
      </c>
      <c r="JH64" s="48">
        <f t="shared" si="286"/>
        <v>0</v>
      </c>
      <c r="JI64" s="48">
        <f t="shared" ref="JI64:JR73" si="287">JH63</f>
        <v>0</v>
      </c>
      <c r="JJ64" s="48">
        <f t="shared" si="287"/>
        <v>0</v>
      </c>
      <c r="JK64" s="48">
        <f t="shared" si="287"/>
        <v>0</v>
      </c>
      <c r="JL64" s="48">
        <f t="shared" si="287"/>
        <v>0</v>
      </c>
      <c r="JM64" s="48">
        <f t="shared" si="287"/>
        <v>0</v>
      </c>
      <c r="JN64" s="48">
        <f t="shared" si="287"/>
        <v>0</v>
      </c>
      <c r="JO64" s="48">
        <f t="shared" si="287"/>
        <v>0</v>
      </c>
      <c r="JP64" s="48">
        <f t="shared" si="287"/>
        <v>0</v>
      </c>
      <c r="JQ64" s="48">
        <f t="shared" si="287"/>
        <v>0</v>
      </c>
      <c r="JR64" s="48">
        <f t="shared" si="287"/>
        <v>0</v>
      </c>
      <c r="JS64" s="48">
        <f t="shared" ref="JS64:KB73" si="288">JR63</f>
        <v>0</v>
      </c>
      <c r="JT64" s="48">
        <f t="shared" si="288"/>
        <v>0</v>
      </c>
      <c r="JU64" s="48">
        <f t="shared" si="288"/>
        <v>0</v>
      </c>
      <c r="JV64" s="48">
        <f t="shared" si="288"/>
        <v>0</v>
      </c>
      <c r="JW64" s="48">
        <f t="shared" si="288"/>
        <v>0</v>
      </c>
      <c r="JX64" s="48">
        <f t="shared" si="288"/>
        <v>0</v>
      </c>
      <c r="JY64" s="48">
        <f t="shared" si="288"/>
        <v>0</v>
      </c>
      <c r="JZ64" s="48">
        <f t="shared" si="288"/>
        <v>0</v>
      </c>
      <c r="KA64" s="48">
        <f t="shared" si="288"/>
        <v>0</v>
      </c>
      <c r="KB64" s="48">
        <f t="shared" si="288"/>
        <v>0</v>
      </c>
      <c r="KC64" s="48">
        <f t="shared" ref="KC64:KL73" si="289">KB63</f>
        <v>0</v>
      </c>
      <c r="KD64" s="48">
        <f t="shared" si="289"/>
        <v>4.4751983576649488E-5</v>
      </c>
      <c r="KE64" s="48">
        <f t="shared" si="289"/>
        <v>1.1151658490373781E-4</v>
      </c>
      <c r="KF64" s="48">
        <f t="shared" si="289"/>
        <v>2.5595687974807398E-4</v>
      </c>
      <c r="KG64" s="48">
        <f t="shared" si="289"/>
        <v>5.8604981628922268E-4</v>
      </c>
      <c r="KH64" s="48">
        <f t="shared" si="289"/>
        <v>1.3658629589843377E-3</v>
      </c>
      <c r="KI64" s="48">
        <f t="shared" si="289"/>
        <v>3.2093238342923826E-3</v>
      </c>
      <c r="KJ64" s="48">
        <f t="shared" si="289"/>
        <v>7.8504339864859992E-3</v>
      </c>
      <c r="KK64" s="48">
        <f t="shared" si="289"/>
        <v>1.2976985830460603E-2</v>
      </c>
      <c r="KL64" s="48">
        <f t="shared" si="289"/>
        <v>6.7154609757989992E-3</v>
      </c>
      <c r="KM64" s="48">
        <f t="shared" ref="KM64:KV73" si="290">KL63</f>
        <v>0</v>
      </c>
      <c r="KN64" s="48">
        <f t="shared" si="290"/>
        <v>0</v>
      </c>
      <c r="KO64" s="48">
        <f t="shared" si="290"/>
        <v>0</v>
      </c>
      <c r="KP64" s="48">
        <f t="shared" si="290"/>
        <v>0</v>
      </c>
      <c r="KQ64" s="48">
        <f t="shared" si="290"/>
        <v>0</v>
      </c>
      <c r="KR64" s="48">
        <f t="shared" si="290"/>
        <v>0</v>
      </c>
      <c r="KS64" s="48">
        <f t="shared" si="290"/>
        <v>0</v>
      </c>
      <c r="KT64" s="48">
        <f t="shared" si="290"/>
        <v>0</v>
      </c>
      <c r="KU64" s="48">
        <f t="shared" si="290"/>
        <v>0</v>
      </c>
      <c r="KV64" s="48">
        <f t="shared" si="290"/>
        <v>0</v>
      </c>
      <c r="KW64" s="48">
        <f t="shared" ref="KW64:LF73" si="291">KV63</f>
        <v>0</v>
      </c>
      <c r="KX64" s="48">
        <f t="shared" si="291"/>
        <v>0</v>
      </c>
      <c r="KY64" s="48">
        <f t="shared" si="291"/>
        <v>0</v>
      </c>
      <c r="KZ64" s="48">
        <f t="shared" si="291"/>
        <v>0</v>
      </c>
      <c r="LA64" s="48">
        <f t="shared" si="291"/>
        <v>0</v>
      </c>
      <c r="LB64" s="48">
        <f t="shared" si="291"/>
        <v>0</v>
      </c>
      <c r="LC64" s="48">
        <f t="shared" si="291"/>
        <v>0</v>
      </c>
      <c r="LD64" s="48">
        <f t="shared" si="291"/>
        <v>0</v>
      </c>
      <c r="LE64" s="48">
        <f t="shared" si="291"/>
        <v>0</v>
      </c>
      <c r="LF64" s="48">
        <f t="shared" si="291"/>
        <v>0</v>
      </c>
      <c r="LG64" s="48">
        <f t="shared" ref="LG64:LP73" si="292">LF63</f>
        <v>0</v>
      </c>
      <c r="LH64" s="48">
        <f t="shared" si="292"/>
        <v>0</v>
      </c>
      <c r="LI64" s="48">
        <f t="shared" si="292"/>
        <v>0</v>
      </c>
      <c r="LJ64" s="48">
        <f t="shared" si="292"/>
        <v>0</v>
      </c>
      <c r="LK64" s="48">
        <f t="shared" si="292"/>
        <v>0</v>
      </c>
      <c r="LL64" s="48">
        <f t="shared" si="292"/>
        <v>0</v>
      </c>
      <c r="LM64" s="48">
        <f t="shared" si="292"/>
        <v>0</v>
      </c>
      <c r="LN64" s="48">
        <f t="shared" si="292"/>
        <v>0</v>
      </c>
      <c r="LO64" s="48">
        <f t="shared" si="292"/>
        <v>0</v>
      </c>
      <c r="LP64" s="48">
        <f t="shared" si="292"/>
        <v>0</v>
      </c>
      <c r="LQ64" s="48">
        <f t="shared" ref="LQ64:LZ73" si="293">LP63</f>
        <v>0</v>
      </c>
      <c r="LR64" s="48">
        <f t="shared" si="293"/>
        <v>0</v>
      </c>
      <c r="LS64" s="48">
        <f t="shared" si="293"/>
        <v>0</v>
      </c>
      <c r="LT64" s="48">
        <f t="shared" si="293"/>
        <v>0</v>
      </c>
      <c r="LU64" s="48">
        <f t="shared" si="293"/>
        <v>0</v>
      </c>
      <c r="LV64" s="48">
        <f t="shared" si="293"/>
        <v>0</v>
      </c>
      <c r="LW64" s="48">
        <f t="shared" si="293"/>
        <v>0</v>
      </c>
      <c r="LX64" s="48">
        <f t="shared" si="293"/>
        <v>0</v>
      </c>
      <c r="LY64" s="48">
        <f t="shared" si="293"/>
        <v>0</v>
      </c>
      <c r="LZ64" s="48">
        <f t="shared" si="293"/>
        <v>0</v>
      </c>
      <c r="MA64" s="48">
        <f t="shared" ref="MA64:MJ73" si="294">LZ63</f>
        <v>0</v>
      </c>
      <c r="MB64" s="48">
        <f t="shared" si="294"/>
        <v>0</v>
      </c>
      <c r="MC64" s="48">
        <f t="shared" si="294"/>
        <v>0</v>
      </c>
      <c r="MD64" s="48">
        <f t="shared" si="294"/>
        <v>0</v>
      </c>
      <c r="ME64" s="48">
        <f t="shared" si="294"/>
        <v>0</v>
      </c>
      <c r="MF64" s="48">
        <f t="shared" si="294"/>
        <v>0</v>
      </c>
      <c r="MG64" s="48">
        <f t="shared" si="294"/>
        <v>0</v>
      </c>
      <c r="MH64" s="48">
        <f t="shared" si="294"/>
        <v>0</v>
      </c>
      <c r="MI64" s="48">
        <f t="shared" si="294"/>
        <v>0</v>
      </c>
      <c r="MJ64" s="48">
        <f t="shared" si="294"/>
        <v>0</v>
      </c>
      <c r="MK64" s="48">
        <f t="shared" ref="MK64:MT73" si="295">MJ63</f>
        <v>0</v>
      </c>
      <c r="ML64" s="48">
        <f t="shared" si="295"/>
        <v>0</v>
      </c>
      <c r="MM64" s="48">
        <f t="shared" si="295"/>
        <v>0</v>
      </c>
      <c r="MN64" s="48">
        <f t="shared" si="295"/>
        <v>0</v>
      </c>
      <c r="MO64" s="48">
        <f t="shared" si="295"/>
        <v>0</v>
      </c>
      <c r="MP64" s="48">
        <f t="shared" si="295"/>
        <v>0</v>
      </c>
      <c r="MQ64" s="48">
        <f t="shared" si="295"/>
        <v>0</v>
      </c>
      <c r="MR64" s="48">
        <f t="shared" si="295"/>
        <v>0</v>
      </c>
      <c r="MS64" s="48">
        <f t="shared" si="295"/>
        <v>0</v>
      </c>
      <c r="MT64" s="48">
        <f t="shared" si="295"/>
        <v>0</v>
      </c>
      <c r="MU64" s="48">
        <f t="shared" ref="MU64:ND73" si="296">MT63</f>
        <v>0</v>
      </c>
      <c r="MV64" s="48">
        <f t="shared" si="296"/>
        <v>0</v>
      </c>
      <c r="MW64" s="48">
        <f t="shared" si="296"/>
        <v>0</v>
      </c>
      <c r="MX64" s="48">
        <f t="shared" si="296"/>
        <v>0</v>
      </c>
      <c r="MY64" s="48">
        <f t="shared" si="296"/>
        <v>0</v>
      </c>
      <c r="MZ64" s="48">
        <f t="shared" si="296"/>
        <v>0</v>
      </c>
      <c r="NA64" s="48">
        <f t="shared" si="296"/>
        <v>0</v>
      </c>
      <c r="NB64" s="48">
        <f t="shared" si="296"/>
        <v>0</v>
      </c>
      <c r="NC64" s="48">
        <f t="shared" si="296"/>
        <v>0</v>
      </c>
      <c r="ND64" s="48">
        <f t="shared" si="296"/>
        <v>0</v>
      </c>
      <c r="NE64" s="48">
        <f t="shared" ref="NE64:NN73" si="297">ND63</f>
        <v>0</v>
      </c>
      <c r="NF64" s="48">
        <f t="shared" si="297"/>
        <v>0</v>
      </c>
      <c r="NG64" s="48">
        <f t="shared" si="297"/>
        <v>0</v>
      </c>
      <c r="NH64" s="48">
        <f t="shared" si="297"/>
        <v>0</v>
      </c>
      <c r="NI64" s="48">
        <f t="shared" si="297"/>
        <v>0</v>
      </c>
      <c r="NJ64" s="48">
        <f t="shared" si="297"/>
        <v>0</v>
      </c>
      <c r="NK64" s="48">
        <f t="shared" si="297"/>
        <v>0</v>
      </c>
      <c r="NL64" s="48">
        <f t="shared" si="297"/>
        <v>0</v>
      </c>
      <c r="NM64" s="48">
        <f t="shared" si="297"/>
        <v>0</v>
      </c>
      <c r="NN64" s="48">
        <f t="shared" si="297"/>
        <v>0</v>
      </c>
      <c r="NO64" s="48">
        <f t="shared" ref="NO64:NX73" si="298">NN63</f>
        <v>0</v>
      </c>
      <c r="NP64" s="48">
        <f t="shared" si="298"/>
        <v>0</v>
      </c>
      <c r="NQ64" s="48">
        <f t="shared" si="298"/>
        <v>0</v>
      </c>
      <c r="NR64" s="48">
        <f t="shared" si="298"/>
        <v>0</v>
      </c>
      <c r="NS64" s="48">
        <f t="shared" si="298"/>
        <v>0</v>
      </c>
      <c r="NT64" s="48">
        <f t="shared" si="298"/>
        <v>0</v>
      </c>
      <c r="NU64" s="48">
        <f t="shared" si="298"/>
        <v>0</v>
      </c>
      <c r="NV64" s="48">
        <f t="shared" si="298"/>
        <v>0</v>
      </c>
      <c r="NW64" s="48">
        <f t="shared" si="298"/>
        <v>0</v>
      </c>
      <c r="NX64" s="48">
        <f t="shared" si="298"/>
        <v>0</v>
      </c>
      <c r="NY64" s="48">
        <f t="shared" ref="NY64:OH73" si="299">NX63</f>
        <v>0</v>
      </c>
      <c r="NZ64" s="48">
        <f t="shared" si="299"/>
        <v>0</v>
      </c>
      <c r="OA64" s="48">
        <f t="shared" si="299"/>
        <v>0</v>
      </c>
      <c r="OB64" s="48">
        <f t="shared" si="299"/>
        <v>0</v>
      </c>
      <c r="OC64" s="48">
        <f t="shared" si="299"/>
        <v>0</v>
      </c>
      <c r="OD64" s="48">
        <f t="shared" si="299"/>
        <v>0</v>
      </c>
      <c r="OE64" s="48">
        <f t="shared" si="299"/>
        <v>0</v>
      </c>
      <c r="OF64" s="48">
        <f t="shared" si="299"/>
        <v>0</v>
      </c>
      <c r="OG64" s="48">
        <f t="shared" si="299"/>
        <v>0</v>
      </c>
      <c r="OH64" s="48">
        <f t="shared" si="299"/>
        <v>0</v>
      </c>
      <c r="OI64" s="48">
        <f t="shared" ref="OI64:OR73" si="300">OH63</f>
        <v>0</v>
      </c>
      <c r="OJ64" s="48">
        <f t="shared" si="300"/>
        <v>0</v>
      </c>
      <c r="OK64" s="48">
        <f t="shared" si="300"/>
        <v>0</v>
      </c>
      <c r="OL64" s="48">
        <f t="shared" si="300"/>
        <v>0</v>
      </c>
      <c r="OM64" s="48">
        <f t="shared" si="300"/>
        <v>0</v>
      </c>
      <c r="ON64" s="48">
        <f t="shared" si="300"/>
        <v>0</v>
      </c>
      <c r="OO64" s="48">
        <f t="shared" si="300"/>
        <v>0</v>
      </c>
      <c r="OP64" s="48">
        <f t="shared" si="300"/>
        <v>0</v>
      </c>
      <c r="OQ64" s="48">
        <f t="shared" si="300"/>
        <v>0</v>
      </c>
      <c r="OR64" s="48">
        <f t="shared" si="300"/>
        <v>0</v>
      </c>
      <c r="OS64" s="48">
        <f t="shared" ref="OS64:PB73" si="301">OR63</f>
        <v>0</v>
      </c>
      <c r="OT64" s="48">
        <f t="shared" si="301"/>
        <v>0</v>
      </c>
      <c r="OU64" s="48">
        <f t="shared" si="301"/>
        <v>0</v>
      </c>
      <c r="OV64" s="48">
        <f t="shared" si="301"/>
        <v>0</v>
      </c>
      <c r="OW64" s="48">
        <f t="shared" si="301"/>
        <v>0</v>
      </c>
      <c r="OX64" s="48">
        <f t="shared" si="301"/>
        <v>0</v>
      </c>
      <c r="OY64" s="48">
        <f t="shared" si="301"/>
        <v>0</v>
      </c>
      <c r="OZ64" s="48">
        <f t="shared" si="301"/>
        <v>0</v>
      </c>
      <c r="PA64" s="48">
        <f t="shared" si="301"/>
        <v>0</v>
      </c>
      <c r="PB64" s="48">
        <f t="shared" si="301"/>
        <v>0</v>
      </c>
      <c r="PC64" s="48">
        <f t="shared" ref="PC64:PN73" si="302">PB63</f>
        <v>0</v>
      </c>
      <c r="PD64" s="48">
        <f t="shared" si="302"/>
        <v>0</v>
      </c>
      <c r="PE64" s="48">
        <f t="shared" si="302"/>
        <v>0</v>
      </c>
      <c r="PF64" s="48">
        <f t="shared" si="302"/>
        <v>0</v>
      </c>
      <c r="PG64" s="48">
        <f t="shared" si="302"/>
        <v>0</v>
      </c>
      <c r="PH64" s="48">
        <f t="shared" si="302"/>
        <v>0</v>
      </c>
      <c r="PI64" s="48">
        <f t="shared" si="302"/>
        <v>0</v>
      </c>
      <c r="PJ64" s="48">
        <f t="shared" si="302"/>
        <v>0</v>
      </c>
      <c r="PK64" s="48">
        <f t="shared" si="302"/>
        <v>0</v>
      </c>
      <c r="PL64" s="48">
        <f t="shared" si="302"/>
        <v>0</v>
      </c>
      <c r="PM64" s="48">
        <f t="shared" si="302"/>
        <v>0</v>
      </c>
      <c r="PN64" s="48">
        <f t="shared" si="302"/>
        <v>0</v>
      </c>
    </row>
    <row r="65" spans="1:430" ht="21" x14ac:dyDescent="0.3">
      <c r="A65" s="81" t="s">
        <v>151</v>
      </c>
      <c r="B65" s="81"/>
      <c r="C65" s="81"/>
      <c r="D65" s="81"/>
      <c r="E65" s="81"/>
      <c r="F65" s="81"/>
      <c r="G65" s="81"/>
      <c r="H65" s="81"/>
      <c r="I65" s="81"/>
      <c r="J65" s="81"/>
      <c r="K65" s="33"/>
      <c r="L65" s="33"/>
      <c r="M65" s="17"/>
      <c r="N65" s="12"/>
      <c r="O65" s="12"/>
      <c r="P65" s="12"/>
      <c r="Q65" s="12"/>
      <c r="S65" s="12"/>
      <c r="W65" s="46">
        <v>62</v>
      </c>
      <c r="X65" s="49">
        <f t="shared" si="14"/>
        <v>310</v>
      </c>
      <c r="Y65" s="52" t="str">
        <f t="shared" si="181"/>
        <v/>
      </c>
      <c r="Z65" s="63">
        <f t="shared" si="182"/>
        <v>0</v>
      </c>
      <c r="AA65" s="50">
        <f t="shared" si="187"/>
        <v>0</v>
      </c>
      <c r="AB65" s="50">
        <v>0</v>
      </c>
      <c r="AC65" s="62">
        <f t="shared" si="186"/>
        <v>211.7758949671387</v>
      </c>
      <c r="AD65" s="54"/>
      <c r="AE65" s="46">
        <v>63</v>
      </c>
      <c r="AF65" s="51">
        <f t="shared" si="183"/>
        <v>0</v>
      </c>
      <c r="AG65" s="51">
        <f t="shared" si="265"/>
        <v>0</v>
      </c>
      <c r="AH65" s="51">
        <f t="shared" si="265"/>
        <v>0</v>
      </c>
      <c r="AI65" s="51">
        <f t="shared" si="265"/>
        <v>0</v>
      </c>
      <c r="AJ65" s="51">
        <f t="shared" si="265"/>
        <v>0</v>
      </c>
      <c r="AK65" s="51">
        <f t="shared" si="265"/>
        <v>0</v>
      </c>
      <c r="AL65" s="51">
        <f t="shared" si="265"/>
        <v>0</v>
      </c>
      <c r="AM65" s="51">
        <f t="shared" si="265"/>
        <v>0</v>
      </c>
      <c r="AN65" s="51">
        <f t="shared" si="265"/>
        <v>0</v>
      </c>
      <c r="AO65" s="51">
        <f t="shared" si="265"/>
        <v>0</v>
      </c>
      <c r="AP65" s="51">
        <f t="shared" si="265"/>
        <v>0</v>
      </c>
      <c r="AQ65" s="51">
        <f t="shared" si="266"/>
        <v>0</v>
      </c>
      <c r="AR65" s="51">
        <f t="shared" si="266"/>
        <v>0</v>
      </c>
      <c r="AS65" s="51">
        <f t="shared" si="266"/>
        <v>0</v>
      </c>
      <c r="AT65" s="51">
        <f t="shared" si="266"/>
        <v>0</v>
      </c>
      <c r="AU65" s="51">
        <f t="shared" si="266"/>
        <v>0</v>
      </c>
      <c r="AV65" s="51">
        <f t="shared" si="266"/>
        <v>0</v>
      </c>
      <c r="AW65" s="51">
        <f t="shared" si="266"/>
        <v>0</v>
      </c>
      <c r="AX65" s="51">
        <f t="shared" si="266"/>
        <v>0</v>
      </c>
      <c r="AY65" s="51">
        <f t="shared" si="266"/>
        <v>0</v>
      </c>
      <c r="AZ65" s="51">
        <f t="shared" si="266"/>
        <v>0</v>
      </c>
      <c r="BA65" s="51">
        <f t="shared" si="267"/>
        <v>0</v>
      </c>
      <c r="BB65" s="51">
        <f t="shared" si="267"/>
        <v>0</v>
      </c>
      <c r="BC65" s="51">
        <f t="shared" si="267"/>
        <v>0</v>
      </c>
      <c r="BD65" s="51">
        <f t="shared" si="267"/>
        <v>0</v>
      </c>
      <c r="BE65" s="51">
        <f t="shared" si="267"/>
        <v>0</v>
      </c>
      <c r="BF65" s="51">
        <f t="shared" si="267"/>
        <v>0</v>
      </c>
      <c r="BG65" s="51">
        <f t="shared" si="267"/>
        <v>0</v>
      </c>
      <c r="BH65" s="51">
        <f t="shared" si="267"/>
        <v>0</v>
      </c>
      <c r="BI65" s="51">
        <f t="shared" si="267"/>
        <v>0</v>
      </c>
      <c r="BJ65" s="51">
        <f t="shared" si="267"/>
        <v>0</v>
      </c>
      <c r="BK65" s="51">
        <f t="shared" si="268"/>
        <v>0</v>
      </c>
      <c r="BL65" s="51">
        <f t="shared" si="268"/>
        <v>0</v>
      </c>
      <c r="BM65" s="51">
        <f t="shared" si="268"/>
        <v>0</v>
      </c>
      <c r="BN65" s="51">
        <f t="shared" si="268"/>
        <v>0</v>
      </c>
      <c r="BO65" s="51">
        <f t="shared" si="268"/>
        <v>0</v>
      </c>
      <c r="BP65" s="51">
        <f t="shared" si="268"/>
        <v>0</v>
      </c>
      <c r="BQ65" s="51">
        <f t="shared" si="268"/>
        <v>0</v>
      </c>
      <c r="BR65" s="51">
        <f t="shared" si="268"/>
        <v>0</v>
      </c>
      <c r="BS65" s="51">
        <f t="shared" si="268"/>
        <v>0</v>
      </c>
      <c r="BT65" s="51">
        <f t="shared" si="268"/>
        <v>0</v>
      </c>
      <c r="BU65" s="51">
        <f t="shared" si="269"/>
        <v>0</v>
      </c>
      <c r="BV65" s="51">
        <f t="shared" si="269"/>
        <v>1.4372901692793086E-5</v>
      </c>
      <c r="BW65" s="51">
        <f t="shared" si="269"/>
        <v>2.7857067307628778E-5</v>
      </c>
      <c r="BX65" s="51">
        <f t="shared" si="269"/>
        <v>4.1075027703360157E-5</v>
      </c>
      <c r="BY65" s="51">
        <f t="shared" si="269"/>
        <v>5.9699549011322866E-5</v>
      </c>
      <c r="BZ65" s="51">
        <f t="shared" si="269"/>
        <v>8.7540741517313391E-5</v>
      </c>
      <c r="CA65" s="51">
        <f t="shared" si="269"/>
        <v>1.2837388479443857E-4</v>
      </c>
      <c r="CB65" s="51">
        <f t="shared" si="269"/>
        <v>1.8776725283595457E-4</v>
      </c>
      <c r="CC65" s="51">
        <f t="shared" si="269"/>
        <v>2.7490993918839258E-4</v>
      </c>
      <c r="CD65" s="51">
        <f t="shared" si="269"/>
        <v>4.0443968208431289E-4</v>
      </c>
      <c r="CE65" s="51">
        <f t="shared" si="270"/>
        <v>5.9827068957529241E-4</v>
      </c>
      <c r="CF65" s="51">
        <f t="shared" si="270"/>
        <v>8.8742146466493359E-4</v>
      </c>
      <c r="CG65" s="51">
        <f t="shared" si="270"/>
        <v>1.3138426304416823E-3</v>
      </c>
      <c r="CH65" s="51">
        <f t="shared" si="270"/>
        <v>1.9322447552118155E-3</v>
      </c>
      <c r="CI65" s="51">
        <f t="shared" si="270"/>
        <v>2.9578823769679957E-3</v>
      </c>
      <c r="CJ65" s="51">
        <f t="shared" si="270"/>
        <v>4.3725776573519236E-3</v>
      </c>
      <c r="CK65" s="51">
        <f t="shared" si="270"/>
        <v>5.6037913669719245E-3</v>
      </c>
      <c r="CL65" s="51">
        <f t="shared" si="270"/>
        <v>6.0067150249743864E-3</v>
      </c>
      <c r="CM65" s="51">
        <f t="shared" si="270"/>
        <v>5.0334268353983951E-3</v>
      </c>
      <c r="CN65" s="51">
        <f t="shared" si="270"/>
        <v>2.648818732339102E-3</v>
      </c>
      <c r="CO65" s="51">
        <f t="shared" si="271"/>
        <v>7.6072713075802073E-4</v>
      </c>
      <c r="CP65" s="51">
        <f t="shared" si="271"/>
        <v>0</v>
      </c>
      <c r="CQ65" s="51">
        <f t="shared" si="271"/>
        <v>0</v>
      </c>
      <c r="CR65" s="51">
        <f t="shared" si="271"/>
        <v>0</v>
      </c>
      <c r="CS65" s="51">
        <f t="shared" si="271"/>
        <v>0</v>
      </c>
      <c r="CT65" s="51">
        <f t="shared" si="271"/>
        <v>0</v>
      </c>
      <c r="CU65" s="51">
        <f t="shared" si="271"/>
        <v>0</v>
      </c>
      <c r="CV65" s="51">
        <f t="shared" si="271"/>
        <v>0</v>
      </c>
      <c r="CW65" s="51">
        <f t="shared" si="271"/>
        <v>0</v>
      </c>
      <c r="CX65" s="51">
        <f t="shared" si="271"/>
        <v>0</v>
      </c>
      <c r="CY65" s="51">
        <f t="shared" si="272"/>
        <v>0</v>
      </c>
      <c r="CZ65" s="51">
        <f t="shared" si="272"/>
        <v>0</v>
      </c>
      <c r="DA65" s="51">
        <f t="shared" si="272"/>
        <v>0</v>
      </c>
      <c r="DB65" s="51">
        <f t="shared" si="272"/>
        <v>0</v>
      </c>
      <c r="DC65" s="51">
        <f t="shared" si="272"/>
        <v>0</v>
      </c>
      <c r="DD65" s="51">
        <f t="shared" si="272"/>
        <v>0</v>
      </c>
      <c r="DE65" s="51">
        <f t="shared" si="272"/>
        <v>0</v>
      </c>
      <c r="DF65" s="51">
        <f t="shared" si="272"/>
        <v>0</v>
      </c>
      <c r="DG65" s="51">
        <f t="shared" si="272"/>
        <v>0</v>
      </c>
      <c r="DH65" s="51">
        <f t="shared" si="272"/>
        <v>0</v>
      </c>
      <c r="DI65" s="51">
        <f t="shared" si="273"/>
        <v>0</v>
      </c>
      <c r="DJ65" s="51">
        <f t="shared" si="273"/>
        <v>0</v>
      </c>
      <c r="DK65" s="51">
        <f t="shared" si="273"/>
        <v>0</v>
      </c>
      <c r="DL65" s="51">
        <f t="shared" si="273"/>
        <v>0</v>
      </c>
      <c r="DM65" s="51">
        <f t="shared" si="273"/>
        <v>0</v>
      </c>
      <c r="DN65" s="51">
        <f t="shared" si="273"/>
        <v>0</v>
      </c>
      <c r="DO65" s="51">
        <f t="shared" si="273"/>
        <v>0</v>
      </c>
      <c r="DP65" s="51">
        <f t="shared" si="273"/>
        <v>0</v>
      </c>
      <c r="DQ65" s="51">
        <f t="shared" si="273"/>
        <v>0</v>
      </c>
      <c r="DR65" s="51">
        <f t="shared" si="273"/>
        <v>0</v>
      </c>
      <c r="DS65" s="51">
        <f t="shared" si="274"/>
        <v>0</v>
      </c>
      <c r="DT65" s="51">
        <f t="shared" si="274"/>
        <v>0</v>
      </c>
      <c r="DU65" s="51">
        <f t="shared" si="274"/>
        <v>0</v>
      </c>
      <c r="DV65" s="51">
        <f t="shared" si="274"/>
        <v>0</v>
      </c>
      <c r="DW65" s="51">
        <f t="shared" si="274"/>
        <v>0</v>
      </c>
      <c r="DX65" s="51">
        <f t="shared" si="274"/>
        <v>0</v>
      </c>
      <c r="DY65" s="51">
        <f t="shared" si="274"/>
        <v>0</v>
      </c>
      <c r="DZ65" s="51">
        <f t="shared" si="274"/>
        <v>0</v>
      </c>
      <c r="EA65" s="51">
        <f t="shared" si="274"/>
        <v>0</v>
      </c>
      <c r="EB65" s="51">
        <f t="shared" si="274"/>
        <v>0</v>
      </c>
      <c r="EC65" s="51">
        <f t="shared" si="275"/>
        <v>0</v>
      </c>
      <c r="ED65" s="51">
        <f t="shared" si="275"/>
        <v>0</v>
      </c>
      <c r="EE65" s="51">
        <f t="shared" si="275"/>
        <v>0</v>
      </c>
      <c r="EF65" s="51">
        <f t="shared" si="275"/>
        <v>0</v>
      </c>
      <c r="EG65" s="51">
        <f t="shared" si="275"/>
        <v>0</v>
      </c>
      <c r="EH65" s="51">
        <f t="shared" si="275"/>
        <v>0</v>
      </c>
      <c r="EI65" s="51">
        <f t="shared" si="275"/>
        <v>0</v>
      </c>
      <c r="EJ65" s="51">
        <f t="shared" si="275"/>
        <v>0</v>
      </c>
      <c r="EK65" s="51">
        <f t="shared" si="275"/>
        <v>0</v>
      </c>
      <c r="EL65" s="51">
        <f t="shared" si="275"/>
        <v>0</v>
      </c>
      <c r="EM65" s="51">
        <f t="shared" si="276"/>
        <v>0</v>
      </c>
      <c r="EN65" s="51">
        <f t="shared" si="276"/>
        <v>0</v>
      </c>
      <c r="EO65" s="51">
        <f t="shared" si="276"/>
        <v>0</v>
      </c>
      <c r="EP65" s="51">
        <f t="shared" si="276"/>
        <v>0</v>
      </c>
      <c r="EQ65" s="51">
        <f t="shared" si="276"/>
        <v>0</v>
      </c>
      <c r="ER65" s="51">
        <f t="shared" si="276"/>
        <v>0</v>
      </c>
      <c r="ES65" s="51">
        <f t="shared" si="276"/>
        <v>0</v>
      </c>
      <c r="ET65" s="51">
        <f t="shared" si="276"/>
        <v>0</v>
      </c>
      <c r="EU65" s="51">
        <f t="shared" si="276"/>
        <v>0</v>
      </c>
      <c r="EV65" s="51">
        <f t="shared" si="276"/>
        <v>0</v>
      </c>
      <c r="EW65" s="51">
        <f t="shared" si="277"/>
        <v>0</v>
      </c>
      <c r="EX65" s="51">
        <f t="shared" si="277"/>
        <v>0</v>
      </c>
      <c r="EY65" s="51">
        <f t="shared" si="277"/>
        <v>0</v>
      </c>
      <c r="EZ65" s="51">
        <f t="shared" si="277"/>
        <v>0</v>
      </c>
      <c r="FA65" s="51">
        <f t="shared" si="277"/>
        <v>0</v>
      </c>
      <c r="FB65" s="51">
        <f t="shared" si="277"/>
        <v>0</v>
      </c>
      <c r="FC65" s="51">
        <f t="shared" si="277"/>
        <v>0</v>
      </c>
      <c r="FD65" s="51">
        <f t="shared" si="277"/>
        <v>0</v>
      </c>
      <c r="FE65" s="51">
        <f t="shared" si="277"/>
        <v>0</v>
      </c>
      <c r="FF65" s="51">
        <f t="shared" si="277"/>
        <v>0</v>
      </c>
      <c r="FG65" s="51">
        <f t="shared" si="278"/>
        <v>0</v>
      </c>
      <c r="FH65" s="51">
        <f t="shared" si="278"/>
        <v>0</v>
      </c>
      <c r="FI65" s="51">
        <f t="shared" si="278"/>
        <v>0</v>
      </c>
      <c r="FJ65" s="51">
        <f t="shared" si="278"/>
        <v>0</v>
      </c>
      <c r="FK65" s="51">
        <f t="shared" si="278"/>
        <v>0</v>
      </c>
      <c r="FL65" s="51">
        <f t="shared" si="278"/>
        <v>0</v>
      </c>
      <c r="FM65" s="51">
        <f t="shared" si="278"/>
        <v>0</v>
      </c>
      <c r="FN65" s="51">
        <f t="shared" si="278"/>
        <v>0</v>
      </c>
      <c r="FO65" s="51">
        <f t="shared" si="278"/>
        <v>0</v>
      </c>
      <c r="FP65" s="51">
        <f t="shared" si="278"/>
        <v>0</v>
      </c>
      <c r="FQ65" s="51">
        <f t="shared" si="279"/>
        <v>0</v>
      </c>
      <c r="FR65" s="51">
        <f t="shared" si="279"/>
        <v>0</v>
      </c>
      <c r="FS65" s="51">
        <f t="shared" si="279"/>
        <v>0</v>
      </c>
      <c r="FT65" s="51">
        <f t="shared" si="279"/>
        <v>0</v>
      </c>
      <c r="FU65" s="51">
        <f t="shared" si="279"/>
        <v>0</v>
      </c>
      <c r="FV65" s="51">
        <f t="shared" si="279"/>
        <v>0</v>
      </c>
      <c r="FW65" s="51">
        <f t="shared" si="279"/>
        <v>0</v>
      </c>
      <c r="FX65" s="51">
        <f t="shared" si="279"/>
        <v>0</v>
      </c>
      <c r="FY65" s="51">
        <f t="shared" si="279"/>
        <v>0</v>
      </c>
      <c r="FZ65" s="51">
        <f t="shared" si="279"/>
        <v>0</v>
      </c>
      <c r="GA65" s="51">
        <f t="shared" si="280"/>
        <v>0</v>
      </c>
      <c r="GB65" s="51">
        <f t="shared" si="280"/>
        <v>0</v>
      </c>
      <c r="GC65" s="51">
        <f t="shared" si="280"/>
        <v>0</v>
      </c>
      <c r="GD65" s="51">
        <f t="shared" si="280"/>
        <v>0</v>
      </c>
      <c r="GE65" s="51">
        <f t="shared" si="280"/>
        <v>0</v>
      </c>
      <c r="GF65" s="51">
        <f t="shared" si="280"/>
        <v>0</v>
      </c>
      <c r="GG65" s="51">
        <f t="shared" si="280"/>
        <v>0</v>
      </c>
      <c r="GH65" s="51">
        <f t="shared" si="280"/>
        <v>0</v>
      </c>
      <c r="GI65" s="51">
        <f t="shared" si="280"/>
        <v>0</v>
      </c>
      <c r="GJ65" s="51">
        <f t="shared" si="280"/>
        <v>0</v>
      </c>
      <c r="GK65" s="51">
        <f t="shared" si="281"/>
        <v>0</v>
      </c>
      <c r="GL65" s="51">
        <f t="shared" si="281"/>
        <v>0</v>
      </c>
      <c r="GM65" s="51">
        <f t="shared" si="281"/>
        <v>0</v>
      </c>
      <c r="GN65" s="51">
        <f t="shared" si="281"/>
        <v>0</v>
      </c>
      <c r="GO65" s="51">
        <f t="shared" si="281"/>
        <v>0</v>
      </c>
      <c r="GP65" s="51">
        <f t="shared" si="281"/>
        <v>0</v>
      </c>
      <c r="GQ65" s="51">
        <f t="shared" si="281"/>
        <v>0</v>
      </c>
      <c r="GR65" s="51">
        <f t="shared" si="281"/>
        <v>0</v>
      </c>
      <c r="GS65" s="51">
        <f t="shared" si="281"/>
        <v>0</v>
      </c>
      <c r="GT65" s="51">
        <f t="shared" si="281"/>
        <v>0</v>
      </c>
      <c r="GU65" s="51">
        <f t="shared" si="282"/>
        <v>0</v>
      </c>
      <c r="GV65" s="51">
        <f t="shared" si="282"/>
        <v>0</v>
      </c>
      <c r="GW65" s="51">
        <f t="shared" si="282"/>
        <v>0</v>
      </c>
      <c r="GX65" s="51">
        <f t="shared" si="282"/>
        <v>0</v>
      </c>
      <c r="GY65" s="51">
        <f t="shared" si="282"/>
        <v>0</v>
      </c>
      <c r="GZ65" s="51">
        <f t="shared" si="282"/>
        <v>0</v>
      </c>
      <c r="HA65" s="51">
        <f t="shared" si="282"/>
        <v>0</v>
      </c>
      <c r="HB65" s="51">
        <f t="shared" si="282"/>
        <v>0</v>
      </c>
      <c r="HC65" s="51">
        <f t="shared" si="282"/>
        <v>0</v>
      </c>
      <c r="HD65" s="51">
        <f t="shared" si="282"/>
        <v>0</v>
      </c>
      <c r="HE65" s="51">
        <f t="shared" si="283"/>
        <v>0</v>
      </c>
      <c r="HF65" s="51">
        <f t="shared" si="283"/>
        <v>0</v>
      </c>
      <c r="HG65" s="51">
        <f t="shared" si="283"/>
        <v>0</v>
      </c>
      <c r="HH65" s="51">
        <f t="shared" si="283"/>
        <v>0</v>
      </c>
      <c r="HI65" s="51">
        <f t="shared" si="283"/>
        <v>0</v>
      </c>
      <c r="HJ65" s="51">
        <f t="shared" si="283"/>
        <v>0</v>
      </c>
      <c r="HK65" s="51">
        <f t="shared" si="283"/>
        <v>0</v>
      </c>
      <c r="HL65" s="51">
        <f t="shared" si="283"/>
        <v>0</v>
      </c>
      <c r="HM65" s="51">
        <f t="shared" si="283"/>
        <v>0</v>
      </c>
      <c r="HN65" s="51">
        <f t="shared" si="283"/>
        <v>0</v>
      </c>
      <c r="HO65" s="51">
        <f t="shared" si="283"/>
        <v>0</v>
      </c>
      <c r="HP65" s="51">
        <f t="shared" si="283"/>
        <v>0</v>
      </c>
      <c r="HR65" s="46">
        <v>62</v>
      </c>
      <c r="HS65" s="49">
        <f t="shared" si="35"/>
        <v>310</v>
      </c>
      <c r="HT65" s="52" t="str">
        <f t="shared" si="36"/>
        <v/>
      </c>
      <c r="HU65" s="63">
        <f t="shared" si="37"/>
        <v>0</v>
      </c>
      <c r="HV65" s="50">
        <f t="shared" si="207"/>
        <v>0</v>
      </c>
      <c r="HW65" s="50" t="str">
        <f t="shared" si="184"/>
        <v>05:10</v>
      </c>
      <c r="HX65" s="50">
        <v>0</v>
      </c>
      <c r="HY65" s="62">
        <f>HY64+HX65*Escenario1!$D$15*0.06</f>
        <v>468.72665229745769</v>
      </c>
      <c r="HZ65" s="50">
        <f t="shared" si="38"/>
        <v>0</v>
      </c>
      <c r="IA65" s="64">
        <f>IA64+HZ65*Escenario1!$D$15*0.06</f>
        <v>258.16395932323189</v>
      </c>
      <c r="IB65" s="54"/>
      <c r="IC65" s="47">
        <v>63</v>
      </c>
      <c r="ID65" s="48">
        <f t="shared" si="185"/>
        <v>0</v>
      </c>
      <c r="IE65" s="48">
        <f t="shared" si="284"/>
        <v>0</v>
      </c>
      <c r="IF65" s="48">
        <f t="shared" si="284"/>
        <v>0</v>
      </c>
      <c r="IG65" s="48">
        <f t="shared" si="284"/>
        <v>0</v>
      </c>
      <c r="IH65" s="48">
        <f t="shared" si="284"/>
        <v>0</v>
      </c>
      <c r="II65" s="48">
        <f t="shared" si="284"/>
        <v>0</v>
      </c>
      <c r="IJ65" s="48">
        <f t="shared" si="284"/>
        <v>0</v>
      </c>
      <c r="IK65" s="48">
        <f t="shared" si="284"/>
        <v>0</v>
      </c>
      <c r="IL65" s="48">
        <f t="shared" si="284"/>
        <v>0</v>
      </c>
      <c r="IM65" s="48">
        <f t="shared" si="284"/>
        <v>0</v>
      </c>
      <c r="IN65" s="48">
        <f t="shared" si="284"/>
        <v>0</v>
      </c>
      <c r="IO65" s="48">
        <f t="shared" si="285"/>
        <v>0</v>
      </c>
      <c r="IP65" s="48">
        <f t="shared" si="285"/>
        <v>0</v>
      </c>
      <c r="IQ65" s="48">
        <f t="shared" si="285"/>
        <v>0</v>
      </c>
      <c r="IR65" s="48">
        <f t="shared" si="285"/>
        <v>0</v>
      </c>
      <c r="IS65" s="48">
        <f t="shared" si="285"/>
        <v>0</v>
      </c>
      <c r="IT65" s="48">
        <f t="shared" si="285"/>
        <v>0</v>
      </c>
      <c r="IU65" s="48">
        <f t="shared" si="285"/>
        <v>0</v>
      </c>
      <c r="IV65" s="48">
        <f t="shared" si="285"/>
        <v>0</v>
      </c>
      <c r="IW65" s="48">
        <f t="shared" si="285"/>
        <v>0</v>
      </c>
      <c r="IX65" s="48">
        <f t="shared" si="285"/>
        <v>0</v>
      </c>
      <c r="IY65" s="48">
        <f t="shared" si="286"/>
        <v>0</v>
      </c>
      <c r="IZ65" s="48">
        <f t="shared" si="286"/>
        <v>0</v>
      </c>
      <c r="JA65" s="48">
        <f t="shared" si="286"/>
        <v>0</v>
      </c>
      <c r="JB65" s="48">
        <f t="shared" si="286"/>
        <v>0</v>
      </c>
      <c r="JC65" s="48">
        <f t="shared" si="286"/>
        <v>0</v>
      </c>
      <c r="JD65" s="48">
        <f t="shared" si="286"/>
        <v>0</v>
      </c>
      <c r="JE65" s="48">
        <f t="shared" si="286"/>
        <v>0</v>
      </c>
      <c r="JF65" s="48">
        <f t="shared" si="286"/>
        <v>0</v>
      </c>
      <c r="JG65" s="48">
        <f t="shared" si="286"/>
        <v>0</v>
      </c>
      <c r="JH65" s="48">
        <f t="shared" si="286"/>
        <v>0</v>
      </c>
      <c r="JI65" s="48">
        <f t="shared" si="287"/>
        <v>0</v>
      </c>
      <c r="JJ65" s="48">
        <f t="shared" si="287"/>
        <v>0</v>
      </c>
      <c r="JK65" s="48">
        <f t="shared" si="287"/>
        <v>0</v>
      </c>
      <c r="JL65" s="48">
        <f t="shared" si="287"/>
        <v>0</v>
      </c>
      <c r="JM65" s="48">
        <f t="shared" si="287"/>
        <v>0</v>
      </c>
      <c r="JN65" s="48">
        <f t="shared" si="287"/>
        <v>0</v>
      </c>
      <c r="JO65" s="48">
        <f t="shared" si="287"/>
        <v>0</v>
      </c>
      <c r="JP65" s="48">
        <f t="shared" si="287"/>
        <v>0</v>
      </c>
      <c r="JQ65" s="48">
        <f t="shared" si="287"/>
        <v>0</v>
      </c>
      <c r="JR65" s="48">
        <f t="shared" si="287"/>
        <v>0</v>
      </c>
      <c r="JS65" s="48">
        <f t="shared" si="288"/>
        <v>0</v>
      </c>
      <c r="JT65" s="48">
        <f t="shared" si="288"/>
        <v>0</v>
      </c>
      <c r="JU65" s="48">
        <f t="shared" si="288"/>
        <v>0</v>
      </c>
      <c r="JV65" s="48">
        <f t="shared" si="288"/>
        <v>0</v>
      </c>
      <c r="JW65" s="48">
        <f t="shared" si="288"/>
        <v>0</v>
      </c>
      <c r="JX65" s="48">
        <f t="shared" si="288"/>
        <v>0</v>
      </c>
      <c r="JY65" s="48">
        <f t="shared" si="288"/>
        <v>0</v>
      </c>
      <c r="JZ65" s="48">
        <f t="shared" si="288"/>
        <v>0</v>
      </c>
      <c r="KA65" s="48">
        <f t="shared" si="288"/>
        <v>0</v>
      </c>
      <c r="KB65" s="48">
        <f t="shared" si="288"/>
        <v>0</v>
      </c>
      <c r="KC65" s="48">
        <f t="shared" si="289"/>
        <v>0</v>
      </c>
      <c r="KD65" s="48">
        <f t="shared" si="289"/>
        <v>0</v>
      </c>
      <c r="KE65" s="48">
        <f t="shared" si="289"/>
        <v>4.4751983576649488E-5</v>
      </c>
      <c r="KF65" s="48">
        <f t="shared" si="289"/>
        <v>1.1151658490373781E-4</v>
      </c>
      <c r="KG65" s="48">
        <f t="shared" si="289"/>
        <v>2.5595687974807398E-4</v>
      </c>
      <c r="KH65" s="48">
        <f t="shared" si="289"/>
        <v>5.8604981628922268E-4</v>
      </c>
      <c r="KI65" s="48">
        <f t="shared" si="289"/>
        <v>1.3658629589843377E-3</v>
      </c>
      <c r="KJ65" s="48">
        <f t="shared" si="289"/>
        <v>3.2093238342923826E-3</v>
      </c>
      <c r="KK65" s="48">
        <f t="shared" si="289"/>
        <v>7.8504339864859992E-3</v>
      </c>
      <c r="KL65" s="48">
        <f t="shared" si="289"/>
        <v>1.2976985830460603E-2</v>
      </c>
      <c r="KM65" s="48">
        <f t="shared" si="290"/>
        <v>6.7154609757989992E-3</v>
      </c>
      <c r="KN65" s="48">
        <f t="shared" si="290"/>
        <v>0</v>
      </c>
      <c r="KO65" s="48">
        <f t="shared" si="290"/>
        <v>0</v>
      </c>
      <c r="KP65" s="48">
        <f t="shared" si="290"/>
        <v>0</v>
      </c>
      <c r="KQ65" s="48">
        <f t="shared" si="290"/>
        <v>0</v>
      </c>
      <c r="KR65" s="48">
        <f t="shared" si="290"/>
        <v>0</v>
      </c>
      <c r="KS65" s="48">
        <f t="shared" si="290"/>
        <v>0</v>
      </c>
      <c r="KT65" s="48">
        <f t="shared" si="290"/>
        <v>0</v>
      </c>
      <c r="KU65" s="48">
        <f t="shared" si="290"/>
        <v>0</v>
      </c>
      <c r="KV65" s="48">
        <f t="shared" si="290"/>
        <v>0</v>
      </c>
      <c r="KW65" s="48">
        <f t="shared" si="291"/>
        <v>0</v>
      </c>
      <c r="KX65" s="48">
        <f t="shared" si="291"/>
        <v>0</v>
      </c>
      <c r="KY65" s="48">
        <f t="shared" si="291"/>
        <v>0</v>
      </c>
      <c r="KZ65" s="48">
        <f t="shared" si="291"/>
        <v>0</v>
      </c>
      <c r="LA65" s="48">
        <f t="shared" si="291"/>
        <v>0</v>
      </c>
      <c r="LB65" s="48">
        <f t="shared" si="291"/>
        <v>0</v>
      </c>
      <c r="LC65" s="48">
        <f t="shared" si="291"/>
        <v>0</v>
      </c>
      <c r="LD65" s="48">
        <f t="shared" si="291"/>
        <v>0</v>
      </c>
      <c r="LE65" s="48">
        <f t="shared" si="291"/>
        <v>0</v>
      </c>
      <c r="LF65" s="48">
        <f t="shared" si="291"/>
        <v>0</v>
      </c>
      <c r="LG65" s="48">
        <f t="shared" si="292"/>
        <v>0</v>
      </c>
      <c r="LH65" s="48">
        <f t="shared" si="292"/>
        <v>0</v>
      </c>
      <c r="LI65" s="48">
        <f t="shared" si="292"/>
        <v>0</v>
      </c>
      <c r="LJ65" s="48">
        <f t="shared" si="292"/>
        <v>0</v>
      </c>
      <c r="LK65" s="48">
        <f t="shared" si="292"/>
        <v>0</v>
      </c>
      <c r="LL65" s="48">
        <f t="shared" si="292"/>
        <v>0</v>
      </c>
      <c r="LM65" s="48">
        <f t="shared" si="292"/>
        <v>0</v>
      </c>
      <c r="LN65" s="48">
        <f t="shared" si="292"/>
        <v>0</v>
      </c>
      <c r="LO65" s="48">
        <f t="shared" si="292"/>
        <v>0</v>
      </c>
      <c r="LP65" s="48">
        <f t="shared" si="292"/>
        <v>0</v>
      </c>
      <c r="LQ65" s="48">
        <f t="shared" si="293"/>
        <v>0</v>
      </c>
      <c r="LR65" s="48">
        <f t="shared" si="293"/>
        <v>0</v>
      </c>
      <c r="LS65" s="48">
        <f t="shared" si="293"/>
        <v>0</v>
      </c>
      <c r="LT65" s="48">
        <f t="shared" si="293"/>
        <v>0</v>
      </c>
      <c r="LU65" s="48">
        <f t="shared" si="293"/>
        <v>0</v>
      </c>
      <c r="LV65" s="48">
        <f t="shared" si="293"/>
        <v>0</v>
      </c>
      <c r="LW65" s="48">
        <f t="shared" si="293"/>
        <v>0</v>
      </c>
      <c r="LX65" s="48">
        <f t="shared" si="293"/>
        <v>0</v>
      </c>
      <c r="LY65" s="48">
        <f t="shared" si="293"/>
        <v>0</v>
      </c>
      <c r="LZ65" s="48">
        <f t="shared" si="293"/>
        <v>0</v>
      </c>
      <c r="MA65" s="48">
        <f t="shared" si="294"/>
        <v>0</v>
      </c>
      <c r="MB65" s="48">
        <f t="shared" si="294"/>
        <v>0</v>
      </c>
      <c r="MC65" s="48">
        <f t="shared" si="294"/>
        <v>0</v>
      </c>
      <c r="MD65" s="48">
        <f t="shared" si="294"/>
        <v>0</v>
      </c>
      <c r="ME65" s="48">
        <f t="shared" si="294"/>
        <v>0</v>
      </c>
      <c r="MF65" s="48">
        <f t="shared" si="294"/>
        <v>0</v>
      </c>
      <c r="MG65" s="48">
        <f t="shared" si="294"/>
        <v>0</v>
      </c>
      <c r="MH65" s="48">
        <f t="shared" si="294"/>
        <v>0</v>
      </c>
      <c r="MI65" s="48">
        <f t="shared" si="294"/>
        <v>0</v>
      </c>
      <c r="MJ65" s="48">
        <f t="shared" si="294"/>
        <v>0</v>
      </c>
      <c r="MK65" s="48">
        <f t="shared" si="295"/>
        <v>0</v>
      </c>
      <c r="ML65" s="48">
        <f t="shared" si="295"/>
        <v>0</v>
      </c>
      <c r="MM65" s="48">
        <f t="shared" si="295"/>
        <v>0</v>
      </c>
      <c r="MN65" s="48">
        <f t="shared" si="295"/>
        <v>0</v>
      </c>
      <c r="MO65" s="48">
        <f t="shared" si="295"/>
        <v>0</v>
      </c>
      <c r="MP65" s="48">
        <f t="shared" si="295"/>
        <v>0</v>
      </c>
      <c r="MQ65" s="48">
        <f t="shared" si="295"/>
        <v>0</v>
      </c>
      <c r="MR65" s="48">
        <f t="shared" si="295"/>
        <v>0</v>
      </c>
      <c r="MS65" s="48">
        <f t="shared" si="295"/>
        <v>0</v>
      </c>
      <c r="MT65" s="48">
        <f t="shared" si="295"/>
        <v>0</v>
      </c>
      <c r="MU65" s="48">
        <f t="shared" si="296"/>
        <v>0</v>
      </c>
      <c r="MV65" s="48">
        <f t="shared" si="296"/>
        <v>0</v>
      </c>
      <c r="MW65" s="48">
        <f t="shared" si="296"/>
        <v>0</v>
      </c>
      <c r="MX65" s="48">
        <f t="shared" si="296"/>
        <v>0</v>
      </c>
      <c r="MY65" s="48">
        <f t="shared" si="296"/>
        <v>0</v>
      </c>
      <c r="MZ65" s="48">
        <f t="shared" si="296"/>
        <v>0</v>
      </c>
      <c r="NA65" s="48">
        <f t="shared" si="296"/>
        <v>0</v>
      </c>
      <c r="NB65" s="48">
        <f t="shared" si="296"/>
        <v>0</v>
      </c>
      <c r="NC65" s="48">
        <f t="shared" si="296"/>
        <v>0</v>
      </c>
      <c r="ND65" s="48">
        <f t="shared" si="296"/>
        <v>0</v>
      </c>
      <c r="NE65" s="48">
        <f t="shared" si="297"/>
        <v>0</v>
      </c>
      <c r="NF65" s="48">
        <f t="shared" si="297"/>
        <v>0</v>
      </c>
      <c r="NG65" s="48">
        <f t="shared" si="297"/>
        <v>0</v>
      </c>
      <c r="NH65" s="48">
        <f t="shared" si="297"/>
        <v>0</v>
      </c>
      <c r="NI65" s="48">
        <f t="shared" si="297"/>
        <v>0</v>
      </c>
      <c r="NJ65" s="48">
        <f t="shared" si="297"/>
        <v>0</v>
      </c>
      <c r="NK65" s="48">
        <f t="shared" si="297"/>
        <v>0</v>
      </c>
      <c r="NL65" s="48">
        <f t="shared" si="297"/>
        <v>0</v>
      </c>
      <c r="NM65" s="48">
        <f t="shared" si="297"/>
        <v>0</v>
      </c>
      <c r="NN65" s="48">
        <f t="shared" si="297"/>
        <v>0</v>
      </c>
      <c r="NO65" s="48">
        <f t="shared" si="298"/>
        <v>0</v>
      </c>
      <c r="NP65" s="48">
        <f t="shared" si="298"/>
        <v>0</v>
      </c>
      <c r="NQ65" s="48">
        <f t="shared" si="298"/>
        <v>0</v>
      </c>
      <c r="NR65" s="48">
        <f t="shared" si="298"/>
        <v>0</v>
      </c>
      <c r="NS65" s="48">
        <f t="shared" si="298"/>
        <v>0</v>
      </c>
      <c r="NT65" s="48">
        <f t="shared" si="298"/>
        <v>0</v>
      </c>
      <c r="NU65" s="48">
        <f t="shared" si="298"/>
        <v>0</v>
      </c>
      <c r="NV65" s="48">
        <f t="shared" si="298"/>
        <v>0</v>
      </c>
      <c r="NW65" s="48">
        <f t="shared" si="298"/>
        <v>0</v>
      </c>
      <c r="NX65" s="48">
        <f t="shared" si="298"/>
        <v>0</v>
      </c>
      <c r="NY65" s="48">
        <f t="shared" si="299"/>
        <v>0</v>
      </c>
      <c r="NZ65" s="48">
        <f t="shared" si="299"/>
        <v>0</v>
      </c>
      <c r="OA65" s="48">
        <f t="shared" si="299"/>
        <v>0</v>
      </c>
      <c r="OB65" s="48">
        <f t="shared" si="299"/>
        <v>0</v>
      </c>
      <c r="OC65" s="48">
        <f t="shared" si="299"/>
        <v>0</v>
      </c>
      <c r="OD65" s="48">
        <f t="shared" si="299"/>
        <v>0</v>
      </c>
      <c r="OE65" s="48">
        <f t="shared" si="299"/>
        <v>0</v>
      </c>
      <c r="OF65" s="48">
        <f t="shared" si="299"/>
        <v>0</v>
      </c>
      <c r="OG65" s="48">
        <f t="shared" si="299"/>
        <v>0</v>
      </c>
      <c r="OH65" s="48">
        <f t="shared" si="299"/>
        <v>0</v>
      </c>
      <c r="OI65" s="48">
        <f t="shared" si="300"/>
        <v>0</v>
      </c>
      <c r="OJ65" s="48">
        <f t="shared" si="300"/>
        <v>0</v>
      </c>
      <c r="OK65" s="48">
        <f t="shared" si="300"/>
        <v>0</v>
      </c>
      <c r="OL65" s="48">
        <f t="shared" si="300"/>
        <v>0</v>
      </c>
      <c r="OM65" s="48">
        <f t="shared" si="300"/>
        <v>0</v>
      </c>
      <c r="ON65" s="48">
        <f t="shared" si="300"/>
        <v>0</v>
      </c>
      <c r="OO65" s="48">
        <f t="shared" si="300"/>
        <v>0</v>
      </c>
      <c r="OP65" s="48">
        <f t="shared" si="300"/>
        <v>0</v>
      </c>
      <c r="OQ65" s="48">
        <f t="shared" si="300"/>
        <v>0</v>
      </c>
      <c r="OR65" s="48">
        <f t="shared" si="300"/>
        <v>0</v>
      </c>
      <c r="OS65" s="48">
        <f t="shared" si="301"/>
        <v>0</v>
      </c>
      <c r="OT65" s="48">
        <f t="shared" si="301"/>
        <v>0</v>
      </c>
      <c r="OU65" s="48">
        <f t="shared" si="301"/>
        <v>0</v>
      </c>
      <c r="OV65" s="48">
        <f t="shared" si="301"/>
        <v>0</v>
      </c>
      <c r="OW65" s="48">
        <f t="shared" si="301"/>
        <v>0</v>
      </c>
      <c r="OX65" s="48">
        <f t="shared" si="301"/>
        <v>0</v>
      </c>
      <c r="OY65" s="48">
        <f t="shared" si="301"/>
        <v>0</v>
      </c>
      <c r="OZ65" s="48">
        <f t="shared" si="301"/>
        <v>0</v>
      </c>
      <c r="PA65" s="48">
        <f t="shared" si="301"/>
        <v>0</v>
      </c>
      <c r="PB65" s="48">
        <f t="shared" si="301"/>
        <v>0</v>
      </c>
      <c r="PC65" s="48">
        <f t="shared" si="302"/>
        <v>0</v>
      </c>
      <c r="PD65" s="48">
        <f t="shared" si="302"/>
        <v>0</v>
      </c>
      <c r="PE65" s="48">
        <f t="shared" si="302"/>
        <v>0</v>
      </c>
      <c r="PF65" s="48">
        <f t="shared" si="302"/>
        <v>0</v>
      </c>
      <c r="PG65" s="48">
        <f t="shared" si="302"/>
        <v>0</v>
      </c>
      <c r="PH65" s="48">
        <f t="shared" si="302"/>
        <v>0</v>
      </c>
      <c r="PI65" s="48">
        <f t="shared" si="302"/>
        <v>0</v>
      </c>
      <c r="PJ65" s="48">
        <f t="shared" si="302"/>
        <v>0</v>
      </c>
      <c r="PK65" s="48">
        <f t="shared" si="302"/>
        <v>0</v>
      </c>
      <c r="PL65" s="48">
        <f t="shared" si="302"/>
        <v>0</v>
      </c>
      <c r="PM65" s="48">
        <f t="shared" si="302"/>
        <v>0</v>
      </c>
      <c r="PN65" s="48">
        <f t="shared" si="302"/>
        <v>0</v>
      </c>
    </row>
    <row r="66" spans="1:430" x14ac:dyDescent="0.3">
      <c r="K66" s="12"/>
      <c r="L66" s="12"/>
      <c r="M66" s="12"/>
      <c r="N66" s="12"/>
      <c r="O66" s="12"/>
      <c r="P66" s="12"/>
      <c r="Q66" s="12"/>
      <c r="S66" s="12"/>
      <c r="W66" s="46">
        <v>63</v>
      </c>
      <c r="X66" s="49">
        <f t="shared" si="14"/>
        <v>315</v>
      </c>
      <c r="Y66" s="52" t="str">
        <f t="shared" si="181"/>
        <v/>
      </c>
      <c r="Z66" s="63">
        <f t="shared" si="182"/>
        <v>0</v>
      </c>
      <c r="AA66" s="50">
        <f t="shared" si="187"/>
        <v>0</v>
      </c>
      <c r="AB66" s="50">
        <v>0</v>
      </c>
      <c r="AC66" s="62">
        <f t="shared" si="186"/>
        <v>211.7758949671387</v>
      </c>
      <c r="AD66" s="54"/>
      <c r="AE66" s="46">
        <v>64</v>
      </c>
      <c r="AF66" s="51">
        <f t="shared" si="183"/>
        <v>0</v>
      </c>
      <c r="AG66" s="51">
        <f t="shared" si="265"/>
        <v>0</v>
      </c>
      <c r="AH66" s="51">
        <f t="shared" si="265"/>
        <v>0</v>
      </c>
      <c r="AI66" s="51">
        <f t="shared" si="265"/>
        <v>0</v>
      </c>
      <c r="AJ66" s="51">
        <f t="shared" si="265"/>
        <v>0</v>
      </c>
      <c r="AK66" s="51">
        <f t="shared" si="265"/>
        <v>0</v>
      </c>
      <c r="AL66" s="51">
        <f t="shared" si="265"/>
        <v>0</v>
      </c>
      <c r="AM66" s="51">
        <f t="shared" si="265"/>
        <v>0</v>
      </c>
      <c r="AN66" s="51">
        <f t="shared" si="265"/>
        <v>0</v>
      </c>
      <c r="AO66" s="51">
        <f t="shared" si="265"/>
        <v>0</v>
      </c>
      <c r="AP66" s="51">
        <f t="shared" si="265"/>
        <v>0</v>
      </c>
      <c r="AQ66" s="51">
        <f t="shared" si="266"/>
        <v>0</v>
      </c>
      <c r="AR66" s="51">
        <f t="shared" si="266"/>
        <v>0</v>
      </c>
      <c r="AS66" s="51">
        <f t="shared" si="266"/>
        <v>0</v>
      </c>
      <c r="AT66" s="51">
        <f t="shared" si="266"/>
        <v>0</v>
      </c>
      <c r="AU66" s="51">
        <f t="shared" si="266"/>
        <v>0</v>
      </c>
      <c r="AV66" s="51">
        <f t="shared" si="266"/>
        <v>0</v>
      </c>
      <c r="AW66" s="51">
        <f t="shared" si="266"/>
        <v>0</v>
      </c>
      <c r="AX66" s="51">
        <f t="shared" si="266"/>
        <v>0</v>
      </c>
      <c r="AY66" s="51">
        <f t="shared" si="266"/>
        <v>0</v>
      </c>
      <c r="AZ66" s="51">
        <f t="shared" si="266"/>
        <v>0</v>
      </c>
      <c r="BA66" s="51">
        <f t="shared" si="267"/>
        <v>0</v>
      </c>
      <c r="BB66" s="51">
        <f t="shared" si="267"/>
        <v>0</v>
      </c>
      <c r="BC66" s="51">
        <f t="shared" si="267"/>
        <v>0</v>
      </c>
      <c r="BD66" s="51">
        <f t="shared" si="267"/>
        <v>0</v>
      </c>
      <c r="BE66" s="51">
        <f t="shared" si="267"/>
        <v>0</v>
      </c>
      <c r="BF66" s="51">
        <f t="shared" si="267"/>
        <v>0</v>
      </c>
      <c r="BG66" s="51">
        <f t="shared" si="267"/>
        <v>0</v>
      </c>
      <c r="BH66" s="51">
        <f t="shared" si="267"/>
        <v>0</v>
      </c>
      <c r="BI66" s="51">
        <f t="shared" si="267"/>
        <v>0</v>
      </c>
      <c r="BJ66" s="51">
        <f t="shared" si="267"/>
        <v>0</v>
      </c>
      <c r="BK66" s="51">
        <f t="shared" si="268"/>
        <v>0</v>
      </c>
      <c r="BL66" s="51">
        <f t="shared" si="268"/>
        <v>0</v>
      </c>
      <c r="BM66" s="51">
        <f t="shared" si="268"/>
        <v>0</v>
      </c>
      <c r="BN66" s="51">
        <f t="shared" si="268"/>
        <v>0</v>
      </c>
      <c r="BO66" s="51">
        <f t="shared" si="268"/>
        <v>0</v>
      </c>
      <c r="BP66" s="51">
        <f t="shared" si="268"/>
        <v>0</v>
      </c>
      <c r="BQ66" s="51">
        <f t="shared" si="268"/>
        <v>0</v>
      </c>
      <c r="BR66" s="51">
        <f t="shared" si="268"/>
        <v>0</v>
      </c>
      <c r="BS66" s="51">
        <f t="shared" si="268"/>
        <v>0</v>
      </c>
      <c r="BT66" s="51">
        <f t="shared" si="268"/>
        <v>0</v>
      </c>
      <c r="BU66" s="51">
        <f t="shared" si="269"/>
        <v>0</v>
      </c>
      <c r="BV66" s="51">
        <f t="shared" si="269"/>
        <v>0</v>
      </c>
      <c r="BW66" s="51">
        <f t="shared" si="269"/>
        <v>1.4372901692793086E-5</v>
      </c>
      <c r="BX66" s="51">
        <f t="shared" si="269"/>
        <v>2.7857067307628778E-5</v>
      </c>
      <c r="BY66" s="51">
        <f t="shared" si="269"/>
        <v>4.1075027703360157E-5</v>
      </c>
      <c r="BZ66" s="51">
        <f t="shared" si="269"/>
        <v>5.9699549011322866E-5</v>
      </c>
      <c r="CA66" s="51">
        <f t="shared" si="269"/>
        <v>8.7540741517313391E-5</v>
      </c>
      <c r="CB66" s="51">
        <f t="shared" si="269"/>
        <v>1.2837388479443857E-4</v>
      </c>
      <c r="CC66" s="51">
        <f t="shared" si="269"/>
        <v>1.8776725283595457E-4</v>
      </c>
      <c r="CD66" s="51">
        <f t="shared" si="269"/>
        <v>2.7490993918839258E-4</v>
      </c>
      <c r="CE66" s="51">
        <f t="shared" si="270"/>
        <v>4.0443968208431289E-4</v>
      </c>
      <c r="CF66" s="51">
        <f t="shared" si="270"/>
        <v>5.9827068957529241E-4</v>
      </c>
      <c r="CG66" s="51">
        <f t="shared" si="270"/>
        <v>8.8742146466493359E-4</v>
      </c>
      <c r="CH66" s="51">
        <f t="shared" si="270"/>
        <v>1.3138426304416823E-3</v>
      </c>
      <c r="CI66" s="51">
        <f t="shared" si="270"/>
        <v>1.9322447552118155E-3</v>
      </c>
      <c r="CJ66" s="51">
        <f t="shared" si="270"/>
        <v>2.9578823769679957E-3</v>
      </c>
      <c r="CK66" s="51">
        <f t="shared" si="270"/>
        <v>4.3725776573519236E-3</v>
      </c>
      <c r="CL66" s="51">
        <f t="shared" si="270"/>
        <v>5.6037913669719245E-3</v>
      </c>
      <c r="CM66" s="51">
        <f t="shared" si="270"/>
        <v>6.0067150249743864E-3</v>
      </c>
      <c r="CN66" s="51">
        <f t="shared" si="270"/>
        <v>5.0334268353983951E-3</v>
      </c>
      <c r="CO66" s="51">
        <f t="shared" si="271"/>
        <v>2.648818732339102E-3</v>
      </c>
      <c r="CP66" s="51">
        <f t="shared" si="271"/>
        <v>7.6072713075802073E-4</v>
      </c>
      <c r="CQ66" s="51">
        <f t="shared" si="271"/>
        <v>0</v>
      </c>
      <c r="CR66" s="51">
        <f t="shared" si="271"/>
        <v>0</v>
      </c>
      <c r="CS66" s="51">
        <f t="shared" si="271"/>
        <v>0</v>
      </c>
      <c r="CT66" s="51">
        <f t="shared" si="271"/>
        <v>0</v>
      </c>
      <c r="CU66" s="51">
        <f t="shared" si="271"/>
        <v>0</v>
      </c>
      <c r="CV66" s="51">
        <f t="shared" si="271"/>
        <v>0</v>
      </c>
      <c r="CW66" s="51">
        <f t="shared" si="271"/>
        <v>0</v>
      </c>
      <c r="CX66" s="51">
        <f t="shared" si="271"/>
        <v>0</v>
      </c>
      <c r="CY66" s="51">
        <f t="shared" si="272"/>
        <v>0</v>
      </c>
      <c r="CZ66" s="51">
        <f t="shared" si="272"/>
        <v>0</v>
      </c>
      <c r="DA66" s="51">
        <f t="shared" si="272"/>
        <v>0</v>
      </c>
      <c r="DB66" s="51">
        <f t="shared" si="272"/>
        <v>0</v>
      </c>
      <c r="DC66" s="51">
        <f t="shared" si="272"/>
        <v>0</v>
      </c>
      <c r="DD66" s="51">
        <f t="shared" si="272"/>
        <v>0</v>
      </c>
      <c r="DE66" s="51">
        <f t="shared" si="272"/>
        <v>0</v>
      </c>
      <c r="DF66" s="51">
        <f t="shared" si="272"/>
        <v>0</v>
      </c>
      <c r="DG66" s="51">
        <f t="shared" si="272"/>
        <v>0</v>
      </c>
      <c r="DH66" s="51">
        <f t="shared" si="272"/>
        <v>0</v>
      </c>
      <c r="DI66" s="51">
        <f t="shared" si="273"/>
        <v>0</v>
      </c>
      <c r="DJ66" s="51">
        <f t="shared" si="273"/>
        <v>0</v>
      </c>
      <c r="DK66" s="51">
        <f t="shared" si="273"/>
        <v>0</v>
      </c>
      <c r="DL66" s="51">
        <f t="shared" si="273"/>
        <v>0</v>
      </c>
      <c r="DM66" s="51">
        <f t="shared" si="273"/>
        <v>0</v>
      </c>
      <c r="DN66" s="51">
        <f t="shared" si="273"/>
        <v>0</v>
      </c>
      <c r="DO66" s="51">
        <f t="shared" si="273"/>
        <v>0</v>
      </c>
      <c r="DP66" s="51">
        <f t="shared" si="273"/>
        <v>0</v>
      </c>
      <c r="DQ66" s="51">
        <f t="shared" si="273"/>
        <v>0</v>
      </c>
      <c r="DR66" s="51">
        <f t="shared" si="273"/>
        <v>0</v>
      </c>
      <c r="DS66" s="51">
        <f t="shared" si="274"/>
        <v>0</v>
      </c>
      <c r="DT66" s="51">
        <f t="shared" si="274"/>
        <v>0</v>
      </c>
      <c r="DU66" s="51">
        <f t="shared" si="274"/>
        <v>0</v>
      </c>
      <c r="DV66" s="51">
        <f t="shared" si="274"/>
        <v>0</v>
      </c>
      <c r="DW66" s="51">
        <f t="shared" si="274"/>
        <v>0</v>
      </c>
      <c r="DX66" s="51">
        <f t="shared" si="274"/>
        <v>0</v>
      </c>
      <c r="DY66" s="51">
        <f t="shared" si="274"/>
        <v>0</v>
      </c>
      <c r="DZ66" s="51">
        <f t="shared" si="274"/>
        <v>0</v>
      </c>
      <c r="EA66" s="51">
        <f t="shared" si="274"/>
        <v>0</v>
      </c>
      <c r="EB66" s="51">
        <f t="shared" si="274"/>
        <v>0</v>
      </c>
      <c r="EC66" s="51">
        <f t="shared" si="275"/>
        <v>0</v>
      </c>
      <c r="ED66" s="51">
        <f t="shared" si="275"/>
        <v>0</v>
      </c>
      <c r="EE66" s="51">
        <f t="shared" si="275"/>
        <v>0</v>
      </c>
      <c r="EF66" s="51">
        <f t="shared" si="275"/>
        <v>0</v>
      </c>
      <c r="EG66" s="51">
        <f t="shared" si="275"/>
        <v>0</v>
      </c>
      <c r="EH66" s="51">
        <f t="shared" si="275"/>
        <v>0</v>
      </c>
      <c r="EI66" s="51">
        <f t="shared" si="275"/>
        <v>0</v>
      </c>
      <c r="EJ66" s="51">
        <f t="shared" si="275"/>
        <v>0</v>
      </c>
      <c r="EK66" s="51">
        <f t="shared" si="275"/>
        <v>0</v>
      </c>
      <c r="EL66" s="51">
        <f t="shared" si="275"/>
        <v>0</v>
      </c>
      <c r="EM66" s="51">
        <f t="shared" si="276"/>
        <v>0</v>
      </c>
      <c r="EN66" s="51">
        <f t="shared" si="276"/>
        <v>0</v>
      </c>
      <c r="EO66" s="51">
        <f t="shared" si="276"/>
        <v>0</v>
      </c>
      <c r="EP66" s="51">
        <f t="shared" si="276"/>
        <v>0</v>
      </c>
      <c r="EQ66" s="51">
        <f t="shared" si="276"/>
        <v>0</v>
      </c>
      <c r="ER66" s="51">
        <f t="shared" si="276"/>
        <v>0</v>
      </c>
      <c r="ES66" s="51">
        <f t="shared" si="276"/>
        <v>0</v>
      </c>
      <c r="ET66" s="51">
        <f t="shared" si="276"/>
        <v>0</v>
      </c>
      <c r="EU66" s="51">
        <f t="shared" si="276"/>
        <v>0</v>
      </c>
      <c r="EV66" s="51">
        <f t="shared" si="276"/>
        <v>0</v>
      </c>
      <c r="EW66" s="51">
        <f t="shared" si="277"/>
        <v>0</v>
      </c>
      <c r="EX66" s="51">
        <f t="shared" si="277"/>
        <v>0</v>
      </c>
      <c r="EY66" s="51">
        <f t="shared" si="277"/>
        <v>0</v>
      </c>
      <c r="EZ66" s="51">
        <f t="shared" si="277"/>
        <v>0</v>
      </c>
      <c r="FA66" s="51">
        <f t="shared" si="277"/>
        <v>0</v>
      </c>
      <c r="FB66" s="51">
        <f t="shared" si="277"/>
        <v>0</v>
      </c>
      <c r="FC66" s="51">
        <f t="shared" si="277"/>
        <v>0</v>
      </c>
      <c r="FD66" s="51">
        <f t="shared" si="277"/>
        <v>0</v>
      </c>
      <c r="FE66" s="51">
        <f t="shared" si="277"/>
        <v>0</v>
      </c>
      <c r="FF66" s="51">
        <f t="shared" si="277"/>
        <v>0</v>
      </c>
      <c r="FG66" s="51">
        <f t="shared" si="278"/>
        <v>0</v>
      </c>
      <c r="FH66" s="51">
        <f t="shared" si="278"/>
        <v>0</v>
      </c>
      <c r="FI66" s="51">
        <f t="shared" si="278"/>
        <v>0</v>
      </c>
      <c r="FJ66" s="51">
        <f t="shared" si="278"/>
        <v>0</v>
      </c>
      <c r="FK66" s="51">
        <f t="shared" si="278"/>
        <v>0</v>
      </c>
      <c r="FL66" s="51">
        <f t="shared" si="278"/>
        <v>0</v>
      </c>
      <c r="FM66" s="51">
        <f t="shared" si="278"/>
        <v>0</v>
      </c>
      <c r="FN66" s="51">
        <f t="shared" si="278"/>
        <v>0</v>
      </c>
      <c r="FO66" s="51">
        <f t="shared" si="278"/>
        <v>0</v>
      </c>
      <c r="FP66" s="51">
        <f t="shared" si="278"/>
        <v>0</v>
      </c>
      <c r="FQ66" s="51">
        <f t="shared" si="279"/>
        <v>0</v>
      </c>
      <c r="FR66" s="51">
        <f t="shared" si="279"/>
        <v>0</v>
      </c>
      <c r="FS66" s="51">
        <f t="shared" si="279"/>
        <v>0</v>
      </c>
      <c r="FT66" s="51">
        <f t="shared" si="279"/>
        <v>0</v>
      </c>
      <c r="FU66" s="51">
        <f t="shared" si="279"/>
        <v>0</v>
      </c>
      <c r="FV66" s="51">
        <f t="shared" si="279"/>
        <v>0</v>
      </c>
      <c r="FW66" s="51">
        <f t="shared" si="279"/>
        <v>0</v>
      </c>
      <c r="FX66" s="51">
        <f t="shared" si="279"/>
        <v>0</v>
      </c>
      <c r="FY66" s="51">
        <f t="shared" si="279"/>
        <v>0</v>
      </c>
      <c r="FZ66" s="51">
        <f t="shared" si="279"/>
        <v>0</v>
      </c>
      <c r="GA66" s="51">
        <f t="shared" si="280"/>
        <v>0</v>
      </c>
      <c r="GB66" s="51">
        <f t="shared" si="280"/>
        <v>0</v>
      </c>
      <c r="GC66" s="51">
        <f t="shared" si="280"/>
        <v>0</v>
      </c>
      <c r="GD66" s="51">
        <f t="shared" si="280"/>
        <v>0</v>
      </c>
      <c r="GE66" s="51">
        <f t="shared" si="280"/>
        <v>0</v>
      </c>
      <c r="GF66" s="51">
        <f t="shared" si="280"/>
        <v>0</v>
      </c>
      <c r="GG66" s="51">
        <f t="shared" si="280"/>
        <v>0</v>
      </c>
      <c r="GH66" s="51">
        <f t="shared" si="280"/>
        <v>0</v>
      </c>
      <c r="GI66" s="51">
        <f t="shared" si="280"/>
        <v>0</v>
      </c>
      <c r="GJ66" s="51">
        <f t="shared" si="280"/>
        <v>0</v>
      </c>
      <c r="GK66" s="51">
        <f t="shared" si="281"/>
        <v>0</v>
      </c>
      <c r="GL66" s="51">
        <f t="shared" si="281"/>
        <v>0</v>
      </c>
      <c r="GM66" s="51">
        <f t="shared" si="281"/>
        <v>0</v>
      </c>
      <c r="GN66" s="51">
        <f t="shared" si="281"/>
        <v>0</v>
      </c>
      <c r="GO66" s="51">
        <f t="shared" si="281"/>
        <v>0</v>
      </c>
      <c r="GP66" s="51">
        <f t="shared" si="281"/>
        <v>0</v>
      </c>
      <c r="GQ66" s="51">
        <f t="shared" si="281"/>
        <v>0</v>
      </c>
      <c r="GR66" s="51">
        <f t="shared" si="281"/>
        <v>0</v>
      </c>
      <c r="GS66" s="51">
        <f t="shared" si="281"/>
        <v>0</v>
      </c>
      <c r="GT66" s="51">
        <f t="shared" si="281"/>
        <v>0</v>
      </c>
      <c r="GU66" s="51">
        <f t="shared" si="282"/>
        <v>0</v>
      </c>
      <c r="GV66" s="51">
        <f t="shared" si="282"/>
        <v>0</v>
      </c>
      <c r="GW66" s="51">
        <f t="shared" si="282"/>
        <v>0</v>
      </c>
      <c r="GX66" s="51">
        <f t="shared" si="282"/>
        <v>0</v>
      </c>
      <c r="GY66" s="51">
        <f t="shared" si="282"/>
        <v>0</v>
      </c>
      <c r="GZ66" s="51">
        <f t="shared" si="282"/>
        <v>0</v>
      </c>
      <c r="HA66" s="51">
        <f t="shared" si="282"/>
        <v>0</v>
      </c>
      <c r="HB66" s="51">
        <f t="shared" si="282"/>
        <v>0</v>
      </c>
      <c r="HC66" s="51">
        <f t="shared" si="282"/>
        <v>0</v>
      </c>
      <c r="HD66" s="51">
        <f t="shared" si="282"/>
        <v>0</v>
      </c>
      <c r="HE66" s="51">
        <f t="shared" si="283"/>
        <v>0</v>
      </c>
      <c r="HF66" s="51">
        <f t="shared" si="283"/>
        <v>0</v>
      </c>
      <c r="HG66" s="51">
        <f t="shared" si="283"/>
        <v>0</v>
      </c>
      <c r="HH66" s="51">
        <f t="shared" si="283"/>
        <v>0</v>
      </c>
      <c r="HI66" s="51">
        <f t="shared" si="283"/>
        <v>0</v>
      </c>
      <c r="HJ66" s="51">
        <f t="shared" si="283"/>
        <v>0</v>
      </c>
      <c r="HK66" s="51">
        <f t="shared" si="283"/>
        <v>0</v>
      </c>
      <c r="HL66" s="51">
        <f t="shared" si="283"/>
        <v>0</v>
      </c>
      <c r="HM66" s="51">
        <f t="shared" si="283"/>
        <v>0</v>
      </c>
      <c r="HN66" s="51">
        <f t="shared" si="283"/>
        <v>0</v>
      </c>
      <c r="HO66" s="51">
        <f t="shared" si="283"/>
        <v>0</v>
      </c>
      <c r="HP66" s="51">
        <f t="shared" si="283"/>
        <v>0</v>
      </c>
      <c r="HR66" s="46">
        <v>63</v>
      </c>
      <c r="HS66" s="49">
        <f t="shared" si="35"/>
        <v>315</v>
      </c>
      <c r="HT66" s="52" t="str">
        <f t="shared" si="36"/>
        <v/>
      </c>
      <c r="HU66" s="63">
        <f t="shared" si="37"/>
        <v>0</v>
      </c>
      <c r="HV66" s="50">
        <f t="shared" si="207"/>
        <v>0</v>
      </c>
      <c r="HW66" s="50" t="str">
        <f t="shared" si="184"/>
        <v>05:15</v>
      </c>
      <c r="HX66" s="50">
        <v>0</v>
      </c>
      <c r="HY66" s="62">
        <f>HY65+HX66*Escenario1!$D$15*0.06</f>
        <v>468.72665229745769</v>
      </c>
      <c r="HZ66" s="50">
        <f t="shared" si="38"/>
        <v>0</v>
      </c>
      <c r="IA66" s="64">
        <f>IA65+HZ66*Escenario1!$D$15*0.06</f>
        <v>258.16395932323189</v>
      </c>
      <c r="IB66" s="54"/>
      <c r="IC66" s="47">
        <v>64</v>
      </c>
      <c r="ID66" s="48">
        <f t="shared" si="185"/>
        <v>0</v>
      </c>
      <c r="IE66" s="48">
        <f t="shared" si="284"/>
        <v>0</v>
      </c>
      <c r="IF66" s="48">
        <f t="shared" si="284"/>
        <v>0</v>
      </c>
      <c r="IG66" s="48">
        <f t="shared" si="284"/>
        <v>0</v>
      </c>
      <c r="IH66" s="48">
        <f t="shared" si="284"/>
        <v>0</v>
      </c>
      <c r="II66" s="48">
        <f t="shared" si="284"/>
        <v>0</v>
      </c>
      <c r="IJ66" s="48">
        <f t="shared" si="284"/>
        <v>0</v>
      </c>
      <c r="IK66" s="48">
        <f t="shared" si="284"/>
        <v>0</v>
      </c>
      <c r="IL66" s="48">
        <f t="shared" si="284"/>
        <v>0</v>
      </c>
      <c r="IM66" s="48">
        <f t="shared" si="284"/>
        <v>0</v>
      </c>
      <c r="IN66" s="48">
        <f t="shared" si="284"/>
        <v>0</v>
      </c>
      <c r="IO66" s="48">
        <f t="shared" si="285"/>
        <v>0</v>
      </c>
      <c r="IP66" s="48">
        <f t="shared" si="285"/>
        <v>0</v>
      </c>
      <c r="IQ66" s="48">
        <f t="shared" si="285"/>
        <v>0</v>
      </c>
      <c r="IR66" s="48">
        <f t="shared" si="285"/>
        <v>0</v>
      </c>
      <c r="IS66" s="48">
        <f t="shared" si="285"/>
        <v>0</v>
      </c>
      <c r="IT66" s="48">
        <f t="shared" si="285"/>
        <v>0</v>
      </c>
      <c r="IU66" s="48">
        <f t="shared" si="285"/>
        <v>0</v>
      </c>
      <c r="IV66" s="48">
        <f t="shared" si="285"/>
        <v>0</v>
      </c>
      <c r="IW66" s="48">
        <f t="shared" si="285"/>
        <v>0</v>
      </c>
      <c r="IX66" s="48">
        <f t="shared" si="285"/>
        <v>0</v>
      </c>
      <c r="IY66" s="48">
        <f t="shared" si="286"/>
        <v>0</v>
      </c>
      <c r="IZ66" s="48">
        <f t="shared" si="286"/>
        <v>0</v>
      </c>
      <c r="JA66" s="48">
        <f t="shared" si="286"/>
        <v>0</v>
      </c>
      <c r="JB66" s="48">
        <f t="shared" si="286"/>
        <v>0</v>
      </c>
      <c r="JC66" s="48">
        <f t="shared" si="286"/>
        <v>0</v>
      </c>
      <c r="JD66" s="48">
        <f t="shared" si="286"/>
        <v>0</v>
      </c>
      <c r="JE66" s="48">
        <f t="shared" si="286"/>
        <v>0</v>
      </c>
      <c r="JF66" s="48">
        <f t="shared" si="286"/>
        <v>0</v>
      </c>
      <c r="JG66" s="48">
        <f t="shared" si="286"/>
        <v>0</v>
      </c>
      <c r="JH66" s="48">
        <f t="shared" si="286"/>
        <v>0</v>
      </c>
      <c r="JI66" s="48">
        <f t="shared" si="287"/>
        <v>0</v>
      </c>
      <c r="JJ66" s="48">
        <f t="shared" si="287"/>
        <v>0</v>
      </c>
      <c r="JK66" s="48">
        <f t="shared" si="287"/>
        <v>0</v>
      </c>
      <c r="JL66" s="48">
        <f t="shared" si="287"/>
        <v>0</v>
      </c>
      <c r="JM66" s="48">
        <f t="shared" si="287"/>
        <v>0</v>
      </c>
      <c r="JN66" s="48">
        <f t="shared" si="287"/>
        <v>0</v>
      </c>
      <c r="JO66" s="48">
        <f t="shared" si="287"/>
        <v>0</v>
      </c>
      <c r="JP66" s="48">
        <f t="shared" si="287"/>
        <v>0</v>
      </c>
      <c r="JQ66" s="48">
        <f t="shared" si="287"/>
        <v>0</v>
      </c>
      <c r="JR66" s="48">
        <f t="shared" si="287"/>
        <v>0</v>
      </c>
      <c r="JS66" s="48">
        <f t="shared" si="288"/>
        <v>0</v>
      </c>
      <c r="JT66" s="48">
        <f t="shared" si="288"/>
        <v>0</v>
      </c>
      <c r="JU66" s="48">
        <f t="shared" si="288"/>
        <v>0</v>
      </c>
      <c r="JV66" s="48">
        <f t="shared" si="288"/>
        <v>0</v>
      </c>
      <c r="JW66" s="48">
        <f t="shared" si="288"/>
        <v>0</v>
      </c>
      <c r="JX66" s="48">
        <f t="shared" si="288"/>
        <v>0</v>
      </c>
      <c r="JY66" s="48">
        <f t="shared" si="288"/>
        <v>0</v>
      </c>
      <c r="JZ66" s="48">
        <f t="shared" si="288"/>
        <v>0</v>
      </c>
      <c r="KA66" s="48">
        <f t="shared" si="288"/>
        <v>0</v>
      </c>
      <c r="KB66" s="48">
        <f t="shared" si="288"/>
        <v>0</v>
      </c>
      <c r="KC66" s="48">
        <f t="shared" si="289"/>
        <v>0</v>
      </c>
      <c r="KD66" s="48">
        <f t="shared" si="289"/>
        <v>0</v>
      </c>
      <c r="KE66" s="48">
        <f t="shared" si="289"/>
        <v>0</v>
      </c>
      <c r="KF66" s="48">
        <f t="shared" si="289"/>
        <v>4.4751983576649488E-5</v>
      </c>
      <c r="KG66" s="48">
        <f t="shared" si="289"/>
        <v>1.1151658490373781E-4</v>
      </c>
      <c r="KH66" s="48">
        <f t="shared" si="289"/>
        <v>2.5595687974807398E-4</v>
      </c>
      <c r="KI66" s="48">
        <f t="shared" si="289"/>
        <v>5.8604981628922268E-4</v>
      </c>
      <c r="KJ66" s="48">
        <f t="shared" si="289"/>
        <v>1.3658629589843377E-3</v>
      </c>
      <c r="KK66" s="48">
        <f t="shared" si="289"/>
        <v>3.2093238342923826E-3</v>
      </c>
      <c r="KL66" s="48">
        <f t="shared" si="289"/>
        <v>7.8504339864859992E-3</v>
      </c>
      <c r="KM66" s="48">
        <f t="shared" si="290"/>
        <v>1.2976985830460603E-2</v>
      </c>
      <c r="KN66" s="48">
        <f t="shared" si="290"/>
        <v>6.7154609757989992E-3</v>
      </c>
      <c r="KO66" s="48">
        <f t="shared" si="290"/>
        <v>0</v>
      </c>
      <c r="KP66" s="48">
        <f t="shared" si="290"/>
        <v>0</v>
      </c>
      <c r="KQ66" s="48">
        <f t="shared" si="290"/>
        <v>0</v>
      </c>
      <c r="KR66" s="48">
        <f t="shared" si="290"/>
        <v>0</v>
      </c>
      <c r="KS66" s="48">
        <f t="shared" si="290"/>
        <v>0</v>
      </c>
      <c r="KT66" s="48">
        <f t="shared" si="290"/>
        <v>0</v>
      </c>
      <c r="KU66" s="48">
        <f t="shared" si="290"/>
        <v>0</v>
      </c>
      <c r="KV66" s="48">
        <f t="shared" si="290"/>
        <v>0</v>
      </c>
      <c r="KW66" s="48">
        <f t="shared" si="291"/>
        <v>0</v>
      </c>
      <c r="KX66" s="48">
        <f t="shared" si="291"/>
        <v>0</v>
      </c>
      <c r="KY66" s="48">
        <f t="shared" si="291"/>
        <v>0</v>
      </c>
      <c r="KZ66" s="48">
        <f t="shared" si="291"/>
        <v>0</v>
      </c>
      <c r="LA66" s="48">
        <f t="shared" si="291"/>
        <v>0</v>
      </c>
      <c r="LB66" s="48">
        <f t="shared" si="291"/>
        <v>0</v>
      </c>
      <c r="LC66" s="48">
        <f t="shared" si="291"/>
        <v>0</v>
      </c>
      <c r="LD66" s="48">
        <f t="shared" si="291"/>
        <v>0</v>
      </c>
      <c r="LE66" s="48">
        <f t="shared" si="291"/>
        <v>0</v>
      </c>
      <c r="LF66" s="48">
        <f t="shared" si="291"/>
        <v>0</v>
      </c>
      <c r="LG66" s="48">
        <f t="shared" si="292"/>
        <v>0</v>
      </c>
      <c r="LH66" s="48">
        <f t="shared" si="292"/>
        <v>0</v>
      </c>
      <c r="LI66" s="48">
        <f t="shared" si="292"/>
        <v>0</v>
      </c>
      <c r="LJ66" s="48">
        <f t="shared" si="292"/>
        <v>0</v>
      </c>
      <c r="LK66" s="48">
        <f t="shared" si="292"/>
        <v>0</v>
      </c>
      <c r="LL66" s="48">
        <f t="shared" si="292"/>
        <v>0</v>
      </c>
      <c r="LM66" s="48">
        <f t="shared" si="292"/>
        <v>0</v>
      </c>
      <c r="LN66" s="48">
        <f t="shared" si="292"/>
        <v>0</v>
      </c>
      <c r="LO66" s="48">
        <f t="shared" si="292"/>
        <v>0</v>
      </c>
      <c r="LP66" s="48">
        <f t="shared" si="292"/>
        <v>0</v>
      </c>
      <c r="LQ66" s="48">
        <f t="shared" si="293"/>
        <v>0</v>
      </c>
      <c r="LR66" s="48">
        <f t="shared" si="293"/>
        <v>0</v>
      </c>
      <c r="LS66" s="48">
        <f t="shared" si="293"/>
        <v>0</v>
      </c>
      <c r="LT66" s="48">
        <f t="shared" si="293"/>
        <v>0</v>
      </c>
      <c r="LU66" s="48">
        <f t="shared" si="293"/>
        <v>0</v>
      </c>
      <c r="LV66" s="48">
        <f t="shared" si="293"/>
        <v>0</v>
      </c>
      <c r="LW66" s="48">
        <f t="shared" si="293"/>
        <v>0</v>
      </c>
      <c r="LX66" s="48">
        <f t="shared" si="293"/>
        <v>0</v>
      </c>
      <c r="LY66" s="48">
        <f t="shared" si="293"/>
        <v>0</v>
      </c>
      <c r="LZ66" s="48">
        <f t="shared" si="293"/>
        <v>0</v>
      </c>
      <c r="MA66" s="48">
        <f t="shared" si="294"/>
        <v>0</v>
      </c>
      <c r="MB66" s="48">
        <f t="shared" si="294"/>
        <v>0</v>
      </c>
      <c r="MC66" s="48">
        <f t="shared" si="294"/>
        <v>0</v>
      </c>
      <c r="MD66" s="48">
        <f t="shared" si="294"/>
        <v>0</v>
      </c>
      <c r="ME66" s="48">
        <f t="shared" si="294"/>
        <v>0</v>
      </c>
      <c r="MF66" s="48">
        <f t="shared" si="294"/>
        <v>0</v>
      </c>
      <c r="MG66" s="48">
        <f t="shared" si="294"/>
        <v>0</v>
      </c>
      <c r="MH66" s="48">
        <f t="shared" si="294"/>
        <v>0</v>
      </c>
      <c r="MI66" s="48">
        <f t="shared" si="294"/>
        <v>0</v>
      </c>
      <c r="MJ66" s="48">
        <f t="shared" si="294"/>
        <v>0</v>
      </c>
      <c r="MK66" s="48">
        <f t="shared" si="295"/>
        <v>0</v>
      </c>
      <c r="ML66" s="48">
        <f t="shared" si="295"/>
        <v>0</v>
      </c>
      <c r="MM66" s="48">
        <f t="shared" si="295"/>
        <v>0</v>
      </c>
      <c r="MN66" s="48">
        <f t="shared" si="295"/>
        <v>0</v>
      </c>
      <c r="MO66" s="48">
        <f t="shared" si="295"/>
        <v>0</v>
      </c>
      <c r="MP66" s="48">
        <f t="shared" si="295"/>
        <v>0</v>
      </c>
      <c r="MQ66" s="48">
        <f t="shared" si="295"/>
        <v>0</v>
      </c>
      <c r="MR66" s="48">
        <f t="shared" si="295"/>
        <v>0</v>
      </c>
      <c r="MS66" s="48">
        <f t="shared" si="295"/>
        <v>0</v>
      </c>
      <c r="MT66" s="48">
        <f t="shared" si="295"/>
        <v>0</v>
      </c>
      <c r="MU66" s="48">
        <f t="shared" si="296"/>
        <v>0</v>
      </c>
      <c r="MV66" s="48">
        <f t="shared" si="296"/>
        <v>0</v>
      </c>
      <c r="MW66" s="48">
        <f t="shared" si="296"/>
        <v>0</v>
      </c>
      <c r="MX66" s="48">
        <f t="shared" si="296"/>
        <v>0</v>
      </c>
      <c r="MY66" s="48">
        <f t="shared" si="296"/>
        <v>0</v>
      </c>
      <c r="MZ66" s="48">
        <f t="shared" si="296"/>
        <v>0</v>
      </c>
      <c r="NA66" s="48">
        <f t="shared" si="296"/>
        <v>0</v>
      </c>
      <c r="NB66" s="48">
        <f t="shared" si="296"/>
        <v>0</v>
      </c>
      <c r="NC66" s="48">
        <f t="shared" si="296"/>
        <v>0</v>
      </c>
      <c r="ND66" s="48">
        <f t="shared" si="296"/>
        <v>0</v>
      </c>
      <c r="NE66" s="48">
        <f t="shared" si="297"/>
        <v>0</v>
      </c>
      <c r="NF66" s="48">
        <f t="shared" si="297"/>
        <v>0</v>
      </c>
      <c r="NG66" s="48">
        <f t="shared" si="297"/>
        <v>0</v>
      </c>
      <c r="NH66" s="48">
        <f t="shared" si="297"/>
        <v>0</v>
      </c>
      <c r="NI66" s="48">
        <f t="shared" si="297"/>
        <v>0</v>
      </c>
      <c r="NJ66" s="48">
        <f t="shared" si="297"/>
        <v>0</v>
      </c>
      <c r="NK66" s="48">
        <f t="shared" si="297"/>
        <v>0</v>
      </c>
      <c r="NL66" s="48">
        <f t="shared" si="297"/>
        <v>0</v>
      </c>
      <c r="NM66" s="48">
        <f t="shared" si="297"/>
        <v>0</v>
      </c>
      <c r="NN66" s="48">
        <f t="shared" si="297"/>
        <v>0</v>
      </c>
      <c r="NO66" s="48">
        <f t="shared" si="298"/>
        <v>0</v>
      </c>
      <c r="NP66" s="48">
        <f t="shared" si="298"/>
        <v>0</v>
      </c>
      <c r="NQ66" s="48">
        <f t="shared" si="298"/>
        <v>0</v>
      </c>
      <c r="NR66" s="48">
        <f t="shared" si="298"/>
        <v>0</v>
      </c>
      <c r="NS66" s="48">
        <f t="shared" si="298"/>
        <v>0</v>
      </c>
      <c r="NT66" s="48">
        <f t="shared" si="298"/>
        <v>0</v>
      </c>
      <c r="NU66" s="48">
        <f t="shared" si="298"/>
        <v>0</v>
      </c>
      <c r="NV66" s="48">
        <f t="shared" si="298"/>
        <v>0</v>
      </c>
      <c r="NW66" s="48">
        <f t="shared" si="298"/>
        <v>0</v>
      </c>
      <c r="NX66" s="48">
        <f t="shared" si="298"/>
        <v>0</v>
      </c>
      <c r="NY66" s="48">
        <f t="shared" si="299"/>
        <v>0</v>
      </c>
      <c r="NZ66" s="48">
        <f t="shared" si="299"/>
        <v>0</v>
      </c>
      <c r="OA66" s="48">
        <f t="shared" si="299"/>
        <v>0</v>
      </c>
      <c r="OB66" s="48">
        <f t="shared" si="299"/>
        <v>0</v>
      </c>
      <c r="OC66" s="48">
        <f t="shared" si="299"/>
        <v>0</v>
      </c>
      <c r="OD66" s="48">
        <f t="shared" si="299"/>
        <v>0</v>
      </c>
      <c r="OE66" s="48">
        <f t="shared" si="299"/>
        <v>0</v>
      </c>
      <c r="OF66" s="48">
        <f t="shared" si="299"/>
        <v>0</v>
      </c>
      <c r="OG66" s="48">
        <f t="shared" si="299"/>
        <v>0</v>
      </c>
      <c r="OH66" s="48">
        <f t="shared" si="299"/>
        <v>0</v>
      </c>
      <c r="OI66" s="48">
        <f t="shared" si="300"/>
        <v>0</v>
      </c>
      <c r="OJ66" s="48">
        <f t="shared" si="300"/>
        <v>0</v>
      </c>
      <c r="OK66" s="48">
        <f t="shared" si="300"/>
        <v>0</v>
      </c>
      <c r="OL66" s="48">
        <f t="shared" si="300"/>
        <v>0</v>
      </c>
      <c r="OM66" s="48">
        <f t="shared" si="300"/>
        <v>0</v>
      </c>
      <c r="ON66" s="48">
        <f t="shared" si="300"/>
        <v>0</v>
      </c>
      <c r="OO66" s="48">
        <f t="shared" si="300"/>
        <v>0</v>
      </c>
      <c r="OP66" s="48">
        <f t="shared" si="300"/>
        <v>0</v>
      </c>
      <c r="OQ66" s="48">
        <f t="shared" si="300"/>
        <v>0</v>
      </c>
      <c r="OR66" s="48">
        <f t="shared" si="300"/>
        <v>0</v>
      </c>
      <c r="OS66" s="48">
        <f t="shared" si="301"/>
        <v>0</v>
      </c>
      <c r="OT66" s="48">
        <f t="shared" si="301"/>
        <v>0</v>
      </c>
      <c r="OU66" s="48">
        <f t="shared" si="301"/>
        <v>0</v>
      </c>
      <c r="OV66" s="48">
        <f t="shared" si="301"/>
        <v>0</v>
      </c>
      <c r="OW66" s="48">
        <f t="shared" si="301"/>
        <v>0</v>
      </c>
      <c r="OX66" s="48">
        <f t="shared" si="301"/>
        <v>0</v>
      </c>
      <c r="OY66" s="48">
        <f t="shared" si="301"/>
        <v>0</v>
      </c>
      <c r="OZ66" s="48">
        <f t="shared" si="301"/>
        <v>0</v>
      </c>
      <c r="PA66" s="48">
        <f t="shared" si="301"/>
        <v>0</v>
      </c>
      <c r="PB66" s="48">
        <f t="shared" si="301"/>
        <v>0</v>
      </c>
      <c r="PC66" s="48">
        <f t="shared" si="302"/>
        <v>0</v>
      </c>
      <c r="PD66" s="48">
        <f t="shared" si="302"/>
        <v>0</v>
      </c>
      <c r="PE66" s="48">
        <f t="shared" si="302"/>
        <v>0</v>
      </c>
      <c r="PF66" s="48">
        <f t="shared" si="302"/>
        <v>0</v>
      </c>
      <c r="PG66" s="48">
        <f t="shared" si="302"/>
        <v>0</v>
      </c>
      <c r="PH66" s="48">
        <f t="shared" si="302"/>
        <v>0</v>
      </c>
      <c r="PI66" s="48">
        <f t="shared" si="302"/>
        <v>0</v>
      </c>
      <c r="PJ66" s="48">
        <f t="shared" si="302"/>
        <v>0</v>
      </c>
      <c r="PK66" s="48">
        <f t="shared" si="302"/>
        <v>0</v>
      </c>
      <c r="PL66" s="48">
        <f t="shared" si="302"/>
        <v>0</v>
      </c>
      <c r="PM66" s="48">
        <f t="shared" si="302"/>
        <v>0</v>
      </c>
      <c r="PN66" s="48">
        <f t="shared" si="302"/>
        <v>0</v>
      </c>
    </row>
    <row r="67" spans="1:430" ht="21" x14ac:dyDescent="0.3">
      <c r="A67" s="93" t="s">
        <v>158</v>
      </c>
      <c r="B67" s="93"/>
      <c r="C67" s="93"/>
      <c r="D67" s="93"/>
      <c r="E67" s="93"/>
      <c r="F67" s="93"/>
      <c r="G67" s="93"/>
      <c r="H67" s="93"/>
      <c r="I67" s="93"/>
      <c r="J67" s="93"/>
      <c r="K67" s="12"/>
      <c r="L67" s="12"/>
      <c r="M67" s="12"/>
      <c r="N67" s="12"/>
      <c r="O67" s="12"/>
      <c r="P67" s="12"/>
      <c r="Q67" s="12"/>
      <c r="S67" s="12"/>
      <c r="W67" s="46">
        <v>64</v>
      </c>
      <c r="X67" s="49">
        <f t="shared" si="14"/>
        <v>320</v>
      </c>
      <c r="Y67" s="52" t="str">
        <f t="shared" ref="Y67:Y98" si="303">IF((X67)/C$59&gt;5,"",(X67)/$C$59)</f>
        <v/>
      </c>
      <c r="Z67" s="63">
        <f t="shared" ref="Z67:Z98" si="304">IF($E$59*IF((X67)/C$59&gt;5,0,IF(Y67&lt;=1,5.60277*Y67^5-16.1238*Y67^4+13.865*Y67^3-3.00293*Y67^2+0.657237*Y67,IF(Y67&gt;=1.8,-0.003218*Y67^5+0.0654895*Y67^4-0.539858*Y67^3+2.26576*Y67^2-4.87709*Y67+4.34827,0.3645833*Y67^6-3.832532*Y67^5+15.78165*Y67^4-31.75999*Y67^3+31.54504*Y67^2-13.92499*Y67+2.825187)))&lt;0,0,E$59*IF((X67)/$C$59&gt;5,0,IF(Y67&lt;=1,5.60277*Y67^5-16.1238*Y67^4+13.865*Y67^3-3.00293*Y67^2+0.657237*Y67,IF(Y67&gt;=1.8,-0.003218*Y67^5+0.0654895*Y67^4-0.539858*Y67^3+2.26576*Y67^2-4.87709*Y67+4.34827,0.3645833*Y67^6-3.832532*Y67^5+15.78165*Y67^4-31.75999*Y67^3+31.54504*Y67^2-13.92499*Y67+2.825187))))</f>
        <v>0</v>
      </c>
      <c r="AA67" s="50">
        <f t="shared" si="187"/>
        <v>0</v>
      </c>
      <c r="AB67" s="50">
        <v>0</v>
      </c>
      <c r="AC67" s="62">
        <f t="shared" si="186"/>
        <v>211.7758949671387</v>
      </c>
      <c r="AD67" s="54"/>
      <c r="AE67" s="46">
        <v>65</v>
      </c>
      <c r="AF67" s="51">
        <f t="shared" ref="AF67:AF98" si="305">Z67</f>
        <v>0</v>
      </c>
      <c r="AG67" s="51">
        <f t="shared" si="265"/>
        <v>0</v>
      </c>
      <c r="AH67" s="51">
        <f t="shared" si="265"/>
        <v>0</v>
      </c>
      <c r="AI67" s="51">
        <f t="shared" si="265"/>
        <v>0</v>
      </c>
      <c r="AJ67" s="51">
        <f t="shared" si="265"/>
        <v>0</v>
      </c>
      <c r="AK67" s="51">
        <f t="shared" si="265"/>
        <v>0</v>
      </c>
      <c r="AL67" s="51">
        <f t="shared" si="265"/>
        <v>0</v>
      </c>
      <c r="AM67" s="51">
        <f t="shared" si="265"/>
        <v>0</v>
      </c>
      <c r="AN67" s="51">
        <f t="shared" si="265"/>
        <v>0</v>
      </c>
      <c r="AO67" s="51">
        <f t="shared" si="265"/>
        <v>0</v>
      </c>
      <c r="AP67" s="51">
        <f t="shared" si="265"/>
        <v>0</v>
      </c>
      <c r="AQ67" s="51">
        <f t="shared" si="266"/>
        <v>0</v>
      </c>
      <c r="AR67" s="51">
        <f t="shared" si="266"/>
        <v>0</v>
      </c>
      <c r="AS67" s="51">
        <f t="shared" si="266"/>
        <v>0</v>
      </c>
      <c r="AT67" s="51">
        <f t="shared" si="266"/>
        <v>0</v>
      </c>
      <c r="AU67" s="51">
        <f t="shared" si="266"/>
        <v>0</v>
      </c>
      <c r="AV67" s="51">
        <f t="shared" si="266"/>
        <v>0</v>
      </c>
      <c r="AW67" s="51">
        <f t="shared" si="266"/>
        <v>0</v>
      </c>
      <c r="AX67" s="51">
        <f t="shared" si="266"/>
        <v>0</v>
      </c>
      <c r="AY67" s="51">
        <f t="shared" si="266"/>
        <v>0</v>
      </c>
      <c r="AZ67" s="51">
        <f t="shared" si="266"/>
        <v>0</v>
      </c>
      <c r="BA67" s="51">
        <f t="shared" si="267"/>
        <v>0</v>
      </c>
      <c r="BB67" s="51">
        <f t="shared" si="267"/>
        <v>0</v>
      </c>
      <c r="BC67" s="51">
        <f t="shared" si="267"/>
        <v>0</v>
      </c>
      <c r="BD67" s="51">
        <f t="shared" si="267"/>
        <v>0</v>
      </c>
      <c r="BE67" s="51">
        <f t="shared" si="267"/>
        <v>0</v>
      </c>
      <c r="BF67" s="51">
        <f t="shared" si="267"/>
        <v>0</v>
      </c>
      <c r="BG67" s="51">
        <f t="shared" si="267"/>
        <v>0</v>
      </c>
      <c r="BH67" s="51">
        <f t="shared" si="267"/>
        <v>0</v>
      </c>
      <c r="BI67" s="51">
        <f t="shared" si="267"/>
        <v>0</v>
      </c>
      <c r="BJ67" s="51">
        <f t="shared" si="267"/>
        <v>0</v>
      </c>
      <c r="BK67" s="51">
        <f t="shared" si="268"/>
        <v>0</v>
      </c>
      <c r="BL67" s="51">
        <f t="shared" si="268"/>
        <v>0</v>
      </c>
      <c r="BM67" s="51">
        <f t="shared" si="268"/>
        <v>0</v>
      </c>
      <c r="BN67" s="51">
        <f t="shared" si="268"/>
        <v>0</v>
      </c>
      <c r="BO67" s="51">
        <f t="shared" si="268"/>
        <v>0</v>
      </c>
      <c r="BP67" s="51">
        <f t="shared" si="268"/>
        <v>0</v>
      </c>
      <c r="BQ67" s="51">
        <f t="shared" si="268"/>
        <v>0</v>
      </c>
      <c r="BR67" s="51">
        <f t="shared" si="268"/>
        <v>0</v>
      </c>
      <c r="BS67" s="51">
        <f t="shared" si="268"/>
        <v>0</v>
      </c>
      <c r="BT67" s="51">
        <f t="shared" si="268"/>
        <v>0</v>
      </c>
      <c r="BU67" s="51">
        <f t="shared" si="269"/>
        <v>0</v>
      </c>
      <c r="BV67" s="51">
        <f t="shared" si="269"/>
        <v>0</v>
      </c>
      <c r="BW67" s="51">
        <f t="shared" si="269"/>
        <v>0</v>
      </c>
      <c r="BX67" s="51">
        <f t="shared" si="269"/>
        <v>1.4372901692793086E-5</v>
      </c>
      <c r="BY67" s="51">
        <f t="shared" si="269"/>
        <v>2.7857067307628778E-5</v>
      </c>
      <c r="BZ67" s="51">
        <f t="shared" si="269"/>
        <v>4.1075027703360157E-5</v>
      </c>
      <c r="CA67" s="51">
        <f t="shared" si="269"/>
        <v>5.9699549011322866E-5</v>
      </c>
      <c r="CB67" s="51">
        <f t="shared" si="269"/>
        <v>8.7540741517313391E-5</v>
      </c>
      <c r="CC67" s="51">
        <f t="shared" si="269"/>
        <v>1.2837388479443857E-4</v>
      </c>
      <c r="CD67" s="51">
        <f t="shared" si="269"/>
        <v>1.8776725283595457E-4</v>
      </c>
      <c r="CE67" s="51">
        <f t="shared" si="270"/>
        <v>2.7490993918839258E-4</v>
      </c>
      <c r="CF67" s="51">
        <f t="shared" si="270"/>
        <v>4.0443968208431289E-4</v>
      </c>
      <c r="CG67" s="51">
        <f t="shared" si="270"/>
        <v>5.9827068957529241E-4</v>
      </c>
      <c r="CH67" s="51">
        <f t="shared" si="270"/>
        <v>8.8742146466493359E-4</v>
      </c>
      <c r="CI67" s="51">
        <f t="shared" si="270"/>
        <v>1.3138426304416823E-3</v>
      </c>
      <c r="CJ67" s="51">
        <f t="shared" si="270"/>
        <v>1.9322447552118155E-3</v>
      </c>
      <c r="CK67" s="51">
        <f t="shared" si="270"/>
        <v>2.9578823769679957E-3</v>
      </c>
      <c r="CL67" s="51">
        <f t="shared" si="270"/>
        <v>4.3725776573519236E-3</v>
      </c>
      <c r="CM67" s="51">
        <f t="shared" si="270"/>
        <v>5.6037913669719245E-3</v>
      </c>
      <c r="CN67" s="51">
        <f t="shared" si="270"/>
        <v>6.0067150249743864E-3</v>
      </c>
      <c r="CO67" s="51">
        <f t="shared" si="271"/>
        <v>5.0334268353983951E-3</v>
      </c>
      <c r="CP67" s="51">
        <f t="shared" si="271"/>
        <v>2.648818732339102E-3</v>
      </c>
      <c r="CQ67" s="51">
        <f t="shared" si="271"/>
        <v>7.6072713075802073E-4</v>
      </c>
      <c r="CR67" s="51">
        <f t="shared" si="271"/>
        <v>0</v>
      </c>
      <c r="CS67" s="51">
        <f t="shared" si="271"/>
        <v>0</v>
      </c>
      <c r="CT67" s="51">
        <f t="shared" si="271"/>
        <v>0</v>
      </c>
      <c r="CU67" s="51">
        <f t="shared" si="271"/>
        <v>0</v>
      </c>
      <c r="CV67" s="51">
        <f t="shared" si="271"/>
        <v>0</v>
      </c>
      <c r="CW67" s="51">
        <f t="shared" si="271"/>
        <v>0</v>
      </c>
      <c r="CX67" s="51">
        <f t="shared" si="271"/>
        <v>0</v>
      </c>
      <c r="CY67" s="51">
        <f t="shared" si="272"/>
        <v>0</v>
      </c>
      <c r="CZ67" s="51">
        <f t="shared" si="272"/>
        <v>0</v>
      </c>
      <c r="DA67" s="51">
        <f t="shared" si="272"/>
        <v>0</v>
      </c>
      <c r="DB67" s="51">
        <f t="shared" si="272"/>
        <v>0</v>
      </c>
      <c r="DC67" s="51">
        <f t="shared" si="272"/>
        <v>0</v>
      </c>
      <c r="DD67" s="51">
        <f t="shared" si="272"/>
        <v>0</v>
      </c>
      <c r="DE67" s="51">
        <f t="shared" si="272"/>
        <v>0</v>
      </c>
      <c r="DF67" s="51">
        <f t="shared" si="272"/>
        <v>0</v>
      </c>
      <c r="DG67" s="51">
        <f t="shared" si="272"/>
        <v>0</v>
      </c>
      <c r="DH67" s="51">
        <f t="shared" si="272"/>
        <v>0</v>
      </c>
      <c r="DI67" s="51">
        <f t="shared" si="273"/>
        <v>0</v>
      </c>
      <c r="DJ67" s="51">
        <f t="shared" si="273"/>
        <v>0</v>
      </c>
      <c r="DK67" s="51">
        <f t="shared" si="273"/>
        <v>0</v>
      </c>
      <c r="DL67" s="51">
        <f t="shared" si="273"/>
        <v>0</v>
      </c>
      <c r="DM67" s="51">
        <f t="shared" si="273"/>
        <v>0</v>
      </c>
      <c r="DN67" s="51">
        <f t="shared" si="273"/>
        <v>0</v>
      </c>
      <c r="DO67" s="51">
        <f t="shared" si="273"/>
        <v>0</v>
      </c>
      <c r="DP67" s="51">
        <f t="shared" si="273"/>
        <v>0</v>
      </c>
      <c r="DQ67" s="51">
        <f t="shared" si="273"/>
        <v>0</v>
      </c>
      <c r="DR67" s="51">
        <f t="shared" si="273"/>
        <v>0</v>
      </c>
      <c r="DS67" s="51">
        <f t="shared" si="274"/>
        <v>0</v>
      </c>
      <c r="DT67" s="51">
        <f t="shared" si="274"/>
        <v>0</v>
      </c>
      <c r="DU67" s="51">
        <f t="shared" si="274"/>
        <v>0</v>
      </c>
      <c r="DV67" s="51">
        <f t="shared" si="274"/>
        <v>0</v>
      </c>
      <c r="DW67" s="51">
        <f t="shared" si="274"/>
        <v>0</v>
      </c>
      <c r="DX67" s="51">
        <f t="shared" si="274"/>
        <v>0</v>
      </c>
      <c r="DY67" s="51">
        <f t="shared" si="274"/>
        <v>0</v>
      </c>
      <c r="DZ67" s="51">
        <f t="shared" si="274"/>
        <v>0</v>
      </c>
      <c r="EA67" s="51">
        <f t="shared" si="274"/>
        <v>0</v>
      </c>
      <c r="EB67" s="51">
        <f t="shared" si="274"/>
        <v>0</v>
      </c>
      <c r="EC67" s="51">
        <f t="shared" si="275"/>
        <v>0</v>
      </c>
      <c r="ED67" s="51">
        <f t="shared" si="275"/>
        <v>0</v>
      </c>
      <c r="EE67" s="51">
        <f t="shared" si="275"/>
        <v>0</v>
      </c>
      <c r="EF67" s="51">
        <f t="shared" si="275"/>
        <v>0</v>
      </c>
      <c r="EG67" s="51">
        <f t="shared" si="275"/>
        <v>0</v>
      </c>
      <c r="EH67" s="51">
        <f t="shared" si="275"/>
        <v>0</v>
      </c>
      <c r="EI67" s="51">
        <f t="shared" si="275"/>
        <v>0</v>
      </c>
      <c r="EJ67" s="51">
        <f t="shared" si="275"/>
        <v>0</v>
      </c>
      <c r="EK67" s="51">
        <f t="shared" si="275"/>
        <v>0</v>
      </c>
      <c r="EL67" s="51">
        <f t="shared" si="275"/>
        <v>0</v>
      </c>
      <c r="EM67" s="51">
        <f t="shared" si="276"/>
        <v>0</v>
      </c>
      <c r="EN67" s="51">
        <f t="shared" si="276"/>
        <v>0</v>
      </c>
      <c r="EO67" s="51">
        <f t="shared" si="276"/>
        <v>0</v>
      </c>
      <c r="EP67" s="51">
        <f t="shared" si="276"/>
        <v>0</v>
      </c>
      <c r="EQ67" s="51">
        <f t="shared" si="276"/>
        <v>0</v>
      </c>
      <c r="ER67" s="51">
        <f t="shared" si="276"/>
        <v>0</v>
      </c>
      <c r="ES67" s="51">
        <f t="shared" si="276"/>
        <v>0</v>
      </c>
      <c r="ET67" s="51">
        <f t="shared" si="276"/>
        <v>0</v>
      </c>
      <c r="EU67" s="51">
        <f t="shared" si="276"/>
        <v>0</v>
      </c>
      <c r="EV67" s="51">
        <f t="shared" si="276"/>
        <v>0</v>
      </c>
      <c r="EW67" s="51">
        <f t="shared" si="277"/>
        <v>0</v>
      </c>
      <c r="EX67" s="51">
        <f t="shared" si="277"/>
        <v>0</v>
      </c>
      <c r="EY67" s="51">
        <f t="shared" si="277"/>
        <v>0</v>
      </c>
      <c r="EZ67" s="51">
        <f t="shared" si="277"/>
        <v>0</v>
      </c>
      <c r="FA67" s="51">
        <f t="shared" si="277"/>
        <v>0</v>
      </c>
      <c r="FB67" s="51">
        <f t="shared" si="277"/>
        <v>0</v>
      </c>
      <c r="FC67" s="51">
        <f t="shared" si="277"/>
        <v>0</v>
      </c>
      <c r="FD67" s="51">
        <f t="shared" si="277"/>
        <v>0</v>
      </c>
      <c r="FE67" s="51">
        <f t="shared" si="277"/>
        <v>0</v>
      </c>
      <c r="FF67" s="51">
        <f t="shared" si="277"/>
        <v>0</v>
      </c>
      <c r="FG67" s="51">
        <f t="shared" si="278"/>
        <v>0</v>
      </c>
      <c r="FH67" s="51">
        <f t="shared" si="278"/>
        <v>0</v>
      </c>
      <c r="FI67" s="51">
        <f t="shared" si="278"/>
        <v>0</v>
      </c>
      <c r="FJ67" s="51">
        <f t="shared" si="278"/>
        <v>0</v>
      </c>
      <c r="FK67" s="51">
        <f t="shared" si="278"/>
        <v>0</v>
      </c>
      <c r="FL67" s="51">
        <f t="shared" si="278"/>
        <v>0</v>
      </c>
      <c r="FM67" s="51">
        <f t="shared" si="278"/>
        <v>0</v>
      </c>
      <c r="FN67" s="51">
        <f t="shared" si="278"/>
        <v>0</v>
      </c>
      <c r="FO67" s="51">
        <f t="shared" si="278"/>
        <v>0</v>
      </c>
      <c r="FP67" s="51">
        <f t="shared" si="278"/>
        <v>0</v>
      </c>
      <c r="FQ67" s="51">
        <f t="shared" si="279"/>
        <v>0</v>
      </c>
      <c r="FR67" s="51">
        <f t="shared" si="279"/>
        <v>0</v>
      </c>
      <c r="FS67" s="51">
        <f t="shared" si="279"/>
        <v>0</v>
      </c>
      <c r="FT67" s="51">
        <f t="shared" si="279"/>
        <v>0</v>
      </c>
      <c r="FU67" s="51">
        <f t="shared" si="279"/>
        <v>0</v>
      </c>
      <c r="FV67" s="51">
        <f t="shared" si="279"/>
        <v>0</v>
      </c>
      <c r="FW67" s="51">
        <f t="shared" si="279"/>
        <v>0</v>
      </c>
      <c r="FX67" s="51">
        <f t="shared" si="279"/>
        <v>0</v>
      </c>
      <c r="FY67" s="51">
        <f t="shared" si="279"/>
        <v>0</v>
      </c>
      <c r="FZ67" s="51">
        <f t="shared" si="279"/>
        <v>0</v>
      </c>
      <c r="GA67" s="51">
        <f t="shared" si="280"/>
        <v>0</v>
      </c>
      <c r="GB67" s="51">
        <f t="shared" si="280"/>
        <v>0</v>
      </c>
      <c r="GC67" s="51">
        <f t="shared" si="280"/>
        <v>0</v>
      </c>
      <c r="GD67" s="51">
        <f t="shared" si="280"/>
        <v>0</v>
      </c>
      <c r="GE67" s="51">
        <f t="shared" si="280"/>
        <v>0</v>
      </c>
      <c r="GF67" s="51">
        <f t="shared" si="280"/>
        <v>0</v>
      </c>
      <c r="GG67" s="51">
        <f t="shared" si="280"/>
        <v>0</v>
      </c>
      <c r="GH67" s="51">
        <f t="shared" si="280"/>
        <v>0</v>
      </c>
      <c r="GI67" s="51">
        <f t="shared" si="280"/>
        <v>0</v>
      </c>
      <c r="GJ67" s="51">
        <f t="shared" si="280"/>
        <v>0</v>
      </c>
      <c r="GK67" s="51">
        <f t="shared" si="281"/>
        <v>0</v>
      </c>
      <c r="GL67" s="51">
        <f t="shared" si="281"/>
        <v>0</v>
      </c>
      <c r="GM67" s="51">
        <f t="shared" si="281"/>
        <v>0</v>
      </c>
      <c r="GN67" s="51">
        <f t="shared" si="281"/>
        <v>0</v>
      </c>
      <c r="GO67" s="51">
        <f t="shared" si="281"/>
        <v>0</v>
      </c>
      <c r="GP67" s="51">
        <f t="shared" si="281"/>
        <v>0</v>
      </c>
      <c r="GQ67" s="51">
        <f t="shared" si="281"/>
        <v>0</v>
      </c>
      <c r="GR67" s="51">
        <f t="shared" si="281"/>
        <v>0</v>
      </c>
      <c r="GS67" s="51">
        <f t="shared" si="281"/>
        <v>0</v>
      </c>
      <c r="GT67" s="51">
        <f t="shared" si="281"/>
        <v>0</v>
      </c>
      <c r="GU67" s="51">
        <f t="shared" si="282"/>
        <v>0</v>
      </c>
      <c r="GV67" s="51">
        <f t="shared" si="282"/>
        <v>0</v>
      </c>
      <c r="GW67" s="51">
        <f t="shared" si="282"/>
        <v>0</v>
      </c>
      <c r="GX67" s="51">
        <f t="shared" si="282"/>
        <v>0</v>
      </c>
      <c r="GY67" s="51">
        <f t="shared" si="282"/>
        <v>0</v>
      </c>
      <c r="GZ67" s="51">
        <f t="shared" si="282"/>
        <v>0</v>
      </c>
      <c r="HA67" s="51">
        <f t="shared" si="282"/>
        <v>0</v>
      </c>
      <c r="HB67" s="51">
        <f t="shared" si="282"/>
        <v>0</v>
      </c>
      <c r="HC67" s="51">
        <f t="shared" si="282"/>
        <v>0</v>
      </c>
      <c r="HD67" s="51">
        <f t="shared" si="282"/>
        <v>0</v>
      </c>
      <c r="HE67" s="51">
        <f t="shared" si="283"/>
        <v>0</v>
      </c>
      <c r="HF67" s="51">
        <f t="shared" si="283"/>
        <v>0</v>
      </c>
      <c r="HG67" s="51">
        <f t="shared" si="283"/>
        <v>0</v>
      </c>
      <c r="HH67" s="51">
        <f t="shared" si="283"/>
        <v>0</v>
      </c>
      <c r="HI67" s="51">
        <f t="shared" si="283"/>
        <v>0</v>
      </c>
      <c r="HJ67" s="51">
        <f t="shared" si="283"/>
        <v>0</v>
      </c>
      <c r="HK67" s="51">
        <f t="shared" si="283"/>
        <v>0</v>
      </c>
      <c r="HL67" s="51">
        <f t="shared" si="283"/>
        <v>0</v>
      </c>
      <c r="HM67" s="51">
        <f t="shared" si="283"/>
        <v>0</v>
      </c>
      <c r="HN67" s="51">
        <f t="shared" si="283"/>
        <v>0</v>
      </c>
      <c r="HO67" s="51">
        <f t="shared" si="283"/>
        <v>0</v>
      </c>
      <c r="HP67" s="51">
        <f t="shared" si="283"/>
        <v>0</v>
      </c>
      <c r="HR67" s="46">
        <v>64</v>
      </c>
      <c r="HS67" s="49">
        <f t="shared" si="35"/>
        <v>320</v>
      </c>
      <c r="HT67" s="52" t="str">
        <f t="shared" si="36"/>
        <v/>
      </c>
      <c r="HU67" s="63">
        <f t="shared" si="37"/>
        <v>0</v>
      </c>
      <c r="HV67" s="50">
        <f t="shared" si="207"/>
        <v>0</v>
      </c>
      <c r="HW67" s="50" t="str">
        <f t="shared" ref="HW67:HW98" si="306">TEXT(HS67/1440,"hh:mm")</f>
        <v>05:20</v>
      </c>
      <c r="HX67" s="50">
        <v>0</v>
      </c>
      <c r="HY67" s="62">
        <f>HY66+HX67*Escenario1!$D$15*0.06</f>
        <v>468.72665229745769</v>
      </c>
      <c r="HZ67" s="50">
        <f t="shared" si="38"/>
        <v>0</v>
      </c>
      <c r="IA67" s="64">
        <f>IA66+HZ67*Escenario1!$D$15*0.06</f>
        <v>258.16395932323189</v>
      </c>
      <c r="IB67" s="54"/>
      <c r="IC67" s="47">
        <v>65</v>
      </c>
      <c r="ID67" s="48">
        <f t="shared" ref="ID67:ID98" si="307">HU67</f>
        <v>0</v>
      </c>
      <c r="IE67" s="48">
        <f t="shared" si="284"/>
        <v>0</v>
      </c>
      <c r="IF67" s="48">
        <f t="shared" si="284"/>
        <v>0</v>
      </c>
      <c r="IG67" s="48">
        <f t="shared" si="284"/>
        <v>0</v>
      </c>
      <c r="IH67" s="48">
        <f t="shared" si="284"/>
        <v>0</v>
      </c>
      <c r="II67" s="48">
        <f t="shared" si="284"/>
        <v>0</v>
      </c>
      <c r="IJ67" s="48">
        <f t="shared" si="284"/>
        <v>0</v>
      </c>
      <c r="IK67" s="48">
        <f t="shared" si="284"/>
        <v>0</v>
      </c>
      <c r="IL67" s="48">
        <f t="shared" si="284"/>
        <v>0</v>
      </c>
      <c r="IM67" s="48">
        <f t="shared" si="284"/>
        <v>0</v>
      </c>
      <c r="IN67" s="48">
        <f t="shared" si="284"/>
        <v>0</v>
      </c>
      <c r="IO67" s="48">
        <f t="shared" si="285"/>
        <v>0</v>
      </c>
      <c r="IP67" s="48">
        <f t="shared" si="285"/>
        <v>0</v>
      </c>
      <c r="IQ67" s="48">
        <f t="shared" si="285"/>
        <v>0</v>
      </c>
      <c r="IR67" s="48">
        <f t="shared" si="285"/>
        <v>0</v>
      </c>
      <c r="IS67" s="48">
        <f t="shared" si="285"/>
        <v>0</v>
      </c>
      <c r="IT67" s="48">
        <f t="shared" si="285"/>
        <v>0</v>
      </c>
      <c r="IU67" s="48">
        <f t="shared" si="285"/>
        <v>0</v>
      </c>
      <c r="IV67" s="48">
        <f t="shared" si="285"/>
        <v>0</v>
      </c>
      <c r="IW67" s="48">
        <f t="shared" si="285"/>
        <v>0</v>
      </c>
      <c r="IX67" s="48">
        <f t="shared" si="285"/>
        <v>0</v>
      </c>
      <c r="IY67" s="48">
        <f t="shared" si="286"/>
        <v>0</v>
      </c>
      <c r="IZ67" s="48">
        <f t="shared" si="286"/>
        <v>0</v>
      </c>
      <c r="JA67" s="48">
        <f t="shared" si="286"/>
        <v>0</v>
      </c>
      <c r="JB67" s="48">
        <f t="shared" si="286"/>
        <v>0</v>
      </c>
      <c r="JC67" s="48">
        <f t="shared" si="286"/>
        <v>0</v>
      </c>
      <c r="JD67" s="48">
        <f t="shared" si="286"/>
        <v>0</v>
      </c>
      <c r="JE67" s="48">
        <f t="shared" si="286"/>
        <v>0</v>
      </c>
      <c r="JF67" s="48">
        <f t="shared" si="286"/>
        <v>0</v>
      </c>
      <c r="JG67" s="48">
        <f t="shared" si="286"/>
        <v>0</v>
      </c>
      <c r="JH67" s="48">
        <f t="shared" si="286"/>
        <v>0</v>
      </c>
      <c r="JI67" s="48">
        <f t="shared" si="287"/>
        <v>0</v>
      </c>
      <c r="JJ67" s="48">
        <f t="shared" si="287"/>
        <v>0</v>
      </c>
      <c r="JK67" s="48">
        <f t="shared" si="287"/>
        <v>0</v>
      </c>
      <c r="JL67" s="48">
        <f t="shared" si="287"/>
        <v>0</v>
      </c>
      <c r="JM67" s="48">
        <f t="shared" si="287"/>
        <v>0</v>
      </c>
      <c r="JN67" s="48">
        <f t="shared" si="287"/>
        <v>0</v>
      </c>
      <c r="JO67" s="48">
        <f t="shared" si="287"/>
        <v>0</v>
      </c>
      <c r="JP67" s="48">
        <f t="shared" si="287"/>
        <v>0</v>
      </c>
      <c r="JQ67" s="48">
        <f t="shared" si="287"/>
        <v>0</v>
      </c>
      <c r="JR67" s="48">
        <f t="shared" si="287"/>
        <v>0</v>
      </c>
      <c r="JS67" s="48">
        <f t="shared" si="288"/>
        <v>0</v>
      </c>
      <c r="JT67" s="48">
        <f t="shared" si="288"/>
        <v>0</v>
      </c>
      <c r="JU67" s="48">
        <f t="shared" si="288"/>
        <v>0</v>
      </c>
      <c r="JV67" s="48">
        <f t="shared" si="288"/>
        <v>0</v>
      </c>
      <c r="JW67" s="48">
        <f t="shared" si="288"/>
        <v>0</v>
      </c>
      <c r="JX67" s="48">
        <f t="shared" si="288"/>
        <v>0</v>
      </c>
      <c r="JY67" s="48">
        <f t="shared" si="288"/>
        <v>0</v>
      </c>
      <c r="JZ67" s="48">
        <f t="shared" si="288"/>
        <v>0</v>
      </c>
      <c r="KA67" s="48">
        <f t="shared" si="288"/>
        <v>0</v>
      </c>
      <c r="KB67" s="48">
        <f t="shared" si="288"/>
        <v>0</v>
      </c>
      <c r="KC67" s="48">
        <f t="shared" si="289"/>
        <v>0</v>
      </c>
      <c r="KD67" s="48">
        <f t="shared" si="289"/>
        <v>0</v>
      </c>
      <c r="KE67" s="48">
        <f t="shared" si="289"/>
        <v>0</v>
      </c>
      <c r="KF67" s="48">
        <f t="shared" si="289"/>
        <v>0</v>
      </c>
      <c r="KG67" s="48">
        <f t="shared" si="289"/>
        <v>4.4751983576649488E-5</v>
      </c>
      <c r="KH67" s="48">
        <f t="shared" si="289"/>
        <v>1.1151658490373781E-4</v>
      </c>
      <c r="KI67" s="48">
        <f t="shared" si="289"/>
        <v>2.5595687974807398E-4</v>
      </c>
      <c r="KJ67" s="48">
        <f t="shared" si="289"/>
        <v>5.8604981628922268E-4</v>
      </c>
      <c r="KK67" s="48">
        <f t="shared" si="289"/>
        <v>1.3658629589843377E-3</v>
      </c>
      <c r="KL67" s="48">
        <f t="shared" si="289"/>
        <v>3.2093238342923826E-3</v>
      </c>
      <c r="KM67" s="48">
        <f t="shared" si="290"/>
        <v>7.8504339864859992E-3</v>
      </c>
      <c r="KN67" s="48">
        <f t="shared" si="290"/>
        <v>1.2976985830460603E-2</v>
      </c>
      <c r="KO67" s="48">
        <f t="shared" si="290"/>
        <v>6.7154609757989992E-3</v>
      </c>
      <c r="KP67" s="48">
        <f t="shared" si="290"/>
        <v>0</v>
      </c>
      <c r="KQ67" s="48">
        <f t="shared" si="290"/>
        <v>0</v>
      </c>
      <c r="KR67" s="48">
        <f t="shared" si="290"/>
        <v>0</v>
      </c>
      <c r="KS67" s="48">
        <f t="shared" si="290"/>
        <v>0</v>
      </c>
      <c r="KT67" s="48">
        <f t="shared" si="290"/>
        <v>0</v>
      </c>
      <c r="KU67" s="48">
        <f t="shared" si="290"/>
        <v>0</v>
      </c>
      <c r="KV67" s="48">
        <f t="shared" si="290"/>
        <v>0</v>
      </c>
      <c r="KW67" s="48">
        <f t="shared" si="291"/>
        <v>0</v>
      </c>
      <c r="KX67" s="48">
        <f t="shared" si="291"/>
        <v>0</v>
      </c>
      <c r="KY67" s="48">
        <f t="shared" si="291"/>
        <v>0</v>
      </c>
      <c r="KZ67" s="48">
        <f t="shared" si="291"/>
        <v>0</v>
      </c>
      <c r="LA67" s="48">
        <f t="shared" si="291"/>
        <v>0</v>
      </c>
      <c r="LB67" s="48">
        <f t="shared" si="291"/>
        <v>0</v>
      </c>
      <c r="LC67" s="48">
        <f t="shared" si="291"/>
        <v>0</v>
      </c>
      <c r="LD67" s="48">
        <f t="shared" si="291"/>
        <v>0</v>
      </c>
      <c r="LE67" s="48">
        <f t="shared" si="291"/>
        <v>0</v>
      </c>
      <c r="LF67" s="48">
        <f t="shared" si="291"/>
        <v>0</v>
      </c>
      <c r="LG67" s="48">
        <f t="shared" si="292"/>
        <v>0</v>
      </c>
      <c r="LH67" s="48">
        <f t="shared" si="292"/>
        <v>0</v>
      </c>
      <c r="LI67" s="48">
        <f t="shared" si="292"/>
        <v>0</v>
      </c>
      <c r="LJ67" s="48">
        <f t="shared" si="292"/>
        <v>0</v>
      </c>
      <c r="LK67" s="48">
        <f t="shared" si="292"/>
        <v>0</v>
      </c>
      <c r="LL67" s="48">
        <f t="shared" si="292"/>
        <v>0</v>
      </c>
      <c r="LM67" s="48">
        <f t="shared" si="292"/>
        <v>0</v>
      </c>
      <c r="LN67" s="48">
        <f t="shared" si="292"/>
        <v>0</v>
      </c>
      <c r="LO67" s="48">
        <f t="shared" si="292"/>
        <v>0</v>
      </c>
      <c r="LP67" s="48">
        <f t="shared" si="292"/>
        <v>0</v>
      </c>
      <c r="LQ67" s="48">
        <f t="shared" si="293"/>
        <v>0</v>
      </c>
      <c r="LR67" s="48">
        <f t="shared" si="293"/>
        <v>0</v>
      </c>
      <c r="LS67" s="48">
        <f t="shared" si="293"/>
        <v>0</v>
      </c>
      <c r="LT67" s="48">
        <f t="shared" si="293"/>
        <v>0</v>
      </c>
      <c r="LU67" s="48">
        <f t="shared" si="293"/>
        <v>0</v>
      </c>
      <c r="LV67" s="48">
        <f t="shared" si="293"/>
        <v>0</v>
      </c>
      <c r="LW67" s="48">
        <f t="shared" si="293"/>
        <v>0</v>
      </c>
      <c r="LX67" s="48">
        <f t="shared" si="293"/>
        <v>0</v>
      </c>
      <c r="LY67" s="48">
        <f t="shared" si="293"/>
        <v>0</v>
      </c>
      <c r="LZ67" s="48">
        <f t="shared" si="293"/>
        <v>0</v>
      </c>
      <c r="MA67" s="48">
        <f t="shared" si="294"/>
        <v>0</v>
      </c>
      <c r="MB67" s="48">
        <f t="shared" si="294"/>
        <v>0</v>
      </c>
      <c r="MC67" s="48">
        <f t="shared" si="294"/>
        <v>0</v>
      </c>
      <c r="MD67" s="48">
        <f t="shared" si="294"/>
        <v>0</v>
      </c>
      <c r="ME67" s="48">
        <f t="shared" si="294"/>
        <v>0</v>
      </c>
      <c r="MF67" s="48">
        <f t="shared" si="294"/>
        <v>0</v>
      </c>
      <c r="MG67" s="48">
        <f t="shared" si="294"/>
        <v>0</v>
      </c>
      <c r="MH67" s="48">
        <f t="shared" si="294"/>
        <v>0</v>
      </c>
      <c r="MI67" s="48">
        <f t="shared" si="294"/>
        <v>0</v>
      </c>
      <c r="MJ67" s="48">
        <f t="shared" si="294"/>
        <v>0</v>
      </c>
      <c r="MK67" s="48">
        <f t="shared" si="295"/>
        <v>0</v>
      </c>
      <c r="ML67" s="48">
        <f t="shared" si="295"/>
        <v>0</v>
      </c>
      <c r="MM67" s="48">
        <f t="shared" si="295"/>
        <v>0</v>
      </c>
      <c r="MN67" s="48">
        <f t="shared" si="295"/>
        <v>0</v>
      </c>
      <c r="MO67" s="48">
        <f t="shared" si="295"/>
        <v>0</v>
      </c>
      <c r="MP67" s="48">
        <f t="shared" si="295"/>
        <v>0</v>
      </c>
      <c r="MQ67" s="48">
        <f t="shared" si="295"/>
        <v>0</v>
      </c>
      <c r="MR67" s="48">
        <f t="shared" si="295"/>
        <v>0</v>
      </c>
      <c r="MS67" s="48">
        <f t="shared" si="295"/>
        <v>0</v>
      </c>
      <c r="MT67" s="48">
        <f t="shared" si="295"/>
        <v>0</v>
      </c>
      <c r="MU67" s="48">
        <f t="shared" si="296"/>
        <v>0</v>
      </c>
      <c r="MV67" s="48">
        <f t="shared" si="296"/>
        <v>0</v>
      </c>
      <c r="MW67" s="48">
        <f t="shared" si="296"/>
        <v>0</v>
      </c>
      <c r="MX67" s="48">
        <f t="shared" si="296"/>
        <v>0</v>
      </c>
      <c r="MY67" s="48">
        <f t="shared" si="296"/>
        <v>0</v>
      </c>
      <c r="MZ67" s="48">
        <f t="shared" si="296"/>
        <v>0</v>
      </c>
      <c r="NA67" s="48">
        <f t="shared" si="296"/>
        <v>0</v>
      </c>
      <c r="NB67" s="48">
        <f t="shared" si="296"/>
        <v>0</v>
      </c>
      <c r="NC67" s="48">
        <f t="shared" si="296"/>
        <v>0</v>
      </c>
      <c r="ND67" s="48">
        <f t="shared" si="296"/>
        <v>0</v>
      </c>
      <c r="NE67" s="48">
        <f t="shared" si="297"/>
        <v>0</v>
      </c>
      <c r="NF67" s="48">
        <f t="shared" si="297"/>
        <v>0</v>
      </c>
      <c r="NG67" s="48">
        <f t="shared" si="297"/>
        <v>0</v>
      </c>
      <c r="NH67" s="48">
        <f t="shared" si="297"/>
        <v>0</v>
      </c>
      <c r="NI67" s="48">
        <f t="shared" si="297"/>
        <v>0</v>
      </c>
      <c r="NJ67" s="48">
        <f t="shared" si="297"/>
        <v>0</v>
      </c>
      <c r="NK67" s="48">
        <f t="shared" si="297"/>
        <v>0</v>
      </c>
      <c r="NL67" s="48">
        <f t="shared" si="297"/>
        <v>0</v>
      </c>
      <c r="NM67" s="48">
        <f t="shared" si="297"/>
        <v>0</v>
      </c>
      <c r="NN67" s="48">
        <f t="shared" si="297"/>
        <v>0</v>
      </c>
      <c r="NO67" s="48">
        <f t="shared" si="298"/>
        <v>0</v>
      </c>
      <c r="NP67" s="48">
        <f t="shared" si="298"/>
        <v>0</v>
      </c>
      <c r="NQ67" s="48">
        <f t="shared" si="298"/>
        <v>0</v>
      </c>
      <c r="NR67" s="48">
        <f t="shared" si="298"/>
        <v>0</v>
      </c>
      <c r="NS67" s="48">
        <f t="shared" si="298"/>
        <v>0</v>
      </c>
      <c r="NT67" s="48">
        <f t="shared" si="298"/>
        <v>0</v>
      </c>
      <c r="NU67" s="48">
        <f t="shared" si="298"/>
        <v>0</v>
      </c>
      <c r="NV67" s="48">
        <f t="shared" si="298"/>
        <v>0</v>
      </c>
      <c r="NW67" s="48">
        <f t="shared" si="298"/>
        <v>0</v>
      </c>
      <c r="NX67" s="48">
        <f t="shared" si="298"/>
        <v>0</v>
      </c>
      <c r="NY67" s="48">
        <f t="shared" si="299"/>
        <v>0</v>
      </c>
      <c r="NZ67" s="48">
        <f t="shared" si="299"/>
        <v>0</v>
      </c>
      <c r="OA67" s="48">
        <f t="shared" si="299"/>
        <v>0</v>
      </c>
      <c r="OB67" s="48">
        <f t="shared" si="299"/>
        <v>0</v>
      </c>
      <c r="OC67" s="48">
        <f t="shared" si="299"/>
        <v>0</v>
      </c>
      <c r="OD67" s="48">
        <f t="shared" si="299"/>
        <v>0</v>
      </c>
      <c r="OE67" s="48">
        <f t="shared" si="299"/>
        <v>0</v>
      </c>
      <c r="OF67" s="48">
        <f t="shared" si="299"/>
        <v>0</v>
      </c>
      <c r="OG67" s="48">
        <f t="shared" si="299"/>
        <v>0</v>
      </c>
      <c r="OH67" s="48">
        <f t="shared" si="299"/>
        <v>0</v>
      </c>
      <c r="OI67" s="48">
        <f t="shared" si="300"/>
        <v>0</v>
      </c>
      <c r="OJ67" s="48">
        <f t="shared" si="300"/>
        <v>0</v>
      </c>
      <c r="OK67" s="48">
        <f t="shared" si="300"/>
        <v>0</v>
      </c>
      <c r="OL67" s="48">
        <f t="shared" si="300"/>
        <v>0</v>
      </c>
      <c r="OM67" s="48">
        <f t="shared" si="300"/>
        <v>0</v>
      </c>
      <c r="ON67" s="48">
        <f t="shared" si="300"/>
        <v>0</v>
      </c>
      <c r="OO67" s="48">
        <f t="shared" si="300"/>
        <v>0</v>
      </c>
      <c r="OP67" s="48">
        <f t="shared" si="300"/>
        <v>0</v>
      </c>
      <c r="OQ67" s="48">
        <f t="shared" si="300"/>
        <v>0</v>
      </c>
      <c r="OR67" s="48">
        <f t="shared" si="300"/>
        <v>0</v>
      </c>
      <c r="OS67" s="48">
        <f t="shared" si="301"/>
        <v>0</v>
      </c>
      <c r="OT67" s="48">
        <f t="shared" si="301"/>
        <v>0</v>
      </c>
      <c r="OU67" s="48">
        <f t="shared" si="301"/>
        <v>0</v>
      </c>
      <c r="OV67" s="48">
        <f t="shared" si="301"/>
        <v>0</v>
      </c>
      <c r="OW67" s="48">
        <f t="shared" si="301"/>
        <v>0</v>
      </c>
      <c r="OX67" s="48">
        <f t="shared" si="301"/>
        <v>0</v>
      </c>
      <c r="OY67" s="48">
        <f t="shared" si="301"/>
        <v>0</v>
      </c>
      <c r="OZ67" s="48">
        <f t="shared" si="301"/>
        <v>0</v>
      </c>
      <c r="PA67" s="48">
        <f t="shared" si="301"/>
        <v>0</v>
      </c>
      <c r="PB67" s="48">
        <f t="shared" si="301"/>
        <v>0</v>
      </c>
      <c r="PC67" s="48">
        <f t="shared" si="302"/>
        <v>0</v>
      </c>
      <c r="PD67" s="48">
        <f t="shared" si="302"/>
        <v>0</v>
      </c>
      <c r="PE67" s="48">
        <f t="shared" si="302"/>
        <v>0</v>
      </c>
      <c r="PF67" s="48">
        <f t="shared" si="302"/>
        <v>0</v>
      </c>
      <c r="PG67" s="48">
        <f t="shared" si="302"/>
        <v>0</v>
      </c>
      <c r="PH67" s="48">
        <f t="shared" si="302"/>
        <v>0</v>
      </c>
      <c r="PI67" s="48">
        <f t="shared" si="302"/>
        <v>0</v>
      </c>
      <c r="PJ67" s="48">
        <f t="shared" si="302"/>
        <v>0</v>
      </c>
      <c r="PK67" s="48">
        <f t="shared" si="302"/>
        <v>0</v>
      </c>
      <c r="PL67" s="48">
        <f t="shared" si="302"/>
        <v>0</v>
      </c>
      <c r="PM67" s="48">
        <f t="shared" si="302"/>
        <v>0</v>
      </c>
      <c r="PN67" s="48">
        <f t="shared" si="302"/>
        <v>0</v>
      </c>
    </row>
    <row r="68" spans="1:430" ht="18" x14ac:dyDescent="0.3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28"/>
      <c r="L68" s="18"/>
      <c r="M68" s="28"/>
      <c r="N68" s="28"/>
      <c r="O68" s="28"/>
      <c r="P68" s="28"/>
      <c r="Q68" s="28"/>
      <c r="R68" s="28"/>
      <c r="S68" s="28"/>
      <c r="T68" s="66"/>
      <c r="U68" s="66"/>
      <c r="V68" s="66"/>
      <c r="W68" s="46">
        <v>65</v>
      </c>
      <c r="X68" s="49">
        <f t="shared" ref="X68:X131" si="308">W68*$D$15</f>
        <v>325</v>
      </c>
      <c r="Y68" s="52" t="str">
        <f t="shared" si="303"/>
        <v/>
      </c>
      <c r="Z68" s="63">
        <f t="shared" si="304"/>
        <v>0</v>
      </c>
      <c r="AA68" s="50">
        <f t="shared" si="187"/>
        <v>0</v>
      </c>
      <c r="AB68" s="50">
        <v>0</v>
      </c>
      <c r="AC68" s="62">
        <f t="shared" ref="AC68:AC99" si="309">AC67+AB68*5*0.06</f>
        <v>211.7758949671387</v>
      </c>
      <c r="AD68" s="54"/>
      <c r="AE68" s="46">
        <v>66</v>
      </c>
      <c r="AF68" s="51">
        <f t="shared" si="305"/>
        <v>0</v>
      </c>
      <c r="AG68" s="51">
        <f t="shared" si="265"/>
        <v>0</v>
      </c>
      <c r="AH68" s="51">
        <f t="shared" si="265"/>
        <v>0</v>
      </c>
      <c r="AI68" s="51">
        <f t="shared" si="265"/>
        <v>0</v>
      </c>
      <c r="AJ68" s="51">
        <f t="shared" si="265"/>
        <v>0</v>
      </c>
      <c r="AK68" s="51">
        <f t="shared" si="265"/>
        <v>0</v>
      </c>
      <c r="AL68" s="51">
        <f t="shared" si="265"/>
        <v>0</v>
      </c>
      <c r="AM68" s="51">
        <f t="shared" si="265"/>
        <v>0</v>
      </c>
      <c r="AN68" s="51">
        <f t="shared" si="265"/>
        <v>0</v>
      </c>
      <c r="AO68" s="51">
        <f t="shared" si="265"/>
        <v>0</v>
      </c>
      <c r="AP68" s="51">
        <f t="shared" si="265"/>
        <v>0</v>
      </c>
      <c r="AQ68" s="51">
        <f t="shared" si="266"/>
        <v>0</v>
      </c>
      <c r="AR68" s="51">
        <f t="shared" si="266"/>
        <v>0</v>
      </c>
      <c r="AS68" s="51">
        <f t="shared" si="266"/>
        <v>0</v>
      </c>
      <c r="AT68" s="51">
        <f t="shared" si="266"/>
        <v>0</v>
      </c>
      <c r="AU68" s="51">
        <f t="shared" si="266"/>
        <v>0</v>
      </c>
      <c r="AV68" s="51">
        <f t="shared" si="266"/>
        <v>0</v>
      </c>
      <c r="AW68" s="51">
        <f t="shared" si="266"/>
        <v>0</v>
      </c>
      <c r="AX68" s="51">
        <f t="shared" si="266"/>
        <v>0</v>
      </c>
      <c r="AY68" s="51">
        <f t="shared" si="266"/>
        <v>0</v>
      </c>
      <c r="AZ68" s="51">
        <f t="shared" si="266"/>
        <v>0</v>
      </c>
      <c r="BA68" s="51">
        <f t="shared" si="267"/>
        <v>0</v>
      </c>
      <c r="BB68" s="51">
        <f t="shared" si="267"/>
        <v>0</v>
      </c>
      <c r="BC68" s="51">
        <f t="shared" si="267"/>
        <v>0</v>
      </c>
      <c r="BD68" s="51">
        <f t="shared" si="267"/>
        <v>0</v>
      </c>
      <c r="BE68" s="51">
        <f t="shared" si="267"/>
        <v>0</v>
      </c>
      <c r="BF68" s="51">
        <f t="shared" si="267"/>
        <v>0</v>
      </c>
      <c r="BG68" s="51">
        <f t="shared" si="267"/>
        <v>0</v>
      </c>
      <c r="BH68" s="51">
        <f t="shared" si="267"/>
        <v>0</v>
      </c>
      <c r="BI68" s="51">
        <f t="shared" si="267"/>
        <v>0</v>
      </c>
      <c r="BJ68" s="51">
        <f t="shared" si="267"/>
        <v>0</v>
      </c>
      <c r="BK68" s="51">
        <f t="shared" si="268"/>
        <v>0</v>
      </c>
      <c r="BL68" s="51">
        <f t="shared" si="268"/>
        <v>0</v>
      </c>
      <c r="BM68" s="51">
        <f t="shared" si="268"/>
        <v>0</v>
      </c>
      <c r="BN68" s="51">
        <f t="shared" si="268"/>
        <v>0</v>
      </c>
      <c r="BO68" s="51">
        <f t="shared" si="268"/>
        <v>0</v>
      </c>
      <c r="BP68" s="51">
        <f t="shared" si="268"/>
        <v>0</v>
      </c>
      <c r="BQ68" s="51">
        <f t="shared" si="268"/>
        <v>0</v>
      </c>
      <c r="BR68" s="51">
        <f t="shared" si="268"/>
        <v>0</v>
      </c>
      <c r="BS68" s="51">
        <f t="shared" si="268"/>
        <v>0</v>
      </c>
      <c r="BT68" s="51">
        <f t="shared" si="268"/>
        <v>0</v>
      </c>
      <c r="BU68" s="51">
        <f t="shared" si="269"/>
        <v>0</v>
      </c>
      <c r="BV68" s="51">
        <f t="shared" si="269"/>
        <v>0</v>
      </c>
      <c r="BW68" s="51">
        <f t="shared" si="269"/>
        <v>0</v>
      </c>
      <c r="BX68" s="51">
        <f t="shared" si="269"/>
        <v>0</v>
      </c>
      <c r="BY68" s="51">
        <f t="shared" si="269"/>
        <v>1.4372901692793086E-5</v>
      </c>
      <c r="BZ68" s="51">
        <f t="shared" si="269"/>
        <v>2.7857067307628778E-5</v>
      </c>
      <c r="CA68" s="51">
        <f t="shared" si="269"/>
        <v>4.1075027703360157E-5</v>
      </c>
      <c r="CB68" s="51">
        <f t="shared" si="269"/>
        <v>5.9699549011322866E-5</v>
      </c>
      <c r="CC68" s="51">
        <f t="shared" si="269"/>
        <v>8.7540741517313391E-5</v>
      </c>
      <c r="CD68" s="51">
        <f t="shared" si="269"/>
        <v>1.2837388479443857E-4</v>
      </c>
      <c r="CE68" s="51">
        <f t="shared" si="270"/>
        <v>1.8776725283595457E-4</v>
      </c>
      <c r="CF68" s="51">
        <f t="shared" si="270"/>
        <v>2.7490993918839258E-4</v>
      </c>
      <c r="CG68" s="51">
        <f t="shared" si="270"/>
        <v>4.0443968208431289E-4</v>
      </c>
      <c r="CH68" s="51">
        <f t="shared" si="270"/>
        <v>5.9827068957529241E-4</v>
      </c>
      <c r="CI68" s="51">
        <f t="shared" si="270"/>
        <v>8.8742146466493359E-4</v>
      </c>
      <c r="CJ68" s="51">
        <f t="shared" si="270"/>
        <v>1.3138426304416823E-3</v>
      </c>
      <c r="CK68" s="51">
        <f t="shared" si="270"/>
        <v>1.9322447552118155E-3</v>
      </c>
      <c r="CL68" s="51">
        <f t="shared" si="270"/>
        <v>2.9578823769679957E-3</v>
      </c>
      <c r="CM68" s="51">
        <f t="shared" si="270"/>
        <v>4.3725776573519236E-3</v>
      </c>
      <c r="CN68" s="51">
        <f t="shared" si="270"/>
        <v>5.6037913669719245E-3</v>
      </c>
      <c r="CO68" s="51">
        <f t="shared" si="271"/>
        <v>6.0067150249743864E-3</v>
      </c>
      <c r="CP68" s="51">
        <f t="shared" si="271"/>
        <v>5.0334268353983951E-3</v>
      </c>
      <c r="CQ68" s="51">
        <f t="shared" si="271"/>
        <v>2.648818732339102E-3</v>
      </c>
      <c r="CR68" s="51">
        <f t="shared" si="271"/>
        <v>7.6072713075802073E-4</v>
      </c>
      <c r="CS68" s="51">
        <f t="shared" si="271"/>
        <v>0</v>
      </c>
      <c r="CT68" s="51">
        <f t="shared" si="271"/>
        <v>0</v>
      </c>
      <c r="CU68" s="51">
        <f t="shared" si="271"/>
        <v>0</v>
      </c>
      <c r="CV68" s="51">
        <f t="shared" si="271"/>
        <v>0</v>
      </c>
      <c r="CW68" s="51">
        <f t="shared" si="271"/>
        <v>0</v>
      </c>
      <c r="CX68" s="51">
        <f t="shared" si="271"/>
        <v>0</v>
      </c>
      <c r="CY68" s="51">
        <f t="shared" si="272"/>
        <v>0</v>
      </c>
      <c r="CZ68" s="51">
        <f t="shared" si="272"/>
        <v>0</v>
      </c>
      <c r="DA68" s="51">
        <f t="shared" si="272"/>
        <v>0</v>
      </c>
      <c r="DB68" s="51">
        <f t="shared" si="272"/>
        <v>0</v>
      </c>
      <c r="DC68" s="51">
        <f t="shared" si="272"/>
        <v>0</v>
      </c>
      <c r="DD68" s="51">
        <f t="shared" si="272"/>
        <v>0</v>
      </c>
      <c r="DE68" s="51">
        <f t="shared" si="272"/>
        <v>0</v>
      </c>
      <c r="DF68" s="51">
        <f t="shared" si="272"/>
        <v>0</v>
      </c>
      <c r="DG68" s="51">
        <f t="shared" si="272"/>
        <v>0</v>
      </c>
      <c r="DH68" s="51">
        <f t="shared" si="272"/>
        <v>0</v>
      </c>
      <c r="DI68" s="51">
        <f t="shared" si="273"/>
        <v>0</v>
      </c>
      <c r="DJ68" s="51">
        <f t="shared" si="273"/>
        <v>0</v>
      </c>
      <c r="DK68" s="51">
        <f t="shared" si="273"/>
        <v>0</v>
      </c>
      <c r="DL68" s="51">
        <f t="shared" si="273"/>
        <v>0</v>
      </c>
      <c r="DM68" s="51">
        <f t="shared" si="273"/>
        <v>0</v>
      </c>
      <c r="DN68" s="51">
        <f t="shared" si="273"/>
        <v>0</v>
      </c>
      <c r="DO68" s="51">
        <f t="shared" si="273"/>
        <v>0</v>
      </c>
      <c r="DP68" s="51">
        <f t="shared" si="273"/>
        <v>0</v>
      </c>
      <c r="DQ68" s="51">
        <f t="shared" si="273"/>
        <v>0</v>
      </c>
      <c r="DR68" s="51">
        <f t="shared" si="273"/>
        <v>0</v>
      </c>
      <c r="DS68" s="51">
        <f t="shared" si="274"/>
        <v>0</v>
      </c>
      <c r="DT68" s="51">
        <f t="shared" si="274"/>
        <v>0</v>
      </c>
      <c r="DU68" s="51">
        <f t="shared" si="274"/>
        <v>0</v>
      </c>
      <c r="DV68" s="51">
        <f t="shared" si="274"/>
        <v>0</v>
      </c>
      <c r="DW68" s="51">
        <f t="shared" si="274"/>
        <v>0</v>
      </c>
      <c r="DX68" s="51">
        <f t="shared" si="274"/>
        <v>0</v>
      </c>
      <c r="DY68" s="51">
        <f t="shared" si="274"/>
        <v>0</v>
      </c>
      <c r="DZ68" s="51">
        <f t="shared" si="274"/>
        <v>0</v>
      </c>
      <c r="EA68" s="51">
        <f t="shared" si="274"/>
        <v>0</v>
      </c>
      <c r="EB68" s="51">
        <f t="shared" si="274"/>
        <v>0</v>
      </c>
      <c r="EC68" s="51">
        <f t="shared" si="275"/>
        <v>0</v>
      </c>
      <c r="ED68" s="51">
        <f t="shared" si="275"/>
        <v>0</v>
      </c>
      <c r="EE68" s="51">
        <f t="shared" si="275"/>
        <v>0</v>
      </c>
      <c r="EF68" s="51">
        <f t="shared" si="275"/>
        <v>0</v>
      </c>
      <c r="EG68" s="51">
        <f t="shared" si="275"/>
        <v>0</v>
      </c>
      <c r="EH68" s="51">
        <f t="shared" si="275"/>
        <v>0</v>
      </c>
      <c r="EI68" s="51">
        <f t="shared" si="275"/>
        <v>0</v>
      </c>
      <c r="EJ68" s="51">
        <f t="shared" si="275"/>
        <v>0</v>
      </c>
      <c r="EK68" s="51">
        <f t="shared" si="275"/>
        <v>0</v>
      </c>
      <c r="EL68" s="51">
        <f t="shared" si="275"/>
        <v>0</v>
      </c>
      <c r="EM68" s="51">
        <f t="shared" si="276"/>
        <v>0</v>
      </c>
      <c r="EN68" s="51">
        <f t="shared" si="276"/>
        <v>0</v>
      </c>
      <c r="EO68" s="51">
        <f t="shared" si="276"/>
        <v>0</v>
      </c>
      <c r="EP68" s="51">
        <f t="shared" si="276"/>
        <v>0</v>
      </c>
      <c r="EQ68" s="51">
        <f t="shared" si="276"/>
        <v>0</v>
      </c>
      <c r="ER68" s="51">
        <f t="shared" si="276"/>
        <v>0</v>
      </c>
      <c r="ES68" s="51">
        <f t="shared" si="276"/>
        <v>0</v>
      </c>
      <c r="ET68" s="51">
        <f t="shared" si="276"/>
        <v>0</v>
      </c>
      <c r="EU68" s="51">
        <f t="shared" si="276"/>
        <v>0</v>
      </c>
      <c r="EV68" s="51">
        <f t="shared" si="276"/>
        <v>0</v>
      </c>
      <c r="EW68" s="51">
        <f t="shared" si="277"/>
        <v>0</v>
      </c>
      <c r="EX68" s="51">
        <f t="shared" si="277"/>
        <v>0</v>
      </c>
      <c r="EY68" s="51">
        <f t="shared" si="277"/>
        <v>0</v>
      </c>
      <c r="EZ68" s="51">
        <f t="shared" si="277"/>
        <v>0</v>
      </c>
      <c r="FA68" s="51">
        <f t="shared" si="277"/>
        <v>0</v>
      </c>
      <c r="FB68" s="51">
        <f t="shared" si="277"/>
        <v>0</v>
      </c>
      <c r="FC68" s="51">
        <f t="shared" si="277"/>
        <v>0</v>
      </c>
      <c r="FD68" s="51">
        <f t="shared" si="277"/>
        <v>0</v>
      </c>
      <c r="FE68" s="51">
        <f t="shared" si="277"/>
        <v>0</v>
      </c>
      <c r="FF68" s="51">
        <f t="shared" si="277"/>
        <v>0</v>
      </c>
      <c r="FG68" s="51">
        <f t="shared" si="278"/>
        <v>0</v>
      </c>
      <c r="FH68" s="51">
        <f t="shared" si="278"/>
        <v>0</v>
      </c>
      <c r="FI68" s="51">
        <f t="shared" si="278"/>
        <v>0</v>
      </c>
      <c r="FJ68" s="51">
        <f t="shared" si="278"/>
        <v>0</v>
      </c>
      <c r="FK68" s="51">
        <f t="shared" si="278"/>
        <v>0</v>
      </c>
      <c r="FL68" s="51">
        <f t="shared" si="278"/>
        <v>0</v>
      </c>
      <c r="FM68" s="51">
        <f t="shared" si="278"/>
        <v>0</v>
      </c>
      <c r="FN68" s="51">
        <f t="shared" si="278"/>
        <v>0</v>
      </c>
      <c r="FO68" s="51">
        <f t="shared" si="278"/>
        <v>0</v>
      </c>
      <c r="FP68" s="51">
        <f t="shared" si="278"/>
        <v>0</v>
      </c>
      <c r="FQ68" s="51">
        <f t="shared" si="279"/>
        <v>0</v>
      </c>
      <c r="FR68" s="51">
        <f t="shared" si="279"/>
        <v>0</v>
      </c>
      <c r="FS68" s="51">
        <f t="shared" si="279"/>
        <v>0</v>
      </c>
      <c r="FT68" s="51">
        <f t="shared" si="279"/>
        <v>0</v>
      </c>
      <c r="FU68" s="51">
        <f t="shared" si="279"/>
        <v>0</v>
      </c>
      <c r="FV68" s="51">
        <f t="shared" si="279"/>
        <v>0</v>
      </c>
      <c r="FW68" s="51">
        <f t="shared" si="279"/>
        <v>0</v>
      </c>
      <c r="FX68" s="51">
        <f t="shared" si="279"/>
        <v>0</v>
      </c>
      <c r="FY68" s="51">
        <f t="shared" si="279"/>
        <v>0</v>
      </c>
      <c r="FZ68" s="51">
        <f t="shared" si="279"/>
        <v>0</v>
      </c>
      <c r="GA68" s="51">
        <f t="shared" si="280"/>
        <v>0</v>
      </c>
      <c r="GB68" s="51">
        <f t="shared" si="280"/>
        <v>0</v>
      </c>
      <c r="GC68" s="51">
        <f t="shared" si="280"/>
        <v>0</v>
      </c>
      <c r="GD68" s="51">
        <f t="shared" si="280"/>
        <v>0</v>
      </c>
      <c r="GE68" s="51">
        <f t="shared" si="280"/>
        <v>0</v>
      </c>
      <c r="GF68" s="51">
        <f t="shared" si="280"/>
        <v>0</v>
      </c>
      <c r="GG68" s="51">
        <f t="shared" si="280"/>
        <v>0</v>
      </c>
      <c r="GH68" s="51">
        <f t="shared" si="280"/>
        <v>0</v>
      </c>
      <c r="GI68" s="51">
        <f t="shared" si="280"/>
        <v>0</v>
      </c>
      <c r="GJ68" s="51">
        <f t="shared" si="280"/>
        <v>0</v>
      </c>
      <c r="GK68" s="51">
        <f t="shared" si="281"/>
        <v>0</v>
      </c>
      <c r="GL68" s="51">
        <f t="shared" si="281"/>
        <v>0</v>
      </c>
      <c r="GM68" s="51">
        <f t="shared" si="281"/>
        <v>0</v>
      </c>
      <c r="GN68" s="51">
        <f t="shared" si="281"/>
        <v>0</v>
      </c>
      <c r="GO68" s="51">
        <f t="shared" si="281"/>
        <v>0</v>
      </c>
      <c r="GP68" s="51">
        <f t="shared" si="281"/>
        <v>0</v>
      </c>
      <c r="GQ68" s="51">
        <f t="shared" si="281"/>
        <v>0</v>
      </c>
      <c r="GR68" s="51">
        <f t="shared" si="281"/>
        <v>0</v>
      </c>
      <c r="GS68" s="51">
        <f t="shared" si="281"/>
        <v>0</v>
      </c>
      <c r="GT68" s="51">
        <f t="shared" si="281"/>
        <v>0</v>
      </c>
      <c r="GU68" s="51">
        <f t="shared" si="282"/>
        <v>0</v>
      </c>
      <c r="GV68" s="51">
        <f t="shared" si="282"/>
        <v>0</v>
      </c>
      <c r="GW68" s="51">
        <f t="shared" si="282"/>
        <v>0</v>
      </c>
      <c r="GX68" s="51">
        <f t="shared" si="282"/>
        <v>0</v>
      </c>
      <c r="GY68" s="51">
        <f t="shared" si="282"/>
        <v>0</v>
      </c>
      <c r="GZ68" s="51">
        <f t="shared" si="282"/>
        <v>0</v>
      </c>
      <c r="HA68" s="51">
        <f t="shared" si="282"/>
        <v>0</v>
      </c>
      <c r="HB68" s="51">
        <f t="shared" si="282"/>
        <v>0</v>
      </c>
      <c r="HC68" s="51">
        <f t="shared" si="282"/>
        <v>0</v>
      </c>
      <c r="HD68" s="51">
        <f t="shared" si="282"/>
        <v>0</v>
      </c>
      <c r="HE68" s="51">
        <f t="shared" si="283"/>
        <v>0</v>
      </c>
      <c r="HF68" s="51">
        <f t="shared" si="283"/>
        <v>0</v>
      </c>
      <c r="HG68" s="51">
        <f t="shared" si="283"/>
        <v>0</v>
      </c>
      <c r="HH68" s="51">
        <f t="shared" si="283"/>
        <v>0</v>
      </c>
      <c r="HI68" s="51">
        <f t="shared" si="283"/>
        <v>0</v>
      </c>
      <c r="HJ68" s="51">
        <f t="shared" si="283"/>
        <v>0</v>
      </c>
      <c r="HK68" s="51">
        <f t="shared" si="283"/>
        <v>0</v>
      </c>
      <c r="HL68" s="51">
        <f t="shared" si="283"/>
        <v>0</v>
      </c>
      <c r="HM68" s="51">
        <f t="shared" si="283"/>
        <v>0</v>
      </c>
      <c r="HN68" s="51">
        <f t="shared" si="283"/>
        <v>0</v>
      </c>
      <c r="HO68" s="51">
        <f t="shared" si="283"/>
        <v>0</v>
      </c>
      <c r="HP68" s="51">
        <f t="shared" si="283"/>
        <v>0</v>
      </c>
      <c r="HR68" s="46">
        <v>65</v>
      </c>
      <c r="HS68" s="49">
        <f t="shared" ref="HS68:HS131" si="310">HR68*$D$15</f>
        <v>325</v>
      </c>
      <c r="HT68" s="52" t="str">
        <f t="shared" ref="HT68:HT131" si="311">IF((HS68)/$C$60&gt;5,"",(HS68)/C$60)</f>
        <v/>
      </c>
      <c r="HU68" s="63">
        <f t="shared" ref="HU68:HU131" si="312">IF($E$60*IF((HS68)/$C$60&gt;5,0,IF(HT68&lt;=1,5.60277*HT68^5-16.1238*HT68^4+13.865*HT68^3-3.00293*HT68^2+0.657237*HT68,IF(HT68&gt;=1.8,-0.003218*HT68^5+0.0654895*HT68^4-0.539858*HT68^3+2.26576*HT68^2-4.87709*HT68+4.34827,0.3645833*HT68^6-3.832532*HT68^5+15.78165*HT68^4-31.75999*HT68^3+31.54504*HT68^2-13.92499*HT68+2.825187)))&lt;0,0,E$60*IF((HS68)/$C$60&gt;5,0,IF(HT68&lt;=1,5.60277*HT68^5-16.1238*HT68^4+13.865*HT68^3-3.00293*HT68^2+0.657237*HT68,IF(HT68&gt;=1.8,-0.003218*HT68^5+0.0654895*HT68^4-0.539858*HT68^3+2.26576*HT68^2-4.87709*HT68+4.34827,0.3645833*HT68^6-3.832532*HT68^5+15.78165*HT68^4-31.75999*HT68^3+31.54504*HT68^2-13.92499*HT68+2.825187))))</f>
        <v>0</v>
      </c>
      <c r="HV68" s="50">
        <f t="shared" si="207"/>
        <v>0</v>
      </c>
      <c r="HW68" s="50" t="str">
        <f t="shared" si="306"/>
        <v>05:25</v>
      </c>
      <c r="HX68" s="50">
        <v>0</v>
      </c>
      <c r="HY68" s="62">
        <f>HY67+HX68*Escenario1!$D$15*0.06</f>
        <v>468.72665229745769</v>
      </c>
      <c r="HZ68" s="50">
        <f t="shared" ref="HZ68:HZ131" si="313">IF(HX68-AB68&lt;=0,0,HX68-AB68)</f>
        <v>0</v>
      </c>
      <c r="IA68" s="64">
        <f>IA67+HZ68*Escenario1!$D$15*0.06</f>
        <v>258.16395932323189</v>
      </c>
      <c r="IB68" s="54"/>
      <c r="IC68" s="47">
        <v>66</v>
      </c>
      <c r="ID68" s="48">
        <f t="shared" si="307"/>
        <v>0</v>
      </c>
      <c r="IE68" s="48">
        <f t="shared" si="284"/>
        <v>0</v>
      </c>
      <c r="IF68" s="48">
        <f t="shared" si="284"/>
        <v>0</v>
      </c>
      <c r="IG68" s="48">
        <f t="shared" si="284"/>
        <v>0</v>
      </c>
      <c r="IH68" s="48">
        <f t="shared" si="284"/>
        <v>0</v>
      </c>
      <c r="II68" s="48">
        <f t="shared" si="284"/>
        <v>0</v>
      </c>
      <c r="IJ68" s="48">
        <f t="shared" si="284"/>
        <v>0</v>
      </c>
      <c r="IK68" s="48">
        <f t="shared" si="284"/>
        <v>0</v>
      </c>
      <c r="IL68" s="48">
        <f t="shared" si="284"/>
        <v>0</v>
      </c>
      <c r="IM68" s="48">
        <f t="shared" si="284"/>
        <v>0</v>
      </c>
      <c r="IN68" s="48">
        <f t="shared" si="284"/>
        <v>0</v>
      </c>
      <c r="IO68" s="48">
        <f t="shared" si="285"/>
        <v>0</v>
      </c>
      <c r="IP68" s="48">
        <f t="shared" si="285"/>
        <v>0</v>
      </c>
      <c r="IQ68" s="48">
        <f t="shared" si="285"/>
        <v>0</v>
      </c>
      <c r="IR68" s="48">
        <f t="shared" si="285"/>
        <v>0</v>
      </c>
      <c r="IS68" s="48">
        <f t="shared" si="285"/>
        <v>0</v>
      </c>
      <c r="IT68" s="48">
        <f t="shared" si="285"/>
        <v>0</v>
      </c>
      <c r="IU68" s="48">
        <f t="shared" si="285"/>
        <v>0</v>
      </c>
      <c r="IV68" s="48">
        <f t="shared" si="285"/>
        <v>0</v>
      </c>
      <c r="IW68" s="48">
        <f t="shared" si="285"/>
        <v>0</v>
      </c>
      <c r="IX68" s="48">
        <f t="shared" si="285"/>
        <v>0</v>
      </c>
      <c r="IY68" s="48">
        <f t="shared" si="286"/>
        <v>0</v>
      </c>
      <c r="IZ68" s="48">
        <f t="shared" si="286"/>
        <v>0</v>
      </c>
      <c r="JA68" s="48">
        <f t="shared" si="286"/>
        <v>0</v>
      </c>
      <c r="JB68" s="48">
        <f t="shared" si="286"/>
        <v>0</v>
      </c>
      <c r="JC68" s="48">
        <f t="shared" si="286"/>
        <v>0</v>
      </c>
      <c r="JD68" s="48">
        <f t="shared" si="286"/>
        <v>0</v>
      </c>
      <c r="JE68" s="48">
        <f t="shared" si="286"/>
        <v>0</v>
      </c>
      <c r="JF68" s="48">
        <f t="shared" si="286"/>
        <v>0</v>
      </c>
      <c r="JG68" s="48">
        <f t="shared" si="286"/>
        <v>0</v>
      </c>
      <c r="JH68" s="48">
        <f t="shared" si="286"/>
        <v>0</v>
      </c>
      <c r="JI68" s="48">
        <f t="shared" si="287"/>
        <v>0</v>
      </c>
      <c r="JJ68" s="48">
        <f t="shared" si="287"/>
        <v>0</v>
      </c>
      <c r="JK68" s="48">
        <f t="shared" si="287"/>
        <v>0</v>
      </c>
      <c r="JL68" s="48">
        <f t="shared" si="287"/>
        <v>0</v>
      </c>
      <c r="JM68" s="48">
        <f t="shared" si="287"/>
        <v>0</v>
      </c>
      <c r="JN68" s="48">
        <f t="shared" si="287"/>
        <v>0</v>
      </c>
      <c r="JO68" s="48">
        <f t="shared" si="287"/>
        <v>0</v>
      </c>
      <c r="JP68" s="48">
        <f t="shared" si="287"/>
        <v>0</v>
      </c>
      <c r="JQ68" s="48">
        <f t="shared" si="287"/>
        <v>0</v>
      </c>
      <c r="JR68" s="48">
        <f t="shared" si="287"/>
        <v>0</v>
      </c>
      <c r="JS68" s="48">
        <f t="shared" si="288"/>
        <v>0</v>
      </c>
      <c r="JT68" s="48">
        <f t="shared" si="288"/>
        <v>0</v>
      </c>
      <c r="JU68" s="48">
        <f t="shared" si="288"/>
        <v>0</v>
      </c>
      <c r="JV68" s="48">
        <f t="shared" si="288"/>
        <v>0</v>
      </c>
      <c r="JW68" s="48">
        <f t="shared" si="288"/>
        <v>0</v>
      </c>
      <c r="JX68" s="48">
        <f t="shared" si="288"/>
        <v>0</v>
      </c>
      <c r="JY68" s="48">
        <f t="shared" si="288"/>
        <v>0</v>
      </c>
      <c r="JZ68" s="48">
        <f t="shared" si="288"/>
        <v>0</v>
      </c>
      <c r="KA68" s="48">
        <f t="shared" si="288"/>
        <v>0</v>
      </c>
      <c r="KB68" s="48">
        <f t="shared" si="288"/>
        <v>0</v>
      </c>
      <c r="KC68" s="48">
        <f t="shared" si="289"/>
        <v>0</v>
      </c>
      <c r="KD68" s="48">
        <f t="shared" si="289"/>
        <v>0</v>
      </c>
      <c r="KE68" s="48">
        <f t="shared" si="289"/>
        <v>0</v>
      </c>
      <c r="KF68" s="48">
        <f t="shared" si="289"/>
        <v>0</v>
      </c>
      <c r="KG68" s="48">
        <f t="shared" si="289"/>
        <v>0</v>
      </c>
      <c r="KH68" s="48">
        <f t="shared" si="289"/>
        <v>4.4751983576649488E-5</v>
      </c>
      <c r="KI68" s="48">
        <f t="shared" si="289"/>
        <v>1.1151658490373781E-4</v>
      </c>
      <c r="KJ68" s="48">
        <f t="shared" si="289"/>
        <v>2.5595687974807398E-4</v>
      </c>
      <c r="KK68" s="48">
        <f t="shared" si="289"/>
        <v>5.8604981628922268E-4</v>
      </c>
      <c r="KL68" s="48">
        <f t="shared" si="289"/>
        <v>1.3658629589843377E-3</v>
      </c>
      <c r="KM68" s="48">
        <f t="shared" si="290"/>
        <v>3.2093238342923826E-3</v>
      </c>
      <c r="KN68" s="48">
        <f t="shared" si="290"/>
        <v>7.8504339864859992E-3</v>
      </c>
      <c r="KO68" s="48">
        <f t="shared" si="290"/>
        <v>1.2976985830460603E-2</v>
      </c>
      <c r="KP68" s="48">
        <f t="shared" si="290"/>
        <v>6.7154609757989992E-3</v>
      </c>
      <c r="KQ68" s="48">
        <f t="shared" si="290"/>
        <v>0</v>
      </c>
      <c r="KR68" s="48">
        <f t="shared" si="290"/>
        <v>0</v>
      </c>
      <c r="KS68" s="48">
        <f t="shared" si="290"/>
        <v>0</v>
      </c>
      <c r="KT68" s="48">
        <f t="shared" si="290"/>
        <v>0</v>
      </c>
      <c r="KU68" s="48">
        <f t="shared" si="290"/>
        <v>0</v>
      </c>
      <c r="KV68" s="48">
        <f t="shared" si="290"/>
        <v>0</v>
      </c>
      <c r="KW68" s="48">
        <f t="shared" si="291"/>
        <v>0</v>
      </c>
      <c r="KX68" s="48">
        <f t="shared" si="291"/>
        <v>0</v>
      </c>
      <c r="KY68" s="48">
        <f t="shared" si="291"/>
        <v>0</v>
      </c>
      <c r="KZ68" s="48">
        <f t="shared" si="291"/>
        <v>0</v>
      </c>
      <c r="LA68" s="48">
        <f t="shared" si="291"/>
        <v>0</v>
      </c>
      <c r="LB68" s="48">
        <f t="shared" si="291"/>
        <v>0</v>
      </c>
      <c r="LC68" s="48">
        <f t="shared" si="291"/>
        <v>0</v>
      </c>
      <c r="LD68" s="48">
        <f t="shared" si="291"/>
        <v>0</v>
      </c>
      <c r="LE68" s="48">
        <f t="shared" si="291"/>
        <v>0</v>
      </c>
      <c r="LF68" s="48">
        <f t="shared" si="291"/>
        <v>0</v>
      </c>
      <c r="LG68" s="48">
        <f t="shared" si="292"/>
        <v>0</v>
      </c>
      <c r="LH68" s="48">
        <f t="shared" si="292"/>
        <v>0</v>
      </c>
      <c r="LI68" s="48">
        <f t="shared" si="292"/>
        <v>0</v>
      </c>
      <c r="LJ68" s="48">
        <f t="shared" si="292"/>
        <v>0</v>
      </c>
      <c r="LK68" s="48">
        <f t="shared" si="292"/>
        <v>0</v>
      </c>
      <c r="LL68" s="48">
        <f t="shared" si="292"/>
        <v>0</v>
      </c>
      <c r="LM68" s="48">
        <f t="shared" si="292"/>
        <v>0</v>
      </c>
      <c r="LN68" s="48">
        <f t="shared" si="292"/>
        <v>0</v>
      </c>
      <c r="LO68" s="48">
        <f t="shared" si="292"/>
        <v>0</v>
      </c>
      <c r="LP68" s="48">
        <f t="shared" si="292"/>
        <v>0</v>
      </c>
      <c r="LQ68" s="48">
        <f t="shared" si="293"/>
        <v>0</v>
      </c>
      <c r="LR68" s="48">
        <f t="shared" si="293"/>
        <v>0</v>
      </c>
      <c r="LS68" s="48">
        <f t="shared" si="293"/>
        <v>0</v>
      </c>
      <c r="LT68" s="48">
        <f t="shared" si="293"/>
        <v>0</v>
      </c>
      <c r="LU68" s="48">
        <f t="shared" si="293"/>
        <v>0</v>
      </c>
      <c r="LV68" s="48">
        <f t="shared" si="293"/>
        <v>0</v>
      </c>
      <c r="LW68" s="48">
        <f t="shared" si="293"/>
        <v>0</v>
      </c>
      <c r="LX68" s="48">
        <f t="shared" si="293"/>
        <v>0</v>
      </c>
      <c r="LY68" s="48">
        <f t="shared" si="293"/>
        <v>0</v>
      </c>
      <c r="LZ68" s="48">
        <f t="shared" si="293"/>
        <v>0</v>
      </c>
      <c r="MA68" s="48">
        <f t="shared" si="294"/>
        <v>0</v>
      </c>
      <c r="MB68" s="48">
        <f t="shared" si="294"/>
        <v>0</v>
      </c>
      <c r="MC68" s="48">
        <f t="shared" si="294"/>
        <v>0</v>
      </c>
      <c r="MD68" s="48">
        <f t="shared" si="294"/>
        <v>0</v>
      </c>
      <c r="ME68" s="48">
        <f t="shared" si="294"/>
        <v>0</v>
      </c>
      <c r="MF68" s="48">
        <f t="shared" si="294"/>
        <v>0</v>
      </c>
      <c r="MG68" s="48">
        <f t="shared" si="294"/>
        <v>0</v>
      </c>
      <c r="MH68" s="48">
        <f t="shared" si="294"/>
        <v>0</v>
      </c>
      <c r="MI68" s="48">
        <f t="shared" si="294"/>
        <v>0</v>
      </c>
      <c r="MJ68" s="48">
        <f t="shared" si="294"/>
        <v>0</v>
      </c>
      <c r="MK68" s="48">
        <f t="shared" si="295"/>
        <v>0</v>
      </c>
      <c r="ML68" s="48">
        <f t="shared" si="295"/>
        <v>0</v>
      </c>
      <c r="MM68" s="48">
        <f t="shared" si="295"/>
        <v>0</v>
      </c>
      <c r="MN68" s="48">
        <f t="shared" si="295"/>
        <v>0</v>
      </c>
      <c r="MO68" s="48">
        <f t="shared" si="295"/>
        <v>0</v>
      </c>
      <c r="MP68" s="48">
        <f t="shared" si="295"/>
        <v>0</v>
      </c>
      <c r="MQ68" s="48">
        <f t="shared" si="295"/>
        <v>0</v>
      </c>
      <c r="MR68" s="48">
        <f t="shared" si="295"/>
        <v>0</v>
      </c>
      <c r="MS68" s="48">
        <f t="shared" si="295"/>
        <v>0</v>
      </c>
      <c r="MT68" s="48">
        <f t="shared" si="295"/>
        <v>0</v>
      </c>
      <c r="MU68" s="48">
        <f t="shared" si="296"/>
        <v>0</v>
      </c>
      <c r="MV68" s="48">
        <f t="shared" si="296"/>
        <v>0</v>
      </c>
      <c r="MW68" s="48">
        <f t="shared" si="296"/>
        <v>0</v>
      </c>
      <c r="MX68" s="48">
        <f t="shared" si="296"/>
        <v>0</v>
      </c>
      <c r="MY68" s="48">
        <f t="shared" si="296"/>
        <v>0</v>
      </c>
      <c r="MZ68" s="48">
        <f t="shared" si="296"/>
        <v>0</v>
      </c>
      <c r="NA68" s="48">
        <f t="shared" si="296"/>
        <v>0</v>
      </c>
      <c r="NB68" s="48">
        <f t="shared" si="296"/>
        <v>0</v>
      </c>
      <c r="NC68" s="48">
        <f t="shared" si="296"/>
        <v>0</v>
      </c>
      <c r="ND68" s="48">
        <f t="shared" si="296"/>
        <v>0</v>
      </c>
      <c r="NE68" s="48">
        <f t="shared" si="297"/>
        <v>0</v>
      </c>
      <c r="NF68" s="48">
        <f t="shared" si="297"/>
        <v>0</v>
      </c>
      <c r="NG68" s="48">
        <f t="shared" si="297"/>
        <v>0</v>
      </c>
      <c r="NH68" s="48">
        <f t="shared" si="297"/>
        <v>0</v>
      </c>
      <c r="NI68" s="48">
        <f t="shared" si="297"/>
        <v>0</v>
      </c>
      <c r="NJ68" s="48">
        <f t="shared" si="297"/>
        <v>0</v>
      </c>
      <c r="NK68" s="48">
        <f t="shared" si="297"/>
        <v>0</v>
      </c>
      <c r="NL68" s="48">
        <f t="shared" si="297"/>
        <v>0</v>
      </c>
      <c r="NM68" s="48">
        <f t="shared" si="297"/>
        <v>0</v>
      </c>
      <c r="NN68" s="48">
        <f t="shared" si="297"/>
        <v>0</v>
      </c>
      <c r="NO68" s="48">
        <f t="shared" si="298"/>
        <v>0</v>
      </c>
      <c r="NP68" s="48">
        <f t="shared" si="298"/>
        <v>0</v>
      </c>
      <c r="NQ68" s="48">
        <f t="shared" si="298"/>
        <v>0</v>
      </c>
      <c r="NR68" s="48">
        <f t="shared" si="298"/>
        <v>0</v>
      </c>
      <c r="NS68" s="48">
        <f t="shared" si="298"/>
        <v>0</v>
      </c>
      <c r="NT68" s="48">
        <f t="shared" si="298"/>
        <v>0</v>
      </c>
      <c r="NU68" s="48">
        <f t="shared" si="298"/>
        <v>0</v>
      </c>
      <c r="NV68" s="48">
        <f t="shared" si="298"/>
        <v>0</v>
      </c>
      <c r="NW68" s="48">
        <f t="shared" si="298"/>
        <v>0</v>
      </c>
      <c r="NX68" s="48">
        <f t="shared" si="298"/>
        <v>0</v>
      </c>
      <c r="NY68" s="48">
        <f t="shared" si="299"/>
        <v>0</v>
      </c>
      <c r="NZ68" s="48">
        <f t="shared" si="299"/>
        <v>0</v>
      </c>
      <c r="OA68" s="48">
        <f t="shared" si="299"/>
        <v>0</v>
      </c>
      <c r="OB68" s="48">
        <f t="shared" si="299"/>
        <v>0</v>
      </c>
      <c r="OC68" s="48">
        <f t="shared" si="299"/>
        <v>0</v>
      </c>
      <c r="OD68" s="48">
        <f t="shared" si="299"/>
        <v>0</v>
      </c>
      <c r="OE68" s="48">
        <f t="shared" si="299"/>
        <v>0</v>
      </c>
      <c r="OF68" s="48">
        <f t="shared" si="299"/>
        <v>0</v>
      </c>
      <c r="OG68" s="48">
        <f t="shared" si="299"/>
        <v>0</v>
      </c>
      <c r="OH68" s="48">
        <f t="shared" si="299"/>
        <v>0</v>
      </c>
      <c r="OI68" s="48">
        <f t="shared" si="300"/>
        <v>0</v>
      </c>
      <c r="OJ68" s="48">
        <f t="shared" si="300"/>
        <v>0</v>
      </c>
      <c r="OK68" s="48">
        <f t="shared" si="300"/>
        <v>0</v>
      </c>
      <c r="OL68" s="48">
        <f t="shared" si="300"/>
        <v>0</v>
      </c>
      <c r="OM68" s="48">
        <f t="shared" si="300"/>
        <v>0</v>
      </c>
      <c r="ON68" s="48">
        <f t="shared" si="300"/>
        <v>0</v>
      </c>
      <c r="OO68" s="48">
        <f t="shared" si="300"/>
        <v>0</v>
      </c>
      <c r="OP68" s="48">
        <f t="shared" si="300"/>
        <v>0</v>
      </c>
      <c r="OQ68" s="48">
        <f t="shared" si="300"/>
        <v>0</v>
      </c>
      <c r="OR68" s="48">
        <f t="shared" si="300"/>
        <v>0</v>
      </c>
      <c r="OS68" s="48">
        <f t="shared" si="301"/>
        <v>0</v>
      </c>
      <c r="OT68" s="48">
        <f t="shared" si="301"/>
        <v>0</v>
      </c>
      <c r="OU68" s="48">
        <f t="shared" si="301"/>
        <v>0</v>
      </c>
      <c r="OV68" s="48">
        <f t="shared" si="301"/>
        <v>0</v>
      </c>
      <c r="OW68" s="48">
        <f t="shared" si="301"/>
        <v>0</v>
      </c>
      <c r="OX68" s="48">
        <f t="shared" si="301"/>
        <v>0</v>
      </c>
      <c r="OY68" s="48">
        <f t="shared" si="301"/>
        <v>0</v>
      </c>
      <c r="OZ68" s="48">
        <f t="shared" si="301"/>
        <v>0</v>
      </c>
      <c r="PA68" s="48">
        <f t="shared" si="301"/>
        <v>0</v>
      </c>
      <c r="PB68" s="48">
        <f t="shared" si="301"/>
        <v>0</v>
      </c>
      <c r="PC68" s="48">
        <f t="shared" si="302"/>
        <v>0</v>
      </c>
      <c r="PD68" s="48">
        <f t="shared" si="302"/>
        <v>0</v>
      </c>
      <c r="PE68" s="48">
        <f t="shared" si="302"/>
        <v>0</v>
      </c>
      <c r="PF68" s="48">
        <f t="shared" si="302"/>
        <v>0</v>
      </c>
      <c r="PG68" s="48">
        <f t="shared" si="302"/>
        <v>0</v>
      </c>
      <c r="PH68" s="48">
        <f t="shared" si="302"/>
        <v>0</v>
      </c>
      <c r="PI68" s="48">
        <f t="shared" si="302"/>
        <v>0</v>
      </c>
      <c r="PJ68" s="48">
        <f t="shared" si="302"/>
        <v>0</v>
      </c>
      <c r="PK68" s="48">
        <f t="shared" si="302"/>
        <v>0</v>
      </c>
      <c r="PL68" s="48">
        <f t="shared" si="302"/>
        <v>0</v>
      </c>
      <c r="PM68" s="48">
        <f t="shared" si="302"/>
        <v>0</v>
      </c>
      <c r="PN68" s="48">
        <f t="shared" si="302"/>
        <v>0</v>
      </c>
    </row>
    <row r="69" spans="1:430" ht="18" x14ac:dyDescent="0.3">
      <c r="A69" s="15" t="s">
        <v>64</v>
      </c>
      <c r="B69" s="15"/>
      <c r="C69" s="14"/>
      <c r="D69" s="12"/>
      <c r="E69" s="12"/>
      <c r="F69" s="12"/>
      <c r="G69" s="12"/>
      <c r="H69" s="12"/>
      <c r="I69" s="12"/>
      <c r="J69" s="12"/>
      <c r="K69" s="28"/>
      <c r="L69" s="12"/>
      <c r="M69" s="28"/>
      <c r="N69" s="28"/>
      <c r="O69" s="28"/>
      <c r="P69" s="28"/>
      <c r="Q69" s="28"/>
      <c r="R69" s="28"/>
      <c r="S69" s="28"/>
      <c r="T69" s="66"/>
      <c r="U69" s="66"/>
      <c r="V69" s="66"/>
      <c r="W69" s="46">
        <v>66</v>
      </c>
      <c r="X69" s="49">
        <f t="shared" si="308"/>
        <v>330</v>
      </c>
      <c r="Y69" s="52" t="str">
        <f t="shared" si="303"/>
        <v/>
      </c>
      <c r="Z69" s="63">
        <f t="shared" si="304"/>
        <v>0</v>
      </c>
      <c r="AA69" s="50">
        <f t="shared" si="187"/>
        <v>0</v>
      </c>
      <c r="AB69" s="50">
        <v>0</v>
      </c>
      <c r="AC69" s="62">
        <f t="shared" si="309"/>
        <v>211.7758949671387</v>
      </c>
      <c r="AD69" s="54"/>
      <c r="AE69" s="46">
        <v>67</v>
      </c>
      <c r="AF69" s="51">
        <f t="shared" si="305"/>
        <v>0</v>
      </c>
      <c r="AG69" s="51">
        <f t="shared" si="265"/>
        <v>0</v>
      </c>
      <c r="AH69" s="51">
        <f t="shared" si="265"/>
        <v>0</v>
      </c>
      <c r="AI69" s="51">
        <f t="shared" si="265"/>
        <v>0</v>
      </c>
      <c r="AJ69" s="51">
        <f t="shared" si="265"/>
        <v>0</v>
      </c>
      <c r="AK69" s="51">
        <f t="shared" si="265"/>
        <v>0</v>
      </c>
      <c r="AL69" s="51">
        <f t="shared" si="265"/>
        <v>0</v>
      </c>
      <c r="AM69" s="51">
        <f t="shared" si="265"/>
        <v>0</v>
      </c>
      <c r="AN69" s="51">
        <f t="shared" si="265"/>
        <v>0</v>
      </c>
      <c r="AO69" s="51">
        <f t="shared" si="265"/>
        <v>0</v>
      </c>
      <c r="AP69" s="51">
        <f t="shared" si="265"/>
        <v>0</v>
      </c>
      <c r="AQ69" s="51">
        <f t="shared" si="266"/>
        <v>0</v>
      </c>
      <c r="AR69" s="51">
        <f t="shared" si="266"/>
        <v>0</v>
      </c>
      <c r="AS69" s="51">
        <f t="shared" si="266"/>
        <v>0</v>
      </c>
      <c r="AT69" s="51">
        <f t="shared" si="266"/>
        <v>0</v>
      </c>
      <c r="AU69" s="51">
        <f t="shared" si="266"/>
        <v>0</v>
      </c>
      <c r="AV69" s="51">
        <f t="shared" si="266"/>
        <v>0</v>
      </c>
      <c r="AW69" s="51">
        <f t="shared" si="266"/>
        <v>0</v>
      </c>
      <c r="AX69" s="51">
        <f t="shared" si="266"/>
        <v>0</v>
      </c>
      <c r="AY69" s="51">
        <f t="shared" si="266"/>
        <v>0</v>
      </c>
      <c r="AZ69" s="51">
        <f t="shared" si="266"/>
        <v>0</v>
      </c>
      <c r="BA69" s="51">
        <f t="shared" si="267"/>
        <v>0</v>
      </c>
      <c r="BB69" s="51">
        <f t="shared" si="267"/>
        <v>0</v>
      </c>
      <c r="BC69" s="51">
        <f t="shared" si="267"/>
        <v>0</v>
      </c>
      <c r="BD69" s="51">
        <f t="shared" si="267"/>
        <v>0</v>
      </c>
      <c r="BE69" s="51">
        <f t="shared" si="267"/>
        <v>0</v>
      </c>
      <c r="BF69" s="51">
        <f t="shared" si="267"/>
        <v>0</v>
      </c>
      <c r="BG69" s="51">
        <f t="shared" si="267"/>
        <v>0</v>
      </c>
      <c r="BH69" s="51">
        <f t="shared" si="267"/>
        <v>0</v>
      </c>
      <c r="BI69" s="51">
        <f t="shared" si="267"/>
        <v>0</v>
      </c>
      <c r="BJ69" s="51">
        <f t="shared" si="267"/>
        <v>0</v>
      </c>
      <c r="BK69" s="51">
        <f t="shared" si="268"/>
        <v>0</v>
      </c>
      <c r="BL69" s="51">
        <f t="shared" si="268"/>
        <v>0</v>
      </c>
      <c r="BM69" s="51">
        <f t="shared" si="268"/>
        <v>0</v>
      </c>
      <c r="BN69" s="51">
        <f t="shared" si="268"/>
        <v>0</v>
      </c>
      <c r="BO69" s="51">
        <f t="shared" si="268"/>
        <v>0</v>
      </c>
      <c r="BP69" s="51">
        <f t="shared" si="268"/>
        <v>0</v>
      </c>
      <c r="BQ69" s="51">
        <f t="shared" si="268"/>
        <v>0</v>
      </c>
      <c r="BR69" s="51">
        <f t="shared" si="268"/>
        <v>0</v>
      </c>
      <c r="BS69" s="51">
        <f t="shared" si="268"/>
        <v>0</v>
      </c>
      <c r="BT69" s="51">
        <f t="shared" si="268"/>
        <v>0</v>
      </c>
      <c r="BU69" s="51">
        <f t="shared" si="269"/>
        <v>0</v>
      </c>
      <c r="BV69" s="51">
        <f t="shared" si="269"/>
        <v>0</v>
      </c>
      <c r="BW69" s="51">
        <f t="shared" si="269"/>
        <v>0</v>
      </c>
      <c r="BX69" s="51">
        <f t="shared" si="269"/>
        <v>0</v>
      </c>
      <c r="BY69" s="51">
        <f t="shared" si="269"/>
        <v>0</v>
      </c>
      <c r="BZ69" s="51">
        <f t="shared" si="269"/>
        <v>1.4372901692793086E-5</v>
      </c>
      <c r="CA69" s="51">
        <f t="shared" si="269"/>
        <v>2.7857067307628778E-5</v>
      </c>
      <c r="CB69" s="51">
        <f t="shared" si="269"/>
        <v>4.1075027703360157E-5</v>
      </c>
      <c r="CC69" s="51">
        <f t="shared" si="269"/>
        <v>5.9699549011322866E-5</v>
      </c>
      <c r="CD69" s="51">
        <f t="shared" si="269"/>
        <v>8.7540741517313391E-5</v>
      </c>
      <c r="CE69" s="51">
        <f t="shared" si="270"/>
        <v>1.2837388479443857E-4</v>
      </c>
      <c r="CF69" s="51">
        <f t="shared" si="270"/>
        <v>1.8776725283595457E-4</v>
      </c>
      <c r="CG69" s="51">
        <f t="shared" si="270"/>
        <v>2.7490993918839258E-4</v>
      </c>
      <c r="CH69" s="51">
        <f t="shared" si="270"/>
        <v>4.0443968208431289E-4</v>
      </c>
      <c r="CI69" s="51">
        <f t="shared" si="270"/>
        <v>5.9827068957529241E-4</v>
      </c>
      <c r="CJ69" s="51">
        <f t="shared" si="270"/>
        <v>8.8742146466493359E-4</v>
      </c>
      <c r="CK69" s="51">
        <f t="shared" si="270"/>
        <v>1.3138426304416823E-3</v>
      </c>
      <c r="CL69" s="51">
        <f t="shared" si="270"/>
        <v>1.9322447552118155E-3</v>
      </c>
      <c r="CM69" s="51">
        <f t="shared" si="270"/>
        <v>2.9578823769679957E-3</v>
      </c>
      <c r="CN69" s="51">
        <f t="shared" si="270"/>
        <v>4.3725776573519236E-3</v>
      </c>
      <c r="CO69" s="51">
        <f t="shared" si="271"/>
        <v>5.6037913669719245E-3</v>
      </c>
      <c r="CP69" s="51">
        <f t="shared" si="271"/>
        <v>6.0067150249743864E-3</v>
      </c>
      <c r="CQ69" s="51">
        <f t="shared" si="271"/>
        <v>5.0334268353983951E-3</v>
      </c>
      <c r="CR69" s="51">
        <f t="shared" si="271"/>
        <v>2.648818732339102E-3</v>
      </c>
      <c r="CS69" s="51">
        <f t="shared" si="271"/>
        <v>7.6072713075802073E-4</v>
      </c>
      <c r="CT69" s="51">
        <f t="shared" si="271"/>
        <v>0</v>
      </c>
      <c r="CU69" s="51">
        <f t="shared" si="271"/>
        <v>0</v>
      </c>
      <c r="CV69" s="51">
        <f t="shared" si="271"/>
        <v>0</v>
      </c>
      <c r="CW69" s="51">
        <f t="shared" si="271"/>
        <v>0</v>
      </c>
      <c r="CX69" s="51">
        <f t="shared" si="271"/>
        <v>0</v>
      </c>
      <c r="CY69" s="51">
        <f t="shared" si="272"/>
        <v>0</v>
      </c>
      <c r="CZ69" s="51">
        <f t="shared" si="272"/>
        <v>0</v>
      </c>
      <c r="DA69" s="51">
        <f t="shared" si="272"/>
        <v>0</v>
      </c>
      <c r="DB69" s="51">
        <f t="shared" si="272"/>
        <v>0</v>
      </c>
      <c r="DC69" s="51">
        <f t="shared" si="272"/>
        <v>0</v>
      </c>
      <c r="DD69" s="51">
        <f t="shared" si="272"/>
        <v>0</v>
      </c>
      <c r="DE69" s="51">
        <f t="shared" si="272"/>
        <v>0</v>
      </c>
      <c r="DF69" s="51">
        <f t="shared" si="272"/>
        <v>0</v>
      </c>
      <c r="DG69" s="51">
        <f t="shared" si="272"/>
        <v>0</v>
      </c>
      <c r="DH69" s="51">
        <f t="shared" si="272"/>
        <v>0</v>
      </c>
      <c r="DI69" s="51">
        <f t="shared" si="273"/>
        <v>0</v>
      </c>
      <c r="DJ69" s="51">
        <f t="shared" si="273"/>
        <v>0</v>
      </c>
      <c r="DK69" s="51">
        <f t="shared" si="273"/>
        <v>0</v>
      </c>
      <c r="DL69" s="51">
        <f t="shared" si="273"/>
        <v>0</v>
      </c>
      <c r="DM69" s="51">
        <f t="shared" si="273"/>
        <v>0</v>
      </c>
      <c r="DN69" s="51">
        <f t="shared" si="273"/>
        <v>0</v>
      </c>
      <c r="DO69" s="51">
        <f t="shared" si="273"/>
        <v>0</v>
      </c>
      <c r="DP69" s="51">
        <f t="shared" si="273"/>
        <v>0</v>
      </c>
      <c r="DQ69" s="51">
        <f t="shared" si="273"/>
        <v>0</v>
      </c>
      <c r="DR69" s="51">
        <f t="shared" si="273"/>
        <v>0</v>
      </c>
      <c r="DS69" s="51">
        <f t="shared" si="274"/>
        <v>0</v>
      </c>
      <c r="DT69" s="51">
        <f t="shared" si="274"/>
        <v>0</v>
      </c>
      <c r="DU69" s="51">
        <f t="shared" si="274"/>
        <v>0</v>
      </c>
      <c r="DV69" s="51">
        <f t="shared" si="274"/>
        <v>0</v>
      </c>
      <c r="DW69" s="51">
        <f t="shared" si="274"/>
        <v>0</v>
      </c>
      <c r="DX69" s="51">
        <f t="shared" si="274"/>
        <v>0</v>
      </c>
      <c r="DY69" s="51">
        <f t="shared" si="274"/>
        <v>0</v>
      </c>
      <c r="DZ69" s="51">
        <f t="shared" si="274"/>
        <v>0</v>
      </c>
      <c r="EA69" s="51">
        <f t="shared" si="274"/>
        <v>0</v>
      </c>
      <c r="EB69" s="51">
        <f t="shared" si="274"/>
        <v>0</v>
      </c>
      <c r="EC69" s="51">
        <f t="shared" si="275"/>
        <v>0</v>
      </c>
      <c r="ED69" s="51">
        <f t="shared" si="275"/>
        <v>0</v>
      </c>
      <c r="EE69" s="51">
        <f t="shared" si="275"/>
        <v>0</v>
      </c>
      <c r="EF69" s="51">
        <f t="shared" si="275"/>
        <v>0</v>
      </c>
      <c r="EG69" s="51">
        <f t="shared" si="275"/>
        <v>0</v>
      </c>
      <c r="EH69" s="51">
        <f t="shared" si="275"/>
        <v>0</v>
      </c>
      <c r="EI69" s="51">
        <f t="shared" si="275"/>
        <v>0</v>
      </c>
      <c r="EJ69" s="51">
        <f t="shared" si="275"/>
        <v>0</v>
      </c>
      <c r="EK69" s="51">
        <f t="shared" si="275"/>
        <v>0</v>
      </c>
      <c r="EL69" s="51">
        <f t="shared" si="275"/>
        <v>0</v>
      </c>
      <c r="EM69" s="51">
        <f t="shared" si="276"/>
        <v>0</v>
      </c>
      <c r="EN69" s="51">
        <f t="shared" si="276"/>
        <v>0</v>
      </c>
      <c r="EO69" s="51">
        <f t="shared" si="276"/>
        <v>0</v>
      </c>
      <c r="EP69" s="51">
        <f t="shared" si="276"/>
        <v>0</v>
      </c>
      <c r="EQ69" s="51">
        <f t="shared" si="276"/>
        <v>0</v>
      </c>
      <c r="ER69" s="51">
        <f t="shared" si="276"/>
        <v>0</v>
      </c>
      <c r="ES69" s="51">
        <f t="shared" si="276"/>
        <v>0</v>
      </c>
      <c r="ET69" s="51">
        <f t="shared" si="276"/>
        <v>0</v>
      </c>
      <c r="EU69" s="51">
        <f t="shared" si="276"/>
        <v>0</v>
      </c>
      <c r="EV69" s="51">
        <f t="shared" si="276"/>
        <v>0</v>
      </c>
      <c r="EW69" s="51">
        <f t="shared" si="277"/>
        <v>0</v>
      </c>
      <c r="EX69" s="51">
        <f t="shared" si="277"/>
        <v>0</v>
      </c>
      <c r="EY69" s="51">
        <f t="shared" si="277"/>
        <v>0</v>
      </c>
      <c r="EZ69" s="51">
        <f t="shared" si="277"/>
        <v>0</v>
      </c>
      <c r="FA69" s="51">
        <f t="shared" si="277"/>
        <v>0</v>
      </c>
      <c r="FB69" s="51">
        <f t="shared" si="277"/>
        <v>0</v>
      </c>
      <c r="FC69" s="51">
        <f t="shared" si="277"/>
        <v>0</v>
      </c>
      <c r="FD69" s="51">
        <f t="shared" si="277"/>
        <v>0</v>
      </c>
      <c r="FE69" s="51">
        <f t="shared" si="277"/>
        <v>0</v>
      </c>
      <c r="FF69" s="51">
        <f t="shared" si="277"/>
        <v>0</v>
      </c>
      <c r="FG69" s="51">
        <f t="shared" si="278"/>
        <v>0</v>
      </c>
      <c r="FH69" s="51">
        <f t="shared" si="278"/>
        <v>0</v>
      </c>
      <c r="FI69" s="51">
        <f t="shared" si="278"/>
        <v>0</v>
      </c>
      <c r="FJ69" s="51">
        <f t="shared" si="278"/>
        <v>0</v>
      </c>
      <c r="FK69" s="51">
        <f t="shared" si="278"/>
        <v>0</v>
      </c>
      <c r="FL69" s="51">
        <f t="shared" si="278"/>
        <v>0</v>
      </c>
      <c r="FM69" s="51">
        <f t="shared" si="278"/>
        <v>0</v>
      </c>
      <c r="FN69" s="51">
        <f t="shared" si="278"/>
        <v>0</v>
      </c>
      <c r="FO69" s="51">
        <f t="shared" si="278"/>
        <v>0</v>
      </c>
      <c r="FP69" s="51">
        <f t="shared" si="278"/>
        <v>0</v>
      </c>
      <c r="FQ69" s="51">
        <f t="shared" si="279"/>
        <v>0</v>
      </c>
      <c r="FR69" s="51">
        <f t="shared" si="279"/>
        <v>0</v>
      </c>
      <c r="FS69" s="51">
        <f t="shared" si="279"/>
        <v>0</v>
      </c>
      <c r="FT69" s="51">
        <f t="shared" si="279"/>
        <v>0</v>
      </c>
      <c r="FU69" s="51">
        <f t="shared" si="279"/>
        <v>0</v>
      </c>
      <c r="FV69" s="51">
        <f t="shared" si="279"/>
        <v>0</v>
      </c>
      <c r="FW69" s="51">
        <f t="shared" si="279"/>
        <v>0</v>
      </c>
      <c r="FX69" s="51">
        <f t="shared" si="279"/>
        <v>0</v>
      </c>
      <c r="FY69" s="51">
        <f t="shared" si="279"/>
        <v>0</v>
      </c>
      <c r="FZ69" s="51">
        <f t="shared" si="279"/>
        <v>0</v>
      </c>
      <c r="GA69" s="51">
        <f t="shared" si="280"/>
        <v>0</v>
      </c>
      <c r="GB69" s="51">
        <f t="shared" si="280"/>
        <v>0</v>
      </c>
      <c r="GC69" s="51">
        <f t="shared" si="280"/>
        <v>0</v>
      </c>
      <c r="GD69" s="51">
        <f t="shared" si="280"/>
        <v>0</v>
      </c>
      <c r="GE69" s="51">
        <f t="shared" si="280"/>
        <v>0</v>
      </c>
      <c r="GF69" s="51">
        <f t="shared" si="280"/>
        <v>0</v>
      </c>
      <c r="GG69" s="51">
        <f t="shared" si="280"/>
        <v>0</v>
      </c>
      <c r="GH69" s="51">
        <f t="shared" si="280"/>
        <v>0</v>
      </c>
      <c r="GI69" s="51">
        <f t="shared" si="280"/>
        <v>0</v>
      </c>
      <c r="GJ69" s="51">
        <f t="shared" si="280"/>
        <v>0</v>
      </c>
      <c r="GK69" s="51">
        <f t="shared" si="281"/>
        <v>0</v>
      </c>
      <c r="GL69" s="51">
        <f t="shared" si="281"/>
        <v>0</v>
      </c>
      <c r="GM69" s="51">
        <f t="shared" si="281"/>
        <v>0</v>
      </c>
      <c r="GN69" s="51">
        <f t="shared" si="281"/>
        <v>0</v>
      </c>
      <c r="GO69" s="51">
        <f t="shared" si="281"/>
        <v>0</v>
      </c>
      <c r="GP69" s="51">
        <f t="shared" si="281"/>
        <v>0</v>
      </c>
      <c r="GQ69" s="51">
        <f t="shared" si="281"/>
        <v>0</v>
      </c>
      <c r="GR69" s="51">
        <f t="shared" si="281"/>
        <v>0</v>
      </c>
      <c r="GS69" s="51">
        <f t="shared" si="281"/>
        <v>0</v>
      </c>
      <c r="GT69" s="51">
        <f t="shared" si="281"/>
        <v>0</v>
      </c>
      <c r="GU69" s="51">
        <f t="shared" si="282"/>
        <v>0</v>
      </c>
      <c r="GV69" s="51">
        <f t="shared" si="282"/>
        <v>0</v>
      </c>
      <c r="GW69" s="51">
        <f t="shared" si="282"/>
        <v>0</v>
      </c>
      <c r="GX69" s="51">
        <f t="shared" si="282"/>
        <v>0</v>
      </c>
      <c r="GY69" s="51">
        <f t="shared" si="282"/>
        <v>0</v>
      </c>
      <c r="GZ69" s="51">
        <f t="shared" si="282"/>
        <v>0</v>
      </c>
      <c r="HA69" s="51">
        <f t="shared" si="282"/>
        <v>0</v>
      </c>
      <c r="HB69" s="51">
        <f t="shared" si="282"/>
        <v>0</v>
      </c>
      <c r="HC69" s="51">
        <f t="shared" si="282"/>
        <v>0</v>
      </c>
      <c r="HD69" s="51">
        <f t="shared" si="282"/>
        <v>0</v>
      </c>
      <c r="HE69" s="51">
        <f t="shared" si="283"/>
        <v>0</v>
      </c>
      <c r="HF69" s="51">
        <f t="shared" si="283"/>
        <v>0</v>
      </c>
      <c r="HG69" s="51">
        <f t="shared" si="283"/>
        <v>0</v>
      </c>
      <c r="HH69" s="51">
        <f t="shared" si="283"/>
        <v>0</v>
      </c>
      <c r="HI69" s="51">
        <f t="shared" si="283"/>
        <v>0</v>
      </c>
      <c r="HJ69" s="51">
        <f t="shared" si="283"/>
        <v>0</v>
      </c>
      <c r="HK69" s="51">
        <f t="shared" si="283"/>
        <v>0</v>
      </c>
      <c r="HL69" s="51">
        <f t="shared" si="283"/>
        <v>0</v>
      </c>
      <c r="HM69" s="51">
        <f t="shared" si="283"/>
        <v>0</v>
      </c>
      <c r="HN69" s="51">
        <f t="shared" si="283"/>
        <v>0</v>
      </c>
      <c r="HO69" s="51">
        <f t="shared" si="283"/>
        <v>0</v>
      </c>
      <c r="HP69" s="51">
        <f t="shared" si="283"/>
        <v>0</v>
      </c>
      <c r="HR69" s="46">
        <v>66</v>
      </c>
      <c r="HS69" s="49">
        <f t="shared" si="310"/>
        <v>330</v>
      </c>
      <c r="HT69" s="52" t="str">
        <f t="shared" si="311"/>
        <v/>
      </c>
      <c r="HU69" s="63">
        <f t="shared" si="312"/>
        <v>0</v>
      </c>
      <c r="HV69" s="50">
        <f t="shared" si="207"/>
        <v>0</v>
      </c>
      <c r="HW69" s="50" t="str">
        <f t="shared" si="306"/>
        <v>05:30</v>
      </c>
      <c r="HX69" s="50">
        <v>0</v>
      </c>
      <c r="HY69" s="62">
        <f>HY68+HX69*Escenario1!$D$15*0.06</f>
        <v>468.72665229745769</v>
      </c>
      <c r="HZ69" s="50">
        <f t="shared" si="313"/>
        <v>0</v>
      </c>
      <c r="IA69" s="64">
        <f>IA68+HZ69*Escenario1!$D$15*0.06</f>
        <v>258.16395932323189</v>
      </c>
      <c r="IB69" s="54"/>
      <c r="IC69" s="47">
        <v>67</v>
      </c>
      <c r="ID69" s="48">
        <f t="shared" si="307"/>
        <v>0</v>
      </c>
      <c r="IE69" s="48">
        <f t="shared" si="284"/>
        <v>0</v>
      </c>
      <c r="IF69" s="48">
        <f t="shared" si="284"/>
        <v>0</v>
      </c>
      <c r="IG69" s="48">
        <f t="shared" si="284"/>
        <v>0</v>
      </c>
      <c r="IH69" s="48">
        <f t="shared" si="284"/>
        <v>0</v>
      </c>
      <c r="II69" s="48">
        <f t="shared" si="284"/>
        <v>0</v>
      </c>
      <c r="IJ69" s="48">
        <f t="shared" si="284"/>
        <v>0</v>
      </c>
      <c r="IK69" s="48">
        <f t="shared" si="284"/>
        <v>0</v>
      </c>
      <c r="IL69" s="48">
        <f t="shared" si="284"/>
        <v>0</v>
      </c>
      <c r="IM69" s="48">
        <f t="shared" si="284"/>
        <v>0</v>
      </c>
      <c r="IN69" s="48">
        <f t="shared" si="284"/>
        <v>0</v>
      </c>
      <c r="IO69" s="48">
        <f t="shared" si="285"/>
        <v>0</v>
      </c>
      <c r="IP69" s="48">
        <f t="shared" si="285"/>
        <v>0</v>
      </c>
      <c r="IQ69" s="48">
        <f t="shared" si="285"/>
        <v>0</v>
      </c>
      <c r="IR69" s="48">
        <f t="shared" si="285"/>
        <v>0</v>
      </c>
      <c r="IS69" s="48">
        <f t="shared" si="285"/>
        <v>0</v>
      </c>
      <c r="IT69" s="48">
        <f t="shared" si="285"/>
        <v>0</v>
      </c>
      <c r="IU69" s="48">
        <f t="shared" si="285"/>
        <v>0</v>
      </c>
      <c r="IV69" s="48">
        <f t="shared" si="285"/>
        <v>0</v>
      </c>
      <c r="IW69" s="48">
        <f t="shared" si="285"/>
        <v>0</v>
      </c>
      <c r="IX69" s="48">
        <f t="shared" si="285"/>
        <v>0</v>
      </c>
      <c r="IY69" s="48">
        <f t="shared" si="286"/>
        <v>0</v>
      </c>
      <c r="IZ69" s="48">
        <f t="shared" si="286"/>
        <v>0</v>
      </c>
      <c r="JA69" s="48">
        <f t="shared" si="286"/>
        <v>0</v>
      </c>
      <c r="JB69" s="48">
        <f t="shared" si="286"/>
        <v>0</v>
      </c>
      <c r="JC69" s="48">
        <f t="shared" si="286"/>
        <v>0</v>
      </c>
      <c r="JD69" s="48">
        <f t="shared" si="286"/>
        <v>0</v>
      </c>
      <c r="JE69" s="48">
        <f t="shared" si="286"/>
        <v>0</v>
      </c>
      <c r="JF69" s="48">
        <f t="shared" si="286"/>
        <v>0</v>
      </c>
      <c r="JG69" s="48">
        <f t="shared" si="286"/>
        <v>0</v>
      </c>
      <c r="JH69" s="48">
        <f t="shared" si="286"/>
        <v>0</v>
      </c>
      <c r="JI69" s="48">
        <f t="shared" si="287"/>
        <v>0</v>
      </c>
      <c r="JJ69" s="48">
        <f t="shared" si="287"/>
        <v>0</v>
      </c>
      <c r="JK69" s="48">
        <f t="shared" si="287"/>
        <v>0</v>
      </c>
      <c r="JL69" s="48">
        <f t="shared" si="287"/>
        <v>0</v>
      </c>
      <c r="JM69" s="48">
        <f t="shared" si="287"/>
        <v>0</v>
      </c>
      <c r="JN69" s="48">
        <f t="shared" si="287"/>
        <v>0</v>
      </c>
      <c r="JO69" s="48">
        <f t="shared" si="287"/>
        <v>0</v>
      </c>
      <c r="JP69" s="48">
        <f t="shared" si="287"/>
        <v>0</v>
      </c>
      <c r="JQ69" s="48">
        <f t="shared" si="287"/>
        <v>0</v>
      </c>
      <c r="JR69" s="48">
        <f t="shared" si="287"/>
        <v>0</v>
      </c>
      <c r="JS69" s="48">
        <f t="shared" si="288"/>
        <v>0</v>
      </c>
      <c r="JT69" s="48">
        <f t="shared" si="288"/>
        <v>0</v>
      </c>
      <c r="JU69" s="48">
        <f t="shared" si="288"/>
        <v>0</v>
      </c>
      <c r="JV69" s="48">
        <f t="shared" si="288"/>
        <v>0</v>
      </c>
      <c r="JW69" s="48">
        <f t="shared" si="288"/>
        <v>0</v>
      </c>
      <c r="JX69" s="48">
        <f t="shared" si="288"/>
        <v>0</v>
      </c>
      <c r="JY69" s="48">
        <f t="shared" si="288"/>
        <v>0</v>
      </c>
      <c r="JZ69" s="48">
        <f t="shared" si="288"/>
        <v>0</v>
      </c>
      <c r="KA69" s="48">
        <f t="shared" si="288"/>
        <v>0</v>
      </c>
      <c r="KB69" s="48">
        <f t="shared" si="288"/>
        <v>0</v>
      </c>
      <c r="KC69" s="48">
        <f t="shared" si="289"/>
        <v>0</v>
      </c>
      <c r="KD69" s="48">
        <f t="shared" si="289"/>
        <v>0</v>
      </c>
      <c r="KE69" s="48">
        <f t="shared" si="289"/>
        <v>0</v>
      </c>
      <c r="KF69" s="48">
        <f t="shared" si="289"/>
        <v>0</v>
      </c>
      <c r="KG69" s="48">
        <f t="shared" si="289"/>
        <v>0</v>
      </c>
      <c r="KH69" s="48">
        <f t="shared" si="289"/>
        <v>0</v>
      </c>
      <c r="KI69" s="48">
        <f t="shared" si="289"/>
        <v>4.4751983576649488E-5</v>
      </c>
      <c r="KJ69" s="48">
        <f t="shared" si="289"/>
        <v>1.1151658490373781E-4</v>
      </c>
      <c r="KK69" s="48">
        <f t="shared" si="289"/>
        <v>2.5595687974807398E-4</v>
      </c>
      <c r="KL69" s="48">
        <f t="shared" si="289"/>
        <v>5.8604981628922268E-4</v>
      </c>
      <c r="KM69" s="48">
        <f t="shared" si="290"/>
        <v>1.3658629589843377E-3</v>
      </c>
      <c r="KN69" s="48">
        <f t="shared" si="290"/>
        <v>3.2093238342923826E-3</v>
      </c>
      <c r="KO69" s="48">
        <f t="shared" si="290"/>
        <v>7.8504339864859992E-3</v>
      </c>
      <c r="KP69" s="48">
        <f t="shared" si="290"/>
        <v>1.2976985830460603E-2</v>
      </c>
      <c r="KQ69" s="48">
        <f t="shared" si="290"/>
        <v>6.7154609757989992E-3</v>
      </c>
      <c r="KR69" s="48">
        <f t="shared" si="290"/>
        <v>0</v>
      </c>
      <c r="KS69" s="48">
        <f t="shared" si="290"/>
        <v>0</v>
      </c>
      <c r="KT69" s="48">
        <f t="shared" si="290"/>
        <v>0</v>
      </c>
      <c r="KU69" s="48">
        <f t="shared" si="290"/>
        <v>0</v>
      </c>
      <c r="KV69" s="48">
        <f t="shared" si="290"/>
        <v>0</v>
      </c>
      <c r="KW69" s="48">
        <f t="shared" si="291"/>
        <v>0</v>
      </c>
      <c r="KX69" s="48">
        <f t="shared" si="291"/>
        <v>0</v>
      </c>
      <c r="KY69" s="48">
        <f t="shared" si="291"/>
        <v>0</v>
      </c>
      <c r="KZ69" s="48">
        <f t="shared" si="291"/>
        <v>0</v>
      </c>
      <c r="LA69" s="48">
        <f t="shared" si="291"/>
        <v>0</v>
      </c>
      <c r="LB69" s="48">
        <f t="shared" si="291"/>
        <v>0</v>
      </c>
      <c r="LC69" s="48">
        <f t="shared" si="291"/>
        <v>0</v>
      </c>
      <c r="LD69" s="48">
        <f t="shared" si="291"/>
        <v>0</v>
      </c>
      <c r="LE69" s="48">
        <f t="shared" si="291"/>
        <v>0</v>
      </c>
      <c r="LF69" s="48">
        <f t="shared" si="291"/>
        <v>0</v>
      </c>
      <c r="LG69" s="48">
        <f t="shared" si="292"/>
        <v>0</v>
      </c>
      <c r="LH69" s="48">
        <f t="shared" si="292"/>
        <v>0</v>
      </c>
      <c r="LI69" s="48">
        <f t="shared" si="292"/>
        <v>0</v>
      </c>
      <c r="LJ69" s="48">
        <f t="shared" si="292"/>
        <v>0</v>
      </c>
      <c r="LK69" s="48">
        <f t="shared" si="292"/>
        <v>0</v>
      </c>
      <c r="LL69" s="48">
        <f t="shared" si="292"/>
        <v>0</v>
      </c>
      <c r="LM69" s="48">
        <f t="shared" si="292"/>
        <v>0</v>
      </c>
      <c r="LN69" s="48">
        <f t="shared" si="292"/>
        <v>0</v>
      </c>
      <c r="LO69" s="48">
        <f t="shared" si="292"/>
        <v>0</v>
      </c>
      <c r="LP69" s="48">
        <f t="shared" si="292"/>
        <v>0</v>
      </c>
      <c r="LQ69" s="48">
        <f t="shared" si="293"/>
        <v>0</v>
      </c>
      <c r="LR69" s="48">
        <f t="shared" si="293"/>
        <v>0</v>
      </c>
      <c r="LS69" s="48">
        <f t="shared" si="293"/>
        <v>0</v>
      </c>
      <c r="LT69" s="48">
        <f t="shared" si="293"/>
        <v>0</v>
      </c>
      <c r="LU69" s="48">
        <f t="shared" si="293"/>
        <v>0</v>
      </c>
      <c r="LV69" s="48">
        <f t="shared" si="293"/>
        <v>0</v>
      </c>
      <c r="LW69" s="48">
        <f t="shared" si="293"/>
        <v>0</v>
      </c>
      <c r="LX69" s="48">
        <f t="shared" si="293"/>
        <v>0</v>
      </c>
      <c r="LY69" s="48">
        <f t="shared" si="293"/>
        <v>0</v>
      </c>
      <c r="LZ69" s="48">
        <f t="shared" si="293"/>
        <v>0</v>
      </c>
      <c r="MA69" s="48">
        <f t="shared" si="294"/>
        <v>0</v>
      </c>
      <c r="MB69" s="48">
        <f t="shared" si="294"/>
        <v>0</v>
      </c>
      <c r="MC69" s="48">
        <f t="shared" si="294"/>
        <v>0</v>
      </c>
      <c r="MD69" s="48">
        <f t="shared" si="294"/>
        <v>0</v>
      </c>
      <c r="ME69" s="48">
        <f t="shared" si="294"/>
        <v>0</v>
      </c>
      <c r="MF69" s="48">
        <f t="shared" si="294"/>
        <v>0</v>
      </c>
      <c r="MG69" s="48">
        <f t="shared" si="294"/>
        <v>0</v>
      </c>
      <c r="MH69" s="48">
        <f t="shared" si="294"/>
        <v>0</v>
      </c>
      <c r="MI69" s="48">
        <f t="shared" si="294"/>
        <v>0</v>
      </c>
      <c r="MJ69" s="48">
        <f t="shared" si="294"/>
        <v>0</v>
      </c>
      <c r="MK69" s="48">
        <f t="shared" si="295"/>
        <v>0</v>
      </c>
      <c r="ML69" s="48">
        <f t="shared" si="295"/>
        <v>0</v>
      </c>
      <c r="MM69" s="48">
        <f t="shared" si="295"/>
        <v>0</v>
      </c>
      <c r="MN69" s="48">
        <f t="shared" si="295"/>
        <v>0</v>
      </c>
      <c r="MO69" s="48">
        <f t="shared" si="295"/>
        <v>0</v>
      </c>
      <c r="MP69" s="48">
        <f t="shared" si="295"/>
        <v>0</v>
      </c>
      <c r="MQ69" s="48">
        <f t="shared" si="295"/>
        <v>0</v>
      </c>
      <c r="MR69" s="48">
        <f t="shared" si="295"/>
        <v>0</v>
      </c>
      <c r="MS69" s="48">
        <f t="shared" si="295"/>
        <v>0</v>
      </c>
      <c r="MT69" s="48">
        <f t="shared" si="295"/>
        <v>0</v>
      </c>
      <c r="MU69" s="48">
        <f t="shared" si="296"/>
        <v>0</v>
      </c>
      <c r="MV69" s="48">
        <f t="shared" si="296"/>
        <v>0</v>
      </c>
      <c r="MW69" s="48">
        <f t="shared" si="296"/>
        <v>0</v>
      </c>
      <c r="MX69" s="48">
        <f t="shared" si="296"/>
        <v>0</v>
      </c>
      <c r="MY69" s="48">
        <f t="shared" si="296"/>
        <v>0</v>
      </c>
      <c r="MZ69" s="48">
        <f t="shared" si="296"/>
        <v>0</v>
      </c>
      <c r="NA69" s="48">
        <f t="shared" si="296"/>
        <v>0</v>
      </c>
      <c r="NB69" s="48">
        <f t="shared" si="296"/>
        <v>0</v>
      </c>
      <c r="NC69" s="48">
        <f t="shared" si="296"/>
        <v>0</v>
      </c>
      <c r="ND69" s="48">
        <f t="shared" si="296"/>
        <v>0</v>
      </c>
      <c r="NE69" s="48">
        <f t="shared" si="297"/>
        <v>0</v>
      </c>
      <c r="NF69" s="48">
        <f t="shared" si="297"/>
        <v>0</v>
      </c>
      <c r="NG69" s="48">
        <f t="shared" si="297"/>
        <v>0</v>
      </c>
      <c r="NH69" s="48">
        <f t="shared" si="297"/>
        <v>0</v>
      </c>
      <c r="NI69" s="48">
        <f t="shared" si="297"/>
        <v>0</v>
      </c>
      <c r="NJ69" s="48">
        <f t="shared" si="297"/>
        <v>0</v>
      </c>
      <c r="NK69" s="48">
        <f t="shared" si="297"/>
        <v>0</v>
      </c>
      <c r="NL69" s="48">
        <f t="shared" si="297"/>
        <v>0</v>
      </c>
      <c r="NM69" s="48">
        <f t="shared" si="297"/>
        <v>0</v>
      </c>
      <c r="NN69" s="48">
        <f t="shared" si="297"/>
        <v>0</v>
      </c>
      <c r="NO69" s="48">
        <f t="shared" si="298"/>
        <v>0</v>
      </c>
      <c r="NP69" s="48">
        <f t="shared" si="298"/>
        <v>0</v>
      </c>
      <c r="NQ69" s="48">
        <f t="shared" si="298"/>
        <v>0</v>
      </c>
      <c r="NR69" s="48">
        <f t="shared" si="298"/>
        <v>0</v>
      </c>
      <c r="NS69" s="48">
        <f t="shared" si="298"/>
        <v>0</v>
      </c>
      <c r="NT69" s="48">
        <f t="shared" si="298"/>
        <v>0</v>
      </c>
      <c r="NU69" s="48">
        <f t="shared" si="298"/>
        <v>0</v>
      </c>
      <c r="NV69" s="48">
        <f t="shared" si="298"/>
        <v>0</v>
      </c>
      <c r="NW69" s="48">
        <f t="shared" si="298"/>
        <v>0</v>
      </c>
      <c r="NX69" s="48">
        <f t="shared" si="298"/>
        <v>0</v>
      </c>
      <c r="NY69" s="48">
        <f t="shared" si="299"/>
        <v>0</v>
      </c>
      <c r="NZ69" s="48">
        <f t="shared" si="299"/>
        <v>0</v>
      </c>
      <c r="OA69" s="48">
        <f t="shared" si="299"/>
        <v>0</v>
      </c>
      <c r="OB69" s="48">
        <f t="shared" si="299"/>
        <v>0</v>
      </c>
      <c r="OC69" s="48">
        <f t="shared" si="299"/>
        <v>0</v>
      </c>
      <c r="OD69" s="48">
        <f t="shared" si="299"/>
        <v>0</v>
      </c>
      <c r="OE69" s="48">
        <f t="shared" si="299"/>
        <v>0</v>
      </c>
      <c r="OF69" s="48">
        <f t="shared" si="299"/>
        <v>0</v>
      </c>
      <c r="OG69" s="48">
        <f t="shared" si="299"/>
        <v>0</v>
      </c>
      <c r="OH69" s="48">
        <f t="shared" si="299"/>
        <v>0</v>
      </c>
      <c r="OI69" s="48">
        <f t="shared" si="300"/>
        <v>0</v>
      </c>
      <c r="OJ69" s="48">
        <f t="shared" si="300"/>
        <v>0</v>
      </c>
      <c r="OK69" s="48">
        <f t="shared" si="300"/>
        <v>0</v>
      </c>
      <c r="OL69" s="48">
        <f t="shared" si="300"/>
        <v>0</v>
      </c>
      <c r="OM69" s="48">
        <f t="shared" si="300"/>
        <v>0</v>
      </c>
      <c r="ON69" s="48">
        <f t="shared" si="300"/>
        <v>0</v>
      </c>
      <c r="OO69" s="48">
        <f t="shared" si="300"/>
        <v>0</v>
      </c>
      <c r="OP69" s="48">
        <f t="shared" si="300"/>
        <v>0</v>
      </c>
      <c r="OQ69" s="48">
        <f t="shared" si="300"/>
        <v>0</v>
      </c>
      <c r="OR69" s="48">
        <f t="shared" si="300"/>
        <v>0</v>
      </c>
      <c r="OS69" s="48">
        <f t="shared" si="301"/>
        <v>0</v>
      </c>
      <c r="OT69" s="48">
        <f t="shared" si="301"/>
        <v>0</v>
      </c>
      <c r="OU69" s="48">
        <f t="shared" si="301"/>
        <v>0</v>
      </c>
      <c r="OV69" s="48">
        <f t="shared" si="301"/>
        <v>0</v>
      </c>
      <c r="OW69" s="48">
        <f t="shared" si="301"/>
        <v>0</v>
      </c>
      <c r="OX69" s="48">
        <f t="shared" si="301"/>
        <v>0</v>
      </c>
      <c r="OY69" s="48">
        <f t="shared" si="301"/>
        <v>0</v>
      </c>
      <c r="OZ69" s="48">
        <f t="shared" si="301"/>
        <v>0</v>
      </c>
      <c r="PA69" s="48">
        <f t="shared" si="301"/>
        <v>0</v>
      </c>
      <c r="PB69" s="48">
        <f t="shared" si="301"/>
        <v>0</v>
      </c>
      <c r="PC69" s="48">
        <f t="shared" si="302"/>
        <v>0</v>
      </c>
      <c r="PD69" s="48">
        <f t="shared" si="302"/>
        <v>0</v>
      </c>
      <c r="PE69" s="48">
        <f t="shared" si="302"/>
        <v>0</v>
      </c>
      <c r="PF69" s="48">
        <f t="shared" si="302"/>
        <v>0</v>
      </c>
      <c r="PG69" s="48">
        <f t="shared" si="302"/>
        <v>0</v>
      </c>
      <c r="PH69" s="48">
        <f t="shared" si="302"/>
        <v>0</v>
      </c>
      <c r="PI69" s="48">
        <f t="shared" si="302"/>
        <v>0</v>
      </c>
      <c r="PJ69" s="48">
        <f t="shared" si="302"/>
        <v>0</v>
      </c>
      <c r="PK69" s="48">
        <f t="shared" si="302"/>
        <v>0</v>
      </c>
      <c r="PL69" s="48">
        <f t="shared" si="302"/>
        <v>0</v>
      </c>
      <c r="PM69" s="48">
        <f t="shared" si="302"/>
        <v>0</v>
      </c>
      <c r="PN69" s="48">
        <f t="shared" si="302"/>
        <v>0</v>
      </c>
    </row>
    <row r="70" spans="1:430" ht="18" x14ac:dyDescent="0.3">
      <c r="A70" s="38" t="s">
        <v>52</v>
      </c>
      <c r="B70" s="38" t="s">
        <v>87</v>
      </c>
      <c r="C70" s="38" t="s">
        <v>88</v>
      </c>
      <c r="D70" s="38" t="s">
        <v>55</v>
      </c>
      <c r="E70" s="18"/>
      <c r="F70" s="28"/>
      <c r="G70" s="28"/>
      <c r="H70" s="28"/>
      <c r="I70" s="28"/>
      <c r="J70" s="28"/>
      <c r="K70" s="28"/>
      <c r="L70" s="12"/>
      <c r="M70" s="28"/>
      <c r="N70" s="28"/>
      <c r="O70" s="28"/>
      <c r="P70" s="28"/>
      <c r="Q70" s="28"/>
      <c r="R70" s="28"/>
      <c r="S70" s="28"/>
      <c r="W70" s="46">
        <v>67</v>
      </c>
      <c r="X70" s="49">
        <f t="shared" si="308"/>
        <v>335</v>
      </c>
      <c r="Y70" s="52" t="str">
        <f t="shared" si="303"/>
        <v/>
      </c>
      <c r="Z70" s="63">
        <f t="shared" si="304"/>
        <v>0</v>
      </c>
      <c r="AA70" s="50">
        <f t="shared" si="187"/>
        <v>0</v>
      </c>
      <c r="AB70" s="50">
        <v>0</v>
      </c>
      <c r="AC70" s="62">
        <f t="shared" si="309"/>
        <v>211.7758949671387</v>
      </c>
      <c r="AD70" s="54"/>
      <c r="AE70" s="46">
        <v>68</v>
      </c>
      <c r="AF70" s="51">
        <f t="shared" si="305"/>
        <v>0</v>
      </c>
      <c r="AG70" s="51">
        <f t="shared" si="265"/>
        <v>0</v>
      </c>
      <c r="AH70" s="51">
        <f t="shared" si="265"/>
        <v>0</v>
      </c>
      <c r="AI70" s="51">
        <f t="shared" si="265"/>
        <v>0</v>
      </c>
      <c r="AJ70" s="51">
        <f t="shared" si="265"/>
        <v>0</v>
      </c>
      <c r="AK70" s="51">
        <f t="shared" si="265"/>
        <v>0</v>
      </c>
      <c r="AL70" s="51">
        <f t="shared" si="265"/>
        <v>0</v>
      </c>
      <c r="AM70" s="51">
        <f t="shared" si="265"/>
        <v>0</v>
      </c>
      <c r="AN70" s="51">
        <f t="shared" si="265"/>
        <v>0</v>
      </c>
      <c r="AO70" s="51">
        <f t="shared" si="265"/>
        <v>0</v>
      </c>
      <c r="AP70" s="51">
        <f t="shared" si="265"/>
        <v>0</v>
      </c>
      <c r="AQ70" s="51">
        <f t="shared" si="266"/>
        <v>0</v>
      </c>
      <c r="AR70" s="51">
        <f t="shared" si="266"/>
        <v>0</v>
      </c>
      <c r="AS70" s="51">
        <f t="shared" si="266"/>
        <v>0</v>
      </c>
      <c r="AT70" s="51">
        <f t="shared" si="266"/>
        <v>0</v>
      </c>
      <c r="AU70" s="51">
        <f t="shared" si="266"/>
        <v>0</v>
      </c>
      <c r="AV70" s="51">
        <f t="shared" si="266"/>
        <v>0</v>
      </c>
      <c r="AW70" s="51">
        <f t="shared" si="266"/>
        <v>0</v>
      </c>
      <c r="AX70" s="51">
        <f t="shared" si="266"/>
        <v>0</v>
      </c>
      <c r="AY70" s="51">
        <f t="shared" si="266"/>
        <v>0</v>
      </c>
      <c r="AZ70" s="51">
        <f t="shared" si="266"/>
        <v>0</v>
      </c>
      <c r="BA70" s="51">
        <f t="shared" si="267"/>
        <v>0</v>
      </c>
      <c r="BB70" s="51">
        <f t="shared" si="267"/>
        <v>0</v>
      </c>
      <c r="BC70" s="51">
        <f t="shared" si="267"/>
        <v>0</v>
      </c>
      <c r="BD70" s="51">
        <f t="shared" si="267"/>
        <v>0</v>
      </c>
      <c r="BE70" s="51">
        <f t="shared" si="267"/>
        <v>0</v>
      </c>
      <c r="BF70" s="51">
        <f t="shared" si="267"/>
        <v>0</v>
      </c>
      <c r="BG70" s="51">
        <f t="shared" si="267"/>
        <v>0</v>
      </c>
      <c r="BH70" s="51">
        <f t="shared" si="267"/>
        <v>0</v>
      </c>
      <c r="BI70" s="51">
        <f t="shared" si="267"/>
        <v>0</v>
      </c>
      <c r="BJ70" s="51">
        <f t="shared" si="267"/>
        <v>0</v>
      </c>
      <c r="BK70" s="51">
        <f t="shared" si="268"/>
        <v>0</v>
      </c>
      <c r="BL70" s="51">
        <f t="shared" si="268"/>
        <v>0</v>
      </c>
      <c r="BM70" s="51">
        <f t="shared" si="268"/>
        <v>0</v>
      </c>
      <c r="BN70" s="51">
        <f t="shared" si="268"/>
        <v>0</v>
      </c>
      <c r="BO70" s="51">
        <f t="shared" si="268"/>
        <v>0</v>
      </c>
      <c r="BP70" s="51">
        <f t="shared" si="268"/>
        <v>0</v>
      </c>
      <c r="BQ70" s="51">
        <f t="shared" si="268"/>
        <v>0</v>
      </c>
      <c r="BR70" s="51">
        <f t="shared" si="268"/>
        <v>0</v>
      </c>
      <c r="BS70" s="51">
        <f t="shared" si="268"/>
        <v>0</v>
      </c>
      <c r="BT70" s="51">
        <f t="shared" si="268"/>
        <v>0</v>
      </c>
      <c r="BU70" s="51">
        <f t="shared" si="269"/>
        <v>0</v>
      </c>
      <c r="BV70" s="51">
        <f t="shared" si="269"/>
        <v>0</v>
      </c>
      <c r="BW70" s="51">
        <f t="shared" si="269"/>
        <v>0</v>
      </c>
      <c r="BX70" s="51">
        <f t="shared" si="269"/>
        <v>0</v>
      </c>
      <c r="BY70" s="51">
        <f t="shared" si="269"/>
        <v>0</v>
      </c>
      <c r="BZ70" s="51">
        <f t="shared" si="269"/>
        <v>0</v>
      </c>
      <c r="CA70" s="51">
        <f t="shared" si="269"/>
        <v>1.4372901692793086E-5</v>
      </c>
      <c r="CB70" s="51">
        <f t="shared" si="269"/>
        <v>2.7857067307628778E-5</v>
      </c>
      <c r="CC70" s="51">
        <f t="shared" si="269"/>
        <v>4.1075027703360157E-5</v>
      </c>
      <c r="CD70" s="51">
        <f t="shared" si="269"/>
        <v>5.9699549011322866E-5</v>
      </c>
      <c r="CE70" s="51">
        <f t="shared" si="270"/>
        <v>8.7540741517313391E-5</v>
      </c>
      <c r="CF70" s="51">
        <f t="shared" si="270"/>
        <v>1.2837388479443857E-4</v>
      </c>
      <c r="CG70" s="51">
        <f t="shared" si="270"/>
        <v>1.8776725283595457E-4</v>
      </c>
      <c r="CH70" s="51">
        <f t="shared" si="270"/>
        <v>2.7490993918839258E-4</v>
      </c>
      <c r="CI70" s="51">
        <f t="shared" si="270"/>
        <v>4.0443968208431289E-4</v>
      </c>
      <c r="CJ70" s="51">
        <f t="shared" si="270"/>
        <v>5.9827068957529241E-4</v>
      </c>
      <c r="CK70" s="51">
        <f t="shared" si="270"/>
        <v>8.8742146466493359E-4</v>
      </c>
      <c r="CL70" s="51">
        <f t="shared" si="270"/>
        <v>1.3138426304416823E-3</v>
      </c>
      <c r="CM70" s="51">
        <f t="shared" si="270"/>
        <v>1.9322447552118155E-3</v>
      </c>
      <c r="CN70" s="51">
        <f t="shared" si="270"/>
        <v>2.9578823769679957E-3</v>
      </c>
      <c r="CO70" s="51">
        <f t="shared" si="271"/>
        <v>4.3725776573519236E-3</v>
      </c>
      <c r="CP70" s="51">
        <f t="shared" si="271"/>
        <v>5.6037913669719245E-3</v>
      </c>
      <c r="CQ70" s="51">
        <f t="shared" si="271"/>
        <v>6.0067150249743864E-3</v>
      </c>
      <c r="CR70" s="51">
        <f t="shared" si="271"/>
        <v>5.0334268353983951E-3</v>
      </c>
      <c r="CS70" s="51">
        <f t="shared" si="271"/>
        <v>2.648818732339102E-3</v>
      </c>
      <c r="CT70" s="51">
        <f t="shared" si="271"/>
        <v>7.6072713075802073E-4</v>
      </c>
      <c r="CU70" s="51">
        <f t="shared" si="271"/>
        <v>0</v>
      </c>
      <c r="CV70" s="51">
        <f t="shared" si="271"/>
        <v>0</v>
      </c>
      <c r="CW70" s="51">
        <f t="shared" si="271"/>
        <v>0</v>
      </c>
      <c r="CX70" s="51">
        <f t="shared" si="271"/>
        <v>0</v>
      </c>
      <c r="CY70" s="51">
        <f t="shared" si="272"/>
        <v>0</v>
      </c>
      <c r="CZ70" s="51">
        <f t="shared" si="272"/>
        <v>0</v>
      </c>
      <c r="DA70" s="51">
        <f t="shared" si="272"/>
        <v>0</v>
      </c>
      <c r="DB70" s="51">
        <f t="shared" si="272"/>
        <v>0</v>
      </c>
      <c r="DC70" s="51">
        <f t="shared" si="272"/>
        <v>0</v>
      </c>
      <c r="DD70" s="51">
        <f t="shared" si="272"/>
        <v>0</v>
      </c>
      <c r="DE70" s="51">
        <f t="shared" si="272"/>
        <v>0</v>
      </c>
      <c r="DF70" s="51">
        <f t="shared" si="272"/>
        <v>0</v>
      </c>
      <c r="DG70" s="51">
        <f t="shared" si="272"/>
        <v>0</v>
      </c>
      <c r="DH70" s="51">
        <f t="shared" si="272"/>
        <v>0</v>
      </c>
      <c r="DI70" s="51">
        <f t="shared" si="273"/>
        <v>0</v>
      </c>
      <c r="DJ70" s="51">
        <f t="shared" si="273"/>
        <v>0</v>
      </c>
      <c r="DK70" s="51">
        <f t="shared" si="273"/>
        <v>0</v>
      </c>
      <c r="DL70" s="51">
        <f t="shared" si="273"/>
        <v>0</v>
      </c>
      <c r="DM70" s="51">
        <f t="shared" si="273"/>
        <v>0</v>
      </c>
      <c r="DN70" s="51">
        <f t="shared" si="273"/>
        <v>0</v>
      </c>
      <c r="DO70" s="51">
        <f t="shared" si="273"/>
        <v>0</v>
      </c>
      <c r="DP70" s="51">
        <f t="shared" si="273"/>
        <v>0</v>
      </c>
      <c r="DQ70" s="51">
        <f t="shared" si="273"/>
        <v>0</v>
      </c>
      <c r="DR70" s="51">
        <f t="shared" si="273"/>
        <v>0</v>
      </c>
      <c r="DS70" s="51">
        <f t="shared" si="274"/>
        <v>0</v>
      </c>
      <c r="DT70" s="51">
        <f t="shared" si="274"/>
        <v>0</v>
      </c>
      <c r="DU70" s="51">
        <f t="shared" si="274"/>
        <v>0</v>
      </c>
      <c r="DV70" s="51">
        <f t="shared" si="274"/>
        <v>0</v>
      </c>
      <c r="DW70" s="51">
        <f t="shared" si="274"/>
        <v>0</v>
      </c>
      <c r="DX70" s="51">
        <f t="shared" si="274"/>
        <v>0</v>
      </c>
      <c r="DY70" s="51">
        <f t="shared" si="274"/>
        <v>0</v>
      </c>
      <c r="DZ70" s="51">
        <f t="shared" si="274"/>
        <v>0</v>
      </c>
      <c r="EA70" s="51">
        <f t="shared" si="274"/>
        <v>0</v>
      </c>
      <c r="EB70" s="51">
        <f t="shared" si="274"/>
        <v>0</v>
      </c>
      <c r="EC70" s="51">
        <f t="shared" si="275"/>
        <v>0</v>
      </c>
      <c r="ED70" s="51">
        <f t="shared" si="275"/>
        <v>0</v>
      </c>
      <c r="EE70" s="51">
        <f t="shared" si="275"/>
        <v>0</v>
      </c>
      <c r="EF70" s="51">
        <f t="shared" si="275"/>
        <v>0</v>
      </c>
      <c r="EG70" s="51">
        <f t="shared" si="275"/>
        <v>0</v>
      </c>
      <c r="EH70" s="51">
        <f t="shared" si="275"/>
        <v>0</v>
      </c>
      <c r="EI70" s="51">
        <f t="shared" si="275"/>
        <v>0</v>
      </c>
      <c r="EJ70" s="51">
        <f t="shared" si="275"/>
        <v>0</v>
      </c>
      <c r="EK70" s="51">
        <f t="shared" si="275"/>
        <v>0</v>
      </c>
      <c r="EL70" s="51">
        <f t="shared" si="275"/>
        <v>0</v>
      </c>
      <c r="EM70" s="51">
        <f t="shared" si="276"/>
        <v>0</v>
      </c>
      <c r="EN70" s="51">
        <f t="shared" si="276"/>
        <v>0</v>
      </c>
      <c r="EO70" s="51">
        <f t="shared" si="276"/>
        <v>0</v>
      </c>
      <c r="EP70" s="51">
        <f t="shared" si="276"/>
        <v>0</v>
      </c>
      <c r="EQ70" s="51">
        <f t="shared" si="276"/>
        <v>0</v>
      </c>
      <c r="ER70" s="51">
        <f t="shared" si="276"/>
        <v>0</v>
      </c>
      <c r="ES70" s="51">
        <f t="shared" si="276"/>
        <v>0</v>
      </c>
      <c r="ET70" s="51">
        <f t="shared" si="276"/>
        <v>0</v>
      </c>
      <c r="EU70" s="51">
        <f t="shared" si="276"/>
        <v>0</v>
      </c>
      <c r="EV70" s="51">
        <f t="shared" si="276"/>
        <v>0</v>
      </c>
      <c r="EW70" s="51">
        <f t="shared" si="277"/>
        <v>0</v>
      </c>
      <c r="EX70" s="51">
        <f t="shared" si="277"/>
        <v>0</v>
      </c>
      <c r="EY70" s="51">
        <f t="shared" si="277"/>
        <v>0</v>
      </c>
      <c r="EZ70" s="51">
        <f t="shared" si="277"/>
        <v>0</v>
      </c>
      <c r="FA70" s="51">
        <f t="shared" si="277"/>
        <v>0</v>
      </c>
      <c r="FB70" s="51">
        <f t="shared" si="277"/>
        <v>0</v>
      </c>
      <c r="FC70" s="51">
        <f t="shared" si="277"/>
        <v>0</v>
      </c>
      <c r="FD70" s="51">
        <f t="shared" si="277"/>
        <v>0</v>
      </c>
      <c r="FE70" s="51">
        <f t="shared" si="277"/>
        <v>0</v>
      </c>
      <c r="FF70" s="51">
        <f t="shared" si="277"/>
        <v>0</v>
      </c>
      <c r="FG70" s="51">
        <f t="shared" si="278"/>
        <v>0</v>
      </c>
      <c r="FH70" s="51">
        <f t="shared" si="278"/>
        <v>0</v>
      </c>
      <c r="FI70" s="51">
        <f t="shared" si="278"/>
        <v>0</v>
      </c>
      <c r="FJ70" s="51">
        <f t="shared" si="278"/>
        <v>0</v>
      </c>
      <c r="FK70" s="51">
        <f t="shared" si="278"/>
        <v>0</v>
      </c>
      <c r="FL70" s="51">
        <f t="shared" si="278"/>
        <v>0</v>
      </c>
      <c r="FM70" s="51">
        <f t="shared" si="278"/>
        <v>0</v>
      </c>
      <c r="FN70" s="51">
        <f t="shared" si="278"/>
        <v>0</v>
      </c>
      <c r="FO70" s="51">
        <f t="shared" si="278"/>
        <v>0</v>
      </c>
      <c r="FP70" s="51">
        <f t="shared" si="278"/>
        <v>0</v>
      </c>
      <c r="FQ70" s="51">
        <f t="shared" si="279"/>
        <v>0</v>
      </c>
      <c r="FR70" s="51">
        <f t="shared" si="279"/>
        <v>0</v>
      </c>
      <c r="FS70" s="51">
        <f t="shared" si="279"/>
        <v>0</v>
      </c>
      <c r="FT70" s="51">
        <f t="shared" si="279"/>
        <v>0</v>
      </c>
      <c r="FU70" s="51">
        <f t="shared" si="279"/>
        <v>0</v>
      </c>
      <c r="FV70" s="51">
        <f t="shared" si="279"/>
        <v>0</v>
      </c>
      <c r="FW70" s="51">
        <f t="shared" si="279"/>
        <v>0</v>
      </c>
      <c r="FX70" s="51">
        <f t="shared" si="279"/>
        <v>0</v>
      </c>
      <c r="FY70" s="51">
        <f t="shared" si="279"/>
        <v>0</v>
      </c>
      <c r="FZ70" s="51">
        <f t="shared" si="279"/>
        <v>0</v>
      </c>
      <c r="GA70" s="51">
        <f t="shared" si="280"/>
        <v>0</v>
      </c>
      <c r="GB70" s="51">
        <f t="shared" si="280"/>
        <v>0</v>
      </c>
      <c r="GC70" s="51">
        <f t="shared" si="280"/>
        <v>0</v>
      </c>
      <c r="GD70" s="51">
        <f t="shared" si="280"/>
        <v>0</v>
      </c>
      <c r="GE70" s="51">
        <f t="shared" si="280"/>
        <v>0</v>
      </c>
      <c r="GF70" s="51">
        <f t="shared" si="280"/>
        <v>0</v>
      </c>
      <c r="GG70" s="51">
        <f t="shared" si="280"/>
        <v>0</v>
      </c>
      <c r="GH70" s="51">
        <f t="shared" si="280"/>
        <v>0</v>
      </c>
      <c r="GI70" s="51">
        <f t="shared" si="280"/>
        <v>0</v>
      </c>
      <c r="GJ70" s="51">
        <f t="shared" si="280"/>
        <v>0</v>
      </c>
      <c r="GK70" s="51">
        <f t="shared" si="281"/>
        <v>0</v>
      </c>
      <c r="GL70" s="51">
        <f t="shared" si="281"/>
        <v>0</v>
      </c>
      <c r="GM70" s="51">
        <f t="shared" si="281"/>
        <v>0</v>
      </c>
      <c r="GN70" s="51">
        <f t="shared" si="281"/>
        <v>0</v>
      </c>
      <c r="GO70" s="51">
        <f t="shared" si="281"/>
        <v>0</v>
      </c>
      <c r="GP70" s="51">
        <f t="shared" si="281"/>
        <v>0</v>
      </c>
      <c r="GQ70" s="51">
        <f t="shared" si="281"/>
        <v>0</v>
      </c>
      <c r="GR70" s="51">
        <f t="shared" si="281"/>
        <v>0</v>
      </c>
      <c r="GS70" s="51">
        <f t="shared" si="281"/>
        <v>0</v>
      </c>
      <c r="GT70" s="51">
        <f t="shared" si="281"/>
        <v>0</v>
      </c>
      <c r="GU70" s="51">
        <f t="shared" si="282"/>
        <v>0</v>
      </c>
      <c r="GV70" s="51">
        <f t="shared" si="282"/>
        <v>0</v>
      </c>
      <c r="GW70" s="51">
        <f t="shared" si="282"/>
        <v>0</v>
      </c>
      <c r="GX70" s="51">
        <f t="shared" si="282"/>
        <v>0</v>
      </c>
      <c r="GY70" s="51">
        <f t="shared" si="282"/>
        <v>0</v>
      </c>
      <c r="GZ70" s="51">
        <f t="shared" si="282"/>
        <v>0</v>
      </c>
      <c r="HA70" s="51">
        <f t="shared" si="282"/>
        <v>0</v>
      </c>
      <c r="HB70" s="51">
        <f t="shared" si="282"/>
        <v>0</v>
      </c>
      <c r="HC70" s="51">
        <f t="shared" si="282"/>
        <v>0</v>
      </c>
      <c r="HD70" s="51">
        <f t="shared" si="282"/>
        <v>0</v>
      </c>
      <c r="HE70" s="51">
        <f t="shared" si="283"/>
        <v>0</v>
      </c>
      <c r="HF70" s="51">
        <f t="shared" si="283"/>
        <v>0</v>
      </c>
      <c r="HG70" s="51">
        <f t="shared" si="283"/>
        <v>0</v>
      </c>
      <c r="HH70" s="51">
        <f t="shared" si="283"/>
        <v>0</v>
      </c>
      <c r="HI70" s="51">
        <f t="shared" si="283"/>
        <v>0</v>
      </c>
      <c r="HJ70" s="51">
        <f t="shared" si="283"/>
        <v>0</v>
      </c>
      <c r="HK70" s="51">
        <f t="shared" si="283"/>
        <v>0</v>
      </c>
      <c r="HL70" s="51">
        <f t="shared" si="283"/>
        <v>0</v>
      </c>
      <c r="HM70" s="51">
        <f t="shared" si="283"/>
        <v>0</v>
      </c>
      <c r="HN70" s="51">
        <f t="shared" si="283"/>
        <v>0</v>
      </c>
      <c r="HO70" s="51">
        <f t="shared" si="283"/>
        <v>0</v>
      </c>
      <c r="HP70" s="51">
        <f t="shared" si="283"/>
        <v>0</v>
      </c>
      <c r="HR70" s="46">
        <v>67</v>
      </c>
      <c r="HS70" s="49">
        <f t="shared" si="310"/>
        <v>335</v>
      </c>
      <c r="HT70" s="52" t="str">
        <f t="shared" si="311"/>
        <v/>
      </c>
      <c r="HU70" s="63">
        <f t="shared" si="312"/>
        <v>0</v>
      </c>
      <c r="HV70" s="50">
        <f t="shared" si="207"/>
        <v>0</v>
      </c>
      <c r="HW70" s="50" t="str">
        <f t="shared" si="306"/>
        <v>05:35</v>
      </c>
      <c r="HX70" s="50">
        <v>0</v>
      </c>
      <c r="HY70" s="62">
        <f>HY69+HX70*Escenario1!$D$15*0.06</f>
        <v>468.72665229745769</v>
      </c>
      <c r="HZ70" s="50">
        <f t="shared" si="313"/>
        <v>0</v>
      </c>
      <c r="IA70" s="64">
        <f>IA69+HZ70*Escenario1!$D$15*0.06</f>
        <v>258.16395932323189</v>
      </c>
      <c r="IB70" s="54"/>
      <c r="IC70" s="47">
        <v>68</v>
      </c>
      <c r="ID70" s="48">
        <f t="shared" si="307"/>
        <v>0</v>
      </c>
      <c r="IE70" s="48">
        <f t="shared" si="284"/>
        <v>0</v>
      </c>
      <c r="IF70" s="48">
        <f t="shared" si="284"/>
        <v>0</v>
      </c>
      <c r="IG70" s="48">
        <f t="shared" si="284"/>
        <v>0</v>
      </c>
      <c r="IH70" s="48">
        <f t="shared" si="284"/>
        <v>0</v>
      </c>
      <c r="II70" s="48">
        <f t="shared" si="284"/>
        <v>0</v>
      </c>
      <c r="IJ70" s="48">
        <f t="shared" si="284"/>
        <v>0</v>
      </c>
      <c r="IK70" s="48">
        <f t="shared" si="284"/>
        <v>0</v>
      </c>
      <c r="IL70" s="48">
        <f t="shared" si="284"/>
        <v>0</v>
      </c>
      <c r="IM70" s="48">
        <f t="shared" si="284"/>
        <v>0</v>
      </c>
      <c r="IN70" s="48">
        <f t="shared" si="284"/>
        <v>0</v>
      </c>
      <c r="IO70" s="48">
        <f t="shared" si="285"/>
        <v>0</v>
      </c>
      <c r="IP70" s="48">
        <f t="shared" si="285"/>
        <v>0</v>
      </c>
      <c r="IQ70" s="48">
        <f t="shared" si="285"/>
        <v>0</v>
      </c>
      <c r="IR70" s="48">
        <f t="shared" si="285"/>
        <v>0</v>
      </c>
      <c r="IS70" s="48">
        <f t="shared" si="285"/>
        <v>0</v>
      </c>
      <c r="IT70" s="48">
        <f t="shared" si="285"/>
        <v>0</v>
      </c>
      <c r="IU70" s="48">
        <f t="shared" si="285"/>
        <v>0</v>
      </c>
      <c r="IV70" s="48">
        <f t="shared" si="285"/>
        <v>0</v>
      </c>
      <c r="IW70" s="48">
        <f t="shared" si="285"/>
        <v>0</v>
      </c>
      <c r="IX70" s="48">
        <f t="shared" si="285"/>
        <v>0</v>
      </c>
      <c r="IY70" s="48">
        <f t="shared" si="286"/>
        <v>0</v>
      </c>
      <c r="IZ70" s="48">
        <f t="shared" si="286"/>
        <v>0</v>
      </c>
      <c r="JA70" s="48">
        <f t="shared" si="286"/>
        <v>0</v>
      </c>
      <c r="JB70" s="48">
        <f t="shared" si="286"/>
        <v>0</v>
      </c>
      <c r="JC70" s="48">
        <f t="shared" si="286"/>
        <v>0</v>
      </c>
      <c r="JD70" s="48">
        <f t="shared" si="286"/>
        <v>0</v>
      </c>
      <c r="JE70" s="48">
        <f t="shared" si="286"/>
        <v>0</v>
      </c>
      <c r="JF70" s="48">
        <f t="shared" si="286"/>
        <v>0</v>
      </c>
      <c r="JG70" s="48">
        <f t="shared" si="286"/>
        <v>0</v>
      </c>
      <c r="JH70" s="48">
        <f t="shared" si="286"/>
        <v>0</v>
      </c>
      <c r="JI70" s="48">
        <f t="shared" si="287"/>
        <v>0</v>
      </c>
      <c r="JJ70" s="48">
        <f t="shared" si="287"/>
        <v>0</v>
      </c>
      <c r="JK70" s="48">
        <f t="shared" si="287"/>
        <v>0</v>
      </c>
      <c r="JL70" s="48">
        <f t="shared" si="287"/>
        <v>0</v>
      </c>
      <c r="JM70" s="48">
        <f t="shared" si="287"/>
        <v>0</v>
      </c>
      <c r="JN70" s="48">
        <f t="shared" si="287"/>
        <v>0</v>
      </c>
      <c r="JO70" s="48">
        <f t="shared" si="287"/>
        <v>0</v>
      </c>
      <c r="JP70" s="48">
        <f t="shared" si="287"/>
        <v>0</v>
      </c>
      <c r="JQ70" s="48">
        <f t="shared" si="287"/>
        <v>0</v>
      </c>
      <c r="JR70" s="48">
        <f t="shared" si="287"/>
        <v>0</v>
      </c>
      <c r="JS70" s="48">
        <f t="shared" si="288"/>
        <v>0</v>
      </c>
      <c r="JT70" s="48">
        <f t="shared" si="288"/>
        <v>0</v>
      </c>
      <c r="JU70" s="48">
        <f t="shared" si="288"/>
        <v>0</v>
      </c>
      <c r="JV70" s="48">
        <f t="shared" si="288"/>
        <v>0</v>
      </c>
      <c r="JW70" s="48">
        <f t="shared" si="288"/>
        <v>0</v>
      </c>
      <c r="JX70" s="48">
        <f t="shared" si="288"/>
        <v>0</v>
      </c>
      <c r="JY70" s="48">
        <f t="shared" si="288"/>
        <v>0</v>
      </c>
      <c r="JZ70" s="48">
        <f t="shared" si="288"/>
        <v>0</v>
      </c>
      <c r="KA70" s="48">
        <f t="shared" si="288"/>
        <v>0</v>
      </c>
      <c r="KB70" s="48">
        <f t="shared" si="288"/>
        <v>0</v>
      </c>
      <c r="KC70" s="48">
        <f t="shared" si="289"/>
        <v>0</v>
      </c>
      <c r="KD70" s="48">
        <f t="shared" si="289"/>
        <v>0</v>
      </c>
      <c r="KE70" s="48">
        <f t="shared" si="289"/>
        <v>0</v>
      </c>
      <c r="KF70" s="48">
        <f t="shared" si="289"/>
        <v>0</v>
      </c>
      <c r="KG70" s="48">
        <f t="shared" si="289"/>
        <v>0</v>
      </c>
      <c r="KH70" s="48">
        <f t="shared" si="289"/>
        <v>0</v>
      </c>
      <c r="KI70" s="48">
        <f t="shared" si="289"/>
        <v>0</v>
      </c>
      <c r="KJ70" s="48">
        <f t="shared" si="289"/>
        <v>4.4751983576649488E-5</v>
      </c>
      <c r="KK70" s="48">
        <f t="shared" si="289"/>
        <v>1.1151658490373781E-4</v>
      </c>
      <c r="KL70" s="48">
        <f t="shared" si="289"/>
        <v>2.5595687974807398E-4</v>
      </c>
      <c r="KM70" s="48">
        <f t="shared" si="290"/>
        <v>5.8604981628922268E-4</v>
      </c>
      <c r="KN70" s="48">
        <f t="shared" si="290"/>
        <v>1.3658629589843377E-3</v>
      </c>
      <c r="KO70" s="48">
        <f t="shared" si="290"/>
        <v>3.2093238342923826E-3</v>
      </c>
      <c r="KP70" s="48">
        <f t="shared" si="290"/>
        <v>7.8504339864859992E-3</v>
      </c>
      <c r="KQ70" s="48">
        <f t="shared" si="290"/>
        <v>1.2976985830460603E-2</v>
      </c>
      <c r="KR70" s="48">
        <f t="shared" si="290"/>
        <v>6.7154609757989992E-3</v>
      </c>
      <c r="KS70" s="48">
        <f t="shared" si="290"/>
        <v>0</v>
      </c>
      <c r="KT70" s="48">
        <f t="shared" si="290"/>
        <v>0</v>
      </c>
      <c r="KU70" s="48">
        <f t="shared" si="290"/>
        <v>0</v>
      </c>
      <c r="KV70" s="48">
        <f t="shared" si="290"/>
        <v>0</v>
      </c>
      <c r="KW70" s="48">
        <f t="shared" si="291"/>
        <v>0</v>
      </c>
      <c r="KX70" s="48">
        <f t="shared" si="291"/>
        <v>0</v>
      </c>
      <c r="KY70" s="48">
        <f t="shared" si="291"/>
        <v>0</v>
      </c>
      <c r="KZ70" s="48">
        <f t="shared" si="291"/>
        <v>0</v>
      </c>
      <c r="LA70" s="48">
        <f t="shared" si="291"/>
        <v>0</v>
      </c>
      <c r="LB70" s="48">
        <f t="shared" si="291"/>
        <v>0</v>
      </c>
      <c r="LC70" s="48">
        <f t="shared" si="291"/>
        <v>0</v>
      </c>
      <c r="LD70" s="48">
        <f t="shared" si="291"/>
        <v>0</v>
      </c>
      <c r="LE70" s="48">
        <f t="shared" si="291"/>
        <v>0</v>
      </c>
      <c r="LF70" s="48">
        <f t="shared" si="291"/>
        <v>0</v>
      </c>
      <c r="LG70" s="48">
        <f t="shared" si="292"/>
        <v>0</v>
      </c>
      <c r="LH70" s="48">
        <f t="shared" si="292"/>
        <v>0</v>
      </c>
      <c r="LI70" s="48">
        <f t="shared" si="292"/>
        <v>0</v>
      </c>
      <c r="LJ70" s="48">
        <f t="shared" si="292"/>
        <v>0</v>
      </c>
      <c r="LK70" s="48">
        <f t="shared" si="292"/>
        <v>0</v>
      </c>
      <c r="LL70" s="48">
        <f t="shared" si="292"/>
        <v>0</v>
      </c>
      <c r="LM70" s="48">
        <f t="shared" si="292"/>
        <v>0</v>
      </c>
      <c r="LN70" s="48">
        <f t="shared" si="292"/>
        <v>0</v>
      </c>
      <c r="LO70" s="48">
        <f t="shared" si="292"/>
        <v>0</v>
      </c>
      <c r="LP70" s="48">
        <f t="shared" si="292"/>
        <v>0</v>
      </c>
      <c r="LQ70" s="48">
        <f t="shared" si="293"/>
        <v>0</v>
      </c>
      <c r="LR70" s="48">
        <f t="shared" si="293"/>
        <v>0</v>
      </c>
      <c r="LS70" s="48">
        <f t="shared" si="293"/>
        <v>0</v>
      </c>
      <c r="LT70" s="48">
        <f t="shared" si="293"/>
        <v>0</v>
      </c>
      <c r="LU70" s="48">
        <f t="shared" si="293"/>
        <v>0</v>
      </c>
      <c r="LV70" s="48">
        <f t="shared" si="293"/>
        <v>0</v>
      </c>
      <c r="LW70" s="48">
        <f t="shared" si="293"/>
        <v>0</v>
      </c>
      <c r="LX70" s="48">
        <f t="shared" si="293"/>
        <v>0</v>
      </c>
      <c r="LY70" s="48">
        <f t="shared" si="293"/>
        <v>0</v>
      </c>
      <c r="LZ70" s="48">
        <f t="shared" si="293"/>
        <v>0</v>
      </c>
      <c r="MA70" s="48">
        <f t="shared" si="294"/>
        <v>0</v>
      </c>
      <c r="MB70" s="48">
        <f t="shared" si="294"/>
        <v>0</v>
      </c>
      <c r="MC70" s="48">
        <f t="shared" si="294"/>
        <v>0</v>
      </c>
      <c r="MD70" s="48">
        <f t="shared" si="294"/>
        <v>0</v>
      </c>
      <c r="ME70" s="48">
        <f t="shared" si="294"/>
        <v>0</v>
      </c>
      <c r="MF70" s="48">
        <f t="shared" si="294"/>
        <v>0</v>
      </c>
      <c r="MG70" s="48">
        <f t="shared" si="294"/>
        <v>0</v>
      </c>
      <c r="MH70" s="48">
        <f t="shared" si="294"/>
        <v>0</v>
      </c>
      <c r="MI70" s="48">
        <f t="shared" si="294"/>
        <v>0</v>
      </c>
      <c r="MJ70" s="48">
        <f t="shared" si="294"/>
        <v>0</v>
      </c>
      <c r="MK70" s="48">
        <f t="shared" si="295"/>
        <v>0</v>
      </c>
      <c r="ML70" s="48">
        <f t="shared" si="295"/>
        <v>0</v>
      </c>
      <c r="MM70" s="48">
        <f t="shared" si="295"/>
        <v>0</v>
      </c>
      <c r="MN70" s="48">
        <f t="shared" si="295"/>
        <v>0</v>
      </c>
      <c r="MO70" s="48">
        <f t="shared" si="295"/>
        <v>0</v>
      </c>
      <c r="MP70" s="48">
        <f t="shared" si="295"/>
        <v>0</v>
      </c>
      <c r="MQ70" s="48">
        <f t="shared" si="295"/>
        <v>0</v>
      </c>
      <c r="MR70" s="48">
        <f t="shared" si="295"/>
        <v>0</v>
      </c>
      <c r="MS70" s="48">
        <f t="shared" si="295"/>
        <v>0</v>
      </c>
      <c r="MT70" s="48">
        <f t="shared" si="295"/>
        <v>0</v>
      </c>
      <c r="MU70" s="48">
        <f t="shared" si="296"/>
        <v>0</v>
      </c>
      <c r="MV70" s="48">
        <f t="shared" si="296"/>
        <v>0</v>
      </c>
      <c r="MW70" s="48">
        <f t="shared" si="296"/>
        <v>0</v>
      </c>
      <c r="MX70" s="48">
        <f t="shared" si="296"/>
        <v>0</v>
      </c>
      <c r="MY70" s="48">
        <f t="shared" si="296"/>
        <v>0</v>
      </c>
      <c r="MZ70" s="48">
        <f t="shared" si="296"/>
        <v>0</v>
      </c>
      <c r="NA70" s="48">
        <f t="shared" si="296"/>
        <v>0</v>
      </c>
      <c r="NB70" s="48">
        <f t="shared" si="296"/>
        <v>0</v>
      </c>
      <c r="NC70" s="48">
        <f t="shared" si="296"/>
        <v>0</v>
      </c>
      <c r="ND70" s="48">
        <f t="shared" si="296"/>
        <v>0</v>
      </c>
      <c r="NE70" s="48">
        <f t="shared" si="297"/>
        <v>0</v>
      </c>
      <c r="NF70" s="48">
        <f t="shared" si="297"/>
        <v>0</v>
      </c>
      <c r="NG70" s="48">
        <f t="shared" si="297"/>
        <v>0</v>
      </c>
      <c r="NH70" s="48">
        <f t="shared" si="297"/>
        <v>0</v>
      </c>
      <c r="NI70" s="48">
        <f t="shared" si="297"/>
        <v>0</v>
      </c>
      <c r="NJ70" s="48">
        <f t="shared" si="297"/>
        <v>0</v>
      </c>
      <c r="NK70" s="48">
        <f t="shared" si="297"/>
        <v>0</v>
      </c>
      <c r="NL70" s="48">
        <f t="shared" si="297"/>
        <v>0</v>
      </c>
      <c r="NM70" s="48">
        <f t="shared" si="297"/>
        <v>0</v>
      </c>
      <c r="NN70" s="48">
        <f t="shared" si="297"/>
        <v>0</v>
      </c>
      <c r="NO70" s="48">
        <f t="shared" si="298"/>
        <v>0</v>
      </c>
      <c r="NP70" s="48">
        <f t="shared" si="298"/>
        <v>0</v>
      </c>
      <c r="NQ70" s="48">
        <f t="shared" si="298"/>
        <v>0</v>
      </c>
      <c r="NR70" s="48">
        <f t="shared" si="298"/>
        <v>0</v>
      </c>
      <c r="NS70" s="48">
        <f t="shared" si="298"/>
        <v>0</v>
      </c>
      <c r="NT70" s="48">
        <f t="shared" si="298"/>
        <v>0</v>
      </c>
      <c r="NU70" s="48">
        <f t="shared" si="298"/>
        <v>0</v>
      </c>
      <c r="NV70" s="48">
        <f t="shared" si="298"/>
        <v>0</v>
      </c>
      <c r="NW70" s="48">
        <f t="shared" si="298"/>
        <v>0</v>
      </c>
      <c r="NX70" s="48">
        <f t="shared" si="298"/>
        <v>0</v>
      </c>
      <c r="NY70" s="48">
        <f t="shared" si="299"/>
        <v>0</v>
      </c>
      <c r="NZ70" s="48">
        <f t="shared" si="299"/>
        <v>0</v>
      </c>
      <c r="OA70" s="48">
        <f t="shared" si="299"/>
        <v>0</v>
      </c>
      <c r="OB70" s="48">
        <f t="shared" si="299"/>
        <v>0</v>
      </c>
      <c r="OC70" s="48">
        <f t="shared" si="299"/>
        <v>0</v>
      </c>
      <c r="OD70" s="48">
        <f t="shared" si="299"/>
        <v>0</v>
      </c>
      <c r="OE70" s="48">
        <f t="shared" si="299"/>
        <v>0</v>
      </c>
      <c r="OF70" s="48">
        <f t="shared" si="299"/>
        <v>0</v>
      </c>
      <c r="OG70" s="48">
        <f t="shared" si="299"/>
        <v>0</v>
      </c>
      <c r="OH70" s="48">
        <f t="shared" si="299"/>
        <v>0</v>
      </c>
      <c r="OI70" s="48">
        <f t="shared" si="300"/>
        <v>0</v>
      </c>
      <c r="OJ70" s="48">
        <f t="shared" si="300"/>
        <v>0</v>
      </c>
      <c r="OK70" s="48">
        <f t="shared" si="300"/>
        <v>0</v>
      </c>
      <c r="OL70" s="48">
        <f t="shared" si="300"/>
        <v>0</v>
      </c>
      <c r="OM70" s="48">
        <f t="shared" si="300"/>
        <v>0</v>
      </c>
      <c r="ON70" s="48">
        <f t="shared" si="300"/>
        <v>0</v>
      </c>
      <c r="OO70" s="48">
        <f t="shared" si="300"/>
        <v>0</v>
      </c>
      <c r="OP70" s="48">
        <f t="shared" si="300"/>
        <v>0</v>
      </c>
      <c r="OQ70" s="48">
        <f t="shared" si="300"/>
        <v>0</v>
      </c>
      <c r="OR70" s="48">
        <f t="shared" si="300"/>
        <v>0</v>
      </c>
      <c r="OS70" s="48">
        <f t="shared" si="301"/>
        <v>0</v>
      </c>
      <c r="OT70" s="48">
        <f t="shared" si="301"/>
        <v>0</v>
      </c>
      <c r="OU70" s="48">
        <f t="shared" si="301"/>
        <v>0</v>
      </c>
      <c r="OV70" s="48">
        <f t="shared" si="301"/>
        <v>0</v>
      </c>
      <c r="OW70" s="48">
        <f t="shared" si="301"/>
        <v>0</v>
      </c>
      <c r="OX70" s="48">
        <f t="shared" si="301"/>
        <v>0</v>
      </c>
      <c r="OY70" s="48">
        <f t="shared" si="301"/>
        <v>0</v>
      </c>
      <c r="OZ70" s="48">
        <f t="shared" si="301"/>
        <v>0</v>
      </c>
      <c r="PA70" s="48">
        <f t="shared" si="301"/>
        <v>0</v>
      </c>
      <c r="PB70" s="48">
        <f t="shared" si="301"/>
        <v>0</v>
      </c>
      <c r="PC70" s="48">
        <f t="shared" si="302"/>
        <v>0</v>
      </c>
      <c r="PD70" s="48">
        <f t="shared" si="302"/>
        <v>0</v>
      </c>
      <c r="PE70" s="48">
        <f t="shared" si="302"/>
        <v>0</v>
      </c>
      <c r="PF70" s="48">
        <f t="shared" si="302"/>
        <v>0</v>
      </c>
      <c r="PG70" s="48">
        <f t="shared" si="302"/>
        <v>0</v>
      </c>
      <c r="PH70" s="48">
        <f t="shared" si="302"/>
        <v>0</v>
      </c>
      <c r="PI70" s="48">
        <f t="shared" si="302"/>
        <v>0</v>
      </c>
      <c r="PJ70" s="48">
        <f t="shared" si="302"/>
        <v>0</v>
      </c>
      <c r="PK70" s="48">
        <f t="shared" si="302"/>
        <v>0</v>
      </c>
      <c r="PL70" s="48">
        <f t="shared" si="302"/>
        <v>0</v>
      </c>
      <c r="PM70" s="48">
        <f t="shared" si="302"/>
        <v>0</v>
      </c>
      <c r="PN70" s="48">
        <f t="shared" si="302"/>
        <v>0</v>
      </c>
    </row>
    <row r="71" spans="1:430" ht="18" x14ac:dyDescent="0.3">
      <c r="A71" s="34">
        <v>0</v>
      </c>
      <c r="B71" s="34">
        <v>0</v>
      </c>
      <c r="C71" s="6">
        <f>IF(A71&lt;=0,0,B71/A71)</f>
        <v>0</v>
      </c>
      <c r="D71" s="6">
        <f>IF(A71&lt;=0,0,SQRT(C71))</f>
        <v>0</v>
      </c>
      <c r="E71" s="12"/>
      <c r="F71" s="28"/>
      <c r="G71" s="28"/>
      <c r="H71" s="28"/>
      <c r="I71" s="28"/>
      <c r="J71" s="28"/>
      <c r="K71" s="12"/>
      <c r="L71" s="28"/>
      <c r="M71" s="28"/>
      <c r="N71" s="28"/>
      <c r="O71" s="28"/>
      <c r="P71" s="28"/>
      <c r="Q71" s="28"/>
      <c r="R71" s="28"/>
      <c r="S71" s="28"/>
      <c r="W71" s="46">
        <v>68</v>
      </c>
      <c r="X71" s="49">
        <f t="shared" si="308"/>
        <v>340</v>
      </c>
      <c r="Y71" s="52" t="str">
        <f t="shared" si="303"/>
        <v/>
      </c>
      <c r="Z71" s="63">
        <f t="shared" si="304"/>
        <v>0</v>
      </c>
      <c r="AA71" s="50">
        <f t="shared" si="187"/>
        <v>0</v>
      </c>
      <c r="AB71" s="50">
        <v>0</v>
      </c>
      <c r="AC71" s="62">
        <f t="shared" si="309"/>
        <v>211.7758949671387</v>
      </c>
      <c r="AD71" s="54"/>
      <c r="AE71" s="46">
        <v>69</v>
      </c>
      <c r="AF71" s="51">
        <f t="shared" si="305"/>
        <v>0</v>
      </c>
      <c r="AG71" s="51">
        <f t="shared" si="265"/>
        <v>0</v>
      </c>
      <c r="AH71" s="51">
        <f t="shared" si="265"/>
        <v>0</v>
      </c>
      <c r="AI71" s="51">
        <f t="shared" si="265"/>
        <v>0</v>
      </c>
      <c r="AJ71" s="51">
        <f t="shared" si="265"/>
        <v>0</v>
      </c>
      <c r="AK71" s="51">
        <f t="shared" si="265"/>
        <v>0</v>
      </c>
      <c r="AL71" s="51">
        <f t="shared" si="265"/>
        <v>0</v>
      </c>
      <c r="AM71" s="51">
        <f t="shared" si="265"/>
        <v>0</v>
      </c>
      <c r="AN71" s="51">
        <f t="shared" si="265"/>
        <v>0</v>
      </c>
      <c r="AO71" s="51">
        <f t="shared" si="265"/>
        <v>0</v>
      </c>
      <c r="AP71" s="51">
        <f t="shared" si="265"/>
        <v>0</v>
      </c>
      <c r="AQ71" s="51">
        <f t="shared" si="266"/>
        <v>0</v>
      </c>
      <c r="AR71" s="51">
        <f t="shared" si="266"/>
        <v>0</v>
      </c>
      <c r="AS71" s="51">
        <f t="shared" si="266"/>
        <v>0</v>
      </c>
      <c r="AT71" s="51">
        <f t="shared" si="266"/>
        <v>0</v>
      </c>
      <c r="AU71" s="51">
        <f t="shared" si="266"/>
        <v>0</v>
      </c>
      <c r="AV71" s="51">
        <f t="shared" si="266"/>
        <v>0</v>
      </c>
      <c r="AW71" s="51">
        <f t="shared" si="266"/>
        <v>0</v>
      </c>
      <c r="AX71" s="51">
        <f t="shared" si="266"/>
        <v>0</v>
      </c>
      <c r="AY71" s="51">
        <f t="shared" si="266"/>
        <v>0</v>
      </c>
      <c r="AZ71" s="51">
        <f t="shared" si="266"/>
        <v>0</v>
      </c>
      <c r="BA71" s="51">
        <f t="shared" si="267"/>
        <v>0</v>
      </c>
      <c r="BB71" s="51">
        <f t="shared" si="267"/>
        <v>0</v>
      </c>
      <c r="BC71" s="51">
        <f t="shared" si="267"/>
        <v>0</v>
      </c>
      <c r="BD71" s="51">
        <f t="shared" si="267"/>
        <v>0</v>
      </c>
      <c r="BE71" s="51">
        <f t="shared" si="267"/>
        <v>0</v>
      </c>
      <c r="BF71" s="51">
        <f t="shared" si="267"/>
        <v>0</v>
      </c>
      <c r="BG71" s="51">
        <f t="shared" si="267"/>
        <v>0</v>
      </c>
      <c r="BH71" s="51">
        <f t="shared" si="267"/>
        <v>0</v>
      </c>
      <c r="BI71" s="51">
        <f t="shared" si="267"/>
        <v>0</v>
      </c>
      <c r="BJ71" s="51">
        <f t="shared" si="267"/>
        <v>0</v>
      </c>
      <c r="BK71" s="51">
        <f t="shared" si="268"/>
        <v>0</v>
      </c>
      <c r="BL71" s="51">
        <f t="shared" si="268"/>
        <v>0</v>
      </c>
      <c r="BM71" s="51">
        <f t="shared" si="268"/>
        <v>0</v>
      </c>
      <c r="BN71" s="51">
        <f t="shared" si="268"/>
        <v>0</v>
      </c>
      <c r="BO71" s="51">
        <f t="shared" si="268"/>
        <v>0</v>
      </c>
      <c r="BP71" s="51">
        <f t="shared" si="268"/>
        <v>0</v>
      </c>
      <c r="BQ71" s="51">
        <f t="shared" si="268"/>
        <v>0</v>
      </c>
      <c r="BR71" s="51">
        <f t="shared" si="268"/>
        <v>0</v>
      </c>
      <c r="BS71" s="51">
        <f t="shared" si="268"/>
        <v>0</v>
      </c>
      <c r="BT71" s="51">
        <f t="shared" si="268"/>
        <v>0</v>
      </c>
      <c r="BU71" s="51">
        <f t="shared" si="269"/>
        <v>0</v>
      </c>
      <c r="BV71" s="51">
        <f t="shared" si="269"/>
        <v>0</v>
      </c>
      <c r="BW71" s="51">
        <f t="shared" si="269"/>
        <v>0</v>
      </c>
      <c r="BX71" s="51">
        <f t="shared" si="269"/>
        <v>0</v>
      </c>
      <c r="BY71" s="51">
        <f t="shared" si="269"/>
        <v>0</v>
      </c>
      <c r="BZ71" s="51">
        <f t="shared" si="269"/>
        <v>0</v>
      </c>
      <c r="CA71" s="51">
        <f t="shared" si="269"/>
        <v>0</v>
      </c>
      <c r="CB71" s="51">
        <f t="shared" si="269"/>
        <v>1.4372901692793086E-5</v>
      </c>
      <c r="CC71" s="51">
        <f t="shared" si="269"/>
        <v>2.7857067307628778E-5</v>
      </c>
      <c r="CD71" s="51">
        <f t="shared" si="269"/>
        <v>4.1075027703360157E-5</v>
      </c>
      <c r="CE71" s="51">
        <f t="shared" si="270"/>
        <v>5.9699549011322866E-5</v>
      </c>
      <c r="CF71" s="51">
        <f t="shared" si="270"/>
        <v>8.7540741517313391E-5</v>
      </c>
      <c r="CG71" s="51">
        <f t="shared" si="270"/>
        <v>1.2837388479443857E-4</v>
      </c>
      <c r="CH71" s="51">
        <f t="shared" si="270"/>
        <v>1.8776725283595457E-4</v>
      </c>
      <c r="CI71" s="51">
        <f t="shared" si="270"/>
        <v>2.7490993918839258E-4</v>
      </c>
      <c r="CJ71" s="51">
        <f t="shared" si="270"/>
        <v>4.0443968208431289E-4</v>
      </c>
      <c r="CK71" s="51">
        <f t="shared" si="270"/>
        <v>5.9827068957529241E-4</v>
      </c>
      <c r="CL71" s="51">
        <f t="shared" si="270"/>
        <v>8.8742146466493359E-4</v>
      </c>
      <c r="CM71" s="51">
        <f t="shared" si="270"/>
        <v>1.3138426304416823E-3</v>
      </c>
      <c r="CN71" s="51">
        <f t="shared" si="270"/>
        <v>1.9322447552118155E-3</v>
      </c>
      <c r="CO71" s="51">
        <f t="shared" si="271"/>
        <v>2.9578823769679957E-3</v>
      </c>
      <c r="CP71" s="51">
        <f t="shared" si="271"/>
        <v>4.3725776573519236E-3</v>
      </c>
      <c r="CQ71" s="51">
        <f t="shared" si="271"/>
        <v>5.6037913669719245E-3</v>
      </c>
      <c r="CR71" s="51">
        <f t="shared" si="271"/>
        <v>6.0067150249743864E-3</v>
      </c>
      <c r="CS71" s="51">
        <f t="shared" si="271"/>
        <v>5.0334268353983951E-3</v>
      </c>
      <c r="CT71" s="51">
        <f t="shared" si="271"/>
        <v>2.648818732339102E-3</v>
      </c>
      <c r="CU71" s="51">
        <f t="shared" si="271"/>
        <v>7.6072713075802073E-4</v>
      </c>
      <c r="CV71" s="51">
        <f t="shared" si="271"/>
        <v>0</v>
      </c>
      <c r="CW71" s="51">
        <f t="shared" si="271"/>
        <v>0</v>
      </c>
      <c r="CX71" s="51">
        <f t="shared" si="271"/>
        <v>0</v>
      </c>
      <c r="CY71" s="51">
        <f t="shared" si="272"/>
        <v>0</v>
      </c>
      <c r="CZ71" s="51">
        <f t="shared" si="272"/>
        <v>0</v>
      </c>
      <c r="DA71" s="51">
        <f t="shared" si="272"/>
        <v>0</v>
      </c>
      <c r="DB71" s="51">
        <f t="shared" si="272"/>
        <v>0</v>
      </c>
      <c r="DC71" s="51">
        <f t="shared" si="272"/>
        <v>0</v>
      </c>
      <c r="DD71" s="51">
        <f t="shared" si="272"/>
        <v>0</v>
      </c>
      <c r="DE71" s="51">
        <f t="shared" si="272"/>
        <v>0</v>
      </c>
      <c r="DF71" s="51">
        <f t="shared" si="272"/>
        <v>0</v>
      </c>
      <c r="DG71" s="51">
        <f t="shared" si="272"/>
        <v>0</v>
      </c>
      <c r="DH71" s="51">
        <f t="shared" si="272"/>
        <v>0</v>
      </c>
      <c r="DI71" s="51">
        <f t="shared" si="273"/>
        <v>0</v>
      </c>
      <c r="DJ71" s="51">
        <f t="shared" si="273"/>
        <v>0</v>
      </c>
      <c r="DK71" s="51">
        <f t="shared" si="273"/>
        <v>0</v>
      </c>
      <c r="DL71" s="51">
        <f t="shared" si="273"/>
        <v>0</v>
      </c>
      <c r="DM71" s="51">
        <f t="shared" si="273"/>
        <v>0</v>
      </c>
      <c r="DN71" s="51">
        <f t="shared" si="273"/>
        <v>0</v>
      </c>
      <c r="DO71" s="51">
        <f t="shared" si="273"/>
        <v>0</v>
      </c>
      <c r="DP71" s="51">
        <f t="shared" si="273"/>
        <v>0</v>
      </c>
      <c r="DQ71" s="51">
        <f t="shared" si="273"/>
        <v>0</v>
      </c>
      <c r="DR71" s="51">
        <f t="shared" si="273"/>
        <v>0</v>
      </c>
      <c r="DS71" s="51">
        <f t="shared" si="274"/>
        <v>0</v>
      </c>
      <c r="DT71" s="51">
        <f t="shared" si="274"/>
        <v>0</v>
      </c>
      <c r="DU71" s="51">
        <f t="shared" si="274"/>
        <v>0</v>
      </c>
      <c r="DV71" s="51">
        <f t="shared" si="274"/>
        <v>0</v>
      </c>
      <c r="DW71" s="51">
        <f t="shared" si="274"/>
        <v>0</v>
      </c>
      <c r="DX71" s="51">
        <f t="shared" si="274"/>
        <v>0</v>
      </c>
      <c r="DY71" s="51">
        <f t="shared" si="274"/>
        <v>0</v>
      </c>
      <c r="DZ71" s="51">
        <f t="shared" si="274"/>
        <v>0</v>
      </c>
      <c r="EA71" s="51">
        <f t="shared" si="274"/>
        <v>0</v>
      </c>
      <c r="EB71" s="51">
        <f t="shared" si="274"/>
        <v>0</v>
      </c>
      <c r="EC71" s="51">
        <f t="shared" si="275"/>
        <v>0</v>
      </c>
      <c r="ED71" s="51">
        <f t="shared" si="275"/>
        <v>0</v>
      </c>
      <c r="EE71" s="51">
        <f t="shared" si="275"/>
        <v>0</v>
      </c>
      <c r="EF71" s="51">
        <f t="shared" si="275"/>
        <v>0</v>
      </c>
      <c r="EG71" s="51">
        <f t="shared" si="275"/>
        <v>0</v>
      </c>
      <c r="EH71" s="51">
        <f t="shared" si="275"/>
        <v>0</v>
      </c>
      <c r="EI71" s="51">
        <f t="shared" si="275"/>
        <v>0</v>
      </c>
      <c r="EJ71" s="51">
        <f t="shared" si="275"/>
        <v>0</v>
      </c>
      <c r="EK71" s="51">
        <f t="shared" si="275"/>
        <v>0</v>
      </c>
      <c r="EL71" s="51">
        <f t="shared" si="275"/>
        <v>0</v>
      </c>
      <c r="EM71" s="51">
        <f t="shared" si="276"/>
        <v>0</v>
      </c>
      <c r="EN71" s="51">
        <f t="shared" si="276"/>
        <v>0</v>
      </c>
      <c r="EO71" s="51">
        <f t="shared" si="276"/>
        <v>0</v>
      </c>
      <c r="EP71" s="51">
        <f t="shared" si="276"/>
        <v>0</v>
      </c>
      <c r="EQ71" s="51">
        <f t="shared" si="276"/>
        <v>0</v>
      </c>
      <c r="ER71" s="51">
        <f t="shared" si="276"/>
        <v>0</v>
      </c>
      <c r="ES71" s="51">
        <f t="shared" si="276"/>
        <v>0</v>
      </c>
      <c r="ET71" s="51">
        <f t="shared" si="276"/>
        <v>0</v>
      </c>
      <c r="EU71" s="51">
        <f t="shared" si="276"/>
        <v>0</v>
      </c>
      <c r="EV71" s="51">
        <f t="shared" si="276"/>
        <v>0</v>
      </c>
      <c r="EW71" s="51">
        <f t="shared" si="277"/>
        <v>0</v>
      </c>
      <c r="EX71" s="51">
        <f t="shared" si="277"/>
        <v>0</v>
      </c>
      <c r="EY71" s="51">
        <f t="shared" si="277"/>
        <v>0</v>
      </c>
      <c r="EZ71" s="51">
        <f t="shared" si="277"/>
        <v>0</v>
      </c>
      <c r="FA71" s="51">
        <f t="shared" si="277"/>
        <v>0</v>
      </c>
      <c r="FB71" s="51">
        <f t="shared" si="277"/>
        <v>0</v>
      </c>
      <c r="FC71" s="51">
        <f t="shared" si="277"/>
        <v>0</v>
      </c>
      <c r="FD71" s="51">
        <f t="shared" si="277"/>
        <v>0</v>
      </c>
      <c r="FE71" s="51">
        <f t="shared" si="277"/>
        <v>0</v>
      </c>
      <c r="FF71" s="51">
        <f t="shared" si="277"/>
        <v>0</v>
      </c>
      <c r="FG71" s="51">
        <f t="shared" si="278"/>
        <v>0</v>
      </c>
      <c r="FH71" s="51">
        <f t="shared" si="278"/>
        <v>0</v>
      </c>
      <c r="FI71" s="51">
        <f t="shared" si="278"/>
        <v>0</v>
      </c>
      <c r="FJ71" s="51">
        <f t="shared" si="278"/>
        <v>0</v>
      </c>
      <c r="FK71" s="51">
        <f t="shared" si="278"/>
        <v>0</v>
      </c>
      <c r="FL71" s="51">
        <f t="shared" si="278"/>
        <v>0</v>
      </c>
      <c r="FM71" s="51">
        <f t="shared" si="278"/>
        <v>0</v>
      </c>
      <c r="FN71" s="51">
        <f t="shared" si="278"/>
        <v>0</v>
      </c>
      <c r="FO71" s="51">
        <f t="shared" si="278"/>
        <v>0</v>
      </c>
      <c r="FP71" s="51">
        <f t="shared" si="278"/>
        <v>0</v>
      </c>
      <c r="FQ71" s="51">
        <f t="shared" si="279"/>
        <v>0</v>
      </c>
      <c r="FR71" s="51">
        <f t="shared" si="279"/>
        <v>0</v>
      </c>
      <c r="FS71" s="51">
        <f t="shared" si="279"/>
        <v>0</v>
      </c>
      <c r="FT71" s="51">
        <f t="shared" si="279"/>
        <v>0</v>
      </c>
      <c r="FU71" s="51">
        <f t="shared" si="279"/>
        <v>0</v>
      </c>
      <c r="FV71" s="51">
        <f t="shared" si="279"/>
        <v>0</v>
      </c>
      <c r="FW71" s="51">
        <f t="shared" si="279"/>
        <v>0</v>
      </c>
      <c r="FX71" s="51">
        <f t="shared" si="279"/>
        <v>0</v>
      </c>
      <c r="FY71" s="51">
        <f t="shared" si="279"/>
        <v>0</v>
      </c>
      <c r="FZ71" s="51">
        <f t="shared" si="279"/>
        <v>0</v>
      </c>
      <c r="GA71" s="51">
        <f t="shared" si="280"/>
        <v>0</v>
      </c>
      <c r="GB71" s="51">
        <f t="shared" si="280"/>
        <v>0</v>
      </c>
      <c r="GC71" s="51">
        <f t="shared" si="280"/>
        <v>0</v>
      </c>
      <c r="GD71" s="51">
        <f t="shared" si="280"/>
        <v>0</v>
      </c>
      <c r="GE71" s="51">
        <f t="shared" si="280"/>
        <v>0</v>
      </c>
      <c r="GF71" s="51">
        <f t="shared" si="280"/>
        <v>0</v>
      </c>
      <c r="GG71" s="51">
        <f t="shared" si="280"/>
        <v>0</v>
      </c>
      <c r="GH71" s="51">
        <f t="shared" si="280"/>
        <v>0</v>
      </c>
      <c r="GI71" s="51">
        <f t="shared" si="280"/>
        <v>0</v>
      </c>
      <c r="GJ71" s="51">
        <f t="shared" si="280"/>
        <v>0</v>
      </c>
      <c r="GK71" s="51">
        <f t="shared" si="281"/>
        <v>0</v>
      </c>
      <c r="GL71" s="51">
        <f t="shared" si="281"/>
        <v>0</v>
      </c>
      <c r="GM71" s="51">
        <f t="shared" si="281"/>
        <v>0</v>
      </c>
      <c r="GN71" s="51">
        <f t="shared" si="281"/>
        <v>0</v>
      </c>
      <c r="GO71" s="51">
        <f t="shared" si="281"/>
        <v>0</v>
      </c>
      <c r="GP71" s="51">
        <f t="shared" si="281"/>
        <v>0</v>
      </c>
      <c r="GQ71" s="51">
        <f t="shared" si="281"/>
        <v>0</v>
      </c>
      <c r="GR71" s="51">
        <f t="shared" si="281"/>
        <v>0</v>
      </c>
      <c r="GS71" s="51">
        <f t="shared" si="281"/>
        <v>0</v>
      </c>
      <c r="GT71" s="51">
        <f t="shared" si="281"/>
        <v>0</v>
      </c>
      <c r="GU71" s="51">
        <f t="shared" si="282"/>
        <v>0</v>
      </c>
      <c r="GV71" s="51">
        <f t="shared" si="282"/>
        <v>0</v>
      </c>
      <c r="GW71" s="51">
        <f t="shared" si="282"/>
        <v>0</v>
      </c>
      <c r="GX71" s="51">
        <f t="shared" si="282"/>
        <v>0</v>
      </c>
      <c r="GY71" s="51">
        <f t="shared" si="282"/>
        <v>0</v>
      </c>
      <c r="GZ71" s="51">
        <f t="shared" si="282"/>
        <v>0</v>
      </c>
      <c r="HA71" s="51">
        <f t="shared" si="282"/>
        <v>0</v>
      </c>
      <c r="HB71" s="51">
        <f t="shared" si="282"/>
        <v>0</v>
      </c>
      <c r="HC71" s="51">
        <f t="shared" si="282"/>
        <v>0</v>
      </c>
      <c r="HD71" s="51">
        <f t="shared" si="282"/>
        <v>0</v>
      </c>
      <c r="HE71" s="51">
        <f t="shared" si="283"/>
        <v>0</v>
      </c>
      <c r="HF71" s="51">
        <f t="shared" si="283"/>
        <v>0</v>
      </c>
      <c r="HG71" s="51">
        <f t="shared" si="283"/>
        <v>0</v>
      </c>
      <c r="HH71" s="51">
        <f t="shared" si="283"/>
        <v>0</v>
      </c>
      <c r="HI71" s="51">
        <f t="shared" si="283"/>
        <v>0</v>
      </c>
      <c r="HJ71" s="51">
        <f t="shared" si="283"/>
        <v>0</v>
      </c>
      <c r="HK71" s="51">
        <f t="shared" si="283"/>
        <v>0</v>
      </c>
      <c r="HL71" s="51">
        <f t="shared" si="283"/>
        <v>0</v>
      </c>
      <c r="HM71" s="51">
        <f t="shared" si="283"/>
        <v>0</v>
      </c>
      <c r="HN71" s="51">
        <f t="shared" si="283"/>
        <v>0</v>
      </c>
      <c r="HO71" s="51">
        <f t="shared" si="283"/>
        <v>0</v>
      </c>
      <c r="HP71" s="51">
        <f t="shared" si="283"/>
        <v>0</v>
      </c>
      <c r="HR71" s="46">
        <v>68</v>
      </c>
      <c r="HS71" s="49">
        <f t="shared" si="310"/>
        <v>340</v>
      </c>
      <c r="HT71" s="52" t="str">
        <f t="shared" si="311"/>
        <v/>
      </c>
      <c r="HU71" s="63">
        <f t="shared" si="312"/>
        <v>0</v>
      </c>
      <c r="HV71" s="50">
        <f t="shared" si="207"/>
        <v>0</v>
      </c>
      <c r="HW71" s="50" t="str">
        <f t="shared" si="306"/>
        <v>05:40</v>
      </c>
      <c r="HX71" s="50">
        <v>0</v>
      </c>
      <c r="HY71" s="62">
        <f>HY70+HX71*Escenario1!$D$15*0.06</f>
        <v>468.72665229745769</v>
      </c>
      <c r="HZ71" s="50">
        <f t="shared" si="313"/>
        <v>0</v>
      </c>
      <c r="IA71" s="64">
        <f>IA70+HZ71*Escenario1!$D$15*0.06</f>
        <v>258.16395932323189</v>
      </c>
      <c r="IB71" s="54"/>
      <c r="IC71" s="47">
        <v>69</v>
      </c>
      <c r="ID71" s="48">
        <f t="shared" si="307"/>
        <v>0</v>
      </c>
      <c r="IE71" s="48">
        <f t="shared" si="284"/>
        <v>0</v>
      </c>
      <c r="IF71" s="48">
        <f t="shared" si="284"/>
        <v>0</v>
      </c>
      <c r="IG71" s="48">
        <f t="shared" si="284"/>
        <v>0</v>
      </c>
      <c r="IH71" s="48">
        <f t="shared" si="284"/>
        <v>0</v>
      </c>
      <c r="II71" s="48">
        <f t="shared" si="284"/>
        <v>0</v>
      </c>
      <c r="IJ71" s="48">
        <f t="shared" si="284"/>
        <v>0</v>
      </c>
      <c r="IK71" s="48">
        <f t="shared" si="284"/>
        <v>0</v>
      </c>
      <c r="IL71" s="48">
        <f t="shared" si="284"/>
        <v>0</v>
      </c>
      <c r="IM71" s="48">
        <f t="shared" si="284"/>
        <v>0</v>
      </c>
      <c r="IN71" s="48">
        <f t="shared" si="284"/>
        <v>0</v>
      </c>
      <c r="IO71" s="48">
        <f t="shared" si="285"/>
        <v>0</v>
      </c>
      <c r="IP71" s="48">
        <f t="shared" si="285"/>
        <v>0</v>
      </c>
      <c r="IQ71" s="48">
        <f t="shared" si="285"/>
        <v>0</v>
      </c>
      <c r="IR71" s="48">
        <f t="shared" si="285"/>
        <v>0</v>
      </c>
      <c r="IS71" s="48">
        <f t="shared" si="285"/>
        <v>0</v>
      </c>
      <c r="IT71" s="48">
        <f t="shared" si="285"/>
        <v>0</v>
      </c>
      <c r="IU71" s="48">
        <f t="shared" si="285"/>
        <v>0</v>
      </c>
      <c r="IV71" s="48">
        <f t="shared" si="285"/>
        <v>0</v>
      </c>
      <c r="IW71" s="48">
        <f t="shared" si="285"/>
        <v>0</v>
      </c>
      <c r="IX71" s="48">
        <f t="shared" si="285"/>
        <v>0</v>
      </c>
      <c r="IY71" s="48">
        <f t="shared" si="286"/>
        <v>0</v>
      </c>
      <c r="IZ71" s="48">
        <f t="shared" si="286"/>
        <v>0</v>
      </c>
      <c r="JA71" s="48">
        <f t="shared" si="286"/>
        <v>0</v>
      </c>
      <c r="JB71" s="48">
        <f t="shared" si="286"/>
        <v>0</v>
      </c>
      <c r="JC71" s="48">
        <f t="shared" si="286"/>
        <v>0</v>
      </c>
      <c r="JD71" s="48">
        <f t="shared" si="286"/>
        <v>0</v>
      </c>
      <c r="JE71" s="48">
        <f t="shared" si="286"/>
        <v>0</v>
      </c>
      <c r="JF71" s="48">
        <f t="shared" si="286"/>
        <v>0</v>
      </c>
      <c r="JG71" s="48">
        <f t="shared" si="286"/>
        <v>0</v>
      </c>
      <c r="JH71" s="48">
        <f t="shared" si="286"/>
        <v>0</v>
      </c>
      <c r="JI71" s="48">
        <f t="shared" si="287"/>
        <v>0</v>
      </c>
      <c r="JJ71" s="48">
        <f t="shared" si="287"/>
        <v>0</v>
      </c>
      <c r="JK71" s="48">
        <f t="shared" si="287"/>
        <v>0</v>
      </c>
      <c r="JL71" s="48">
        <f t="shared" si="287"/>
        <v>0</v>
      </c>
      <c r="JM71" s="48">
        <f t="shared" si="287"/>
        <v>0</v>
      </c>
      <c r="JN71" s="48">
        <f t="shared" si="287"/>
        <v>0</v>
      </c>
      <c r="JO71" s="48">
        <f t="shared" si="287"/>
        <v>0</v>
      </c>
      <c r="JP71" s="48">
        <f t="shared" si="287"/>
        <v>0</v>
      </c>
      <c r="JQ71" s="48">
        <f t="shared" si="287"/>
        <v>0</v>
      </c>
      <c r="JR71" s="48">
        <f t="shared" si="287"/>
        <v>0</v>
      </c>
      <c r="JS71" s="48">
        <f t="shared" si="288"/>
        <v>0</v>
      </c>
      <c r="JT71" s="48">
        <f t="shared" si="288"/>
        <v>0</v>
      </c>
      <c r="JU71" s="48">
        <f t="shared" si="288"/>
        <v>0</v>
      </c>
      <c r="JV71" s="48">
        <f t="shared" si="288"/>
        <v>0</v>
      </c>
      <c r="JW71" s="48">
        <f t="shared" si="288"/>
        <v>0</v>
      </c>
      <c r="JX71" s="48">
        <f t="shared" si="288"/>
        <v>0</v>
      </c>
      <c r="JY71" s="48">
        <f t="shared" si="288"/>
        <v>0</v>
      </c>
      <c r="JZ71" s="48">
        <f t="shared" si="288"/>
        <v>0</v>
      </c>
      <c r="KA71" s="48">
        <f t="shared" si="288"/>
        <v>0</v>
      </c>
      <c r="KB71" s="48">
        <f t="shared" si="288"/>
        <v>0</v>
      </c>
      <c r="KC71" s="48">
        <f t="shared" si="289"/>
        <v>0</v>
      </c>
      <c r="KD71" s="48">
        <f t="shared" si="289"/>
        <v>0</v>
      </c>
      <c r="KE71" s="48">
        <f t="shared" si="289"/>
        <v>0</v>
      </c>
      <c r="KF71" s="48">
        <f t="shared" si="289"/>
        <v>0</v>
      </c>
      <c r="KG71" s="48">
        <f t="shared" si="289"/>
        <v>0</v>
      </c>
      <c r="KH71" s="48">
        <f t="shared" si="289"/>
        <v>0</v>
      </c>
      <c r="KI71" s="48">
        <f t="shared" si="289"/>
        <v>0</v>
      </c>
      <c r="KJ71" s="48">
        <f t="shared" si="289"/>
        <v>0</v>
      </c>
      <c r="KK71" s="48">
        <f t="shared" si="289"/>
        <v>4.4751983576649488E-5</v>
      </c>
      <c r="KL71" s="48">
        <f t="shared" si="289"/>
        <v>1.1151658490373781E-4</v>
      </c>
      <c r="KM71" s="48">
        <f t="shared" si="290"/>
        <v>2.5595687974807398E-4</v>
      </c>
      <c r="KN71" s="48">
        <f t="shared" si="290"/>
        <v>5.8604981628922268E-4</v>
      </c>
      <c r="KO71" s="48">
        <f t="shared" si="290"/>
        <v>1.3658629589843377E-3</v>
      </c>
      <c r="KP71" s="48">
        <f t="shared" si="290"/>
        <v>3.2093238342923826E-3</v>
      </c>
      <c r="KQ71" s="48">
        <f t="shared" si="290"/>
        <v>7.8504339864859992E-3</v>
      </c>
      <c r="KR71" s="48">
        <f t="shared" si="290"/>
        <v>1.2976985830460603E-2</v>
      </c>
      <c r="KS71" s="48">
        <f t="shared" si="290"/>
        <v>6.7154609757989992E-3</v>
      </c>
      <c r="KT71" s="48">
        <f t="shared" si="290"/>
        <v>0</v>
      </c>
      <c r="KU71" s="48">
        <f t="shared" si="290"/>
        <v>0</v>
      </c>
      <c r="KV71" s="48">
        <f t="shared" si="290"/>
        <v>0</v>
      </c>
      <c r="KW71" s="48">
        <f t="shared" si="291"/>
        <v>0</v>
      </c>
      <c r="KX71" s="48">
        <f t="shared" si="291"/>
        <v>0</v>
      </c>
      <c r="KY71" s="48">
        <f t="shared" si="291"/>
        <v>0</v>
      </c>
      <c r="KZ71" s="48">
        <f t="shared" si="291"/>
        <v>0</v>
      </c>
      <c r="LA71" s="48">
        <f t="shared" si="291"/>
        <v>0</v>
      </c>
      <c r="LB71" s="48">
        <f t="shared" si="291"/>
        <v>0</v>
      </c>
      <c r="LC71" s="48">
        <f t="shared" si="291"/>
        <v>0</v>
      </c>
      <c r="LD71" s="48">
        <f t="shared" si="291"/>
        <v>0</v>
      </c>
      <c r="LE71" s="48">
        <f t="shared" si="291"/>
        <v>0</v>
      </c>
      <c r="LF71" s="48">
        <f t="shared" si="291"/>
        <v>0</v>
      </c>
      <c r="LG71" s="48">
        <f t="shared" si="292"/>
        <v>0</v>
      </c>
      <c r="LH71" s="48">
        <f t="shared" si="292"/>
        <v>0</v>
      </c>
      <c r="LI71" s="48">
        <f t="shared" si="292"/>
        <v>0</v>
      </c>
      <c r="LJ71" s="48">
        <f t="shared" si="292"/>
        <v>0</v>
      </c>
      <c r="LK71" s="48">
        <f t="shared" si="292"/>
        <v>0</v>
      </c>
      <c r="LL71" s="48">
        <f t="shared" si="292"/>
        <v>0</v>
      </c>
      <c r="LM71" s="48">
        <f t="shared" si="292"/>
        <v>0</v>
      </c>
      <c r="LN71" s="48">
        <f t="shared" si="292"/>
        <v>0</v>
      </c>
      <c r="LO71" s="48">
        <f t="shared" si="292"/>
        <v>0</v>
      </c>
      <c r="LP71" s="48">
        <f t="shared" si="292"/>
        <v>0</v>
      </c>
      <c r="LQ71" s="48">
        <f t="shared" si="293"/>
        <v>0</v>
      </c>
      <c r="LR71" s="48">
        <f t="shared" si="293"/>
        <v>0</v>
      </c>
      <c r="LS71" s="48">
        <f t="shared" si="293"/>
        <v>0</v>
      </c>
      <c r="LT71" s="48">
        <f t="shared" si="293"/>
        <v>0</v>
      </c>
      <c r="LU71" s="48">
        <f t="shared" si="293"/>
        <v>0</v>
      </c>
      <c r="LV71" s="48">
        <f t="shared" si="293"/>
        <v>0</v>
      </c>
      <c r="LW71" s="48">
        <f t="shared" si="293"/>
        <v>0</v>
      </c>
      <c r="LX71" s="48">
        <f t="shared" si="293"/>
        <v>0</v>
      </c>
      <c r="LY71" s="48">
        <f t="shared" si="293"/>
        <v>0</v>
      </c>
      <c r="LZ71" s="48">
        <f t="shared" si="293"/>
        <v>0</v>
      </c>
      <c r="MA71" s="48">
        <f t="shared" si="294"/>
        <v>0</v>
      </c>
      <c r="MB71" s="48">
        <f t="shared" si="294"/>
        <v>0</v>
      </c>
      <c r="MC71" s="48">
        <f t="shared" si="294"/>
        <v>0</v>
      </c>
      <c r="MD71" s="48">
        <f t="shared" si="294"/>
        <v>0</v>
      </c>
      <c r="ME71" s="48">
        <f t="shared" si="294"/>
        <v>0</v>
      </c>
      <c r="MF71" s="48">
        <f t="shared" si="294"/>
        <v>0</v>
      </c>
      <c r="MG71" s="48">
        <f t="shared" si="294"/>
        <v>0</v>
      </c>
      <c r="MH71" s="48">
        <f t="shared" si="294"/>
        <v>0</v>
      </c>
      <c r="MI71" s="48">
        <f t="shared" si="294"/>
        <v>0</v>
      </c>
      <c r="MJ71" s="48">
        <f t="shared" si="294"/>
        <v>0</v>
      </c>
      <c r="MK71" s="48">
        <f t="shared" si="295"/>
        <v>0</v>
      </c>
      <c r="ML71" s="48">
        <f t="shared" si="295"/>
        <v>0</v>
      </c>
      <c r="MM71" s="48">
        <f t="shared" si="295"/>
        <v>0</v>
      </c>
      <c r="MN71" s="48">
        <f t="shared" si="295"/>
        <v>0</v>
      </c>
      <c r="MO71" s="48">
        <f t="shared" si="295"/>
        <v>0</v>
      </c>
      <c r="MP71" s="48">
        <f t="shared" si="295"/>
        <v>0</v>
      </c>
      <c r="MQ71" s="48">
        <f t="shared" si="295"/>
        <v>0</v>
      </c>
      <c r="MR71" s="48">
        <f t="shared" si="295"/>
        <v>0</v>
      </c>
      <c r="MS71" s="48">
        <f t="shared" si="295"/>
        <v>0</v>
      </c>
      <c r="MT71" s="48">
        <f t="shared" si="295"/>
        <v>0</v>
      </c>
      <c r="MU71" s="48">
        <f t="shared" si="296"/>
        <v>0</v>
      </c>
      <c r="MV71" s="48">
        <f t="shared" si="296"/>
        <v>0</v>
      </c>
      <c r="MW71" s="48">
        <f t="shared" si="296"/>
        <v>0</v>
      </c>
      <c r="MX71" s="48">
        <f t="shared" si="296"/>
        <v>0</v>
      </c>
      <c r="MY71" s="48">
        <f t="shared" si="296"/>
        <v>0</v>
      </c>
      <c r="MZ71" s="48">
        <f t="shared" si="296"/>
        <v>0</v>
      </c>
      <c r="NA71" s="48">
        <f t="shared" si="296"/>
        <v>0</v>
      </c>
      <c r="NB71" s="48">
        <f t="shared" si="296"/>
        <v>0</v>
      </c>
      <c r="NC71" s="48">
        <f t="shared" si="296"/>
        <v>0</v>
      </c>
      <c r="ND71" s="48">
        <f t="shared" si="296"/>
        <v>0</v>
      </c>
      <c r="NE71" s="48">
        <f t="shared" si="297"/>
        <v>0</v>
      </c>
      <c r="NF71" s="48">
        <f t="shared" si="297"/>
        <v>0</v>
      </c>
      <c r="NG71" s="48">
        <f t="shared" si="297"/>
        <v>0</v>
      </c>
      <c r="NH71" s="48">
        <f t="shared" si="297"/>
        <v>0</v>
      </c>
      <c r="NI71" s="48">
        <f t="shared" si="297"/>
        <v>0</v>
      </c>
      <c r="NJ71" s="48">
        <f t="shared" si="297"/>
        <v>0</v>
      </c>
      <c r="NK71" s="48">
        <f t="shared" si="297"/>
        <v>0</v>
      </c>
      <c r="NL71" s="48">
        <f t="shared" si="297"/>
        <v>0</v>
      </c>
      <c r="NM71" s="48">
        <f t="shared" si="297"/>
        <v>0</v>
      </c>
      <c r="NN71" s="48">
        <f t="shared" si="297"/>
        <v>0</v>
      </c>
      <c r="NO71" s="48">
        <f t="shared" si="298"/>
        <v>0</v>
      </c>
      <c r="NP71" s="48">
        <f t="shared" si="298"/>
        <v>0</v>
      </c>
      <c r="NQ71" s="48">
        <f t="shared" si="298"/>
        <v>0</v>
      </c>
      <c r="NR71" s="48">
        <f t="shared" si="298"/>
        <v>0</v>
      </c>
      <c r="NS71" s="48">
        <f t="shared" si="298"/>
        <v>0</v>
      </c>
      <c r="NT71" s="48">
        <f t="shared" si="298"/>
        <v>0</v>
      </c>
      <c r="NU71" s="48">
        <f t="shared" si="298"/>
        <v>0</v>
      </c>
      <c r="NV71" s="48">
        <f t="shared" si="298"/>
        <v>0</v>
      </c>
      <c r="NW71" s="48">
        <f t="shared" si="298"/>
        <v>0</v>
      </c>
      <c r="NX71" s="48">
        <f t="shared" si="298"/>
        <v>0</v>
      </c>
      <c r="NY71" s="48">
        <f t="shared" si="299"/>
        <v>0</v>
      </c>
      <c r="NZ71" s="48">
        <f t="shared" si="299"/>
        <v>0</v>
      </c>
      <c r="OA71" s="48">
        <f t="shared" si="299"/>
        <v>0</v>
      </c>
      <c r="OB71" s="48">
        <f t="shared" si="299"/>
        <v>0</v>
      </c>
      <c r="OC71" s="48">
        <f t="shared" si="299"/>
        <v>0</v>
      </c>
      <c r="OD71" s="48">
        <f t="shared" si="299"/>
        <v>0</v>
      </c>
      <c r="OE71" s="48">
        <f t="shared" si="299"/>
        <v>0</v>
      </c>
      <c r="OF71" s="48">
        <f t="shared" si="299"/>
        <v>0</v>
      </c>
      <c r="OG71" s="48">
        <f t="shared" si="299"/>
        <v>0</v>
      </c>
      <c r="OH71" s="48">
        <f t="shared" si="299"/>
        <v>0</v>
      </c>
      <c r="OI71" s="48">
        <f t="shared" si="300"/>
        <v>0</v>
      </c>
      <c r="OJ71" s="48">
        <f t="shared" si="300"/>
        <v>0</v>
      </c>
      <c r="OK71" s="48">
        <f t="shared" si="300"/>
        <v>0</v>
      </c>
      <c r="OL71" s="48">
        <f t="shared" si="300"/>
        <v>0</v>
      </c>
      <c r="OM71" s="48">
        <f t="shared" si="300"/>
        <v>0</v>
      </c>
      <c r="ON71" s="48">
        <f t="shared" si="300"/>
        <v>0</v>
      </c>
      <c r="OO71" s="48">
        <f t="shared" si="300"/>
        <v>0</v>
      </c>
      <c r="OP71" s="48">
        <f t="shared" si="300"/>
        <v>0</v>
      </c>
      <c r="OQ71" s="48">
        <f t="shared" si="300"/>
        <v>0</v>
      </c>
      <c r="OR71" s="48">
        <f t="shared" si="300"/>
        <v>0</v>
      </c>
      <c r="OS71" s="48">
        <f t="shared" si="301"/>
        <v>0</v>
      </c>
      <c r="OT71" s="48">
        <f t="shared" si="301"/>
        <v>0</v>
      </c>
      <c r="OU71" s="48">
        <f t="shared" si="301"/>
        <v>0</v>
      </c>
      <c r="OV71" s="48">
        <f t="shared" si="301"/>
        <v>0</v>
      </c>
      <c r="OW71" s="48">
        <f t="shared" si="301"/>
        <v>0</v>
      </c>
      <c r="OX71" s="48">
        <f t="shared" si="301"/>
        <v>0</v>
      </c>
      <c r="OY71" s="48">
        <f t="shared" si="301"/>
        <v>0</v>
      </c>
      <c r="OZ71" s="48">
        <f t="shared" si="301"/>
        <v>0</v>
      </c>
      <c r="PA71" s="48">
        <f t="shared" si="301"/>
        <v>0</v>
      </c>
      <c r="PB71" s="48">
        <f t="shared" si="301"/>
        <v>0</v>
      </c>
      <c r="PC71" s="48">
        <f t="shared" si="302"/>
        <v>0</v>
      </c>
      <c r="PD71" s="48">
        <f t="shared" si="302"/>
        <v>0</v>
      </c>
      <c r="PE71" s="48">
        <f t="shared" si="302"/>
        <v>0</v>
      </c>
      <c r="PF71" s="48">
        <f t="shared" si="302"/>
        <v>0</v>
      </c>
      <c r="PG71" s="48">
        <f t="shared" si="302"/>
        <v>0</v>
      </c>
      <c r="PH71" s="48">
        <f t="shared" si="302"/>
        <v>0</v>
      </c>
      <c r="PI71" s="48">
        <f t="shared" si="302"/>
        <v>0</v>
      </c>
      <c r="PJ71" s="48">
        <f t="shared" si="302"/>
        <v>0</v>
      </c>
      <c r="PK71" s="48">
        <f t="shared" si="302"/>
        <v>0</v>
      </c>
      <c r="PL71" s="48">
        <f t="shared" si="302"/>
        <v>0</v>
      </c>
      <c r="PM71" s="48">
        <f t="shared" si="302"/>
        <v>0</v>
      </c>
      <c r="PN71" s="48">
        <f t="shared" si="302"/>
        <v>0</v>
      </c>
    </row>
    <row r="72" spans="1:430" ht="18" x14ac:dyDescent="0.3">
      <c r="A72" s="99">
        <v>10</v>
      </c>
      <c r="B72" s="99">
        <v>1000</v>
      </c>
      <c r="C72" s="6">
        <f>IF(A72&lt;=0,0,B72/A72)</f>
        <v>100</v>
      </c>
      <c r="D72" s="20">
        <f>IF(A72&lt;=0,0,SQRT(C72))</f>
        <v>10</v>
      </c>
      <c r="E72" s="12"/>
      <c r="F72" s="28"/>
      <c r="G72" s="28"/>
      <c r="H72" s="28"/>
      <c r="I72" s="28"/>
      <c r="J72" s="28"/>
      <c r="K72" s="12"/>
      <c r="L72" s="12"/>
      <c r="M72" s="12"/>
      <c r="N72" s="12"/>
      <c r="O72" s="12"/>
      <c r="P72" s="12"/>
      <c r="Q72" s="12"/>
      <c r="S72" s="12"/>
      <c r="W72" s="46">
        <v>69</v>
      </c>
      <c r="X72" s="49">
        <f t="shared" si="308"/>
        <v>345</v>
      </c>
      <c r="Y72" s="52" t="str">
        <f t="shared" si="303"/>
        <v/>
      </c>
      <c r="Z72" s="63">
        <f t="shared" si="304"/>
        <v>0</v>
      </c>
      <c r="AA72" s="50">
        <f t="shared" si="187"/>
        <v>0</v>
      </c>
      <c r="AB72" s="50">
        <v>0</v>
      </c>
      <c r="AC72" s="62">
        <f t="shared" si="309"/>
        <v>211.7758949671387</v>
      </c>
      <c r="AD72" s="54"/>
      <c r="AE72" s="46">
        <v>70</v>
      </c>
      <c r="AF72" s="51">
        <f t="shared" si="305"/>
        <v>0</v>
      </c>
      <c r="AG72" s="51">
        <f t="shared" si="265"/>
        <v>0</v>
      </c>
      <c r="AH72" s="51">
        <f t="shared" si="265"/>
        <v>0</v>
      </c>
      <c r="AI72" s="51">
        <f t="shared" si="265"/>
        <v>0</v>
      </c>
      <c r="AJ72" s="51">
        <f t="shared" si="265"/>
        <v>0</v>
      </c>
      <c r="AK72" s="51">
        <f t="shared" si="265"/>
        <v>0</v>
      </c>
      <c r="AL72" s="51">
        <f t="shared" si="265"/>
        <v>0</v>
      </c>
      <c r="AM72" s="51">
        <f t="shared" si="265"/>
        <v>0</v>
      </c>
      <c r="AN72" s="51">
        <f t="shared" si="265"/>
        <v>0</v>
      </c>
      <c r="AO72" s="51">
        <f t="shared" si="265"/>
        <v>0</v>
      </c>
      <c r="AP72" s="51">
        <f t="shared" si="265"/>
        <v>0</v>
      </c>
      <c r="AQ72" s="51">
        <f t="shared" si="266"/>
        <v>0</v>
      </c>
      <c r="AR72" s="51">
        <f t="shared" si="266"/>
        <v>0</v>
      </c>
      <c r="AS72" s="51">
        <f t="shared" si="266"/>
        <v>0</v>
      </c>
      <c r="AT72" s="51">
        <f t="shared" si="266"/>
        <v>0</v>
      </c>
      <c r="AU72" s="51">
        <f t="shared" si="266"/>
        <v>0</v>
      </c>
      <c r="AV72" s="51">
        <f t="shared" si="266"/>
        <v>0</v>
      </c>
      <c r="AW72" s="51">
        <f t="shared" si="266"/>
        <v>0</v>
      </c>
      <c r="AX72" s="51">
        <f t="shared" si="266"/>
        <v>0</v>
      </c>
      <c r="AY72" s="51">
        <f t="shared" si="266"/>
        <v>0</v>
      </c>
      <c r="AZ72" s="51">
        <f t="shared" si="266"/>
        <v>0</v>
      </c>
      <c r="BA72" s="51">
        <f t="shared" si="267"/>
        <v>0</v>
      </c>
      <c r="BB72" s="51">
        <f t="shared" si="267"/>
        <v>0</v>
      </c>
      <c r="BC72" s="51">
        <f t="shared" si="267"/>
        <v>0</v>
      </c>
      <c r="BD72" s="51">
        <f t="shared" si="267"/>
        <v>0</v>
      </c>
      <c r="BE72" s="51">
        <f t="shared" si="267"/>
        <v>0</v>
      </c>
      <c r="BF72" s="51">
        <f t="shared" si="267"/>
        <v>0</v>
      </c>
      <c r="BG72" s="51">
        <f t="shared" si="267"/>
        <v>0</v>
      </c>
      <c r="BH72" s="51">
        <f t="shared" si="267"/>
        <v>0</v>
      </c>
      <c r="BI72" s="51">
        <f t="shared" si="267"/>
        <v>0</v>
      </c>
      <c r="BJ72" s="51">
        <f t="shared" si="267"/>
        <v>0</v>
      </c>
      <c r="BK72" s="51">
        <f t="shared" si="268"/>
        <v>0</v>
      </c>
      <c r="BL72" s="51">
        <f t="shared" si="268"/>
        <v>0</v>
      </c>
      <c r="BM72" s="51">
        <f t="shared" si="268"/>
        <v>0</v>
      </c>
      <c r="BN72" s="51">
        <f t="shared" si="268"/>
        <v>0</v>
      </c>
      <c r="BO72" s="51">
        <f t="shared" si="268"/>
        <v>0</v>
      </c>
      <c r="BP72" s="51">
        <f t="shared" si="268"/>
        <v>0</v>
      </c>
      <c r="BQ72" s="51">
        <f t="shared" si="268"/>
        <v>0</v>
      </c>
      <c r="BR72" s="51">
        <f t="shared" si="268"/>
        <v>0</v>
      </c>
      <c r="BS72" s="51">
        <f t="shared" si="268"/>
        <v>0</v>
      </c>
      <c r="BT72" s="51">
        <f t="shared" si="268"/>
        <v>0</v>
      </c>
      <c r="BU72" s="51">
        <f t="shared" si="269"/>
        <v>0</v>
      </c>
      <c r="BV72" s="51">
        <f t="shared" si="269"/>
        <v>0</v>
      </c>
      <c r="BW72" s="51">
        <f t="shared" si="269"/>
        <v>0</v>
      </c>
      <c r="BX72" s="51">
        <f t="shared" si="269"/>
        <v>0</v>
      </c>
      <c r="BY72" s="51">
        <f t="shared" si="269"/>
        <v>0</v>
      </c>
      <c r="BZ72" s="51">
        <f t="shared" si="269"/>
        <v>0</v>
      </c>
      <c r="CA72" s="51">
        <f t="shared" si="269"/>
        <v>0</v>
      </c>
      <c r="CB72" s="51">
        <f t="shared" si="269"/>
        <v>0</v>
      </c>
      <c r="CC72" s="51">
        <f t="shared" si="269"/>
        <v>1.4372901692793086E-5</v>
      </c>
      <c r="CD72" s="51">
        <f t="shared" si="269"/>
        <v>2.7857067307628778E-5</v>
      </c>
      <c r="CE72" s="51">
        <f t="shared" si="270"/>
        <v>4.1075027703360157E-5</v>
      </c>
      <c r="CF72" s="51">
        <f t="shared" si="270"/>
        <v>5.9699549011322866E-5</v>
      </c>
      <c r="CG72" s="51">
        <f t="shared" si="270"/>
        <v>8.7540741517313391E-5</v>
      </c>
      <c r="CH72" s="51">
        <f t="shared" si="270"/>
        <v>1.2837388479443857E-4</v>
      </c>
      <c r="CI72" s="51">
        <f t="shared" si="270"/>
        <v>1.8776725283595457E-4</v>
      </c>
      <c r="CJ72" s="51">
        <f t="shared" si="270"/>
        <v>2.7490993918839258E-4</v>
      </c>
      <c r="CK72" s="51">
        <f t="shared" si="270"/>
        <v>4.0443968208431289E-4</v>
      </c>
      <c r="CL72" s="51">
        <f t="shared" si="270"/>
        <v>5.9827068957529241E-4</v>
      </c>
      <c r="CM72" s="51">
        <f t="shared" si="270"/>
        <v>8.8742146466493359E-4</v>
      </c>
      <c r="CN72" s="51">
        <f t="shared" si="270"/>
        <v>1.3138426304416823E-3</v>
      </c>
      <c r="CO72" s="51">
        <f t="shared" si="271"/>
        <v>1.9322447552118155E-3</v>
      </c>
      <c r="CP72" s="51">
        <f t="shared" si="271"/>
        <v>2.9578823769679957E-3</v>
      </c>
      <c r="CQ72" s="51">
        <f t="shared" si="271"/>
        <v>4.3725776573519236E-3</v>
      </c>
      <c r="CR72" s="51">
        <f t="shared" si="271"/>
        <v>5.6037913669719245E-3</v>
      </c>
      <c r="CS72" s="51">
        <f t="shared" si="271"/>
        <v>6.0067150249743864E-3</v>
      </c>
      <c r="CT72" s="51">
        <f t="shared" si="271"/>
        <v>5.0334268353983951E-3</v>
      </c>
      <c r="CU72" s="51">
        <f t="shared" si="271"/>
        <v>2.648818732339102E-3</v>
      </c>
      <c r="CV72" s="51">
        <f t="shared" si="271"/>
        <v>7.6072713075802073E-4</v>
      </c>
      <c r="CW72" s="51">
        <f t="shared" si="271"/>
        <v>0</v>
      </c>
      <c r="CX72" s="51">
        <f t="shared" si="271"/>
        <v>0</v>
      </c>
      <c r="CY72" s="51">
        <f t="shared" si="272"/>
        <v>0</v>
      </c>
      <c r="CZ72" s="51">
        <f t="shared" si="272"/>
        <v>0</v>
      </c>
      <c r="DA72" s="51">
        <f t="shared" si="272"/>
        <v>0</v>
      </c>
      <c r="DB72" s="51">
        <f t="shared" si="272"/>
        <v>0</v>
      </c>
      <c r="DC72" s="51">
        <f t="shared" si="272"/>
        <v>0</v>
      </c>
      <c r="DD72" s="51">
        <f t="shared" si="272"/>
        <v>0</v>
      </c>
      <c r="DE72" s="51">
        <f t="shared" si="272"/>
        <v>0</v>
      </c>
      <c r="DF72" s="51">
        <f t="shared" si="272"/>
        <v>0</v>
      </c>
      <c r="DG72" s="51">
        <f t="shared" si="272"/>
        <v>0</v>
      </c>
      <c r="DH72" s="51">
        <f t="shared" si="272"/>
        <v>0</v>
      </c>
      <c r="DI72" s="51">
        <f t="shared" si="273"/>
        <v>0</v>
      </c>
      <c r="DJ72" s="51">
        <f t="shared" si="273"/>
        <v>0</v>
      </c>
      <c r="DK72" s="51">
        <f t="shared" si="273"/>
        <v>0</v>
      </c>
      <c r="DL72" s="51">
        <f t="shared" si="273"/>
        <v>0</v>
      </c>
      <c r="DM72" s="51">
        <f t="shared" si="273"/>
        <v>0</v>
      </c>
      <c r="DN72" s="51">
        <f t="shared" si="273"/>
        <v>0</v>
      </c>
      <c r="DO72" s="51">
        <f t="shared" si="273"/>
        <v>0</v>
      </c>
      <c r="DP72" s="51">
        <f t="shared" si="273"/>
        <v>0</v>
      </c>
      <c r="DQ72" s="51">
        <f t="shared" si="273"/>
        <v>0</v>
      </c>
      <c r="DR72" s="51">
        <f t="shared" si="273"/>
        <v>0</v>
      </c>
      <c r="DS72" s="51">
        <f t="shared" si="274"/>
        <v>0</v>
      </c>
      <c r="DT72" s="51">
        <f t="shared" si="274"/>
        <v>0</v>
      </c>
      <c r="DU72" s="51">
        <f t="shared" si="274"/>
        <v>0</v>
      </c>
      <c r="DV72" s="51">
        <f t="shared" si="274"/>
        <v>0</v>
      </c>
      <c r="DW72" s="51">
        <f t="shared" si="274"/>
        <v>0</v>
      </c>
      <c r="DX72" s="51">
        <f t="shared" si="274"/>
        <v>0</v>
      </c>
      <c r="DY72" s="51">
        <f t="shared" si="274"/>
        <v>0</v>
      </c>
      <c r="DZ72" s="51">
        <f t="shared" si="274"/>
        <v>0</v>
      </c>
      <c r="EA72" s="51">
        <f t="shared" si="274"/>
        <v>0</v>
      </c>
      <c r="EB72" s="51">
        <f t="shared" si="274"/>
        <v>0</v>
      </c>
      <c r="EC72" s="51">
        <f t="shared" si="275"/>
        <v>0</v>
      </c>
      <c r="ED72" s="51">
        <f t="shared" si="275"/>
        <v>0</v>
      </c>
      <c r="EE72" s="51">
        <f t="shared" si="275"/>
        <v>0</v>
      </c>
      <c r="EF72" s="51">
        <f t="shared" si="275"/>
        <v>0</v>
      </c>
      <c r="EG72" s="51">
        <f t="shared" si="275"/>
        <v>0</v>
      </c>
      <c r="EH72" s="51">
        <f t="shared" si="275"/>
        <v>0</v>
      </c>
      <c r="EI72" s="51">
        <f t="shared" si="275"/>
        <v>0</v>
      </c>
      <c r="EJ72" s="51">
        <f t="shared" si="275"/>
        <v>0</v>
      </c>
      <c r="EK72" s="51">
        <f t="shared" si="275"/>
        <v>0</v>
      </c>
      <c r="EL72" s="51">
        <f t="shared" si="275"/>
        <v>0</v>
      </c>
      <c r="EM72" s="51">
        <f t="shared" si="276"/>
        <v>0</v>
      </c>
      <c r="EN72" s="51">
        <f t="shared" si="276"/>
        <v>0</v>
      </c>
      <c r="EO72" s="51">
        <f t="shared" si="276"/>
        <v>0</v>
      </c>
      <c r="EP72" s="51">
        <f t="shared" si="276"/>
        <v>0</v>
      </c>
      <c r="EQ72" s="51">
        <f t="shared" si="276"/>
        <v>0</v>
      </c>
      <c r="ER72" s="51">
        <f t="shared" si="276"/>
        <v>0</v>
      </c>
      <c r="ES72" s="51">
        <f t="shared" si="276"/>
        <v>0</v>
      </c>
      <c r="ET72" s="51">
        <f t="shared" si="276"/>
        <v>0</v>
      </c>
      <c r="EU72" s="51">
        <f t="shared" si="276"/>
        <v>0</v>
      </c>
      <c r="EV72" s="51">
        <f t="shared" si="276"/>
        <v>0</v>
      </c>
      <c r="EW72" s="51">
        <f t="shared" si="277"/>
        <v>0</v>
      </c>
      <c r="EX72" s="51">
        <f t="shared" si="277"/>
        <v>0</v>
      </c>
      <c r="EY72" s="51">
        <f t="shared" si="277"/>
        <v>0</v>
      </c>
      <c r="EZ72" s="51">
        <f t="shared" si="277"/>
        <v>0</v>
      </c>
      <c r="FA72" s="51">
        <f t="shared" si="277"/>
        <v>0</v>
      </c>
      <c r="FB72" s="51">
        <f t="shared" si="277"/>
        <v>0</v>
      </c>
      <c r="FC72" s="51">
        <f t="shared" si="277"/>
        <v>0</v>
      </c>
      <c r="FD72" s="51">
        <f t="shared" si="277"/>
        <v>0</v>
      </c>
      <c r="FE72" s="51">
        <f t="shared" si="277"/>
        <v>0</v>
      </c>
      <c r="FF72" s="51">
        <f t="shared" si="277"/>
        <v>0</v>
      </c>
      <c r="FG72" s="51">
        <f t="shared" si="278"/>
        <v>0</v>
      </c>
      <c r="FH72" s="51">
        <f t="shared" si="278"/>
        <v>0</v>
      </c>
      <c r="FI72" s="51">
        <f t="shared" si="278"/>
        <v>0</v>
      </c>
      <c r="FJ72" s="51">
        <f t="shared" si="278"/>
        <v>0</v>
      </c>
      <c r="FK72" s="51">
        <f t="shared" si="278"/>
        <v>0</v>
      </c>
      <c r="FL72" s="51">
        <f t="shared" si="278"/>
        <v>0</v>
      </c>
      <c r="FM72" s="51">
        <f t="shared" si="278"/>
        <v>0</v>
      </c>
      <c r="FN72" s="51">
        <f t="shared" si="278"/>
        <v>0</v>
      </c>
      <c r="FO72" s="51">
        <f t="shared" si="278"/>
        <v>0</v>
      </c>
      <c r="FP72" s="51">
        <f t="shared" si="278"/>
        <v>0</v>
      </c>
      <c r="FQ72" s="51">
        <f t="shared" si="279"/>
        <v>0</v>
      </c>
      <c r="FR72" s="51">
        <f t="shared" si="279"/>
        <v>0</v>
      </c>
      <c r="FS72" s="51">
        <f t="shared" si="279"/>
        <v>0</v>
      </c>
      <c r="FT72" s="51">
        <f t="shared" si="279"/>
        <v>0</v>
      </c>
      <c r="FU72" s="51">
        <f t="shared" si="279"/>
        <v>0</v>
      </c>
      <c r="FV72" s="51">
        <f t="shared" si="279"/>
        <v>0</v>
      </c>
      <c r="FW72" s="51">
        <f t="shared" si="279"/>
        <v>0</v>
      </c>
      <c r="FX72" s="51">
        <f t="shared" si="279"/>
        <v>0</v>
      </c>
      <c r="FY72" s="51">
        <f t="shared" si="279"/>
        <v>0</v>
      </c>
      <c r="FZ72" s="51">
        <f t="shared" si="279"/>
        <v>0</v>
      </c>
      <c r="GA72" s="51">
        <f t="shared" si="280"/>
        <v>0</v>
      </c>
      <c r="GB72" s="51">
        <f t="shared" si="280"/>
        <v>0</v>
      </c>
      <c r="GC72" s="51">
        <f t="shared" si="280"/>
        <v>0</v>
      </c>
      <c r="GD72" s="51">
        <f t="shared" si="280"/>
        <v>0</v>
      </c>
      <c r="GE72" s="51">
        <f t="shared" si="280"/>
        <v>0</v>
      </c>
      <c r="GF72" s="51">
        <f t="shared" si="280"/>
        <v>0</v>
      </c>
      <c r="GG72" s="51">
        <f t="shared" si="280"/>
        <v>0</v>
      </c>
      <c r="GH72" s="51">
        <f t="shared" si="280"/>
        <v>0</v>
      </c>
      <c r="GI72" s="51">
        <f t="shared" si="280"/>
        <v>0</v>
      </c>
      <c r="GJ72" s="51">
        <f t="shared" si="280"/>
        <v>0</v>
      </c>
      <c r="GK72" s="51">
        <f t="shared" si="281"/>
        <v>0</v>
      </c>
      <c r="GL72" s="51">
        <f t="shared" si="281"/>
        <v>0</v>
      </c>
      <c r="GM72" s="51">
        <f t="shared" si="281"/>
        <v>0</v>
      </c>
      <c r="GN72" s="51">
        <f t="shared" si="281"/>
        <v>0</v>
      </c>
      <c r="GO72" s="51">
        <f t="shared" si="281"/>
        <v>0</v>
      </c>
      <c r="GP72" s="51">
        <f t="shared" si="281"/>
        <v>0</v>
      </c>
      <c r="GQ72" s="51">
        <f t="shared" si="281"/>
        <v>0</v>
      </c>
      <c r="GR72" s="51">
        <f t="shared" si="281"/>
        <v>0</v>
      </c>
      <c r="GS72" s="51">
        <f t="shared" si="281"/>
        <v>0</v>
      </c>
      <c r="GT72" s="51">
        <f t="shared" si="281"/>
        <v>0</v>
      </c>
      <c r="GU72" s="51">
        <f t="shared" si="282"/>
        <v>0</v>
      </c>
      <c r="GV72" s="51">
        <f t="shared" si="282"/>
        <v>0</v>
      </c>
      <c r="GW72" s="51">
        <f t="shared" si="282"/>
        <v>0</v>
      </c>
      <c r="GX72" s="51">
        <f t="shared" si="282"/>
        <v>0</v>
      </c>
      <c r="GY72" s="51">
        <f t="shared" si="282"/>
        <v>0</v>
      </c>
      <c r="GZ72" s="51">
        <f t="shared" si="282"/>
        <v>0</v>
      </c>
      <c r="HA72" s="51">
        <f t="shared" si="282"/>
        <v>0</v>
      </c>
      <c r="HB72" s="51">
        <f t="shared" si="282"/>
        <v>0</v>
      </c>
      <c r="HC72" s="51">
        <f t="shared" si="282"/>
        <v>0</v>
      </c>
      <c r="HD72" s="51">
        <f t="shared" si="282"/>
        <v>0</v>
      </c>
      <c r="HE72" s="51">
        <f t="shared" si="283"/>
        <v>0</v>
      </c>
      <c r="HF72" s="51">
        <f t="shared" si="283"/>
        <v>0</v>
      </c>
      <c r="HG72" s="51">
        <f t="shared" si="283"/>
        <v>0</v>
      </c>
      <c r="HH72" s="51">
        <f t="shared" si="283"/>
        <v>0</v>
      </c>
      <c r="HI72" s="51">
        <f t="shared" si="283"/>
        <v>0</v>
      </c>
      <c r="HJ72" s="51">
        <f t="shared" si="283"/>
        <v>0</v>
      </c>
      <c r="HK72" s="51">
        <f t="shared" si="283"/>
        <v>0</v>
      </c>
      <c r="HL72" s="51">
        <f t="shared" si="283"/>
        <v>0</v>
      </c>
      <c r="HM72" s="51">
        <f t="shared" si="283"/>
        <v>0</v>
      </c>
      <c r="HN72" s="51">
        <f t="shared" si="283"/>
        <v>0</v>
      </c>
      <c r="HO72" s="51">
        <f t="shared" si="283"/>
        <v>0</v>
      </c>
      <c r="HP72" s="51">
        <f t="shared" si="283"/>
        <v>0</v>
      </c>
      <c r="HR72" s="46">
        <v>69</v>
      </c>
      <c r="HS72" s="49">
        <f t="shared" si="310"/>
        <v>345</v>
      </c>
      <c r="HT72" s="52" t="str">
        <f t="shared" si="311"/>
        <v/>
      </c>
      <c r="HU72" s="63">
        <f t="shared" si="312"/>
        <v>0</v>
      </c>
      <c r="HV72" s="50">
        <f t="shared" si="207"/>
        <v>0</v>
      </c>
      <c r="HW72" s="50" t="str">
        <f t="shared" si="306"/>
        <v>05:45</v>
      </c>
      <c r="HX72" s="50">
        <v>0</v>
      </c>
      <c r="HY72" s="62">
        <f>HY71+HX72*Escenario1!$D$15*0.06</f>
        <v>468.72665229745769</v>
      </c>
      <c r="HZ72" s="50">
        <f t="shared" si="313"/>
        <v>0</v>
      </c>
      <c r="IA72" s="64">
        <f>IA71+HZ72*Escenario1!$D$15*0.06</f>
        <v>258.16395932323189</v>
      </c>
      <c r="IB72" s="54"/>
      <c r="IC72" s="47">
        <v>70</v>
      </c>
      <c r="ID72" s="48">
        <f t="shared" si="307"/>
        <v>0</v>
      </c>
      <c r="IE72" s="48">
        <f t="shared" si="284"/>
        <v>0</v>
      </c>
      <c r="IF72" s="48">
        <f t="shared" si="284"/>
        <v>0</v>
      </c>
      <c r="IG72" s="48">
        <f t="shared" si="284"/>
        <v>0</v>
      </c>
      <c r="IH72" s="48">
        <f t="shared" si="284"/>
        <v>0</v>
      </c>
      <c r="II72" s="48">
        <f t="shared" si="284"/>
        <v>0</v>
      </c>
      <c r="IJ72" s="48">
        <f t="shared" si="284"/>
        <v>0</v>
      </c>
      <c r="IK72" s="48">
        <f t="shared" si="284"/>
        <v>0</v>
      </c>
      <c r="IL72" s="48">
        <f t="shared" si="284"/>
        <v>0</v>
      </c>
      <c r="IM72" s="48">
        <f t="shared" si="284"/>
        <v>0</v>
      </c>
      <c r="IN72" s="48">
        <f t="shared" si="284"/>
        <v>0</v>
      </c>
      <c r="IO72" s="48">
        <f t="shared" si="285"/>
        <v>0</v>
      </c>
      <c r="IP72" s="48">
        <f t="shared" si="285"/>
        <v>0</v>
      </c>
      <c r="IQ72" s="48">
        <f t="shared" si="285"/>
        <v>0</v>
      </c>
      <c r="IR72" s="48">
        <f t="shared" si="285"/>
        <v>0</v>
      </c>
      <c r="IS72" s="48">
        <f t="shared" si="285"/>
        <v>0</v>
      </c>
      <c r="IT72" s="48">
        <f t="shared" si="285"/>
        <v>0</v>
      </c>
      <c r="IU72" s="48">
        <f t="shared" si="285"/>
        <v>0</v>
      </c>
      <c r="IV72" s="48">
        <f t="shared" si="285"/>
        <v>0</v>
      </c>
      <c r="IW72" s="48">
        <f t="shared" si="285"/>
        <v>0</v>
      </c>
      <c r="IX72" s="48">
        <f t="shared" si="285"/>
        <v>0</v>
      </c>
      <c r="IY72" s="48">
        <f t="shared" si="286"/>
        <v>0</v>
      </c>
      <c r="IZ72" s="48">
        <f t="shared" si="286"/>
        <v>0</v>
      </c>
      <c r="JA72" s="48">
        <f t="shared" si="286"/>
        <v>0</v>
      </c>
      <c r="JB72" s="48">
        <f t="shared" si="286"/>
        <v>0</v>
      </c>
      <c r="JC72" s="48">
        <f t="shared" si="286"/>
        <v>0</v>
      </c>
      <c r="JD72" s="48">
        <f t="shared" si="286"/>
        <v>0</v>
      </c>
      <c r="JE72" s="48">
        <f t="shared" si="286"/>
        <v>0</v>
      </c>
      <c r="JF72" s="48">
        <f t="shared" si="286"/>
        <v>0</v>
      </c>
      <c r="JG72" s="48">
        <f t="shared" si="286"/>
        <v>0</v>
      </c>
      <c r="JH72" s="48">
        <f t="shared" si="286"/>
        <v>0</v>
      </c>
      <c r="JI72" s="48">
        <f t="shared" si="287"/>
        <v>0</v>
      </c>
      <c r="JJ72" s="48">
        <f t="shared" si="287"/>
        <v>0</v>
      </c>
      <c r="JK72" s="48">
        <f t="shared" si="287"/>
        <v>0</v>
      </c>
      <c r="JL72" s="48">
        <f t="shared" si="287"/>
        <v>0</v>
      </c>
      <c r="JM72" s="48">
        <f t="shared" si="287"/>
        <v>0</v>
      </c>
      <c r="JN72" s="48">
        <f t="shared" si="287"/>
        <v>0</v>
      </c>
      <c r="JO72" s="48">
        <f t="shared" si="287"/>
        <v>0</v>
      </c>
      <c r="JP72" s="48">
        <f t="shared" si="287"/>
        <v>0</v>
      </c>
      <c r="JQ72" s="48">
        <f t="shared" si="287"/>
        <v>0</v>
      </c>
      <c r="JR72" s="48">
        <f t="shared" si="287"/>
        <v>0</v>
      </c>
      <c r="JS72" s="48">
        <f t="shared" si="288"/>
        <v>0</v>
      </c>
      <c r="JT72" s="48">
        <f t="shared" si="288"/>
        <v>0</v>
      </c>
      <c r="JU72" s="48">
        <f t="shared" si="288"/>
        <v>0</v>
      </c>
      <c r="JV72" s="48">
        <f t="shared" si="288"/>
        <v>0</v>
      </c>
      <c r="JW72" s="48">
        <f t="shared" si="288"/>
        <v>0</v>
      </c>
      <c r="JX72" s="48">
        <f t="shared" si="288"/>
        <v>0</v>
      </c>
      <c r="JY72" s="48">
        <f t="shared" si="288"/>
        <v>0</v>
      </c>
      <c r="JZ72" s="48">
        <f t="shared" si="288"/>
        <v>0</v>
      </c>
      <c r="KA72" s="48">
        <f t="shared" si="288"/>
        <v>0</v>
      </c>
      <c r="KB72" s="48">
        <f t="shared" si="288"/>
        <v>0</v>
      </c>
      <c r="KC72" s="48">
        <f t="shared" si="289"/>
        <v>0</v>
      </c>
      <c r="KD72" s="48">
        <f t="shared" si="289"/>
        <v>0</v>
      </c>
      <c r="KE72" s="48">
        <f t="shared" si="289"/>
        <v>0</v>
      </c>
      <c r="KF72" s="48">
        <f t="shared" si="289"/>
        <v>0</v>
      </c>
      <c r="KG72" s="48">
        <f t="shared" si="289"/>
        <v>0</v>
      </c>
      <c r="KH72" s="48">
        <f t="shared" si="289"/>
        <v>0</v>
      </c>
      <c r="KI72" s="48">
        <f t="shared" si="289"/>
        <v>0</v>
      </c>
      <c r="KJ72" s="48">
        <f t="shared" si="289"/>
        <v>0</v>
      </c>
      <c r="KK72" s="48">
        <f t="shared" si="289"/>
        <v>0</v>
      </c>
      <c r="KL72" s="48">
        <f t="shared" si="289"/>
        <v>4.4751983576649488E-5</v>
      </c>
      <c r="KM72" s="48">
        <f t="shared" si="290"/>
        <v>1.1151658490373781E-4</v>
      </c>
      <c r="KN72" s="48">
        <f t="shared" si="290"/>
        <v>2.5595687974807398E-4</v>
      </c>
      <c r="KO72" s="48">
        <f t="shared" si="290"/>
        <v>5.8604981628922268E-4</v>
      </c>
      <c r="KP72" s="48">
        <f t="shared" si="290"/>
        <v>1.3658629589843377E-3</v>
      </c>
      <c r="KQ72" s="48">
        <f t="shared" si="290"/>
        <v>3.2093238342923826E-3</v>
      </c>
      <c r="KR72" s="48">
        <f t="shared" si="290"/>
        <v>7.8504339864859992E-3</v>
      </c>
      <c r="KS72" s="48">
        <f t="shared" si="290"/>
        <v>1.2976985830460603E-2</v>
      </c>
      <c r="KT72" s="48">
        <f t="shared" si="290"/>
        <v>6.7154609757989992E-3</v>
      </c>
      <c r="KU72" s="48">
        <f t="shared" si="290"/>
        <v>0</v>
      </c>
      <c r="KV72" s="48">
        <f t="shared" si="290"/>
        <v>0</v>
      </c>
      <c r="KW72" s="48">
        <f t="shared" si="291"/>
        <v>0</v>
      </c>
      <c r="KX72" s="48">
        <f t="shared" si="291"/>
        <v>0</v>
      </c>
      <c r="KY72" s="48">
        <f t="shared" si="291"/>
        <v>0</v>
      </c>
      <c r="KZ72" s="48">
        <f t="shared" si="291"/>
        <v>0</v>
      </c>
      <c r="LA72" s="48">
        <f t="shared" si="291"/>
        <v>0</v>
      </c>
      <c r="LB72" s="48">
        <f t="shared" si="291"/>
        <v>0</v>
      </c>
      <c r="LC72" s="48">
        <f t="shared" si="291"/>
        <v>0</v>
      </c>
      <c r="LD72" s="48">
        <f t="shared" si="291"/>
        <v>0</v>
      </c>
      <c r="LE72" s="48">
        <f t="shared" si="291"/>
        <v>0</v>
      </c>
      <c r="LF72" s="48">
        <f t="shared" si="291"/>
        <v>0</v>
      </c>
      <c r="LG72" s="48">
        <f t="shared" si="292"/>
        <v>0</v>
      </c>
      <c r="LH72" s="48">
        <f t="shared" si="292"/>
        <v>0</v>
      </c>
      <c r="LI72" s="48">
        <f t="shared" si="292"/>
        <v>0</v>
      </c>
      <c r="LJ72" s="48">
        <f t="shared" si="292"/>
        <v>0</v>
      </c>
      <c r="LK72" s="48">
        <f t="shared" si="292"/>
        <v>0</v>
      </c>
      <c r="LL72" s="48">
        <f t="shared" si="292"/>
        <v>0</v>
      </c>
      <c r="LM72" s="48">
        <f t="shared" si="292"/>
        <v>0</v>
      </c>
      <c r="LN72" s="48">
        <f t="shared" si="292"/>
        <v>0</v>
      </c>
      <c r="LO72" s="48">
        <f t="shared" si="292"/>
        <v>0</v>
      </c>
      <c r="LP72" s="48">
        <f t="shared" si="292"/>
        <v>0</v>
      </c>
      <c r="LQ72" s="48">
        <f t="shared" si="293"/>
        <v>0</v>
      </c>
      <c r="LR72" s="48">
        <f t="shared" si="293"/>
        <v>0</v>
      </c>
      <c r="LS72" s="48">
        <f t="shared" si="293"/>
        <v>0</v>
      </c>
      <c r="LT72" s="48">
        <f t="shared" si="293"/>
        <v>0</v>
      </c>
      <c r="LU72" s="48">
        <f t="shared" si="293"/>
        <v>0</v>
      </c>
      <c r="LV72" s="48">
        <f t="shared" si="293"/>
        <v>0</v>
      </c>
      <c r="LW72" s="48">
        <f t="shared" si="293"/>
        <v>0</v>
      </c>
      <c r="LX72" s="48">
        <f t="shared" si="293"/>
        <v>0</v>
      </c>
      <c r="LY72" s="48">
        <f t="shared" si="293"/>
        <v>0</v>
      </c>
      <c r="LZ72" s="48">
        <f t="shared" si="293"/>
        <v>0</v>
      </c>
      <c r="MA72" s="48">
        <f t="shared" si="294"/>
        <v>0</v>
      </c>
      <c r="MB72" s="48">
        <f t="shared" si="294"/>
        <v>0</v>
      </c>
      <c r="MC72" s="48">
        <f t="shared" si="294"/>
        <v>0</v>
      </c>
      <c r="MD72" s="48">
        <f t="shared" si="294"/>
        <v>0</v>
      </c>
      <c r="ME72" s="48">
        <f t="shared" si="294"/>
        <v>0</v>
      </c>
      <c r="MF72" s="48">
        <f t="shared" si="294"/>
        <v>0</v>
      </c>
      <c r="MG72" s="48">
        <f t="shared" si="294"/>
        <v>0</v>
      </c>
      <c r="MH72" s="48">
        <f t="shared" si="294"/>
        <v>0</v>
      </c>
      <c r="MI72" s="48">
        <f t="shared" si="294"/>
        <v>0</v>
      </c>
      <c r="MJ72" s="48">
        <f t="shared" si="294"/>
        <v>0</v>
      </c>
      <c r="MK72" s="48">
        <f t="shared" si="295"/>
        <v>0</v>
      </c>
      <c r="ML72" s="48">
        <f t="shared" si="295"/>
        <v>0</v>
      </c>
      <c r="MM72" s="48">
        <f t="shared" si="295"/>
        <v>0</v>
      </c>
      <c r="MN72" s="48">
        <f t="shared" si="295"/>
        <v>0</v>
      </c>
      <c r="MO72" s="48">
        <f t="shared" si="295"/>
        <v>0</v>
      </c>
      <c r="MP72" s="48">
        <f t="shared" si="295"/>
        <v>0</v>
      </c>
      <c r="MQ72" s="48">
        <f t="shared" si="295"/>
        <v>0</v>
      </c>
      <c r="MR72" s="48">
        <f t="shared" si="295"/>
        <v>0</v>
      </c>
      <c r="MS72" s="48">
        <f t="shared" si="295"/>
        <v>0</v>
      </c>
      <c r="MT72" s="48">
        <f t="shared" si="295"/>
        <v>0</v>
      </c>
      <c r="MU72" s="48">
        <f t="shared" si="296"/>
        <v>0</v>
      </c>
      <c r="MV72" s="48">
        <f t="shared" si="296"/>
        <v>0</v>
      </c>
      <c r="MW72" s="48">
        <f t="shared" si="296"/>
        <v>0</v>
      </c>
      <c r="MX72" s="48">
        <f t="shared" si="296"/>
        <v>0</v>
      </c>
      <c r="MY72" s="48">
        <f t="shared" si="296"/>
        <v>0</v>
      </c>
      <c r="MZ72" s="48">
        <f t="shared" si="296"/>
        <v>0</v>
      </c>
      <c r="NA72" s="48">
        <f t="shared" si="296"/>
        <v>0</v>
      </c>
      <c r="NB72" s="48">
        <f t="shared" si="296"/>
        <v>0</v>
      </c>
      <c r="NC72" s="48">
        <f t="shared" si="296"/>
        <v>0</v>
      </c>
      <c r="ND72" s="48">
        <f t="shared" si="296"/>
        <v>0</v>
      </c>
      <c r="NE72" s="48">
        <f t="shared" si="297"/>
        <v>0</v>
      </c>
      <c r="NF72" s="48">
        <f t="shared" si="297"/>
        <v>0</v>
      </c>
      <c r="NG72" s="48">
        <f t="shared" si="297"/>
        <v>0</v>
      </c>
      <c r="NH72" s="48">
        <f t="shared" si="297"/>
        <v>0</v>
      </c>
      <c r="NI72" s="48">
        <f t="shared" si="297"/>
        <v>0</v>
      </c>
      <c r="NJ72" s="48">
        <f t="shared" si="297"/>
        <v>0</v>
      </c>
      <c r="NK72" s="48">
        <f t="shared" si="297"/>
        <v>0</v>
      </c>
      <c r="NL72" s="48">
        <f t="shared" si="297"/>
        <v>0</v>
      </c>
      <c r="NM72" s="48">
        <f t="shared" si="297"/>
        <v>0</v>
      </c>
      <c r="NN72" s="48">
        <f t="shared" si="297"/>
        <v>0</v>
      </c>
      <c r="NO72" s="48">
        <f t="shared" si="298"/>
        <v>0</v>
      </c>
      <c r="NP72" s="48">
        <f t="shared" si="298"/>
        <v>0</v>
      </c>
      <c r="NQ72" s="48">
        <f t="shared" si="298"/>
        <v>0</v>
      </c>
      <c r="NR72" s="48">
        <f t="shared" si="298"/>
        <v>0</v>
      </c>
      <c r="NS72" s="48">
        <f t="shared" si="298"/>
        <v>0</v>
      </c>
      <c r="NT72" s="48">
        <f t="shared" si="298"/>
        <v>0</v>
      </c>
      <c r="NU72" s="48">
        <f t="shared" si="298"/>
        <v>0</v>
      </c>
      <c r="NV72" s="48">
        <f t="shared" si="298"/>
        <v>0</v>
      </c>
      <c r="NW72" s="48">
        <f t="shared" si="298"/>
        <v>0</v>
      </c>
      <c r="NX72" s="48">
        <f t="shared" si="298"/>
        <v>0</v>
      </c>
      <c r="NY72" s="48">
        <f t="shared" si="299"/>
        <v>0</v>
      </c>
      <c r="NZ72" s="48">
        <f t="shared" si="299"/>
        <v>0</v>
      </c>
      <c r="OA72" s="48">
        <f t="shared" si="299"/>
        <v>0</v>
      </c>
      <c r="OB72" s="48">
        <f t="shared" si="299"/>
        <v>0</v>
      </c>
      <c r="OC72" s="48">
        <f t="shared" si="299"/>
        <v>0</v>
      </c>
      <c r="OD72" s="48">
        <f t="shared" si="299"/>
        <v>0</v>
      </c>
      <c r="OE72" s="48">
        <f t="shared" si="299"/>
        <v>0</v>
      </c>
      <c r="OF72" s="48">
        <f t="shared" si="299"/>
        <v>0</v>
      </c>
      <c r="OG72" s="48">
        <f t="shared" si="299"/>
        <v>0</v>
      </c>
      <c r="OH72" s="48">
        <f t="shared" si="299"/>
        <v>0</v>
      </c>
      <c r="OI72" s="48">
        <f t="shared" si="300"/>
        <v>0</v>
      </c>
      <c r="OJ72" s="48">
        <f t="shared" si="300"/>
        <v>0</v>
      </c>
      <c r="OK72" s="48">
        <f t="shared" si="300"/>
        <v>0</v>
      </c>
      <c r="OL72" s="48">
        <f t="shared" si="300"/>
        <v>0</v>
      </c>
      <c r="OM72" s="48">
        <f t="shared" si="300"/>
        <v>0</v>
      </c>
      <c r="ON72" s="48">
        <f t="shared" si="300"/>
        <v>0</v>
      </c>
      <c r="OO72" s="48">
        <f t="shared" si="300"/>
        <v>0</v>
      </c>
      <c r="OP72" s="48">
        <f t="shared" si="300"/>
        <v>0</v>
      </c>
      <c r="OQ72" s="48">
        <f t="shared" si="300"/>
        <v>0</v>
      </c>
      <c r="OR72" s="48">
        <f t="shared" si="300"/>
        <v>0</v>
      </c>
      <c r="OS72" s="48">
        <f t="shared" si="301"/>
        <v>0</v>
      </c>
      <c r="OT72" s="48">
        <f t="shared" si="301"/>
        <v>0</v>
      </c>
      <c r="OU72" s="48">
        <f t="shared" si="301"/>
        <v>0</v>
      </c>
      <c r="OV72" s="48">
        <f t="shared" si="301"/>
        <v>0</v>
      </c>
      <c r="OW72" s="48">
        <f t="shared" si="301"/>
        <v>0</v>
      </c>
      <c r="OX72" s="48">
        <f t="shared" si="301"/>
        <v>0</v>
      </c>
      <c r="OY72" s="48">
        <f t="shared" si="301"/>
        <v>0</v>
      </c>
      <c r="OZ72" s="48">
        <f t="shared" si="301"/>
        <v>0</v>
      </c>
      <c r="PA72" s="48">
        <f t="shared" si="301"/>
        <v>0</v>
      </c>
      <c r="PB72" s="48">
        <f t="shared" si="301"/>
        <v>0</v>
      </c>
      <c r="PC72" s="48">
        <f t="shared" si="302"/>
        <v>0</v>
      </c>
      <c r="PD72" s="48">
        <f t="shared" si="302"/>
        <v>0</v>
      </c>
      <c r="PE72" s="48">
        <f t="shared" si="302"/>
        <v>0</v>
      </c>
      <c r="PF72" s="48">
        <f t="shared" si="302"/>
        <v>0</v>
      </c>
      <c r="PG72" s="48">
        <f t="shared" si="302"/>
        <v>0</v>
      </c>
      <c r="PH72" s="48">
        <f t="shared" si="302"/>
        <v>0</v>
      </c>
      <c r="PI72" s="48">
        <f t="shared" si="302"/>
        <v>0</v>
      </c>
      <c r="PJ72" s="48">
        <f t="shared" si="302"/>
        <v>0</v>
      </c>
      <c r="PK72" s="48">
        <f t="shared" si="302"/>
        <v>0</v>
      </c>
      <c r="PL72" s="48">
        <f t="shared" si="302"/>
        <v>0</v>
      </c>
      <c r="PM72" s="48">
        <f t="shared" si="302"/>
        <v>0</v>
      </c>
      <c r="PN72" s="48">
        <f t="shared" si="302"/>
        <v>0</v>
      </c>
    </row>
    <row r="73" spans="1:430" x14ac:dyDescent="0.3">
      <c r="A73" s="34"/>
      <c r="B73" s="34"/>
      <c r="C73" s="6">
        <f>IF(A73&lt;=0,0,B73/A73)</f>
        <v>0</v>
      </c>
      <c r="D73" s="20">
        <f>IF(A73&lt;=0,0,SQRT(C73))</f>
        <v>0</v>
      </c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S73" s="12"/>
      <c r="W73" s="46">
        <v>70</v>
      </c>
      <c r="X73" s="49">
        <f t="shared" si="308"/>
        <v>350</v>
      </c>
      <c r="Y73" s="52" t="str">
        <f t="shared" si="303"/>
        <v/>
      </c>
      <c r="Z73" s="63">
        <f t="shared" si="304"/>
        <v>0</v>
      </c>
      <c r="AA73" s="50">
        <f t="shared" si="187"/>
        <v>0</v>
      </c>
      <c r="AB73" s="50">
        <v>0</v>
      </c>
      <c r="AC73" s="62">
        <f t="shared" si="309"/>
        <v>211.7758949671387</v>
      </c>
      <c r="AD73" s="54"/>
      <c r="AE73" s="46">
        <v>71</v>
      </c>
      <c r="AF73" s="51">
        <f t="shared" si="305"/>
        <v>0</v>
      </c>
      <c r="AG73" s="51">
        <f t="shared" si="265"/>
        <v>0</v>
      </c>
      <c r="AH73" s="51">
        <f t="shared" si="265"/>
        <v>0</v>
      </c>
      <c r="AI73" s="51">
        <f t="shared" si="265"/>
        <v>0</v>
      </c>
      <c r="AJ73" s="51">
        <f t="shared" si="265"/>
        <v>0</v>
      </c>
      <c r="AK73" s="51">
        <f t="shared" si="265"/>
        <v>0</v>
      </c>
      <c r="AL73" s="51">
        <f t="shared" si="265"/>
        <v>0</v>
      </c>
      <c r="AM73" s="51">
        <f t="shared" si="265"/>
        <v>0</v>
      </c>
      <c r="AN73" s="51">
        <f t="shared" si="265"/>
        <v>0</v>
      </c>
      <c r="AO73" s="51">
        <f t="shared" si="265"/>
        <v>0</v>
      </c>
      <c r="AP73" s="51">
        <f t="shared" si="265"/>
        <v>0</v>
      </c>
      <c r="AQ73" s="51">
        <f t="shared" si="266"/>
        <v>0</v>
      </c>
      <c r="AR73" s="51">
        <f t="shared" si="266"/>
        <v>0</v>
      </c>
      <c r="AS73" s="51">
        <f t="shared" si="266"/>
        <v>0</v>
      </c>
      <c r="AT73" s="51">
        <f t="shared" si="266"/>
        <v>0</v>
      </c>
      <c r="AU73" s="51">
        <f t="shared" si="266"/>
        <v>0</v>
      </c>
      <c r="AV73" s="51">
        <f t="shared" si="266"/>
        <v>0</v>
      </c>
      <c r="AW73" s="51">
        <f t="shared" si="266"/>
        <v>0</v>
      </c>
      <c r="AX73" s="51">
        <f t="shared" si="266"/>
        <v>0</v>
      </c>
      <c r="AY73" s="51">
        <f t="shared" si="266"/>
        <v>0</v>
      </c>
      <c r="AZ73" s="51">
        <f t="shared" si="266"/>
        <v>0</v>
      </c>
      <c r="BA73" s="51">
        <f t="shared" si="267"/>
        <v>0</v>
      </c>
      <c r="BB73" s="51">
        <f t="shared" si="267"/>
        <v>0</v>
      </c>
      <c r="BC73" s="51">
        <f t="shared" si="267"/>
        <v>0</v>
      </c>
      <c r="BD73" s="51">
        <f t="shared" si="267"/>
        <v>0</v>
      </c>
      <c r="BE73" s="51">
        <f t="shared" si="267"/>
        <v>0</v>
      </c>
      <c r="BF73" s="51">
        <f t="shared" si="267"/>
        <v>0</v>
      </c>
      <c r="BG73" s="51">
        <f t="shared" si="267"/>
        <v>0</v>
      </c>
      <c r="BH73" s="51">
        <f t="shared" si="267"/>
        <v>0</v>
      </c>
      <c r="BI73" s="51">
        <f t="shared" si="267"/>
        <v>0</v>
      </c>
      <c r="BJ73" s="51">
        <f t="shared" si="267"/>
        <v>0</v>
      </c>
      <c r="BK73" s="51">
        <f t="shared" si="268"/>
        <v>0</v>
      </c>
      <c r="BL73" s="51">
        <f t="shared" si="268"/>
        <v>0</v>
      </c>
      <c r="BM73" s="51">
        <f t="shared" si="268"/>
        <v>0</v>
      </c>
      <c r="BN73" s="51">
        <f t="shared" si="268"/>
        <v>0</v>
      </c>
      <c r="BO73" s="51">
        <f t="shared" si="268"/>
        <v>0</v>
      </c>
      <c r="BP73" s="51">
        <f t="shared" si="268"/>
        <v>0</v>
      </c>
      <c r="BQ73" s="51">
        <f t="shared" si="268"/>
        <v>0</v>
      </c>
      <c r="BR73" s="51">
        <f t="shared" si="268"/>
        <v>0</v>
      </c>
      <c r="BS73" s="51">
        <f t="shared" si="268"/>
        <v>0</v>
      </c>
      <c r="BT73" s="51">
        <f t="shared" si="268"/>
        <v>0</v>
      </c>
      <c r="BU73" s="51">
        <f t="shared" si="269"/>
        <v>0</v>
      </c>
      <c r="BV73" s="51">
        <f t="shared" si="269"/>
        <v>0</v>
      </c>
      <c r="BW73" s="51">
        <f t="shared" si="269"/>
        <v>0</v>
      </c>
      <c r="BX73" s="51">
        <f t="shared" si="269"/>
        <v>0</v>
      </c>
      <c r="BY73" s="51">
        <f t="shared" si="269"/>
        <v>0</v>
      </c>
      <c r="BZ73" s="51">
        <f t="shared" si="269"/>
        <v>0</v>
      </c>
      <c r="CA73" s="51">
        <f t="shared" si="269"/>
        <v>0</v>
      </c>
      <c r="CB73" s="51">
        <f t="shared" si="269"/>
        <v>0</v>
      </c>
      <c r="CC73" s="51">
        <f t="shared" si="269"/>
        <v>0</v>
      </c>
      <c r="CD73" s="51">
        <f t="shared" si="269"/>
        <v>1.4372901692793086E-5</v>
      </c>
      <c r="CE73" s="51">
        <f t="shared" si="270"/>
        <v>2.7857067307628778E-5</v>
      </c>
      <c r="CF73" s="51">
        <f t="shared" si="270"/>
        <v>4.1075027703360157E-5</v>
      </c>
      <c r="CG73" s="51">
        <f t="shared" si="270"/>
        <v>5.9699549011322866E-5</v>
      </c>
      <c r="CH73" s="51">
        <f t="shared" si="270"/>
        <v>8.7540741517313391E-5</v>
      </c>
      <c r="CI73" s="51">
        <f t="shared" si="270"/>
        <v>1.2837388479443857E-4</v>
      </c>
      <c r="CJ73" s="51">
        <f t="shared" si="270"/>
        <v>1.8776725283595457E-4</v>
      </c>
      <c r="CK73" s="51">
        <f t="shared" si="270"/>
        <v>2.7490993918839258E-4</v>
      </c>
      <c r="CL73" s="51">
        <f t="shared" si="270"/>
        <v>4.0443968208431289E-4</v>
      </c>
      <c r="CM73" s="51">
        <f t="shared" si="270"/>
        <v>5.9827068957529241E-4</v>
      </c>
      <c r="CN73" s="51">
        <f t="shared" si="270"/>
        <v>8.8742146466493359E-4</v>
      </c>
      <c r="CO73" s="51">
        <f t="shared" si="271"/>
        <v>1.3138426304416823E-3</v>
      </c>
      <c r="CP73" s="51">
        <f t="shared" si="271"/>
        <v>1.9322447552118155E-3</v>
      </c>
      <c r="CQ73" s="51">
        <f t="shared" si="271"/>
        <v>2.9578823769679957E-3</v>
      </c>
      <c r="CR73" s="51">
        <f t="shared" si="271"/>
        <v>4.3725776573519236E-3</v>
      </c>
      <c r="CS73" s="51">
        <f t="shared" si="271"/>
        <v>5.6037913669719245E-3</v>
      </c>
      <c r="CT73" s="51">
        <f t="shared" si="271"/>
        <v>6.0067150249743864E-3</v>
      </c>
      <c r="CU73" s="51">
        <f t="shared" si="271"/>
        <v>5.0334268353983951E-3</v>
      </c>
      <c r="CV73" s="51">
        <f t="shared" si="271"/>
        <v>2.648818732339102E-3</v>
      </c>
      <c r="CW73" s="51">
        <f t="shared" si="271"/>
        <v>7.6072713075802073E-4</v>
      </c>
      <c r="CX73" s="51">
        <f t="shared" si="271"/>
        <v>0</v>
      </c>
      <c r="CY73" s="51">
        <f t="shared" si="272"/>
        <v>0</v>
      </c>
      <c r="CZ73" s="51">
        <f t="shared" si="272"/>
        <v>0</v>
      </c>
      <c r="DA73" s="51">
        <f t="shared" si="272"/>
        <v>0</v>
      </c>
      <c r="DB73" s="51">
        <f t="shared" si="272"/>
        <v>0</v>
      </c>
      <c r="DC73" s="51">
        <f t="shared" si="272"/>
        <v>0</v>
      </c>
      <c r="DD73" s="51">
        <f t="shared" si="272"/>
        <v>0</v>
      </c>
      <c r="DE73" s="51">
        <f t="shared" si="272"/>
        <v>0</v>
      </c>
      <c r="DF73" s="51">
        <f t="shared" si="272"/>
        <v>0</v>
      </c>
      <c r="DG73" s="51">
        <f t="shared" si="272"/>
        <v>0</v>
      </c>
      <c r="DH73" s="51">
        <f t="shared" si="272"/>
        <v>0</v>
      </c>
      <c r="DI73" s="51">
        <f t="shared" si="273"/>
        <v>0</v>
      </c>
      <c r="DJ73" s="51">
        <f t="shared" si="273"/>
        <v>0</v>
      </c>
      <c r="DK73" s="51">
        <f t="shared" si="273"/>
        <v>0</v>
      </c>
      <c r="DL73" s="51">
        <f t="shared" si="273"/>
        <v>0</v>
      </c>
      <c r="DM73" s="51">
        <f t="shared" si="273"/>
        <v>0</v>
      </c>
      <c r="DN73" s="51">
        <f t="shared" si="273"/>
        <v>0</v>
      </c>
      <c r="DO73" s="51">
        <f t="shared" si="273"/>
        <v>0</v>
      </c>
      <c r="DP73" s="51">
        <f t="shared" si="273"/>
        <v>0</v>
      </c>
      <c r="DQ73" s="51">
        <f t="shared" si="273"/>
        <v>0</v>
      </c>
      <c r="DR73" s="51">
        <f t="shared" si="273"/>
        <v>0</v>
      </c>
      <c r="DS73" s="51">
        <f t="shared" si="274"/>
        <v>0</v>
      </c>
      <c r="DT73" s="51">
        <f t="shared" si="274"/>
        <v>0</v>
      </c>
      <c r="DU73" s="51">
        <f t="shared" si="274"/>
        <v>0</v>
      </c>
      <c r="DV73" s="51">
        <f t="shared" si="274"/>
        <v>0</v>
      </c>
      <c r="DW73" s="51">
        <f t="shared" si="274"/>
        <v>0</v>
      </c>
      <c r="DX73" s="51">
        <f t="shared" si="274"/>
        <v>0</v>
      </c>
      <c r="DY73" s="51">
        <f t="shared" si="274"/>
        <v>0</v>
      </c>
      <c r="DZ73" s="51">
        <f t="shared" si="274"/>
        <v>0</v>
      </c>
      <c r="EA73" s="51">
        <f t="shared" si="274"/>
        <v>0</v>
      </c>
      <c r="EB73" s="51">
        <f t="shared" si="274"/>
        <v>0</v>
      </c>
      <c r="EC73" s="51">
        <f t="shared" si="275"/>
        <v>0</v>
      </c>
      <c r="ED73" s="51">
        <f t="shared" si="275"/>
        <v>0</v>
      </c>
      <c r="EE73" s="51">
        <f t="shared" si="275"/>
        <v>0</v>
      </c>
      <c r="EF73" s="51">
        <f t="shared" si="275"/>
        <v>0</v>
      </c>
      <c r="EG73" s="51">
        <f t="shared" si="275"/>
        <v>0</v>
      </c>
      <c r="EH73" s="51">
        <f t="shared" si="275"/>
        <v>0</v>
      </c>
      <c r="EI73" s="51">
        <f t="shared" si="275"/>
        <v>0</v>
      </c>
      <c r="EJ73" s="51">
        <f t="shared" si="275"/>
        <v>0</v>
      </c>
      <c r="EK73" s="51">
        <f t="shared" si="275"/>
        <v>0</v>
      </c>
      <c r="EL73" s="51">
        <f t="shared" si="275"/>
        <v>0</v>
      </c>
      <c r="EM73" s="51">
        <f t="shared" si="276"/>
        <v>0</v>
      </c>
      <c r="EN73" s="51">
        <f t="shared" si="276"/>
        <v>0</v>
      </c>
      <c r="EO73" s="51">
        <f t="shared" si="276"/>
        <v>0</v>
      </c>
      <c r="EP73" s="51">
        <f t="shared" si="276"/>
        <v>0</v>
      </c>
      <c r="EQ73" s="51">
        <f t="shared" si="276"/>
        <v>0</v>
      </c>
      <c r="ER73" s="51">
        <f t="shared" si="276"/>
        <v>0</v>
      </c>
      <c r="ES73" s="51">
        <f t="shared" si="276"/>
        <v>0</v>
      </c>
      <c r="ET73" s="51">
        <f t="shared" si="276"/>
        <v>0</v>
      </c>
      <c r="EU73" s="51">
        <f t="shared" si="276"/>
        <v>0</v>
      </c>
      <c r="EV73" s="51">
        <f t="shared" si="276"/>
        <v>0</v>
      </c>
      <c r="EW73" s="51">
        <f t="shared" si="277"/>
        <v>0</v>
      </c>
      <c r="EX73" s="51">
        <f t="shared" si="277"/>
        <v>0</v>
      </c>
      <c r="EY73" s="51">
        <f t="shared" si="277"/>
        <v>0</v>
      </c>
      <c r="EZ73" s="51">
        <f t="shared" si="277"/>
        <v>0</v>
      </c>
      <c r="FA73" s="51">
        <f t="shared" si="277"/>
        <v>0</v>
      </c>
      <c r="FB73" s="51">
        <f t="shared" si="277"/>
        <v>0</v>
      </c>
      <c r="FC73" s="51">
        <f t="shared" si="277"/>
        <v>0</v>
      </c>
      <c r="FD73" s="51">
        <f t="shared" si="277"/>
        <v>0</v>
      </c>
      <c r="FE73" s="51">
        <f t="shared" si="277"/>
        <v>0</v>
      </c>
      <c r="FF73" s="51">
        <f t="shared" si="277"/>
        <v>0</v>
      </c>
      <c r="FG73" s="51">
        <f t="shared" si="278"/>
        <v>0</v>
      </c>
      <c r="FH73" s="51">
        <f t="shared" si="278"/>
        <v>0</v>
      </c>
      <c r="FI73" s="51">
        <f t="shared" si="278"/>
        <v>0</v>
      </c>
      <c r="FJ73" s="51">
        <f t="shared" si="278"/>
        <v>0</v>
      </c>
      <c r="FK73" s="51">
        <f t="shared" si="278"/>
        <v>0</v>
      </c>
      <c r="FL73" s="51">
        <f t="shared" si="278"/>
        <v>0</v>
      </c>
      <c r="FM73" s="51">
        <f t="shared" si="278"/>
        <v>0</v>
      </c>
      <c r="FN73" s="51">
        <f t="shared" si="278"/>
        <v>0</v>
      </c>
      <c r="FO73" s="51">
        <f t="shared" si="278"/>
        <v>0</v>
      </c>
      <c r="FP73" s="51">
        <f t="shared" si="278"/>
        <v>0</v>
      </c>
      <c r="FQ73" s="51">
        <f t="shared" si="279"/>
        <v>0</v>
      </c>
      <c r="FR73" s="51">
        <f t="shared" si="279"/>
        <v>0</v>
      </c>
      <c r="FS73" s="51">
        <f t="shared" si="279"/>
        <v>0</v>
      </c>
      <c r="FT73" s="51">
        <f t="shared" si="279"/>
        <v>0</v>
      </c>
      <c r="FU73" s="51">
        <f t="shared" si="279"/>
        <v>0</v>
      </c>
      <c r="FV73" s="51">
        <f t="shared" si="279"/>
        <v>0</v>
      </c>
      <c r="FW73" s="51">
        <f t="shared" si="279"/>
        <v>0</v>
      </c>
      <c r="FX73" s="51">
        <f t="shared" si="279"/>
        <v>0</v>
      </c>
      <c r="FY73" s="51">
        <f t="shared" si="279"/>
        <v>0</v>
      </c>
      <c r="FZ73" s="51">
        <f t="shared" si="279"/>
        <v>0</v>
      </c>
      <c r="GA73" s="51">
        <f t="shared" si="280"/>
        <v>0</v>
      </c>
      <c r="GB73" s="51">
        <f t="shared" si="280"/>
        <v>0</v>
      </c>
      <c r="GC73" s="51">
        <f t="shared" si="280"/>
        <v>0</v>
      </c>
      <c r="GD73" s="51">
        <f t="shared" si="280"/>
        <v>0</v>
      </c>
      <c r="GE73" s="51">
        <f t="shared" si="280"/>
        <v>0</v>
      </c>
      <c r="GF73" s="51">
        <f t="shared" si="280"/>
        <v>0</v>
      </c>
      <c r="GG73" s="51">
        <f t="shared" si="280"/>
        <v>0</v>
      </c>
      <c r="GH73" s="51">
        <f t="shared" si="280"/>
        <v>0</v>
      </c>
      <c r="GI73" s="51">
        <f t="shared" si="280"/>
        <v>0</v>
      </c>
      <c r="GJ73" s="51">
        <f t="shared" si="280"/>
        <v>0</v>
      </c>
      <c r="GK73" s="51">
        <f t="shared" si="281"/>
        <v>0</v>
      </c>
      <c r="GL73" s="51">
        <f t="shared" si="281"/>
        <v>0</v>
      </c>
      <c r="GM73" s="51">
        <f t="shared" si="281"/>
        <v>0</v>
      </c>
      <c r="GN73" s="51">
        <f t="shared" si="281"/>
        <v>0</v>
      </c>
      <c r="GO73" s="51">
        <f t="shared" si="281"/>
        <v>0</v>
      </c>
      <c r="GP73" s="51">
        <f t="shared" si="281"/>
        <v>0</v>
      </c>
      <c r="GQ73" s="51">
        <f t="shared" si="281"/>
        <v>0</v>
      </c>
      <c r="GR73" s="51">
        <f t="shared" si="281"/>
        <v>0</v>
      </c>
      <c r="GS73" s="51">
        <f t="shared" si="281"/>
        <v>0</v>
      </c>
      <c r="GT73" s="51">
        <f t="shared" si="281"/>
        <v>0</v>
      </c>
      <c r="GU73" s="51">
        <f t="shared" si="282"/>
        <v>0</v>
      </c>
      <c r="GV73" s="51">
        <f t="shared" si="282"/>
        <v>0</v>
      </c>
      <c r="GW73" s="51">
        <f t="shared" si="282"/>
        <v>0</v>
      </c>
      <c r="GX73" s="51">
        <f t="shared" si="282"/>
        <v>0</v>
      </c>
      <c r="GY73" s="51">
        <f t="shared" si="282"/>
        <v>0</v>
      </c>
      <c r="GZ73" s="51">
        <f t="shared" si="282"/>
        <v>0</v>
      </c>
      <c r="HA73" s="51">
        <f t="shared" si="282"/>
        <v>0</v>
      </c>
      <c r="HB73" s="51">
        <f t="shared" si="282"/>
        <v>0</v>
      </c>
      <c r="HC73" s="51">
        <f t="shared" si="282"/>
        <v>0</v>
      </c>
      <c r="HD73" s="51">
        <f t="shared" si="282"/>
        <v>0</v>
      </c>
      <c r="HE73" s="51">
        <f t="shared" si="283"/>
        <v>0</v>
      </c>
      <c r="HF73" s="51">
        <f t="shared" si="283"/>
        <v>0</v>
      </c>
      <c r="HG73" s="51">
        <f t="shared" si="283"/>
        <v>0</v>
      </c>
      <c r="HH73" s="51">
        <f t="shared" si="283"/>
        <v>0</v>
      </c>
      <c r="HI73" s="51">
        <f t="shared" si="283"/>
        <v>0</v>
      </c>
      <c r="HJ73" s="51">
        <f t="shared" si="283"/>
        <v>0</v>
      </c>
      <c r="HK73" s="51">
        <f t="shared" si="283"/>
        <v>0</v>
      </c>
      <c r="HL73" s="51">
        <f t="shared" si="283"/>
        <v>0</v>
      </c>
      <c r="HM73" s="51">
        <f t="shared" si="283"/>
        <v>0</v>
      </c>
      <c r="HN73" s="51">
        <f t="shared" si="283"/>
        <v>0</v>
      </c>
      <c r="HO73" s="51">
        <f t="shared" si="283"/>
        <v>0</v>
      </c>
      <c r="HP73" s="51">
        <f t="shared" si="283"/>
        <v>0</v>
      </c>
      <c r="HR73" s="46">
        <v>70</v>
      </c>
      <c r="HS73" s="49">
        <f t="shared" si="310"/>
        <v>350</v>
      </c>
      <c r="HT73" s="52" t="str">
        <f t="shared" si="311"/>
        <v/>
      </c>
      <c r="HU73" s="63">
        <f t="shared" si="312"/>
        <v>0</v>
      </c>
      <c r="HV73" s="50">
        <f t="shared" si="207"/>
        <v>0</v>
      </c>
      <c r="HW73" s="50" t="str">
        <f t="shared" si="306"/>
        <v>05:50</v>
      </c>
      <c r="HX73" s="50">
        <v>0</v>
      </c>
      <c r="HY73" s="62">
        <f>HY72+HX73*Escenario1!$D$15*0.06</f>
        <v>468.72665229745769</v>
      </c>
      <c r="HZ73" s="50">
        <f t="shared" si="313"/>
        <v>0</v>
      </c>
      <c r="IA73" s="64">
        <f>IA72+HZ73*Escenario1!$D$15*0.06</f>
        <v>258.16395932323189</v>
      </c>
      <c r="IB73" s="54"/>
      <c r="IC73" s="47">
        <v>71</v>
      </c>
      <c r="ID73" s="48">
        <f t="shared" si="307"/>
        <v>0</v>
      </c>
      <c r="IE73" s="48">
        <f t="shared" si="284"/>
        <v>0</v>
      </c>
      <c r="IF73" s="48">
        <f t="shared" si="284"/>
        <v>0</v>
      </c>
      <c r="IG73" s="48">
        <f t="shared" si="284"/>
        <v>0</v>
      </c>
      <c r="IH73" s="48">
        <f t="shared" si="284"/>
        <v>0</v>
      </c>
      <c r="II73" s="48">
        <f t="shared" si="284"/>
        <v>0</v>
      </c>
      <c r="IJ73" s="48">
        <f t="shared" si="284"/>
        <v>0</v>
      </c>
      <c r="IK73" s="48">
        <f t="shared" si="284"/>
        <v>0</v>
      </c>
      <c r="IL73" s="48">
        <f t="shared" si="284"/>
        <v>0</v>
      </c>
      <c r="IM73" s="48">
        <f t="shared" si="284"/>
        <v>0</v>
      </c>
      <c r="IN73" s="48">
        <f t="shared" si="284"/>
        <v>0</v>
      </c>
      <c r="IO73" s="48">
        <f t="shared" si="285"/>
        <v>0</v>
      </c>
      <c r="IP73" s="48">
        <f t="shared" si="285"/>
        <v>0</v>
      </c>
      <c r="IQ73" s="48">
        <f t="shared" si="285"/>
        <v>0</v>
      </c>
      <c r="IR73" s="48">
        <f t="shared" si="285"/>
        <v>0</v>
      </c>
      <c r="IS73" s="48">
        <f t="shared" si="285"/>
        <v>0</v>
      </c>
      <c r="IT73" s="48">
        <f t="shared" si="285"/>
        <v>0</v>
      </c>
      <c r="IU73" s="48">
        <f t="shared" si="285"/>
        <v>0</v>
      </c>
      <c r="IV73" s="48">
        <f t="shared" si="285"/>
        <v>0</v>
      </c>
      <c r="IW73" s="48">
        <f t="shared" si="285"/>
        <v>0</v>
      </c>
      <c r="IX73" s="48">
        <f t="shared" si="285"/>
        <v>0</v>
      </c>
      <c r="IY73" s="48">
        <f t="shared" si="286"/>
        <v>0</v>
      </c>
      <c r="IZ73" s="48">
        <f t="shared" si="286"/>
        <v>0</v>
      </c>
      <c r="JA73" s="48">
        <f t="shared" si="286"/>
        <v>0</v>
      </c>
      <c r="JB73" s="48">
        <f t="shared" si="286"/>
        <v>0</v>
      </c>
      <c r="JC73" s="48">
        <f t="shared" si="286"/>
        <v>0</v>
      </c>
      <c r="JD73" s="48">
        <f t="shared" si="286"/>
        <v>0</v>
      </c>
      <c r="JE73" s="48">
        <f t="shared" si="286"/>
        <v>0</v>
      </c>
      <c r="JF73" s="48">
        <f t="shared" si="286"/>
        <v>0</v>
      </c>
      <c r="JG73" s="48">
        <f t="shared" si="286"/>
        <v>0</v>
      </c>
      <c r="JH73" s="48">
        <f t="shared" si="286"/>
        <v>0</v>
      </c>
      <c r="JI73" s="48">
        <f t="shared" si="287"/>
        <v>0</v>
      </c>
      <c r="JJ73" s="48">
        <f t="shared" si="287"/>
        <v>0</v>
      </c>
      <c r="JK73" s="48">
        <f t="shared" si="287"/>
        <v>0</v>
      </c>
      <c r="JL73" s="48">
        <f t="shared" si="287"/>
        <v>0</v>
      </c>
      <c r="JM73" s="48">
        <f t="shared" si="287"/>
        <v>0</v>
      </c>
      <c r="JN73" s="48">
        <f t="shared" si="287"/>
        <v>0</v>
      </c>
      <c r="JO73" s="48">
        <f t="shared" si="287"/>
        <v>0</v>
      </c>
      <c r="JP73" s="48">
        <f t="shared" si="287"/>
        <v>0</v>
      </c>
      <c r="JQ73" s="48">
        <f t="shared" si="287"/>
        <v>0</v>
      </c>
      <c r="JR73" s="48">
        <f t="shared" si="287"/>
        <v>0</v>
      </c>
      <c r="JS73" s="48">
        <f t="shared" si="288"/>
        <v>0</v>
      </c>
      <c r="JT73" s="48">
        <f t="shared" si="288"/>
        <v>0</v>
      </c>
      <c r="JU73" s="48">
        <f t="shared" si="288"/>
        <v>0</v>
      </c>
      <c r="JV73" s="48">
        <f t="shared" si="288"/>
        <v>0</v>
      </c>
      <c r="JW73" s="48">
        <f t="shared" si="288"/>
        <v>0</v>
      </c>
      <c r="JX73" s="48">
        <f t="shared" si="288"/>
        <v>0</v>
      </c>
      <c r="JY73" s="48">
        <f t="shared" si="288"/>
        <v>0</v>
      </c>
      <c r="JZ73" s="48">
        <f t="shared" si="288"/>
        <v>0</v>
      </c>
      <c r="KA73" s="48">
        <f t="shared" si="288"/>
        <v>0</v>
      </c>
      <c r="KB73" s="48">
        <f t="shared" si="288"/>
        <v>0</v>
      </c>
      <c r="KC73" s="48">
        <f t="shared" si="289"/>
        <v>0</v>
      </c>
      <c r="KD73" s="48">
        <f t="shared" si="289"/>
        <v>0</v>
      </c>
      <c r="KE73" s="48">
        <f t="shared" si="289"/>
        <v>0</v>
      </c>
      <c r="KF73" s="48">
        <f t="shared" si="289"/>
        <v>0</v>
      </c>
      <c r="KG73" s="48">
        <f t="shared" si="289"/>
        <v>0</v>
      </c>
      <c r="KH73" s="48">
        <f t="shared" si="289"/>
        <v>0</v>
      </c>
      <c r="KI73" s="48">
        <f t="shared" si="289"/>
        <v>0</v>
      </c>
      <c r="KJ73" s="48">
        <f t="shared" si="289"/>
        <v>0</v>
      </c>
      <c r="KK73" s="48">
        <f t="shared" si="289"/>
        <v>0</v>
      </c>
      <c r="KL73" s="48">
        <f t="shared" si="289"/>
        <v>0</v>
      </c>
      <c r="KM73" s="48">
        <f t="shared" si="290"/>
        <v>4.4751983576649488E-5</v>
      </c>
      <c r="KN73" s="48">
        <f t="shared" si="290"/>
        <v>1.1151658490373781E-4</v>
      </c>
      <c r="KO73" s="48">
        <f t="shared" si="290"/>
        <v>2.5595687974807398E-4</v>
      </c>
      <c r="KP73" s="48">
        <f t="shared" si="290"/>
        <v>5.8604981628922268E-4</v>
      </c>
      <c r="KQ73" s="48">
        <f t="shared" si="290"/>
        <v>1.3658629589843377E-3</v>
      </c>
      <c r="KR73" s="48">
        <f t="shared" si="290"/>
        <v>3.2093238342923826E-3</v>
      </c>
      <c r="KS73" s="48">
        <f t="shared" si="290"/>
        <v>7.8504339864859992E-3</v>
      </c>
      <c r="KT73" s="48">
        <f t="shared" si="290"/>
        <v>1.2976985830460603E-2</v>
      </c>
      <c r="KU73" s="48">
        <f t="shared" si="290"/>
        <v>6.7154609757989992E-3</v>
      </c>
      <c r="KV73" s="48">
        <f t="shared" si="290"/>
        <v>0</v>
      </c>
      <c r="KW73" s="48">
        <f t="shared" si="291"/>
        <v>0</v>
      </c>
      <c r="KX73" s="48">
        <f t="shared" si="291"/>
        <v>0</v>
      </c>
      <c r="KY73" s="48">
        <f t="shared" si="291"/>
        <v>0</v>
      </c>
      <c r="KZ73" s="48">
        <f t="shared" si="291"/>
        <v>0</v>
      </c>
      <c r="LA73" s="48">
        <f t="shared" si="291"/>
        <v>0</v>
      </c>
      <c r="LB73" s="48">
        <f t="shared" si="291"/>
        <v>0</v>
      </c>
      <c r="LC73" s="48">
        <f t="shared" si="291"/>
        <v>0</v>
      </c>
      <c r="LD73" s="48">
        <f t="shared" si="291"/>
        <v>0</v>
      </c>
      <c r="LE73" s="48">
        <f t="shared" si="291"/>
        <v>0</v>
      </c>
      <c r="LF73" s="48">
        <f t="shared" si="291"/>
        <v>0</v>
      </c>
      <c r="LG73" s="48">
        <f t="shared" si="292"/>
        <v>0</v>
      </c>
      <c r="LH73" s="48">
        <f t="shared" si="292"/>
        <v>0</v>
      </c>
      <c r="LI73" s="48">
        <f t="shared" si="292"/>
        <v>0</v>
      </c>
      <c r="LJ73" s="48">
        <f t="shared" si="292"/>
        <v>0</v>
      </c>
      <c r="LK73" s="48">
        <f t="shared" si="292"/>
        <v>0</v>
      </c>
      <c r="LL73" s="48">
        <f t="shared" si="292"/>
        <v>0</v>
      </c>
      <c r="LM73" s="48">
        <f t="shared" si="292"/>
        <v>0</v>
      </c>
      <c r="LN73" s="48">
        <f t="shared" si="292"/>
        <v>0</v>
      </c>
      <c r="LO73" s="48">
        <f t="shared" si="292"/>
        <v>0</v>
      </c>
      <c r="LP73" s="48">
        <f t="shared" si="292"/>
        <v>0</v>
      </c>
      <c r="LQ73" s="48">
        <f t="shared" si="293"/>
        <v>0</v>
      </c>
      <c r="LR73" s="48">
        <f t="shared" si="293"/>
        <v>0</v>
      </c>
      <c r="LS73" s="48">
        <f t="shared" si="293"/>
        <v>0</v>
      </c>
      <c r="LT73" s="48">
        <f t="shared" si="293"/>
        <v>0</v>
      </c>
      <c r="LU73" s="48">
        <f t="shared" si="293"/>
        <v>0</v>
      </c>
      <c r="LV73" s="48">
        <f t="shared" si="293"/>
        <v>0</v>
      </c>
      <c r="LW73" s="48">
        <f t="shared" si="293"/>
        <v>0</v>
      </c>
      <c r="LX73" s="48">
        <f t="shared" si="293"/>
        <v>0</v>
      </c>
      <c r="LY73" s="48">
        <f t="shared" si="293"/>
        <v>0</v>
      </c>
      <c r="LZ73" s="48">
        <f t="shared" si="293"/>
        <v>0</v>
      </c>
      <c r="MA73" s="48">
        <f t="shared" si="294"/>
        <v>0</v>
      </c>
      <c r="MB73" s="48">
        <f t="shared" si="294"/>
        <v>0</v>
      </c>
      <c r="MC73" s="48">
        <f t="shared" si="294"/>
        <v>0</v>
      </c>
      <c r="MD73" s="48">
        <f t="shared" si="294"/>
        <v>0</v>
      </c>
      <c r="ME73" s="48">
        <f t="shared" si="294"/>
        <v>0</v>
      </c>
      <c r="MF73" s="48">
        <f t="shared" si="294"/>
        <v>0</v>
      </c>
      <c r="MG73" s="48">
        <f t="shared" si="294"/>
        <v>0</v>
      </c>
      <c r="MH73" s="48">
        <f t="shared" si="294"/>
        <v>0</v>
      </c>
      <c r="MI73" s="48">
        <f t="shared" si="294"/>
        <v>0</v>
      </c>
      <c r="MJ73" s="48">
        <f t="shared" si="294"/>
        <v>0</v>
      </c>
      <c r="MK73" s="48">
        <f t="shared" si="295"/>
        <v>0</v>
      </c>
      <c r="ML73" s="48">
        <f t="shared" si="295"/>
        <v>0</v>
      </c>
      <c r="MM73" s="48">
        <f t="shared" si="295"/>
        <v>0</v>
      </c>
      <c r="MN73" s="48">
        <f t="shared" si="295"/>
        <v>0</v>
      </c>
      <c r="MO73" s="48">
        <f t="shared" si="295"/>
        <v>0</v>
      </c>
      <c r="MP73" s="48">
        <f t="shared" si="295"/>
        <v>0</v>
      </c>
      <c r="MQ73" s="48">
        <f t="shared" si="295"/>
        <v>0</v>
      </c>
      <c r="MR73" s="48">
        <f t="shared" si="295"/>
        <v>0</v>
      </c>
      <c r="MS73" s="48">
        <f t="shared" si="295"/>
        <v>0</v>
      </c>
      <c r="MT73" s="48">
        <f t="shared" si="295"/>
        <v>0</v>
      </c>
      <c r="MU73" s="48">
        <f t="shared" si="296"/>
        <v>0</v>
      </c>
      <c r="MV73" s="48">
        <f t="shared" si="296"/>
        <v>0</v>
      </c>
      <c r="MW73" s="48">
        <f t="shared" si="296"/>
        <v>0</v>
      </c>
      <c r="MX73" s="48">
        <f t="shared" si="296"/>
        <v>0</v>
      </c>
      <c r="MY73" s="48">
        <f t="shared" si="296"/>
        <v>0</v>
      </c>
      <c r="MZ73" s="48">
        <f t="shared" si="296"/>
        <v>0</v>
      </c>
      <c r="NA73" s="48">
        <f t="shared" si="296"/>
        <v>0</v>
      </c>
      <c r="NB73" s="48">
        <f t="shared" si="296"/>
        <v>0</v>
      </c>
      <c r="NC73" s="48">
        <f t="shared" si="296"/>
        <v>0</v>
      </c>
      <c r="ND73" s="48">
        <f t="shared" si="296"/>
        <v>0</v>
      </c>
      <c r="NE73" s="48">
        <f t="shared" si="297"/>
        <v>0</v>
      </c>
      <c r="NF73" s="48">
        <f t="shared" si="297"/>
        <v>0</v>
      </c>
      <c r="NG73" s="48">
        <f t="shared" si="297"/>
        <v>0</v>
      </c>
      <c r="NH73" s="48">
        <f t="shared" si="297"/>
        <v>0</v>
      </c>
      <c r="NI73" s="48">
        <f t="shared" si="297"/>
        <v>0</v>
      </c>
      <c r="NJ73" s="48">
        <f t="shared" si="297"/>
        <v>0</v>
      </c>
      <c r="NK73" s="48">
        <f t="shared" si="297"/>
        <v>0</v>
      </c>
      <c r="NL73" s="48">
        <f t="shared" si="297"/>
        <v>0</v>
      </c>
      <c r="NM73" s="48">
        <f t="shared" si="297"/>
        <v>0</v>
      </c>
      <c r="NN73" s="48">
        <f t="shared" si="297"/>
        <v>0</v>
      </c>
      <c r="NO73" s="48">
        <f t="shared" si="298"/>
        <v>0</v>
      </c>
      <c r="NP73" s="48">
        <f t="shared" si="298"/>
        <v>0</v>
      </c>
      <c r="NQ73" s="48">
        <f t="shared" si="298"/>
        <v>0</v>
      </c>
      <c r="NR73" s="48">
        <f t="shared" si="298"/>
        <v>0</v>
      </c>
      <c r="NS73" s="48">
        <f t="shared" si="298"/>
        <v>0</v>
      </c>
      <c r="NT73" s="48">
        <f t="shared" si="298"/>
        <v>0</v>
      </c>
      <c r="NU73" s="48">
        <f t="shared" si="298"/>
        <v>0</v>
      </c>
      <c r="NV73" s="48">
        <f t="shared" si="298"/>
        <v>0</v>
      </c>
      <c r="NW73" s="48">
        <f t="shared" si="298"/>
        <v>0</v>
      </c>
      <c r="NX73" s="48">
        <f t="shared" si="298"/>
        <v>0</v>
      </c>
      <c r="NY73" s="48">
        <f t="shared" si="299"/>
        <v>0</v>
      </c>
      <c r="NZ73" s="48">
        <f t="shared" si="299"/>
        <v>0</v>
      </c>
      <c r="OA73" s="48">
        <f t="shared" si="299"/>
        <v>0</v>
      </c>
      <c r="OB73" s="48">
        <f t="shared" si="299"/>
        <v>0</v>
      </c>
      <c r="OC73" s="48">
        <f t="shared" si="299"/>
        <v>0</v>
      </c>
      <c r="OD73" s="48">
        <f t="shared" si="299"/>
        <v>0</v>
      </c>
      <c r="OE73" s="48">
        <f t="shared" si="299"/>
        <v>0</v>
      </c>
      <c r="OF73" s="48">
        <f t="shared" si="299"/>
        <v>0</v>
      </c>
      <c r="OG73" s="48">
        <f t="shared" si="299"/>
        <v>0</v>
      </c>
      <c r="OH73" s="48">
        <f t="shared" si="299"/>
        <v>0</v>
      </c>
      <c r="OI73" s="48">
        <f t="shared" si="300"/>
        <v>0</v>
      </c>
      <c r="OJ73" s="48">
        <f t="shared" si="300"/>
        <v>0</v>
      </c>
      <c r="OK73" s="48">
        <f t="shared" si="300"/>
        <v>0</v>
      </c>
      <c r="OL73" s="48">
        <f t="shared" si="300"/>
        <v>0</v>
      </c>
      <c r="OM73" s="48">
        <f t="shared" si="300"/>
        <v>0</v>
      </c>
      <c r="ON73" s="48">
        <f t="shared" si="300"/>
        <v>0</v>
      </c>
      <c r="OO73" s="48">
        <f t="shared" si="300"/>
        <v>0</v>
      </c>
      <c r="OP73" s="48">
        <f t="shared" si="300"/>
        <v>0</v>
      </c>
      <c r="OQ73" s="48">
        <f t="shared" si="300"/>
        <v>0</v>
      </c>
      <c r="OR73" s="48">
        <f t="shared" si="300"/>
        <v>0</v>
      </c>
      <c r="OS73" s="48">
        <f t="shared" si="301"/>
        <v>0</v>
      </c>
      <c r="OT73" s="48">
        <f t="shared" si="301"/>
        <v>0</v>
      </c>
      <c r="OU73" s="48">
        <f t="shared" si="301"/>
        <v>0</v>
      </c>
      <c r="OV73" s="48">
        <f t="shared" si="301"/>
        <v>0</v>
      </c>
      <c r="OW73" s="48">
        <f t="shared" si="301"/>
        <v>0</v>
      </c>
      <c r="OX73" s="48">
        <f t="shared" si="301"/>
        <v>0</v>
      </c>
      <c r="OY73" s="48">
        <f t="shared" si="301"/>
        <v>0</v>
      </c>
      <c r="OZ73" s="48">
        <f t="shared" si="301"/>
        <v>0</v>
      </c>
      <c r="PA73" s="48">
        <f t="shared" si="301"/>
        <v>0</v>
      </c>
      <c r="PB73" s="48">
        <f t="shared" si="301"/>
        <v>0</v>
      </c>
      <c r="PC73" s="48">
        <f t="shared" si="302"/>
        <v>0</v>
      </c>
      <c r="PD73" s="48">
        <f t="shared" si="302"/>
        <v>0</v>
      </c>
      <c r="PE73" s="48">
        <f t="shared" si="302"/>
        <v>0</v>
      </c>
      <c r="PF73" s="48">
        <f t="shared" si="302"/>
        <v>0</v>
      </c>
      <c r="PG73" s="48">
        <f t="shared" si="302"/>
        <v>0</v>
      </c>
      <c r="PH73" s="48">
        <f t="shared" si="302"/>
        <v>0</v>
      </c>
      <c r="PI73" s="48">
        <f t="shared" si="302"/>
        <v>0</v>
      </c>
      <c r="PJ73" s="48">
        <f t="shared" si="302"/>
        <v>0</v>
      </c>
      <c r="PK73" s="48">
        <f t="shared" si="302"/>
        <v>0</v>
      </c>
      <c r="PL73" s="48">
        <f t="shared" si="302"/>
        <v>0</v>
      </c>
      <c r="PM73" s="48">
        <f t="shared" si="302"/>
        <v>0</v>
      </c>
      <c r="PN73" s="48">
        <f t="shared" si="302"/>
        <v>0</v>
      </c>
    </row>
    <row r="74" spans="1:430" x14ac:dyDescent="0.3">
      <c r="A74" s="34"/>
      <c r="B74" s="34"/>
      <c r="C74" s="6">
        <f>IF(A74&lt;=0,0,B74/A74)</f>
        <v>0</v>
      </c>
      <c r="D74" s="20">
        <f>IF(A74&lt;=0,0,SQRT(C74))</f>
        <v>0</v>
      </c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S74" s="12"/>
      <c r="W74" s="46">
        <v>71</v>
      </c>
      <c r="X74" s="49">
        <f t="shared" si="308"/>
        <v>355</v>
      </c>
      <c r="Y74" s="52" t="str">
        <f t="shared" si="303"/>
        <v/>
      </c>
      <c r="Z74" s="63">
        <f t="shared" si="304"/>
        <v>0</v>
      </c>
      <c r="AA74" s="50">
        <f t="shared" si="187"/>
        <v>0</v>
      </c>
      <c r="AB74" s="50">
        <v>0</v>
      </c>
      <c r="AC74" s="62">
        <f t="shared" si="309"/>
        <v>211.7758949671387</v>
      </c>
      <c r="AD74" s="54"/>
      <c r="AE74" s="46">
        <v>72</v>
      </c>
      <c r="AF74" s="51">
        <f t="shared" si="305"/>
        <v>0</v>
      </c>
      <c r="AG74" s="51">
        <f t="shared" ref="AG74:AP83" si="314">AF73</f>
        <v>0</v>
      </c>
      <c r="AH74" s="51">
        <f t="shared" si="314"/>
        <v>0</v>
      </c>
      <c r="AI74" s="51">
        <f t="shared" si="314"/>
        <v>0</v>
      </c>
      <c r="AJ74" s="51">
        <f t="shared" si="314"/>
        <v>0</v>
      </c>
      <c r="AK74" s="51">
        <f t="shared" si="314"/>
        <v>0</v>
      </c>
      <c r="AL74" s="51">
        <f t="shared" si="314"/>
        <v>0</v>
      </c>
      <c r="AM74" s="51">
        <f t="shared" si="314"/>
        <v>0</v>
      </c>
      <c r="AN74" s="51">
        <f t="shared" si="314"/>
        <v>0</v>
      </c>
      <c r="AO74" s="51">
        <f t="shared" si="314"/>
        <v>0</v>
      </c>
      <c r="AP74" s="51">
        <f t="shared" si="314"/>
        <v>0</v>
      </c>
      <c r="AQ74" s="51">
        <f t="shared" ref="AQ74:AZ83" si="315">AP73</f>
        <v>0</v>
      </c>
      <c r="AR74" s="51">
        <f t="shared" si="315"/>
        <v>0</v>
      </c>
      <c r="AS74" s="51">
        <f t="shared" si="315"/>
        <v>0</v>
      </c>
      <c r="AT74" s="51">
        <f t="shared" si="315"/>
        <v>0</v>
      </c>
      <c r="AU74" s="51">
        <f t="shared" si="315"/>
        <v>0</v>
      </c>
      <c r="AV74" s="51">
        <f t="shared" si="315"/>
        <v>0</v>
      </c>
      <c r="AW74" s="51">
        <f t="shared" si="315"/>
        <v>0</v>
      </c>
      <c r="AX74" s="51">
        <f t="shared" si="315"/>
        <v>0</v>
      </c>
      <c r="AY74" s="51">
        <f t="shared" si="315"/>
        <v>0</v>
      </c>
      <c r="AZ74" s="51">
        <f t="shared" si="315"/>
        <v>0</v>
      </c>
      <c r="BA74" s="51">
        <f t="shared" ref="BA74:BJ83" si="316">AZ73</f>
        <v>0</v>
      </c>
      <c r="BB74" s="51">
        <f t="shared" si="316"/>
        <v>0</v>
      </c>
      <c r="BC74" s="51">
        <f t="shared" si="316"/>
        <v>0</v>
      </c>
      <c r="BD74" s="51">
        <f t="shared" si="316"/>
        <v>0</v>
      </c>
      <c r="BE74" s="51">
        <f t="shared" si="316"/>
        <v>0</v>
      </c>
      <c r="BF74" s="51">
        <f t="shared" si="316"/>
        <v>0</v>
      </c>
      <c r="BG74" s="51">
        <f t="shared" si="316"/>
        <v>0</v>
      </c>
      <c r="BH74" s="51">
        <f t="shared" si="316"/>
        <v>0</v>
      </c>
      <c r="BI74" s="51">
        <f t="shared" si="316"/>
        <v>0</v>
      </c>
      <c r="BJ74" s="51">
        <f t="shared" si="316"/>
        <v>0</v>
      </c>
      <c r="BK74" s="51">
        <f t="shared" ref="BK74:BT83" si="317">BJ73</f>
        <v>0</v>
      </c>
      <c r="BL74" s="51">
        <f t="shared" si="317"/>
        <v>0</v>
      </c>
      <c r="BM74" s="51">
        <f t="shared" si="317"/>
        <v>0</v>
      </c>
      <c r="BN74" s="51">
        <f t="shared" si="317"/>
        <v>0</v>
      </c>
      <c r="BO74" s="51">
        <f t="shared" si="317"/>
        <v>0</v>
      </c>
      <c r="BP74" s="51">
        <f t="shared" si="317"/>
        <v>0</v>
      </c>
      <c r="BQ74" s="51">
        <f t="shared" si="317"/>
        <v>0</v>
      </c>
      <c r="BR74" s="51">
        <f t="shared" si="317"/>
        <v>0</v>
      </c>
      <c r="BS74" s="51">
        <f t="shared" si="317"/>
        <v>0</v>
      </c>
      <c r="BT74" s="51">
        <f t="shared" si="317"/>
        <v>0</v>
      </c>
      <c r="BU74" s="51">
        <f t="shared" ref="BU74:CD83" si="318">BT73</f>
        <v>0</v>
      </c>
      <c r="BV74" s="51">
        <f t="shared" si="318"/>
        <v>0</v>
      </c>
      <c r="BW74" s="51">
        <f t="shared" si="318"/>
        <v>0</v>
      </c>
      <c r="BX74" s="51">
        <f t="shared" si="318"/>
        <v>0</v>
      </c>
      <c r="BY74" s="51">
        <f t="shared" si="318"/>
        <v>0</v>
      </c>
      <c r="BZ74" s="51">
        <f t="shared" si="318"/>
        <v>0</v>
      </c>
      <c r="CA74" s="51">
        <f t="shared" si="318"/>
        <v>0</v>
      </c>
      <c r="CB74" s="51">
        <f t="shared" si="318"/>
        <v>0</v>
      </c>
      <c r="CC74" s="51">
        <f t="shared" si="318"/>
        <v>0</v>
      </c>
      <c r="CD74" s="51">
        <f t="shared" si="318"/>
        <v>0</v>
      </c>
      <c r="CE74" s="51">
        <f t="shared" ref="CE74:CN83" si="319">CD73</f>
        <v>1.4372901692793086E-5</v>
      </c>
      <c r="CF74" s="51">
        <f t="shared" si="319"/>
        <v>2.7857067307628778E-5</v>
      </c>
      <c r="CG74" s="51">
        <f t="shared" si="319"/>
        <v>4.1075027703360157E-5</v>
      </c>
      <c r="CH74" s="51">
        <f t="shared" si="319"/>
        <v>5.9699549011322866E-5</v>
      </c>
      <c r="CI74" s="51">
        <f t="shared" si="319"/>
        <v>8.7540741517313391E-5</v>
      </c>
      <c r="CJ74" s="51">
        <f t="shared" si="319"/>
        <v>1.2837388479443857E-4</v>
      </c>
      <c r="CK74" s="51">
        <f t="shared" si="319"/>
        <v>1.8776725283595457E-4</v>
      </c>
      <c r="CL74" s="51">
        <f t="shared" si="319"/>
        <v>2.7490993918839258E-4</v>
      </c>
      <c r="CM74" s="51">
        <f t="shared" si="319"/>
        <v>4.0443968208431289E-4</v>
      </c>
      <c r="CN74" s="51">
        <f t="shared" si="319"/>
        <v>5.9827068957529241E-4</v>
      </c>
      <c r="CO74" s="51">
        <f t="shared" ref="CO74:CX83" si="320">CN73</f>
        <v>8.8742146466493359E-4</v>
      </c>
      <c r="CP74" s="51">
        <f t="shared" si="320"/>
        <v>1.3138426304416823E-3</v>
      </c>
      <c r="CQ74" s="51">
        <f t="shared" si="320"/>
        <v>1.9322447552118155E-3</v>
      </c>
      <c r="CR74" s="51">
        <f t="shared" si="320"/>
        <v>2.9578823769679957E-3</v>
      </c>
      <c r="CS74" s="51">
        <f t="shared" si="320"/>
        <v>4.3725776573519236E-3</v>
      </c>
      <c r="CT74" s="51">
        <f t="shared" si="320"/>
        <v>5.6037913669719245E-3</v>
      </c>
      <c r="CU74" s="51">
        <f t="shared" si="320"/>
        <v>6.0067150249743864E-3</v>
      </c>
      <c r="CV74" s="51">
        <f t="shared" si="320"/>
        <v>5.0334268353983951E-3</v>
      </c>
      <c r="CW74" s="51">
        <f t="shared" si="320"/>
        <v>2.648818732339102E-3</v>
      </c>
      <c r="CX74" s="51">
        <f t="shared" si="320"/>
        <v>7.6072713075802073E-4</v>
      </c>
      <c r="CY74" s="51">
        <f t="shared" ref="CY74:DH83" si="321">CX73</f>
        <v>0</v>
      </c>
      <c r="CZ74" s="51">
        <f t="shared" si="321"/>
        <v>0</v>
      </c>
      <c r="DA74" s="51">
        <f t="shared" si="321"/>
        <v>0</v>
      </c>
      <c r="DB74" s="51">
        <f t="shared" si="321"/>
        <v>0</v>
      </c>
      <c r="DC74" s="51">
        <f t="shared" si="321"/>
        <v>0</v>
      </c>
      <c r="DD74" s="51">
        <f t="shared" si="321"/>
        <v>0</v>
      </c>
      <c r="DE74" s="51">
        <f t="shared" si="321"/>
        <v>0</v>
      </c>
      <c r="DF74" s="51">
        <f t="shared" si="321"/>
        <v>0</v>
      </c>
      <c r="DG74" s="51">
        <f t="shared" si="321"/>
        <v>0</v>
      </c>
      <c r="DH74" s="51">
        <f t="shared" si="321"/>
        <v>0</v>
      </c>
      <c r="DI74" s="51">
        <f t="shared" ref="DI74:DR83" si="322">DH73</f>
        <v>0</v>
      </c>
      <c r="DJ74" s="51">
        <f t="shared" si="322"/>
        <v>0</v>
      </c>
      <c r="DK74" s="51">
        <f t="shared" si="322"/>
        <v>0</v>
      </c>
      <c r="DL74" s="51">
        <f t="shared" si="322"/>
        <v>0</v>
      </c>
      <c r="DM74" s="51">
        <f t="shared" si="322"/>
        <v>0</v>
      </c>
      <c r="DN74" s="51">
        <f t="shared" si="322"/>
        <v>0</v>
      </c>
      <c r="DO74" s="51">
        <f t="shared" si="322"/>
        <v>0</v>
      </c>
      <c r="DP74" s="51">
        <f t="shared" si="322"/>
        <v>0</v>
      </c>
      <c r="DQ74" s="51">
        <f t="shared" si="322"/>
        <v>0</v>
      </c>
      <c r="DR74" s="51">
        <f t="shared" si="322"/>
        <v>0</v>
      </c>
      <c r="DS74" s="51">
        <f t="shared" ref="DS74:EB83" si="323">DR73</f>
        <v>0</v>
      </c>
      <c r="DT74" s="51">
        <f t="shared" si="323"/>
        <v>0</v>
      </c>
      <c r="DU74" s="51">
        <f t="shared" si="323"/>
        <v>0</v>
      </c>
      <c r="DV74" s="51">
        <f t="shared" si="323"/>
        <v>0</v>
      </c>
      <c r="DW74" s="51">
        <f t="shared" si="323"/>
        <v>0</v>
      </c>
      <c r="DX74" s="51">
        <f t="shared" si="323"/>
        <v>0</v>
      </c>
      <c r="DY74" s="51">
        <f t="shared" si="323"/>
        <v>0</v>
      </c>
      <c r="DZ74" s="51">
        <f t="shared" si="323"/>
        <v>0</v>
      </c>
      <c r="EA74" s="51">
        <f t="shared" si="323"/>
        <v>0</v>
      </c>
      <c r="EB74" s="51">
        <f t="shared" si="323"/>
        <v>0</v>
      </c>
      <c r="EC74" s="51">
        <f t="shared" ref="EC74:EL83" si="324">EB73</f>
        <v>0</v>
      </c>
      <c r="ED74" s="51">
        <f t="shared" si="324"/>
        <v>0</v>
      </c>
      <c r="EE74" s="51">
        <f t="shared" si="324"/>
        <v>0</v>
      </c>
      <c r="EF74" s="51">
        <f t="shared" si="324"/>
        <v>0</v>
      </c>
      <c r="EG74" s="51">
        <f t="shared" si="324"/>
        <v>0</v>
      </c>
      <c r="EH74" s="51">
        <f t="shared" si="324"/>
        <v>0</v>
      </c>
      <c r="EI74" s="51">
        <f t="shared" si="324"/>
        <v>0</v>
      </c>
      <c r="EJ74" s="51">
        <f t="shared" si="324"/>
        <v>0</v>
      </c>
      <c r="EK74" s="51">
        <f t="shared" si="324"/>
        <v>0</v>
      </c>
      <c r="EL74" s="51">
        <f t="shared" si="324"/>
        <v>0</v>
      </c>
      <c r="EM74" s="51">
        <f t="shared" ref="EM74:EV83" si="325">EL73</f>
        <v>0</v>
      </c>
      <c r="EN74" s="51">
        <f t="shared" si="325"/>
        <v>0</v>
      </c>
      <c r="EO74" s="51">
        <f t="shared" si="325"/>
        <v>0</v>
      </c>
      <c r="EP74" s="51">
        <f t="shared" si="325"/>
        <v>0</v>
      </c>
      <c r="EQ74" s="51">
        <f t="shared" si="325"/>
        <v>0</v>
      </c>
      <c r="ER74" s="51">
        <f t="shared" si="325"/>
        <v>0</v>
      </c>
      <c r="ES74" s="51">
        <f t="shared" si="325"/>
        <v>0</v>
      </c>
      <c r="ET74" s="51">
        <f t="shared" si="325"/>
        <v>0</v>
      </c>
      <c r="EU74" s="51">
        <f t="shared" si="325"/>
        <v>0</v>
      </c>
      <c r="EV74" s="51">
        <f t="shared" si="325"/>
        <v>0</v>
      </c>
      <c r="EW74" s="51">
        <f t="shared" ref="EW74:FF83" si="326">EV73</f>
        <v>0</v>
      </c>
      <c r="EX74" s="51">
        <f t="shared" si="326"/>
        <v>0</v>
      </c>
      <c r="EY74" s="51">
        <f t="shared" si="326"/>
        <v>0</v>
      </c>
      <c r="EZ74" s="51">
        <f t="shared" si="326"/>
        <v>0</v>
      </c>
      <c r="FA74" s="51">
        <f t="shared" si="326"/>
        <v>0</v>
      </c>
      <c r="FB74" s="51">
        <f t="shared" si="326"/>
        <v>0</v>
      </c>
      <c r="FC74" s="51">
        <f t="shared" si="326"/>
        <v>0</v>
      </c>
      <c r="FD74" s="51">
        <f t="shared" si="326"/>
        <v>0</v>
      </c>
      <c r="FE74" s="51">
        <f t="shared" si="326"/>
        <v>0</v>
      </c>
      <c r="FF74" s="51">
        <f t="shared" si="326"/>
        <v>0</v>
      </c>
      <c r="FG74" s="51">
        <f t="shared" ref="FG74:FP83" si="327">FF73</f>
        <v>0</v>
      </c>
      <c r="FH74" s="51">
        <f t="shared" si="327"/>
        <v>0</v>
      </c>
      <c r="FI74" s="51">
        <f t="shared" si="327"/>
        <v>0</v>
      </c>
      <c r="FJ74" s="51">
        <f t="shared" si="327"/>
        <v>0</v>
      </c>
      <c r="FK74" s="51">
        <f t="shared" si="327"/>
        <v>0</v>
      </c>
      <c r="FL74" s="51">
        <f t="shared" si="327"/>
        <v>0</v>
      </c>
      <c r="FM74" s="51">
        <f t="shared" si="327"/>
        <v>0</v>
      </c>
      <c r="FN74" s="51">
        <f t="shared" si="327"/>
        <v>0</v>
      </c>
      <c r="FO74" s="51">
        <f t="shared" si="327"/>
        <v>0</v>
      </c>
      <c r="FP74" s="51">
        <f t="shared" si="327"/>
        <v>0</v>
      </c>
      <c r="FQ74" s="51">
        <f t="shared" ref="FQ74:FZ83" si="328">FP73</f>
        <v>0</v>
      </c>
      <c r="FR74" s="51">
        <f t="shared" si="328"/>
        <v>0</v>
      </c>
      <c r="FS74" s="51">
        <f t="shared" si="328"/>
        <v>0</v>
      </c>
      <c r="FT74" s="51">
        <f t="shared" si="328"/>
        <v>0</v>
      </c>
      <c r="FU74" s="51">
        <f t="shared" si="328"/>
        <v>0</v>
      </c>
      <c r="FV74" s="51">
        <f t="shared" si="328"/>
        <v>0</v>
      </c>
      <c r="FW74" s="51">
        <f t="shared" si="328"/>
        <v>0</v>
      </c>
      <c r="FX74" s="51">
        <f t="shared" si="328"/>
        <v>0</v>
      </c>
      <c r="FY74" s="51">
        <f t="shared" si="328"/>
        <v>0</v>
      </c>
      <c r="FZ74" s="51">
        <f t="shared" si="328"/>
        <v>0</v>
      </c>
      <c r="GA74" s="51">
        <f t="shared" ref="GA74:GJ83" si="329">FZ73</f>
        <v>0</v>
      </c>
      <c r="GB74" s="51">
        <f t="shared" si="329"/>
        <v>0</v>
      </c>
      <c r="GC74" s="51">
        <f t="shared" si="329"/>
        <v>0</v>
      </c>
      <c r="GD74" s="51">
        <f t="shared" si="329"/>
        <v>0</v>
      </c>
      <c r="GE74" s="51">
        <f t="shared" si="329"/>
        <v>0</v>
      </c>
      <c r="GF74" s="51">
        <f t="shared" si="329"/>
        <v>0</v>
      </c>
      <c r="GG74" s="51">
        <f t="shared" si="329"/>
        <v>0</v>
      </c>
      <c r="GH74" s="51">
        <f t="shared" si="329"/>
        <v>0</v>
      </c>
      <c r="GI74" s="51">
        <f t="shared" si="329"/>
        <v>0</v>
      </c>
      <c r="GJ74" s="51">
        <f t="shared" si="329"/>
        <v>0</v>
      </c>
      <c r="GK74" s="51">
        <f t="shared" ref="GK74:GT83" si="330">GJ73</f>
        <v>0</v>
      </c>
      <c r="GL74" s="51">
        <f t="shared" si="330"/>
        <v>0</v>
      </c>
      <c r="GM74" s="51">
        <f t="shared" si="330"/>
        <v>0</v>
      </c>
      <c r="GN74" s="51">
        <f t="shared" si="330"/>
        <v>0</v>
      </c>
      <c r="GO74" s="51">
        <f t="shared" si="330"/>
        <v>0</v>
      </c>
      <c r="GP74" s="51">
        <f t="shared" si="330"/>
        <v>0</v>
      </c>
      <c r="GQ74" s="51">
        <f t="shared" si="330"/>
        <v>0</v>
      </c>
      <c r="GR74" s="51">
        <f t="shared" si="330"/>
        <v>0</v>
      </c>
      <c r="GS74" s="51">
        <f t="shared" si="330"/>
        <v>0</v>
      </c>
      <c r="GT74" s="51">
        <f t="shared" si="330"/>
        <v>0</v>
      </c>
      <c r="GU74" s="51">
        <f t="shared" ref="GU74:HD83" si="331">GT73</f>
        <v>0</v>
      </c>
      <c r="GV74" s="51">
        <f t="shared" si="331"/>
        <v>0</v>
      </c>
      <c r="GW74" s="51">
        <f t="shared" si="331"/>
        <v>0</v>
      </c>
      <c r="GX74" s="51">
        <f t="shared" si="331"/>
        <v>0</v>
      </c>
      <c r="GY74" s="51">
        <f t="shared" si="331"/>
        <v>0</v>
      </c>
      <c r="GZ74" s="51">
        <f t="shared" si="331"/>
        <v>0</v>
      </c>
      <c r="HA74" s="51">
        <f t="shared" si="331"/>
        <v>0</v>
      </c>
      <c r="HB74" s="51">
        <f t="shared" si="331"/>
        <v>0</v>
      </c>
      <c r="HC74" s="51">
        <f t="shared" si="331"/>
        <v>0</v>
      </c>
      <c r="HD74" s="51">
        <f t="shared" si="331"/>
        <v>0</v>
      </c>
      <c r="HE74" s="51">
        <f t="shared" ref="HE74:HP83" si="332">HD73</f>
        <v>0</v>
      </c>
      <c r="HF74" s="51">
        <f t="shared" si="332"/>
        <v>0</v>
      </c>
      <c r="HG74" s="51">
        <f t="shared" si="332"/>
        <v>0</v>
      </c>
      <c r="HH74" s="51">
        <f t="shared" si="332"/>
        <v>0</v>
      </c>
      <c r="HI74" s="51">
        <f t="shared" si="332"/>
        <v>0</v>
      </c>
      <c r="HJ74" s="51">
        <f t="shared" si="332"/>
        <v>0</v>
      </c>
      <c r="HK74" s="51">
        <f t="shared" si="332"/>
        <v>0</v>
      </c>
      <c r="HL74" s="51">
        <f t="shared" si="332"/>
        <v>0</v>
      </c>
      <c r="HM74" s="51">
        <f t="shared" si="332"/>
        <v>0</v>
      </c>
      <c r="HN74" s="51">
        <f t="shared" si="332"/>
        <v>0</v>
      </c>
      <c r="HO74" s="51">
        <f t="shared" si="332"/>
        <v>0</v>
      </c>
      <c r="HP74" s="51">
        <f t="shared" si="332"/>
        <v>0</v>
      </c>
      <c r="HR74" s="46">
        <v>71</v>
      </c>
      <c r="HS74" s="49">
        <f t="shared" si="310"/>
        <v>355</v>
      </c>
      <c r="HT74" s="52" t="str">
        <f t="shared" si="311"/>
        <v/>
      </c>
      <c r="HU74" s="63">
        <f t="shared" si="312"/>
        <v>0</v>
      </c>
      <c r="HV74" s="50">
        <f t="shared" si="207"/>
        <v>0</v>
      </c>
      <c r="HW74" s="50" t="str">
        <f t="shared" si="306"/>
        <v>05:55</v>
      </c>
      <c r="HX74" s="50">
        <v>0</v>
      </c>
      <c r="HY74" s="62">
        <f>HY73+HX74*Escenario1!$D$15*0.06</f>
        <v>468.72665229745769</v>
      </c>
      <c r="HZ74" s="50">
        <f t="shared" si="313"/>
        <v>0</v>
      </c>
      <c r="IA74" s="64">
        <f>IA73+HZ74*Escenario1!$D$15*0.06</f>
        <v>258.16395932323189</v>
      </c>
      <c r="IB74" s="54"/>
      <c r="IC74" s="47">
        <v>72</v>
      </c>
      <c r="ID74" s="48">
        <f t="shared" si="307"/>
        <v>0</v>
      </c>
      <c r="IE74" s="48">
        <f t="shared" ref="IE74:IN83" si="333">ID73</f>
        <v>0</v>
      </c>
      <c r="IF74" s="48">
        <f t="shared" si="333"/>
        <v>0</v>
      </c>
      <c r="IG74" s="48">
        <f t="shared" si="333"/>
        <v>0</v>
      </c>
      <c r="IH74" s="48">
        <f t="shared" si="333"/>
        <v>0</v>
      </c>
      <c r="II74" s="48">
        <f t="shared" si="333"/>
        <v>0</v>
      </c>
      <c r="IJ74" s="48">
        <f t="shared" si="333"/>
        <v>0</v>
      </c>
      <c r="IK74" s="48">
        <f t="shared" si="333"/>
        <v>0</v>
      </c>
      <c r="IL74" s="48">
        <f t="shared" si="333"/>
        <v>0</v>
      </c>
      <c r="IM74" s="48">
        <f t="shared" si="333"/>
        <v>0</v>
      </c>
      <c r="IN74" s="48">
        <f t="shared" si="333"/>
        <v>0</v>
      </c>
      <c r="IO74" s="48">
        <f t="shared" ref="IO74:IX83" si="334">IN73</f>
        <v>0</v>
      </c>
      <c r="IP74" s="48">
        <f t="shared" si="334"/>
        <v>0</v>
      </c>
      <c r="IQ74" s="48">
        <f t="shared" si="334"/>
        <v>0</v>
      </c>
      <c r="IR74" s="48">
        <f t="shared" si="334"/>
        <v>0</v>
      </c>
      <c r="IS74" s="48">
        <f t="shared" si="334"/>
        <v>0</v>
      </c>
      <c r="IT74" s="48">
        <f t="shared" si="334"/>
        <v>0</v>
      </c>
      <c r="IU74" s="48">
        <f t="shared" si="334"/>
        <v>0</v>
      </c>
      <c r="IV74" s="48">
        <f t="shared" si="334"/>
        <v>0</v>
      </c>
      <c r="IW74" s="48">
        <f t="shared" si="334"/>
        <v>0</v>
      </c>
      <c r="IX74" s="48">
        <f t="shared" si="334"/>
        <v>0</v>
      </c>
      <c r="IY74" s="48">
        <f t="shared" ref="IY74:JH83" si="335">IX73</f>
        <v>0</v>
      </c>
      <c r="IZ74" s="48">
        <f t="shared" si="335"/>
        <v>0</v>
      </c>
      <c r="JA74" s="48">
        <f t="shared" si="335"/>
        <v>0</v>
      </c>
      <c r="JB74" s="48">
        <f t="shared" si="335"/>
        <v>0</v>
      </c>
      <c r="JC74" s="48">
        <f t="shared" si="335"/>
        <v>0</v>
      </c>
      <c r="JD74" s="48">
        <f t="shared" si="335"/>
        <v>0</v>
      </c>
      <c r="JE74" s="48">
        <f t="shared" si="335"/>
        <v>0</v>
      </c>
      <c r="JF74" s="48">
        <f t="shared" si="335"/>
        <v>0</v>
      </c>
      <c r="JG74" s="48">
        <f t="shared" si="335"/>
        <v>0</v>
      </c>
      <c r="JH74" s="48">
        <f t="shared" si="335"/>
        <v>0</v>
      </c>
      <c r="JI74" s="48">
        <f t="shared" ref="JI74:JR83" si="336">JH73</f>
        <v>0</v>
      </c>
      <c r="JJ74" s="48">
        <f t="shared" si="336"/>
        <v>0</v>
      </c>
      <c r="JK74" s="48">
        <f t="shared" si="336"/>
        <v>0</v>
      </c>
      <c r="JL74" s="48">
        <f t="shared" si="336"/>
        <v>0</v>
      </c>
      <c r="JM74" s="48">
        <f t="shared" si="336"/>
        <v>0</v>
      </c>
      <c r="JN74" s="48">
        <f t="shared" si="336"/>
        <v>0</v>
      </c>
      <c r="JO74" s="48">
        <f t="shared" si="336"/>
        <v>0</v>
      </c>
      <c r="JP74" s="48">
        <f t="shared" si="336"/>
        <v>0</v>
      </c>
      <c r="JQ74" s="48">
        <f t="shared" si="336"/>
        <v>0</v>
      </c>
      <c r="JR74" s="48">
        <f t="shared" si="336"/>
        <v>0</v>
      </c>
      <c r="JS74" s="48">
        <f t="shared" ref="JS74:KB83" si="337">JR73</f>
        <v>0</v>
      </c>
      <c r="JT74" s="48">
        <f t="shared" si="337"/>
        <v>0</v>
      </c>
      <c r="JU74" s="48">
        <f t="shared" si="337"/>
        <v>0</v>
      </c>
      <c r="JV74" s="48">
        <f t="shared" si="337"/>
        <v>0</v>
      </c>
      <c r="JW74" s="48">
        <f t="shared" si="337"/>
        <v>0</v>
      </c>
      <c r="JX74" s="48">
        <f t="shared" si="337"/>
        <v>0</v>
      </c>
      <c r="JY74" s="48">
        <f t="shared" si="337"/>
        <v>0</v>
      </c>
      <c r="JZ74" s="48">
        <f t="shared" si="337"/>
        <v>0</v>
      </c>
      <c r="KA74" s="48">
        <f t="shared" si="337"/>
        <v>0</v>
      </c>
      <c r="KB74" s="48">
        <f t="shared" si="337"/>
        <v>0</v>
      </c>
      <c r="KC74" s="48">
        <f t="shared" ref="KC74:KL83" si="338">KB73</f>
        <v>0</v>
      </c>
      <c r="KD74" s="48">
        <f t="shared" si="338"/>
        <v>0</v>
      </c>
      <c r="KE74" s="48">
        <f t="shared" si="338"/>
        <v>0</v>
      </c>
      <c r="KF74" s="48">
        <f t="shared" si="338"/>
        <v>0</v>
      </c>
      <c r="KG74" s="48">
        <f t="shared" si="338"/>
        <v>0</v>
      </c>
      <c r="KH74" s="48">
        <f t="shared" si="338"/>
        <v>0</v>
      </c>
      <c r="KI74" s="48">
        <f t="shared" si="338"/>
        <v>0</v>
      </c>
      <c r="KJ74" s="48">
        <f t="shared" si="338"/>
        <v>0</v>
      </c>
      <c r="KK74" s="48">
        <f t="shared" si="338"/>
        <v>0</v>
      </c>
      <c r="KL74" s="48">
        <f t="shared" si="338"/>
        <v>0</v>
      </c>
      <c r="KM74" s="48">
        <f t="shared" ref="KM74:KV83" si="339">KL73</f>
        <v>0</v>
      </c>
      <c r="KN74" s="48">
        <f t="shared" si="339"/>
        <v>4.4751983576649488E-5</v>
      </c>
      <c r="KO74" s="48">
        <f t="shared" si="339"/>
        <v>1.1151658490373781E-4</v>
      </c>
      <c r="KP74" s="48">
        <f t="shared" si="339"/>
        <v>2.5595687974807398E-4</v>
      </c>
      <c r="KQ74" s="48">
        <f t="shared" si="339"/>
        <v>5.8604981628922268E-4</v>
      </c>
      <c r="KR74" s="48">
        <f t="shared" si="339"/>
        <v>1.3658629589843377E-3</v>
      </c>
      <c r="KS74" s="48">
        <f t="shared" si="339"/>
        <v>3.2093238342923826E-3</v>
      </c>
      <c r="KT74" s="48">
        <f t="shared" si="339"/>
        <v>7.8504339864859992E-3</v>
      </c>
      <c r="KU74" s="48">
        <f t="shared" si="339"/>
        <v>1.2976985830460603E-2</v>
      </c>
      <c r="KV74" s="48">
        <f t="shared" si="339"/>
        <v>6.7154609757989992E-3</v>
      </c>
      <c r="KW74" s="48">
        <f t="shared" ref="KW74:LF83" si="340">KV73</f>
        <v>0</v>
      </c>
      <c r="KX74" s="48">
        <f t="shared" si="340"/>
        <v>0</v>
      </c>
      <c r="KY74" s="48">
        <f t="shared" si="340"/>
        <v>0</v>
      </c>
      <c r="KZ74" s="48">
        <f t="shared" si="340"/>
        <v>0</v>
      </c>
      <c r="LA74" s="48">
        <f t="shared" si="340"/>
        <v>0</v>
      </c>
      <c r="LB74" s="48">
        <f t="shared" si="340"/>
        <v>0</v>
      </c>
      <c r="LC74" s="48">
        <f t="shared" si="340"/>
        <v>0</v>
      </c>
      <c r="LD74" s="48">
        <f t="shared" si="340"/>
        <v>0</v>
      </c>
      <c r="LE74" s="48">
        <f t="shared" si="340"/>
        <v>0</v>
      </c>
      <c r="LF74" s="48">
        <f t="shared" si="340"/>
        <v>0</v>
      </c>
      <c r="LG74" s="48">
        <f t="shared" ref="LG74:LP83" si="341">LF73</f>
        <v>0</v>
      </c>
      <c r="LH74" s="48">
        <f t="shared" si="341"/>
        <v>0</v>
      </c>
      <c r="LI74" s="48">
        <f t="shared" si="341"/>
        <v>0</v>
      </c>
      <c r="LJ74" s="48">
        <f t="shared" si="341"/>
        <v>0</v>
      </c>
      <c r="LK74" s="48">
        <f t="shared" si="341"/>
        <v>0</v>
      </c>
      <c r="LL74" s="48">
        <f t="shared" si="341"/>
        <v>0</v>
      </c>
      <c r="LM74" s="48">
        <f t="shared" si="341"/>
        <v>0</v>
      </c>
      <c r="LN74" s="48">
        <f t="shared" si="341"/>
        <v>0</v>
      </c>
      <c r="LO74" s="48">
        <f t="shared" si="341"/>
        <v>0</v>
      </c>
      <c r="LP74" s="48">
        <f t="shared" si="341"/>
        <v>0</v>
      </c>
      <c r="LQ74" s="48">
        <f t="shared" ref="LQ74:LZ83" si="342">LP73</f>
        <v>0</v>
      </c>
      <c r="LR74" s="48">
        <f t="shared" si="342"/>
        <v>0</v>
      </c>
      <c r="LS74" s="48">
        <f t="shared" si="342"/>
        <v>0</v>
      </c>
      <c r="LT74" s="48">
        <f t="shared" si="342"/>
        <v>0</v>
      </c>
      <c r="LU74" s="48">
        <f t="shared" si="342"/>
        <v>0</v>
      </c>
      <c r="LV74" s="48">
        <f t="shared" si="342"/>
        <v>0</v>
      </c>
      <c r="LW74" s="48">
        <f t="shared" si="342"/>
        <v>0</v>
      </c>
      <c r="LX74" s="48">
        <f t="shared" si="342"/>
        <v>0</v>
      </c>
      <c r="LY74" s="48">
        <f t="shared" si="342"/>
        <v>0</v>
      </c>
      <c r="LZ74" s="48">
        <f t="shared" si="342"/>
        <v>0</v>
      </c>
      <c r="MA74" s="48">
        <f t="shared" ref="MA74:MJ83" si="343">LZ73</f>
        <v>0</v>
      </c>
      <c r="MB74" s="48">
        <f t="shared" si="343"/>
        <v>0</v>
      </c>
      <c r="MC74" s="48">
        <f t="shared" si="343"/>
        <v>0</v>
      </c>
      <c r="MD74" s="48">
        <f t="shared" si="343"/>
        <v>0</v>
      </c>
      <c r="ME74" s="48">
        <f t="shared" si="343"/>
        <v>0</v>
      </c>
      <c r="MF74" s="48">
        <f t="shared" si="343"/>
        <v>0</v>
      </c>
      <c r="MG74" s="48">
        <f t="shared" si="343"/>
        <v>0</v>
      </c>
      <c r="MH74" s="48">
        <f t="shared" si="343"/>
        <v>0</v>
      </c>
      <c r="MI74" s="48">
        <f t="shared" si="343"/>
        <v>0</v>
      </c>
      <c r="MJ74" s="48">
        <f t="shared" si="343"/>
        <v>0</v>
      </c>
      <c r="MK74" s="48">
        <f t="shared" ref="MK74:MT83" si="344">MJ73</f>
        <v>0</v>
      </c>
      <c r="ML74" s="48">
        <f t="shared" si="344"/>
        <v>0</v>
      </c>
      <c r="MM74" s="48">
        <f t="shared" si="344"/>
        <v>0</v>
      </c>
      <c r="MN74" s="48">
        <f t="shared" si="344"/>
        <v>0</v>
      </c>
      <c r="MO74" s="48">
        <f t="shared" si="344"/>
        <v>0</v>
      </c>
      <c r="MP74" s="48">
        <f t="shared" si="344"/>
        <v>0</v>
      </c>
      <c r="MQ74" s="48">
        <f t="shared" si="344"/>
        <v>0</v>
      </c>
      <c r="MR74" s="48">
        <f t="shared" si="344"/>
        <v>0</v>
      </c>
      <c r="MS74" s="48">
        <f t="shared" si="344"/>
        <v>0</v>
      </c>
      <c r="MT74" s="48">
        <f t="shared" si="344"/>
        <v>0</v>
      </c>
      <c r="MU74" s="48">
        <f t="shared" ref="MU74:ND83" si="345">MT73</f>
        <v>0</v>
      </c>
      <c r="MV74" s="48">
        <f t="shared" si="345"/>
        <v>0</v>
      </c>
      <c r="MW74" s="48">
        <f t="shared" si="345"/>
        <v>0</v>
      </c>
      <c r="MX74" s="48">
        <f t="shared" si="345"/>
        <v>0</v>
      </c>
      <c r="MY74" s="48">
        <f t="shared" si="345"/>
        <v>0</v>
      </c>
      <c r="MZ74" s="48">
        <f t="shared" si="345"/>
        <v>0</v>
      </c>
      <c r="NA74" s="48">
        <f t="shared" si="345"/>
        <v>0</v>
      </c>
      <c r="NB74" s="48">
        <f t="shared" si="345"/>
        <v>0</v>
      </c>
      <c r="NC74" s="48">
        <f t="shared" si="345"/>
        <v>0</v>
      </c>
      <c r="ND74" s="48">
        <f t="shared" si="345"/>
        <v>0</v>
      </c>
      <c r="NE74" s="48">
        <f t="shared" ref="NE74:NN83" si="346">ND73</f>
        <v>0</v>
      </c>
      <c r="NF74" s="48">
        <f t="shared" si="346"/>
        <v>0</v>
      </c>
      <c r="NG74" s="48">
        <f t="shared" si="346"/>
        <v>0</v>
      </c>
      <c r="NH74" s="48">
        <f t="shared" si="346"/>
        <v>0</v>
      </c>
      <c r="NI74" s="48">
        <f t="shared" si="346"/>
        <v>0</v>
      </c>
      <c r="NJ74" s="48">
        <f t="shared" si="346"/>
        <v>0</v>
      </c>
      <c r="NK74" s="48">
        <f t="shared" si="346"/>
        <v>0</v>
      </c>
      <c r="NL74" s="48">
        <f t="shared" si="346"/>
        <v>0</v>
      </c>
      <c r="NM74" s="48">
        <f t="shared" si="346"/>
        <v>0</v>
      </c>
      <c r="NN74" s="48">
        <f t="shared" si="346"/>
        <v>0</v>
      </c>
      <c r="NO74" s="48">
        <f t="shared" ref="NO74:NX83" si="347">NN73</f>
        <v>0</v>
      </c>
      <c r="NP74" s="48">
        <f t="shared" si="347"/>
        <v>0</v>
      </c>
      <c r="NQ74" s="48">
        <f t="shared" si="347"/>
        <v>0</v>
      </c>
      <c r="NR74" s="48">
        <f t="shared" si="347"/>
        <v>0</v>
      </c>
      <c r="NS74" s="48">
        <f t="shared" si="347"/>
        <v>0</v>
      </c>
      <c r="NT74" s="48">
        <f t="shared" si="347"/>
        <v>0</v>
      </c>
      <c r="NU74" s="48">
        <f t="shared" si="347"/>
        <v>0</v>
      </c>
      <c r="NV74" s="48">
        <f t="shared" si="347"/>
        <v>0</v>
      </c>
      <c r="NW74" s="48">
        <f t="shared" si="347"/>
        <v>0</v>
      </c>
      <c r="NX74" s="48">
        <f t="shared" si="347"/>
        <v>0</v>
      </c>
      <c r="NY74" s="48">
        <f t="shared" ref="NY74:OH83" si="348">NX73</f>
        <v>0</v>
      </c>
      <c r="NZ74" s="48">
        <f t="shared" si="348"/>
        <v>0</v>
      </c>
      <c r="OA74" s="48">
        <f t="shared" si="348"/>
        <v>0</v>
      </c>
      <c r="OB74" s="48">
        <f t="shared" si="348"/>
        <v>0</v>
      </c>
      <c r="OC74" s="48">
        <f t="shared" si="348"/>
        <v>0</v>
      </c>
      <c r="OD74" s="48">
        <f t="shared" si="348"/>
        <v>0</v>
      </c>
      <c r="OE74" s="48">
        <f t="shared" si="348"/>
        <v>0</v>
      </c>
      <c r="OF74" s="48">
        <f t="shared" si="348"/>
        <v>0</v>
      </c>
      <c r="OG74" s="48">
        <f t="shared" si="348"/>
        <v>0</v>
      </c>
      <c r="OH74" s="48">
        <f t="shared" si="348"/>
        <v>0</v>
      </c>
      <c r="OI74" s="48">
        <f t="shared" ref="OI74:OR83" si="349">OH73</f>
        <v>0</v>
      </c>
      <c r="OJ74" s="48">
        <f t="shared" si="349"/>
        <v>0</v>
      </c>
      <c r="OK74" s="48">
        <f t="shared" si="349"/>
        <v>0</v>
      </c>
      <c r="OL74" s="48">
        <f t="shared" si="349"/>
        <v>0</v>
      </c>
      <c r="OM74" s="48">
        <f t="shared" si="349"/>
        <v>0</v>
      </c>
      <c r="ON74" s="48">
        <f t="shared" si="349"/>
        <v>0</v>
      </c>
      <c r="OO74" s="48">
        <f t="shared" si="349"/>
        <v>0</v>
      </c>
      <c r="OP74" s="48">
        <f t="shared" si="349"/>
        <v>0</v>
      </c>
      <c r="OQ74" s="48">
        <f t="shared" si="349"/>
        <v>0</v>
      </c>
      <c r="OR74" s="48">
        <f t="shared" si="349"/>
        <v>0</v>
      </c>
      <c r="OS74" s="48">
        <f t="shared" ref="OS74:PB83" si="350">OR73</f>
        <v>0</v>
      </c>
      <c r="OT74" s="48">
        <f t="shared" si="350"/>
        <v>0</v>
      </c>
      <c r="OU74" s="48">
        <f t="shared" si="350"/>
        <v>0</v>
      </c>
      <c r="OV74" s="48">
        <f t="shared" si="350"/>
        <v>0</v>
      </c>
      <c r="OW74" s="48">
        <f t="shared" si="350"/>
        <v>0</v>
      </c>
      <c r="OX74" s="48">
        <f t="shared" si="350"/>
        <v>0</v>
      </c>
      <c r="OY74" s="48">
        <f t="shared" si="350"/>
        <v>0</v>
      </c>
      <c r="OZ74" s="48">
        <f t="shared" si="350"/>
        <v>0</v>
      </c>
      <c r="PA74" s="48">
        <f t="shared" si="350"/>
        <v>0</v>
      </c>
      <c r="PB74" s="48">
        <f t="shared" si="350"/>
        <v>0</v>
      </c>
      <c r="PC74" s="48">
        <f t="shared" ref="PC74:PN83" si="351">PB73</f>
        <v>0</v>
      </c>
      <c r="PD74" s="48">
        <f t="shared" si="351"/>
        <v>0</v>
      </c>
      <c r="PE74" s="48">
        <f t="shared" si="351"/>
        <v>0</v>
      </c>
      <c r="PF74" s="48">
        <f t="shared" si="351"/>
        <v>0</v>
      </c>
      <c r="PG74" s="48">
        <f t="shared" si="351"/>
        <v>0</v>
      </c>
      <c r="PH74" s="48">
        <f t="shared" si="351"/>
        <v>0</v>
      </c>
      <c r="PI74" s="48">
        <f t="shared" si="351"/>
        <v>0</v>
      </c>
      <c r="PJ74" s="48">
        <f t="shared" si="351"/>
        <v>0</v>
      </c>
      <c r="PK74" s="48">
        <f t="shared" si="351"/>
        <v>0</v>
      </c>
      <c r="PL74" s="48">
        <f t="shared" si="351"/>
        <v>0</v>
      </c>
      <c r="PM74" s="48">
        <f t="shared" si="351"/>
        <v>0</v>
      </c>
      <c r="PN74" s="48">
        <f t="shared" si="351"/>
        <v>0</v>
      </c>
    </row>
    <row r="75" spans="1:430" x14ac:dyDescent="0.3">
      <c r="A75" s="34"/>
      <c r="B75" s="34"/>
      <c r="C75" s="6">
        <f>IF(A75&lt;=0,0,B75/A75)</f>
        <v>0</v>
      </c>
      <c r="D75" s="20">
        <f>IF(A75&lt;=0,0,SQRT(C75))</f>
        <v>0</v>
      </c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S75" s="12"/>
      <c r="W75" s="46">
        <v>72</v>
      </c>
      <c r="X75" s="49">
        <f t="shared" si="308"/>
        <v>360</v>
      </c>
      <c r="Y75" s="52" t="str">
        <f t="shared" si="303"/>
        <v/>
      </c>
      <c r="Z75" s="63">
        <f t="shared" si="304"/>
        <v>0</v>
      </c>
      <c r="AA75" s="50">
        <f t="shared" si="187"/>
        <v>0</v>
      </c>
      <c r="AB75" s="50">
        <v>0</v>
      </c>
      <c r="AC75" s="62">
        <f t="shared" si="309"/>
        <v>211.7758949671387</v>
      </c>
      <c r="AD75" s="54"/>
      <c r="AE75" s="46">
        <v>73</v>
      </c>
      <c r="AF75" s="51">
        <f t="shared" si="305"/>
        <v>0</v>
      </c>
      <c r="AG75" s="51">
        <f t="shared" si="314"/>
        <v>0</v>
      </c>
      <c r="AH75" s="51">
        <f t="shared" si="314"/>
        <v>0</v>
      </c>
      <c r="AI75" s="51">
        <f t="shared" si="314"/>
        <v>0</v>
      </c>
      <c r="AJ75" s="51">
        <f t="shared" si="314"/>
        <v>0</v>
      </c>
      <c r="AK75" s="51">
        <f t="shared" si="314"/>
        <v>0</v>
      </c>
      <c r="AL75" s="51">
        <f t="shared" si="314"/>
        <v>0</v>
      </c>
      <c r="AM75" s="51">
        <f t="shared" si="314"/>
        <v>0</v>
      </c>
      <c r="AN75" s="51">
        <f t="shared" si="314"/>
        <v>0</v>
      </c>
      <c r="AO75" s="51">
        <f t="shared" si="314"/>
        <v>0</v>
      </c>
      <c r="AP75" s="51">
        <f t="shared" si="314"/>
        <v>0</v>
      </c>
      <c r="AQ75" s="51">
        <f t="shared" si="315"/>
        <v>0</v>
      </c>
      <c r="AR75" s="51">
        <f t="shared" si="315"/>
        <v>0</v>
      </c>
      <c r="AS75" s="51">
        <f t="shared" si="315"/>
        <v>0</v>
      </c>
      <c r="AT75" s="51">
        <f t="shared" si="315"/>
        <v>0</v>
      </c>
      <c r="AU75" s="51">
        <f t="shared" si="315"/>
        <v>0</v>
      </c>
      <c r="AV75" s="51">
        <f t="shared" si="315"/>
        <v>0</v>
      </c>
      <c r="AW75" s="51">
        <f t="shared" si="315"/>
        <v>0</v>
      </c>
      <c r="AX75" s="51">
        <f t="shared" si="315"/>
        <v>0</v>
      </c>
      <c r="AY75" s="51">
        <f t="shared" si="315"/>
        <v>0</v>
      </c>
      <c r="AZ75" s="51">
        <f t="shared" si="315"/>
        <v>0</v>
      </c>
      <c r="BA75" s="51">
        <f t="shared" si="316"/>
        <v>0</v>
      </c>
      <c r="BB75" s="51">
        <f t="shared" si="316"/>
        <v>0</v>
      </c>
      <c r="BC75" s="51">
        <f t="shared" si="316"/>
        <v>0</v>
      </c>
      <c r="BD75" s="51">
        <f t="shared" si="316"/>
        <v>0</v>
      </c>
      <c r="BE75" s="51">
        <f t="shared" si="316"/>
        <v>0</v>
      </c>
      <c r="BF75" s="51">
        <f t="shared" si="316"/>
        <v>0</v>
      </c>
      <c r="BG75" s="51">
        <f t="shared" si="316"/>
        <v>0</v>
      </c>
      <c r="BH75" s="51">
        <f t="shared" si="316"/>
        <v>0</v>
      </c>
      <c r="BI75" s="51">
        <f t="shared" si="316"/>
        <v>0</v>
      </c>
      <c r="BJ75" s="51">
        <f t="shared" si="316"/>
        <v>0</v>
      </c>
      <c r="BK75" s="51">
        <f t="shared" si="317"/>
        <v>0</v>
      </c>
      <c r="BL75" s="51">
        <f t="shared" si="317"/>
        <v>0</v>
      </c>
      <c r="BM75" s="51">
        <f t="shared" si="317"/>
        <v>0</v>
      </c>
      <c r="BN75" s="51">
        <f t="shared" si="317"/>
        <v>0</v>
      </c>
      <c r="BO75" s="51">
        <f t="shared" si="317"/>
        <v>0</v>
      </c>
      <c r="BP75" s="51">
        <f t="shared" si="317"/>
        <v>0</v>
      </c>
      <c r="BQ75" s="51">
        <f t="shared" si="317"/>
        <v>0</v>
      </c>
      <c r="BR75" s="51">
        <f t="shared" si="317"/>
        <v>0</v>
      </c>
      <c r="BS75" s="51">
        <f t="shared" si="317"/>
        <v>0</v>
      </c>
      <c r="BT75" s="51">
        <f t="shared" si="317"/>
        <v>0</v>
      </c>
      <c r="BU75" s="51">
        <f t="shared" si="318"/>
        <v>0</v>
      </c>
      <c r="BV75" s="51">
        <f t="shared" si="318"/>
        <v>0</v>
      </c>
      <c r="BW75" s="51">
        <f t="shared" si="318"/>
        <v>0</v>
      </c>
      <c r="BX75" s="51">
        <f t="shared" si="318"/>
        <v>0</v>
      </c>
      <c r="BY75" s="51">
        <f t="shared" si="318"/>
        <v>0</v>
      </c>
      <c r="BZ75" s="51">
        <f t="shared" si="318"/>
        <v>0</v>
      </c>
      <c r="CA75" s="51">
        <f t="shared" si="318"/>
        <v>0</v>
      </c>
      <c r="CB75" s="51">
        <f t="shared" si="318"/>
        <v>0</v>
      </c>
      <c r="CC75" s="51">
        <f t="shared" si="318"/>
        <v>0</v>
      </c>
      <c r="CD75" s="51">
        <f t="shared" si="318"/>
        <v>0</v>
      </c>
      <c r="CE75" s="51">
        <f t="shared" si="319"/>
        <v>0</v>
      </c>
      <c r="CF75" s="51">
        <f t="shared" si="319"/>
        <v>1.4372901692793086E-5</v>
      </c>
      <c r="CG75" s="51">
        <f t="shared" si="319"/>
        <v>2.7857067307628778E-5</v>
      </c>
      <c r="CH75" s="51">
        <f t="shared" si="319"/>
        <v>4.1075027703360157E-5</v>
      </c>
      <c r="CI75" s="51">
        <f t="shared" si="319"/>
        <v>5.9699549011322866E-5</v>
      </c>
      <c r="CJ75" s="51">
        <f t="shared" si="319"/>
        <v>8.7540741517313391E-5</v>
      </c>
      <c r="CK75" s="51">
        <f t="shared" si="319"/>
        <v>1.2837388479443857E-4</v>
      </c>
      <c r="CL75" s="51">
        <f t="shared" si="319"/>
        <v>1.8776725283595457E-4</v>
      </c>
      <c r="CM75" s="51">
        <f t="shared" si="319"/>
        <v>2.7490993918839258E-4</v>
      </c>
      <c r="CN75" s="51">
        <f t="shared" si="319"/>
        <v>4.0443968208431289E-4</v>
      </c>
      <c r="CO75" s="51">
        <f t="shared" si="320"/>
        <v>5.9827068957529241E-4</v>
      </c>
      <c r="CP75" s="51">
        <f t="shared" si="320"/>
        <v>8.8742146466493359E-4</v>
      </c>
      <c r="CQ75" s="51">
        <f t="shared" si="320"/>
        <v>1.3138426304416823E-3</v>
      </c>
      <c r="CR75" s="51">
        <f t="shared" si="320"/>
        <v>1.9322447552118155E-3</v>
      </c>
      <c r="CS75" s="51">
        <f t="shared" si="320"/>
        <v>2.9578823769679957E-3</v>
      </c>
      <c r="CT75" s="51">
        <f t="shared" si="320"/>
        <v>4.3725776573519236E-3</v>
      </c>
      <c r="CU75" s="51">
        <f t="shared" si="320"/>
        <v>5.6037913669719245E-3</v>
      </c>
      <c r="CV75" s="51">
        <f t="shared" si="320"/>
        <v>6.0067150249743864E-3</v>
      </c>
      <c r="CW75" s="51">
        <f t="shared" si="320"/>
        <v>5.0334268353983951E-3</v>
      </c>
      <c r="CX75" s="51">
        <f t="shared" si="320"/>
        <v>2.648818732339102E-3</v>
      </c>
      <c r="CY75" s="51">
        <f t="shared" si="321"/>
        <v>7.6072713075802073E-4</v>
      </c>
      <c r="CZ75" s="51">
        <f t="shared" si="321"/>
        <v>0</v>
      </c>
      <c r="DA75" s="51">
        <f t="shared" si="321"/>
        <v>0</v>
      </c>
      <c r="DB75" s="51">
        <f t="shared" si="321"/>
        <v>0</v>
      </c>
      <c r="DC75" s="51">
        <f t="shared" si="321"/>
        <v>0</v>
      </c>
      <c r="DD75" s="51">
        <f t="shared" si="321"/>
        <v>0</v>
      </c>
      <c r="DE75" s="51">
        <f t="shared" si="321"/>
        <v>0</v>
      </c>
      <c r="DF75" s="51">
        <f t="shared" si="321"/>
        <v>0</v>
      </c>
      <c r="DG75" s="51">
        <f t="shared" si="321"/>
        <v>0</v>
      </c>
      <c r="DH75" s="51">
        <f t="shared" si="321"/>
        <v>0</v>
      </c>
      <c r="DI75" s="51">
        <f t="shared" si="322"/>
        <v>0</v>
      </c>
      <c r="DJ75" s="51">
        <f t="shared" si="322"/>
        <v>0</v>
      </c>
      <c r="DK75" s="51">
        <f t="shared" si="322"/>
        <v>0</v>
      </c>
      <c r="DL75" s="51">
        <f t="shared" si="322"/>
        <v>0</v>
      </c>
      <c r="DM75" s="51">
        <f t="shared" si="322"/>
        <v>0</v>
      </c>
      <c r="DN75" s="51">
        <f t="shared" si="322"/>
        <v>0</v>
      </c>
      <c r="DO75" s="51">
        <f t="shared" si="322"/>
        <v>0</v>
      </c>
      <c r="DP75" s="51">
        <f t="shared" si="322"/>
        <v>0</v>
      </c>
      <c r="DQ75" s="51">
        <f t="shared" si="322"/>
        <v>0</v>
      </c>
      <c r="DR75" s="51">
        <f t="shared" si="322"/>
        <v>0</v>
      </c>
      <c r="DS75" s="51">
        <f t="shared" si="323"/>
        <v>0</v>
      </c>
      <c r="DT75" s="51">
        <f t="shared" si="323"/>
        <v>0</v>
      </c>
      <c r="DU75" s="51">
        <f t="shared" si="323"/>
        <v>0</v>
      </c>
      <c r="DV75" s="51">
        <f t="shared" si="323"/>
        <v>0</v>
      </c>
      <c r="DW75" s="51">
        <f t="shared" si="323"/>
        <v>0</v>
      </c>
      <c r="DX75" s="51">
        <f t="shared" si="323"/>
        <v>0</v>
      </c>
      <c r="DY75" s="51">
        <f t="shared" si="323"/>
        <v>0</v>
      </c>
      <c r="DZ75" s="51">
        <f t="shared" si="323"/>
        <v>0</v>
      </c>
      <c r="EA75" s="51">
        <f t="shared" si="323"/>
        <v>0</v>
      </c>
      <c r="EB75" s="51">
        <f t="shared" si="323"/>
        <v>0</v>
      </c>
      <c r="EC75" s="51">
        <f t="shared" si="324"/>
        <v>0</v>
      </c>
      <c r="ED75" s="51">
        <f t="shared" si="324"/>
        <v>0</v>
      </c>
      <c r="EE75" s="51">
        <f t="shared" si="324"/>
        <v>0</v>
      </c>
      <c r="EF75" s="51">
        <f t="shared" si="324"/>
        <v>0</v>
      </c>
      <c r="EG75" s="51">
        <f t="shared" si="324"/>
        <v>0</v>
      </c>
      <c r="EH75" s="51">
        <f t="shared" si="324"/>
        <v>0</v>
      </c>
      <c r="EI75" s="51">
        <f t="shared" si="324"/>
        <v>0</v>
      </c>
      <c r="EJ75" s="51">
        <f t="shared" si="324"/>
        <v>0</v>
      </c>
      <c r="EK75" s="51">
        <f t="shared" si="324"/>
        <v>0</v>
      </c>
      <c r="EL75" s="51">
        <f t="shared" si="324"/>
        <v>0</v>
      </c>
      <c r="EM75" s="51">
        <f t="shared" si="325"/>
        <v>0</v>
      </c>
      <c r="EN75" s="51">
        <f t="shared" si="325"/>
        <v>0</v>
      </c>
      <c r="EO75" s="51">
        <f t="shared" si="325"/>
        <v>0</v>
      </c>
      <c r="EP75" s="51">
        <f t="shared" si="325"/>
        <v>0</v>
      </c>
      <c r="EQ75" s="51">
        <f t="shared" si="325"/>
        <v>0</v>
      </c>
      <c r="ER75" s="51">
        <f t="shared" si="325"/>
        <v>0</v>
      </c>
      <c r="ES75" s="51">
        <f t="shared" si="325"/>
        <v>0</v>
      </c>
      <c r="ET75" s="51">
        <f t="shared" si="325"/>
        <v>0</v>
      </c>
      <c r="EU75" s="51">
        <f t="shared" si="325"/>
        <v>0</v>
      </c>
      <c r="EV75" s="51">
        <f t="shared" si="325"/>
        <v>0</v>
      </c>
      <c r="EW75" s="51">
        <f t="shared" si="326"/>
        <v>0</v>
      </c>
      <c r="EX75" s="51">
        <f t="shared" si="326"/>
        <v>0</v>
      </c>
      <c r="EY75" s="51">
        <f t="shared" si="326"/>
        <v>0</v>
      </c>
      <c r="EZ75" s="51">
        <f t="shared" si="326"/>
        <v>0</v>
      </c>
      <c r="FA75" s="51">
        <f t="shared" si="326"/>
        <v>0</v>
      </c>
      <c r="FB75" s="51">
        <f t="shared" si="326"/>
        <v>0</v>
      </c>
      <c r="FC75" s="51">
        <f t="shared" si="326"/>
        <v>0</v>
      </c>
      <c r="FD75" s="51">
        <f t="shared" si="326"/>
        <v>0</v>
      </c>
      <c r="FE75" s="51">
        <f t="shared" si="326"/>
        <v>0</v>
      </c>
      <c r="FF75" s="51">
        <f t="shared" si="326"/>
        <v>0</v>
      </c>
      <c r="FG75" s="51">
        <f t="shared" si="327"/>
        <v>0</v>
      </c>
      <c r="FH75" s="51">
        <f t="shared" si="327"/>
        <v>0</v>
      </c>
      <c r="FI75" s="51">
        <f t="shared" si="327"/>
        <v>0</v>
      </c>
      <c r="FJ75" s="51">
        <f t="shared" si="327"/>
        <v>0</v>
      </c>
      <c r="FK75" s="51">
        <f t="shared" si="327"/>
        <v>0</v>
      </c>
      <c r="FL75" s="51">
        <f t="shared" si="327"/>
        <v>0</v>
      </c>
      <c r="FM75" s="51">
        <f t="shared" si="327"/>
        <v>0</v>
      </c>
      <c r="FN75" s="51">
        <f t="shared" si="327"/>
        <v>0</v>
      </c>
      <c r="FO75" s="51">
        <f t="shared" si="327"/>
        <v>0</v>
      </c>
      <c r="FP75" s="51">
        <f t="shared" si="327"/>
        <v>0</v>
      </c>
      <c r="FQ75" s="51">
        <f t="shared" si="328"/>
        <v>0</v>
      </c>
      <c r="FR75" s="51">
        <f t="shared" si="328"/>
        <v>0</v>
      </c>
      <c r="FS75" s="51">
        <f t="shared" si="328"/>
        <v>0</v>
      </c>
      <c r="FT75" s="51">
        <f t="shared" si="328"/>
        <v>0</v>
      </c>
      <c r="FU75" s="51">
        <f t="shared" si="328"/>
        <v>0</v>
      </c>
      <c r="FV75" s="51">
        <f t="shared" si="328"/>
        <v>0</v>
      </c>
      <c r="FW75" s="51">
        <f t="shared" si="328"/>
        <v>0</v>
      </c>
      <c r="FX75" s="51">
        <f t="shared" si="328"/>
        <v>0</v>
      </c>
      <c r="FY75" s="51">
        <f t="shared" si="328"/>
        <v>0</v>
      </c>
      <c r="FZ75" s="51">
        <f t="shared" si="328"/>
        <v>0</v>
      </c>
      <c r="GA75" s="51">
        <f t="shared" si="329"/>
        <v>0</v>
      </c>
      <c r="GB75" s="51">
        <f t="shared" si="329"/>
        <v>0</v>
      </c>
      <c r="GC75" s="51">
        <f t="shared" si="329"/>
        <v>0</v>
      </c>
      <c r="GD75" s="51">
        <f t="shared" si="329"/>
        <v>0</v>
      </c>
      <c r="GE75" s="51">
        <f t="shared" si="329"/>
        <v>0</v>
      </c>
      <c r="GF75" s="51">
        <f t="shared" si="329"/>
        <v>0</v>
      </c>
      <c r="GG75" s="51">
        <f t="shared" si="329"/>
        <v>0</v>
      </c>
      <c r="GH75" s="51">
        <f t="shared" si="329"/>
        <v>0</v>
      </c>
      <c r="GI75" s="51">
        <f t="shared" si="329"/>
        <v>0</v>
      </c>
      <c r="GJ75" s="51">
        <f t="shared" si="329"/>
        <v>0</v>
      </c>
      <c r="GK75" s="51">
        <f t="shared" si="330"/>
        <v>0</v>
      </c>
      <c r="GL75" s="51">
        <f t="shared" si="330"/>
        <v>0</v>
      </c>
      <c r="GM75" s="51">
        <f t="shared" si="330"/>
        <v>0</v>
      </c>
      <c r="GN75" s="51">
        <f t="shared" si="330"/>
        <v>0</v>
      </c>
      <c r="GO75" s="51">
        <f t="shared" si="330"/>
        <v>0</v>
      </c>
      <c r="GP75" s="51">
        <f t="shared" si="330"/>
        <v>0</v>
      </c>
      <c r="GQ75" s="51">
        <f t="shared" si="330"/>
        <v>0</v>
      </c>
      <c r="GR75" s="51">
        <f t="shared" si="330"/>
        <v>0</v>
      </c>
      <c r="GS75" s="51">
        <f t="shared" si="330"/>
        <v>0</v>
      </c>
      <c r="GT75" s="51">
        <f t="shared" si="330"/>
        <v>0</v>
      </c>
      <c r="GU75" s="51">
        <f t="shared" si="331"/>
        <v>0</v>
      </c>
      <c r="GV75" s="51">
        <f t="shared" si="331"/>
        <v>0</v>
      </c>
      <c r="GW75" s="51">
        <f t="shared" si="331"/>
        <v>0</v>
      </c>
      <c r="GX75" s="51">
        <f t="shared" si="331"/>
        <v>0</v>
      </c>
      <c r="GY75" s="51">
        <f t="shared" si="331"/>
        <v>0</v>
      </c>
      <c r="GZ75" s="51">
        <f t="shared" si="331"/>
        <v>0</v>
      </c>
      <c r="HA75" s="51">
        <f t="shared" si="331"/>
        <v>0</v>
      </c>
      <c r="HB75" s="51">
        <f t="shared" si="331"/>
        <v>0</v>
      </c>
      <c r="HC75" s="51">
        <f t="shared" si="331"/>
        <v>0</v>
      </c>
      <c r="HD75" s="51">
        <f t="shared" si="331"/>
        <v>0</v>
      </c>
      <c r="HE75" s="51">
        <f t="shared" si="332"/>
        <v>0</v>
      </c>
      <c r="HF75" s="51">
        <f t="shared" si="332"/>
        <v>0</v>
      </c>
      <c r="HG75" s="51">
        <f t="shared" si="332"/>
        <v>0</v>
      </c>
      <c r="HH75" s="51">
        <f t="shared" si="332"/>
        <v>0</v>
      </c>
      <c r="HI75" s="51">
        <f t="shared" si="332"/>
        <v>0</v>
      </c>
      <c r="HJ75" s="51">
        <f t="shared" si="332"/>
        <v>0</v>
      </c>
      <c r="HK75" s="51">
        <f t="shared" si="332"/>
        <v>0</v>
      </c>
      <c r="HL75" s="51">
        <f t="shared" si="332"/>
        <v>0</v>
      </c>
      <c r="HM75" s="51">
        <f t="shared" si="332"/>
        <v>0</v>
      </c>
      <c r="HN75" s="51">
        <f t="shared" si="332"/>
        <v>0</v>
      </c>
      <c r="HO75" s="51">
        <f t="shared" si="332"/>
        <v>0</v>
      </c>
      <c r="HP75" s="51">
        <f t="shared" si="332"/>
        <v>0</v>
      </c>
      <c r="HR75" s="46">
        <v>72</v>
      </c>
      <c r="HS75" s="49">
        <f t="shared" si="310"/>
        <v>360</v>
      </c>
      <c r="HT75" s="52" t="str">
        <f t="shared" si="311"/>
        <v/>
      </c>
      <c r="HU75" s="63">
        <f t="shared" si="312"/>
        <v>0</v>
      </c>
      <c r="HV75" s="50">
        <f t="shared" si="207"/>
        <v>0</v>
      </c>
      <c r="HW75" s="50" t="str">
        <f t="shared" si="306"/>
        <v>06:00</v>
      </c>
      <c r="HX75" s="50">
        <v>0</v>
      </c>
      <c r="HY75" s="62">
        <f>HY74+HX75*Escenario1!$D$15*0.06</f>
        <v>468.72665229745769</v>
      </c>
      <c r="HZ75" s="50">
        <f t="shared" si="313"/>
        <v>0</v>
      </c>
      <c r="IA75" s="64">
        <f>IA74+HZ75*Escenario1!$D$15*0.06</f>
        <v>258.16395932323189</v>
      </c>
      <c r="IB75" s="54"/>
      <c r="IC75" s="47">
        <v>73</v>
      </c>
      <c r="ID75" s="48">
        <f t="shared" si="307"/>
        <v>0</v>
      </c>
      <c r="IE75" s="48">
        <f t="shared" si="333"/>
        <v>0</v>
      </c>
      <c r="IF75" s="48">
        <f t="shared" si="333"/>
        <v>0</v>
      </c>
      <c r="IG75" s="48">
        <f t="shared" si="333"/>
        <v>0</v>
      </c>
      <c r="IH75" s="48">
        <f t="shared" si="333"/>
        <v>0</v>
      </c>
      <c r="II75" s="48">
        <f t="shared" si="333"/>
        <v>0</v>
      </c>
      <c r="IJ75" s="48">
        <f t="shared" si="333"/>
        <v>0</v>
      </c>
      <c r="IK75" s="48">
        <f t="shared" si="333"/>
        <v>0</v>
      </c>
      <c r="IL75" s="48">
        <f t="shared" si="333"/>
        <v>0</v>
      </c>
      <c r="IM75" s="48">
        <f t="shared" si="333"/>
        <v>0</v>
      </c>
      <c r="IN75" s="48">
        <f t="shared" si="333"/>
        <v>0</v>
      </c>
      <c r="IO75" s="48">
        <f t="shared" si="334"/>
        <v>0</v>
      </c>
      <c r="IP75" s="48">
        <f t="shared" si="334"/>
        <v>0</v>
      </c>
      <c r="IQ75" s="48">
        <f t="shared" si="334"/>
        <v>0</v>
      </c>
      <c r="IR75" s="48">
        <f t="shared" si="334"/>
        <v>0</v>
      </c>
      <c r="IS75" s="48">
        <f t="shared" si="334"/>
        <v>0</v>
      </c>
      <c r="IT75" s="48">
        <f t="shared" si="334"/>
        <v>0</v>
      </c>
      <c r="IU75" s="48">
        <f t="shared" si="334"/>
        <v>0</v>
      </c>
      <c r="IV75" s="48">
        <f t="shared" si="334"/>
        <v>0</v>
      </c>
      <c r="IW75" s="48">
        <f t="shared" si="334"/>
        <v>0</v>
      </c>
      <c r="IX75" s="48">
        <f t="shared" si="334"/>
        <v>0</v>
      </c>
      <c r="IY75" s="48">
        <f t="shared" si="335"/>
        <v>0</v>
      </c>
      <c r="IZ75" s="48">
        <f t="shared" si="335"/>
        <v>0</v>
      </c>
      <c r="JA75" s="48">
        <f t="shared" si="335"/>
        <v>0</v>
      </c>
      <c r="JB75" s="48">
        <f t="shared" si="335"/>
        <v>0</v>
      </c>
      <c r="JC75" s="48">
        <f t="shared" si="335"/>
        <v>0</v>
      </c>
      <c r="JD75" s="48">
        <f t="shared" si="335"/>
        <v>0</v>
      </c>
      <c r="JE75" s="48">
        <f t="shared" si="335"/>
        <v>0</v>
      </c>
      <c r="JF75" s="48">
        <f t="shared" si="335"/>
        <v>0</v>
      </c>
      <c r="JG75" s="48">
        <f t="shared" si="335"/>
        <v>0</v>
      </c>
      <c r="JH75" s="48">
        <f t="shared" si="335"/>
        <v>0</v>
      </c>
      <c r="JI75" s="48">
        <f t="shared" si="336"/>
        <v>0</v>
      </c>
      <c r="JJ75" s="48">
        <f t="shared" si="336"/>
        <v>0</v>
      </c>
      <c r="JK75" s="48">
        <f t="shared" si="336"/>
        <v>0</v>
      </c>
      <c r="JL75" s="48">
        <f t="shared" si="336"/>
        <v>0</v>
      </c>
      <c r="JM75" s="48">
        <f t="shared" si="336"/>
        <v>0</v>
      </c>
      <c r="JN75" s="48">
        <f t="shared" si="336"/>
        <v>0</v>
      </c>
      <c r="JO75" s="48">
        <f t="shared" si="336"/>
        <v>0</v>
      </c>
      <c r="JP75" s="48">
        <f t="shared" si="336"/>
        <v>0</v>
      </c>
      <c r="JQ75" s="48">
        <f t="shared" si="336"/>
        <v>0</v>
      </c>
      <c r="JR75" s="48">
        <f t="shared" si="336"/>
        <v>0</v>
      </c>
      <c r="JS75" s="48">
        <f t="shared" si="337"/>
        <v>0</v>
      </c>
      <c r="JT75" s="48">
        <f t="shared" si="337"/>
        <v>0</v>
      </c>
      <c r="JU75" s="48">
        <f t="shared" si="337"/>
        <v>0</v>
      </c>
      <c r="JV75" s="48">
        <f t="shared" si="337"/>
        <v>0</v>
      </c>
      <c r="JW75" s="48">
        <f t="shared" si="337"/>
        <v>0</v>
      </c>
      <c r="JX75" s="48">
        <f t="shared" si="337"/>
        <v>0</v>
      </c>
      <c r="JY75" s="48">
        <f t="shared" si="337"/>
        <v>0</v>
      </c>
      <c r="JZ75" s="48">
        <f t="shared" si="337"/>
        <v>0</v>
      </c>
      <c r="KA75" s="48">
        <f t="shared" si="337"/>
        <v>0</v>
      </c>
      <c r="KB75" s="48">
        <f t="shared" si="337"/>
        <v>0</v>
      </c>
      <c r="KC75" s="48">
        <f t="shared" si="338"/>
        <v>0</v>
      </c>
      <c r="KD75" s="48">
        <f t="shared" si="338"/>
        <v>0</v>
      </c>
      <c r="KE75" s="48">
        <f t="shared" si="338"/>
        <v>0</v>
      </c>
      <c r="KF75" s="48">
        <f t="shared" si="338"/>
        <v>0</v>
      </c>
      <c r="KG75" s="48">
        <f t="shared" si="338"/>
        <v>0</v>
      </c>
      <c r="KH75" s="48">
        <f t="shared" si="338"/>
        <v>0</v>
      </c>
      <c r="KI75" s="48">
        <f t="shared" si="338"/>
        <v>0</v>
      </c>
      <c r="KJ75" s="48">
        <f t="shared" si="338"/>
        <v>0</v>
      </c>
      <c r="KK75" s="48">
        <f t="shared" si="338"/>
        <v>0</v>
      </c>
      <c r="KL75" s="48">
        <f t="shared" si="338"/>
        <v>0</v>
      </c>
      <c r="KM75" s="48">
        <f t="shared" si="339"/>
        <v>0</v>
      </c>
      <c r="KN75" s="48">
        <f t="shared" si="339"/>
        <v>0</v>
      </c>
      <c r="KO75" s="48">
        <f t="shared" si="339"/>
        <v>4.4751983576649488E-5</v>
      </c>
      <c r="KP75" s="48">
        <f t="shared" si="339"/>
        <v>1.1151658490373781E-4</v>
      </c>
      <c r="KQ75" s="48">
        <f t="shared" si="339"/>
        <v>2.5595687974807398E-4</v>
      </c>
      <c r="KR75" s="48">
        <f t="shared" si="339"/>
        <v>5.8604981628922268E-4</v>
      </c>
      <c r="KS75" s="48">
        <f t="shared" si="339"/>
        <v>1.3658629589843377E-3</v>
      </c>
      <c r="KT75" s="48">
        <f t="shared" si="339"/>
        <v>3.2093238342923826E-3</v>
      </c>
      <c r="KU75" s="48">
        <f t="shared" si="339"/>
        <v>7.8504339864859992E-3</v>
      </c>
      <c r="KV75" s="48">
        <f t="shared" si="339"/>
        <v>1.2976985830460603E-2</v>
      </c>
      <c r="KW75" s="48">
        <f t="shared" si="340"/>
        <v>6.7154609757989992E-3</v>
      </c>
      <c r="KX75" s="48">
        <f t="shared" si="340"/>
        <v>0</v>
      </c>
      <c r="KY75" s="48">
        <f t="shared" si="340"/>
        <v>0</v>
      </c>
      <c r="KZ75" s="48">
        <f t="shared" si="340"/>
        <v>0</v>
      </c>
      <c r="LA75" s="48">
        <f t="shared" si="340"/>
        <v>0</v>
      </c>
      <c r="LB75" s="48">
        <f t="shared" si="340"/>
        <v>0</v>
      </c>
      <c r="LC75" s="48">
        <f t="shared" si="340"/>
        <v>0</v>
      </c>
      <c r="LD75" s="48">
        <f t="shared" si="340"/>
        <v>0</v>
      </c>
      <c r="LE75" s="48">
        <f t="shared" si="340"/>
        <v>0</v>
      </c>
      <c r="LF75" s="48">
        <f t="shared" si="340"/>
        <v>0</v>
      </c>
      <c r="LG75" s="48">
        <f t="shared" si="341"/>
        <v>0</v>
      </c>
      <c r="LH75" s="48">
        <f t="shared" si="341"/>
        <v>0</v>
      </c>
      <c r="LI75" s="48">
        <f t="shared" si="341"/>
        <v>0</v>
      </c>
      <c r="LJ75" s="48">
        <f t="shared" si="341"/>
        <v>0</v>
      </c>
      <c r="LK75" s="48">
        <f t="shared" si="341"/>
        <v>0</v>
      </c>
      <c r="LL75" s="48">
        <f t="shared" si="341"/>
        <v>0</v>
      </c>
      <c r="LM75" s="48">
        <f t="shared" si="341"/>
        <v>0</v>
      </c>
      <c r="LN75" s="48">
        <f t="shared" si="341"/>
        <v>0</v>
      </c>
      <c r="LO75" s="48">
        <f t="shared" si="341"/>
        <v>0</v>
      </c>
      <c r="LP75" s="48">
        <f t="shared" si="341"/>
        <v>0</v>
      </c>
      <c r="LQ75" s="48">
        <f t="shared" si="342"/>
        <v>0</v>
      </c>
      <c r="LR75" s="48">
        <f t="shared" si="342"/>
        <v>0</v>
      </c>
      <c r="LS75" s="48">
        <f t="shared" si="342"/>
        <v>0</v>
      </c>
      <c r="LT75" s="48">
        <f t="shared" si="342"/>
        <v>0</v>
      </c>
      <c r="LU75" s="48">
        <f t="shared" si="342"/>
        <v>0</v>
      </c>
      <c r="LV75" s="48">
        <f t="shared" si="342"/>
        <v>0</v>
      </c>
      <c r="LW75" s="48">
        <f t="shared" si="342"/>
        <v>0</v>
      </c>
      <c r="LX75" s="48">
        <f t="shared" si="342"/>
        <v>0</v>
      </c>
      <c r="LY75" s="48">
        <f t="shared" si="342"/>
        <v>0</v>
      </c>
      <c r="LZ75" s="48">
        <f t="shared" si="342"/>
        <v>0</v>
      </c>
      <c r="MA75" s="48">
        <f t="shared" si="343"/>
        <v>0</v>
      </c>
      <c r="MB75" s="48">
        <f t="shared" si="343"/>
        <v>0</v>
      </c>
      <c r="MC75" s="48">
        <f t="shared" si="343"/>
        <v>0</v>
      </c>
      <c r="MD75" s="48">
        <f t="shared" si="343"/>
        <v>0</v>
      </c>
      <c r="ME75" s="48">
        <f t="shared" si="343"/>
        <v>0</v>
      </c>
      <c r="MF75" s="48">
        <f t="shared" si="343"/>
        <v>0</v>
      </c>
      <c r="MG75" s="48">
        <f t="shared" si="343"/>
        <v>0</v>
      </c>
      <c r="MH75" s="48">
        <f t="shared" si="343"/>
        <v>0</v>
      </c>
      <c r="MI75" s="48">
        <f t="shared" si="343"/>
        <v>0</v>
      </c>
      <c r="MJ75" s="48">
        <f t="shared" si="343"/>
        <v>0</v>
      </c>
      <c r="MK75" s="48">
        <f t="shared" si="344"/>
        <v>0</v>
      </c>
      <c r="ML75" s="48">
        <f t="shared" si="344"/>
        <v>0</v>
      </c>
      <c r="MM75" s="48">
        <f t="shared" si="344"/>
        <v>0</v>
      </c>
      <c r="MN75" s="48">
        <f t="shared" si="344"/>
        <v>0</v>
      </c>
      <c r="MO75" s="48">
        <f t="shared" si="344"/>
        <v>0</v>
      </c>
      <c r="MP75" s="48">
        <f t="shared" si="344"/>
        <v>0</v>
      </c>
      <c r="MQ75" s="48">
        <f t="shared" si="344"/>
        <v>0</v>
      </c>
      <c r="MR75" s="48">
        <f t="shared" si="344"/>
        <v>0</v>
      </c>
      <c r="MS75" s="48">
        <f t="shared" si="344"/>
        <v>0</v>
      </c>
      <c r="MT75" s="48">
        <f t="shared" si="344"/>
        <v>0</v>
      </c>
      <c r="MU75" s="48">
        <f t="shared" si="345"/>
        <v>0</v>
      </c>
      <c r="MV75" s="48">
        <f t="shared" si="345"/>
        <v>0</v>
      </c>
      <c r="MW75" s="48">
        <f t="shared" si="345"/>
        <v>0</v>
      </c>
      <c r="MX75" s="48">
        <f t="shared" si="345"/>
        <v>0</v>
      </c>
      <c r="MY75" s="48">
        <f t="shared" si="345"/>
        <v>0</v>
      </c>
      <c r="MZ75" s="48">
        <f t="shared" si="345"/>
        <v>0</v>
      </c>
      <c r="NA75" s="48">
        <f t="shared" si="345"/>
        <v>0</v>
      </c>
      <c r="NB75" s="48">
        <f t="shared" si="345"/>
        <v>0</v>
      </c>
      <c r="NC75" s="48">
        <f t="shared" si="345"/>
        <v>0</v>
      </c>
      <c r="ND75" s="48">
        <f t="shared" si="345"/>
        <v>0</v>
      </c>
      <c r="NE75" s="48">
        <f t="shared" si="346"/>
        <v>0</v>
      </c>
      <c r="NF75" s="48">
        <f t="shared" si="346"/>
        <v>0</v>
      </c>
      <c r="NG75" s="48">
        <f t="shared" si="346"/>
        <v>0</v>
      </c>
      <c r="NH75" s="48">
        <f t="shared" si="346"/>
        <v>0</v>
      </c>
      <c r="NI75" s="48">
        <f t="shared" si="346"/>
        <v>0</v>
      </c>
      <c r="NJ75" s="48">
        <f t="shared" si="346"/>
        <v>0</v>
      </c>
      <c r="NK75" s="48">
        <f t="shared" si="346"/>
        <v>0</v>
      </c>
      <c r="NL75" s="48">
        <f t="shared" si="346"/>
        <v>0</v>
      </c>
      <c r="NM75" s="48">
        <f t="shared" si="346"/>
        <v>0</v>
      </c>
      <c r="NN75" s="48">
        <f t="shared" si="346"/>
        <v>0</v>
      </c>
      <c r="NO75" s="48">
        <f t="shared" si="347"/>
        <v>0</v>
      </c>
      <c r="NP75" s="48">
        <f t="shared" si="347"/>
        <v>0</v>
      </c>
      <c r="NQ75" s="48">
        <f t="shared" si="347"/>
        <v>0</v>
      </c>
      <c r="NR75" s="48">
        <f t="shared" si="347"/>
        <v>0</v>
      </c>
      <c r="NS75" s="48">
        <f t="shared" si="347"/>
        <v>0</v>
      </c>
      <c r="NT75" s="48">
        <f t="shared" si="347"/>
        <v>0</v>
      </c>
      <c r="NU75" s="48">
        <f t="shared" si="347"/>
        <v>0</v>
      </c>
      <c r="NV75" s="48">
        <f t="shared" si="347"/>
        <v>0</v>
      </c>
      <c r="NW75" s="48">
        <f t="shared" si="347"/>
        <v>0</v>
      </c>
      <c r="NX75" s="48">
        <f t="shared" si="347"/>
        <v>0</v>
      </c>
      <c r="NY75" s="48">
        <f t="shared" si="348"/>
        <v>0</v>
      </c>
      <c r="NZ75" s="48">
        <f t="shared" si="348"/>
        <v>0</v>
      </c>
      <c r="OA75" s="48">
        <f t="shared" si="348"/>
        <v>0</v>
      </c>
      <c r="OB75" s="48">
        <f t="shared" si="348"/>
        <v>0</v>
      </c>
      <c r="OC75" s="48">
        <f t="shared" si="348"/>
        <v>0</v>
      </c>
      <c r="OD75" s="48">
        <f t="shared" si="348"/>
        <v>0</v>
      </c>
      <c r="OE75" s="48">
        <f t="shared" si="348"/>
        <v>0</v>
      </c>
      <c r="OF75" s="48">
        <f t="shared" si="348"/>
        <v>0</v>
      </c>
      <c r="OG75" s="48">
        <f t="shared" si="348"/>
        <v>0</v>
      </c>
      <c r="OH75" s="48">
        <f t="shared" si="348"/>
        <v>0</v>
      </c>
      <c r="OI75" s="48">
        <f t="shared" si="349"/>
        <v>0</v>
      </c>
      <c r="OJ75" s="48">
        <f t="shared" si="349"/>
        <v>0</v>
      </c>
      <c r="OK75" s="48">
        <f t="shared" si="349"/>
        <v>0</v>
      </c>
      <c r="OL75" s="48">
        <f t="shared" si="349"/>
        <v>0</v>
      </c>
      <c r="OM75" s="48">
        <f t="shared" si="349"/>
        <v>0</v>
      </c>
      <c r="ON75" s="48">
        <f t="shared" si="349"/>
        <v>0</v>
      </c>
      <c r="OO75" s="48">
        <f t="shared" si="349"/>
        <v>0</v>
      </c>
      <c r="OP75" s="48">
        <f t="shared" si="349"/>
        <v>0</v>
      </c>
      <c r="OQ75" s="48">
        <f t="shared" si="349"/>
        <v>0</v>
      </c>
      <c r="OR75" s="48">
        <f t="shared" si="349"/>
        <v>0</v>
      </c>
      <c r="OS75" s="48">
        <f t="shared" si="350"/>
        <v>0</v>
      </c>
      <c r="OT75" s="48">
        <f t="shared" si="350"/>
        <v>0</v>
      </c>
      <c r="OU75" s="48">
        <f t="shared" si="350"/>
        <v>0</v>
      </c>
      <c r="OV75" s="48">
        <f t="shared" si="350"/>
        <v>0</v>
      </c>
      <c r="OW75" s="48">
        <f t="shared" si="350"/>
        <v>0</v>
      </c>
      <c r="OX75" s="48">
        <f t="shared" si="350"/>
        <v>0</v>
      </c>
      <c r="OY75" s="48">
        <f t="shared" si="350"/>
        <v>0</v>
      </c>
      <c r="OZ75" s="48">
        <f t="shared" si="350"/>
        <v>0</v>
      </c>
      <c r="PA75" s="48">
        <f t="shared" si="350"/>
        <v>0</v>
      </c>
      <c r="PB75" s="48">
        <f t="shared" si="350"/>
        <v>0</v>
      </c>
      <c r="PC75" s="48">
        <f t="shared" si="351"/>
        <v>0</v>
      </c>
      <c r="PD75" s="48">
        <f t="shared" si="351"/>
        <v>0</v>
      </c>
      <c r="PE75" s="48">
        <f t="shared" si="351"/>
        <v>0</v>
      </c>
      <c r="PF75" s="48">
        <f t="shared" si="351"/>
        <v>0</v>
      </c>
      <c r="PG75" s="48">
        <f t="shared" si="351"/>
        <v>0</v>
      </c>
      <c r="PH75" s="48">
        <f t="shared" si="351"/>
        <v>0</v>
      </c>
      <c r="PI75" s="48">
        <f t="shared" si="351"/>
        <v>0</v>
      </c>
      <c r="PJ75" s="48">
        <f t="shared" si="351"/>
        <v>0</v>
      </c>
      <c r="PK75" s="48">
        <f t="shared" si="351"/>
        <v>0</v>
      </c>
      <c r="PL75" s="48">
        <f t="shared" si="351"/>
        <v>0</v>
      </c>
      <c r="PM75" s="48">
        <f t="shared" si="351"/>
        <v>0</v>
      </c>
      <c r="PN75" s="48">
        <f t="shared" si="351"/>
        <v>0</v>
      </c>
    </row>
    <row r="76" spans="1:430" x14ac:dyDescent="0.3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23"/>
      <c r="N76" s="12"/>
      <c r="O76" s="12"/>
      <c r="P76" s="12"/>
      <c r="Q76" s="12"/>
      <c r="S76" s="12"/>
      <c r="W76" s="46">
        <v>73</v>
      </c>
      <c r="X76" s="49">
        <f t="shared" si="308"/>
        <v>365</v>
      </c>
      <c r="Y76" s="52" t="str">
        <f t="shared" si="303"/>
        <v/>
      </c>
      <c r="Z76" s="63">
        <f t="shared" si="304"/>
        <v>0</v>
      </c>
      <c r="AA76" s="50">
        <f t="shared" ref="AA76:AA107" si="352">IF(X76&gt;MAX($D$19:$D$55),0,I93)</f>
        <v>0</v>
      </c>
      <c r="AB76" s="50">
        <v>0</v>
      </c>
      <c r="AC76" s="62">
        <f t="shared" si="309"/>
        <v>211.7758949671387</v>
      </c>
      <c r="AD76" s="54"/>
      <c r="AE76" s="46">
        <v>74</v>
      </c>
      <c r="AF76" s="51">
        <f t="shared" si="305"/>
        <v>0</v>
      </c>
      <c r="AG76" s="51">
        <f t="shared" si="314"/>
        <v>0</v>
      </c>
      <c r="AH76" s="51">
        <f t="shared" si="314"/>
        <v>0</v>
      </c>
      <c r="AI76" s="51">
        <f t="shared" si="314"/>
        <v>0</v>
      </c>
      <c r="AJ76" s="51">
        <f t="shared" si="314"/>
        <v>0</v>
      </c>
      <c r="AK76" s="51">
        <f t="shared" si="314"/>
        <v>0</v>
      </c>
      <c r="AL76" s="51">
        <f t="shared" si="314"/>
        <v>0</v>
      </c>
      <c r="AM76" s="51">
        <f t="shared" si="314"/>
        <v>0</v>
      </c>
      <c r="AN76" s="51">
        <f t="shared" si="314"/>
        <v>0</v>
      </c>
      <c r="AO76" s="51">
        <f t="shared" si="314"/>
        <v>0</v>
      </c>
      <c r="AP76" s="51">
        <f t="shared" si="314"/>
        <v>0</v>
      </c>
      <c r="AQ76" s="51">
        <f t="shared" si="315"/>
        <v>0</v>
      </c>
      <c r="AR76" s="51">
        <f t="shared" si="315"/>
        <v>0</v>
      </c>
      <c r="AS76" s="51">
        <f t="shared" si="315"/>
        <v>0</v>
      </c>
      <c r="AT76" s="51">
        <f t="shared" si="315"/>
        <v>0</v>
      </c>
      <c r="AU76" s="51">
        <f t="shared" si="315"/>
        <v>0</v>
      </c>
      <c r="AV76" s="51">
        <f t="shared" si="315"/>
        <v>0</v>
      </c>
      <c r="AW76" s="51">
        <f t="shared" si="315"/>
        <v>0</v>
      </c>
      <c r="AX76" s="51">
        <f t="shared" si="315"/>
        <v>0</v>
      </c>
      <c r="AY76" s="51">
        <f t="shared" si="315"/>
        <v>0</v>
      </c>
      <c r="AZ76" s="51">
        <f t="shared" si="315"/>
        <v>0</v>
      </c>
      <c r="BA76" s="51">
        <f t="shared" si="316"/>
        <v>0</v>
      </c>
      <c r="BB76" s="51">
        <f t="shared" si="316"/>
        <v>0</v>
      </c>
      <c r="BC76" s="51">
        <f t="shared" si="316"/>
        <v>0</v>
      </c>
      <c r="BD76" s="51">
        <f t="shared" si="316"/>
        <v>0</v>
      </c>
      <c r="BE76" s="51">
        <f t="shared" si="316"/>
        <v>0</v>
      </c>
      <c r="BF76" s="51">
        <f t="shared" si="316"/>
        <v>0</v>
      </c>
      <c r="BG76" s="51">
        <f t="shared" si="316"/>
        <v>0</v>
      </c>
      <c r="BH76" s="51">
        <f t="shared" si="316"/>
        <v>0</v>
      </c>
      <c r="BI76" s="51">
        <f t="shared" si="316"/>
        <v>0</v>
      </c>
      <c r="BJ76" s="51">
        <f t="shared" si="316"/>
        <v>0</v>
      </c>
      <c r="BK76" s="51">
        <f t="shared" si="317"/>
        <v>0</v>
      </c>
      <c r="BL76" s="51">
        <f t="shared" si="317"/>
        <v>0</v>
      </c>
      <c r="BM76" s="51">
        <f t="shared" si="317"/>
        <v>0</v>
      </c>
      <c r="BN76" s="51">
        <f t="shared" si="317"/>
        <v>0</v>
      </c>
      <c r="BO76" s="51">
        <f t="shared" si="317"/>
        <v>0</v>
      </c>
      <c r="BP76" s="51">
        <f t="shared" si="317"/>
        <v>0</v>
      </c>
      <c r="BQ76" s="51">
        <f t="shared" si="317"/>
        <v>0</v>
      </c>
      <c r="BR76" s="51">
        <f t="shared" si="317"/>
        <v>0</v>
      </c>
      <c r="BS76" s="51">
        <f t="shared" si="317"/>
        <v>0</v>
      </c>
      <c r="BT76" s="51">
        <f t="shared" si="317"/>
        <v>0</v>
      </c>
      <c r="BU76" s="51">
        <f t="shared" si="318"/>
        <v>0</v>
      </c>
      <c r="BV76" s="51">
        <f t="shared" si="318"/>
        <v>0</v>
      </c>
      <c r="BW76" s="51">
        <f t="shared" si="318"/>
        <v>0</v>
      </c>
      <c r="BX76" s="51">
        <f t="shared" si="318"/>
        <v>0</v>
      </c>
      <c r="BY76" s="51">
        <f t="shared" si="318"/>
        <v>0</v>
      </c>
      <c r="BZ76" s="51">
        <f t="shared" si="318"/>
        <v>0</v>
      </c>
      <c r="CA76" s="51">
        <f t="shared" si="318"/>
        <v>0</v>
      </c>
      <c r="CB76" s="51">
        <f t="shared" si="318"/>
        <v>0</v>
      </c>
      <c r="CC76" s="51">
        <f t="shared" si="318"/>
        <v>0</v>
      </c>
      <c r="CD76" s="51">
        <f t="shared" si="318"/>
        <v>0</v>
      </c>
      <c r="CE76" s="51">
        <f t="shared" si="319"/>
        <v>0</v>
      </c>
      <c r="CF76" s="51">
        <f t="shared" si="319"/>
        <v>0</v>
      </c>
      <c r="CG76" s="51">
        <f t="shared" si="319"/>
        <v>1.4372901692793086E-5</v>
      </c>
      <c r="CH76" s="51">
        <f t="shared" si="319"/>
        <v>2.7857067307628778E-5</v>
      </c>
      <c r="CI76" s="51">
        <f t="shared" si="319"/>
        <v>4.1075027703360157E-5</v>
      </c>
      <c r="CJ76" s="51">
        <f t="shared" si="319"/>
        <v>5.9699549011322866E-5</v>
      </c>
      <c r="CK76" s="51">
        <f t="shared" si="319"/>
        <v>8.7540741517313391E-5</v>
      </c>
      <c r="CL76" s="51">
        <f t="shared" si="319"/>
        <v>1.2837388479443857E-4</v>
      </c>
      <c r="CM76" s="51">
        <f t="shared" si="319"/>
        <v>1.8776725283595457E-4</v>
      </c>
      <c r="CN76" s="51">
        <f t="shared" si="319"/>
        <v>2.7490993918839258E-4</v>
      </c>
      <c r="CO76" s="51">
        <f t="shared" si="320"/>
        <v>4.0443968208431289E-4</v>
      </c>
      <c r="CP76" s="51">
        <f t="shared" si="320"/>
        <v>5.9827068957529241E-4</v>
      </c>
      <c r="CQ76" s="51">
        <f t="shared" si="320"/>
        <v>8.8742146466493359E-4</v>
      </c>
      <c r="CR76" s="51">
        <f t="shared" si="320"/>
        <v>1.3138426304416823E-3</v>
      </c>
      <c r="CS76" s="51">
        <f t="shared" si="320"/>
        <v>1.9322447552118155E-3</v>
      </c>
      <c r="CT76" s="51">
        <f t="shared" si="320"/>
        <v>2.9578823769679957E-3</v>
      </c>
      <c r="CU76" s="51">
        <f t="shared" si="320"/>
        <v>4.3725776573519236E-3</v>
      </c>
      <c r="CV76" s="51">
        <f t="shared" si="320"/>
        <v>5.6037913669719245E-3</v>
      </c>
      <c r="CW76" s="51">
        <f t="shared" si="320"/>
        <v>6.0067150249743864E-3</v>
      </c>
      <c r="CX76" s="51">
        <f t="shared" si="320"/>
        <v>5.0334268353983951E-3</v>
      </c>
      <c r="CY76" s="51">
        <f t="shared" si="321"/>
        <v>2.648818732339102E-3</v>
      </c>
      <c r="CZ76" s="51">
        <f t="shared" si="321"/>
        <v>7.6072713075802073E-4</v>
      </c>
      <c r="DA76" s="51">
        <f t="shared" si="321"/>
        <v>0</v>
      </c>
      <c r="DB76" s="51">
        <f t="shared" si="321"/>
        <v>0</v>
      </c>
      <c r="DC76" s="51">
        <f t="shared" si="321"/>
        <v>0</v>
      </c>
      <c r="DD76" s="51">
        <f t="shared" si="321"/>
        <v>0</v>
      </c>
      <c r="DE76" s="51">
        <f t="shared" si="321"/>
        <v>0</v>
      </c>
      <c r="DF76" s="51">
        <f t="shared" si="321"/>
        <v>0</v>
      </c>
      <c r="DG76" s="51">
        <f t="shared" si="321"/>
        <v>0</v>
      </c>
      <c r="DH76" s="51">
        <f t="shared" si="321"/>
        <v>0</v>
      </c>
      <c r="DI76" s="51">
        <f t="shared" si="322"/>
        <v>0</v>
      </c>
      <c r="DJ76" s="51">
        <f t="shared" si="322"/>
        <v>0</v>
      </c>
      <c r="DK76" s="51">
        <f t="shared" si="322"/>
        <v>0</v>
      </c>
      <c r="DL76" s="51">
        <f t="shared" si="322"/>
        <v>0</v>
      </c>
      <c r="DM76" s="51">
        <f t="shared" si="322"/>
        <v>0</v>
      </c>
      <c r="DN76" s="51">
        <f t="shared" si="322"/>
        <v>0</v>
      </c>
      <c r="DO76" s="51">
        <f t="shared" si="322"/>
        <v>0</v>
      </c>
      <c r="DP76" s="51">
        <f t="shared" si="322"/>
        <v>0</v>
      </c>
      <c r="DQ76" s="51">
        <f t="shared" si="322"/>
        <v>0</v>
      </c>
      <c r="DR76" s="51">
        <f t="shared" si="322"/>
        <v>0</v>
      </c>
      <c r="DS76" s="51">
        <f t="shared" si="323"/>
        <v>0</v>
      </c>
      <c r="DT76" s="51">
        <f t="shared" si="323"/>
        <v>0</v>
      </c>
      <c r="DU76" s="51">
        <f t="shared" si="323"/>
        <v>0</v>
      </c>
      <c r="DV76" s="51">
        <f t="shared" si="323"/>
        <v>0</v>
      </c>
      <c r="DW76" s="51">
        <f t="shared" si="323"/>
        <v>0</v>
      </c>
      <c r="DX76" s="51">
        <f t="shared" si="323"/>
        <v>0</v>
      </c>
      <c r="DY76" s="51">
        <f t="shared" si="323"/>
        <v>0</v>
      </c>
      <c r="DZ76" s="51">
        <f t="shared" si="323"/>
        <v>0</v>
      </c>
      <c r="EA76" s="51">
        <f t="shared" si="323"/>
        <v>0</v>
      </c>
      <c r="EB76" s="51">
        <f t="shared" si="323"/>
        <v>0</v>
      </c>
      <c r="EC76" s="51">
        <f t="shared" si="324"/>
        <v>0</v>
      </c>
      <c r="ED76" s="51">
        <f t="shared" si="324"/>
        <v>0</v>
      </c>
      <c r="EE76" s="51">
        <f t="shared" si="324"/>
        <v>0</v>
      </c>
      <c r="EF76" s="51">
        <f t="shared" si="324"/>
        <v>0</v>
      </c>
      <c r="EG76" s="51">
        <f t="shared" si="324"/>
        <v>0</v>
      </c>
      <c r="EH76" s="51">
        <f t="shared" si="324"/>
        <v>0</v>
      </c>
      <c r="EI76" s="51">
        <f t="shared" si="324"/>
        <v>0</v>
      </c>
      <c r="EJ76" s="51">
        <f t="shared" si="324"/>
        <v>0</v>
      </c>
      <c r="EK76" s="51">
        <f t="shared" si="324"/>
        <v>0</v>
      </c>
      <c r="EL76" s="51">
        <f t="shared" si="324"/>
        <v>0</v>
      </c>
      <c r="EM76" s="51">
        <f t="shared" si="325"/>
        <v>0</v>
      </c>
      <c r="EN76" s="51">
        <f t="shared" si="325"/>
        <v>0</v>
      </c>
      <c r="EO76" s="51">
        <f t="shared" si="325"/>
        <v>0</v>
      </c>
      <c r="EP76" s="51">
        <f t="shared" si="325"/>
        <v>0</v>
      </c>
      <c r="EQ76" s="51">
        <f t="shared" si="325"/>
        <v>0</v>
      </c>
      <c r="ER76" s="51">
        <f t="shared" si="325"/>
        <v>0</v>
      </c>
      <c r="ES76" s="51">
        <f t="shared" si="325"/>
        <v>0</v>
      </c>
      <c r="ET76" s="51">
        <f t="shared" si="325"/>
        <v>0</v>
      </c>
      <c r="EU76" s="51">
        <f t="shared" si="325"/>
        <v>0</v>
      </c>
      <c r="EV76" s="51">
        <f t="shared" si="325"/>
        <v>0</v>
      </c>
      <c r="EW76" s="51">
        <f t="shared" si="326"/>
        <v>0</v>
      </c>
      <c r="EX76" s="51">
        <f t="shared" si="326"/>
        <v>0</v>
      </c>
      <c r="EY76" s="51">
        <f t="shared" si="326"/>
        <v>0</v>
      </c>
      <c r="EZ76" s="51">
        <f t="shared" si="326"/>
        <v>0</v>
      </c>
      <c r="FA76" s="51">
        <f t="shared" si="326"/>
        <v>0</v>
      </c>
      <c r="FB76" s="51">
        <f t="shared" si="326"/>
        <v>0</v>
      </c>
      <c r="FC76" s="51">
        <f t="shared" si="326"/>
        <v>0</v>
      </c>
      <c r="FD76" s="51">
        <f t="shared" si="326"/>
        <v>0</v>
      </c>
      <c r="FE76" s="51">
        <f t="shared" si="326"/>
        <v>0</v>
      </c>
      <c r="FF76" s="51">
        <f t="shared" si="326"/>
        <v>0</v>
      </c>
      <c r="FG76" s="51">
        <f t="shared" si="327"/>
        <v>0</v>
      </c>
      <c r="FH76" s="51">
        <f t="shared" si="327"/>
        <v>0</v>
      </c>
      <c r="FI76" s="51">
        <f t="shared" si="327"/>
        <v>0</v>
      </c>
      <c r="FJ76" s="51">
        <f t="shared" si="327"/>
        <v>0</v>
      </c>
      <c r="FK76" s="51">
        <f t="shared" si="327"/>
        <v>0</v>
      </c>
      <c r="FL76" s="51">
        <f t="shared" si="327"/>
        <v>0</v>
      </c>
      <c r="FM76" s="51">
        <f t="shared" si="327"/>
        <v>0</v>
      </c>
      <c r="FN76" s="51">
        <f t="shared" si="327"/>
        <v>0</v>
      </c>
      <c r="FO76" s="51">
        <f t="shared" si="327"/>
        <v>0</v>
      </c>
      <c r="FP76" s="51">
        <f t="shared" si="327"/>
        <v>0</v>
      </c>
      <c r="FQ76" s="51">
        <f t="shared" si="328"/>
        <v>0</v>
      </c>
      <c r="FR76" s="51">
        <f t="shared" si="328"/>
        <v>0</v>
      </c>
      <c r="FS76" s="51">
        <f t="shared" si="328"/>
        <v>0</v>
      </c>
      <c r="FT76" s="51">
        <f t="shared" si="328"/>
        <v>0</v>
      </c>
      <c r="FU76" s="51">
        <f t="shared" si="328"/>
        <v>0</v>
      </c>
      <c r="FV76" s="51">
        <f t="shared" si="328"/>
        <v>0</v>
      </c>
      <c r="FW76" s="51">
        <f t="shared" si="328"/>
        <v>0</v>
      </c>
      <c r="FX76" s="51">
        <f t="shared" si="328"/>
        <v>0</v>
      </c>
      <c r="FY76" s="51">
        <f t="shared" si="328"/>
        <v>0</v>
      </c>
      <c r="FZ76" s="51">
        <f t="shared" si="328"/>
        <v>0</v>
      </c>
      <c r="GA76" s="51">
        <f t="shared" si="329"/>
        <v>0</v>
      </c>
      <c r="GB76" s="51">
        <f t="shared" si="329"/>
        <v>0</v>
      </c>
      <c r="GC76" s="51">
        <f t="shared" si="329"/>
        <v>0</v>
      </c>
      <c r="GD76" s="51">
        <f t="shared" si="329"/>
        <v>0</v>
      </c>
      <c r="GE76" s="51">
        <f t="shared" si="329"/>
        <v>0</v>
      </c>
      <c r="GF76" s="51">
        <f t="shared" si="329"/>
        <v>0</v>
      </c>
      <c r="GG76" s="51">
        <f t="shared" si="329"/>
        <v>0</v>
      </c>
      <c r="GH76" s="51">
        <f t="shared" si="329"/>
        <v>0</v>
      </c>
      <c r="GI76" s="51">
        <f t="shared" si="329"/>
        <v>0</v>
      </c>
      <c r="GJ76" s="51">
        <f t="shared" si="329"/>
        <v>0</v>
      </c>
      <c r="GK76" s="51">
        <f t="shared" si="330"/>
        <v>0</v>
      </c>
      <c r="GL76" s="51">
        <f t="shared" si="330"/>
        <v>0</v>
      </c>
      <c r="GM76" s="51">
        <f t="shared" si="330"/>
        <v>0</v>
      </c>
      <c r="GN76" s="51">
        <f t="shared" si="330"/>
        <v>0</v>
      </c>
      <c r="GO76" s="51">
        <f t="shared" si="330"/>
        <v>0</v>
      </c>
      <c r="GP76" s="51">
        <f t="shared" si="330"/>
        <v>0</v>
      </c>
      <c r="GQ76" s="51">
        <f t="shared" si="330"/>
        <v>0</v>
      </c>
      <c r="GR76" s="51">
        <f t="shared" si="330"/>
        <v>0</v>
      </c>
      <c r="GS76" s="51">
        <f t="shared" si="330"/>
        <v>0</v>
      </c>
      <c r="GT76" s="51">
        <f t="shared" si="330"/>
        <v>0</v>
      </c>
      <c r="GU76" s="51">
        <f t="shared" si="331"/>
        <v>0</v>
      </c>
      <c r="GV76" s="51">
        <f t="shared" si="331"/>
        <v>0</v>
      </c>
      <c r="GW76" s="51">
        <f t="shared" si="331"/>
        <v>0</v>
      </c>
      <c r="GX76" s="51">
        <f t="shared" si="331"/>
        <v>0</v>
      </c>
      <c r="GY76" s="51">
        <f t="shared" si="331"/>
        <v>0</v>
      </c>
      <c r="GZ76" s="51">
        <f t="shared" si="331"/>
        <v>0</v>
      </c>
      <c r="HA76" s="51">
        <f t="shared" si="331"/>
        <v>0</v>
      </c>
      <c r="HB76" s="51">
        <f t="shared" si="331"/>
        <v>0</v>
      </c>
      <c r="HC76" s="51">
        <f t="shared" si="331"/>
        <v>0</v>
      </c>
      <c r="HD76" s="51">
        <f t="shared" si="331"/>
        <v>0</v>
      </c>
      <c r="HE76" s="51">
        <f t="shared" si="332"/>
        <v>0</v>
      </c>
      <c r="HF76" s="51">
        <f t="shared" si="332"/>
        <v>0</v>
      </c>
      <c r="HG76" s="51">
        <f t="shared" si="332"/>
        <v>0</v>
      </c>
      <c r="HH76" s="51">
        <f t="shared" si="332"/>
        <v>0</v>
      </c>
      <c r="HI76" s="51">
        <f t="shared" si="332"/>
        <v>0</v>
      </c>
      <c r="HJ76" s="51">
        <f t="shared" si="332"/>
        <v>0</v>
      </c>
      <c r="HK76" s="51">
        <f t="shared" si="332"/>
        <v>0</v>
      </c>
      <c r="HL76" s="51">
        <f t="shared" si="332"/>
        <v>0</v>
      </c>
      <c r="HM76" s="51">
        <f t="shared" si="332"/>
        <v>0</v>
      </c>
      <c r="HN76" s="51">
        <f t="shared" si="332"/>
        <v>0</v>
      </c>
      <c r="HO76" s="51">
        <f t="shared" si="332"/>
        <v>0</v>
      </c>
      <c r="HP76" s="51">
        <f t="shared" si="332"/>
        <v>0</v>
      </c>
      <c r="HR76" s="46">
        <v>73</v>
      </c>
      <c r="HS76" s="49">
        <f t="shared" si="310"/>
        <v>365</v>
      </c>
      <c r="HT76" s="52" t="str">
        <f t="shared" si="311"/>
        <v/>
      </c>
      <c r="HU76" s="63">
        <f t="shared" si="312"/>
        <v>0</v>
      </c>
      <c r="HV76" s="50">
        <f t="shared" ref="HV76:HV107" si="353">IF(HS76&gt;MAX($D$19:$D$55),0,G93)</f>
        <v>0</v>
      </c>
      <c r="HW76" s="50" t="str">
        <f t="shared" si="306"/>
        <v>06:05</v>
      </c>
      <c r="HX76" s="50">
        <v>0</v>
      </c>
      <c r="HY76" s="62">
        <f>HY75+HX76*Escenario1!$D$15*0.06</f>
        <v>468.72665229745769</v>
      </c>
      <c r="HZ76" s="50">
        <f t="shared" si="313"/>
        <v>0</v>
      </c>
      <c r="IA76" s="64">
        <f>IA75+HZ76*Escenario1!$D$15*0.06</f>
        <v>258.16395932323189</v>
      </c>
      <c r="IB76" s="54"/>
      <c r="IC76" s="47">
        <v>74</v>
      </c>
      <c r="ID76" s="48">
        <f t="shared" si="307"/>
        <v>0</v>
      </c>
      <c r="IE76" s="48">
        <f t="shared" si="333"/>
        <v>0</v>
      </c>
      <c r="IF76" s="48">
        <f t="shared" si="333"/>
        <v>0</v>
      </c>
      <c r="IG76" s="48">
        <f t="shared" si="333"/>
        <v>0</v>
      </c>
      <c r="IH76" s="48">
        <f t="shared" si="333"/>
        <v>0</v>
      </c>
      <c r="II76" s="48">
        <f t="shared" si="333"/>
        <v>0</v>
      </c>
      <c r="IJ76" s="48">
        <f t="shared" si="333"/>
        <v>0</v>
      </c>
      <c r="IK76" s="48">
        <f t="shared" si="333"/>
        <v>0</v>
      </c>
      <c r="IL76" s="48">
        <f t="shared" si="333"/>
        <v>0</v>
      </c>
      <c r="IM76" s="48">
        <f t="shared" si="333"/>
        <v>0</v>
      </c>
      <c r="IN76" s="48">
        <f t="shared" si="333"/>
        <v>0</v>
      </c>
      <c r="IO76" s="48">
        <f t="shared" si="334"/>
        <v>0</v>
      </c>
      <c r="IP76" s="48">
        <f t="shared" si="334"/>
        <v>0</v>
      </c>
      <c r="IQ76" s="48">
        <f t="shared" si="334"/>
        <v>0</v>
      </c>
      <c r="IR76" s="48">
        <f t="shared" si="334"/>
        <v>0</v>
      </c>
      <c r="IS76" s="48">
        <f t="shared" si="334"/>
        <v>0</v>
      </c>
      <c r="IT76" s="48">
        <f t="shared" si="334"/>
        <v>0</v>
      </c>
      <c r="IU76" s="48">
        <f t="shared" si="334"/>
        <v>0</v>
      </c>
      <c r="IV76" s="48">
        <f t="shared" si="334"/>
        <v>0</v>
      </c>
      <c r="IW76" s="48">
        <f t="shared" si="334"/>
        <v>0</v>
      </c>
      <c r="IX76" s="48">
        <f t="shared" si="334"/>
        <v>0</v>
      </c>
      <c r="IY76" s="48">
        <f t="shared" si="335"/>
        <v>0</v>
      </c>
      <c r="IZ76" s="48">
        <f t="shared" si="335"/>
        <v>0</v>
      </c>
      <c r="JA76" s="48">
        <f t="shared" si="335"/>
        <v>0</v>
      </c>
      <c r="JB76" s="48">
        <f t="shared" si="335"/>
        <v>0</v>
      </c>
      <c r="JC76" s="48">
        <f t="shared" si="335"/>
        <v>0</v>
      </c>
      <c r="JD76" s="48">
        <f t="shared" si="335"/>
        <v>0</v>
      </c>
      <c r="JE76" s="48">
        <f t="shared" si="335"/>
        <v>0</v>
      </c>
      <c r="JF76" s="48">
        <f t="shared" si="335"/>
        <v>0</v>
      </c>
      <c r="JG76" s="48">
        <f t="shared" si="335"/>
        <v>0</v>
      </c>
      <c r="JH76" s="48">
        <f t="shared" si="335"/>
        <v>0</v>
      </c>
      <c r="JI76" s="48">
        <f t="shared" si="336"/>
        <v>0</v>
      </c>
      <c r="JJ76" s="48">
        <f t="shared" si="336"/>
        <v>0</v>
      </c>
      <c r="JK76" s="48">
        <f t="shared" si="336"/>
        <v>0</v>
      </c>
      <c r="JL76" s="48">
        <f t="shared" si="336"/>
        <v>0</v>
      </c>
      <c r="JM76" s="48">
        <f t="shared" si="336"/>
        <v>0</v>
      </c>
      <c r="JN76" s="48">
        <f t="shared" si="336"/>
        <v>0</v>
      </c>
      <c r="JO76" s="48">
        <f t="shared" si="336"/>
        <v>0</v>
      </c>
      <c r="JP76" s="48">
        <f t="shared" si="336"/>
        <v>0</v>
      </c>
      <c r="JQ76" s="48">
        <f t="shared" si="336"/>
        <v>0</v>
      </c>
      <c r="JR76" s="48">
        <f t="shared" si="336"/>
        <v>0</v>
      </c>
      <c r="JS76" s="48">
        <f t="shared" si="337"/>
        <v>0</v>
      </c>
      <c r="JT76" s="48">
        <f t="shared" si="337"/>
        <v>0</v>
      </c>
      <c r="JU76" s="48">
        <f t="shared" si="337"/>
        <v>0</v>
      </c>
      <c r="JV76" s="48">
        <f t="shared" si="337"/>
        <v>0</v>
      </c>
      <c r="JW76" s="48">
        <f t="shared" si="337"/>
        <v>0</v>
      </c>
      <c r="JX76" s="48">
        <f t="shared" si="337"/>
        <v>0</v>
      </c>
      <c r="JY76" s="48">
        <f t="shared" si="337"/>
        <v>0</v>
      </c>
      <c r="JZ76" s="48">
        <f t="shared" si="337"/>
        <v>0</v>
      </c>
      <c r="KA76" s="48">
        <f t="shared" si="337"/>
        <v>0</v>
      </c>
      <c r="KB76" s="48">
        <f t="shared" si="337"/>
        <v>0</v>
      </c>
      <c r="KC76" s="48">
        <f t="shared" si="338"/>
        <v>0</v>
      </c>
      <c r="KD76" s="48">
        <f t="shared" si="338"/>
        <v>0</v>
      </c>
      <c r="KE76" s="48">
        <f t="shared" si="338"/>
        <v>0</v>
      </c>
      <c r="KF76" s="48">
        <f t="shared" si="338"/>
        <v>0</v>
      </c>
      <c r="KG76" s="48">
        <f t="shared" si="338"/>
        <v>0</v>
      </c>
      <c r="KH76" s="48">
        <f t="shared" si="338"/>
        <v>0</v>
      </c>
      <c r="KI76" s="48">
        <f t="shared" si="338"/>
        <v>0</v>
      </c>
      <c r="KJ76" s="48">
        <f t="shared" si="338"/>
        <v>0</v>
      </c>
      <c r="KK76" s="48">
        <f t="shared" si="338"/>
        <v>0</v>
      </c>
      <c r="KL76" s="48">
        <f t="shared" si="338"/>
        <v>0</v>
      </c>
      <c r="KM76" s="48">
        <f t="shared" si="339"/>
        <v>0</v>
      </c>
      <c r="KN76" s="48">
        <f t="shared" si="339"/>
        <v>0</v>
      </c>
      <c r="KO76" s="48">
        <f t="shared" si="339"/>
        <v>0</v>
      </c>
      <c r="KP76" s="48">
        <f t="shared" si="339"/>
        <v>4.4751983576649488E-5</v>
      </c>
      <c r="KQ76" s="48">
        <f t="shared" si="339"/>
        <v>1.1151658490373781E-4</v>
      </c>
      <c r="KR76" s="48">
        <f t="shared" si="339"/>
        <v>2.5595687974807398E-4</v>
      </c>
      <c r="KS76" s="48">
        <f t="shared" si="339"/>
        <v>5.8604981628922268E-4</v>
      </c>
      <c r="KT76" s="48">
        <f t="shared" si="339"/>
        <v>1.3658629589843377E-3</v>
      </c>
      <c r="KU76" s="48">
        <f t="shared" si="339"/>
        <v>3.2093238342923826E-3</v>
      </c>
      <c r="KV76" s="48">
        <f t="shared" si="339"/>
        <v>7.8504339864859992E-3</v>
      </c>
      <c r="KW76" s="48">
        <f t="shared" si="340"/>
        <v>1.2976985830460603E-2</v>
      </c>
      <c r="KX76" s="48">
        <f t="shared" si="340"/>
        <v>6.7154609757989992E-3</v>
      </c>
      <c r="KY76" s="48">
        <f t="shared" si="340"/>
        <v>0</v>
      </c>
      <c r="KZ76" s="48">
        <f t="shared" si="340"/>
        <v>0</v>
      </c>
      <c r="LA76" s="48">
        <f t="shared" si="340"/>
        <v>0</v>
      </c>
      <c r="LB76" s="48">
        <f t="shared" si="340"/>
        <v>0</v>
      </c>
      <c r="LC76" s="48">
        <f t="shared" si="340"/>
        <v>0</v>
      </c>
      <c r="LD76" s="48">
        <f t="shared" si="340"/>
        <v>0</v>
      </c>
      <c r="LE76" s="48">
        <f t="shared" si="340"/>
        <v>0</v>
      </c>
      <c r="LF76" s="48">
        <f t="shared" si="340"/>
        <v>0</v>
      </c>
      <c r="LG76" s="48">
        <f t="shared" si="341"/>
        <v>0</v>
      </c>
      <c r="LH76" s="48">
        <f t="shared" si="341"/>
        <v>0</v>
      </c>
      <c r="LI76" s="48">
        <f t="shared" si="341"/>
        <v>0</v>
      </c>
      <c r="LJ76" s="48">
        <f t="shared" si="341"/>
        <v>0</v>
      </c>
      <c r="LK76" s="48">
        <f t="shared" si="341"/>
        <v>0</v>
      </c>
      <c r="LL76" s="48">
        <f t="shared" si="341"/>
        <v>0</v>
      </c>
      <c r="LM76" s="48">
        <f t="shared" si="341"/>
        <v>0</v>
      </c>
      <c r="LN76" s="48">
        <f t="shared" si="341"/>
        <v>0</v>
      </c>
      <c r="LO76" s="48">
        <f t="shared" si="341"/>
        <v>0</v>
      </c>
      <c r="LP76" s="48">
        <f t="shared" si="341"/>
        <v>0</v>
      </c>
      <c r="LQ76" s="48">
        <f t="shared" si="342"/>
        <v>0</v>
      </c>
      <c r="LR76" s="48">
        <f t="shared" si="342"/>
        <v>0</v>
      </c>
      <c r="LS76" s="48">
        <f t="shared" si="342"/>
        <v>0</v>
      </c>
      <c r="LT76" s="48">
        <f t="shared" si="342"/>
        <v>0</v>
      </c>
      <c r="LU76" s="48">
        <f t="shared" si="342"/>
        <v>0</v>
      </c>
      <c r="LV76" s="48">
        <f t="shared" si="342"/>
        <v>0</v>
      </c>
      <c r="LW76" s="48">
        <f t="shared" si="342"/>
        <v>0</v>
      </c>
      <c r="LX76" s="48">
        <f t="shared" si="342"/>
        <v>0</v>
      </c>
      <c r="LY76" s="48">
        <f t="shared" si="342"/>
        <v>0</v>
      </c>
      <c r="LZ76" s="48">
        <f t="shared" si="342"/>
        <v>0</v>
      </c>
      <c r="MA76" s="48">
        <f t="shared" si="343"/>
        <v>0</v>
      </c>
      <c r="MB76" s="48">
        <f t="shared" si="343"/>
        <v>0</v>
      </c>
      <c r="MC76" s="48">
        <f t="shared" si="343"/>
        <v>0</v>
      </c>
      <c r="MD76" s="48">
        <f t="shared" si="343"/>
        <v>0</v>
      </c>
      <c r="ME76" s="48">
        <f t="shared" si="343"/>
        <v>0</v>
      </c>
      <c r="MF76" s="48">
        <f t="shared" si="343"/>
        <v>0</v>
      </c>
      <c r="MG76" s="48">
        <f t="shared" si="343"/>
        <v>0</v>
      </c>
      <c r="MH76" s="48">
        <f t="shared" si="343"/>
        <v>0</v>
      </c>
      <c r="MI76" s="48">
        <f t="shared" si="343"/>
        <v>0</v>
      </c>
      <c r="MJ76" s="48">
        <f t="shared" si="343"/>
        <v>0</v>
      </c>
      <c r="MK76" s="48">
        <f t="shared" si="344"/>
        <v>0</v>
      </c>
      <c r="ML76" s="48">
        <f t="shared" si="344"/>
        <v>0</v>
      </c>
      <c r="MM76" s="48">
        <f t="shared" si="344"/>
        <v>0</v>
      </c>
      <c r="MN76" s="48">
        <f t="shared" si="344"/>
        <v>0</v>
      </c>
      <c r="MO76" s="48">
        <f t="shared" si="344"/>
        <v>0</v>
      </c>
      <c r="MP76" s="48">
        <f t="shared" si="344"/>
        <v>0</v>
      </c>
      <c r="MQ76" s="48">
        <f t="shared" si="344"/>
        <v>0</v>
      </c>
      <c r="MR76" s="48">
        <f t="shared" si="344"/>
        <v>0</v>
      </c>
      <c r="MS76" s="48">
        <f t="shared" si="344"/>
        <v>0</v>
      </c>
      <c r="MT76" s="48">
        <f t="shared" si="344"/>
        <v>0</v>
      </c>
      <c r="MU76" s="48">
        <f t="shared" si="345"/>
        <v>0</v>
      </c>
      <c r="MV76" s="48">
        <f t="shared" si="345"/>
        <v>0</v>
      </c>
      <c r="MW76" s="48">
        <f t="shared" si="345"/>
        <v>0</v>
      </c>
      <c r="MX76" s="48">
        <f t="shared" si="345"/>
        <v>0</v>
      </c>
      <c r="MY76" s="48">
        <f t="shared" si="345"/>
        <v>0</v>
      </c>
      <c r="MZ76" s="48">
        <f t="shared" si="345"/>
        <v>0</v>
      </c>
      <c r="NA76" s="48">
        <f t="shared" si="345"/>
        <v>0</v>
      </c>
      <c r="NB76" s="48">
        <f t="shared" si="345"/>
        <v>0</v>
      </c>
      <c r="NC76" s="48">
        <f t="shared" si="345"/>
        <v>0</v>
      </c>
      <c r="ND76" s="48">
        <f t="shared" si="345"/>
        <v>0</v>
      </c>
      <c r="NE76" s="48">
        <f t="shared" si="346"/>
        <v>0</v>
      </c>
      <c r="NF76" s="48">
        <f t="shared" si="346"/>
        <v>0</v>
      </c>
      <c r="NG76" s="48">
        <f t="shared" si="346"/>
        <v>0</v>
      </c>
      <c r="NH76" s="48">
        <f t="shared" si="346"/>
        <v>0</v>
      </c>
      <c r="NI76" s="48">
        <f t="shared" si="346"/>
        <v>0</v>
      </c>
      <c r="NJ76" s="48">
        <f t="shared" si="346"/>
        <v>0</v>
      </c>
      <c r="NK76" s="48">
        <f t="shared" si="346"/>
        <v>0</v>
      </c>
      <c r="NL76" s="48">
        <f t="shared" si="346"/>
        <v>0</v>
      </c>
      <c r="NM76" s="48">
        <f t="shared" si="346"/>
        <v>0</v>
      </c>
      <c r="NN76" s="48">
        <f t="shared" si="346"/>
        <v>0</v>
      </c>
      <c r="NO76" s="48">
        <f t="shared" si="347"/>
        <v>0</v>
      </c>
      <c r="NP76" s="48">
        <f t="shared" si="347"/>
        <v>0</v>
      </c>
      <c r="NQ76" s="48">
        <f t="shared" si="347"/>
        <v>0</v>
      </c>
      <c r="NR76" s="48">
        <f t="shared" si="347"/>
        <v>0</v>
      </c>
      <c r="NS76" s="48">
        <f t="shared" si="347"/>
        <v>0</v>
      </c>
      <c r="NT76" s="48">
        <f t="shared" si="347"/>
        <v>0</v>
      </c>
      <c r="NU76" s="48">
        <f t="shared" si="347"/>
        <v>0</v>
      </c>
      <c r="NV76" s="48">
        <f t="shared" si="347"/>
        <v>0</v>
      </c>
      <c r="NW76" s="48">
        <f t="shared" si="347"/>
        <v>0</v>
      </c>
      <c r="NX76" s="48">
        <f t="shared" si="347"/>
        <v>0</v>
      </c>
      <c r="NY76" s="48">
        <f t="shared" si="348"/>
        <v>0</v>
      </c>
      <c r="NZ76" s="48">
        <f t="shared" si="348"/>
        <v>0</v>
      </c>
      <c r="OA76" s="48">
        <f t="shared" si="348"/>
        <v>0</v>
      </c>
      <c r="OB76" s="48">
        <f t="shared" si="348"/>
        <v>0</v>
      </c>
      <c r="OC76" s="48">
        <f t="shared" si="348"/>
        <v>0</v>
      </c>
      <c r="OD76" s="48">
        <f t="shared" si="348"/>
        <v>0</v>
      </c>
      <c r="OE76" s="48">
        <f t="shared" si="348"/>
        <v>0</v>
      </c>
      <c r="OF76" s="48">
        <f t="shared" si="348"/>
        <v>0</v>
      </c>
      <c r="OG76" s="48">
        <f t="shared" si="348"/>
        <v>0</v>
      </c>
      <c r="OH76" s="48">
        <f t="shared" si="348"/>
        <v>0</v>
      </c>
      <c r="OI76" s="48">
        <f t="shared" si="349"/>
        <v>0</v>
      </c>
      <c r="OJ76" s="48">
        <f t="shared" si="349"/>
        <v>0</v>
      </c>
      <c r="OK76" s="48">
        <f t="shared" si="349"/>
        <v>0</v>
      </c>
      <c r="OL76" s="48">
        <f t="shared" si="349"/>
        <v>0</v>
      </c>
      <c r="OM76" s="48">
        <f t="shared" si="349"/>
        <v>0</v>
      </c>
      <c r="ON76" s="48">
        <f t="shared" si="349"/>
        <v>0</v>
      </c>
      <c r="OO76" s="48">
        <f t="shared" si="349"/>
        <v>0</v>
      </c>
      <c r="OP76" s="48">
        <f t="shared" si="349"/>
        <v>0</v>
      </c>
      <c r="OQ76" s="48">
        <f t="shared" si="349"/>
        <v>0</v>
      </c>
      <c r="OR76" s="48">
        <f t="shared" si="349"/>
        <v>0</v>
      </c>
      <c r="OS76" s="48">
        <f t="shared" si="350"/>
        <v>0</v>
      </c>
      <c r="OT76" s="48">
        <f t="shared" si="350"/>
        <v>0</v>
      </c>
      <c r="OU76" s="48">
        <f t="shared" si="350"/>
        <v>0</v>
      </c>
      <c r="OV76" s="48">
        <f t="shared" si="350"/>
        <v>0</v>
      </c>
      <c r="OW76" s="48">
        <f t="shared" si="350"/>
        <v>0</v>
      </c>
      <c r="OX76" s="48">
        <f t="shared" si="350"/>
        <v>0</v>
      </c>
      <c r="OY76" s="48">
        <f t="shared" si="350"/>
        <v>0</v>
      </c>
      <c r="OZ76" s="48">
        <f t="shared" si="350"/>
        <v>0</v>
      </c>
      <c r="PA76" s="48">
        <f t="shared" si="350"/>
        <v>0</v>
      </c>
      <c r="PB76" s="48">
        <f t="shared" si="350"/>
        <v>0</v>
      </c>
      <c r="PC76" s="48">
        <f t="shared" si="351"/>
        <v>0</v>
      </c>
      <c r="PD76" s="48">
        <f t="shared" si="351"/>
        <v>0</v>
      </c>
      <c r="PE76" s="48">
        <f t="shared" si="351"/>
        <v>0</v>
      </c>
      <c r="PF76" s="48">
        <f t="shared" si="351"/>
        <v>0</v>
      </c>
      <c r="PG76" s="48">
        <f t="shared" si="351"/>
        <v>0</v>
      </c>
      <c r="PH76" s="48">
        <f t="shared" si="351"/>
        <v>0</v>
      </c>
      <c r="PI76" s="48">
        <f t="shared" si="351"/>
        <v>0</v>
      </c>
      <c r="PJ76" s="48">
        <f t="shared" si="351"/>
        <v>0</v>
      </c>
      <c r="PK76" s="48">
        <f t="shared" si="351"/>
        <v>0</v>
      </c>
      <c r="PL76" s="48">
        <f t="shared" si="351"/>
        <v>0</v>
      </c>
      <c r="PM76" s="48">
        <f t="shared" si="351"/>
        <v>0</v>
      </c>
      <c r="PN76" s="48">
        <f t="shared" si="351"/>
        <v>0</v>
      </c>
    </row>
    <row r="77" spans="1:430" x14ac:dyDescent="0.3">
      <c r="A77" s="15" t="s">
        <v>56</v>
      </c>
      <c r="B77" s="12"/>
      <c r="C77" s="15"/>
      <c r="D77" s="12"/>
      <c r="E77" s="12"/>
      <c r="F77" s="12"/>
      <c r="G77" s="12"/>
      <c r="H77" s="79" t="s">
        <v>79</v>
      </c>
      <c r="I77" s="86"/>
      <c r="J77" s="12"/>
      <c r="K77" s="12"/>
      <c r="L77" s="12"/>
      <c r="M77" s="24"/>
      <c r="N77" s="12"/>
      <c r="O77" s="12"/>
      <c r="P77" s="12"/>
      <c r="Q77" s="12"/>
      <c r="S77" s="12"/>
      <c r="W77" s="46">
        <v>74</v>
      </c>
      <c r="X77" s="49">
        <f t="shared" si="308"/>
        <v>370</v>
      </c>
      <c r="Y77" s="52" t="str">
        <f t="shared" si="303"/>
        <v/>
      </c>
      <c r="Z77" s="63">
        <f t="shared" si="304"/>
        <v>0</v>
      </c>
      <c r="AA77" s="50">
        <f t="shared" si="352"/>
        <v>0</v>
      </c>
      <c r="AB77" s="50">
        <v>0</v>
      </c>
      <c r="AC77" s="62">
        <f t="shared" si="309"/>
        <v>211.7758949671387</v>
      </c>
      <c r="AD77" s="54"/>
      <c r="AE77" s="46">
        <v>75</v>
      </c>
      <c r="AF77" s="51">
        <f t="shared" si="305"/>
        <v>0</v>
      </c>
      <c r="AG77" s="51">
        <f t="shared" si="314"/>
        <v>0</v>
      </c>
      <c r="AH77" s="51">
        <f t="shared" si="314"/>
        <v>0</v>
      </c>
      <c r="AI77" s="51">
        <f t="shared" si="314"/>
        <v>0</v>
      </c>
      <c r="AJ77" s="51">
        <f t="shared" si="314"/>
        <v>0</v>
      </c>
      <c r="AK77" s="51">
        <f t="shared" si="314"/>
        <v>0</v>
      </c>
      <c r="AL77" s="51">
        <f t="shared" si="314"/>
        <v>0</v>
      </c>
      <c r="AM77" s="51">
        <f t="shared" si="314"/>
        <v>0</v>
      </c>
      <c r="AN77" s="51">
        <f t="shared" si="314"/>
        <v>0</v>
      </c>
      <c r="AO77" s="51">
        <f t="shared" si="314"/>
        <v>0</v>
      </c>
      <c r="AP77" s="51">
        <f t="shared" si="314"/>
        <v>0</v>
      </c>
      <c r="AQ77" s="51">
        <f t="shared" si="315"/>
        <v>0</v>
      </c>
      <c r="AR77" s="51">
        <f t="shared" si="315"/>
        <v>0</v>
      </c>
      <c r="AS77" s="51">
        <f t="shared" si="315"/>
        <v>0</v>
      </c>
      <c r="AT77" s="51">
        <f t="shared" si="315"/>
        <v>0</v>
      </c>
      <c r="AU77" s="51">
        <f t="shared" si="315"/>
        <v>0</v>
      </c>
      <c r="AV77" s="51">
        <f t="shared" si="315"/>
        <v>0</v>
      </c>
      <c r="AW77" s="51">
        <f t="shared" si="315"/>
        <v>0</v>
      </c>
      <c r="AX77" s="51">
        <f t="shared" si="315"/>
        <v>0</v>
      </c>
      <c r="AY77" s="51">
        <f t="shared" si="315"/>
        <v>0</v>
      </c>
      <c r="AZ77" s="51">
        <f t="shared" si="315"/>
        <v>0</v>
      </c>
      <c r="BA77" s="51">
        <f t="shared" si="316"/>
        <v>0</v>
      </c>
      <c r="BB77" s="51">
        <f t="shared" si="316"/>
        <v>0</v>
      </c>
      <c r="BC77" s="51">
        <f t="shared" si="316"/>
        <v>0</v>
      </c>
      <c r="BD77" s="51">
        <f t="shared" si="316"/>
        <v>0</v>
      </c>
      <c r="BE77" s="51">
        <f t="shared" si="316"/>
        <v>0</v>
      </c>
      <c r="BF77" s="51">
        <f t="shared" si="316"/>
        <v>0</v>
      </c>
      <c r="BG77" s="51">
        <f t="shared" si="316"/>
        <v>0</v>
      </c>
      <c r="BH77" s="51">
        <f t="shared" si="316"/>
        <v>0</v>
      </c>
      <c r="BI77" s="51">
        <f t="shared" si="316"/>
        <v>0</v>
      </c>
      <c r="BJ77" s="51">
        <f t="shared" si="316"/>
        <v>0</v>
      </c>
      <c r="BK77" s="51">
        <f t="shared" si="317"/>
        <v>0</v>
      </c>
      <c r="BL77" s="51">
        <f t="shared" si="317"/>
        <v>0</v>
      </c>
      <c r="BM77" s="51">
        <f t="shared" si="317"/>
        <v>0</v>
      </c>
      <c r="BN77" s="51">
        <f t="shared" si="317"/>
        <v>0</v>
      </c>
      <c r="BO77" s="51">
        <f t="shared" si="317"/>
        <v>0</v>
      </c>
      <c r="BP77" s="51">
        <f t="shared" si="317"/>
        <v>0</v>
      </c>
      <c r="BQ77" s="51">
        <f t="shared" si="317"/>
        <v>0</v>
      </c>
      <c r="BR77" s="51">
        <f t="shared" si="317"/>
        <v>0</v>
      </c>
      <c r="BS77" s="51">
        <f t="shared" si="317"/>
        <v>0</v>
      </c>
      <c r="BT77" s="51">
        <f t="shared" si="317"/>
        <v>0</v>
      </c>
      <c r="BU77" s="51">
        <f t="shared" si="318"/>
        <v>0</v>
      </c>
      <c r="BV77" s="51">
        <f t="shared" si="318"/>
        <v>0</v>
      </c>
      <c r="BW77" s="51">
        <f t="shared" si="318"/>
        <v>0</v>
      </c>
      <c r="BX77" s="51">
        <f t="shared" si="318"/>
        <v>0</v>
      </c>
      <c r="BY77" s="51">
        <f t="shared" si="318"/>
        <v>0</v>
      </c>
      <c r="BZ77" s="51">
        <f t="shared" si="318"/>
        <v>0</v>
      </c>
      <c r="CA77" s="51">
        <f t="shared" si="318"/>
        <v>0</v>
      </c>
      <c r="CB77" s="51">
        <f t="shared" si="318"/>
        <v>0</v>
      </c>
      <c r="CC77" s="51">
        <f t="shared" si="318"/>
        <v>0</v>
      </c>
      <c r="CD77" s="51">
        <f t="shared" si="318"/>
        <v>0</v>
      </c>
      <c r="CE77" s="51">
        <f t="shared" si="319"/>
        <v>0</v>
      </c>
      <c r="CF77" s="51">
        <f t="shared" si="319"/>
        <v>0</v>
      </c>
      <c r="CG77" s="51">
        <f t="shared" si="319"/>
        <v>0</v>
      </c>
      <c r="CH77" s="51">
        <f t="shared" si="319"/>
        <v>1.4372901692793086E-5</v>
      </c>
      <c r="CI77" s="51">
        <f t="shared" si="319"/>
        <v>2.7857067307628778E-5</v>
      </c>
      <c r="CJ77" s="51">
        <f t="shared" si="319"/>
        <v>4.1075027703360157E-5</v>
      </c>
      <c r="CK77" s="51">
        <f t="shared" si="319"/>
        <v>5.9699549011322866E-5</v>
      </c>
      <c r="CL77" s="51">
        <f t="shared" si="319"/>
        <v>8.7540741517313391E-5</v>
      </c>
      <c r="CM77" s="51">
        <f t="shared" si="319"/>
        <v>1.2837388479443857E-4</v>
      </c>
      <c r="CN77" s="51">
        <f t="shared" si="319"/>
        <v>1.8776725283595457E-4</v>
      </c>
      <c r="CO77" s="51">
        <f t="shared" si="320"/>
        <v>2.7490993918839258E-4</v>
      </c>
      <c r="CP77" s="51">
        <f t="shared" si="320"/>
        <v>4.0443968208431289E-4</v>
      </c>
      <c r="CQ77" s="51">
        <f t="shared" si="320"/>
        <v>5.9827068957529241E-4</v>
      </c>
      <c r="CR77" s="51">
        <f t="shared" si="320"/>
        <v>8.8742146466493359E-4</v>
      </c>
      <c r="CS77" s="51">
        <f t="shared" si="320"/>
        <v>1.3138426304416823E-3</v>
      </c>
      <c r="CT77" s="51">
        <f t="shared" si="320"/>
        <v>1.9322447552118155E-3</v>
      </c>
      <c r="CU77" s="51">
        <f t="shared" si="320"/>
        <v>2.9578823769679957E-3</v>
      </c>
      <c r="CV77" s="51">
        <f t="shared" si="320"/>
        <v>4.3725776573519236E-3</v>
      </c>
      <c r="CW77" s="51">
        <f t="shared" si="320"/>
        <v>5.6037913669719245E-3</v>
      </c>
      <c r="CX77" s="51">
        <f t="shared" si="320"/>
        <v>6.0067150249743864E-3</v>
      </c>
      <c r="CY77" s="51">
        <f t="shared" si="321"/>
        <v>5.0334268353983951E-3</v>
      </c>
      <c r="CZ77" s="51">
        <f t="shared" si="321"/>
        <v>2.648818732339102E-3</v>
      </c>
      <c r="DA77" s="51">
        <f t="shared" si="321"/>
        <v>7.6072713075802073E-4</v>
      </c>
      <c r="DB77" s="51">
        <f t="shared" si="321"/>
        <v>0</v>
      </c>
      <c r="DC77" s="51">
        <f t="shared" si="321"/>
        <v>0</v>
      </c>
      <c r="DD77" s="51">
        <f t="shared" si="321"/>
        <v>0</v>
      </c>
      <c r="DE77" s="51">
        <f t="shared" si="321"/>
        <v>0</v>
      </c>
      <c r="DF77" s="51">
        <f t="shared" si="321"/>
        <v>0</v>
      </c>
      <c r="DG77" s="51">
        <f t="shared" si="321"/>
        <v>0</v>
      </c>
      <c r="DH77" s="51">
        <f t="shared" si="321"/>
        <v>0</v>
      </c>
      <c r="DI77" s="51">
        <f t="shared" si="322"/>
        <v>0</v>
      </c>
      <c r="DJ77" s="51">
        <f t="shared" si="322"/>
        <v>0</v>
      </c>
      <c r="DK77" s="51">
        <f t="shared" si="322"/>
        <v>0</v>
      </c>
      <c r="DL77" s="51">
        <f t="shared" si="322"/>
        <v>0</v>
      </c>
      <c r="DM77" s="51">
        <f t="shared" si="322"/>
        <v>0</v>
      </c>
      <c r="DN77" s="51">
        <f t="shared" si="322"/>
        <v>0</v>
      </c>
      <c r="DO77" s="51">
        <f t="shared" si="322"/>
        <v>0</v>
      </c>
      <c r="DP77" s="51">
        <f t="shared" si="322"/>
        <v>0</v>
      </c>
      <c r="DQ77" s="51">
        <f t="shared" si="322"/>
        <v>0</v>
      </c>
      <c r="DR77" s="51">
        <f t="shared" si="322"/>
        <v>0</v>
      </c>
      <c r="DS77" s="51">
        <f t="shared" si="323"/>
        <v>0</v>
      </c>
      <c r="DT77" s="51">
        <f t="shared" si="323"/>
        <v>0</v>
      </c>
      <c r="DU77" s="51">
        <f t="shared" si="323"/>
        <v>0</v>
      </c>
      <c r="DV77" s="51">
        <f t="shared" si="323"/>
        <v>0</v>
      </c>
      <c r="DW77" s="51">
        <f t="shared" si="323"/>
        <v>0</v>
      </c>
      <c r="DX77" s="51">
        <f t="shared" si="323"/>
        <v>0</v>
      </c>
      <c r="DY77" s="51">
        <f t="shared" si="323"/>
        <v>0</v>
      </c>
      <c r="DZ77" s="51">
        <f t="shared" si="323"/>
        <v>0</v>
      </c>
      <c r="EA77" s="51">
        <f t="shared" si="323"/>
        <v>0</v>
      </c>
      <c r="EB77" s="51">
        <f t="shared" si="323"/>
        <v>0</v>
      </c>
      <c r="EC77" s="51">
        <f t="shared" si="324"/>
        <v>0</v>
      </c>
      <c r="ED77" s="51">
        <f t="shared" si="324"/>
        <v>0</v>
      </c>
      <c r="EE77" s="51">
        <f t="shared" si="324"/>
        <v>0</v>
      </c>
      <c r="EF77" s="51">
        <f t="shared" si="324"/>
        <v>0</v>
      </c>
      <c r="EG77" s="51">
        <f t="shared" si="324"/>
        <v>0</v>
      </c>
      <c r="EH77" s="51">
        <f t="shared" si="324"/>
        <v>0</v>
      </c>
      <c r="EI77" s="51">
        <f t="shared" si="324"/>
        <v>0</v>
      </c>
      <c r="EJ77" s="51">
        <f t="shared" si="324"/>
        <v>0</v>
      </c>
      <c r="EK77" s="51">
        <f t="shared" si="324"/>
        <v>0</v>
      </c>
      <c r="EL77" s="51">
        <f t="shared" si="324"/>
        <v>0</v>
      </c>
      <c r="EM77" s="51">
        <f t="shared" si="325"/>
        <v>0</v>
      </c>
      <c r="EN77" s="51">
        <f t="shared" si="325"/>
        <v>0</v>
      </c>
      <c r="EO77" s="51">
        <f t="shared" si="325"/>
        <v>0</v>
      </c>
      <c r="EP77" s="51">
        <f t="shared" si="325"/>
        <v>0</v>
      </c>
      <c r="EQ77" s="51">
        <f t="shared" si="325"/>
        <v>0</v>
      </c>
      <c r="ER77" s="51">
        <f t="shared" si="325"/>
        <v>0</v>
      </c>
      <c r="ES77" s="51">
        <f t="shared" si="325"/>
        <v>0</v>
      </c>
      <c r="ET77" s="51">
        <f t="shared" si="325"/>
        <v>0</v>
      </c>
      <c r="EU77" s="51">
        <f t="shared" si="325"/>
        <v>0</v>
      </c>
      <c r="EV77" s="51">
        <f t="shared" si="325"/>
        <v>0</v>
      </c>
      <c r="EW77" s="51">
        <f t="shared" si="326"/>
        <v>0</v>
      </c>
      <c r="EX77" s="51">
        <f t="shared" si="326"/>
        <v>0</v>
      </c>
      <c r="EY77" s="51">
        <f t="shared" si="326"/>
        <v>0</v>
      </c>
      <c r="EZ77" s="51">
        <f t="shared" si="326"/>
        <v>0</v>
      </c>
      <c r="FA77" s="51">
        <f t="shared" si="326"/>
        <v>0</v>
      </c>
      <c r="FB77" s="51">
        <f t="shared" si="326"/>
        <v>0</v>
      </c>
      <c r="FC77" s="51">
        <f t="shared" si="326"/>
        <v>0</v>
      </c>
      <c r="FD77" s="51">
        <f t="shared" si="326"/>
        <v>0</v>
      </c>
      <c r="FE77" s="51">
        <f t="shared" si="326"/>
        <v>0</v>
      </c>
      <c r="FF77" s="51">
        <f t="shared" si="326"/>
        <v>0</v>
      </c>
      <c r="FG77" s="51">
        <f t="shared" si="327"/>
        <v>0</v>
      </c>
      <c r="FH77" s="51">
        <f t="shared" si="327"/>
        <v>0</v>
      </c>
      <c r="FI77" s="51">
        <f t="shared" si="327"/>
        <v>0</v>
      </c>
      <c r="FJ77" s="51">
        <f t="shared" si="327"/>
        <v>0</v>
      </c>
      <c r="FK77" s="51">
        <f t="shared" si="327"/>
        <v>0</v>
      </c>
      <c r="FL77" s="51">
        <f t="shared" si="327"/>
        <v>0</v>
      </c>
      <c r="FM77" s="51">
        <f t="shared" si="327"/>
        <v>0</v>
      </c>
      <c r="FN77" s="51">
        <f t="shared" si="327"/>
        <v>0</v>
      </c>
      <c r="FO77" s="51">
        <f t="shared" si="327"/>
        <v>0</v>
      </c>
      <c r="FP77" s="51">
        <f t="shared" si="327"/>
        <v>0</v>
      </c>
      <c r="FQ77" s="51">
        <f t="shared" si="328"/>
        <v>0</v>
      </c>
      <c r="FR77" s="51">
        <f t="shared" si="328"/>
        <v>0</v>
      </c>
      <c r="FS77" s="51">
        <f t="shared" si="328"/>
        <v>0</v>
      </c>
      <c r="FT77" s="51">
        <f t="shared" si="328"/>
        <v>0</v>
      </c>
      <c r="FU77" s="51">
        <f t="shared" si="328"/>
        <v>0</v>
      </c>
      <c r="FV77" s="51">
        <f t="shared" si="328"/>
        <v>0</v>
      </c>
      <c r="FW77" s="51">
        <f t="shared" si="328"/>
        <v>0</v>
      </c>
      <c r="FX77" s="51">
        <f t="shared" si="328"/>
        <v>0</v>
      </c>
      <c r="FY77" s="51">
        <f t="shared" si="328"/>
        <v>0</v>
      </c>
      <c r="FZ77" s="51">
        <f t="shared" si="328"/>
        <v>0</v>
      </c>
      <c r="GA77" s="51">
        <f t="shared" si="329"/>
        <v>0</v>
      </c>
      <c r="GB77" s="51">
        <f t="shared" si="329"/>
        <v>0</v>
      </c>
      <c r="GC77" s="51">
        <f t="shared" si="329"/>
        <v>0</v>
      </c>
      <c r="GD77" s="51">
        <f t="shared" si="329"/>
        <v>0</v>
      </c>
      <c r="GE77" s="51">
        <f t="shared" si="329"/>
        <v>0</v>
      </c>
      <c r="GF77" s="51">
        <f t="shared" si="329"/>
        <v>0</v>
      </c>
      <c r="GG77" s="51">
        <f t="shared" si="329"/>
        <v>0</v>
      </c>
      <c r="GH77" s="51">
        <f t="shared" si="329"/>
        <v>0</v>
      </c>
      <c r="GI77" s="51">
        <f t="shared" si="329"/>
        <v>0</v>
      </c>
      <c r="GJ77" s="51">
        <f t="shared" si="329"/>
        <v>0</v>
      </c>
      <c r="GK77" s="51">
        <f t="shared" si="330"/>
        <v>0</v>
      </c>
      <c r="GL77" s="51">
        <f t="shared" si="330"/>
        <v>0</v>
      </c>
      <c r="GM77" s="51">
        <f t="shared" si="330"/>
        <v>0</v>
      </c>
      <c r="GN77" s="51">
        <f t="shared" si="330"/>
        <v>0</v>
      </c>
      <c r="GO77" s="51">
        <f t="shared" si="330"/>
        <v>0</v>
      </c>
      <c r="GP77" s="51">
        <f t="shared" si="330"/>
        <v>0</v>
      </c>
      <c r="GQ77" s="51">
        <f t="shared" si="330"/>
        <v>0</v>
      </c>
      <c r="GR77" s="51">
        <f t="shared" si="330"/>
        <v>0</v>
      </c>
      <c r="GS77" s="51">
        <f t="shared" si="330"/>
        <v>0</v>
      </c>
      <c r="GT77" s="51">
        <f t="shared" si="330"/>
        <v>0</v>
      </c>
      <c r="GU77" s="51">
        <f t="shared" si="331"/>
        <v>0</v>
      </c>
      <c r="GV77" s="51">
        <f t="shared" si="331"/>
        <v>0</v>
      </c>
      <c r="GW77" s="51">
        <f t="shared" si="331"/>
        <v>0</v>
      </c>
      <c r="GX77" s="51">
        <f t="shared" si="331"/>
        <v>0</v>
      </c>
      <c r="GY77" s="51">
        <f t="shared" si="331"/>
        <v>0</v>
      </c>
      <c r="GZ77" s="51">
        <f t="shared" si="331"/>
        <v>0</v>
      </c>
      <c r="HA77" s="51">
        <f t="shared" si="331"/>
        <v>0</v>
      </c>
      <c r="HB77" s="51">
        <f t="shared" si="331"/>
        <v>0</v>
      </c>
      <c r="HC77" s="51">
        <f t="shared" si="331"/>
        <v>0</v>
      </c>
      <c r="HD77" s="51">
        <f t="shared" si="331"/>
        <v>0</v>
      </c>
      <c r="HE77" s="51">
        <f t="shared" si="332"/>
        <v>0</v>
      </c>
      <c r="HF77" s="51">
        <f t="shared" si="332"/>
        <v>0</v>
      </c>
      <c r="HG77" s="51">
        <f t="shared" si="332"/>
        <v>0</v>
      </c>
      <c r="HH77" s="51">
        <f t="shared" si="332"/>
        <v>0</v>
      </c>
      <c r="HI77" s="51">
        <f t="shared" si="332"/>
        <v>0</v>
      </c>
      <c r="HJ77" s="51">
        <f t="shared" si="332"/>
        <v>0</v>
      </c>
      <c r="HK77" s="51">
        <f t="shared" si="332"/>
        <v>0</v>
      </c>
      <c r="HL77" s="51">
        <f t="shared" si="332"/>
        <v>0</v>
      </c>
      <c r="HM77" s="51">
        <f t="shared" si="332"/>
        <v>0</v>
      </c>
      <c r="HN77" s="51">
        <f t="shared" si="332"/>
        <v>0</v>
      </c>
      <c r="HO77" s="51">
        <f t="shared" si="332"/>
        <v>0</v>
      </c>
      <c r="HP77" s="51">
        <f t="shared" si="332"/>
        <v>0</v>
      </c>
      <c r="HR77" s="46">
        <v>74</v>
      </c>
      <c r="HS77" s="49">
        <f t="shared" si="310"/>
        <v>370</v>
      </c>
      <c r="HT77" s="52" t="str">
        <f t="shared" si="311"/>
        <v/>
      </c>
      <c r="HU77" s="63">
        <f t="shared" si="312"/>
        <v>0</v>
      </c>
      <c r="HV77" s="50">
        <f t="shared" si="353"/>
        <v>0</v>
      </c>
      <c r="HW77" s="50" t="str">
        <f t="shared" si="306"/>
        <v>06:10</v>
      </c>
      <c r="HX77" s="50">
        <v>0</v>
      </c>
      <c r="HY77" s="62">
        <f>HY76+HX77*Escenario1!$D$15*0.06</f>
        <v>468.72665229745769</v>
      </c>
      <c r="HZ77" s="50">
        <f t="shared" si="313"/>
        <v>0</v>
      </c>
      <c r="IA77" s="64">
        <f>IA76+HZ77*Escenario1!$D$15*0.06</f>
        <v>258.16395932323189</v>
      </c>
      <c r="IB77" s="54"/>
      <c r="IC77" s="47">
        <v>75</v>
      </c>
      <c r="ID77" s="48">
        <f t="shared" si="307"/>
        <v>0</v>
      </c>
      <c r="IE77" s="48">
        <f t="shared" si="333"/>
        <v>0</v>
      </c>
      <c r="IF77" s="48">
        <f t="shared" si="333"/>
        <v>0</v>
      </c>
      <c r="IG77" s="48">
        <f t="shared" si="333"/>
        <v>0</v>
      </c>
      <c r="IH77" s="48">
        <f t="shared" si="333"/>
        <v>0</v>
      </c>
      <c r="II77" s="48">
        <f t="shared" si="333"/>
        <v>0</v>
      </c>
      <c r="IJ77" s="48">
        <f t="shared" si="333"/>
        <v>0</v>
      </c>
      <c r="IK77" s="48">
        <f t="shared" si="333"/>
        <v>0</v>
      </c>
      <c r="IL77" s="48">
        <f t="shared" si="333"/>
        <v>0</v>
      </c>
      <c r="IM77" s="48">
        <f t="shared" si="333"/>
        <v>0</v>
      </c>
      <c r="IN77" s="48">
        <f t="shared" si="333"/>
        <v>0</v>
      </c>
      <c r="IO77" s="48">
        <f t="shared" si="334"/>
        <v>0</v>
      </c>
      <c r="IP77" s="48">
        <f t="shared" si="334"/>
        <v>0</v>
      </c>
      <c r="IQ77" s="48">
        <f t="shared" si="334"/>
        <v>0</v>
      </c>
      <c r="IR77" s="48">
        <f t="shared" si="334"/>
        <v>0</v>
      </c>
      <c r="IS77" s="48">
        <f t="shared" si="334"/>
        <v>0</v>
      </c>
      <c r="IT77" s="48">
        <f t="shared" si="334"/>
        <v>0</v>
      </c>
      <c r="IU77" s="48">
        <f t="shared" si="334"/>
        <v>0</v>
      </c>
      <c r="IV77" s="48">
        <f t="shared" si="334"/>
        <v>0</v>
      </c>
      <c r="IW77" s="48">
        <f t="shared" si="334"/>
        <v>0</v>
      </c>
      <c r="IX77" s="48">
        <f t="shared" si="334"/>
        <v>0</v>
      </c>
      <c r="IY77" s="48">
        <f t="shared" si="335"/>
        <v>0</v>
      </c>
      <c r="IZ77" s="48">
        <f t="shared" si="335"/>
        <v>0</v>
      </c>
      <c r="JA77" s="48">
        <f t="shared" si="335"/>
        <v>0</v>
      </c>
      <c r="JB77" s="48">
        <f t="shared" si="335"/>
        <v>0</v>
      </c>
      <c r="JC77" s="48">
        <f t="shared" si="335"/>
        <v>0</v>
      </c>
      <c r="JD77" s="48">
        <f t="shared" si="335"/>
        <v>0</v>
      </c>
      <c r="JE77" s="48">
        <f t="shared" si="335"/>
        <v>0</v>
      </c>
      <c r="JF77" s="48">
        <f t="shared" si="335"/>
        <v>0</v>
      </c>
      <c r="JG77" s="48">
        <f t="shared" si="335"/>
        <v>0</v>
      </c>
      <c r="JH77" s="48">
        <f t="shared" si="335"/>
        <v>0</v>
      </c>
      <c r="JI77" s="48">
        <f t="shared" si="336"/>
        <v>0</v>
      </c>
      <c r="JJ77" s="48">
        <f t="shared" si="336"/>
        <v>0</v>
      </c>
      <c r="JK77" s="48">
        <f t="shared" si="336"/>
        <v>0</v>
      </c>
      <c r="JL77" s="48">
        <f t="shared" si="336"/>
        <v>0</v>
      </c>
      <c r="JM77" s="48">
        <f t="shared" si="336"/>
        <v>0</v>
      </c>
      <c r="JN77" s="48">
        <f t="shared" si="336"/>
        <v>0</v>
      </c>
      <c r="JO77" s="48">
        <f t="shared" si="336"/>
        <v>0</v>
      </c>
      <c r="JP77" s="48">
        <f t="shared" si="336"/>
        <v>0</v>
      </c>
      <c r="JQ77" s="48">
        <f t="shared" si="336"/>
        <v>0</v>
      </c>
      <c r="JR77" s="48">
        <f t="shared" si="336"/>
        <v>0</v>
      </c>
      <c r="JS77" s="48">
        <f t="shared" si="337"/>
        <v>0</v>
      </c>
      <c r="JT77" s="48">
        <f t="shared" si="337"/>
        <v>0</v>
      </c>
      <c r="JU77" s="48">
        <f t="shared" si="337"/>
        <v>0</v>
      </c>
      <c r="JV77" s="48">
        <f t="shared" si="337"/>
        <v>0</v>
      </c>
      <c r="JW77" s="48">
        <f t="shared" si="337"/>
        <v>0</v>
      </c>
      <c r="JX77" s="48">
        <f t="shared" si="337"/>
        <v>0</v>
      </c>
      <c r="JY77" s="48">
        <f t="shared" si="337"/>
        <v>0</v>
      </c>
      <c r="JZ77" s="48">
        <f t="shared" si="337"/>
        <v>0</v>
      </c>
      <c r="KA77" s="48">
        <f t="shared" si="337"/>
        <v>0</v>
      </c>
      <c r="KB77" s="48">
        <f t="shared" si="337"/>
        <v>0</v>
      </c>
      <c r="KC77" s="48">
        <f t="shared" si="338"/>
        <v>0</v>
      </c>
      <c r="KD77" s="48">
        <f t="shared" si="338"/>
        <v>0</v>
      </c>
      <c r="KE77" s="48">
        <f t="shared" si="338"/>
        <v>0</v>
      </c>
      <c r="KF77" s="48">
        <f t="shared" si="338"/>
        <v>0</v>
      </c>
      <c r="KG77" s="48">
        <f t="shared" si="338"/>
        <v>0</v>
      </c>
      <c r="KH77" s="48">
        <f t="shared" si="338"/>
        <v>0</v>
      </c>
      <c r="KI77" s="48">
        <f t="shared" si="338"/>
        <v>0</v>
      </c>
      <c r="KJ77" s="48">
        <f t="shared" si="338"/>
        <v>0</v>
      </c>
      <c r="KK77" s="48">
        <f t="shared" si="338"/>
        <v>0</v>
      </c>
      <c r="KL77" s="48">
        <f t="shared" si="338"/>
        <v>0</v>
      </c>
      <c r="KM77" s="48">
        <f t="shared" si="339"/>
        <v>0</v>
      </c>
      <c r="KN77" s="48">
        <f t="shared" si="339"/>
        <v>0</v>
      </c>
      <c r="KO77" s="48">
        <f t="shared" si="339"/>
        <v>0</v>
      </c>
      <c r="KP77" s="48">
        <f t="shared" si="339"/>
        <v>0</v>
      </c>
      <c r="KQ77" s="48">
        <f t="shared" si="339"/>
        <v>4.4751983576649488E-5</v>
      </c>
      <c r="KR77" s="48">
        <f t="shared" si="339"/>
        <v>1.1151658490373781E-4</v>
      </c>
      <c r="KS77" s="48">
        <f t="shared" si="339"/>
        <v>2.5595687974807398E-4</v>
      </c>
      <c r="KT77" s="48">
        <f t="shared" si="339"/>
        <v>5.8604981628922268E-4</v>
      </c>
      <c r="KU77" s="48">
        <f t="shared" si="339"/>
        <v>1.3658629589843377E-3</v>
      </c>
      <c r="KV77" s="48">
        <f t="shared" si="339"/>
        <v>3.2093238342923826E-3</v>
      </c>
      <c r="KW77" s="48">
        <f t="shared" si="340"/>
        <v>7.8504339864859992E-3</v>
      </c>
      <c r="KX77" s="48">
        <f t="shared" si="340"/>
        <v>1.2976985830460603E-2</v>
      </c>
      <c r="KY77" s="48">
        <f t="shared" si="340"/>
        <v>6.7154609757989992E-3</v>
      </c>
      <c r="KZ77" s="48">
        <f t="shared" si="340"/>
        <v>0</v>
      </c>
      <c r="LA77" s="48">
        <f t="shared" si="340"/>
        <v>0</v>
      </c>
      <c r="LB77" s="48">
        <f t="shared" si="340"/>
        <v>0</v>
      </c>
      <c r="LC77" s="48">
        <f t="shared" si="340"/>
        <v>0</v>
      </c>
      <c r="LD77" s="48">
        <f t="shared" si="340"/>
        <v>0</v>
      </c>
      <c r="LE77" s="48">
        <f t="shared" si="340"/>
        <v>0</v>
      </c>
      <c r="LF77" s="48">
        <f t="shared" si="340"/>
        <v>0</v>
      </c>
      <c r="LG77" s="48">
        <f t="shared" si="341"/>
        <v>0</v>
      </c>
      <c r="LH77" s="48">
        <f t="shared" si="341"/>
        <v>0</v>
      </c>
      <c r="LI77" s="48">
        <f t="shared" si="341"/>
        <v>0</v>
      </c>
      <c r="LJ77" s="48">
        <f t="shared" si="341"/>
        <v>0</v>
      </c>
      <c r="LK77" s="48">
        <f t="shared" si="341"/>
        <v>0</v>
      </c>
      <c r="LL77" s="48">
        <f t="shared" si="341"/>
        <v>0</v>
      </c>
      <c r="LM77" s="48">
        <f t="shared" si="341"/>
        <v>0</v>
      </c>
      <c r="LN77" s="48">
        <f t="shared" si="341"/>
        <v>0</v>
      </c>
      <c r="LO77" s="48">
        <f t="shared" si="341"/>
        <v>0</v>
      </c>
      <c r="LP77" s="48">
        <f t="shared" si="341"/>
        <v>0</v>
      </c>
      <c r="LQ77" s="48">
        <f t="shared" si="342"/>
        <v>0</v>
      </c>
      <c r="LR77" s="48">
        <f t="shared" si="342"/>
        <v>0</v>
      </c>
      <c r="LS77" s="48">
        <f t="shared" si="342"/>
        <v>0</v>
      </c>
      <c r="LT77" s="48">
        <f t="shared" si="342"/>
        <v>0</v>
      </c>
      <c r="LU77" s="48">
        <f t="shared" si="342"/>
        <v>0</v>
      </c>
      <c r="LV77" s="48">
        <f t="shared" si="342"/>
        <v>0</v>
      </c>
      <c r="LW77" s="48">
        <f t="shared" si="342"/>
        <v>0</v>
      </c>
      <c r="LX77" s="48">
        <f t="shared" si="342"/>
        <v>0</v>
      </c>
      <c r="LY77" s="48">
        <f t="shared" si="342"/>
        <v>0</v>
      </c>
      <c r="LZ77" s="48">
        <f t="shared" si="342"/>
        <v>0</v>
      </c>
      <c r="MA77" s="48">
        <f t="shared" si="343"/>
        <v>0</v>
      </c>
      <c r="MB77" s="48">
        <f t="shared" si="343"/>
        <v>0</v>
      </c>
      <c r="MC77" s="48">
        <f t="shared" si="343"/>
        <v>0</v>
      </c>
      <c r="MD77" s="48">
        <f t="shared" si="343"/>
        <v>0</v>
      </c>
      <c r="ME77" s="48">
        <f t="shared" si="343"/>
        <v>0</v>
      </c>
      <c r="MF77" s="48">
        <f t="shared" si="343"/>
        <v>0</v>
      </c>
      <c r="MG77" s="48">
        <f t="shared" si="343"/>
        <v>0</v>
      </c>
      <c r="MH77" s="48">
        <f t="shared" si="343"/>
        <v>0</v>
      </c>
      <c r="MI77" s="48">
        <f t="shared" si="343"/>
        <v>0</v>
      </c>
      <c r="MJ77" s="48">
        <f t="shared" si="343"/>
        <v>0</v>
      </c>
      <c r="MK77" s="48">
        <f t="shared" si="344"/>
        <v>0</v>
      </c>
      <c r="ML77" s="48">
        <f t="shared" si="344"/>
        <v>0</v>
      </c>
      <c r="MM77" s="48">
        <f t="shared" si="344"/>
        <v>0</v>
      </c>
      <c r="MN77" s="48">
        <f t="shared" si="344"/>
        <v>0</v>
      </c>
      <c r="MO77" s="48">
        <f t="shared" si="344"/>
        <v>0</v>
      </c>
      <c r="MP77" s="48">
        <f t="shared" si="344"/>
        <v>0</v>
      </c>
      <c r="MQ77" s="48">
        <f t="shared" si="344"/>
        <v>0</v>
      </c>
      <c r="MR77" s="48">
        <f t="shared" si="344"/>
        <v>0</v>
      </c>
      <c r="MS77" s="48">
        <f t="shared" si="344"/>
        <v>0</v>
      </c>
      <c r="MT77" s="48">
        <f t="shared" si="344"/>
        <v>0</v>
      </c>
      <c r="MU77" s="48">
        <f t="shared" si="345"/>
        <v>0</v>
      </c>
      <c r="MV77" s="48">
        <f t="shared" si="345"/>
        <v>0</v>
      </c>
      <c r="MW77" s="48">
        <f t="shared" si="345"/>
        <v>0</v>
      </c>
      <c r="MX77" s="48">
        <f t="shared" si="345"/>
        <v>0</v>
      </c>
      <c r="MY77" s="48">
        <f t="shared" si="345"/>
        <v>0</v>
      </c>
      <c r="MZ77" s="48">
        <f t="shared" si="345"/>
        <v>0</v>
      </c>
      <c r="NA77" s="48">
        <f t="shared" si="345"/>
        <v>0</v>
      </c>
      <c r="NB77" s="48">
        <f t="shared" si="345"/>
        <v>0</v>
      </c>
      <c r="NC77" s="48">
        <f t="shared" si="345"/>
        <v>0</v>
      </c>
      <c r="ND77" s="48">
        <f t="shared" si="345"/>
        <v>0</v>
      </c>
      <c r="NE77" s="48">
        <f t="shared" si="346"/>
        <v>0</v>
      </c>
      <c r="NF77" s="48">
        <f t="shared" si="346"/>
        <v>0</v>
      </c>
      <c r="NG77" s="48">
        <f t="shared" si="346"/>
        <v>0</v>
      </c>
      <c r="NH77" s="48">
        <f t="shared" si="346"/>
        <v>0</v>
      </c>
      <c r="NI77" s="48">
        <f t="shared" si="346"/>
        <v>0</v>
      </c>
      <c r="NJ77" s="48">
        <f t="shared" si="346"/>
        <v>0</v>
      </c>
      <c r="NK77" s="48">
        <f t="shared" si="346"/>
        <v>0</v>
      </c>
      <c r="NL77" s="48">
        <f t="shared" si="346"/>
        <v>0</v>
      </c>
      <c r="NM77" s="48">
        <f t="shared" si="346"/>
        <v>0</v>
      </c>
      <c r="NN77" s="48">
        <f t="shared" si="346"/>
        <v>0</v>
      </c>
      <c r="NO77" s="48">
        <f t="shared" si="347"/>
        <v>0</v>
      </c>
      <c r="NP77" s="48">
        <f t="shared" si="347"/>
        <v>0</v>
      </c>
      <c r="NQ77" s="48">
        <f t="shared" si="347"/>
        <v>0</v>
      </c>
      <c r="NR77" s="48">
        <f t="shared" si="347"/>
        <v>0</v>
      </c>
      <c r="NS77" s="48">
        <f t="shared" si="347"/>
        <v>0</v>
      </c>
      <c r="NT77" s="48">
        <f t="shared" si="347"/>
        <v>0</v>
      </c>
      <c r="NU77" s="48">
        <f t="shared" si="347"/>
        <v>0</v>
      </c>
      <c r="NV77" s="48">
        <f t="shared" si="347"/>
        <v>0</v>
      </c>
      <c r="NW77" s="48">
        <f t="shared" si="347"/>
        <v>0</v>
      </c>
      <c r="NX77" s="48">
        <f t="shared" si="347"/>
        <v>0</v>
      </c>
      <c r="NY77" s="48">
        <f t="shared" si="348"/>
        <v>0</v>
      </c>
      <c r="NZ77" s="48">
        <f t="shared" si="348"/>
        <v>0</v>
      </c>
      <c r="OA77" s="48">
        <f t="shared" si="348"/>
        <v>0</v>
      </c>
      <c r="OB77" s="48">
        <f t="shared" si="348"/>
        <v>0</v>
      </c>
      <c r="OC77" s="48">
        <f t="shared" si="348"/>
        <v>0</v>
      </c>
      <c r="OD77" s="48">
        <f t="shared" si="348"/>
        <v>0</v>
      </c>
      <c r="OE77" s="48">
        <f t="shared" si="348"/>
        <v>0</v>
      </c>
      <c r="OF77" s="48">
        <f t="shared" si="348"/>
        <v>0</v>
      </c>
      <c r="OG77" s="48">
        <f t="shared" si="348"/>
        <v>0</v>
      </c>
      <c r="OH77" s="48">
        <f t="shared" si="348"/>
        <v>0</v>
      </c>
      <c r="OI77" s="48">
        <f t="shared" si="349"/>
        <v>0</v>
      </c>
      <c r="OJ77" s="48">
        <f t="shared" si="349"/>
        <v>0</v>
      </c>
      <c r="OK77" s="48">
        <f t="shared" si="349"/>
        <v>0</v>
      </c>
      <c r="OL77" s="48">
        <f t="shared" si="349"/>
        <v>0</v>
      </c>
      <c r="OM77" s="48">
        <f t="shared" si="349"/>
        <v>0</v>
      </c>
      <c r="ON77" s="48">
        <f t="shared" si="349"/>
        <v>0</v>
      </c>
      <c r="OO77" s="48">
        <f t="shared" si="349"/>
        <v>0</v>
      </c>
      <c r="OP77" s="48">
        <f t="shared" si="349"/>
        <v>0</v>
      </c>
      <c r="OQ77" s="48">
        <f t="shared" si="349"/>
        <v>0</v>
      </c>
      <c r="OR77" s="48">
        <f t="shared" si="349"/>
        <v>0</v>
      </c>
      <c r="OS77" s="48">
        <f t="shared" si="350"/>
        <v>0</v>
      </c>
      <c r="OT77" s="48">
        <f t="shared" si="350"/>
        <v>0</v>
      </c>
      <c r="OU77" s="48">
        <f t="shared" si="350"/>
        <v>0</v>
      </c>
      <c r="OV77" s="48">
        <f t="shared" si="350"/>
        <v>0</v>
      </c>
      <c r="OW77" s="48">
        <f t="shared" si="350"/>
        <v>0</v>
      </c>
      <c r="OX77" s="48">
        <f t="shared" si="350"/>
        <v>0</v>
      </c>
      <c r="OY77" s="48">
        <f t="shared" si="350"/>
        <v>0</v>
      </c>
      <c r="OZ77" s="48">
        <f t="shared" si="350"/>
        <v>0</v>
      </c>
      <c r="PA77" s="48">
        <f t="shared" si="350"/>
        <v>0</v>
      </c>
      <c r="PB77" s="48">
        <f t="shared" si="350"/>
        <v>0</v>
      </c>
      <c r="PC77" s="48">
        <f t="shared" si="351"/>
        <v>0</v>
      </c>
      <c r="PD77" s="48">
        <f t="shared" si="351"/>
        <v>0</v>
      </c>
      <c r="PE77" s="48">
        <f t="shared" si="351"/>
        <v>0</v>
      </c>
      <c r="PF77" s="48">
        <f t="shared" si="351"/>
        <v>0</v>
      </c>
      <c r="PG77" s="48">
        <f t="shared" si="351"/>
        <v>0</v>
      </c>
      <c r="PH77" s="48">
        <f t="shared" si="351"/>
        <v>0</v>
      </c>
      <c r="PI77" s="48">
        <f t="shared" si="351"/>
        <v>0</v>
      </c>
      <c r="PJ77" s="48">
        <f t="shared" si="351"/>
        <v>0</v>
      </c>
      <c r="PK77" s="48">
        <f t="shared" si="351"/>
        <v>0</v>
      </c>
      <c r="PL77" s="48">
        <f t="shared" si="351"/>
        <v>0</v>
      </c>
      <c r="PM77" s="48">
        <f t="shared" si="351"/>
        <v>0</v>
      </c>
      <c r="PN77" s="48">
        <f t="shared" si="351"/>
        <v>0</v>
      </c>
    </row>
    <row r="78" spans="1:430" ht="82.8" x14ac:dyDescent="0.3">
      <c r="A78" s="40" t="s">
        <v>74</v>
      </c>
      <c r="B78" s="40" t="s">
        <v>48</v>
      </c>
      <c r="C78" s="40" t="s">
        <v>57</v>
      </c>
      <c r="D78" s="40" t="s">
        <v>49</v>
      </c>
      <c r="E78" s="40" t="s">
        <v>58</v>
      </c>
      <c r="F78" s="40" t="s">
        <v>50</v>
      </c>
      <c r="G78" s="40" t="s">
        <v>59</v>
      </c>
      <c r="H78" s="40" t="s">
        <v>81</v>
      </c>
      <c r="I78" s="40" t="s">
        <v>75</v>
      </c>
      <c r="J78" s="12"/>
      <c r="K78" s="12"/>
      <c r="L78" s="12"/>
      <c r="M78" s="12"/>
      <c r="N78" s="12"/>
      <c r="O78" s="12"/>
      <c r="P78" s="12"/>
      <c r="Q78" s="12"/>
      <c r="S78" s="12"/>
      <c r="W78" s="46">
        <v>75</v>
      </c>
      <c r="X78" s="49">
        <f t="shared" si="308"/>
        <v>375</v>
      </c>
      <c r="Y78" s="52" t="str">
        <f t="shared" si="303"/>
        <v/>
      </c>
      <c r="Z78" s="63">
        <f t="shared" si="304"/>
        <v>0</v>
      </c>
      <c r="AA78" s="50">
        <f t="shared" si="352"/>
        <v>0</v>
      </c>
      <c r="AB78" s="50">
        <v>0</v>
      </c>
      <c r="AC78" s="62">
        <f t="shared" si="309"/>
        <v>211.7758949671387</v>
      </c>
      <c r="AD78" s="54"/>
      <c r="AE78" s="46">
        <v>76</v>
      </c>
      <c r="AF78" s="51">
        <f t="shared" si="305"/>
        <v>0</v>
      </c>
      <c r="AG78" s="51">
        <f t="shared" si="314"/>
        <v>0</v>
      </c>
      <c r="AH78" s="51">
        <f t="shared" si="314"/>
        <v>0</v>
      </c>
      <c r="AI78" s="51">
        <f t="shared" si="314"/>
        <v>0</v>
      </c>
      <c r="AJ78" s="51">
        <f t="shared" si="314"/>
        <v>0</v>
      </c>
      <c r="AK78" s="51">
        <f t="shared" si="314"/>
        <v>0</v>
      </c>
      <c r="AL78" s="51">
        <f t="shared" si="314"/>
        <v>0</v>
      </c>
      <c r="AM78" s="51">
        <f t="shared" si="314"/>
        <v>0</v>
      </c>
      <c r="AN78" s="51">
        <f t="shared" si="314"/>
        <v>0</v>
      </c>
      <c r="AO78" s="51">
        <f t="shared" si="314"/>
        <v>0</v>
      </c>
      <c r="AP78" s="51">
        <f t="shared" si="314"/>
        <v>0</v>
      </c>
      <c r="AQ78" s="51">
        <f t="shared" si="315"/>
        <v>0</v>
      </c>
      <c r="AR78" s="51">
        <f t="shared" si="315"/>
        <v>0</v>
      </c>
      <c r="AS78" s="51">
        <f t="shared" si="315"/>
        <v>0</v>
      </c>
      <c r="AT78" s="51">
        <f t="shared" si="315"/>
        <v>0</v>
      </c>
      <c r="AU78" s="51">
        <f t="shared" si="315"/>
        <v>0</v>
      </c>
      <c r="AV78" s="51">
        <f t="shared" si="315"/>
        <v>0</v>
      </c>
      <c r="AW78" s="51">
        <f t="shared" si="315"/>
        <v>0</v>
      </c>
      <c r="AX78" s="51">
        <f t="shared" si="315"/>
        <v>0</v>
      </c>
      <c r="AY78" s="51">
        <f t="shared" si="315"/>
        <v>0</v>
      </c>
      <c r="AZ78" s="51">
        <f t="shared" si="315"/>
        <v>0</v>
      </c>
      <c r="BA78" s="51">
        <f t="shared" si="316"/>
        <v>0</v>
      </c>
      <c r="BB78" s="51">
        <f t="shared" si="316"/>
        <v>0</v>
      </c>
      <c r="BC78" s="51">
        <f t="shared" si="316"/>
        <v>0</v>
      </c>
      <c r="BD78" s="51">
        <f t="shared" si="316"/>
        <v>0</v>
      </c>
      <c r="BE78" s="51">
        <f t="shared" si="316"/>
        <v>0</v>
      </c>
      <c r="BF78" s="51">
        <f t="shared" si="316"/>
        <v>0</v>
      </c>
      <c r="BG78" s="51">
        <f t="shared" si="316"/>
        <v>0</v>
      </c>
      <c r="BH78" s="51">
        <f t="shared" si="316"/>
        <v>0</v>
      </c>
      <c r="BI78" s="51">
        <f t="shared" si="316"/>
        <v>0</v>
      </c>
      <c r="BJ78" s="51">
        <f t="shared" si="316"/>
        <v>0</v>
      </c>
      <c r="BK78" s="51">
        <f t="shared" si="317"/>
        <v>0</v>
      </c>
      <c r="BL78" s="51">
        <f t="shared" si="317"/>
        <v>0</v>
      </c>
      <c r="BM78" s="51">
        <f t="shared" si="317"/>
        <v>0</v>
      </c>
      <c r="BN78" s="51">
        <f t="shared" si="317"/>
        <v>0</v>
      </c>
      <c r="BO78" s="51">
        <f t="shared" si="317"/>
        <v>0</v>
      </c>
      <c r="BP78" s="51">
        <f t="shared" si="317"/>
        <v>0</v>
      </c>
      <c r="BQ78" s="51">
        <f t="shared" si="317"/>
        <v>0</v>
      </c>
      <c r="BR78" s="51">
        <f t="shared" si="317"/>
        <v>0</v>
      </c>
      <c r="BS78" s="51">
        <f t="shared" si="317"/>
        <v>0</v>
      </c>
      <c r="BT78" s="51">
        <f t="shared" si="317"/>
        <v>0</v>
      </c>
      <c r="BU78" s="51">
        <f t="shared" si="318"/>
        <v>0</v>
      </c>
      <c r="BV78" s="51">
        <f t="shared" si="318"/>
        <v>0</v>
      </c>
      <c r="BW78" s="51">
        <f t="shared" si="318"/>
        <v>0</v>
      </c>
      <c r="BX78" s="51">
        <f t="shared" si="318"/>
        <v>0</v>
      </c>
      <c r="BY78" s="51">
        <f t="shared" si="318"/>
        <v>0</v>
      </c>
      <c r="BZ78" s="51">
        <f t="shared" si="318"/>
        <v>0</v>
      </c>
      <c r="CA78" s="51">
        <f t="shared" si="318"/>
        <v>0</v>
      </c>
      <c r="CB78" s="51">
        <f t="shared" si="318"/>
        <v>0</v>
      </c>
      <c r="CC78" s="51">
        <f t="shared" si="318"/>
        <v>0</v>
      </c>
      <c r="CD78" s="51">
        <f t="shared" si="318"/>
        <v>0</v>
      </c>
      <c r="CE78" s="51">
        <f t="shared" si="319"/>
        <v>0</v>
      </c>
      <c r="CF78" s="51">
        <f t="shared" si="319"/>
        <v>0</v>
      </c>
      <c r="CG78" s="51">
        <f t="shared" si="319"/>
        <v>0</v>
      </c>
      <c r="CH78" s="51">
        <f t="shared" si="319"/>
        <v>0</v>
      </c>
      <c r="CI78" s="51">
        <f t="shared" si="319"/>
        <v>1.4372901692793086E-5</v>
      </c>
      <c r="CJ78" s="51">
        <f t="shared" si="319"/>
        <v>2.7857067307628778E-5</v>
      </c>
      <c r="CK78" s="51">
        <f t="shared" si="319"/>
        <v>4.1075027703360157E-5</v>
      </c>
      <c r="CL78" s="51">
        <f t="shared" si="319"/>
        <v>5.9699549011322866E-5</v>
      </c>
      <c r="CM78" s="51">
        <f t="shared" si="319"/>
        <v>8.7540741517313391E-5</v>
      </c>
      <c r="CN78" s="51">
        <f t="shared" si="319"/>
        <v>1.2837388479443857E-4</v>
      </c>
      <c r="CO78" s="51">
        <f t="shared" si="320"/>
        <v>1.8776725283595457E-4</v>
      </c>
      <c r="CP78" s="51">
        <f t="shared" si="320"/>
        <v>2.7490993918839258E-4</v>
      </c>
      <c r="CQ78" s="51">
        <f t="shared" si="320"/>
        <v>4.0443968208431289E-4</v>
      </c>
      <c r="CR78" s="51">
        <f t="shared" si="320"/>
        <v>5.9827068957529241E-4</v>
      </c>
      <c r="CS78" s="51">
        <f t="shared" si="320"/>
        <v>8.8742146466493359E-4</v>
      </c>
      <c r="CT78" s="51">
        <f t="shared" si="320"/>
        <v>1.3138426304416823E-3</v>
      </c>
      <c r="CU78" s="51">
        <f t="shared" si="320"/>
        <v>1.9322447552118155E-3</v>
      </c>
      <c r="CV78" s="51">
        <f t="shared" si="320"/>
        <v>2.9578823769679957E-3</v>
      </c>
      <c r="CW78" s="51">
        <f t="shared" si="320"/>
        <v>4.3725776573519236E-3</v>
      </c>
      <c r="CX78" s="51">
        <f t="shared" si="320"/>
        <v>5.6037913669719245E-3</v>
      </c>
      <c r="CY78" s="51">
        <f t="shared" si="321"/>
        <v>6.0067150249743864E-3</v>
      </c>
      <c r="CZ78" s="51">
        <f t="shared" si="321"/>
        <v>5.0334268353983951E-3</v>
      </c>
      <c r="DA78" s="51">
        <f t="shared" si="321"/>
        <v>2.648818732339102E-3</v>
      </c>
      <c r="DB78" s="51">
        <f t="shared" si="321"/>
        <v>7.6072713075802073E-4</v>
      </c>
      <c r="DC78" s="51">
        <f t="shared" si="321"/>
        <v>0</v>
      </c>
      <c r="DD78" s="51">
        <f t="shared" si="321"/>
        <v>0</v>
      </c>
      <c r="DE78" s="51">
        <f t="shared" si="321"/>
        <v>0</v>
      </c>
      <c r="DF78" s="51">
        <f t="shared" si="321"/>
        <v>0</v>
      </c>
      <c r="DG78" s="51">
        <f t="shared" si="321"/>
        <v>0</v>
      </c>
      <c r="DH78" s="51">
        <f t="shared" si="321"/>
        <v>0</v>
      </c>
      <c r="DI78" s="51">
        <f t="shared" si="322"/>
        <v>0</v>
      </c>
      <c r="DJ78" s="51">
        <f t="shared" si="322"/>
        <v>0</v>
      </c>
      <c r="DK78" s="51">
        <f t="shared" si="322"/>
        <v>0</v>
      </c>
      <c r="DL78" s="51">
        <f t="shared" si="322"/>
        <v>0</v>
      </c>
      <c r="DM78" s="51">
        <f t="shared" si="322"/>
        <v>0</v>
      </c>
      <c r="DN78" s="51">
        <f t="shared" si="322"/>
        <v>0</v>
      </c>
      <c r="DO78" s="51">
        <f t="shared" si="322"/>
        <v>0</v>
      </c>
      <c r="DP78" s="51">
        <f t="shared" si="322"/>
        <v>0</v>
      </c>
      <c r="DQ78" s="51">
        <f t="shared" si="322"/>
        <v>0</v>
      </c>
      <c r="DR78" s="51">
        <f t="shared" si="322"/>
        <v>0</v>
      </c>
      <c r="DS78" s="51">
        <f t="shared" si="323"/>
        <v>0</v>
      </c>
      <c r="DT78" s="51">
        <f t="shared" si="323"/>
        <v>0</v>
      </c>
      <c r="DU78" s="51">
        <f t="shared" si="323"/>
        <v>0</v>
      </c>
      <c r="DV78" s="51">
        <f t="shared" si="323"/>
        <v>0</v>
      </c>
      <c r="DW78" s="51">
        <f t="shared" si="323"/>
        <v>0</v>
      </c>
      <c r="DX78" s="51">
        <f t="shared" si="323"/>
        <v>0</v>
      </c>
      <c r="DY78" s="51">
        <f t="shared" si="323"/>
        <v>0</v>
      </c>
      <c r="DZ78" s="51">
        <f t="shared" si="323"/>
        <v>0</v>
      </c>
      <c r="EA78" s="51">
        <f t="shared" si="323"/>
        <v>0</v>
      </c>
      <c r="EB78" s="51">
        <f t="shared" si="323"/>
        <v>0</v>
      </c>
      <c r="EC78" s="51">
        <f t="shared" si="324"/>
        <v>0</v>
      </c>
      <c r="ED78" s="51">
        <f t="shared" si="324"/>
        <v>0</v>
      </c>
      <c r="EE78" s="51">
        <f t="shared" si="324"/>
        <v>0</v>
      </c>
      <c r="EF78" s="51">
        <f t="shared" si="324"/>
        <v>0</v>
      </c>
      <c r="EG78" s="51">
        <f t="shared" si="324"/>
        <v>0</v>
      </c>
      <c r="EH78" s="51">
        <f t="shared" si="324"/>
        <v>0</v>
      </c>
      <c r="EI78" s="51">
        <f t="shared" si="324"/>
        <v>0</v>
      </c>
      <c r="EJ78" s="51">
        <f t="shared" si="324"/>
        <v>0</v>
      </c>
      <c r="EK78" s="51">
        <f t="shared" si="324"/>
        <v>0</v>
      </c>
      <c r="EL78" s="51">
        <f t="shared" si="324"/>
        <v>0</v>
      </c>
      <c r="EM78" s="51">
        <f t="shared" si="325"/>
        <v>0</v>
      </c>
      <c r="EN78" s="51">
        <f t="shared" si="325"/>
        <v>0</v>
      </c>
      <c r="EO78" s="51">
        <f t="shared" si="325"/>
        <v>0</v>
      </c>
      <c r="EP78" s="51">
        <f t="shared" si="325"/>
        <v>0</v>
      </c>
      <c r="EQ78" s="51">
        <f t="shared" si="325"/>
        <v>0</v>
      </c>
      <c r="ER78" s="51">
        <f t="shared" si="325"/>
        <v>0</v>
      </c>
      <c r="ES78" s="51">
        <f t="shared" si="325"/>
        <v>0</v>
      </c>
      <c r="ET78" s="51">
        <f t="shared" si="325"/>
        <v>0</v>
      </c>
      <c r="EU78" s="51">
        <f t="shared" si="325"/>
        <v>0</v>
      </c>
      <c r="EV78" s="51">
        <f t="shared" si="325"/>
        <v>0</v>
      </c>
      <c r="EW78" s="51">
        <f t="shared" si="326"/>
        <v>0</v>
      </c>
      <c r="EX78" s="51">
        <f t="shared" si="326"/>
        <v>0</v>
      </c>
      <c r="EY78" s="51">
        <f t="shared" si="326"/>
        <v>0</v>
      </c>
      <c r="EZ78" s="51">
        <f t="shared" si="326"/>
        <v>0</v>
      </c>
      <c r="FA78" s="51">
        <f t="shared" si="326"/>
        <v>0</v>
      </c>
      <c r="FB78" s="51">
        <f t="shared" si="326"/>
        <v>0</v>
      </c>
      <c r="FC78" s="51">
        <f t="shared" si="326"/>
        <v>0</v>
      </c>
      <c r="FD78" s="51">
        <f t="shared" si="326"/>
        <v>0</v>
      </c>
      <c r="FE78" s="51">
        <f t="shared" si="326"/>
        <v>0</v>
      </c>
      <c r="FF78" s="51">
        <f t="shared" si="326"/>
        <v>0</v>
      </c>
      <c r="FG78" s="51">
        <f t="shared" si="327"/>
        <v>0</v>
      </c>
      <c r="FH78" s="51">
        <f t="shared" si="327"/>
        <v>0</v>
      </c>
      <c r="FI78" s="51">
        <f t="shared" si="327"/>
        <v>0</v>
      </c>
      <c r="FJ78" s="51">
        <f t="shared" si="327"/>
        <v>0</v>
      </c>
      <c r="FK78" s="51">
        <f t="shared" si="327"/>
        <v>0</v>
      </c>
      <c r="FL78" s="51">
        <f t="shared" si="327"/>
        <v>0</v>
      </c>
      <c r="FM78" s="51">
        <f t="shared" si="327"/>
        <v>0</v>
      </c>
      <c r="FN78" s="51">
        <f t="shared" si="327"/>
        <v>0</v>
      </c>
      <c r="FO78" s="51">
        <f t="shared" si="327"/>
        <v>0</v>
      </c>
      <c r="FP78" s="51">
        <f t="shared" si="327"/>
        <v>0</v>
      </c>
      <c r="FQ78" s="51">
        <f t="shared" si="328"/>
        <v>0</v>
      </c>
      <c r="FR78" s="51">
        <f t="shared" si="328"/>
        <v>0</v>
      </c>
      <c r="FS78" s="51">
        <f t="shared" si="328"/>
        <v>0</v>
      </c>
      <c r="FT78" s="51">
        <f t="shared" si="328"/>
        <v>0</v>
      </c>
      <c r="FU78" s="51">
        <f t="shared" si="328"/>
        <v>0</v>
      </c>
      <c r="FV78" s="51">
        <f t="shared" si="328"/>
        <v>0</v>
      </c>
      <c r="FW78" s="51">
        <f t="shared" si="328"/>
        <v>0</v>
      </c>
      <c r="FX78" s="51">
        <f t="shared" si="328"/>
        <v>0</v>
      </c>
      <c r="FY78" s="51">
        <f t="shared" si="328"/>
        <v>0</v>
      </c>
      <c r="FZ78" s="51">
        <f t="shared" si="328"/>
        <v>0</v>
      </c>
      <c r="GA78" s="51">
        <f t="shared" si="329"/>
        <v>0</v>
      </c>
      <c r="GB78" s="51">
        <f t="shared" si="329"/>
        <v>0</v>
      </c>
      <c r="GC78" s="51">
        <f t="shared" si="329"/>
        <v>0</v>
      </c>
      <c r="GD78" s="51">
        <f t="shared" si="329"/>
        <v>0</v>
      </c>
      <c r="GE78" s="51">
        <f t="shared" si="329"/>
        <v>0</v>
      </c>
      <c r="GF78" s="51">
        <f t="shared" si="329"/>
        <v>0</v>
      </c>
      <c r="GG78" s="51">
        <f t="shared" si="329"/>
        <v>0</v>
      </c>
      <c r="GH78" s="51">
        <f t="shared" si="329"/>
        <v>0</v>
      </c>
      <c r="GI78" s="51">
        <f t="shared" si="329"/>
        <v>0</v>
      </c>
      <c r="GJ78" s="51">
        <f t="shared" si="329"/>
        <v>0</v>
      </c>
      <c r="GK78" s="51">
        <f t="shared" si="330"/>
        <v>0</v>
      </c>
      <c r="GL78" s="51">
        <f t="shared" si="330"/>
        <v>0</v>
      </c>
      <c r="GM78" s="51">
        <f t="shared" si="330"/>
        <v>0</v>
      </c>
      <c r="GN78" s="51">
        <f t="shared" si="330"/>
        <v>0</v>
      </c>
      <c r="GO78" s="51">
        <f t="shared" si="330"/>
        <v>0</v>
      </c>
      <c r="GP78" s="51">
        <f t="shared" si="330"/>
        <v>0</v>
      </c>
      <c r="GQ78" s="51">
        <f t="shared" si="330"/>
        <v>0</v>
      </c>
      <c r="GR78" s="51">
        <f t="shared" si="330"/>
        <v>0</v>
      </c>
      <c r="GS78" s="51">
        <f t="shared" si="330"/>
        <v>0</v>
      </c>
      <c r="GT78" s="51">
        <f t="shared" si="330"/>
        <v>0</v>
      </c>
      <c r="GU78" s="51">
        <f t="shared" si="331"/>
        <v>0</v>
      </c>
      <c r="GV78" s="51">
        <f t="shared" si="331"/>
        <v>0</v>
      </c>
      <c r="GW78" s="51">
        <f t="shared" si="331"/>
        <v>0</v>
      </c>
      <c r="GX78" s="51">
        <f t="shared" si="331"/>
        <v>0</v>
      </c>
      <c r="GY78" s="51">
        <f t="shared" si="331"/>
        <v>0</v>
      </c>
      <c r="GZ78" s="51">
        <f t="shared" si="331"/>
        <v>0</v>
      </c>
      <c r="HA78" s="51">
        <f t="shared" si="331"/>
        <v>0</v>
      </c>
      <c r="HB78" s="51">
        <f t="shared" si="331"/>
        <v>0</v>
      </c>
      <c r="HC78" s="51">
        <f t="shared" si="331"/>
        <v>0</v>
      </c>
      <c r="HD78" s="51">
        <f t="shared" si="331"/>
        <v>0</v>
      </c>
      <c r="HE78" s="51">
        <f t="shared" si="332"/>
        <v>0</v>
      </c>
      <c r="HF78" s="51">
        <f t="shared" si="332"/>
        <v>0</v>
      </c>
      <c r="HG78" s="51">
        <f t="shared" si="332"/>
        <v>0</v>
      </c>
      <c r="HH78" s="51">
        <f t="shared" si="332"/>
        <v>0</v>
      </c>
      <c r="HI78" s="51">
        <f t="shared" si="332"/>
        <v>0</v>
      </c>
      <c r="HJ78" s="51">
        <f t="shared" si="332"/>
        <v>0</v>
      </c>
      <c r="HK78" s="51">
        <f t="shared" si="332"/>
        <v>0</v>
      </c>
      <c r="HL78" s="51">
        <f t="shared" si="332"/>
        <v>0</v>
      </c>
      <c r="HM78" s="51">
        <f t="shared" si="332"/>
        <v>0</v>
      </c>
      <c r="HN78" s="51">
        <f t="shared" si="332"/>
        <v>0</v>
      </c>
      <c r="HO78" s="51">
        <f t="shared" si="332"/>
        <v>0</v>
      </c>
      <c r="HP78" s="51">
        <f t="shared" si="332"/>
        <v>0</v>
      </c>
      <c r="HR78" s="46">
        <v>75</v>
      </c>
      <c r="HS78" s="49">
        <f t="shared" si="310"/>
        <v>375</v>
      </c>
      <c r="HT78" s="52" t="str">
        <f t="shared" si="311"/>
        <v/>
      </c>
      <c r="HU78" s="63">
        <f t="shared" si="312"/>
        <v>0</v>
      </c>
      <c r="HV78" s="50">
        <f t="shared" si="353"/>
        <v>0</v>
      </c>
      <c r="HW78" s="50" t="str">
        <f t="shared" si="306"/>
        <v>06:15</v>
      </c>
      <c r="HX78" s="50">
        <v>0</v>
      </c>
      <c r="HY78" s="62">
        <f>HY77+HX78*Escenario1!$D$15*0.06</f>
        <v>468.72665229745769</v>
      </c>
      <c r="HZ78" s="50">
        <f t="shared" si="313"/>
        <v>0</v>
      </c>
      <c r="IA78" s="64">
        <f>IA77+HZ78*Escenario1!$D$15*0.06</f>
        <v>258.16395932323189</v>
      </c>
      <c r="IB78" s="54"/>
      <c r="IC78" s="47">
        <v>76</v>
      </c>
      <c r="ID78" s="48">
        <f t="shared" si="307"/>
        <v>0</v>
      </c>
      <c r="IE78" s="48">
        <f t="shared" si="333"/>
        <v>0</v>
      </c>
      <c r="IF78" s="48">
        <f t="shared" si="333"/>
        <v>0</v>
      </c>
      <c r="IG78" s="48">
        <f t="shared" si="333"/>
        <v>0</v>
      </c>
      <c r="IH78" s="48">
        <f t="shared" si="333"/>
        <v>0</v>
      </c>
      <c r="II78" s="48">
        <f t="shared" si="333"/>
        <v>0</v>
      </c>
      <c r="IJ78" s="48">
        <f t="shared" si="333"/>
        <v>0</v>
      </c>
      <c r="IK78" s="48">
        <f t="shared" si="333"/>
        <v>0</v>
      </c>
      <c r="IL78" s="48">
        <f t="shared" si="333"/>
        <v>0</v>
      </c>
      <c r="IM78" s="48">
        <f t="shared" si="333"/>
        <v>0</v>
      </c>
      <c r="IN78" s="48">
        <f t="shared" si="333"/>
        <v>0</v>
      </c>
      <c r="IO78" s="48">
        <f t="shared" si="334"/>
        <v>0</v>
      </c>
      <c r="IP78" s="48">
        <f t="shared" si="334"/>
        <v>0</v>
      </c>
      <c r="IQ78" s="48">
        <f t="shared" si="334"/>
        <v>0</v>
      </c>
      <c r="IR78" s="48">
        <f t="shared" si="334"/>
        <v>0</v>
      </c>
      <c r="IS78" s="48">
        <f t="shared" si="334"/>
        <v>0</v>
      </c>
      <c r="IT78" s="48">
        <f t="shared" si="334"/>
        <v>0</v>
      </c>
      <c r="IU78" s="48">
        <f t="shared" si="334"/>
        <v>0</v>
      </c>
      <c r="IV78" s="48">
        <f t="shared" si="334"/>
        <v>0</v>
      </c>
      <c r="IW78" s="48">
        <f t="shared" si="334"/>
        <v>0</v>
      </c>
      <c r="IX78" s="48">
        <f t="shared" si="334"/>
        <v>0</v>
      </c>
      <c r="IY78" s="48">
        <f t="shared" si="335"/>
        <v>0</v>
      </c>
      <c r="IZ78" s="48">
        <f t="shared" si="335"/>
        <v>0</v>
      </c>
      <c r="JA78" s="48">
        <f t="shared" si="335"/>
        <v>0</v>
      </c>
      <c r="JB78" s="48">
        <f t="shared" si="335"/>
        <v>0</v>
      </c>
      <c r="JC78" s="48">
        <f t="shared" si="335"/>
        <v>0</v>
      </c>
      <c r="JD78" s="48">
        <f t="shared" si="335"/>
        <v>0</v>
      </c>
      <c r="JE78" s="48">
        <f t="shared" si="335"/>
        <v>0</v>
      </c>
      <c r="JF78" s="48">
        <f t="shared" si="335"/>
        <v>0</v>
      </c>
      <c r="JG78" s="48">
        <f t="shared" si="335"/>
        <v>0</v>
      </c>
      <c r="JH78" s="48">
        <f t="shared" si="335"/>
        <v>0</v>
      </c>
      <c r="JI78" s="48">
        <f t="shared" si="336"/>
        <v>0</v>
      </c>
      <c r="JJ78" s="48">
        <f t="shared" si="336"/>
        <v>0</v>
      </c>
      <c r="JK78" s="48">
        <f t="shared" si="336"/>
        <v>0</v>
      </c>
      <c r="JL78" s="48">
        <f t="shared" si="336"/>
        <v>0</v>
      </c>
      <c r="JM78" s="48">
        <f t="shared" si="336"/>
        <v>0</v>
      </c>
      <c r="JN78" s="48">
        <f t="shared" si="336"/>
        <v>0</v>
      </c>
      <c r="JO78" s="48">
        <f t="shared" si="336"/>
        <v>0</v>
      </c>
      <c r="JP78" s="48">
        <f t="shared" si="336"/>
        <v>0</v>
      </c>
      <c r="JQ78" s="48">
        <f t="shared" si="336"/>
        <v>0</v>
      </c>
      <c r="JR78" s="48">
        <f t="shared" si="336"/>
        <v>0</v>
      </c>
      <c r="JS78" s="48">
        <f t="shared" si="337"/>
        <v>0</v>
      </c>
      <c r="JT78" s="48">
        <f t="shared" si="337"/>
        <v>0</v>
      </c>
      <c r="JU78" s="48">
        <f t="shared" si="337"/>
        <v>0</v>
      </c>
      <c r="JV78" s="48">
        <f t="shared" si="337"/>
        <v>0</v>
      </c>
      <c r="JW78" s="48">
        <f t="shared" si="337"/>
        <v>0</v>
      </c>
      <c r="JX78" s="48">
        <f t="shared" si="337"/>
        <v>0</v>
      </c>
      <c r="JY78" s="48">
        <f t="shared" si="337"/>
        <v>0</v>
      </c>
      <c r="JZ78" s="48">
        <f t="shared" si="337"/>
        <v>0</v>
      </c>
      <c r="KA78" s="48">
        <f t="shared" si="337"/>
        <v>0</v>
      </c>
      <c r="KB78" s="48">
        <f t="shared" si="337"/>
        <v>0</v>
      </c>
      <c r="KC78" s="48">
        <f t="shared" si="338"/>
        <v>0</v>
      </c>
      <c r="KD78" s="48">
        <f t="shared" si="338"/>
        <v>0</v>
      </c>
      <c r="KE78" s="48">
        <f t="shared" si="338"/>
        <v>0</v>
      </c>
      <c r="KF78" s="48">
        <f t="shared" si="338"/>
        <v>0</v>
      </c>
      <c r="KG78" s="48">
        <f t="shared" si="338"/>
        <v>0</v>
      </c>
      <c r="KH78" s="48">
        <f t="shared" si="338"/>
        <v>0</v>
      </c>
      <c r="KI78" s="48">
        <f t="shared" si="338"/>
        <v>0</v>
      </c>
      <c r="KJ78" s="48">
        <f t="shared" si="338"/>
        <v>0</v>
      </c>
      <c r="KK78" s="48">
        <f t="shared" si="338"/>
        <v>0</v>
      </c>
      <c r="KL78" s="48">
        <f t="shared" si="338"/>
        <v>0</v>
      </c>
      <c r="KM78" s="48">
        <f t="shared" si="339"/>
        <v>0</v>
      </c>
      <c r="KN78" s="48">
        <f t="shared" si="339"/>
        <v>0</v>
      </c>
      <c r="KO78" s="48">
        <f t="shared" si="339"/>
        <v>0</v>
      </c>
      <c r="KP78" s="48">
        <f t="shared" si="339"/>
        <v>0</v>
      </c>
      <c r="KQ78" s="48">
        <f t="shared" si="339"/>
        <v>0</v>
      </c>
      <c r="KR78" s="48">
        <f t="shared" si="339"/>
        <v>4.4751983576649488E-5</v>
      </c>
      <c r="KS78" s="48">
        <f t="shared" si="339"/>
        <v>1.1151658490373781E-4</v>
      </c>
      <c r="KT78" s="48">
        <f t="shared" si="339"/>
        <v>2.5595687974807398E-4</v>
      </c>
      <c r="KU78" s="48">
        <f t="shared" si="339"/>
        <v>5.8604981628922268E-4</v>
      </c>
      <c r="KV78" s="48">
        <f t="shared" si="339"/>
        <v>1.3658629589843377E-3</v>
      </c>
      <c r="KW78" s="48">
        <f t="shared" si="340"/>
        <v>3.2093238342923826E-3</v>
      </c>
      <c r="KX78" s="48">
        <f t="shared" si="340"/>
        <v>7.8504339864859992E-3</v>
      </c>
      <c r="KY78" s="48">
        <f t="shared" si="340"/>
        <v>1.2976985830460603E-2</v>
      </c>
      <c r="KZ78" s="48">
        <f t="shared" si="340"/>
        <v>6.7154609757989992E-3</v>
      </c>
      <c r="LA78" s="48">
        <f t="shared" si="340"/>
        <v>0</v>
      </c>
      <c r="LB78" s="48">
        <f t="shared" si="340"/>
        <v>0</v>
      </c>
      <c r="LC78" s="48">
        <f t="shared" si="340"/>
        <v>0</v>
      </c>
      <c r="LD78" s="48">
        <f t="shared" si="340"/>
        <v>0</v>
      </c>
      <c r="LE78" s="48">
        <f t="shared" si="340"/>
        <v>0</v>
      </c>
      <c r="LF78" s="48">
        <f t="shared" si="340"/>
        <v>0</v>
      </c>
      <c r="LG78" s="48">
        <f t="shared" si="341"/>
        <v>0</v>
      </c>
      <c r="LH78" s="48">
        <f t="shared" si="341"/>
        <v>0</v>
      </c>
      <c r="LI78" s="48">
        <f t="shared" si="341"/>
        <v>0</v>
      </c>
      <c r="LJ78" s="48">
        <f t="shared" si="341"/>
        <v>0</v>
      </c>
      <c r="LK78" s="48">
        <f t="shared" si="341"/>
        <v>0</v>
      </c>
      <c r="LL78" s="48">
        <f t="shared" si="341"/>
        <v>0</v>
      </c>
      <c r="LM78" s="48">
        <f t="shared" si="341"/>
        <v>0</v>
      </c>
      <c r="LN78" s="48">
        <f t="shared" si="341"/>
        <v>0</v>
      </c>
      <c r="LO78" s="48">
        <f t="shared" si="341"/>
        <v>0</v>
      </c>
      <c r="LP78" s="48">
        <f t="shared" si="341"/>
        <v>0</v>
      </c>
      <c r="LQ78" s="48">
        <f t="shared" si="342"/>
        <v>0</v>
      </c>
      <c r="LR78" s="48">
        <f t="shared" si="342"/>
        <v>0</v>
      </c>
      <c r="LS78" s="48">
        <f t="shared" si="342"/>
        <v>0</v>
      </c>
      <c r="LT78" s="48">
        <f t="shared" si="342"/>
        <v>0</v>
      </c>
      <c r="LU78" s="48">
        <f t="shared" si="342"/>
        <v>0</v>
      </c>
      <c r="LV78" s="48">
        <f t="shared" si="342"/>
        <v>0</v>
      </c>
      <c r="LW78" s="48">
        <f t="shared" si="342"/>
        <v>0</v>
      </c>
      <c r="LX78" s="48">
        <f t="shared" si="342"/>
        <v>0</v>
      </c>
      <c r="LY78" s="48">
        <f t="shared" si="342"/>
        <v>0</v>
      </c>
      <c r="LZ78" s="48">
        <f t="shared" si="342"/>
        <v>0</v>
      </c>
      <c r="MA78" s="48">
        <f t="shared" si="343"/>
        <v>0</v>
      </c>
      <c r="MB78" s="48">
        <f t="shared" si="343"/>
        <v>0</v>
      </c>
      <c r="MC78" s="48">
        <f t="shared" si="343"/>
        <v>0</v>
      </c>
      <c r="MD78" s="48">
        <f t="shared" si="343"/>
        <v>0</v>
      </c>
      <c r="ME78" s="48">
        <f t="shared" si="343"/>
        <v>0</v>
      </c>
      <c r="MF78" s="48">
        <f t="shared" si="343"/>
        <v>0</v>
      </c>
      <c r="MG78" s="48">
        <f t="shared" si="343"/>
        <v>0</v>
      </c>
      <c r="MH78" s="48">
        <f t="shared" si="343"/>
        <v>0</v>
      </c>
      <c r="MI78" s="48">
        <f t="shared" si="343"/>
        <v>0</v>
      </c>
      <c r="MJ78" s="48">
        <f t="shared" si="343"/>
        <v>0</v>
      </c>
      <c r="MK78" s="48">
        <f t="shared" si="344"/>
        <v>0</v>
      </c>
      <c r="ML78" s="48">
        <f t="shared" si="344"/>
        <v>0</v>
      </c>
      <c r="MM78" s="48">
        <f t="shared" si="344"/>
        <v>0</v>
      </c>
      <c r="MN78" s="48">
        <f t="shared" si="344"/>
        <v>0</v>
      </c>
      <c r="MO78" s="48">
        <f t="shared" si="344"/>
        <v>0</v>
      </c>
      <c r="MP78" s="48">
        <f t="shared" si="344"/>
        <v>0</v>
      </c>
      <c r="MQ78" s="48">
        <f t="shared" si="344"/>
        <v>0</v>
      </c>
      <c r="MR78" s="48">
        <f t="shared" si="344"/>
        <v>0</v>
      </c>
      <c r="MS78" s="48">
        <f t="shared" si="344"/>
        <v>0</v>
      </c>
      <c r="MT78" s="48">
        <f t="shared" si="344"/>
        <v>0</v>
      </c>
      <c r="MU78" s="48">
        <f t="shared" si="345"/>
        <v>0</v>
      </c>
      <c r="MV78" s="48">
        <f t="shared" si="345"/>
        <v>0</v>
      </c>
      <c r="MW78" s="48">
        <f t="shared" si="345"/>
        <v>0</v>
      </c>
      <c r="MX78" s="48">
        <f t="shared" si="345"/>
        <v>0</v>
      </c>
      <c r="MY78" s="48">
        <f t="shared" si="345"/>
        <v>0</v>
      </c>
      <c r="MZ78" s="48">
        <f t="shared" si="345"/>
        <v>0</v>
      </c>
      <c r="NA78" s="48">
        <f t="shared" si="345"/>
        <v>0</v>
      </c>
      <c r="NB78" s="48">
        <f t="shared" si="345"/>
        <v>0</v>
      </c>
      <c r="NC78" s="48">
        <f t="shared" si="345"/>
        <v>0</v>
      </c>
      <c r="ND78" s="48">
        <f t="shared" si="345"/>
        <v>0</v>
      </c>
      <c r="NE78" s="48">
        <f t="shared" si="346"/>
        <v>0</v>
      </c>
      <c r="NF78" s="48">
        <f t="shared" si="346"/>
        <v>0</v>
      </c>
      <c r="NG78" s="48">
        <f t="shared" si="346"/>
        <v>0</v>
      </c>
      <c r="NH78" s="48">
        <f t="shared" si="346"/>
        <v>0</v>
      </c>
      <c r="NI78" s="48">
        <f t="shared" si="346"/>
        <v>0</v>
      </c>
      <c r="NJ78" s="48">
        <f t="shared" si="346"/>
        <v>0</v>
      </c>
      <c r="NK78" s="48">
        <f t="shared" si="346"/>
        <v>0</v>
      </c>
      <c r="NL78" s="48">
        <f t="shared" si="346"/>
        <v>0</v>
      </c>
      <c r="NM78" s="48">
        <f t="shared" si="346"/>
        <v>0</v>
      </c>
      <c r="NN78" s="48">
        <f t="shared" si="346"/>
        <v>0</v>
      </c>
      <c r="NO78" s="48">
        <f t="shared" si="347"/>
        <v>0</v>
      </c>
      <c r="NP78" s="48">
        <f t="shared" si="347"/>
        <v>0</v>
      </c>
      <c r="NQ78" s="48">
        <f t="shared" si="347"/>
        <v>0</v>
      </c>
      <c r="NR78" s="48">
        <f t="shared" si="347"/>
        <v>0</v>
      </c>
      <c r="NS78" s="48">
        <f t="shared" si="347"/>
        <v>0</v>
      </c>
      <c r="NT78" s="48">
        <f t="shared" si="347"/>
        <v>0</v>
      </c>
      <c r="NU78" s="48">
        <f t="shared" si="347"/>
        <v>0</v>
      </c>
      <c r="NV78" s="48">
        <f t="shared" si="347"/>
        <v>0</v>
      </c>
      <c r="NW78" s="48">
        <f t="shared" si="347"/>
        <v>0</v>
      </c>
      <c r="NX78" s="48">
        <f t="shared" si="347"/>
        <v>0</v>
      </c>
      <c r="NY78" s="48">
        <f t="shared" si="348"/>
        <v>0</v>
      </c>
      <c r="NZ78" s="48">
        <f t="shared" si="348"/>
        <v>0</v>
      </c>
      <c r="OA78" s="48">
        <f t="shared" si="348"/>
        <v>0</v>
      </c>
      <c r="OB78" s="48">
        <f t="shared" si="348"/>
        <v>0</v>
      </c>
      <c r="OC78" s="48">
        <f t="shared" si="348"/>
        <v>0</v>
      </c>
      <c r="OD78" s="48">
        <f t="shared" si="348"/>
        <v>0</v>
      </c>
      <c r="OE78" s="48">
        <f t="shared" si="348"/>
        <v>0</v>
      </c>
      <c r="OF78" s="48">
        <f t="shared" si="348"/>
        <v>0</v>
      </c>
      <c r="OG78" s="48">
        <f t="shared" si="348"/>
        <v>0</v>
      </c>
      <c r="OH78" s="48">
        <f t="shared" si="348"/>
        <v>0</v>
      </c>
      <c r="OI78" s="48">
        <f t="shared" si="349"/>
        <v>0</v>
      </c>
      <c r="OJ78" s="48">
        <f t="shared" si="349"/>
        <v>0</v>
      </c>
      <c r="OK78" s="48">
        <f t="shared" si="349"/>
        <v>0</v>
      </c>
      <c r="OL78" s="48">
        <f t="shared" si="349"/>
        <v>0</v>
      </c>
      <c r="OM78" s="48">
        <f t="shared" si="349"/>
        <v>0</v>
      </c>
      <c r="ON78" s="48">
        <f t="shared" si="349"/>
        <v>0</v>
      </c>
      <c r="OO78" s="48">
        <f t="shared" si="349"/>
        <v>0</v>
      </c>
      <c r="OP78" s="48">
        <f t="shared" si="349"/>
        <v>0</v>
      </c>
      <c r="OQ78" s="48">
        <f t="shared" si="349"/>
        <v>0</v>
      </c>
      <c r="OR78" s="48">
        <f t="shared" si="349"/>
        <v>0</v>
      </c>
      <c r="OS78" s="48">
        <f t="shared" si="350"/>
        <v>0</v>
      </c>
      <c r="OT78" s="48">
        <f t="shared" si="350"/>
        <v>0</v>
      </c>
      <c r="OU78" s="48">
        <f t="shared" si="350"/>
        <v>0</v>
      </c>
      <c r="OV78" s="48">
        <f t="shared" si="350"/>
        <v>0</v>
      </c>
      <c r="OW78" s="48">
        <f t="shared" si="350"/>
        <v>0</v>
      </c>
      <c r="OX78" s="48">
        <f t="shared" si="350"/>
        <v>0</v>
      </c>
      <c r="OY78" s="48">
        <f t="shared" si="350"/>
        <v>0</v>
      </c>
      <c r="OZ78" s="48">
        <f t="shared" si="350"/>
        <v>0</v>
      </c>
      <c r="PA78" s="48">
        <f t="shared" si="350"/>
        <v>0</v>
      </c>
      <c r="PB78" s="48">
        <f t="shared" si="350"/>
        <v>0</v>
      </c>
      <c r="PC78" s="48">
        <f t="shared" si="351"/>
        <v>0</v>
      </c>
      <c r="PD78" s="48">
        <f t="shared" si="351"/>
        <v>0</v>
      </c>
      <c r="PE78" s="48">
        <f t="shared" si="351"/>
        <v>0</v>
      </c>
      <c r="PF78" s="48">
        <f t="shared" si="351"/>
        <v>0</v>
      </c>
      <c r="PG78" s="48">
        <f t="shared" si="351"/>
        <v>0</v>
      </c>
      <c r="PH78" s="48">
        <f t="shared" si="351"/>
        <v>0</v>
      </c>
      <c r="PI78" s="48">
        <f t="shared" si="351"/>
        <v>0</v>
      </c>
      <c r="PJ78" s="48">
        <f t="shared" si="351"/>
        <v>0</v>
      </c>
      <c r="PK78" s="48">
        <f t="shared" si="351"/>
        <v>0</v>
      </c>
      <c r="PL78" s="48">
        <f t="shared" si="351"/>
        <v>0</v>
      </c>
      <c r="PM78" s="48">
        <f t="shared" si="351"/>
        <v>0</v>
      </c>
      <c r="PN78" s="48">
        <f t="shared" si="351"/>
        <v>0</v>
      </c>
    </row>
    <row r="79" spans="1:430" x14ac:dyDescent="0.3">
      <c r="A79" s="34">
        <v>0.65</v>
      </c>
      <c r="B79" s="36">
        <v>150</v>
      </c>
      <c r="C79" s="34">
        <v>0</v>
      </c>
      <c r="D79" s="36">
        <v>0</v>
      </c>
      <c r="E79" s="34">
        <v>0</v>
      </c>
      <c r="F79" s="36">
        <v>0</v>
      </c>
      <c r="G79" s="34">
        <v>0</v>
      </c>
      <c r="H79" s="34">
        <v>0</v>
      </c>
      <c r="I79" s="34">
        <v>0</v>
      </c>
      <c r="J79" s="12"/>
      <c r="K79" s="12"/>
      <c r="L79" s="12"/>
      <c r="M79" s="12"/>
      <c r="N79" s="12"/>
      <c r="O79" s="12"/>
      <c r="P79" s="12"/>
      <c r="Q79" s="12"/>
      <c r="S79" s="12"/>
      <c r="W79" s="46">
        <v>76</v>
      </c>
      <c r="X79" s="49">
        <f t="shared" si="308"/>
        <v>380</v>
      </c>
      <c r="Y79" s="52" t="str">
        <f t="shared" si="303"/>
        <v/>
      </c>
      <c r="Z79" s="63">
        <f t="shared" si="304"/>
        <v>0</v>
      </c>
      <c r="AA79" s="50">
        <f t="shared" si="352"/>
        <v>0</v>
      </c>
      <c r="AB79" s="50">
        <v>0</v>
      </c>
      <c r="AC79" s="62">
        <f t="shared" si="309"/>
        <v>211.7758949671387</v>
      </c>
      <c r="AD79" s="54"/>
      <c r="AE79" s="46">
        <v>77</v>
      </c>
      <c r="AF79" s="51">
        <f t="shared" si="305"/>
        <v>0</v>
      </c>
      <c r="AG79" s="51">
        <f t="shared" si="314"/>
        <v>0</v>
      </c>
      <c r="AH79" s="51">
        <f t="shared" si="314"/>
        <v>0</v>
      </c>
      <c r="AI79" s="51">
        <f t="shared" si="314"/>
        <v>0</v>
      </c>
      <c r="AJ79" s="51">
        <f t="shared" si="314"/>
        <v>0</v>
      </c>
      <c r="AK79" s="51">
        <f t="shared" si="314"/>
        <v>0</v>
      </c>
      <c r="AL79" s="51">
        <f t="shared" si="314"/>
        <v>0</v>
      </c>
      <c r="AM79" s="51">
        <f t="shared" si="314"/>
        <v>0</v>
      </c>
      <c r="AN79" s="51">
        <f t="shared" si="314"/>
        <v>0</v>
      </c>
      <c r="AO79" s="51">
        <f t="shared" si="314"/>
        <v>0</v>
      </c>
      <c r="AP79" s="51">
        <f t="shared" si="314"/>
        <v>0</v>
      </c>
      <c r="AQ79" s="51">
        <f t="shared" si="315"/>
        <v>0</v>
      </c>
      <c r="AR79" s="51">
        <f t="shared" si="315"/>
        <v>0</v>
      </c>
      <c r="AS79" s="51">
        <f t="shared" si="315"/>
        <v>0</v>
      </c>
      <c r="AT79" s="51">
        <f t="shared" si="315"/>
        <v>0</v>
      </c>
      <c r="AU79" s="51">
        <f t="shared" si="315"/>
        <v>0</v>
      </c>
      <c r="AV79" s="51">
        <f t="shared" si="315"/>
        <v>0</v>
      </c>
      <c r="AW79" s="51">
        <f t="shared" si="315"/>
        <v>0</v>
      </c>
      <c r="AX79" s="51">
        <f t="shared" si="315"/>
        <v>0</v>
      </c>
      <c r="AY79" s="51">
        <f t="shared" si="315"/>
        <v>0</v>
      </c>
      <c r="AZ79" s="51">
        <f t="shared" si="315"/>
        <v>0</v>
      </c>
      <c r="BA79" s="51">
        <f t="shared" si="316"/>
        <v>0</v>
      </c>
      <c r="BB79" s="51">
        <f t="shared" si="316"/>
        <v>0</v>
      </c>
      <c r="BC79" s="51">
        <f t="shared" si="316"/>
        <v>0</v>
      </c>
      <c r="BD79" s="51">
        <f t="shared" si="316"/>
        <v>0</v>
      </c>
      <c r="BE79" s="51">
        <f t="shared" si="316"/>
        <v>0</v>
      </c>
      <c r="BF79" s="51">
        <f t="shared" si="316"/>
        <v>0</v>
      </c>
      <c r="BG79" s="51">
        <f t="shared" si="316"/>
        <v>0</v>
      </c>
      <c r="BH79" s="51">
        <f t="shared" si="316"/>
        <v>0</v>
      </c>
      <c r="BI79" s="51">
        <f t="shared" si="316"/>
        <v>0</v>
      </c>
      <c r="BJ79" s="51">
        <f t="shared" si="316"/>
        <v>0</v>
      </c>
      <c r="BK79" s="51">
        <f t="shared" si="317"/>
        <v>0</v>
      </c>
      <c r="BL79" s="51">
        <f t="shared" si="317"/>
        <v>0</v>
      </c>
      <c r="BM79" s="51">
        <f t="shared" si="317"/>
        <v>0</v>
      </c>
      <c r="BN79" s="51">
        <f t="shared" si="317"/>
        <v>0</v>
      </c>
      <c r="BO79" s="51">
        <f t="shared" si="317"/>
        <v>0</v>
      </c>
      <c r="BP79" s="51">
        <f t="shared" si="317"/>
        <v>0</v>
      </c>
      <c r="BQ79" s="51">
        <f t="shared" si="317"/>
        <v>0</v>
      </c>
      <c r="BR79" s="51">
        <f t="shared" si="317"/>
        <v>0</v>
      </c>
      <c r="BS79" s="51">
        <f t="shared" si="317"/>
        <v>0</v>
      </c>
      <c r="BT79" s="51">
        <f t="shared" si="317"/>
        <v>0</v>
      </c>
      <c r="BU79" s="51">
        <f t="shared" si="318"/>
        <v>0</v>
      </c>
      <c r="BV79" s="51">
        <f t="shared" si="318"/>
        <v>0</v>
      </c>
      <c r="BW79" s="51">
        <f t="shared" si="318"/>
        <v>0</v>
      </c>
      <c r="BX79" s="51">
        <f t="shared" si="318"/>
        <v>0</v>
      </c>
      <c r="BY79" s="51">
        <f t="shared" si="318"/>
        <v>0</v>
      </c>
      <c r="BZ79" s="51">
        <f t="shared" si="318"/>
        <v>0</v>
      </c>
      <c r="CA79" s="51">
        <f t="shared" si="318"/>
        <v>0</v>
      </c>
      <c r="CB79" s="51">
        <f t="shared" si="318"/>
        <v>0</v>
      </c>
      <c r="CC79" s="51">
        <f t="shared" si="318"/>
        <v>0</v>
      </c>
      <c r="CD79" s="51">
        <f t="shared" si="318"/>
        <v>0</v>
      </c>
      <c r="CE79" s="51">
        <f t="shared" si="319"/>
        <v>0</v>
      </c>
      <c r="CF79" s="51">
        <f t="shared" si="319"/>
        <v>0</v>
      </c>
      <c r="CG79" s="51">
        <f t="shared" si="319"/>
        <v>0</v>
      </c>
      <c r="CH79" s="51">
        <f t="shared" si="319"/>
        <v>0</v>
      </c>
      <c r="CI79" s="51">
        <f t="shared" si="319"/>
        <v>0</v>
      </c>
      <c r="CJ79" s="51">
        <f t="shared" si="319"/>
        <v>1.4372901692793086E-5</v>
      </c>
      <c r="CK79" s="51">
        <f t="shared" si="319"/>
        <v>2.7857067307628778E-5</v>
      </c>
      <c r="CL79" s="51">
        <f t="shared" si="319"/>
        <v>4.1075027703360157E-5</v>
      </c>
      <c r="CM79" s="51">
        <f t="shared" si="319"/>
        <v>5.9699549011322866E-5</v>
      </c>
      <c r="CN79" s="51">
        <f t="shared" si="319"/>
        <v>8.7540741517313391E-5</v>
      </c>
      <c r="CO79" s="51">
        <f t="shared" si="320"/>
        <v>1.2837388479443857E-4</v>
      </c>
      <c r="CP79" s="51">
        <f t="shared" si="320"/>
        <v>1.8776725283595457E-4</v>
      </c>
      <c r="CQ79" s="51">
        <f t="shared" si="320"/>
        <v>2.7490993918839258E-4</v>
      </c>
      <c r="CR79" s="51">
        <f t="shared" si="320"/>
        <v>4.0443968208431289E-4</v>
      </c>
      <c r="CS79" s="51">
        <f t="shared" si="320"/>
        <v>5.9827068957529241E-4</v>
      </c>
      <c r="CT79" s="51">
        <f t="shared" si="320"/>
        <v>8.8742146466493359E-4</v>
      </c>
      <c r="CU79" s="51">
        <f t="shared" si="320"/>
        <v>1.3138426304416823E-3</v>
      </c>
      <c r="CV79" s="51">
        <f t="shared" si="320"/>
        <v>1.9322447552118155E-3</v>
      </c>
      <c r="CW79" s="51">
        <f t="shared" si="320"/>
        <v>2.9578823769679957E-3</v>
      </c>
      <c r="CX79" s="51">
        <f t="shared" si="320"/>
        <v>4.3725776573519236E-3</v>
      </c>
      <c r="CY79" s="51">
        <f t="shared" si="321"/>
        <v>5.6037913669719245E-3</v>
      </c>
      <c r="CZ79" s="51">
        <f t="shared" si="321"/>
        <v>6.0067150249743864E-3</v>
      </c>
      <c r="DA79" s="51">
        <f t="shared" si="321"/>
        <v>5.0334268353983951E-3</v>
      </c>
      <c r="DB79" s="51">
        <f t="shared" si="321"/>
        <v>2.648818732339102E-3</v>
      </c>
      <c r="DC79" s="51">
        <f t="shared" si="321"/>
        <v>7.6072713075802073E-4</v>
      </c>
      <c r="DD79" s="51">
        <f t="shared" si="321"/>
        <v>0</v>
      </c>
      <c r="DE79" s="51">
        <f t="shared" si="321"/>
        <v>0</v>
      </c>
      <c r="DF79" s="51">
        <f t="shared" si="321"/>
        <v>0</v>
      </c>
      <c r="DG79" s="51">
        <f t="shared" si="321"/>
        <v>0</v>
      </c>
      <c r="DH79" s="51">
        <f t="shared" si="321"/>
        <v>0</v>
      </c>
      <c r="DI79" s="51">
        <f t="shared" si="322"/>
        <v>0</v>
      </c>
      <c r="DJ79" s="51">
        <f t="shared" si="322"/>
        <v>0</v>
      </c>
      <c r="DK79" s="51">
        <f t="shared" si="322"/>
        <v>0</v>
      </c>
      <c r="DL79" s="51">
        <f t="shared" si="322"/>
        <v>0</v>
      </c>
      <c r="DM79" s="51">
        <f t="shared" si="322"/>
        <v>0</v>
      </c>
      <c r="DN79" s="51">
        <f t="shared" si="322"/>
        <v>0</v>
      </c>
      <c r="DO79" s="51">
        <f t="shared" si="322"/>
        <v>0</v>
      </c>
      <c r="DP79" s="51">
        <f t="shared" si="322"/>
        <v>0</v>
      </c>
      <c r="DQ79" s="51">
        <f t="shared" si="322"/>
        <v>0</v>
      </c>
      <c r="DR79" s="51">
        <f t="shared" si="322"/>
        <v>0</v>
      </c>
      <c r="DS79" s="51">
        <f t="shared" si="323"/>
        <v>0</v>
      </c>
      <c r="DT79" s="51">
        <f t="shared" si="323"/>
        <v>0</v>
      </c>
      <c r="DU79" s="51">
        <f t="shared" si="323"/>
        <v>0</v>
      </c>
      <c r="DV79" s="51">
        <f t="shared" si="323"/>
        <v>0</v>
      </c>
      <c r="DW79" s="51">
        <f t="shared" si="323"/>
        <v>0</v>
      </c>
      <c r="DX79" s="51">
        <f t="shared" si="323"/>
        <v>0</v>
      </c>
      <c r="DY79" s="51">
        <f t="shared" si="323"/>
        <v>0</v>
      </c>
      <c r="DZ79" s="51">
        <f t="shared" si="323"/>
        <v>0</v>
      </c>
      <c r="EA79" s="51">
        <f t="shared" si="323"/>
        <v>0</v>
      </c>
      <c r="EB79" s="51">
        <f t="shared" si="323"/>
        <v>0</v>
      </c>
      <c r="EC79" s="51">
        <f t="shared" si="324"/>
        <v>0</v>
      </c>
      <c r="ED79" s="51">
        <f t="shared" si="324"/>
        <v>0</v>
      </c>
      <c r="EE79" s="51">
        <f t="shared" si="324"/>
        <v>0</v>
      </c>
      <c r="EF79" s="51">
        <f t="shared" si="324"/>
        <v>0</v>
      </c>
      <c r="EG79" s="51">
        <f t="shared" si="324"/>
        <v>0</v>
      </c>
      <c r="EH79" s="51">
        <f t="shared" si="324"/>
        <v>0</v>
      </c>
      <c r="EI79" s="51">
        <f t="shared" si="324"/>
        <v>0</v>
      </c>
      <c r="EJ79" s="51">
        <f t="shared" si="324"/>
        <v>0</v>
      </c>
      <c r="EK79" s="51">
        <f t="shared" si="324"/>
        <v>0</v>
      </c>
      <c r="EL79" s="51">
        <f t="shared" si="324"/>
        <v>0</v>
      </c>
      <c r="EM79" s="51">
        <f t="shared" si="325"/>
        <v>0</v>
      </c>
      <c r="EN79" s="51">
        <f t="shared" si="325"/>
        <v>0</v>
      </c>
      <c r="EO79" s="51">
        <f t="shared" si="325"/>
        <v>0</v>
      </c>
      <c r="EP79" s="51">
        <f t="shared" si="325"/>
        <v>0</v>
      </c>
      <c r="EQ79" s="51">
        <f t="shared" si="325"/>
        <v>0</v>
      </c>
      <c r="ER79" s="51">
        <f t="shared" si="325"/>
        <v>0</v>
      </c>
      <c r="ES79" s="51">
        <f t="shared" si="325"/>
        <v>0</v>
      </c>
      <c r="ET79" s="51">
        <f t="shared" si="325"/>
        <v>0</v>
      </c>
      <c r="EU79" s="51">
        <f t="shared" si="325"/>
        <v>0</v>
      </c>
      <c r="EV79" s="51">
        <f t="shared" si="325"/>
        <v>0</v>
      </c>
      <c r="EW79" s="51">
        <f t="shared" si="326"/>
        <v>0</v>
      </c>
      <c r="EX79" s="51">
        <f t="shared" si="326"/>
        <v>0</v>
      </c>
      <c r="EY79" s="51">
        <f t="shared" si="326"/>
        <v>0</v>
      </c>
      <c r="EZ79" s="51">
        <f t="shared" si="326"/>
        <v>0</v>
      </c>
      <c r="FA79" s="51">
        <f t="shared" si="326"/>
        <v>0</v>
      </c>
      <c r="FB79" s="51">
        <f t="shared" si="326"/>
        <v>0</v>
      </c>
      <c r="FC79" s="51">
        <f t="shared" si="326"/>
        <v>0</v>
      </c>
      <c r="FD79" s="51">
        <f t="shared" si="326"/>
        <v>0</v>
      </c>
      <c r="FE79" s="51">
        <f t="shared" si="326"/>
        <v>0</v>
      </c>
      <c r="FF79" s="51">
        <f t="shared" si="326"/>
        <v>0</v>
      </c>
      <c r="FG79" s="51">
        <f t="shared" si="327"/>
        <v>0</v>
      </c>
      <c r="FH79" s="51">
        <f t="shared" si="327"/>
        <v>0</v>
      </c>
      <c r="FI79" s="51">
        <f t="shared" si="327"/>
        <v>0</v>
      </c>
      <c r="FJ79" s="51">
        <f t="shared" si="327"/>
        <v>0</v>
      </c>
      <c r="FK79" s="51">
        <f t="shared" si="327"/>
        <v>0</v>
      </c>
      <c r="FL79" s="51">
        <f t="shared" si="327"/>
        <v>0</v>
      </c>
      <c r="FM79" s="51">
        <f t="shared" si="327"/>
        <v>0</v>
      </c>
      <c r="FN79" s="51">
        <f t="shared" si="327"/>
        <v>0</v>
      </c>
      <c r="FO79" s="51">
        <f t="shared" si="327"/>
        <v>0</v>
      </c>
      <c r="FP79" s="51">
        <f t="shared" si="327"/>
        <v>0</v>
      </c>
      <c r="FQ79" s="51">
        <f t="shared" si="328"/>
        <v>0</v>
      </c>
      <c r="FR79" s="51">
        <f t="shared" si="328"/>
        <v>0</v>
      </c>
      <c r="FS79" s="51">
        <f t="shared" si="328"/>
        <v>0</v>
      </c>
      <c r="FT79" s="51">
        <f t="shared" si="328"/>
        <v>0</v>
      </c>
      <c r="FU79" s="51">
        <f t="shared" si="328"/>
        <v>0</v>
      </c>
      <c r="FV79" s="51">
        <f t="shared" si="328"/>
        <v>0</v>
      </c>
      <c r="FW79" s="51">
        <f t="shared" si="328"/>
        <v>0</v>
      </c>
      <c r="FX79" s="51">
        <f t="shared" si="328"/>
        <v>0</v>
      </c>
      <c r="FY79" s="51">
        <f t="shared" si="328"/>
        <v>0</v>
      </c>
      <c r="FZ79" s="51">
        <f t="shared" si="328"/>
        <v>0</v>
      </c>
      <c r="GA79" s="51">
        <f t="shared" si="329"/>
        <v>0</v>
      </c>
      <c r="GB79" s="51">
        <f t="shared" si="329"/>
        <v>0</v>
      </c>
      <c r="GC79" s="51">
        <f t="shared" si="329"/>
        <v>0</v>
      </c>
      <c r="GD79" s="51">
        <f t="shared" si="329"/>
        <v>0</v>
      </c>
      <c r="GE79" s="51">
        <f t="shared" si="329"/>
        <v>0</v>
      </c>
      <c r="GF79" s="51">
        <f t="shared" si="329"/>
        <v>0</v>
      </c>
      <c r="GG79" s="51">
        <f t="shared" si="329"/>
        <v>0</v>
      </c>
      <c r="GH79" s="51">
        <f t="shared" si="329"/>
        <v>0</v>
      </c>
      <c r="GI79" s="51">
        <f t="shared" si="329"/>
        <v>0</v>
      </c>
      <c r="GJ79" s="51">
        <f t="shared" si="329"/>
        <v>0</v>
      </c>
      <c r="GK79" s="51">
        <f t="shared" si="330"/>
        <v>0</v>
      </c>
      <c r="GL79" s="51">
        <f t="shared" si="330"/>
        <v>0</v>
      </c>
      <c r="GM79" s="51">
        <f t="shared" si="330"/>
        <v>0</v>
      </c>
      <c r="GN79" s="51">
        <f t="shared" si="330"/>
        <v>0</v>
      </c>
      <c r="GO79" s="51">
        <f t="shared" si="330"/>
        <v>0</v>
      </c>
      <c r="GP79" s="51">
        <f t="shared" si="330"/>
        <v>0</v>
      </c>
      <c r="GQ79" s="51">
        <f t="shared" si="330"/>
        <v>0</v>
      </c>
      <c r="GR79" s="51">
        <f t="shared" si="330"/>
        <v>0</v>
      </c>
      <c r="GS79" s="51">
        <f t="shared" si="330"/>
        <v>0</v>
      </c>
      <c r="GT79" s="51">
        <f t="shared" si="330"/>
        <v>0</v>
      </c>
      <c r="GU79" s="51">
        <f t="shared" si="331"/>
        <v>0</v>
      </c>
      <c r="GV79" s="51">
        <f t="shared" si="331"/>
        <v>0</v>
      </c>
      <c r="GW79" s="51">
        <f t="shared" si="331"/>
        <v>0</v>
      </c>
      <c r="GX79" s="51">
        <f t="shared" si="331"/>
        <v>0</v>
      </c>
      <c r="GY79" s="51">
        <f t="shared" si="331"/>
        <v>0</v>
      </c>
      <c r="GZ79" s="51">
        <f t="shared" si="331"/>
        <v>0</v>
      </c>
      <c r="HA79" s="51">
        <f t="shared" si="331"/>
        <v>0</v>
      </c>
      <c r="HB79" s="51">
        <f t="shared" si="331"/>
        <v>0</v>
      </c>
      <c r="HC79" s="51">
        <f t="shared" si="331"/>
        <v>0</v>
      </c>
      <c r="HD79" s="51">
        <f t="shared" si="331"/>
        <v>0</v>
      </c>
      <c r="HE79" s="51">
        <f t="shared" si="332"/>
        <v>0</v>
      </c>
      <c r="HF79" s="51">
        <f t="shared" si="332"/>
        <v>0</v>
      </c>
      <c r="HG79" s="51">
        <f t="shared" si="332"/>
        <v>0</v>
      </c>
      <c r="HH79" s="51">
        <f t="shared" si="332"/>
        <v>0</v>
      </c>
      <c r="HI79" s="51">
        <f t="shared" si="332"/>
        <v>0</v>
      </c>
      <c r="HJ79" s="51">
        <f t="shared" si="332"/>
        <v>0</v>
      </c>
      <c r="HK79" s="51">
        <f t="shared" si="332"/>
        <v>0</v>
      </c>
      <c r="HL79" s="51">
        <f t="shared" si="332"/>
        <v>0</v>
      </c>
      <c r="HM79" s="51">
        <f t="shared" si="332"/>
        <v>0</v>
      </c>
      <c r="HN79" s="51">
        <f t="shared" si="332"/>
        <v>0</v>
      </c>
      <c r="HO79" s="51">
        <f t="shared" si="332"/>
        <v>0</v>
      </c>
      <c r="HP79" s="51">
        <f t="shared" si="332"/>
        <v>0</v>
      </c>
      <c r="HR79" s="46">
        <v>76</v>
      </c>
      <c r="HS79" s="49">
        <f t="shared" si="310"/>
        <v>380</v>
      </c>
      <c r="HT79" s="52" t="str">
        <f t="shared" si="311"/>
        <v/>
      </c>
      <c r="HU79" s="63">
        <f t="shared" si="312"/>
        <v>0</v>
      </c>
      <c r="HV79" s="50">
        <f t="shared" si="353"/>
        <v>0</v>
      </c>
      <c r="HW79" s="50" t="str">
        <f t="shared" si="306"/>
        <v>06:20</v>
      </c>
      <c r="HX79" s="50">
        <v>0</v>
      </c>
      <c r="HY79" s="62">
        <f>HY78+HX79*Escenario1!$D$15*0.06</f>
        <v>468.72665229745769</v>
      </c>
      <c r="HZ79" s="50">
        <f t="shared" si="313"/>
        <v>0</v>
      </c>
      <c r="IA79" s="64">
        <f>IA78+HZ79*Escenario1!$D$15*0.06</f>
        <v>258.16395932323189</v>
      </c>
      <c r="IB79" s="54"/>
      <c r="IC79" s="47">
        <v>77</v>
      </c>
      <c r="ID79" s="48">
        <f t="shared" si="307"/>
        <v>0</v>
      </c>
      <c r="IE79" s="48">
        <f t="shared" si="333"/>
        <v>0</v>
      </c>
      <c r="IF79" s="48">
        <f t="shared" si="333"/>
        <v>0</v>
      </c>
      <c r="IG79" s="48">
        <f t="shared" si="333"/>
        <v>0</v>
      </c>
      <c r="IH79" s="48">
        <f t="shared" si="333"/>
        <v>0</v>
      </c>
      <c r="II79" s="48">
        <f t="shared" si="333"/>
        <v>0</v>
      </c>
      <c r="IJ79" s="48">
        <f t="shared" si="333"/>
        <v>0</v>
      </c>
      <c r="IK79" s="48">
        <f t="shared" si="333"/>
        <v>0</v>
      </c>
      <c r="IL79" s="48">
        <f t="shared" si="333"/>
        <v>0</v>
      </c>
      <c r="IM79" s="48">
        <f t="shared" si="333"/>
        <v>0</v>
      </c>
      <c r="IN79" s="48">
        <f t="shared" si="333"/>
        <v>0</v>
      </c>
      <c r="IO79" s="48">
        <f t="shared" si="334"/>
        <v>0</v>
      </c>
      <c r="IP79" s="48">
        <f t="shared" si="334"/>
        <v>0</v>
      </c>
      <c r="IQ79" s="48">
        <f t="shared" si="334"/>
        <v>0</v>
      </c>
      <c r="IR79" s="48">
        <f t="shared" si="334"/>
        <v>0</v>
      </c>
      <c r="IS79" s="48">
        <f t="shared" si="334"/>
        <v>0</v>
      </c>
      <c r="IT79" s="48">
        <f t="shared" si="334"/>
        <v>0</v>
      </c>
      <c r="IU79" s="48">
        <f t="shared" si="334"/>
        <v>0</v>
      </c>
      <c r="IV79" s="48">
        <f t="shared" si="334"/>
        <v>0</v>
      </c>
      <c r="IW79" s="48">
        <f t="shared" si="334"/>
        <v>0</v>
      </c>
      <c r="IX79" s="48">
        <f t="shared" si="334"/>
        <v>0</v>
      </c>
      <c r="IY79" s="48">
        <f t="shared" si="335"/>
        <v>0</v>
      </c>
      <c r="IZ79" s="48">
        <f t="shared" si="335"/>
        <v>0</v>
      </c>
      <c r="JA79" s="48">
        <f t="shared" si="335"/>
        <v>0</v>
      </c>
      <c r="JB79" s="48">
        <f t="shared" si="335"/>
        <v>0</v>
      </c>
      <c r="JC79" s="48">
        <f t="shared" si="335"/>
        <v>0</v>
      </c>
      <c r="JD79" s="48">
        <f t="shared" si="335"/>
        <v>0</v>
      </c>
      <c r="JE79" s="48">
        <f t="shared" si="335"/>
        <v>0</v>
      </c>
      <c r="JF79" s="48">
        <f t="shared" si="335"/>
        <v>0</v>
      </c>
      <c r="JG79" s="48">
        <f t="shared" si="335"/>
        <v>0</v>
      </c>
      <c r="JH79" s="48">
        <f t="shared" si="335"/>
        <v>0</v>
      </c>
      <c r="JI79" s="48">
        <f t="shared" si="336"/>
        <v>0</v>
      </c>
      <c r="JJ79" s="48">
        <f t="shared" si="336"/>
        <v>0</v>
      </c>
      <c r="JK79" s="48">
        <f t="shared" si="336"/>
        <v>0</v>
      </c>
      <c r="JL79" s="48">
        <f t="shared" si="336"/>
        <v>0</v>
      </c>
      <c r="JM79" s="48">
        <f t="shared" si="336"/>
        <v>0</v>
      </c>
      <c r="JN79" s="48">
        <f t="shared" si="336"/>
        <v>0</v>
      </c>
      <c r="JO79" s="48">
        <f t="shared" si="336"/>
        <v>0</v>
      </c>
      <c r="JP79" s="48">
        <f t="shared" si="336"/>
        <v>0</v>
      </c>
      <c r="JQ79" s="48">
        <f t="shared" si="336"/>
        <v>0</v>
      </c>
      <c r="JR79" s="48">
        <f t="shared" si="336"/>
        <v>0</v>
      </c>
      <c r="JS79" s="48">
        <f t="shared" si="337"/>
        <v>0</v>
      </c>
      <c r="JT79" s="48">
        <f t="shared" si="337"/>
        <v>0</v>
      </c>
      <c r="JU79" s="48">
        <f t="shared" si="337"/>
        <v>0</v>
      </c>
      <c r="JV79" s="48">
        <f t="shared" si="337"/>
        <v>0</v>
      </c>
      <c r="JW79" s="48">
        <f t="shared" si="337"/>
        <v>0</v>
      </c>
      <c r="JX79" s="48">
        <f t="shared" si="337"/>
        <v>0</v>
      </c>
      <c r="JY79" s="48">
        <f t="shared" si="337"/>
        <v>0</v>
      </c>
      <c r="JZ79" s="48">
        <f t="shared" si="337"/>
        <v>0</v>
      </c>
      <c r="KA79" s="48">
        <f t="shared" si="337"/>
        <v>0</v>
      </c>
      <c r="KB79" s="48">
        <f t="shared" si="337"/>
        <v>0</v>
      </c>
      <c r="KC79" s="48">
        <f t="shared" si="338"/>
        <v>0</v>
      </c>
      <c r="KD79" s="48">
        <f t="shared" si="338"/>
        <v>0</v>
      </c>
      <c r="KE79" s="48">
        <f t="shared" si="338"/>
        <v>0</v>
      </c>
      <c r="KF79" s="48">
        <f t="shared" si="338"/>
        <v>0</v>
      </c>
      <c r="KG79" s="48">
        <f t="shared" si="338"/>
        <v>0</v>
      </c>
      <c r="KH79" s="48">
        <f t="shared" si="338"/>
        <v>0</v>
      </c>
      <c r="KI79" s="48">
        <f t="shared" si="338"/>
        <v>0</v>
      </c>
      <c r="KJ79" s="48">
        <f t="shared" si="338"/>
        <v>0</v>
      </c>
      <c r="KK79" s="48">
        <f t="shared" si="338"/>
        <v>0</v>
      </c>
      <c r="KL79" s="48">
        <f t="shared" si="338"/>
        <v>0</v>
      </c>
      <c r="KM79" s="48">
        <f t="shared" si="339"/>
        <v>0</v>
      </c>
      <c r="KN79" s="48">
        <f t="shared" si="339"/>
        <v>0</v>
      </c>
      <c r="KO79" s="48">
        <f t="shared" si="339"/>
        <v>0</v>
      </c>
      <c r="KP79" s="48">
        <f t="shared" si="339"/>
        <v>0</v>
      </c>
      <c r="KQ79" s="48">
        <f t="shared" si="339"/>
        <v>0</v>
      </c>
      <c r="KR79" s="48">
        <f t="shared" si="339"/>
        <v>0</v>
      </c>
      <c r="KS79" s="48">
        <f t="shared" si="339"/>
        <v>4.4751983576649488E-5</v>
      </c>
      <c r="KT79" s="48">
        <f t="shared" si="339"/>
        <v>1.1151658490373781E-4</v>
      </c>
      <c r="KU79" s="48">
        <f t="shared" si="339"/>
        <v>2.5595687974807398E-4</v>
      </c>
      <c r="KV79" s="48">
        <f t="shared" si="339"/>
        <v>5.8604981628922268E-4</v>
      </c>
      <c r="KW79" s="48">
        <f t="shared" si="340"/>
        <v>1.3658629589843377E-3</v>
      </c>
      <c r="KX79" s="48">
        <f t="shared" si="340"/>
        <v>3.2093238342923826E-3</v>
      </c>
      <c r="KY79" s="48">
        <f t="shared" si="340"/>
        <v>7.8504339864859992E-3</v>
      </c>
      <c r="KZ79" s="48">
        <f t="shared" si="340"/>
        <v>1.2976985830460603E-2</v>
      </c>
      <c r="LA79" s="48">
        <f t="shared" si="340"/>
        <v>6.7154609757989992E-3</v>
      </c>
      <c r="LB79" s="48">
        <f t="shared" si="340"/>
        <v>0</v>
      </c>
      <c r="LC79" s="48">
        <f t="shared" si="340"/>
        <v>0</v>
      </c>
      <c r="LD79" s="48">
        <f t="shared" si="340"/>
        <v>0</v>
      </c>
      <c r="LE79" s="48">
        <f t="shared" si="340"/>
        <v>0</v>
      </c>
      <c r="LF79" s="48">
        <f t="shared" si="340"/>
        <v>0</v>
      </c>
      <c r="LG79" s="48">
        <f t="shared" si="341"/>
        <v>0</v>
      </c>
      <c r="LH79" s="48">
        <f t="shared" si="341"/>
        <v>0</v>
      </c>
      <c r="LI79" s="48">
        <f t="shared" si="341"/>
        <v>0</v>
      </c>
      <c r="LJ79" s="48">
        <f t="shared" si="341"/>
        <v>0</v>
      </c>
      <c r="LK79" s="48">
        <f t="shared" si="341"/>
        <v>0</v>
      </c>
      <c r="LL79" s="48">
        <f t="shared" si="341"/>
        <v>0</v>
      </c>
      <c r="LM79" s="48">
        <f t="shared" si="341"/>
        <v>0</v>
      </c>
      <c r="LN79" s="48">
        <f t="shared" si="341"/>
        <v>0</v>
      </c>
      <c r="LO79" s="48">
        <f t="shared" si="341"/>
        <v>0</v>
      </c>
      <c r="LP79" s="48">
        <f t="shared" si="341"/>
        <v>0</v>
      </c>
      <c r="LQ79" s="48">
        <f t="shared" si="342"/>
        <v>0</v>
      </c>
      <c r="LR79" s="48">
        <f t="shared" si="342"/>
        <v>0</v>
      </c>
      <c r="LS79" s="48">
        <f t="shared" si="342"/>
        <v>0</v>
      </c>
      <c r="LT79" s="48">
        <f t="shared" si="342"/>
        <v>0</v>
      </c>
      <c r="LU79" s="48">
        <f t="shared" si="342"/>
        <v>0</v>
      </c>
      <c r="LV79" s="48">
        <f t="shared" si="342"/>
        <v>0</v>
      </c>
      <c r="LW79" s="48">
        <f t="shared" si="342"/>
        <v>0</v>
      </c>
      <c r="LX79" s="48">
        <f t="shared" si="342"/>
        <v>0</v>
      </c>
      <c r="LY79" s="48">
        <f t="shared" si="342"/>
        <v>0</v>
      </c>
      <c r="LZ79" s="48">
        <f t="shared" si="342"/>
        <v>0</v>
      </c>
      <c r="MA79" s="48">
        <f t="shared" si="343"/>
        <v>0</v>
      </c>
      <c r="MB79" s="48">
        <f t="shared" si="343"/>
        <v>0</v>
      </c>
      <c r="MC79" s="48">
        <f t="shared" si="343"/>
        <v>0</v>
      </c>
      <c r="MD79" s="48">
        <f t="shared" si="343"/>
        <v>0</v>
      </c>
      <c r="ME79" s="48">
        <f t="shared" si="343"/>
        <v>0</v>
      </c>
      <c r="MF79" s="48">
        <f t="shared" si="343"/>
        <v>0</v>
      </c>
      <c r="MG79" s="48">
        <f t="shared" si="343"/>
        <v>0</v>
      </c>
      <c r="MH79" s="48">
        <f t="shared" si="343"/>
        <v>0</v>
      </c>
      <c r="MI79" s="48">
        <f t="shared" si="343"/>
        <v>0</v>
      </c>
      <c r="MJ79" s="48">
        <f t="shared" si="343"/>
        <v>0</v>
      </c>
      <c r="MK79" s="48">
        <f t="shared" si="344"/>
        <v>0</v>
      </c>
      <c r="ML79" s="48">
        <f t="shared" si="344"/>
        <v>0</v>
      </c>
      <c r="MM79" s="48">
        <f t="shared" si="344"/>
        <v>0</v>
      </c>
      <c r="MN79" s="48">
        <f t="shared" si="344"/>
        <v>0</v>
      </c>
      <c r="MO79" s="48">
        <f t="shared" si="344"/>
        <v>0</v>
      </c>
      <c r="MP79" s="48">
        <f t="shared" si="344"/>
        <v>0</v>
      </c>
      <c r="MQ79" s="48">
        <f t="shared" si="344"/>
        <v>0</v>
      </c>
      <c r="MR79" s="48">
        <f t="shared" si="344"/>
        <v>0</v>
      </c>
      <c r="MS79" s="48">
        <f t="shared" si="344"/>
        <v>0</v>
      </c>
      <c r="MT79" s="48">
        <f t="shared" si="344"/>
        <v>0</v>
      </c>
      <c r="MU79" s="48">
        <f t="shared" si="345"/>
        <v>0</v>
      </c>
      <c r="MV79" s="48">
        <f t="shared" si="345"/>
        <v>0</v>
      </c>
      <c r="MW79" s="48">
        <f t="shared" si="345"/>
        <v>0</v>
      </c>
      <c r="MX79" s="48">
        <f t="shared" si="345"/>
        <v>0</v>
      </c>
      <c r="MY79" s="48">
        <f t="shared" si="345"/>
        <v>0</v>
      </c>
      <c r="MZ79" s="48">
        <f t="shared" si="345"/>
        <v>0</v>
      </c>
      <c r="NA79" s="48">
        <f t="shared" si="345"/>
        <v>0</v>
      </c>
      <c r="NB79" s="48">
        <f t="shared" si="345"/>
        <v>0</v>
      </c>
      <c r="NC79" s="48">
        <f t="shared" si="345"/>
        <v>0</v>
      </c>
      <c r="ND79" s="48">
        <f t="shared" si="345"/>
        <v>0</v>
      </c>
      <c r="NE79" s="48">
        <f t="shared" si="346"/>
        <v>0</v>
      </c>
      <c r="NF79" s="48">
        <f t="shared" si="346"/>
        <v>0</v>
      </c>
      <c r="NG79" s="48">
        <f t="shared" si="346"/>
        <v>0</v>
      </c>
      <c r="NH79" s="48">
        <f t="shared" si="346"/>
        <v>0</v>
      </c>
      <c r="NI79" s="48">
        <f t="shared" si="346"/>
        <v>0</v>
      </c>
      <c r="NJ79" s="48">
        <f t="shared" si="346"/>
        <v>0</v>
      </c>
      <c r="NK79" s="48">
        <f t="shared" si="346"/>
        <v>0</v>
      </c>
      <c r="NL79" s="48">
        <f t="shared" si="346"/>
        <v>0</v>
      </c>
      <c r="NM79" s="48">
        <f t="shared" si="346"/>
        <v>0</v>
      </c>
      <c r="NN79" s="48">
        <f t="shared" si="346"/>
        <v>0</v>
      </c>
      <c r="NO79" s="48">
        <f t="shared" si="347"/>
        <v>0</v>
      </c>
      <c r="NP79" s="48">
        <f t="shared" si="347"/>
        <v>0</v>
      </c>
      <c r="NQ79" s="48">
        <f t="shared" si="347"/>
        <v>0</v>
      </c>
      <c r="NR79" s="48">
        <f t="shared" si="347"/>
        <v>0</v>
      </c>
      <c r="NS79" s="48">
        <f t="shared" si="347"/>
        <v>0</v>
      </c>
      <c r="NT79" s="48">
        <f t="shared" si="347"/>
        <v>0</v>
      </c>
      <c r="NU79" s="48">
        <f t="shared" si="347"/>
        <v>0</v>
      </c>
      <c r="NV79" s="48">
        <f t="shared" si="347"/>
        <v>0</v>
      </c>
      <c r="NW79" s="48">
        <f t="shared" si="347"/>
        <v>0</v>
      </c>
      <c r="NX79" s="48">
        <f t="shared" si="347"/>
        <v>0</v>
      </c>
      <c r="NY79" s="48">
        <f t="shared" si="348"/>
        <v>0</v>
      </c>
      <c r="NZ79" s="48">
        <f t="shared" si="348"/>
        <v>0</v>
      </c>
      <c r="OA79" s="48">
        <f t="shared" si="348"/>
        <v>0</v>
      </c>
      <c r="OB79" s="48">
        <f t="shared" si="348"/>
        <v>0</v>
      </c>
      <c r="OC79" s="48">
        <f t="shared" si="348"/>
        <v>0</v>
      </c>
      <c r="OD79" s="48">
        <f t="shared" si="348"/>
        <v>0</v>
      </c>
      <c r="OE79" s="48">
        <f t="shared" si="348"/>
        <v>0</v>
      </c>
      <c r="OF79" s="48">
        <f t="shared" si="348"/>
        <v>0</v>
      </c>
      <c r="OG79" s="48">
        <f t="shared" si="348"/>
        <v>0</v>
      </c>
      <c r="OH79" s="48">
        <f t="shared" si="348"/>
        <v>0</v>
      </c>
      <c r="OI79" s="48">
        <f t="shared" si="349"/>
        <v>0</v>
      </c>
      <c r="OJ79" s="48">
        <f t="shared" si="349"/>
        <v>0</v>
      </c>
      <c r="OK79" s="48">
        <f t="shared" si="349"/>
        <v>0</v>
      </c>
      <c r="OL79" s="48">
        <f t="shared" si="349"/>
        <v>0</v>
      </c>
      <c r="OM79" s="48">
        <f t="shared" si="349"/>
        <v>0</v>
      </c>
      <c r="ON79" s="48">
        <f t="shared" si="349"/>
        <v>0</v>
      </c>
      <c r="OO79" s="48">
        <f t="shared" si="349"/>
        <v>0</v>
      </c>
      <c r="OP79" s="48">
        <f t="shared" si="349"/>
        <v>0</v>
      </c>
      <c r="OQ79" s="48">
        <f t="shared" si="349"/>
        <v>0</v>
      </c>
      <c r="OR79" s="48">
        <f t="shared" si="349"/>
        <v>0</v>
      </c>
      <c r="OS79" s="48">
        <f t="shared" si="350"/>
        <v>0</v>
      </c>
      <c r="OT79" s="48">
        <f t="shared" si="350"/>
        <v>0</v>
      </c>
      <c r="OU79" s="48">
        <f t="shared" si="350"/>
        <v>0</v>
      </c>
      <c r="OV79" s="48">
        <f t="shared" si="350"/>
        <v>0</v>
      </c>
      <c r="OW79" s="48">
        <f t="shared" si="350"/>
        <v>0</v>
      </c>
      <c r="OX79" s="48">
        <f t="shared" si="350"/>
        <v>0</v>
      </c>
      <c r="OY79" s="48">
        <f t="shared" si="350"/>
        <v>0</v>
      </c>
      <c r="OZ79" s="48">
        <f t="shared" si="350"/>
        <v>0</v>
      </c>
      <c r="PA79" s="48">
        <f t="shared" si="350"/>
        <v>0</v>
      </c>
      <c r="PB79" s="48">
        <f t="shared" si="350"/>
        <v>0</v>
      </c>
      <c r="PC79" s="48">
        <f t="shared" si="351"/>
        <v>0</v>
      </c>
      <c r="PD79" s="48">
        <f t="shared" si="351"/>
        <v>0</v>
      </c>
      <c r="PE79" s="48">
        <f t="shared" si="351"/>
        <v>0</v>
      </c>
      <c r="PF79" s="48">
        <f t="shared" si="351"/>
        <v>0</v>
      </c>
      <c r="PG79" s="48">
        <f t="shared" si="351"/>
        <v>0</v>
      </c>
      <c r="PH79" s="48">
        <f t="shared" si="351"/>
        <v>0</v>
      </c>
      <c r="PI79" s="48">
        <f t="shared" si="351"/>
        <v>0</v>
      </c>
      <c r="PJ79" s="48">
        <f t="shared" si="351"/>
        <v>0</v>
      </c>
      <c r="PK79" s="48">
        <f t="shared" si="351"/>
        <v>0</v>
      </c>
      <c r="PL79" s="48">
        <f t="shared" si="351"/>
        <v>0</v>
      </c>
      <c r="PM79" s="48">
        <f t="shared" si="351"/>
        <v>0</v>
      </c>
      <c r="PN79" s="48">
        <f t="shared" si="351"/>
        <v>0</v>
      </c>
    </row>
    <row r="80" spans="1:430" x14ac:dyDescent="0.3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S80" s="12"/>
      <c r="W80" s="46">
        <v>77</v>
      </c>
      <c r="X80" s="49">
        <f t="shared" si="308"/>
        <v>385</v>
      </c>
      <c r="Y80" s="52" t="str">
        <f t="shared" si="303"/>
        <v/>
      </c>
      <c r="Z80" s="63">
        <f t="shared" si="304"/>
        <v>0</v>
      </c>
      <c r="AA80" s="50">
        <f t="shared" si="352"/>
        <v>0</v>
      </c>
      <c r="AB80" s="50">
        <v>0</v>
      </c>
      <c r="AC80" s="62">
        <f t="shared" si="309"/>
        <v>211.7758949671387</v>
      </c>
      <c r="AD80" s="54"/>
      <c r="AE80" s="46">
        <v>78</v>
      </c>
      <c r="AF80" s="51">
        <f t="shared" si="305"/>
        <v>0</v>
      </c>
      <c r="AG80" s="51">
        <f t="shared" si="314"/>
        <v>0</v>
      </c>
      <c r="AH80" s="51">
        <f t="shared" si="314"/>
        <v>0</v>
      </c>
      <c r="AI80" s="51">
        <f t="shared" si="314"/>
        <v>0</v>
      </c>
      <c r="AJ80" s="51">
        <f t="shared" si="314"/>
        <v>0</v>
      </c>
      <c r="AK80" s="51">
        <f t="shared" si="314"/>
        <v>0</v>
      </c>
      <c r="AL80" s="51">
        <f t="shared" si="314"/>
        <v>0</v>
      </c>
      <c r="AM80" s="51">
        <f t="shared" si="314"/>
        <v>0</v>
      </c>
      <c r="AN80" s="51">
        <f t="shared" si="314"/>
        <v>0</v>
      </c>
      <c r="AO80" s="51">
        <f t="shared" si="314"/>
        <v>0</v>
      </c>
      <c r="AP80" s="51">
        <f t="shared" si="314"/>
        <v>0</v>
      </c>
      <c r="AQ80" s="51">
        <f t="shared" si="315"/>
        <v>0</v>
      </c>
      <c r="AR80" s="51">
        <f t="shared" si="315"/>
        <v>0</v>
      </c>
      <c r="AS80" s="51">
        <f t="shared" si="315"/>
        <v>0</v>
      </c>
      <c r="AT80" s="51">
        <f t="shared" si="315"/>
        <v>0</v>
      </c>
      <c r="AU80" s="51">
        <f t="shared" si="315"/>
        <v>0</v>
      </c>
      <c r="AV80" s="51">
        <f t="shared" si="315"/>
        <v>0</v>
      </c>
      <c r="AW80" s="51">
        <f t="shared" si="315"/>
        <v>0</v>
      </c>
      <c r="AX80" s="51">
        <f t="shared" si="315"/>
        <v>0</v>
      </c>
      <c r="AY80" s="51">
        <f t="shared" si="315"/>
        <v>0</v>
      </c>
      <c r="AZ80" s="51">
        <f t="shared" si="315"/>
        <v>0</v>
      </c>
      <c r="BA80" s="51">
        <f t="shared" si="316"/>
        <v>0</v>
      </c>
      <c r="BB80" s="51">
        <f t="shared" si="316"/>
        <v>0</v>
      </c>
      <c r="BC80" s="51">
        <f t="shared" si="316"/>
        <v>0</v>
      </c>
      <c r="BD80" s="51">
        <f t="shared" si="316"/>
        <v>0</v>
      </c>
      <c r="BE80" s="51">
        <f t="shared" si="316"/>
        <v>0</v>
      </c>
      <c r="BF80" s="51">
        <f t="shared" si="316"/>
        <v>0</v>
      </c>
      <c r="BG80" s="51">
        <f t="shared" si="316"/>
        <v>0</v>
      </c>
      <c r="BH80" s="51">
        <f t="shared" si="316"/>
        <v>0</v>
      </c>
      <c r="BI80" s="51">
        <f t="shared" si="316"/>
        <v>0</v>
      </c>
      <c r="BJ80" s="51">
        <f t="shared" si="316"/>
        <v>0</v>
      </c>
      <c r="BK80" s="51">
        <f t="shared" si="317"/>
        <v>0</v>
      </c>
      <c r="BL80" s="51">
        <f t="shared" si="317"/>
        <v>0</v>
      </c>
      <c r="BM80" s="51">
        <f t="shared" si="317"/>
        <v>0</v>
      </c>
      <c r="BN80" s="51">
        <f t="shared" si="317"/>
        <v>0</v>
      </c>
      <c r="BO80" s="51">
        <f t="shared" si="317"/>
        <v>0</v>
      </c>
      <c r="BP80" s="51">
        <f t="shared" si="317"/>
        <v>0</v>
      </c>
      <c r="BQ80" s="51">
        <f t="shared" si="317"/>
        <v>0</v>
      </c>
      <c r="BR80" s="51">
        <f t="shared" si="317"/>
        <v>0</v>
      </c>
      <c r="BS80" s="51">
        <f t="shared" si="317"/>
        <v>0</v>
      </c>
      <c r="BT80" s="51">
        <f t="shared" si="317"/>
        <v>0</v>
      </c>
      <c r="BU80" s="51">
        <f t="shared" si="318"/>
        <v>0</v>
      </c>
      <c r="BV80" s="51">
        <f t="shared" si="318"/>
        <v>0</v>
      </c>
      <c r="BW80" s="51">
        <f t="shared" si="318"/>
        <v>0</v>
      </c>
      <c r="BX80" s="51">
        <f t="shared" si="318"/>
        <v>0</v>
      </c>
      <c r="BY80" s="51">
        <f t="shared" si="318"/>
        <v>0</v>
      </c>
      <c r="BZ80" s="51">
        <f t="shared" si="318"/>
        <v>0</v>
      </c>
      <c r="CA80" s="51">
        <f t="shared" si="318"/>
        <v>0</v>
      </c>
      <c r="CB80" s="51">
        <f t="shared" si="318"/>
        <v>0</v>
      </c>
      <c r="CC80" s="51">
        <f t="shared" si="318"/>
        <v>0</v>
      </c>
      <c r="CD80" s="51">
        <f t="shared" si="318"/>
        <v>0</v>
      </c>
      <c r="CE80" s="51">
        <f t="shared" si="319"/>
        <v>0</v>
      </c>
      <c r="CF80" s="51">
        <f t="shared" si="319"/>
        <v>0</v>
      </c>
      <c r="CG80" s="51">
        <f t="shared" si="319"/>
        <v>0</v>
      </c>
      <c r="CH80" s="51">
        <f t="shared" si="319"/>
        <v>0</v>
      </c>
      <c r="CI80" s="51">
        <f t="shared" si="319"/>
        <v>0</v>
      </c>
      <c r="CJ80" s="51">
        <f t="shared" si="319"/>
        <v>0</v>
      </c>
      <c r="CK80" s="51">
        <f t="shared" si="319"/>
        <v>1.4372901692793086E-5</v>
      </c>
      <c r="CL80" s="51">
        <f t="shared" si="319"/>
        <v>2.7857067307628778E-5</v>
      </c>
      <c r="CM80" s="51">
        <f t="shared" si="319"/>
        <v>4.1075027703360157E-5</v>
      </c>
      <c r="CN80" s="51">
        <f t="shared" si="319"/>
        <v>5.9699549011322866E-5</v>
      </c>
      <c r="CO80" s="51">
        <f t="shared" si="320"/>
        <v>8.7540741517313391E-5</v>
      </c>
      <c r="CP80" s="51">
        <f t="shared" si="320"/>
        <v>1.2837388479443857E-4</v>
      </c>
      <c r="CQ80" s="51">
        <f t="shared" si="320"/>
        <v>1.8776725283595457E-4</v>
      </c>
      <c r="CR80" s="51">
        <f t="shared" si="320"/>
        <v>2.7490993918839258E-4</v>
      </c>
      <c r="CS80" s="51">
        <f t="shared" si="320"/>
        <v>4.0443968208431289E-4</v>
      </c>
      <c r="CT80" s="51">
        <f t="shared" si="320"/>
        <v>5.9827068957529241E-4</v>
      </c>
      <c r="CU80" s="51">
        <f t="shared" si="320"/>
        <v>8.8742146466493359E-4</v>
      </c>
      <c r="CV80" s="51">
        <f t="shared" si="320"/>
        <v>1.3138426304416823E-3</v>
      </c>
      <c r="CW80" s="51">
        <f t="shared" si="320"/>
        <v>1.9322447552118155E-3</v>
      </c>
      <c r="CX80" s="51">
        <f t="shared" si="320"/>
        <v>2.9578823769679957E-3</v>
      </c>
      <c r="CY80" s="51">
        <f t="shared" si="321"/>
        <v>4.3725776573519236E-3</v>
      </c>
      <c r="CZ80" s="51">
        <f t="shared" si="321"/>
        <v>5.6037913669719245E-3</v>
      </c>
      <c r="DA80" s="51">
        <f t="shared" si="321"/>
        <v>6.0067150249743864E-3</v>
      </c>
      <c r="DB80" s="51">
        <f t="shared" si="321"/>
        <v>5.0334268353983951E-3</v>
      </c>
      <c r="DC80" s="51">
        <f t="shared" si="321"/>
        <v>2.648818732339102E-3</v>
      </c>
      <c r="DD80" s="51">
        <f t="shared" si="321"/>
        <v>7.6072713075802073E-4</v>
      </c>
      <c r="DE80" s="51">
        <f t="shared" si="321"/>
        <v>0</v>
      </c>
      <c r="DF80" s="51">
        <f t="shared" si="321"/>
        <v>0</v>
      </c>
      <c r="DG80" s="51">
        <f t="shared" si="321"/>
        <v>0</v>
      </c>
      <c r="DH80" s="51">
        <f t="shared" si="321"/>
        <v>0</v>
      </c>
      <c r="DI80" s="51">
        <f t="shared" si="322"/>
        <v>0</v>
      </c>
      <c r="DJ80" s="51">
        <f t="shared" si="322"/>
        <v>0</v>
      </c>
      <c r="DK80" s="51">
        <f t="shared" si="322"/>
        <v>0</v>
      </c>
      <c r="DL80" s="51">
        <f t="shared" si="322"/>
        <v>0</v>
      </c>
      <c r="DM80" s="51">
        <f t="shared" si="322"/>
        <v>0</v>
      </c>
      <c r="DN80" s="51">
        <f t="shared" si="322"/>
        <v>0</v>
      </c>
      <c r="DO80" s="51">
        <f t="shared" si="322"/>
        <v>0</v>
      </c>
      <c r="DP80" s="51">
        <f t="shared" si="322"/>
        <v>0</v>
      </c>
      <c r="DQ80" s="51">
        <f t="shared" si="322"/>
        <v>0</v>
      </c>
      <c r="DR80" s="51">
        <f t="shared" si="322"/>
        <v>0</v>
      </c>
      <c r="DS80" s="51">
        <f t="shared" si="323"/>
        <v>0</v>
      </c>
      <c r="DT80" s="51">
        <f t="shared" si="323"/>
        <v>0</v>
      </c>
      <c r="DU80" s="51">
        <f t="shared" si="323"/>
        <v>0</v>
      </c>
      <c r="DV80" s="51">
        <f t="shared" si="323"/>
        <v>0</v>
      </c>
      <c r="DW80" s="51">
        <f t="shared" si="323"/>
        <v>0</v>
      </c>
      <c r="DX80" s="51">
        <f t="shared" si="323"/>
        <v>0</v>
      </c>
      <c r="DY80" s="51">
        <f t="shared" si="323"/>
        <v>0</v>
      </c>
      <c r="DZ80" s="51">
        <f t="shared" si="323"/>
        <v>0</v>
      </c>
      <c r="EA80" s="51">
        <f t="shared" si="323"/>
        <v>0</v>
      </c>
      <c r="EB80" s="51">
        <f t="shared" si="323"/>
        <v>0</v>
      </c>
      <c r="EC80" s="51">
        <f t="shared" si="324"/>
        <v>0</v>
      </c>
      <c r="ED80" s="51">
        <f t="shared" si="324"/>
        <v>0</v>
      </c>
      <c r="EE80" s="51">
        <f t="shared" si="324"/>
        <v>0</v>
      </c>
      <c r="EF80" s="51">
        <f t="shared" si="324"/>
        <v>0</v>
      </c>
      <c r="EG80" s="51">
        <f t="shared" si="324"/>
        <v>0</v>
      </c>
      <c r="EH80" s="51">
        <f t="shared" si="324"/>
        <v>0</v>
      </c>
      <c r="EI80" s="51">
        <f t="shared" si="324"/>
        <v>0</v>
      </c>
      <c r="EJ80" s="51">
        <f t="shared" si="324"/>
        <v>0</v>
      </c>
      <c r="EK80" s="51">
        <f t="shared" si="324"/>
        <v>0</v>
      </c>
      <c r="EL80" s="51">
        <f t="shared" si="324"/>
        <v>0</v>
      </c>
      <c r="EM80" s="51">
        <f t="shared" si="325"/>
        <v>0</v>
      </c>
      <c r="EN80" s="51">
        <f t="shared" si="325"/>
        <v>0</v>
      </c>
      <c r="EO80" s="51">
        <f t="shared" si="325"/>
        <v>0</v>
      </c>
      <c r="EP80" s="51">
        <f t="shared" si="325"/>
        <v>0</v>
      </c>
      <c r="EQ80" s="51">
        <f t="shared" si="325"/>
        <v>0</v>
      </c>
      <c r="ER80" s="51">
        <f t="shared" si="325"/>
        <v>0</v>
      </c>
      <c r="ES80" s="51">
        <f t="shared" si="325"/>
        <v>0</v>
      </c>
      <c r="ET80" s="51">
        <f t="shared" si="325"/>
        <v>0</v>
      </c>
      <c r="EU80" s="51">
        <f t="shared" si="325"/>
        <v>0</v>
      </c>
      <c r="EV80" s="51">
        <f t="shared" si="325"/>
        <v>0</v>
      </c>
      <c r="EW80" s="51">
        <f t="shared" si="326"/>
        <v>0</v>
      </c>
      <c r="EX80" s="51">
        <f t="shared" si="326"/>
        <v>0</v>
      </c>
      <c r="EY80" s="51">
        <f t="shared" si="326"/>
        <v>0</v>
      </c>
      <c r="EZ80" s="51">
        <f t="shared" si="326"/>
        <v>0</v>
      </c>
      <c r="FA80" s="51">
        <f t="shared" si="326"/>
        <v>0</v>
      </c>
      <c r="FB80" s="51">
        <f t="shared" si="326"/>
        <v>0</v>
      </c>
      <c r="FC80" s="51">
        <f t="shared" si="326"/>
        <v>0</v>
      </c>
      <c r="FD80" s="51">
        <f t="shared" si="326"/>
        <v>0</v>
      </c>
      <c r="FE80" s="51">
        <f t="shared" si="326"/>
        <v>0</v>
      </c>
      <c r="FF80" s="51">
        <f t="shared" si="326"/>
        <v>0</v>
      </c>
      <c r="FG80" s="51">
        <f t="shared" si="327"/>
        <v>0</v>
      </c>
      <c r="FH80" s="51">
        <f t="shared" si="327"/>
        <v>0</v>
      </c>
      <c r="FI80" s="51">
        <f t="shared" si="327"/>
        <v>0</v>
      </c>
      <c r="FJ80" s="51">
        <f t="shared" si="327"/>
        <v>0</v>
      </c>
      <c r="FK80" s="51">
        <f t="shared" si="327"/>
        <v>0</v>
      </c>
      <c r="FL80" s="51">
        <f t="shared" si="327"/>
        <v>0</v>
      </c>
      <c r="FM80" s="51">
        <f t="shared" si="327"/>
        <v>0</v>
      </c>
      <c r="FN80" s="51">
        <f t="shared" si="327"/>
        <v>0</v>
      </c>
      <c r="FO80" s="51">
        <f t="shared" si="327"/>
        <v>0</v>
      </c>
      <c r="FP80" s="51">
        <f t="shared" si="327"/>
        <v>0</v>
      </c>
      <c r="FQ80" s="51">
        <f t="shared" si="328"/>
        <v>0</v>
      </c>
      <c r="FR80" s="51">
        <f t="shared" si="328"/>
        <v>0</v>
      </c>
      <c r="FS80" s="51">
        <f t="shared" si="328"/>
        <v>0</v>
      </c>
      <c r="FT80" s="51">
        <f t="shared" si="328"/>
        <v>0</v>
      </c>
      <c r="FU80" s="51">
        <f t="shared" si="328"/>
        <v>0</v>
      </c>
      <c r="FV80" s="51">
        <f t="shared" si="328"/>
        <v>0</v>
      </c>
      <c r="FW80" s="51">
        <f t="shared" si="328"/>
        <v>0</v>
      </c>
      <c r="FX80" s="51">
        <f t="shared" si="328"/>
        <v>0</v>
      </c>
      <c r="FY80" s="51">
        <f t="shared" si="328"/>
        <v>0</v>
      </c>
      <c r="FZ80" s="51">
        <f t="shared" si="328"/>
        <v>0</v>
      </c>
      <c r="GA80" s="51">
        <f t="shared" si="329"/>
        <v>0</v>
      </c>
      <c r="GB80" s="51">
        <f t="shared" si="329"/>
        <v>0</v>
      </c>
      <c r="GC80" s="51">
        <f t="shared" si="329"/>
        <v>0</v>
      </c>
      <c r="GD80" s="51">
        <f t="shared" si="329"/>
        <v>0</v>
      </c>
      <c r="GE80" s="51">
        <f t="shared" si="329"/>
        <v>0</v>
      </c>
      <c r="GF80" s="51">
        <f t="shared" si="329"/>
        <v>0</v>
      </c>
      <c r="GG80" s="51">
        <f t="shared" si="329"/>
        <v>0</v>
      </c>
      <c r="GH80" s="51">
        <f t="shared" si="329"/>
        <v>0</v>
      </c>
      <c r="GI80" s="51">
        <f t="shared" si="329"/>
        <v>0</v>
      </c>
      <c r="GJ80" s="51">
        <f t="shared" si="329"/>
        <v>0</v>
      </c>
      <c r="GK80" s="51">
        <f t="shared" si="330"/>
        <v>0</v>
      </c>
      <c r="GL80" s="51">
        <f t="shared" si="330"/>
        <v>0</v>
      </c>
      <c r="GM80" s="51">
        <f t="shared" si="330"/>
        <v>0</v>
      </c>
      <c r="GN80" s="51">
        <f t="shared" si="330"/>
        <v>0</v>
      </c>
      <c r="GO80" s="51">
        <f t="shared" si="330"/>
        <v>0</v>
      </c>
      <c r="GP80" s="51">
        <f t="shared" si="330"/>
        <v>0</v>
      </c>
      <c r="GQ80" s="51">
        <f t="shared" si="330"/>
        <v>0</v>
      </c>
      <c r="GR80" s="51">
        <f t="shared" si="330"/>
        <v>0</v>
      </c>
      <c r="GS80" s="51">
        <f t="shared" si="330"/>
        <v>0</v>
      </c>
      <c r="GT80" s="51">
        <f t="shared" si="330"/>
        <v>0</v>
      </c>
      <c r="GU80" s="51">
        <f t="shared" si="331"/>
        <v>0</v>
      </c>
      <c r="GV80" s="51">
        <f t="shared" si="331"/>
        <v>0</v>
      </c>
      <c r="GW80" s="51">
        <f t="shared" si="331"/>
        <v>0</v>
      </c>
      <c r="GX80" s="51">
        <f t="shared" si="331"/>
        <v>0</v>
      </c>
      <c r="GY80" s="51">
        <f t="shared" si="331"/>
        <v>0</v>
      </c>
      <c r="GZ80" s="51">
        <f t="shared" si="331"/>
        <v>0</v>
      </c>
      <c r="HA80" s="51">
        <f t="shared" si="331"/>
        <v>0</v>
      </c>
      <c r="HB80" s="51">
        <f t="shared" si="331"/>
        <v>0</v>
      </c>
      <c r="HC80" s="51">
        <f t="shared" si="331"/>
        <v>0</v>
      </c>
      <c r="HD80" s="51">
        <f t="shared" si="331"/>
        <v>0</v>
      </c>
      <c r="HE80" s="51">
        <f t="shared" si="332"/>
        <v>0</v>
      </c>
      <c r="HF80" s="51">
        <f t="shared" si="332"/>
        <v>0</v>
      </c>
      <c r="HG80" s="51">
        <f t="shared" si="332"/>
        <v>0</v>
      </c>
      <c r="HH80" s="51">
        <f t="shared" si="332"/>
        <v>0</v>
      </c>
      <c r="HI80" s="51">
        <f t="shared" si="332"/>
        <v>0</v>
      </c>
      <c r="HJ80" s="51">
        <f t="shared" si="332"/>
        <v>0</v>
      </c>
      <c r="HK80" s="51">
        <f t="shared" si="332"/>
        <v>0</v>
      </c>
      <c r="HL80" s="51">
        <f t="shared" si="332"/>
        <v>0</v>
      </c>
      <c r="HM80" s="51">
        <f t="shared" si="332"/>
        <v>0</v>
      </c>
      <c r="HN80" s="51">
        <f t="shared" si="332"/>
        <v>0</v>
      </c>
      <c r="HO80" s="51">
        <f t="shared" si="332"/>
        <v>0</v>
      </c>
      <c r="HP80" s="51">
        <f t="shared" si="332"/>
        <v>0</v>
      </c>
      <c r="HR80" s="46">
        <v>77</v>
      </c>
      <c r="HS80" s="49">
        <f t="shared" si="310"/>
        <v>385</v>
      </c>
      <c r="HT80" s="52" t="str">
        <f t="shared" si="311"/>
        <v/>
      </c>
      <c r="HU80" s="63">
        <f t="shared" si="312"/>
        <v>0</v>
      </c>
      <c r="HV80" s="50">
        <f t="shared" si="353"/>
        <v>0</v>
      </c>
      <c r="HW80" s="50" t="str">
        <f t="shared" si="306"/>
        <v>06:25</v>
      </c>
      <c r="HX80" s="50">
        <v>0</v>
      </c>
      <c r="HY80" s="62">
        <f>HY79+HX80*Escenario1!$D$15*0.06</f>
        <v>468.72665229745769</v>
      </c>
      <c r="HZ80" s="50">
        <f t="shared" si="313"/>
        <v>0</v>
      </c>
      <c r="IA80" s="64">
        <f>IA79+HZ80*Escenario1!$D$15*0.06</f>
        <v>258.16395932323189</v>
      </c>
      <c r="IB80" s="54"/>
      <c r="IC80" s="47">
        <v>78</v>
      </c>
      <c r="ID80" s="48">
        <f t="shared" si="307"/>
        <v>0</v>
      </c>
      <c r="IE80" s="48">
        <f t="shared" si="333"/>
        <v>0</v>
      </c>
      <c r="IF80" s="48">
        <f t="shared" si="333"/>
        <v>0</v>
      </c>
      <c r="IG80" s="48">
        <f t="shared" si="333"/>
        <v>0</v>
      </c>
      <c r="IH80" s="48">
        <f t="shared" si="333"/>
        <v>0</v>
      </c>
      <c r="II80" s="48">
        <f t="shared" si="333"/>
        <v>0</v>
      </c>
      <c r="IJ80" s="48">
        <f t="shared" si="333"/>
        <v>0</v>
      </c>
      <c r="IK80" s="48">
        <f t="shared" si="333"/>
        <v>0</v>
      </c>
      <c r="IL80" s="48">
        <f t="shared" si="333"/>
        <v>0</v>
      </c>
      <c r="IM80" s="48">
        <f t="shared" si="333"/>
        <v>0</v>
      </c>
      <c r="IN80" s="48">
        <f t="shared" si="333"/>
        <v>0</v>
      </c>
      <c r="IO80" s="48">
        <f t="shared" si="334"/>
        <v>0</v>
      </c>
      <c r="IP80" s="48">
        <f t="shared" si="334"/>
        <v>0</v>
      </c>
      <c r="IQ80" s="48">
        <f t="shared" si="334"/>
        <v>0</v>
      </c>
      <c r="IR80" s="48">
        <f t="shared" si="334"/>
        <v>0</v>
      </c>
      <c r="IS80" s="48">
        <f t="shared" si="334"/>
        <v>0</v>
      </c>
      <c r="IT80" s="48">
        <f t="shared" si="334"/>
        <v>0</v>
      </c>
      <c r="IU80" s="48">
        <f t="shared" si="334"/>
        <v>0</v>
      </c>
      <c r="IV80" s="48">
        <f t="shared" si="334"/>
        <v>0</v>
      </c>
      <c r="IW80" s="48">
        <f t="shared" si="334"/>
        <v>0</v>
      </c>
      <c r="IX80" s="48">
        <f t="shared" si="334"/>
        <v>0</v>
      </c>
      <c r="IY80" s="48">
        <f t="shared" si="335"/>
        <v>0</v>
      </c>
      <c r="IZ80" s="48">
        <f t="shared" si="335"/>
        <v>0</v>
      </c>
      <c r="JA80" s="48">
        <f t="shared" si="335"/>
        <v>0</v>
      </c>
      <c r="JB80" s="48">
        <f t="shared" si="335"/>
        <v>0</v>
      </c>
      <c r="JC80" s="48">
        <f t="shared" si="335"/>
        <v>0</v>
      </c>
      <c r="JD80" s="48">
        <f t="shared" si="335"/>
        <v>0</v>
      </c>
      <c r="JE80" s="48">
        <f t="shared" si="335"/>
        <v>0</v>
      </c>
      <c r="JF80" s="48">
        <f t="shared" si="335"/>
        <v>0</v>
      </c>
      <c r="JG80" s="48">
        <f t="shared" si="335"/>
        <v>0</v>
      </c>
      <c r="JH80" s="48">
        <f t="shared" si="335"/>
        <v>0</v>
      </c>
      <c r="JI80" s="48">
        <f t="shared" si="336"/>
        <v>0</v>
      </c>
      <c r="JJ80" s="48">
        <f t="shared" si="336"/>
        <v>0</v>
      </c>
      <c r="JK80" s="48">
        <f t="shared" si="336"/>
        <v>0</v>
      </c>
      <c r="JL80" s="48">
        <f t="shared" si="336"/>
        <v>0</v>
      </c>
      <c r="JM80" s="48">
        <f t="shared" si="336"/>
        <v>0</v>
      </c>
      <c r="JN80" s="48">
        <f t="shared" si="336"/>
        <v>0</v>
      </c>
      <c r="JO80" s="48">
        <f t="shared" si="336"/>
        <v>0</v>
      </c>
      <c r="JP80" s="48">
        <f t="shared" si="336"/>
        <v>0</v>
      </c>
      <c r="JQ80" s="48">
        <f t="shared" si="336"/>
        <v>0</v>
      </c>
      <c r="JR80" s="48">
        <f t="shared" si="336"/>
        <v>0</v>
      </c>
      <c r="JS80" s="48">
        <f t="shared" si="337"/>
        <v>0</v>
      </c>
      <c r="JT80" s="48">
        <f t="shared" si="337"/>
        <v>0</v>
      </c>
      <c r="JU80" s="48">
        <f t="shared" si="337"/>
        <v>0</v>
      </c>
      <c r="JV80" s="48">
        <f t="shared" si="337"/>
        <v>0</v>
      </c>
      <c r="JW80" s="48">
        <f t="shared" si="337"/>
        <v>0</v>
      </c>
      <c r="JX80" s="48">
        <f t="shared" si="337"/>
        <v>0</v>
      </c>
      <c r="JY80" s="48">
        <f t="shared" si="337"/>
        <v>0</v>
      </c>
      <c r="JZ80" s="48">
        <f t="shared" si="337"/>
        <v>0</v>
      </c>
      <c r="KA80" s="48">
        <f t="shared" si="337"/>
        <v>0</v>
      </c>
      <c r="KB80" s="48">
        <f t="shared" si="337"/>
        <v>0</v>
      </c>
      <c r="KC80" s="48">
        <f t="shared" si="338"/>
        <v>0</v>
      </c>
      <c r="KD80" s="48">
        <f t="shared" si="338"/>
        <v>0</v>
      </c>
      <c r="KE80" s="48">
        <f t="shared" si="338"/>
        <v>0</v>
      </c>
      <c r="KF80" s="48">
        <f t="shared" si="338"/>
        <v>0</v>
      </c>
      <c r="KG80" s="48">
        <f t="shared" si="338"/>
        <v>0</v>
      </c>
      <c r="KH80" s="48">
        <f t="shared" si="338"/>
        <v>0</v>
      </c>
      <c r="KI80" s="48">
        <f t="shared" si="338"/>
        <v>0</v>
      </c>
      <c r="KJ80" s="48">
        <f t="shared" si="338"/>
        <v>0</v>
      </c>
      <c r="KK80" s="48">
        <f t="shared" si="338"/>
        <v>0</v>
      </c>
      <c r="KL80" s="48">
        <f t="shared" si="338"/>
        <v>0</v>
      </c>
      <c r="KM80" s="48">
        <f t="shared" si="339"/>
        <v>0</v>
      </c>
      <c r="KN80" s="48">
        <f t="shared" si="339"/>
        <v>0</v>
      </c>
      <c r="KO80" s="48">
        <f t="shared" si="339"/>
        <v>0</v>
      </c>
      <c r="KP80" s="48">
        <f t="shared" si="339"/>
        <v>0</v>
      </c>
      <c r="KQ80" s="48">
        <f t="shared" si="339"/>
        <v>0</v>
      </c>
      <c r="KR80" s="48">
        <f t="shared" si="339"/>
        <v>0</v>
      </c>
      <c r="KS80" s="48">
        <f t="shared" si="339"/>
        <v>0</v>
      </c>
      <c r="KT80" s="48">
        <f t="shared" si="339"/>
        <v>4.4751983576649488E-5</v>
      </c>
      <c r="KU80" s="48">
        <f t="shared" si="339"/>
        <v>1.1151658490373781E-4</v>
      </c>
      <c r="KV80" s="48">
        <f t="shared" si="339"/>
        <v>2.5595687974807398E-4</v>
      </c>
      <c r="KW80" s="48">
        <f t="shared" si="340"/>
        <v>5.8604981628922268E-4</v>
      </c>
      <c r="KX80" s="48">
        <f t="shared" si="340"/>
        <v>1.3658629589843377E-3</v>
      </c>
      <c r="KY80" s="48">
        <f t="shared" si="340"/>
        <v>3.2093238342923826E-3</v>
      </c>
      <c r="KZ80" s="48">
        <f t="shared" si="340"/>
        <v>7.8504339864859992E-3</v>
      </c>
      <c r="LA80" s="48">
        <f t="shared" si="340"/>
        <v>1.2976985830460603E-2</v>
      </c>
      <c r="LB80" s="48">
        <f t="shared" si="340"/>
        <v>6.7154609757989992E-3</v>
      </c>
      <c r="LC80" s="48">
        <f t="shared" si="340"/>
        <v>0</v>
      </c>
      <c r="LD80" s="48">
        <f t="shared" si="340"/>
        <v>0</v>
      </c>
      <c r="LE80" s="48">
        <f t="shared" si="340"/>
        <v>0</v>
      </c>
      <c r="LF80" s="48">
        <f t="shared" si="340"/>
        <v>0</v>
      </c>
      <c r="LG80" s="48">
        <f t="shared" si="341"/>
        <v>0</v>
      </c>
      <c r="LH80" s="48">
        <f t="shared" si="341"/>
        <v>0</v>
      </c>
      <c r="LI80" s="48">
        <f t="shared" si="341"/>
        <v>0</v>
      </c>
      <c r="LJ80" s="48">
        <f t="shared" si="341"/>
        <v>0</v>
      </c>
      <c r="LK80" s="48">
        <f t="shared" si="341"/>
        <v>0</v>
      </c>
      <c r="LL80" s="48">
        <f t="shared" si="341"/>
        <v>0</v>
      </c>
      <c r="LM80" s="48">
        <f t="shared" si="341"/>
        <v>0</v>
      </c>
      <c r="LN80" s="48">
        <f t="shared" si="341"/>
        <v>0</v>
      </c>
      <c r="LO80" s="48">
        <f t="shared" si="341"/>
        <v>0</v>
      </c>
      <c r="LP80" s="48">
        <f t="shared" si="341"/>
        <v>0</v>
      </c>
      <c r="LQ80" s="48">
        <f t="shared" si="342"/>
        <v>0</v>
      </c>
      <c r="LR80" s="48">
        <f t="shared" si="342"/>
        <v>0</v>
      </c>
      <c r="LS80" s="48">
        <f t="shared" si="342"/>
        <v>0</v>
      </c>
      <c r="LT80" s="48">
        <f t="shared" si="342"/>
        <v>0</v>
      </c>
      <c r="LU80" s="48">
        <f t="shared" si="342"/>
        <v>0</v>
      </c>
      <c r="LV80" s="48">
        <f t="shared" si="342"/>
        <v>0</v>
      </c>
      <c r="LW80" s="48">
        <f t="shared" si="342"/>
        <v>0</v>
      </c>
      <c r="LX80" s="48">
        <f t="shared" si="342"/>
        <v>0</v>
      </c>
      <c r="LY80" s="48">
        <f t="shared" si="342"/>
        <v>0</v>
      </c>
      <c r="LZ80" s="48">
        <f t="shared" si="342"/>
        <v>0</v>
      </c>
      <c r="MA80" s="48">
        <f t="shared" si="343"/>
        <v>0</v>
      </c>
      <c r="MB80" s="48">
        <f t="shared" si="343"/>
        <v>0</v>
      </c>
      <c r="MC80" s="48">
        <f t="shared" si="343"/>
        <v>0</v>
      </c>
      <c r="MD80" s="48">
        <f t="shared" si="343"/>
        <v>0</v>
      </c>
      <c r="ME80" s="48">
        <f t="shared" si="343"/>
        <v>0</v>
      </c>
      <c r="MF80" s="48">
        <f t="shared" si="343"/>
        <v>0</v>
      </c>
      <c r="MG80" s="48">
        <f t="shared" si="343"/>
        <v>0</v>
      </c>
      <c r="MH80" s="48">
        <f t="shared" si="343"/>
        <v>0</v>
      </c>
      <c r="MI80" s="48">
        <f t="shared" si="343"/>
        <v>0</v>
      </c>
      <c r="MJ80" s="48">
        <f t="shared" si="343"/>
        <v>0</v>
      </c>
      <c r="MK80" s="48">
        <f t="shared" si="344"/>
        <v>0</v>
      </c>
      <c r="ML80" s="48">
        <f t="shared" si="344"/>
        <v>0</v>
      </c>
      <c r="MM80" s="48">
        <f t="shared" si="344"/>
        <v>0</v>
      </c>
      <c r="MN80" s="48">
        <f t="shared" si="344"/>
        <v>0</v>
      </c>
      <c r="MO80" s="48">
        <f t="shared" si="344"/>
        <v>0</v>
      </c>
      <c r="MP80" s="48">
        <f t="shared" si="344"/>
        <v>0</v>
      </c>
      <c r="MQ80" s="48">
        <f t="shared" si="344"/>
        <v>0</v>
      </c>
      <c r="MR80" s="48">
        <f t="shared" si="344"/>
        <v>0</v>
      </c>
      <c r="MS80" s="48">
        <f t="shared" si="344"/>
        <v>0</v>
      </c>
      <c r="MT80" s="48">
        <f t="shared" si="344"/>
        <v>0</v>
      </c>
      <c r="MU80" s="48">
        <f t="shared" si="345"/>
        <v>0</v>
      </c>
      <c r="MV80" s="48">
        <f t="shared" si="345"/>
        <v>0</v>
      </c>
      <c r="MW80" s="48">
        <f t="shared" si="345"/>
        <v>0</v>
      </c>
      <c r="MX80" s="48">
        <f t="shared" si="345"/>
        <v>0</v>
      </c>
      <c r="MY80" s="48">
        <f t="shared" si="345"/>
        <v>0</v>
      </c>
      <c r="MZ80" s="48">
        <f t="shared" si="345"/>
        <v>0</v>
      </c>
      <c r="NA80" s="48">
        <f t="shared" si="345"/>
        <v>0</v>
      </c>
      <c r="NB80" s="48">
        <f t="shared" si="345"/>
        <v>0</v>
      </c>
      <c r="NC80" s="48">
        <f t="shared" si="345"/>
        <v>0</v>
      </c>
      <c r="ND80" s="48">
        <f t="shared" si="345"/>
        <v>0</v>
      </c>
      <c r="NE80" s="48">
        <f t="shared" si="346"/>
        <v>0</v>
      </c>
      <c r="NF80" s="48">
        <f t="shared" si="346"/>
        <v>0</v>
      </c>
      <c r="NG80" s="48">
        <f t="shared" si="346"/>
        <v>0</v>
      </c>
      <c r="NH80" s="48">
        <f t="shared" si="346"/>
        <v>0</v>
      </c>
      <c r="NI80" s="48">
        <f t="shared" si="346"/>
        <v>0</v>
      </c>
      <c r="NJ80" s="48">
        <f t="shared" si="346"/>
        <v>0</v>
      </c>
      <c r="NK80" s="48">
        <f t="shared" si="346"/>
        <v>0</v>
      </c>
      <c r="NL80" s="48">
        <f t="shared" si="346"/>
        <v>0</v>
      </c>
      <c r="NM80" s="48">
        <f t="shared" si="346"/>
        <v>0</v>
      </c>
      <c r="NN80" s="48">
        <f t="shared" si="346"/>
        <v>0</v>
      </c>
      <c r="NO80" s="48">
        <f t="shared" si="347"/>
        <v>0</v>
      </c>
      <c r="NP80" s="48">
        <f t="shared" si="347"/>
        <v>0</v>
      </c>
      <c r="NQ80" s="48">
        <f t="shared" si="347"/>
        <v>0</v>
      </c>
      <c r="NR80" s="48">
        <f t="shared" si="347"/>
        <v>0</v>
      </c>
      <c r="NS80" s="48">
        <f t="shared" si="347"/>
        <v>0</v>
      </c>
      <c r="NT80" s="48">
        <f t="shared" si="347"/>
        <v>0</v>
      </c>
      <c r="NU80" s="48">
        <f t="shared" si="347"/>
        <v>0</v>
      </c>
      <c r="NV80" s="48">
        <f t="shared" si="347"/>
        <v>0</v>
      </c>
      <c r="NW80" s="48">
        <f t="shared" si="347"/>
        <v>0</v>
      </c>
      <c r="NX80" s="48">
        <f t="shared" si="347"/>
        <v>0</v>
      </c>
      <c r="NY80" s="48">
        <f t="shared" si="348"/>
        <v>0</v>
      </c>
      <c r="NZ80" s="48">
        <f t="shared" si="348"/>
        <v>0</v>
      </c>
      <c r="OA80" s="48">
        <f t="shared" si="348"/>
        <v>0</v>
      </c>
      <c r="OB80" s="48">
        <f t="shared" si="348"/>
        <v>0</v>
      </c>
      <c r="OC80" s="48">
        <f t="shared" si="348"/>
        <v>0</v>
      </c>
      <c r="OD80" s="48">
        <f t="shared" si="348"/>
        <v>0</v>
      </c>
      <c r="OE80" s="48">
        <f t="shared" si="348"/>
        <v>0</v>
      </c>
      <c r="OF80" s="48">
        <f t="shared" si="348"/>
        <v>0</v>
      </c>
      <c r="OG80" s="48">
        <f t="shared" si="348"/>
        <v>0</v>
      </c>
      <c r="OH80" s="48">
        <f t="shared" si="348"/>
        <v>0</v>
      </c>
      <c r="OI80" s="48">
        <f t="shared" si="349"/>
        <v>0</v>
      </c>
      <c r="OJ80" s="48">
        <f t="shared" si="349"/>
        <v>0</v>
      </c>
      <c r="OK80" s="48">
        <f t="shared" si="349"/>
        <v>0</v>
      </c>
      <c r="OL80" s="48">
        <f t="shared" si="349"/>
        <v>0</v>
      </c>
      <c r="OM80" s="48">
        <f t="shared" si="349"/>
        <v>0</v>
      </c>
      <c r="ON80" s="48">
        <f t="shared" si="349"/>
        <v>0</v>
      </c>
      <c r="OO80" s="48">
        <f t="shared" si="349"/>
        <v>0</v>
      </c>
      <c r="OP80" s="48">
        <f t="shared" si="349"/>
        <v>0</v>
      </c>
      <c r="OQ80" s="48">
        <f t="shared" si="349"/>
        <v>0</v>
      </c>
      <c r="OR80" s="48">
        <f t="shared" si="349"/>
        <v>0</v>
      </c>
      <c r="OS80" s="48">
        <f t="shared" si="350"/>
        <v>0</v>
      </c>
      <c r="OT80" s="48">
        <f t="shared" si="350"/>
        <v>0</v>
      </c>
      <c r="OU80" s="48">
        <f t="shared" si="350"/>
        <v>0</v>
      </c>
      <c r="OV80" s="48">
        <f t="shared" si="350"/>
        <v>0</v>
      </c>
      <c r="OW80" s="48">
        <f t="shared" si="350"/>
        <v>0</v>
      </c>
      <c r="OX80" s="48">
        <f t="shared" si="350"/>
        <v>0</v>
      </c>
      <c r="OY80" s="48">
        <f t="shared" si="350"/>
        <v>0</v>
      </c>
      <c r="OZ80" s="48">
        <f t="shared" si="350"/>
        <v>0</v>
      </c>
      <c r="PA80" s="48">
        <f t="shared" si="350"/>
        <v>0</v>
      </c>
      <c r="PB80" s="48">
        <f t="shared" si="350"/>
        <v>0</v>
      </c>
      <c r="PC80" s="48">
        <f t="shared" si="351"/>
        <v>0</v>
      </c>
      <c r="PD80" s="48">
        <f t="shared" si="351"/>
        <v>0</v>
      </c>
      <c r="PE80" s="48">
        <f t="shared" si="351"/>
        <v>0</v>
      </c>
      <c r="PF80" s="48">
        <f t="shared" si="351"/>
        <v>0</v>
      </c>
      <c r="PG80" s="48">
        <f t="shared" si="351"/>
        <v>0</v>
      </c>
      <c r="PH80" s="48">
        <f t="shared" si="351"/>
        <v>0</v>
      </c>
      <c r="PI80" s="48">
        <f t="shared" si="351"/>
        <v>0</v>
      </c>
      <c r="PJ80" s="48">
        <f t="shared" si="351"/>
        <v>0</v>
      </c>
      <c r="PK80" s="48">
        <f t="shared" si="351"/>
        <v>0</v>
      </c>
      <c r="PL80" s="48">
        <f t="shared" si="351"/>
        <v>0</v>
      </c>
      <c r="PM80" s="48">
        <f t="shared" si="351"/>
        <v>0</v>
      </c>
      <c r="PN80" s="48">
        <f t="shared" si="351"/>
        <v>0</v>
      </c>
    </row>
    <row r="81" spans="1:430" x14ac:dyDescent="0.3">
      <c r="A81" s="91" t="s">
        <v>68</v>
      </c>
      <c r="B81" s="92"/>
      <c r="C81" s="92"/>
      <c r="D81" s="92"/>
      <c r="E81" s="92"/>
      <c r="F81" s="9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S81" s="12"/>
      <c r="W81" s="46">
        <v>78</v>
      </c>
      <c r="X81" s="49">
        <f t="shared" si="308"/>
        <v>390</v>
      </c>
      <c r="Y81" s="52" t="str">
        <f t="shared" si="303"/>
        <v/>
      </c>
      <c r="Z81" s="63">
        <f t="shared" si="304"/>
        <v>0</v>
      </c>
      <c r="AA81" s="50">
        <f t="shared" si="352"/>
        <v>0</v>
      </c>
      <c r="AB81" s="50">
        <v>0</v>
      </c>
      <c r="AC81" s="62">
        <f t="shared" si="309"/>
        <v>211.7758949671387</v>
      </c>
      <c r="AD81" s="54"/>
      <c r="AE81" s="46">
        <v>79</v>
      </c>
      <c r="AF81" s="51">
        <f t="shared" si="305"/>
        <v>0</v>
      </c>
      <c r="AG81" s="51">
        <f t="shared" si="314"/>
        <v>0</v>
      </c>
      <c r="AH81" s="51">
        <f t="shared" si="314"/>
        <v>0</v>
      </c>
      <c r="AI81" s="51">
        <f t="shared" si="314"/>
        <v>0</v>
      </c>
      <c r="AJ81" s="51">
        <f t="shared" si="314"/>
        <v>0</v>
      </c>
      <c r="AK81" s="51">
        <f t="shared" si="314"/>
        <v>0</v>
      </c>
      <c r="AL81" s="51">
        <f t="shared" si="314"/>
        <v>0</v>
      </c>
      <c r="AM81" s="51">
        <f t="shared" si="314"/>
        <v>0</v>
      </c>
      <c r="AN81" s="51">
        <f t="shared" si="314"/>
        <v>0</v>
      </c>
      <c r="AO81" s="51">
        <f t="shared" si="314"/>
        <v>0</v>
      </c>
      <c r="AP81" s="51">
        <f t="shared" si="314"/>
        <v>0</v>
      </c>
      <c r="AQ81" s="51">
        <f t="shared" si="315"/>
        <v>0</v>
      </c>
      <c r="AR81" s="51">
        <f t="shared" si="315"/>
        <v>0</v>
      </c>
      <c r="AS81" s="51">
        <f t="shared" si="315"/>
        <v>0</v>
      </c>
      <c r="AT81" s="51">
        <f t="shared" si="315"/>
        <v>0</v>
      </c>
      <c r="AU81" s="51">
        <f t="shared" si="315"/>
        <v>0</v>
      </c>
      <c r="AV81" s="51">
        <f t="shared" si="315"/>
        <v>0</v>
      </c>
      <c r="AW81" s="51">
        <f t="shared" si="315"/>
        <v>0</v>
      </c>
      <c r="AX81" s="51">
        <f t="shared" si="315"/>
        <v>0</v>
      </c>
      <c r="AY81" s="51">
        <f t="shared" si="315"/>
        <v>0</v>
      </c>
      <c r="AZ81" s="51">
        <f t="shared" si="315"/>
        <v>0</v>
      </c>
      <c r="BA81" s="51">
        <f t="shared" si="316"/>
        <v>0</v>
      </c>
      <c r="BB81" s="51">
        <f t="shared" si="316"/>
        <v>0</v>
      </c>
      <c r="BC81" s="51">
        <f t="shared" si="316"/>
        <v>0</v>
      </c>
      <c r="BD81" s="51">
        <f t="shared" si="316"/>
        <v>0</v>
      </c>
      <c r="BE81" s="51">
        <f t="shared" si="316"/>
        <v>0</v>
      </c>
      <c r="BF81" s="51">
        <f t="shared" si="316"/>
        <v>0</v>
      </c>
      <c r="BG81" s="51">
        <f t="shared" si="316"/>
        <v>0</v>
      </c>
      <c r="BH81" s="51">
        <f t="shared" si="316"/>
        <v>0</v>
      </c>
      <c r="BI81" s="51">
        <f t="shared" si="316"/>
        <v>0</v>
      </c>
      <c r="BJ81" s="51">
        <f t="shared" si="316"/>
        <v>0</v>
      </c>
      <c r="BK81" s="51">
        <f t="shared" si="317"/>
        <v>0</v>
      </c>
      <c r="BL81" s="51">
        <f t="shared" si="317"/>
        <v>0</v>
      </c>
      <c r="BM81" s="51">
        <f t="shared" si="317"/>
        <v>0</v>
      </c>
      <c r="BN81" s="51">
        <f t="shared" si="317"/>
        <v>0</v>
      </c>
      <c r="BO81" s="51">
        <f t="shared" si="317"/>
        <v>0</v>
      </c>
      <c r="BP81" s="51">
        <f t="shared" si="317"/>
        <v>0</v>
      </c>
      <c r="BQ81" s="51">
        <f t="shared" si="317"/>
        <v>0</v>
      </c>
      <c r="BR81" s="51">
        <f t="shared" si="317"/>
        <v>0</v>
      </c>
      <c r="BS81" s="51">
        <f t="shared" si="317"/>
        <v>0</v>
      </c>
      <c r="BT81" s="51">
        <f t="shared" si="317"/>
        <v>0</v>
      </c>
      <c r="BU81" s="51">
        <f t="shared" si="318"/>
        <v>0</v>
      </c>
      <c r="BV81" s="51">
        <f t="shared" si="318"/>
        <v>0</v>
      </c>
      <c r="BW81" s="51">
        <f t="shared" si="318"/>
        <v>0</v>
      </c>
      <c r="BX81" s="51">
        <f t="shared" si="318"/>
        <v>0</v>
      </c>
      <c r="BY81" s="51">
        <f t="shared" si="318"/>
        <v>0</v>
      </c>
      <c r="BZ81" s="51">
        <f t="shared" si="318"/>
        <v>0</v>
      </c>
      <c r="CA81" s="51">
        <f t="shared" si="318"/>
        <v>0</v>
      </c>
      <c r="CB81" s="51">
        <f t="shared" si="318"/>
        <v>0</v>
      </c>
      <c r="CC81" s="51">
        <f t="shared" si="318"/>
        <v>0</v>
      </c>
      <c r="CD81" s="51">
        <f t="shared" si="318"/>
        <v>0</v>
      </c>
      <c r="CE81" s="51">
        <f t="shared" si="319"/>
        <v>0</v>
      </c>
      <c r="CF81" s="51">
        <f t="shared" si="319"/>
        <v>0</v>
      </c>
      <c r="CG81" s="51">
        <f t="shared" si="319"/>
        <v>0</v>
      </c>
      <c r="CH81" s="51">
        <f t="shared" si="319"/>
        <v>0</v>
      </c>
      <c r="CI81" s="51">
        <f t="shared" si="319"/>
        <v>0</v>
      </c>
      <c r="CJ81" s="51">
        <f t="shared" si="319"/>
        <v>0</v>
      </c>
      <c r="CK81" s="51">
        <f t="shared" si="319"/>
        <v>0</v>
      </c>
      <c r="CL81" s="51">
        <f t="shared" si="319"/>
        <v>1.4372901692793086E-5</v>
      </c>
      <c r="CM81" s="51">
        <f t="shared" si="319"/>
        <v>2.7857067307628778E-5</v>
      </c>
      <c r="CN81" s="51">
        <f t="shared" si="319"/>
        <v>4.1075027703360157E-5</v>
      </c>
      <c r="CO81" s="51">
        <f t="shared" si="320"/>
        <v>5.9699549011322866E-5</v>
      </c>
      <c r="CP81" s="51">
        <f t="shared" si="320"/>
        <v>8.7540741517313391E-5</v>
      </c>
      <c r="CQ81" s="51">
        <f t="shared" si="320"/>
        <v>1.2837388479443857E-4</v>
      </c>
      <c r="CR81" s="51">
        <f t="shared" si="320"/>
        <v>1.8776725283595457E-4</v>
      </c>
      <c r="CS81" s="51">
        <f t="shared" si="320"/>
        <v>2.7490993918839258E-4</v>
      </c>
      <c r="CT81" s="51">
        <f t="shared" si="320"/>
        <v>4.0443968208431289E-4</v>
      </c>
      <c r="CU81" s="51">
        <f t="shared" si="320"/>
        <v>5.9827068957529241E-4</v>
      </c>
      <c r="CV81" s="51">
        <f t="shared" si="320"/>
        <v>8.8742146466493359E-4</v>
      </c>
      <c r="CW81" s="51">
        <f t="shared" si="320"/>
        <v>1.3138426304416823E-3</v>
      </c>
      <c r="CX81" s="51">
        <f t="shared" si="320"/>
        <v>1.9322447552118155E-3</v>
      </c>
      <c r="CY81" s="51">
        <f t="shared" si="321"/>
        <v>2.9578823769679957E-3</v>
      </c>
      <c r="CZ81" s="51">
        <f t="shared" si="321"/>
        <v>4.3725776573519236E-3</v>
      </c>
      <c r="DA81" s="51">
        <f t="shared" si="321"/>
        <v>5.6037913669719245E-3</v>
      </c>
      <c r="DB81" s="51">
        <f t="shared" si="321"/>
        <v>6.0067150249743864E-3</v>
      </c>
      <c r="DC81" s="51">
        <f t="shared" si="321"/>
        <v>5.0334268353983951E-3</v>
      </c>
      <c r="DD81" s="51">
        <f t="shared" si="321"/>
        <v>2.648818732339102E-3</v>
      </c>
      <c r="DE81" s="51">
        <f t="shared" si="321"/>
        <v>7.6072713075802073E-4</v>
      </c>
      <c r="DF81" s="51">
        <f t="shared" si="321"/>
        <v>0</v>
      </c>
      <c r="DG81" s="51">
        <f t="shared" si="321"/>
        <v>0</v>
      </c>
      <c r="DH81" s="51">
        <f t="shared" si="321"/>
        <v>0</v>
      </c>
      <c r="DI81" s="51">
        <f t="shared" si="322"/>
        <v>0</v>
      </c>
      <c r="DJ81" s="51">
        <f t="shared" si="322"/>
        <v>0</v>
      </c>
      <c r="DK81" s="51">
        <f t="shared" si="322"/>
        <v>0</v>
      </c>
      <c r="DL81" s="51">
        <f t="shared" si="322"/>
        <v>0</v>
      </c>
      <c r="DM81" s="51">
        <f t="shared" si="322"/>
        <v>0</v>
      </c>
      <c r="DN81" s="51">
        <f t="shared" si="322"/>
        <v>0</v>
      </c>
      <c r="DO81" s="51">
        <f t="shared" si="322"/>
        <v>0</v>
      </c>
      <c r="DP81" s="51">
        <f t="shared" si="322"/>
        <v>0</v>
      </c>
      <c r="DQ81" s="51">
        <f t="shared" si="322"/>
        <v>0</v>
      </c>
      <c r="DR81" s="51">
        <f t="shared" si="322"/>
        <v>0</v>
      </c>
      <c r="DS81" s="51">
        <f t="shared" si="323"/>
        <v>0</v>
      </c>
      <c r="DT81" s="51">
        <f t="shared" si="323"/>
        <v>0</v>
      </c>
      <c r="DU81" s="51">
        <f t="shared" si="323"/>
        <v>0</v>
      </c>
      <c r="DV81" s="51">
        <f t="shared" si="323"/>
        <v>0</v>
      </c>
      <c r="DW81" s="51">
        <f t="shared" si="323"/>
        <v>0</v>
      </c>
      <c r="DX81" s="51">
        <f t="shared" si="323"/>
        <v>0</v>
      </c>
      <c r="DY81" s="51">
        <f t="shared" si="323"/>
        <v>0</v>
      </c>
      <c r="DZ81" s="51">
        <f t="shared" si="323"/>
        <v>0</v>
      </c>
      <c r="EA81" s="51">
        <f t="shared" si="323"/>
        <v>0</v>
      </c>
      <c r="EB81" s="51">
        <f t="shared" si="323"/>
        <v>0</v>
      </c>
      <c r="EC81" s="51">
        <f t="shared" si="324"/>
        <v>0</v>
      </c>
      <c r="ED81" s="51">
        <f t="shared" si="324"/>
        <v>0</v>
      </c>
      <c r="EE81" s="51">
        <f t="shared" si="324"/>
        <v>0</v>
      </c>
      <c r="EF81" s="51">
        <f t="shared" si="324"/>
        <v>0</v>
      </c>
      <c r="EG81" s="51">
        <f t="shared" si="324"/>
        <v>0</v>
      </c>
      <c r="EH81" s="51">
        <f t="shared" si="324"/>
        <v>0</v>
      </c>
      <c r="EI81" s="51">
        <f t="shared" si="324"/>
        <v>0</v>
      </c>
      <c r="EJ81" s="51">
        <f t="shared" si="324"/>
        <v>0</v>
      </c>
      <c r="EK81" s="51">
        <f t="shared" si="324"/>
        <v>0</v>
      </c>
      <c r="EL81" s="51">
        <f t="shared" si="324"/>
        <v>0</v>
      </c>
      <c r="EM81" s="51">
        <f t="shared" si="325"/>
        <v>0</v>
      </c>
      <c r="EN81" s="51">
        <f t="shared" si="325"/>
        <v>0</v>
      </c>
      <c r="EO81" s="51">
        <f t="shared" si="325"/>
        <v>0</v>
      </c>
      <c r="EP81" s="51">
        <f t="shared" si="325"/>
        <v>0</v>
      </c>
      <c r="EQ81" s="51">
        <f t="shared" si="325"/>
        <v>0</v>
      </c>
      <c r="ER81" s="51">
        <f t="shared" si="325"/>
        <v>0</v>
      </c>
      <c r="ES81" s="51">
        <f t="shared" si="325"/>
        <v>0</v>
      </c>
      <c r="ET81" s="51">
        <f t="shared" si="325"/>
        <v>0</v>
      </c>
      <c r="EU81" s="51">
        <f t="shared" si="325"/>
        <v>0</v>
      </c>
      <c r="EV81" s="51">
        <f t="shared" si="325"/>
        <v>0</v>
      </c>
      <c r="EW81" s="51">
        <f t="shared" si="326"/>
        <v>0</v>
      </c>
      <c r="EX81" s="51">
        <f t="shared" si="326"/>
        <v>0</v>
      </c>
      <c r="EY81" s="51">
        <f t="shared" si="326"/>
        <v>0</v>
      </c>
      <c r="EZ81" s="51">
        <f t="shared" si="326"/>
        <v>0</v>
      </c>
      <c r="FA81" s="51">
        <f t="shared" si="326"/>
        <v>0</v>
      </c>
      <c r="FB81" s="51">
        <f t="shared" si="326"/>
        <v>0</v>
      </c>
      <c r="FC81" s="51">
        <f t="shared" si="326"/>
        <v>0</v>
      </c>
      <c r="FD81" s="51">
        <f t="shared" si="326"/>
        <v>0</v>
      </c>
      <c r="FE81" s="51">
        <f t="shared" si="326"/>
        <v>0</v>
      </c>
      <c r="FF81" s="51">
        <f t="shared" si="326"/>
        <v>0</v>
      </c>
      <c r="FG81" s="51">
        <f t="shared" si="327"/>
        <v>0</v>
      </c>
      <c r="FH81" s="51">
        <f t="shared" si="327"/>
        <v>0</v>
      </c>
      <c r="FI81" s="51">
        <f t="shared" si="327"/>
        <v>0</v>
      </c>
      <c r="FJ81" s="51">
        <f t="shared" si="327"/>
        <v>0</v>
      </c>
      <c r="FK81" s="51">
        <f t="shared" si="327"/>
        <v>0</v>
      </c>
      <c r="FL81" s="51">
        <f t="shared" si="327"/>
        <v>0</v>
      </c>
      <c r="FM81" s="51">
        <f t="shared" si="327"/>
        <v>0</v>
      </c>
      <c r="FN81" s="51">
        <f t="shared" si="327"/>
        <v>0</v>
      </c>
      <c r="FO81" s="51">
        <f t="shared" si="327"/>
        <v>0</v>
      </c>
      <c r="FP81" s="51">
        <f t="shared" si="327"/>
        <v>0</v>
      </c>
      <c r="FQ81" s="51">
        <f t="shared" si="328"/>
        <v>0</v>
      </c>
      <c r="FR81" s="51">
        <f t="shared" si="328"/>
        <v>0</v>
      </c>
      <c r="FS81" s="51">
        <f t="shared" si="328"/>
        <v>0</v>
      </c>
      <c r="FT81" s="51">
        <f t="shared" si="328"/>
        <v>0</v>
      </c>
      <c r="FU81" s="51">
        <f t="shared" si="328"/>
        <v>0</v>
      </c>
      <c r="FV81" s="51">
        <f t="shared" si="328"/>
        <v>0</v>
      </c>
      <c r="FW81" s="51">
        <f t="shared" si="328"/>
        <v>0</v>
      </c>
      <c r="FX81" s="51">
        <f t="shared" si="328"/>
        <v>0</v>
      </c>
      <c r="FY81" s="51">
        <f t="shared" si="328"/>
        <v>0</v>
      </c>
      <c r="FZ81" s="51">
        <f t="shared" si="328"/>
        <v>0</v>
      </c>
      <c r="GA81" s="51">
        <f t="shared" si="329"/>
        <v>0</v>
      </c>
      <c r="GB81" s="51">
        <f t="shared" si="329"/>
        <v>0</v>
      </c>
      <c r="GC81" s="51">
        <f t="shared" si="329"/>
        <v>0</v>
      </c>
      <c r="GD81" s="51">
        <f t="shared" si="329"/>
        <v>0</v>
      </c>
      <c r="GE81" s="51">
        <f t="shared" si="329"/>
        <v>0</v>
      </c>
      <c r="GF81" s="51">
        <f t="shared" si="329"/>
        <v>0</v>
      </c>
      <c r="GG81" s="51">
        <f t="shared" si="329"/>
        <v>0</v>
      </c>
      <c r="GH81" s="51">
        <f t="shared" si="329"/>
        <v>0</v>
      </c>
      <c r="GI81" s="51">
        <f t="shared" si="329"/>
        <v>0</v>
      </c>
      <c r="GJ81" s="51">
        <f t="shared" si="329"/>
        <v>0</v>
      </c>
      <c r="GK81" s="51">
        <f t="shared" si="330"/>
        <v>0</v>
      </c>
      <c r="GL81" s="51">
        <f t="shared" si="330"/>
        <v>0</v>
      </c>
      <c r="GM81" s="51">
        <f t="shared" si="330"/>
        <v>0</v>
      </c>
      <c r="GN81" s="51">
        <f t="shared" si="330"/>
        <v>0</v>
      </c>
      <c r="GO81" s="51">
        <f t="shared" si="330"/>
        <v>0</v>
      </c>
      <c r="GP81" s="51">
        <f t="shared" si="330"/>
        <v>0</v>
      </c>
      <c r="GQ81" s="51">
        <f t="shared" si="330"/>
        <v>0</v>
      </c>
      <c r="GR81" s="51">
        <f t="shared" si="330"/>
        <v>0</v>
      </c>
      <c r="GS81" s="51">
        <f t="shared" si="330"/>
        <v>0</v>
      </c>
      <c r="GT81" s="51">
        <f t="shared" si="330"/>
        <v>0</v>
      </c>
      <c r="GU81" s="51">
        <f t="shared" si="331"/>
        <v>0</v>
      </c>
      <c r="GV81" s="51">
        <f t="shared" si="331"/>
        <v>0</v>
      </c>
      <c r="GW81" s="51">
        <f t="shared" si="331"/>
        <v>0</v>
      </c>
      <c r="GX81" s="51">
        <f t="shared" si="331"/>
        <v>0</v>
      </c>
      <c r="GY81" s="51">
        <f t="shared" si="331"/>
        <v>0</v>
      </c>
      <c r="GZ81" s="51">
        <f t="shared" si="331"/>
        <v>0</v>
      </c>
      <c r="HA81" s="51">
        <f t="shared" si="331"/>
        <v>0</v>
      </c>
      <c r="HB81" s="51">
        <f t="shared" si="331"/>
        <v>0</v>
      </c>
      <c r="HC81" s="51">
        <f t="shared" si="331"/>
        <v>0</v>
      </c>
      <c r="HD81" s="51">
        <f t="shared" si="331"/>
        <v>0</v>
      </c>
      <c r="HE81" s="51">
        <f t="shared" si="332"/>
        <v>0</v>
      </c>
      <c r="HF81" s="51">
        <f t="shared" si="332"/>
        <v>0</v>
      </c>
      <c r="HG81" s="51">
        <f t="shared" si="332"/>
        <v>0</v>
      </c>
      <c r="HH81" s="51">
        <f t="shared" si="332"/>
        <v>0</v>
      </c>
      <c r="HI81" s="51">
        <f t="shared" si="332"/>
        <v>0</v>
      </c>
      <c r="HJ81" s="51">
        <f t="shared" si="332"/>
        <v>0</v>
      </c>
      <c r="HK81" s="51">
        <f t="shared" si="332"/>
        <v>0</v>
      </c>
      <c r="HL81" s="51">
        <f t="shared" si="332"/>
        <v>0</v>
      </c>
      <c r="HM81" s="51">
        <f t="shared" si="332"/>
        <v>0</v>
      </c>
      <c r="HN81" s="51">
        <f t="shared" si="332"/>
        <v>0</v>
      </c>
      <c r="HO81" s="51">
        <f t="shared" si="332"/>
        <v>0</v>
      </c>
      <c r="HP81" s="51">
        <f t="shared" si="332"/>
        <v>0</v>
      </c>
      <c r="HR81" s="46">
        <v>78</v>
      </c>
      <c r="HS81" s="49">
        <f t="shared" si="310"/>
        <v>390</v>
      </c>
      <c r="HT81" s="52" t="str">
        <f t="shared" si="311"/>
        <v/>
      </c>
      <c r="HU81" s="63">
        <f t="shared" si="312"/>
        <v>0</v>
      </c>
      <c r="HV81" s="50">
        <f t="shared" si="353"/>
        <v>0</v>
      </c>
      <c r="HW81" s="50" t="str">
        <f t="shared" si="306"/>
        <v>06:30</v>
      </c>
      <c r="HX81" s="50">
        <v>0</v>
      </c>
      <c r="HY81" s="62">
        <f>HY80+HX81*Escenario1!$D$15*0.06</f>
        <v>468.72665229745769</v>
      </c>
      <c r="HZ81" s="50">
        <f t="shared" si="313"/>
        <v>0</v>
      </c>
      <c r="IA81" s="64">
        <f>IA80+HZ81*Escenario1!$D$15*0.06</f>
        <v>258.16395932323189</v>
      </c>
      <c r="IB81" s="54"/>
      <c r="IC81" s="47">
        <v>79</v>
      </c>
      <c r="ID81" s="48">
        <f t="shared" si="307"/>
        <v>0</v>
      </c>
      <c r="IE81" s="48">
        <f t="shared" si="333"/>
        <v>0</v>
      </c>
      <c r="IF81" s="48">
        <f t="shared" si="333"/>
        <v>0</v>
      </c>
      <c r="IG81" s="48">
        <f t="shared" si="333"/>
        <v>0</v>
      </c>
      <c r="IH81" s="48">
        <f t="shared" si="333"/>
        <v>0</v>
      </c>
      <c r="II81" s="48">
        <f t="shared" si="333"/>
        <v>0</v>
      </c>
      <c r="IJ81" s="48">
        <f t="shared" si="333"/>
        <v>0</v>
      </c>
      <c r="IK81" s="48">
        <f t="shared" si="333"/>
        <v>0</v>
      </c>
      <c r="IL81" s="48">
        <f t="shared" si="333"/>
        <v>0</v>
      </c>
      <c r="IM81" s="48">
        <f t="shared" si="333"/>
        <v>0</v>
      </c>
      <c r="IN81" s="48">
        <f t="shared" si="333"/>
        <v>0</v>
      </c>
      <c r="IO81" s="48">
        <f t="shared" si="334"/>
        <v>0</v>
      </c>
      <c r="IP81" s="48">
        <f t="shared" si="334"/>
        <v>0</v>
      </c>
      <c r="IQ81" s="48">
        <f t="shared" si="334"/>
        <v>0</v>
      </c>
      <c r="IR81" s="48">
        <f t="shared" si="334"/>
        <v>0</v>
      </c>
      <c r="IS81" s="48">
        <f t="shared" si="334"/>
        <v>0</v>
      </c>
      <c r="IT81" s="48">
        <f t="shared" si="334"/>
        <v>0</v>
      </c>
      <c r="IU81" s="48">
        <f t="shared" si="334"/>
        <v>0</v>
      </c>
      <c r="IV81" s="48">
        <f t="shared" si="334"/>
        <v>0</v>
      </c>
      <c r="IW81" s="48">
        <f t="shared" si="334"/>
        <v>0</v>
      </c>
      <c r="IX81" s="48">
        <f t="shared" si="334"/>
        <v>0</v>
      </c>
      <c r="IY81" s="48">
        <f t="shared" si="335"/>
        <v>0</v>
      </c>
      <c r="IZ81" s="48">
        <f t="shared" si="335"/>
        <v>0</v>
      </c>
      <c r="JA81" s="48">
        <f t="shared" si="335"/>
        <v>0</v>
      </c>
      <c r="JB81" s="48">
        <f t="shared" si="335"/>
        <v>0</v>
      </c>
      <c r="JC81" s="48">
        <f t="shared" si="335"/>
        <v>0</v>
      </c>
      <c r="JD81" s="48">
        <f t="shared" si="335"/>
        <v>0</v>
      </c>
      <c r="JE81" s="48">
        <f t="shared" si="335"/>
        <v>0</v>
      </c>
      <c r="JF81" s="48">
        <f t="shared" si="335"/>
        <v>0</v>
      </c>
      <c r="JG81" s="48">
        <f t="shared" si="335"/>
        <v>0</v>
      </c>
      <c r="JH81" s="48">
        <f t="shared" si="335"/>
        <v>0</v>
      </c>
      <c r="JI81" s="48">
        <f t="shared" si="336"/>
        <v>0</v>
      </c>
      <c r="JJ81" s="48">
        <f t="shared" si="336"/>
        <v>0</v>
      </c>
      <c r="JK81" s="48">
        <f t="shared" si="336"/>
        <v>0</v>
      </c>
      <c r="JL81" s="48">
        <f t="shared" si="336"/>
        <v>0</v>
      </c>
      <c r="JM81" s="48">
        <f t="shared" si="336"/>
        <v>0</v>
      </c>
      <c r="JN81" s="48">
        <f t="shared" si="336"/>
        <v>0</v>
      </c>
      <c r="JO81" s="48">
        <f t="shared" si="336"/>
        <v>0</v>
      </c>
      <c r="JP81" s="48">
        <f t="shared" si="336"/>
        <v>0</v>
      </c>
      <c r="JQ81" s="48">
        <f t="shared" si="336"/>
        <v>0</v>
      </c>
      <c r="JR81" s="48">
        <f t="shared" si="336"/>
        <v>0</v>
      </c>
      <c r="JS81" s="48">
        <f t="shared" si="337"/>
        <v>0</v>
      </c>
      <c r="JT81" s="48">
        <f t="shared" si="337"/>
        <v>0</v>
      </c>
      <c r="JU81" s="48">
        <f t="shared" si="337"/>
        <v>0</v>
      </c>
      <c r="JV81" s="48">
        <f t="shared" si="337"/>
        <v>0</v>
      </c>
      <c r="JW81" s="48">
        <f t="shared" si="337"/>
        <v>0</v>
      </c>
      <c r="JX81" s="48">
        <f t="shared" si="337"/>
        <v>0</v>
      </c>
      <c r="JY81" s="48">
        <f t="shared" si="337"/>
        <v>0</v>
      </c>
      <c r="JZ81" s="48">
        <f t="shared" si="337"/>
        <v>0</v>
      </c>
      <c r="KA81" s="48">
        <f t="shared" si="337"/>
        <v>0</v>
      </c>
      <c r="KB81" s="48">
        <f t="shared" si="337"/>
        <v>0</v>
      </c>
      <c r="KC81" s="48">
        <f t="shared" si="338"/>
        <v>0</v>
      </c>
      <c r="KD81" s="48">
        <f t="shared" si="338"/>
        <v>0</v>
      </c>
      <c r="KE81" s="48">
        <f t="shared" si="338"/>
        <v>0</v>
      </c>
      <c r="KF81" s="48">
        <f t="shared" si="338"/>
        <v>0</v>
      </c>
      <c r="KG81" s="48">
        <f t="shared" si="338"/>
        <v>0</v>
      </c>
      <c r="KH81" s="48">
        <f t="shared" si="338"/>
        <v>0</v>
      </c>
      <c r="KI81" s="48">
        <f t="shared" si="338"/>
        <v>0</v>
      </c>
      <c r="KJ81" s="48">
        <f t="shared" si="338"/>
        <v>0</v>
      </c>
      <c r="KK81" s="48">
        <f t="shared" si="338"/>
        <v>0</v>
      </c>
      <c r="KL81" s="48">
        <f t="shared" si="338"/>
        <v>0</v>
      </c>
      <c r="KM81" s="48">
        <f t="shared" si="339"/>
        <v>0</v>
      </c>
      <c r="KN81" s="48">
        <f t="shared" si="339"/>
        <v>0</v>
      </c>
      <c r="KO81" s="48">
        <f t="shared" si="339"/>
        <v>0</v>
      </c>
      <c r="KP81" s="48">
        <f t="shared" si="339"/>
        <v>0</v>
      </c>
      <c r="KQ81" s="48">
        <f t="shared" si="339"/>
        <v>0</v>
      </c>
      <c r="KR81" s="48">
        <f t="shared" si="339"/>
        <v>0</v>
      </c>
      <c r="KS81" s="48">
        <f t="shared" si="339"/>
        <v>0</v>
      </c>
      <c r="KT81" s="48">
        <f t="shared" si="339"/>
        <v>0</v>
      </c>
      <c r="KU81" s="48">
        <f t="shared" si="339"/>
        <v>4.4751983576649488E-5</v>
      </c>
      <c r="KV81" s="48">
        <f t="shared" si="339"/>
        <v>1.1151658490373781E-4</v>
      </c>
      <c r="KW81" s="48">
        <f t="shared" si="340"/>
        <v>2.5595687974807398E-4</v>
      </c>
      <c r="KX81" s="48">
        <f t="shared" si="340"/>
        <v>5.8604981628922268E-4</v>
      </c>
      <c r="KY81" s="48">
        <f t="shared" si="340"/>
        <v>1.3658629589843377E-3</v>
      </c>
      <c r="KZ81" s="48">
        <f t="shared" si="340"/>
        <v>3.2093238342923826E-3</v>
      </c>
      <c r="LA81" s="48">
        <f t="shared" si="340"/>
        <v>7.8504339864859992E-3</v>
      </c>
      <c r="LB81" s="48">
        <f t="shared" si="340"/>
        <v>1.2976985830460603E-2</v>
      </c>
      <c r="LC81" s="48">
        <f t="shared" si="340"/>
        <v>6.7154609757989992E-3</v>
      </c>
      <c r="LD81" s="48">
        <f t="shared" si="340"/>
        <v>0</v>
      </c>
      <c r="LE81" s="48">
        <f t="shared" si="340"/>
        <v>0</v>
      </c>
      <c r="LF81" s="48">
        <f t="shared" si="340"/>
        <v>0</v>
      </c>
      <c r="LG81" s="48">
        <f t="shared" si="341"/>
        <v>0</v>
      </c>
      <c r="LH81" s="48">
        <f t="shared" si="341"/>
        <v>0</v>
      </c>
      <c r="LI81" s="48">
        <f t="shared" si="341"/>
        <v>0</v>
      </c>
      <c r="LJ81" s="48">
        <f t="shared" si="341"/>
        <v>0</v>
      </c>
      <c r="LK81" s="48">
        <f t="shared" si="341"/>
        <v>0</v>
      </c>
      <c r="LL81" s="48">
        <f t="shared" si="341"/>
        <v>0</v>
      </c>
      <c r="LM81" s="48">
        <f t="shared" si="341"/>
        <v>0</v>
      </c>
      <c r="LN81" s="48">
        <f t="shared" si="341"/>
        <v>0</v>
      </c>
      <c r="LO81" s="48">
        <f t="shared" si="341"/>
        <v>0</v>
      </c>
      <c r="LP81" s="48">
        <f t="shared" si="341"/>
        <v>0</v>
      </c>
      <c r="LQ81" s="48">
        <f t="shared" si="342"/>
        <v>0</v>
      </c>
      <c r="LR81" s="48">
        <f t="shared" si="342"/>
        <v>0</v>
      </c>
      <c r="LS81" s="48">
        <f t="shared" si="342"/>
        <v>0</v>
      </c>
      <c r="LT81" s="48">
        <f t="shared" si="342"/>
        <v>0</v>
      </c>
      <c r="LU81" s="48">
        <f t="shared" si="342"/>
        <v>0</v>
      </c>
      <c r="LV81" s="48">
        <f t="shared" si="342"/>
        <v>0</v>
      </c>
      <c r="LW81" s="48">
        <f t="shared" si="342"/>
        <v>0</v>
      </c>
      <c r="LX81" s="48">
        <f t="shared" si="342"/>
        <v>0</v>
      </c>
      <c r="LY81" s="48">
        <f t="shared" si="342"/>
        <v>0</v>
      </c>
      <c r="LZ81" s="48">
        <f t="shared" si="342"/>
        <v>0</v>
      </c>
      <c r="MA81" s="48">
        <f t="shared" si="343"/>
        <v>0</v>
      </c>
      <c r="MB81" s="48">
        <f t="shared" si="343"/>
        <v>0</v>
      </c>
      <c r="MC81" s="48">
        <f t="shared" si="343"/>
        <v>0</v>
      </c>
      <c r="MD81" s="48">
        <f t="shared" si="343"/>
        <v>0</v>
      </c>
      <c r="ME81" s="48">
        <f t="shared" si="343"/>
        <v>0</v>
      </c>
      <c r="MF81" s="48">
        <f t="shared" si="343"/>
        <v>0</v>
      </c>
      <c r="MG81" s="48">
        <f t="shared" si="343"/>
        <v>0</v>
      </c>
      <c r="MH81" s="48">
        <f t="shared" si="343"/>
        <v>0</v>
      </c>
      <c r="MI81" s="48">
        <f t="shared" si="343"/>
        <v>0</v>
      </c>
      <c r="MJ81" s="48">
        <f t="shared" si="343"/>
        <v>0</v>
      </c>
      <c r="MK81" s="48">
        <f t="shared" si="344"/>
        <v>0</v>
      </c>
      <c r="ML81" s="48">
        <f t="shared" si="344"/>
        <v>0</v>
      </c>
      <c r="MM81" s="48">
        <f t="shared" si="344"/>
        <v>0</v>
      </c>
      <c r="MN81" s="48">
        <f t="shared" si="344"/>
        <v>0</v>
      </c>
      <c r="MO81" s="48">
        <f t="shared" si="344"/>
        <v>0</v>
      </c>
      <c r="MP81" s="48">
        <f t="shared" si="344"/>
        <v>0</v>
      </c>
      <c r="MQ81" s="48">
        <f t="shared" si="344"/>
        <v>0</v>
      </c>
      <c r="MR81" s="48">
        <f t="shared" si="344"/>
        <v>0</v>
      </c>
      <c r="MS81" s="48">
        <f t="shared" si="344"/>
        <v>0</v>
      </c>
      <c r="MT81" s="48">
        <f t="shared" si="344"/>
        <v>0</v>
      </c>
      <c r="MU81" s="48">
        <f t="shared" si="345"/>
        <v>0</v>
      </c>
      <c r="MV81" s="48">
        <f t="shared" si="345"/>
        <v>0</v>
      </c>
      <c r="MW81" s="48">
        <f t="shared" si="345"/>
        <v>0</v>
      </c>
      <c r="MX81" s="48">
        <f t="shared" si="345"/>
        <v>0</v>
      </c>
      <c r="MY81" s="48">
        <f t="shared" si="345"/>
        <v>0</v>
      </c>
      <c r="MZ81" s="48">
        <f t="shared" si="345"/>
        <v>0</v>
      </c>
      <c r="NA81" s="48">
        <f t="shared" si="345"/>
        <v>0</v>
      </c>
      <c r="NB81" s="48">
        <f t="shared" si="345"/>
        <v>0</v>
      </c>
      <c r="NC81" s="48">
        <f t="shared" si="345"/>
        <v>0</v>
      </c>
      <c r="ND81" s="48">
        <f t="shared" si="345"/>
        <v>0</v>
      </c>
      <c r="NE81" s="48">
        <f t="shared" si="346"/>
        <v>0</v>
      </c>
      <c r="NF81" s="48">
        <f t="shared" si="346"/>
        <v>0</v>
      </c>
      <c r="NG81" s="48">
        <f t="shared" si="346"/>
        <v>0</v>
      </c>
      <c r="NH81" s="48">
        <f t="shared" si="346"/>
        <v>0</v>
      </c>
      <c r="NI81" s="48">
        <f t="shared" si="346"/>
        <v>0</v>
      </c>
      <c r="NJ81" s="48">
        <f t="shared" si="346"/>
        <v>0</v>
      </c>
      <c r="NK81" s="48">
        <f t="shared" si="346"/>
        <v>0</v>
      </c>
      <c r="NL81" s="48">
        <f t="shared" si="346"/>
        <v>0</v>
      </c>
      <c r="NM81" s="48">
        <f t="shared" si="346"/>
        <v>0</v>
      </c>
      <c r="NN81" s="48">
        <f t="shared" si="346"/>
        <v>0</v>
      </c>
      <c r="NO81" s="48">
        <f t="shared" si="347"/>
        <v>0</v>
      </c>
      <c r="NP81" s="48">
        <f t="shared" si="347"/>
        <v>0</v>
      </c>
      <c r="NQ81" s="48">
        <f t="shared" si="347"/>
        <v>0</v>
      </c>
      <c r="NR81" s="48">
        <f t="shared" si="347"/>
        <v>0</v>
      </c>
      <c r="NS81" s="48">
        <f t="shared" si="347"/>
        <v>0</v>
      </c>
      <c r="NT81" s="48">
        <f t="shared" si="347"/>
        <v>0</v>
      </c>
      <c r="NU81" s="48">
        <f t="shared" si="347"/>
        <v>0</v>
      </c>
      <c r="NV81" s="48">
        <f t="shared" si="347"/>
        <v>0</v>
      </c>
      <c r="NW81" s="48">
        <f t="shared" si="347"/>
        <v>0</v>
      </c>
      <c r="NX81" s="48">
        <f t="shared" si="347"/>
        <v>0</v>
      </c>
      <c r="NY81" s="48">
        <f t="shared" si="348"/>
        <v>0</v>
      </c>
      <c r="NZ81" s="48">
        <f t="shared" si="348"/>
        <v>0</v>
      </c>
      <c r="OA81" s="48">
        <f t="shared" si="348"/>
        <v>0</v>
      </c>
      <c r="OB81" s="48">
        <f t="shared" si="348"/>
        <v>0</v>
      </c>
      <c r="OC81" s="48">
        <f t="shared" si="348"/>
        <v>0</v>
      </c>
      <c r="OD81" s="48">
        <f t="shared" si="348"/>
        <v>0</v>
      </c>
      <c r="OE81" s="48">
        <f t="shared" si="348"/>
        <v>0</v>
      </c>
      <c r="OF81" s="48">
        <f t="shared" si="348"/>
        <v>0</v>
      </c>
      <c r="OG81" s="48">
        <f t="shared" si="348"/>
        <v>0</v>
      </c>
      <c r="OH81" s="48">
        <f t="shared" si="348"/>
        <v>0</v>
      </c>
      <c r="OI81" s="48">
        <f t="shared" si="349"/>
        <v>0</v>
      </c>
      <c r="OJ81" s="48">
        <f t="shared" si="349"/>
        <v>0</v>
      </c>
      <c r="OK81" s="48">
        <f t="shared" si="349"/>
        <v>0</v>
      </c>
      <c r="OL81" s="48">
        <f t="shared" si="349"/>
        <v>0</v>
      </c>
      <c r="OM81" s="48">
        <f t="shared" si="349"/>
        <v>0</v>
      </c>
      <c r="ON81" s="48">
        <f t="shared" si="349"/>
        <v>0</v>
      </c>
      <c r="OO81" s="48">
        <f t="shared" si="349"/>
        <v>0</v>
      </c>
      <c r="OP81" s="48">
        <f t="shared" si="349"/>
        <v>0</v>
      </c>
      <c r="OQ81" s="48">
        <f t="shared" si="349"/>
        <v>0</v>
      </c>
      <c r="OR81" s="48">
        <f t="shared" si="349"/>
        <v>0</v>
      </c>
      <c r="OS81" s="48">
        <f t="shared" si="350"/>
        <v>0</v>
      </c>
      <c r="OT81" s="48">
        <f t="shared" si="350"/>
        <v>0</v>
      </c>
      <c r="OU81" s="48">
        <f t="shared" si="350"/>
        <v>0</v>
      </c>
      <c r="OV81" s="48">
        <f t="shared" si="350"/>
        <v>0</v>
      </c>
      <c r="OW81" s="48">
        <f t="shared" si="350"/>
        <v>0</v>
      </c>
      <c r="OX81" s="48">
        <f t="shared" si="350"/>
        <v>0</v>
      </c>
      <c r="OY81" s="48">
        <f t="shared" si="350"/>
        <v>0</v>
      </c>
      <c r="OZ81" s="48">
        <f t="shared" si="350"/>
        <v>0</v>
      </c>
      <c r="PA81" s="48">
        <f t="shared" si="350"/>
        <v>0</v>
      </c>
      <c r="PB81" s="48">
        <f t="shared" si="350"/>
        <v>0</v>
      </c>
      <c r="PC81" s="48">
        <f t="shared" si="351"/>
        <v>0</v>
      </c>
      <c r="PD81" s="48">
        <f t="shared" si="351"/>
        <v>0</v>
      </c>
      <c r="PE81" s="48">
        <f t="shared" si="351"/>
        <v>0</v>
      </c>
      <c r="PF81" s="48">
        <f t="shared" si="351"/>
        <v>0</v>
      </c>
      <c r="PG81" s="48">
        <f t="shared" si="351"/>
        <v>0</v>
      </c>
      <c r="PH81" s="48">
        <f t="shared" si="351"/>
        <v>0</v>
      </c>
      <c r="PI81" s="48">
        <f t="shared" si="351"/>
        <v>0</v>
      </c>
      <c r="PJ81" s="48">
        <f t="shared" si="351"/>
        <v>0</v>
      </c>
      <c r="PK81" s="48">
        <f t="shared" si="351"/>
        <v>0</v>
      </c>
      <c r="PL81" s="48">
        <f t="shared" si="351"/>
        <v>0</v>
      </c>
      <c r="PM81" s="48">
        <f t="shared" si="351"/>
        <v>0</v>
      </c>
      <c r="PN81" s="48">
        <f t="shared" si="351"/>
        <v>0</v>
      </c>
    </row>
    <row r="82" spans="1:430" x14ac:dyDescent="0.3">
      <c r="A82" s="87" t="s">
        <v>60</v>
      </c>
      <c r="B82" s="88"/>
      <c r="C82" s="88"/>
      <c r="D82" s="89"/>
      <c r="E82" s="90">
        <f>B64</f>
        <v>58.693405835076483</v>
      </c>
      <c r="F82" s="90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S82" s="12"/>
      <c r="W82" s="46">
        <v>79</v>
      </c>
      <c r="X82" s="49">
        <f t="shared" si="308"/>
        <v>395</v>
      </c>
      <c r="Y82" s="52" t="str">
        <f t="shared" si="303"/>
        <v/>
      </c>
      <c r="Z82" s="63">
        <f t="shared" si="304"/>
        <v>0</v>
      </c>
      <c r="AA82" s="50">
        <f t="shared" si="352"/>
        <v>0</v>
      </c>
      <c r="AB82" s="50">
        <v>0</v>
      </c>
      <c r="AC82" s="62">
        <f t="shared" si="309"/>
        <v>211.7758949671387</v>
      </c>
      <c r="AD82" s="54"/>
      <c r="AE82" s="46">
        <v>80</v>
      </c>
      <c r="AF82" s="51">
        <f t="shared" si="305"/>
        <v>0</v>
      </c>
      <c r="AG82" s="51">
        <f t="shared" si="314"/>
        <v>0</v>
      </c>
      <c r="AH82" s="51">
        <f t="shared" si="314"/>
        <v>0</v>
      </c>
      <c r="AI82" s="51">
        <f t="shared" si="314"/>
        <v>0</v>
      </c>
      <c r="AJ82" s="51">
        <f t="shared" si="314"/>
        <v>0</v>
      </c>
      <c r="AK82" s="51">
        <f t="shared" si="314"/>
        <v>0</v>
      </c>
      <c r="AL82" s="51">
        <f t="shared" si="314"/>
        <v>0</v>
      </c>
      <c r="AM82" s="51">
        <f t="shared" si="314"/>
        <v>0</v>
      </c>
      <c r="AN82" s="51">
        <f t="shared" si="314"/>
        <v>0</v>
      </c>
      <c r="AO82" s="51">
        <f t="shared" si="314"/>
        <v>0</v>
      </c>
      <c r="AP82" s="51">
        <f t="shared" si="314"/>
        <v>0</v>
      </c>
      <c r="AQ82" s="51">
        <f t="shared" si="315"/>
        <v>0</v>
      </c>
      <c r="AR82" s="51">
        <f t="shared" si="315"/>
        <v>0</v>
      </c>
      <c r="AS82" s="51">
        <f t="shared" si="315"/>
        <v>0</v>
      </c>
      <c r="AT82" s="51">
        <f t="shared" si="315"/>
        <v>0</v>
      </c>
      <c r="AU82" s="51">
        <f t="shared" si="315"/>
        <v>0</v>
      </c>
      <c r="AV82" s="51">
        <f t="shared" si="315"/>
        <v>0</v>
      </c>
      <c r="AW82" s="51">
        <f t="shared" si="315"/>
        <v>0</v>
      </c>
      <c r="AX82" s="51">
        <f t="shared" si="315"/>
        <v>0</v>
      </c>
      <c r="AY82" s="51">
        <f t="shared" si="315"/>
        <v>0</v>
      </c>
      <c r="AZ82" s="51">
        <f t="shared" si="315"/>
        <v>0</v>
      </c>
      <c r="BA82" s="51">
        <f t="shared" si="316"/>
        <v>0</v>
      </c>
      <c r="BB82" s="51">
        <f t="shared" si="316"/>
        <v>0</v>
      </c>
      <c r="BC82" s="51">
        <f t="shared" si="316"/>
        <v>0</v>
      </c>
      <c r="BD82" s="51">
        <f t="shared" si="316"/>
        <v>0</v>
      </c>
      <c r="BE82" s="51">
        <f t="shared" si="316"/>
        <v>0</v>
      </c>
      <c r="BF82" s="51">
        <f t="shared" si="316"/>
        <v>0</v>
      </c>
      <c r="BG82" s="51">
        <f t="shared" si="316"/>
        <v>0</v>
      </c>
      <c r="BH82" s="51">
        <f t="shared" si="316"/>
        <v>0</v>
      </c>
      <c r="BI82" s="51">
        <f t="shared" si="316"/>
        <v>0</v>
      </c>
      <c r="BJ82" s="51">
        <f t="shared" si="316"/>
        <v>0</v>
      </c>
      <c r="BK82" s="51">
        <f t="shared" si="317"/>
        <v>0</v>
      </c>
      <c r="BL82" s="51">
        <f t="shared" si="317"/>
        <v>0</v>
      </c>
      <c r="BM82" s="51">
        <f t="shared" si="317"/>
        <v>0</v>
      </c>
      <c r="BN82" s="51">
        <f t="shared" si="317"/>
        <v>0</v>
      </c>
      <c r="BO82" s="51">
        <f t="shared" si="317"/>
        <v>0</v>
      </c>
      <c r="BP82" s="51">
        <f t="shared" si="317"/>
        <v>0</v>
      </c>
      <c r="BQ82" s="51">
        <f t="shared" si="317"/>
        <v>0</v>
      </c>
      <c r="BR82" s="51">
        <f t="shared" si="317"/>
        <v>0</v>
      </c>
      <c r="BS82" s="51">
        <f t="shared" si="317"/>
        <v>0</v>
      </c>
      <c r="BT82" s="51">
        <f t="shared" si="317"/>
        <v>0</v>
      </c>
      <c r="BU82" s="51">
        <f t="shared" si="318"/>
        <v>0</v>
      </c>
      <c r="BV82" s="51">
        <f t="shared" si="318"/>
        <v>0</v>
      </c>
      <c r="BW82" s="51">
        <f t="shared" si="318"/>
        <v>0</v>
      </c>
      <c r="BX82" s="51">
        <f t="shared" si="318"/>
        <v>0</v>
      </c>
      <c r="BY82" s="51">
        <f t="shared" si="318"/>
        <v>0</v>
      </c>
      <c r="BZ82" s="51">
        <f t="shared" si="318"/>
        <v>0</v>
      </c>
      <c r="CA82" s="51">
        <f t="shared" si="318"/>
        <v>0</v>
      </c>
      <c r="CB82" s="51">
        <f t="shared" si="318"/>
        <v>0</v>
      </c>
      <c r="CC82" s="51">
        <f t="shared" si="318"/>
        <v>0</v>
      </c>
      <c r="CD82" s="51">
        <f t="shared" si="318"/>
        <v>0</v>
      </c>
      <c r="CE82" s="51">
        <f t="shared" si="319"/>
        <v>0</v>
      </c>
      <c r="CF82" s="51">
        <f t="shared" si="319"/>
        <v>0</v>
      </c>
      <c r="CG82" s="51">
        <f t="shared" si="319"/>
        <v>0</v>
      </c>
      <c r="CH82" s="51">
        <f t="shared" si="319"/>
        <v>0</v>
      </c>
      <c r="CI82" s="51">
        <f t="shared" si="319"/>
        <v>0</v>
      </c>
      <c r="CJ82" s="51">
        <f t="shared" si="319"/>
        <v>0</v>
      </c>
      <c r="CK82" s="51">
        <f t="shared" si="319"/>
        <v>0</v>
      </c>
      <c r="CL82" s="51">
        <f t="shared" si="319"/>
        <v>0</v>
      </c>
      <c r="CM82" s="51">
        <f t="shared" si="319"/>
        <v>1.4372901692793086E-5</v>
      </c>
      <c r="CN82" s="51">
        <f t="shared" si="319"/>
        <v>2.7857067307628778E-5</v>
      </c>
      <c r="CO82" s="51">
        <f t="shared" si="320"/>
        <v>4.1075027703360157E-5</v>
      </c>
      <c r="CP82" s="51">
        <f t="shared" si="320"/>
        <v>5.9699549011322866E-5</v>
      </c>
      <c r="CQ82" s="51">
        <f t="shared" si="320"/>
        <v>8.7540741517313391E-5</v>
      </c>
      <c r="CR82" s="51">
        <f t="shared" si="320"/>
        <v>1.2837388479443857E-4</v>
      </c>
      <c r="CS82" s="51">
        <f t="shared" si="320"/>
        <v>1.8776725283595457E-4</v>
      </c>
      <c r="CT82" s="51">
        <f t="shared" si="320"/>
        <v>2.7490993918839258E-4</v>
      </c>
      <c r="CU82" s="51">
        <f t="shared" si="320"/>
        <v>4.0443968208431289E-4</v>
      </c>
      <c r="CV82" s="51">
        <f t="shared" si="320"/>
        <v>5.9827068957529241E-4</v>
      </c>
      <c r="CW82" s="51">
        <f t="shared" si="320"/>
        <v>8.8742146466493359E-4</v>
      </c>
      <c r="CX82" s="51">
        <f t="shared" si="320"/>
        <v>1.3138426304416823E-3</v>
      </c>
      <c r="CY82" s="51">
        <f t="shared" si="321"/>
        <v>1.9322447552118155E-3</v>
      </c>
      <c r="CZ82" s="51">
        <f t="shared" si="321"/>
        <v>2.9578823769679957E-3</v>
      </c>
      <c r="DA82" s="51">
        <f t="shared" si="321"/>
        <v>4.3725776573519236E-3</v>
      </c>
      <c r="DB82" s="51">
        <f t="shared" si="321"/>
        <v>5.6037913669719245E-3</v>
      </c>
      <c r="DC82" s="51">
        <f t="shared" si="321"/>
        <v>6.0067150249743864E-3</v>
      </c>
      <c r="DD82" s="51">
        <f t="shared" si="321"/>
        <v>5.0334268353983951E-3</v>
      </c>
      <c r="DE82" s="51">
        <f t="shared" si="321"/>
        <v>2.648818732339102E-3</v>
      </c>
      <c r="DF82" s="51">
        <f t="shared" si="321"/>
        <v>7.6072713075802073E-4</v>
      </c>
      <c r="DG82" s="51">
        <f t="shared" si="321"/>
        <v>0</v>
      </c>
      <c r="DH82" s="51">
        <f t="shared" si="321"/>
        <v>0</v>
      </c>
      <c r="DI82" s="51">
        <f t="shared" si="322"/>
        <v>0</v>
      </c>
      <c r="DJ82" s="51">
        <f t="shared" si="322"/>
        <v>0</v>
      </c>
      <c r="DK82" s="51">
        <f t="shared" si="322"/>
        <v>0</v>
      </c>
      <c r="DL82" s="51">
        <f t="shared" si="322"/>
        <v>0</v>
      </c>
      <c r="DM82" s="51">
        <f t="shared" si="322"/>
        <v>0</v>
      </c>
      <c r="DN82" s="51">
        <f t="shared" si="322"/>
        <v>0</v>
      </c>
      <c r="DO82" s="51">
        <f t="shared" si="322"/>
        <v>0</v>
      </c>
      <c r="DP82" s="51">
        <f t="shared" si="322"/>
        <v>0</v>
      </c>
      <c r="DQ82" s="51">
        <f t="shared" si="322"/>
        <v>0</v>
      </c>
      <c r="DR82" s="51">
        <f t="shared" si="322"/>
        <v>0</v>
      </c>
      <c r="DS82" s="51">
        <f t="shared" si="323"/>
        <v>0</v>
      </c>
      <c r="DT82" s="51">
        <f t="shared" si="323"/>
        <v>0</v>
      </c>
      <c r="DU82" s="51">
        <f t="shared" si="323"/>
        <v>0</v>
      </c>
      <c r="DV82" s="51">
        <f t="shared" si="323"/>
        <v>0</v>
      </c>
      <c r="DW82" s="51">
        <f t="shared" si="323"/>
        <v>0</v>
      </c>
      <c r="DX82" s="51">
        <f t="shared" si="323"/>
        <v>0</v>
      </c>
      <c r="DY82" s="51">
        <f t="shared" si="323"/>
        <v>0</v>
      </c>
      <c r="DZ82" s="51">
        <f t="shared" si="323"/>
        <v>0</v>
      </c>
      <c r="EA82" s="51">
        <f t="shared" si="323"/>
        <v>0</v>
      </c>
      <c r="EB82" s="51">
        <f t="shared" si="323"/>
        <v>0</v>
      </c>
      <c r="EC82" s="51">
        <f t="shared" si="324"/>
        <v>0</v>
      </c>
      <c r="ED82" s="51">
        <f t="shared" si="324"/>
        <v>0</v>
      </c>
      <c r="EE82" s="51">
        <f t="shared" si="324"/>
        <v>0</v>
      </c>
      <c r="EF82" s="51">
        <f t="shared" si="324"/>
        <v>0</v>
      </c>
      <c r="EG82" s="51">
        <f t="shared" si="324"/>
        <v>0</v>
      </c>
      <c r="EH82" s="51">
        <f t="shared" si="324"/>
        <v>0</v>
      </c>
      <c r="EI82" s="51">
        <f t="shared" si="324"/>
        <v>0</v>
      </c>
      <c r="EJ82" s="51">
        <f t="shared" si="324"/>
        <v>0</v>
      </c>
      <c r="EK82" s="51">
        <f t="shared" si="324"/>
        <v>0</v>
      </c>
      <c r="EL82" s="51">
        <f t="shared" si="324"/>
        <v>0</v>
      </c>
      <c r="EM82" s="51">
        <f t="shared" si="325"/>
        <v>0</v>
      </c>
      <c r="EN82" s="51">
        <f t="shared" si="325"/>
        <v>0</v>
      </c>
      <c r="EO82" s="51">
        <f t="shared" si="325"/>
        <v>0</v>
      </c>
      <c r="EP82" s="51">
        <f t="shared" si="325"/>
        <v>0</v>
      </c>
      <c r="EQ82" s="51">
        <f t="shared" si="325"/>
        <v>0</v>
      </c>
      <c r="ER82" s="51">
        <f t="shared" si="325"/>
        <v>0</v>
      </c>
      <c r="ES82" s="51">
        <f t="shared" si="325"/>
        <v>0</v>
      </c>
      <c r="ET82" s="51">
        <f t="shared" si="325"/>
        <v>0</v>
      </c>
      <c r="EU82" s="51">
        <f t="shared" si="325"/>
        <v>0</v>
      </c>
      <c r="EV82" s="51">
        <f t="shared" si="325"/>
        <v>0</v>
      </c>
      <c r="EW82" s="51">
        <f t="shared" si="326"/>
        <v>0</v>
      </c>
      <c r="EX82" s="51">
        <f t="shared" si="326"/>
        <v>0</v>
      </c>
      <c r="EY82" s="51">
        <f t="shared" si="326"/>
        <v>0</v>
      </c>
      <c r="EZ82" s="51">
        <f t="shared" si="326"/>
        <v>0</v>
      </c>
      <c r="FA82" s="51">
        <f t="shared" si="326"/>
        <v>0</v>
      </c>
      <c r="FB82" s="51">
        <f t="shared" si="326"/>
        <v>0</v>
      </c>
      <c r="FC82" s="51">
        <f t="shared" si="326"/>
        <v>0</v>
      </c>
      <c r="FD82" s="51">
        <f t="shared" si="326"/>
        <v>0</v>
      </c>
      <c r="FE82" s="51">
        <f t="shared" si="326"/>
        <v>0</v>
      </c>
      <c r="FF82" s="51">
        <f t="shared" si="326"/>
        <v>0</v>
      </c>
      <c r="FG82" s="51">
        <f t="shared" si="327"/>
        <v>0</v>
      </c>
      <c r="FH82" s="51">
        <f t="shared" si="327"/>
        <v>0</v>
      </c>
      <c r="FI82" s="51">
        <f t="shared" si="327"/>
        <v>0</v>
      </c>
      <c r="FJ82" s="51">
        <f t="shared" si="327"/>
        <v>0</v>
      </c>
      <c r="FK82" s="51">
        <f t="shared" si="327"/>
        <v>0</v>
      </c>
      <c r="FL82" s="51">
        <f t="shared" si="327"/>
        <v>0</v>
      </c>
      <c r="FM82" s="51">
        <f t="shared" si="327"/>
        <v>0</v>
      </c>
      <c r="FN82" s="51">
        <f t="shared" si="327"/>
        <v>0</v>
      </c>
      <c r="FO82" s="51">
        <f t="shared" si="327"/>
        <v>0</v>
      </c>
      <c r="FP82" s="51">
        <f t="shared" si="327"/>
        <v>0</v>
      </c>
      <c r="FQ82" s="51">
        <f t="shared" si="328"/>
        <v>0</v>
      </c>
      <c r="FR82" s="51">
        <f t="shared" si="328"/>
        <v>0</v>
      </c>
      <c r="FS82" s="51">
        <f t="shared" si="328"/>
        <v>0</v>
      </c>
      <c r="FT82" s="51">
        <f t="shared" si="328"/>
        <v>0</v>
      </c>
      <c r="FU82" s="51">
        <f t="shared" si="328"/>
        <v>0</v>
      </c>
      <c r="FV82" s="51">
        <f t="shared" si="328"/>
        <v>0</v>
      </c>
      <c r="FW82" s="51">
        <f t="shared" si="328"/>
        <v>0</v>
      </c>
      <c r="FX82" s="51">
        <f t="shared" si="328"/>
        <v>0</v>
      </c>
      <c r="FY82" s="51">
        <f t="shared" si="328"/>
        <v>0</v>
      </c>
      <c r="FZ82" s="51">
        <f t="shared" si="328"/>
        <v>0</v>
      </c>
      <c r="GA82" s="51">
        <f t="shared" si="329"/>
        <v>0</v>
      </c>
      <c r="GB82" s="51">
        <f t="shared" si="329"/>
        <v>0</v>
      </c>
      <c r="GC82" s="51">
        <f t="shared" si="329"/>
        <v>0</v>
      </c>
      <c r="GD82" s="51">
        <f t="shared" si="329"/>
        <v>0</v>
      </c>
      <c r="GE82" s="51">
        <f t="shared" si="329"/>
        <v>0</v>
      </c>
      <c r="GF82" s="51">
        <f t="shared" si="329"/>
        <v>0</v>
      </c>
      <c r="GG82" s="51">
        <f t="shared" si="329"/>
        <v>0</v>
      </c>
      <c r="GH82" s="51">
        <f t="shared" si="329"/>
        <v>0</v>
      </c>
      <c r="GI82" s="51">
        <f t="shared" si="329"/>
        <v>0</v>
      </c>
      <c r="GJ82" s="51">
        <f t="shared" si="329"/>
        <v>0</v>
      </c>
      <c r="GK82" s="51">
        <f t="shared" si="330"/>
        <v>0</v>
      </c>
      <c r="GL82" s="51">
        <f t="shared" si="330"/>
        <v>0</v>
      </c>
      <c r="GM82" s="51">
        <f t="shared" si="330"/>
        <v>0</v>
      </c>
      <c r="GN82" s="51">
        <f t="shared" si="330"/>
        <v>0</v>
      </c>
      <c r="GO82" s="51">
        <f t="shared" si="330"/>
        <v>0</v>
      </c>
      <c r="GP82" s="51">
        <f t="shared" si="330"/>
        <v>0</v>
      </c>
      <c r="GQ82" s="51">
        <f t="shared" si="330"/>
        <v>0</v>
      </c>
      <c r="GR82" s="51">
        <f t="shared" si="330"/>
        <v>0</v>
      </c>
      <c r="GS82" s="51">
        <f t="shared" si="330"/>
        <v>0</v>
      </c>
      <c r="GT82" s="51">
        <f t="shared" si="330"/>
        <v>0</v>
      </c>
      <c r="GU82" s="51">
        <f t="shared" si="331"/>
        <v>0</v>
      </c>
      <c r="GV82" s="51">
        <f t="shared" si="331"/>
        <v>0</v>
      </c>
      <c r="GW82" s="51">
        <f t="shared" si="331"/>
        <v>0</v>
      </c>
      <c r="GX82" s="51">
        <f t="shared" si="331"/>
        <v>0</v>
      </c>
      <c r="GY82" s="51">
        <f t="shared" si="331"/>
        <v>0</v>
      </c>
      <c r="GZ82" s="51">
        <f t="shared" si="331"/>
        <v>0</v>
      </c>
      <c r="HA82" s="51">
        <f t="shared" si="331"/>
        <v>0</v>
      </c>
      <c r="HB82" s="51">
        <f t="shared" si="331"/>
        <v>0</v>
      </c>
      <c r="HC82" s="51">
        <f t="shared" si="331"/>
        <v>0</v>
      </c>
      <c r="HD82" s="51">
        <f t="shared" si="331"/>
        <v>0</v>
      </c>
      <c r="HE82" s="51">
        <f t="shared" si="332"/>
        <v>0</v>
      </c>
      <c r="HF82" s="51">
        <f t="shared" si="332"/>
        <v>0</v>
      </c>
      <c r="HG82" s="51">
        <f t="shared" si="332"/>
        <v>0</v>
      </c>
      <c r="HH82" s="51">
        <f t="shared" si="332"/>
        <v>0</v>
      </c>
      <c r="HI82" s="51">
        <f t="shared" si="332"/>
        <v>0</v>
      </c>
      <c r="HJ82" s="51">
        <f t="shared" si="332"/>
        <v>0</v>
      </c>
      <c r="HK82" s="51">
        <f t="shared" si="332"/>
        <v>0</v>
      </c>
      <c r="HL82" s="51">
        <f t="shared" si="332"/>
        <v>0</v>
      </c>
      <c r="HM82" s="51">
        <f t="shared" si="332"/>
        <v>0</v>
      </c>
      <c r="HN82" s="51">
        <f t="shared" si="332"/>
        <v>0</v>
      </c>
      <c r="HO82" s="51">
        <f t="shared" si="332"/>
        <v>0</v>
      </c>
      <c r="HP82" s="51">
        <f t="shared" si="332"/>
        <v>0</v>
      </c>
      <c r="HR82" s="46">
        <v>79</v>
      </c>
      <c r="HS82" s="49">
        <f t="shared" si="310"/>
        <v>395</v>
      </c>
      <c r="HT82" s="52" t="str">
        <f t="shared" si="311"/>
        <v/>
      </c>
      <c r="HU82" s="63">
        <f t="shared" si="312"/>
        <v>0</v>
      </c>
      <c r="HV82" s="50">
        <f t="shared" si="353"/>
        <v>0</v>
      </c>
      <c r="HW82" s="50" t="str">
        <f t="shared" si="306"/>
        <v>06:35</v>
      </c>
      <c r="HX82" s="50">
        <v>0</v>
      </c>
      <c r="HY82" s="62">
        <f>HY81+HX82*Escenario1!$D$15*0.06</f>
        <v>468.72665229745769</v>
      </c>
      <c r="HZ82" s="50">
        <f t="shared" si="313"/>
        <v>0</v>
      </c>
      <c r="IA82" s="64">
        <f>IA81+HZ82*Escenario1!$D$15*0.06</f>
        <v>258.16395932323189</v>
      </c>
      <c r="IB82" s="54"/>
      <c r="IC82" s="47">
        <v>80</v>
      </c>
      <c r="ID82" s="48">
        <f t="shared" si="307"/>
        <v>0</v>
      </c>
      <c r="IE82" s="48">
        <f t="shared" si="333"/>
        <v>0</v>
      </c>
      <c r="IF82" s="48">
        <f t="shared" si="333"/>
        <v>0</v>
      </c>
      <c r="IG82" s="48">
        <f t="shared" si="333"/>
        <v>0</v>
      </c>
      <c r="IH82" s="48">
        <f t="shared" si="333"/>
        <v>0</v>
      </c>
      <c r="II82" s="48">
        <f t="shared" si="333"/>
        <v>0</v>
      </c>
      <c r="IJ82" s="48">
        <f t="shared" si="333"/>
        <v>0</v>
      </c>
      <c r="IK82" s="48">
        <f t="shared" si="333"/>
        <v>0</v>
      </c>
      <c r="IL82" s="48">
        <f t="shared" si="333"/>
        <v>0</v>
      </c>
      <c r="IM82" s="48">
        <f t="shared" si="333"/>
        <v>0</v>
      </c>
      <c r="IN82" s="48">
        <f t="shared" si="333"/>
        <v>0</v>
      </c>
      <c r="IO82" s="48">
        <f t="shared" si="334"/>
        <v>0</v>
      </c>
      <c r="IP82" s="48">
        <f t="shared" si="334"/>
        <v>0</v>
      </c>
      <c r="IQ82" s="48">
        <f t="shared" si="334"/>
        <v>0</v>
      </c>
      <c r="IR82" s="48">
        <f t="shared" si="334"/>
        <v>0</v>
      </c>
      <c r="IS82" s="48">
        <f t="shared" si="334"/>
        <v>0</v>
      </c>
      <c r="IT82" s="48">
        <f t="shared" si="334"/>
        <v>0</v>
      </c>
      <c r="IU82" s="48">
        <f t="shared" si="334"/>
        <v>0</v>
      </c>
      <c r="IV82" s="48">
        <f t="shared" si="334"/>
        <v>0</v>
      </c>
      <c r="IW82" s="48">
        <f t="shared" si="334"/>
        <v>0</v>
      </c>
      <c r="IX82" s="48">
        <f t="shared" si="334"/>
        <v>0</v>
      </c>
      <c r="IY82" s="48">
        <f t="shared" si="335"/>
        <v>0</v>
      </c>
      <c r="IZ82" s="48">
        <f t="shared" si="335"/>
        <v>0</v>
      </c>
      <c r="JA82" s="48">
        <f t="shared" si="335"/>
        <v>0</v>
      </c>
      <c r="JB82" s="48">
        <f t="shared" si="335"/>
        <v>0</v>
      </c>
      <c r="JC82" s="48">
        <f t="shared" si="335"/>
        <v>0</v>
      </c>
      <c r="JD82" s="48">
        <f t="shared" si="335"/>
        <v>0</v>
      </c>
      <c r="JE82" s="48">
        <f t="shared" si="335"/>
        <v>0</v>
      </c>
      <c r="JF82" s="48">
        <f t="shared" si="335"/>
        <v>0</v>
      </c>
      <c r="JG82" s="48">
        <f t="shared" si="335"/>
        <v>0</v>
      </c>
      <c r="JH82" s="48">
        <f t="shared" si="335"/>
        <v>0</v>
      </c>
      <c r="JI82" s="48">
        <f t="shared" si="336"/>
        <v>0</v>
      </c>
      <c r="JJ82" s="48">
        <f t="shared" si="336"/>
        <v>0</v>
      </c>
      <c r="JK82" s="48">
        <f t="shared" si="336"/>
        <v>0</v>
      </c>
      <c r="JL82" s="48">
        <f t="shared" si="336"/>
        <v>0</v>
      </c>
      <c r="JM82" s="48">
        <f t="shared" si="336"/>
        <v>0</v>
      </c>
      <c r="JN82" s="48">
        <f t="shared" si="336"/>
        <v>0</v>
      </c>
      <c r="JO82" s="48">
        <f t="shared" si="336"/>
        <v>0</v>
      </c>
      <c r="JP82" s="48">
        <f t="shared" si="336"/>
        <v>0</v>
      </c>
      <c r="JQ82" s="48">
        <f t="shared" si="336"/>
        <v>0</v>
      </c>
      <c r="JR82" s="48">
        <f t="shared" si="336"/>
        <v>0</v>
      </c>
      <c r="JS82" s="48">
        <f t="shared" si="337"/>
        <v>0</v>
      </c>
      <c r="JT82" s="48">
        <f t="shared" si="337"/>
        <v>0</v>
      </c>
      <c r="JU82" s="48">
        <f t="shared" si="337"/>
        <v>0</v>
      </c>
      <c r="JV82" s="48">
        <f t="shared" si="337"/>
        <v>0</v>
      </c>
      <c r="JW82" s="48">
        <f t="shared" si="337"/>
        <v>0</v>
      </c>
      <c r="JX82" s="48">
        <f t="shared" si="337"/>
        <v>0</v>
      </c>
      <c r="JY82" s="48">
        <f t="shared" si="337"/>
        <v>0</v>
      </c>
      <c r="JZ82" s="48">
        <f t="shared" si="337"/>
        <v>0</v>
      </c>
      <c r="KA82" s="48">
        <f t="shared" si="337"/>
        <v>0</v>
      </c>
      <c r="KB82" s="48">
        <f t="shared" si="337"/>
        <v>0</v>
      </c>
      <c r="KC82" s="48">
        <f t="shared" si="338"/>
        <v>0</v>
      </c>
      <c r="KD82" s="48">
        <f t="shared" si="338"/>
        <v>0</v>
      </c>
      <c r="KE82" s="48">
        <f t="shared" si="338"/>
        <v>0</v>
      </c>
      <c r="KF82" s="48">
        <f t="shared" si="338"/>
        <v>0</v>
      </c>
      <c r="KG82" s="48">
        <f t="shared" si="338"/>
        <v>0</v>
      </c>
      <c r="KH82" s="48">
        <f t="shared" si="338"/>
        <v>0</v>
      </c>
      <c r="KI82" s="48">
        <f t="shared" si="338"/>
        <v>0</v>
      </c>
      <c r="KJ82" s="48">
        <f t="shared" si="338"/>
        <v>0</v>
      </c>
      <c r="KK82" s="48">
        <f t="shared" si="338"/>
        <v>0</v>
      </c>
      <c r="KL82" s="48">
        <f t="shared" si="338"/>
        <v>0</v>
      </c>
      <c r="KM82" s="48">
        <f t="shared" si="339"/>
        <v>0</v>
      </c>
      <c r="KN82" s="48">
        <f t="shared" si="339"/>
        <v>0</v>
      </c>
      <c r="KO82" s="48">
        <f t="shared" si="339"/>
        <v>0</v>
      </c>
      <c r="KP82" s="48">
        <f t="shared" si="339"/>
        <v>0</v>
      </c>
      <c r="KQ82" s="48">
        <f t="shared" si="339"/>
        <v>0</v>
      </c>
      <c r="KR82" s="48">
        <f t="shared" si="339"/>
        <v>0</v>
      </c>
      <c r="KS82" s="48">
        <f t="shared" si="339"/>
        <v>0</v>
      </c>
      <c r="KT82" s="48">
        <f t="shared" si="339"/>
        <v>0</v>
      </c>
      <c r="KU82" s="48">
        <f t="shared" si="339"/>
        <v>0</v>
      </c>
      <c r="KV82" s="48">
        <f t="shared" si="339"/>
        <v>4.4751983576649488E-5</v>
      </c>
      <c r="KW82" s="48">
        <f t="shared" si="340"/>
        <v>1.1151658490373781E-4</v>
      </c>
      <c r="KX82" s="48">
        <f t="shared" si="340"/>
        <v>2.5595687974807398E-4</v>
      </c>
      <c r="KY82" s="48">
        <f t="shared" si="340"/>
        <v>5.8604981628922268E-4</v>
      </c>
      <c r="KZ82" s="48">
        <f t="shared" si="340"/>
        <v>1.3658629589843377E-3</v>
      </c>
      <c r="LA82" s="48">
        <f t="shared" si="340"/>
        <v>3.2093238342923826E-3</v>
      </c>
      <c r="LB82" s="48">
        <f t="shared" si="340"/>
        <v>7.8504339864859992E-3</v>
      </c>
      <c r="LC82" s="48">
        <f t="shared" si="340"/>
        <v>1.2976985830460603E-2</v>
      </c>
      <c r="LD82" s="48">
        <f t="shared" si="340"/>
        <v>6.7154609757989992E-3</v>
      </c>
      <c r="LE82" s="48">
        <f t="shared" si="340"/>
        <v>0</v>
      </c>
      <c r="LF82" s="48">
        <f t="shared" si="340"/>
        <v>0</v>
      </c>
      <c r="LG82" s="48">
        <f t="shared" si="341"/>
        <v>0</v>
      </c>
      <c r="LH82" s="48">
        <f t="shared" si="341"/>
        <v>0</v>
      </c>
      <c r="LI82" s="48">
        <f t="shared" si="341"/>
        <v>0</v>
      </c>
      <c r="LJ82" s="48">
        <f t="shared" si="341"/>
        <v>0</v>
      </c>
      <c r="LK82" s="48">
        <f t="shared" si="341"/>
        <v>0</v>
      </c>
      <c r="LL82" s="48">
        <f t="shared" si="341"/>
        <v>0</v>
      </c>
      <c r="LM82" s="48">
        <f t="shared" si="341"/>
        <v>0</v>
      </c>
      <c r="LN82" s="48">
        <f t="shared" si="341"/>
        <v>0</v>
      </c>
      <c r="LO82" s="48">
        <f t="shared" si="341"/>
        <v>0</v>
      </c>
      <c r="LP82" s="48">
        <f t="shared" si="341"/>
        <v>0</v>
      </c>
      <c r="LQ82" s="48">
        <f t="shared" si="342"/>
        <v>0</v>
      </c>
      <c r="LR82" s="48">
        <f t="shared" si="342"/>
        <v>0</v>
      </c>
      <c r="LS82" s="48">
        <f t="shared" si="342"/>
        <v>0</v>
      </c>
      <c r="LT82" s="48">
        <f t="shared" si="342"/>
        <v>0</v>
      </c>
      <c r="LU82" s="48">
        <f t="shared" si="342"/>
        <v>0</v>
      </c>
      <c r="LV82" s="48">
        <f t="shared" si="342"/>
        <v>0</v>
      </c>
      <c r="LW82" s="48">
        <f t="shared" si="342"/>
        <v>0</v>
      </c>
      <c r="LX82" s="48">
        <f t="shared" si="342"/>
        <v>0</v>
      </c>
      <c r="LY82" s="48">
        <f t="shared" si="342"/>
        <v>0</v>
      </c>
      <c r="LZ82" s="48">
        <f t="shared" si="342"/>
        <v>0</v>
      </c>
      <c r="MA82" s="48">
        <f t="shared" si="343"/>
        <v>0</v>
      </c>
      <c r="MB82" s="48">
        <f t="shared" si="343"/>
        <v>0</v>
      </c>
      <c r="MC82" s="48">
        <f t="shared" si="343"/>
        <v>0</v>
      </c>
      <c r="MD82" s="48">
        <f t="shared" si="343"/>
        <v>0</v>
      </c>
      <c r="ME82" s="48">
        <f t="shared" si="343"/>
        <v>0</v>
      </c>
      <c r="MF82" s="48">
        <f t="shared" si="343"/>
        <v>0</v>
      </c>
      <c r="MG82" s="48">
        <f t="shared" si="343"/>
        <v>0</v>
      </c>
      <c r="MH82" s="48">
        <f t="shared" si="343"/>
        <v>0</v>
      </c>
      <c r="MI82" s="48">
        <f t="shared" si="343"/>
        <v>0</v>
      </c>
      <c r="MJ82" s="48">
        <f t="shared" si="343"/>
        <v>0</v>
      </c>
      <c r="MK82" s="48">
        <f t="shared" si="344"/>
        <v>0</v>
      </c>
      <c r="ML82" s="48">
        <f t="shared" si="344"/>
        <v>0</v>
      </c>
      <c r="MM82" s="48">
        <f t="shared" si="344"/>
        <v>0</v>
      </c>
      <c r="MN82" s="48">
        <f t="shared" si="344"/>
        <v>0</v>
      </c>
      <c r="MO82" s="48">
        <f t="shared" si="344"/>
        <v>0</v>
      </c>
      <c r="MP82" s="48">
        <f t="shared" si="344"/>
        <v>0</v>
      </c>
      <c r="MQ82" s="48">
        <f t="shared" si="344"/>
        <v>0</v>
      </c>
      <c r="MR82" s="48">
        <f t="shared" si="344"/>
        <v>0</v>
      </c>
      <c r="MS82" s="48">
        <f t="shared" si="344"/>
        <v>0</v>
      </c>
      <c r="MT82" s="48">
        <f t="shared" si="344"/>
        <v>0</v>
      </c>
      <c r="MU82" s="48">
        <f t="shared" si="345"/>
        <v>0</v>
      </c>
      <c r="MV82" s="48">
        <f t="shared" si="345"/>
        <v>0</v>
      </c>
      <c r="MW82" s="48">
        <f t="shared" si="345"/>
        <v>0</v>
      </c>
      <c r="MX82" s="48">
        <f t="shared" si="345"/>
        <v>0</v>
      </c>
      <c r="MY82" s="48">
        <f t="shared" si="345"/>
        <v>0</v>
      </c>
      <c r="MZ82" s="48">
        <f t="shared" si="345"/>
        <v>0</v>
      </c>
      <c r="NA82" s="48">
        <f t="shared" si="345"/>
        <v>0</v>
      </c>
      <c r="NB82" s="48">
        <f t="shared" si="345"/>
        <v>0</v>
      </c>
      <c r="NC82" s="48">
        <f t="shared" si="345"/>
        <v>0</v>
      </c>
      <c r="ND82" s="48">
        <f t="shared" si="345"/>
        <v>0</v>
      </c>
      <c r="NE82" s="48">
        <f t="shared" si="346"/>
        <v>0</v>
      </c>
      <c r="NF82" s="48">
        <f t="shared" si="346"/>
        <v>0</v>
      </c>
      <c r="NG82" s="48">
        <f t="shared" si="346"/>
        <v>0</v>
      </c>
      <c r="NH82" s="48">
        <f t="shared" si="346"/>
        <v>0</v>
      </c>
      <c r="NI82" s="48">
        <f t="shared" si="346"/>
        <v>0</v>
      </c>
      <c r="NJ82" s="48">
        <f t="shared" si="346"/>
        <v>0</v>
      </c>
      <c r="NK82" s="48">
        <f t="shared" si="346"/>
        <v>0</v>
      </c>
      <c r="NL82" s="48">
        <f t="shared" si="346"/>
        <v>0</v>
      </c>
      <c r="NM82" s="48">
        <f t="shared" si="346"/>
        <v>0</v>
      </c>
      <c r="NN82" s="48">
        <f t="shared" si="346"/>
        <v>0</v>
      </c>
      <c r="NO82" s="48">
        <f t="shared" si="347"/>
        <v>0</v>
      </c>
      <c r="NP82" s="48">
        <f t="shared" si="347"/>
        <v>0</v>
      </c>
      <c r="NQ82" s="48">
        <f t="shared" si="347"/>
        <v>0</v>
      </c>
      <c r="NR82" s="48">
        <f t="shared" si="347"/>
        <v>0</v>
      </c>
      <c r="NS82" s="48">
        <f t="shared" si="347"/>
        <v>0</v>
      </c>
      <c r="NT82" s="48">
        <f t="shared" si="347"/>
        <v>0</v>
      </c>
      <c r="NU82" s="48">
        <f t="shared" si="347"/>
        <v>0</v>
      </c>
      <c r="NV82" s="48">
        <f t="shared" si="347"/>
        <v>0</v>
      </c>
      <c r="NW82" s="48">
        <f t="shared" si="347"/>
        <v>0</v>
      </c>
      <c r="NX82" s="48">
        <f t="shared" si="347"/>
        <v>0</v>
      </c>
      <c r="NY82" s="48">
        <f t="shared" si="348"/>
        <v>0</v>
      </c>
      <c r="NZ82" s="48">
        <f t="shared" si="348"/>
        <v>0</v>
      </c>
      <c r="OA82" s="48">
        <f t="shared" si="348"/>
        <v>0</v>
      </c>
      <c r="OB82" s="48">
        <f t="shared" si="348"/>
        <v>0</v>
      </c>
      <c r="OC82" s="48">
        <f t="shared" si="348"/>
        <v>0</v>
      </c>
      <c r="OD82" s="48">
        <f t="shared" si="348"/>
        <v>0</v>
      </c>
      <c r="OE82" s="48">
        <f t="shared" si="348"/>
        <v>0</v>
      </c>
      <c r="OF82" s="48">
        <f t="shared" si="348"/>
        <v>0</v>
      </c>
      <c r="OG82" s="48">
        <f t="shared" si="348"/>
        <v>0</v>
      </c>
      <c r="OH82" s="48">
        <f t="shared" si="348"/>
        <v>0</v>
      </c>
      <c r="OI82" s="48">
        <f t="shared" si="349"/>
        <v>0</v>
      </c>
      <c r="OJ82" s="48">
        <f t="shared" si="349"/>
        <v>0</v>
      </c>
      <c r="OK82" s="48">
        <f t="shared" si="349"/>
        <v>0</v>
      </c>
      <c r="OL82" s="48">
        <f t="shared" si="349"/>
        <v>0</v>
      </c>
      <c r="OM82" s="48">
        <f t="shared" si="349"/>
        <v>0</v>
      </c>
      <c r="ON82" s="48">
        <f t="shared" si="349"/>
        <v>0</v>
      </c>
      <c r="OO82" s="48">
        <f t="shared" si="349"/>
        <v>0</v>
      </c>
      <c r="OP82" s="48">
        <f t="shared" si="349"/>
        <v>0</v>
      </c>
      <c r="OQ82" s="48">
        <f t="shared" si="349"/>
        <v>0</v>
      </c>
      <c r="OR82" s="48">
        <f t="shared" si="349"/>
        <v>0</v>
      </c>
      <c r="OS82" s="48">
        <f t="shared" si="350"/>
        <v>0</v>
      </c>
      <c r="OT82" s="48">
        <f t="shared" si="350"/>
        <v>0</v>
      </c>
      <c r="OU82" s="48">
        <f t="shared" si="350"/>
        <v>0</v>
      </c>
      <c r="OV82" s="48">
        <f t="shared" si="350"/>
        <v>0</v>
      </c>
      <c r="OW82" s="48">
        <f t="shared" si="350"/>
        <v>0</v>
      </c>
      <c r="OX82" s="48">
        <f t="shared" si="350"/>
        <v>0</v>
      </c>
      <c r="OY82" s="48">
        <f t="shared" si="350"/>
        <v>0</v>
      </c>
      <c r="OZ82" s="48">
        <f t="shared" si="350"/>
        <v>0</v>
      </c>
      <c r="PA82" s="48">
        <f t="shared" si="350"/>
        <v>0</v>
      </c>
      <c r="PB82" s="48">
        <f t="shared" si="350"/>
        <v>0</v>
      </c>
      <c r="PC82" s="48">
        <f t="shared" si="351"/>
        <v>0</v>
      </c>
      <c r="PD82" s="48">
        <f t="shared" si="351"/>
        <v>0</v>
      </c>
      <c r="PE82" s="48">
        <f t="shared" si="351"/>
        <v>0</v>
      </c>
      <c r="PF82" s="48">
        <f t="shared" si="351"/>
        <v>0</v>
      </c>
      <c r="PG82" s="48">
        <f t="shared" si="351"/>
        <v>0</v>
      </c>
      <c r="PH82" s="48">
        <f t="shared" si="351"/>
        <v>0</v>
      </c>
      <c r="PI82" s="48">
        <f t="shared" si="351"/>
        <v>0</v>
      </c>
      <c r="PJ82" s="48">
        <f t="shared" si="351"/>
        <v>0</v>
      </c>
      <c r="PK82" s="48">
        <f t="shared" si="351"/>
        <v>0</v>
      </c>
      <c r="PL82" s="48">
        <f t="shared" si="351"/>
        <v>0</v>
      </c>
      <c r="PM82" s="48">
        <f t="shared" si="351"/>
        <v>0</v>
      </c>
      <c r="PN82" s="48">
        <f t="shared" si="351"/>
        <v>0</v>
      </c>
    </row>
    <row r="83" spans="1:430" x14ac:dyDescent="0.3">
      <c r="A83" s="87" t="s">
        <v>45</v>
      </c>
      <c r="B83" s="88"/>
      <c r="C83" s="88"/>
      <c r="D83" s="89"/>
      <c r="E83" s="90">
        <f>MAX(F126:F318)</f>
        <v>1.3123820000000002</v>
      </c>
      <c r="F83" s="90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S83" s="12"/>
      <c r="W83" s="46">
        <v>80</v>
      </c>
      <c r="X83" s="49">
        <f t="shared" si="308"/>
        <v>400</v>
      </c>
      <c r="Y83" s="52" t="str">
        <f t="shared" si="303"/>
        <v/>
      </c>
      <c r="Z83" s="63">
        <f t="shared" si="304"/>
        <v>0</v>
      </c>
      <c r="AA83" s="50">
        <f t="shared" si="352"/>
        <v>0</v>
      </c>
      <c r="AB83" s="50">
        <v>0</v>
      </c>
      <c r="AC83" s="62">
        <f t="shared" si="309"/>
        <v>211.7758949671387</v>
      </c>
      <c r="AD83" s="54"/>
      <c r="AE83" s="46">
        <v>81</v>
      </c>
      <c r="AF83" s="51">
        <f t="shared" si="305"/>
        <v>0</v>
      </c>
      <c r="AG83" s="51">
        <f t="shared" si="314"/>
        <v>0</v>
      </c>
      <c r="AH83" s="51">
        <f t="shared" si="314"/>
        <v>0</v>
      </c>
      <c r="AI83" s="51">
        <f t="shared" si="314"/>
        <v>0</v>
      </c>
      <c r="AJ83" s="51">
        <f t="shared" si="314"/>
        <v>0</v>
      </c>
      <c r="AK83" s="51">
        <f t="shared" si="314"/>
        <v>0</v>
      </c>
      <c r="AL83" s="51">
        <f t="shared" si="314"/>
        <v>0</v>
      </c>
      <c r="AM83" s="51">
        <f t="shared" si="314"/>
        <v>0</v>
      </c>
      <c r="AN83" s="51">
        <f t="shared" si="314"/>
        <v>0</v>
      </c>
      <c r="AO83" s="51">
        <f t="shared" si="314"/>
        <v>0</v>
      </c>
      <c r="AP83" s="51">
        <f t="shared" si="314"/>
        <v>0</v>
      </c>
      <c r="AQ83" s="51">
        <f t="shared" si="315"/>
        <v>0</v>
      </c>
      <c r="AR83" s="51">
        <f t="shared" si="315"/>
        <v>0</v>
      </c>
      <c r="AS83" s="51">
        <f t="shared" si="315"/>
        <v>0</v>
      </c>
      <c r="AT83" s="51">
        <f t="shared" si="315"/>
        <v>0</v>
      </c>
      <c r="AU83" s="51">
        <f t="shared" si="315"/>
        <v>0</v>
      </c>
      <c r="AV83" s="51">
        <f t="shared" si="315"/>
        <v>0</v>
      </c>
      <c r="AW83" s="51">
        <f t="shared" si="315"/>
        <v>0</v>
      </c>
      <c r="AX83" s="51">
        <f t="shared" si="315"/>
        <v>0</v>
      </c>
      <c r="AY83" s="51">
        <f t="shared" si="315"/>
        <v>0</v>
      </c>
      <c r="AZ83" s="51">
        <f t="shared" si="315"/>
        <v>0</v>
      </c>
      <c r="BA83" s="51">
        <f t="shared" si="316"/>
        <v>0</v>
      </c>
      <c r="BB83" s="51">
        <f t="shared" si="316"/>
        <v>0</v>
      </c>
      <c r="BC83" s="51">
        <f t="shared" si="316"/>
        <v>0</v>
      </c>
      <c r="BD83" s="51">
        <f t="shared" si="316"/>
        <v>0</v>
      </c>
      <c r="BE83" s="51">
        <f t="shared" si="316"/>
        <v>0</v>
      </c>
      <c r="BF83" s="51">
        <f t="shared" si="316"/>
        <v>0</v>
      </c>
      <c r="BG83" s="51">
        <f t="shared" si="316"/>
        <v>0</v>
      </c>
      <c r="BH83" s="51">
        <f t="shared" si="316"/>
        <v>0</v>
      </c>
      <c r="BI83" s="51">
        <f t="shared" si="316"/>
        <v>0</v>
      </c>
      <c r="BJ83" s="51">
        <f t="shared" si="316"/>
        <v>0</v>
      </c>
      <c r="BK83" s="51">
        <f t="shared" si="317"/>
        <v>0</v>
      </c>
      <c r="BL83" s="51">
        <f t="shared" si="317"/>
        <v>0</v>
      </c>
      <c r="BM83" s="51">
        <f t="shared" si="317"/>
        <v>0</v>
      </c>
      <c r="BN83" s="51">
        <f t="shared" si="317"/>
        <v>0</v>
      </c>
      <c r="BO83" s="51">
        <f t="shared" si="317"/>
        <v>0</v>
      </c>
      <c r="BP83" s="51">
        <f t="shared" si="317"/>
        <v>0</v>
      </c>
      <c r="BQ83" s="51">
        <f t="shared" si="317"/>
        <v>0</v>
      </c>
      <c r="BR83" s="51">
        <f t="shared" si="317"/>
        <v>0</v>
      </c>
      <c r="BS83" s="51">
        <f t="shared" si="317"/>
        <v>0</v>
      </c>
      <c r="BT83" s="51">
        <f t="shared" si="317"/>
        <v>0</v>
      </c>
      <c r="BU83" s="51">
        <f t="shared" si="318"/>
        <v>0</v>
      </c>
      <c r="BV83" s="51">
        <f t="shared" si="318"/>
        <v>0</v>
      </c>
      <c r="BW83" s="51">
        <f t="shared" si="318"/>
        <v>0</v>
      </c>
      <c r="BX83" s="51">
        <f t="shared" si="318"/>
        <v>0</v>
      </c>
      <c r="BY83" s="51">
        <f t="shared" si="318"/>
        <v>0</v>
      </c>
      <c r="BZ83" s="51">
        <f t="shared" si="318"/>
        <v>0</v>
      </c>
      <c r="CA83" s="51">
        <f t="shared" si="318"/>
        <v>0</v>
      </c>
      <c r="CB83" s="51">
        <f t="shared" si="318"/>
        <v>0</v>
      </c>
      <c r="CC83" s="51">
        <f t="shared" si="318"/>
        <v>0</v>
      </c>
      <c r="CD83" s="51">
        <f t="shared" si="318"/>
        <v>0</v>
      </c>
      <c r="CE83" s="51">
        <f t="shared" si="319"/>
        <v>0</v>
      </c>
      <c r="CF83" s="51">
        <f t="shared" si="319"/>
        <v>0</v>
      </c>
      <c r="CG83" s="51">
        <f t="shared" si="319"/>
        <v>0</v>
      </c>
      <c r="CH83" s="51">
        <f t="shared" si="319"/>
        <v>0</v>
      </c>
      <c r="CI83" s="51">
        <f t="shared" si="319"/>
        <v>0</v>
      </c>
      <c r="CJ83" s="51">
        <f t="shared" si="319"/>
        <v>0</v>
      </c>
      <c r="CK83" s="51">
        <f t="shared" si="319"/>
        <v>0</v>
      </c>
      <c r="CL83" s="51">
        <f t="shared" si="319"/>
        <v>0</v>
      </c>
      <c r="CM83" s="51">
        <f t="shared" si="319"/>
        <v>0</v>
      </c>
      <c r="CN83" s="51">
        <f t="shared" si="319"/>
        <v>1.4372901692793086E-5</v>
      </c>
      <c r="CO83" s="51">
        <f t="shared" si="320"/>
        <v>2.7857067307628778E-5</v>
      </c>
      <c r="CP83" s="51">
        <f t="shared" si="320"/>
        <v>4.1075027703360157E-5</v>
      </c>
      <c r="CQ83" s="51">
        <f t="shared" si="320"/>
        <v>5.9699549011322866E-5</v>
      </c>
      <c r="CR83" s="51">
        <f t="shared" si="320"/>
        <v>8.7540741517313391E-5</v>
      </c>
      <c r="CS83" s="51">
        <f t="shared" si="320"/>
        <v>1.2837388479443857E-4</v>
      </c>
      <c r="CT83" s="51">
        <f t="shared" si="320"/>
        <v>1.8776725283595457E-4</v>
      </c>
      <c r="CU83" s="51">
        <f t="shared" si="320"/>
        <v>2.7490993918839258E-4</v>
      </c>
      <c r="CV83" s="51">
        <f t="shared" si="320"/>
        <v>4.0443968208431289E-4</v>
      </c>
      <c r="CW83" s="51">
        <f t="shared" si="320"/>
        <v>5.9827068957529241E-4</v>
      </c>
      <c r="CX83" s="51">
        <f t="shared" si="320"/>
        <v>8.8742146466493359E-4</v>
      </c>
      <c r="CY83" s="51">
        <f t="shared" si="321"/>
        <v>1.3138426304416823E-3</v>
      </c>
      <c r="CZ83" s="51">
        <f t="shared" si="321"/>
        <v>1.9322447552118155E-3</v>
      </c>
      <c r="DA83" s="51">
        <f t="shared" si="321"/>
        <v>2.9578823769679957E-3</v>
      </c>
      <c r="DB83" s="51">
        <f t="shared" si="321"/>
        <v>4.3725776573519236E-3</v>
      </c>
      <c r="DC83" s="51">
        <f t="shared" si="321"/>
        <v>5.6037913669719245E-3</v>
      </c>
      <c r="DD83" s="51">
        <f t="shared" si="321"/>
        <v>6.0067150249743864E-3</v>
      </c>
      <c r="DE83" s="51">
        <f t="shared" si="321"/>
        <v>5.0334268353983951E-3</v>
      </c>
      <c r="DF83" s="51">
        <f t="shared" si="321"/>
        <v>2.648818732339102E-3</v>
      </c>
      <c r="DG83" s="51">
        <f t="shared" si="321"/>
        <v>7.6072713075802073E-4</v>
      </c>
      <c r="DH83" s="51">
        <f t="shared" si="321"/>
        <v>0</v>
      </c>
      <c r="DI83" s="51">
        <f t="shared" si="322"/>
        <v>0</v>
      </c>
      <c r="DJ83" s="51">
        <f t="shared" si="322"/>
        <v>0</v>
      </c>
      <c r="DK83" s="51">
        <f t="shared" si="322"/>
        <v>0</v>
      </c>
      <c r="DL83" s="51">
        <f t="shared" si="322"/>
        <v>0</v>
      </c>
      <c r="DM83" s="51">
        <f t="shared" si="322"/>
        <v>0</v>
      </c>
      <c r="DN83" s="51">
        <f t="shared" si="322"/>
        <v>0</v>
      </c>
      <c r="DO83" s="51">
        <f t="shared" si="322"/>
        <v>0</v>
      </c>
      <c r="DP83" s="51">
        <f t="shared" si="322"/>
        <v>0</v>
      </c>
      <c r="DQ83" s="51">
        <f t="shared" si="322"/>
        <v>0</v>
      </c>
      <c r="DR83" s="51">
        <f t="shared" si="322"/>
        <v>0</v>
      </c>
      <c r="DS83" s="51">
        <f t="shared" si="323"/>
        <v>0</v>
      </c>
      <c r="DT83" s="51">
        <f t="shared" si="323"/>
        <v>0</v>
      </c>
      <c r="DU83" s="51">
        <f t="shared" si="323"/>
        <v>0</v>
      </c>
      <c r="DV83" s="51">
        <f t="shared" si="323"/>
        <v>0</v>
      </c>
      <c r="DW83" s="51">
        <f t="shared" si="323"/>
        <v>0</v>
      </c>
      <c r="DX83" s="51">
        <f t="shared" si="323"/>
        <v>0</v>
      </c>
      <c r="DY83" s="51">
        <f t="shared" si="323"/>
        <v>0</v>
      </c>
      <c r="DZ83" s="51">
        <f t="shared" si="323"/>
        <v>0</v>
      </c>
      <c r="EA83" s="51">
        <f t="shared" si="323"/>
        <v>0</v>
      </c>
      <c r="EB83" s="51">
        <f t="shared" si="323"/>
        <v>0</v>
      </c>
      <c r="EC83" s="51">
        <f t="shared" si="324"/>
        <v>0</v>
      </c>
      <c r="ED83" s="51">
        <f t="shared" si="324"/>
        <v>0</v>
      </c>
      <c r="EE83" s="51">
        <f t="shared" si="324"/>
        <v>0</v>
      </c>
      <c r="EF83" s="51">
        <f t="shared" si="324"/>
        <v>0</v>
      </c>
      <c r="EG83" s="51">
        <f t="shared" si="324"/>
        <v>0</v>
      </c>
      <c r="EH83" s="51">
        <f t="shared" si="324"/>
        <v>0</v>
      </c>
      <c r="EI83" s="51">
        <f t="shared" si="324"/>
        <v>0</v>
      </c>
      <c r="EJ83" s="51">
        <f t="shared" si="324"/>
        <v>0</v>
      </c>
      <c r="EK83" s="51">
        <f t="shared" si="324"/>
        <v>0</v>
      </c>
      <c r="EL83" s="51">
        <f t="shared" si="324"/>
        <v>0</v>
      </c>
      <c r="EM83" s="51">
        <f t="shared" si="325"/>
        <v>0</v>
      </c>
      <c r="EN83" s="51">
        <f t="shared" si="325"/>
        <v>0</v>
      </c>
      <c r="EO83" s="51">
        <f t="shared" si="325"/>
        <v>0</v>
      </c>
      <c r="EP83" s="51">
        <f t="shared" si="325"/>
        <v>0</v>
      </c>
      <c r="EQ83" s="51">
        <f t="shared" si="325"/>
        <v>0</v>
      </c>
      <c r="ER83" s="51">
        <f t="shared" si="325"/>
        <v>0</v>
      </c>
      <c r="ES83" s="51">
        <f t="shared" si="325"/>
        <v>0</v>
      </c>
      <c r="ET83" s="51">
        <f t="shared" si="325"/>
        <v>0</v>
      </c>
      <c r="EU83" s="51">
        <f t="shared" si="325"/>
        <v>0</v>
      </c>
      <c r="EV83" s="51">
        <f t="shared" si="325"/>
        <v>0</v>
      </c>
      <c r="EW83" s="51">
        <f t="shared" si="326"/>
        <v>0</v>
      </c>
      <c r="EX83" s="51">
        <f t="shared" si="326"/>
        <v>0</v>
      </c>
      <c r="EY83" s="51">
        <f t="shared" si="326"/>
        <v>0</v>
      </c>
      <c r="EZ83" s="51">
        <f t="shared" si="326"/>
        <v>0</v>
      </c>
      <c r="FA83" s="51">
        <f t="shared" si="326"/>
        <v>0</v>
      </c>
      <c r="FB83" s="51">
        <f t="shared" si="326"/>
        <v>0</v>
      </c>
      <c r="FC83" s="51">
        <f t="shared" si="326"/>
        <v>0</v>
      </c>
      <c r="FD83" s="51">
        <f t="shared" si="326"/>
        <v>0</v>
      </c>
      <c r="FE83" s="51">
        <f t="shared" si="326"/>
        <v>0</v>
      </c>
      <c r="FF83" s="51">
        <f t="shared" si="326"/>
        <v>0</v>
      </c>
      <c r="FG83" s="51">
        <f t="shared" si="327"/>
        <v>0</v>
      </c>
      <c r="FH83" s="51">
        <f t="shared" si="327"/>
        <v>0</v>
      </c>
      <c r="FI83" s="51">
        <f t="shared" si="327"/>
        <v>0</v>
      </c>
      <c r="FJ83" s="51">
        <f t="shared" si="327"/>
        <v>0</v>
      </c>
      <c r="FK83" s="51">
        <f t="shared" si="327"/>
        <v>0</v>
      </c>
      <c r="FL83" s="51">
        <f t="shared" si="327"/>
        <v>0</v>
      </c>
      <c r="FM83" s="51">
        <f t="shared" si="327"/>
        <v>0</v>
      </c>
      <c r="FN83" s="51">
        <f t="shared" si="327"/>
        <v>0</v>
      </c>
      <c r="FO83" s="51">
        <f t="shared" si="327"/>
        <v>0</v>
      </c>
      <c r="FP83" s="51">
        <f t="shared" si="327"/>
        <v>0</v>
      </c>
      <c r="FQ83" s="51">
        <f t="shared" si="328"/>
        <v>0</v>
      </c>
      <c r="FR83" s="51">
        <f t="shared" si="328"/>
        <v>0</v>
      </c>
      <c r="FS83" s="51">
        <f t="shared" si="328"/>
        <v>0</v>
      </c>
      <c r="FT83" s="51">
        <f t="shared" si="328"/>
        <v>0</v>
      </c>
      <c r="FU83" s="51">
        <f t="shared" si="328"/>
        <v>0</v>
      </c>
      <c r="FV83" s="51">
        <f t="shared" si="328"/>
        <v>0</v>
      </c>
      <c r="FW83" s="51">
        <f t="shared" si="328"/>
        <v>0</v>
      </c>
      <c r="FX83" s="51">
        <f t="shared" si="328"/>
        <v>0</v>
      </c>
      <c r="FY83" s="51">
        <f t="shared" si="328"/>
        <v>0</v>
      </c>
      <c r="FZ83" s="51">
        <f t="shared" si="328"/>
        <v>0</v>
      </c>
      <c r="GA83" s="51">
        <f t="shared" si="329"/>
        <v>0</v>
      </c>
      <c r="GB83" s="51">
        <f t="shared" si="329"/>
        <v>0</v>
      </c>
      <c r="GC83" s="51">
        <f t="shared" si="329"/>
        <v>0</v>
      </c>
      <c r="GD83" s="51">
        <f t="shared" si="329"/>
        <v>0</v>
      </c>
      <c r="GE83" s="51">
        <f t="shared" si="329"/>
        <v>0</v>
      </c>
      <c r="GF83" s="51">
        <f t="shared" si="329"/>
        <v>0</v>
      </c>
      <c r="GG83" s="51">
        <f t="shared" si="329"/>
        <v>0</v>
      </c>
      <c r="GH83" s="51">
        <f t="shared" si="329"/>
        <v>0</v>
      </c>
      <c r="GI83" s="51">
        <f t="shared" si="329"/>
        <v>0</v>
      </c>
      <c r="GJ83" s="51">
        <f t="shared" si="329"/>
        <v>0</v>
      </c>
      <c r="GK83" s="51">
        <f t="shared" si="330"/>
        <v>0</v>
      </c>
      <c r="GL83" s="51">
        <f t="shared" si="330"/>
        <v>0</v>
      </c>
      <c r="GM83" s="51">
        <f t="shared" si="330"/>
        <v>0</v>
      </c>
      <c r="GN83" s="51">
        <f t="shared" si="330"/>
        <v>0</v>
      </c>
      <c r="GO83" s="51">
        <f t="shared" si="330"/>
        <v>0</v>
      </c>
      <c r="GP83" s="51">
        <f t="shared" si="330"/>
        <v>0</v>
      </c>
      <c r="GQ83" s="51">
        <f t="shared" si="330"/>
        <v>0</v>
      </c>
      <c r="GR83" s="51">
        <f t="shared" si="330"/>
        <v>0</v>
      </c>
      <c r="GS83" s="51">
        <f t="shared" si="330"/>
        <v>0</v>
      </c>
      <c r="GT83" s="51">
        <f t="shared" si="330"/>
        <v>0</v>
      </c>
      <c r="GU83" s="51">
        <f t="shared" si="331"/>
        <v>0</v>
      </c>
      <c r="GV83" s="51">
        <f t="shared" si="331"/>
        <v>0</v>
      </c>
      <c r="GW83" s="51">
        <f t="shared" si="331"/>
        <v>0</v>
      </c>
      <c r="GX83" s="51">
        <f t="shared" si="331"/>
        <v>0</v>
      </c>
      <c r="GY83" s="51">
        <f t="shared" si="331"/>
        <v>0</v>
      </c>
      <c r="GZ83" s="51">
        <f t="shared" si="331"/>
        <v>0</v>
      </c>
      <c r="HA83" s="51">
        <f t="shared" si="331"/>
        <v>0</v>
      </c>
      <c r="HB83" s="51">
        <f t="shared" si="331"/>
        <v>0</v>
      </c>
      <c r="HC83" s="51">
        <f t="shared" si="331"/>
        <v>0</v>
      </c>
      <c r="HD83" s="51">
        <f t="shared" si="331"/>
        <v>0</v>
      </c>
      <c r="HE83" s="51">
        <f t="shared" si="332"/>
        <v>0</v>
      </c>
      <c r="HF83" s="51">
        <f t="shared" si="332"/>
        <v>0</v>
      </c>
      <c r="HG83" s="51">
        <f t="shared" si="332"/>
        <v>0</v>
      </c>
      <c r="HH83" s="51">
        <f t="shared" si="332"/>
        <v>0</v>
      </c>
      <c r="HI83" s="51">
        <f t="shared" si="332"/>
        <v>0</v>
      </c>
      <c r="HJ83" s="51">
        <f t="shared" si="332"/>
        <v>0</v>
      </c>
      <c r="HK83" s="51">
        <f t="shared" si="332"/>
        <v>0</v>
      </c>
      <c r="HL83" s="51">
        <f t="shared" si="332"/>
        <v>0</v>
      </c>
      <c r="HM83" s="51">
        <f t="shared" si="332"/>
        <v>0</v>
      </c>
      <c r="HN83" s="51">
        <f t="shared" si="332"/>
        <v>0</v>
      </c>
      <c r="HO83" s="51">
        <f t="shared" si="332"/>
        <v>0</v>
      </c>
      <c r="HP83" s="51">
        <f t="shared" si="332"/>
        <v>0</v>
      </c>
      <c r="HR83" s="46">
        <v>80</v>
      </c>
      <c r="HS83" s="49">
        <f t="shared" si="310"/>
        <v>400</v>
      </c>
      <c r="HT83" s="52" t="str">
        <f t="shared" si="311"/>
        <v/>
      </c>
      <c r="HU83" s="63">
        <f t="shared" si="312"/>
        <v>0</v>
      </c>
      <c r="HV83" s="50">
        <f t="shared" si="353"/>
        <v>0</v>
      </c>
      <c r="HW83" s="50" t="str">
        <f t="shared" si="306"/>
        <v>06:40</v>
      </c>
      <c r="HX83" s="50">
        <v>0</v>
      </c>
      <c r="HY83" s="62">
        <f>HY82+HX83*Escenario1!$D$15*0.06</f>
        <v>468.72665229745769</v>
      </c>
      <c r="HZ83" s="50">
        <f t="shared" si="313"/>
        <v>0</v>
      </c>
      <c r="IA83" s="64">
        <f>IA82+HZ83*Escenario1!$D$15*0.06</f>
        <v>258.16395932323189</v>
      </c>
      <c r="IB83" s="54"/>
      <c r="IC83" s="47">
        <v>81</v>
      </c>
      <c r="ID83" s="48">
        <f t="shared" si="307"/>
        <v>0</v>
      </c>
      <c r="IE83" s="48">
        <f t="shared" si="333"/>
        <v>0</v>
      </c>
      <c r="IF83" s="48">
        <f t="shared" si="333"/>
        <v>0</v>
      </c>
      <c r="IG83" s="48">
        <f t="shared" si="333"/>
        <v>0</v>
      </c>
      <c r="IH83" s="48">
        <f t="shared" si="333"/>
        <v>0</v>
      </c>
      <c r="II83" s="48">
        <f t="shared" si="333"/>
        <v>0</v>
      </c>
      <c r="IJ83" s="48">
        <f t="shared" si="333"/>
        <v>0</v>
      </c>
      <c r="IK83" s="48">
        <f t="shared" si="333"/>
        <v>0</v>
      </c>
      <c r="IL83" s="48">
        <f t="shared" si="333"/>
        <v>0</v>
      </c>
      <c r="IM83" s="48">
        <f t="shared" si="333"/>
        <v>0</v>
      </c>
      <c r="IN83" s="48">
        <f t="shared" si="333"/>
        <v>0</v>
      </c>
      <c r="IO83" s="48">
        <f t="shared" si="334"/>
        <v>0</v>
      </c>
      <c r="IP83" s="48">
        <f t="shared" si="334"/>
        <v>0</v>
      </c>
      <c r="IQ83" s="48">
        <f t="shared" si="334"/>
        <v>0</v>
      </c>
      <c r="IR83" s="48">
        <f t="shared" si="334"/>
        <v>0</v>
      </c>
      <c r="IS83" s="48">
        <f t="shared" si="334"/>
        <v>0</v>
      </c>
      <c r="IT83" s="48">
        <f t="shared" si="334"/>
        <v>0</v>
      </c>
      <c r="IU83" s="48">
        <f t="shared" si="334"/>
        <v>0</v>
      </c>
      <c r="IV83" s="48">
        <f t="shared" si="334"/>
        <v>0</v>
      </c>
      <c r="IW83" s="48">
        <f t="shared" si="334"/>
        <v>0</v>
      </c>
      <c r="IX83" s="48">
        <f t="shared" si="334"/>
        <v>0</v>
      </c>
      <c r="IY83" s="48">
        <f t="shared" si="335"/>
        <v>0</v>
      </c>
      <c r="IZ83" s="48">
        <f t="shared" si="335"/>
        <v>0</v>
      </c>
      <c r="JA83" s="48">
        <f t="shared" si="335"/>
        <v>0</v>
      </c>
      <c r="JB83" s="48">
        <f t="shared" si="335"/>
        <v>0</v>
      </c>
      <c r="JC83" s="48">
        <f t="shared" si="335"/>
        <v>0</v>
      </c>
      <c r="JD83" s="48">
        <f t="shared" si="335"/>
        <v>0</v>
      </c>
      <c r="JE83" s="48">
        <f t="shared" si="335"/>
        <v>0</v>
      </c>
      <c r="JF83" s="48">
        <f t="shared" si="335"/>
        <v>0</v>
      </c>
      <c r="JG83" s="48">
        <f t="shared" si="335"/>
        <v>0</v>
      </c>
      <c r="JH83" s="48">
        <f t="shared" si="335"/>
        <v>0</v>
      </c>
      <c r="JI83" s="48">
        <f t="shared" si="336"/>
        <v>0</v>
      </c>
      <c r="JJ83" s="48">
        <f t="shared" si="336"/>
        <v>0</v>
      </c>
      <c r="JK83" s="48">
        <f t="shared" si="336"/>
        <v>0</v>
      </c>
      <c r="JL83" s="48">
        <f t="shared" si="336"/>
        <v>0</v>
      </c>
      <c r="JM83" s="48">
        <f t="shared" si="336"/>
        <v>0</v>
      </c>
      <c r="JN83" s="48">
        <f t="shared" si="336"/>
        <v>0</v>
      </c>
      <c r="JO83" s="48">
        <f t="shared" si="336"/>
        <v>0</v>
      </c>
      <c r="JP83" s="48">
        <f t="shared" si="336"/>
        <v>0</v>
      </c>
      <c r="JQ83" s="48">
        <f t="shared" si="336"/>
        <v>0</v>
      </c>
      <c r="JR83" s="48">
        <f t="shared" si="336"/>
        <v>0</v>
      </c>
      <c r="JS83" s="48">
        <f t="shared" si="337"/>
        <v>0</v>
      </c>
      <c r="JT83" s="48">
        <f t="shared" si="337"/>
        <v>0</v>
      </c>
      <c r="JU83" s="48">
        <f t="shared" si="337"/>
        <v>0</v>
      </c>
      <c r="JV83" s="48">
        <f t="shared" si="337"/>
        <v>0</v>
      </c>
      <c r="JW83" s="48">
        <f t="shared" si="337"/>
        <v>0</v>
      </c>
      <c r="JX83" s="48">
        <f t="shared" si="337"/>
        <v>0</v>
      </c>
      <c r="JY83" s="48">
        <f t="shared" si="337"/>
        <v>0</v>
      </c>
      <c r="JZ83" s="48">
        <f t="shared" si="337"/>
        <v>0</v>
      </c>
      <c r="KA83" s="48">
        <f t="shared" si="337"/>
        <v>0</v>
      </c>
      <c r="KB83" s="48">
        <f t="shared" si="337"/>
        <v>0</v>
      </c>
      <c r="KC83" s="48">
        <f t="shared" si="338"/>
        <v>0</v>
      </c>
      <c r="KD83" s="48">
        <f t="shared" si="338"/>
        <v>0</v>
      </c>
      <c r="KE83" s="48">
        <f t="shared" si="338"/>
        <v>0</v>
      </c>
      <c r="KF83" s="48">
        <f t="shared" si="338"/>
        <v>0</v>
      </c>
      <c r="KG83" s="48">
        <f t="shared" si="338"/>
        <v>0</v>
      </c>
      <c r="KH83" s="48">
        <f t="shared" si="338"/>
        <v>0</v>
      </c>
      <c r="KI83" s="48">
        <f t="shared" si="338"/>
        <v>0</v>
      </c>
      <c r="KJ83" s="48">
        <f t="shared" si="338"/>
        <v>0</v>
      </c>
      <c r="KK83" s="48">
        <f t="shared" si="338"/>
        <v>0</v>
      </c>
      <c r="KL83" s="48">
        <f t="shared" si="338"/>
        <v>0</v>
      </c>
      <c r="KM83" s="48">
        <f t="shared" si="339"/>
        <v>0</v>
      </c>
      <c r="KN83" s="48">
        <f t="shared" si="339"/>
        <v>0</v>
      </c>
      <c r="KO83" s="48">
        <f t="shared" si="339"/>
        <v>0</v>
      </c>
      <c r="KP83" s="48">
        <f t="shared" si="339"/>
        <v>0</v>
      </c>
      <c r="KQ83" s="48">
        <f t="shared" si="339"/>
        <v>0</v>
      </c>
      <c r="KR83" s="48">
        <f t="shared" si="339"/>
        <v>0</v>
      </c>
      <c r="KS83" s="48">
        <f t="shared" si="339"/>
        <v>0</v>
      </c>
      <c r="KT83" s="48">
        <f t="shared" si="339"/>
        <v>0</v>
      </c>
      <c r="KU83" s="48">
        <f t="shared" si="339"/>
        <v>0</v>
      </c>
      <c r="KV83" s="48">
        <f t="shared" si="339"/>
        <v>0</v>
      </c>
      <c r="KW83" s="48">
        <f t="shared" si="340"/>
        <v>4.4751983576649488E-5</v>
      </c>
      <c r="KX83" s="48">
        <f t="shared" si="340"/>
        <v>1.1151658490373781E-4</v>
      </c>
      <c r="KY83" s="48">
        <f t="shared" si="340"/>
        <v>2.5595687974807398E-4</v>
      </c>
      <c r="KZ83" s="48">
        <f t="shared" si="340"/>
        <v>5.8604981628922268E-4</v>
      </c>
      <c r="LA83" s="48">
        <f t="shared" si="340"/>
        <v>1.3658629589843377E-3</v>
      </c>
      <c r="LB83" s="48">
        <f t="shared" si="340"/>
        <v>3.2093238342923826E-3</v>
      </c>
      <c r="LC83" s="48">
        <f t="shared" si="340"/>
        <v>7.8504339864859992E-3</v>
      </c>
      <c r="LD83" s="48">
        <f t="shared" si="340"/>
        <v>1.2976985830460603E-2</v>
      </c>
      <c r="LE83" s="48">
        <f t="shared" si="340"/>
        <v>6.7154609757989992E-3</v>
      </c>
      <c r="LF83" s="48">
        <f t="shared" si="340"/>
        <v>0</v>
      </c>
      <c r="LG83" s="48">
        <f t="shared" si="341"/>
        <v>0</v>
      </c>
      <c r="LH83" s="48">
        <f t="shared" si="341"/>
        <v>0</v>
      </c>
      <c r="LI83" s="48">
        <f t="shared" si="341"/>
        <v>0</v>
      </c>
      <c r="LJ83" s="48">
        <f t="shared" si="341"/>
        <v>0</v>
      </c>
      <c r="LK83" s="48">
        <f t="shared" si="341"/>
        <v>0</v>
      </c>
      <c r="LL83" s="48">
        <f t="shared" si="341"/>
        <v>0</v>
      </c>
      <c r="LM83" s="48">
        <f t="shared" si="341"/>
        <v>0</v>
      </c>
      <c r="LN83" s="48">
        <f t="shared" si="341"/>
        <v>0</v>
      </c>
      <c r="LO83" s="48">
        <f t="shared" si="341"/>
        <v>0</v>
      </c>
      <c r="LP83" s="48">
        <f t="shared" si="341"/>
        <v>0</v>
      </c>
      <c r="LQ83" s="48">
        <f t="shared" si="342"/>
        <v>0</v>
      </c>
      <c r="LR83" s="48">
        <f t="shared" si="342"/>
        <v>0</v>
      </c>
      <c r="LS83" s="48">
        <f t="shared" si="342"/>
        <v>0</v>
      </c>
      <c r="LT83" s="48">
        <f t="shared" si="342"/>
        <v>0</v>
      </c>
      <c r="LU83" s="48">
        <f t="shared" si="342"/>
        <v>0</v>
      </c>
      <c r="LV83" s="48">
        <f t="shared" si="342"/>
        <v>0</v>
      </c>
      <c r="LW83" s="48">
        <f t="shared" si="342"/>
        <v>0</v>
      </c>
      <c r="LX83" s="48">
        <f t="shared" si="342"/>
        <v>0</v>
      </c>
      <c r="LY83" s="48">
        <f t="shared" si="342"/>
        <v>0</v>
      </c>
      <c r="LZ83" s="48">
        <f t="shared" si="342"/>
        <v>0</v>
      </c>
      <c r="MA83" s="48">
        <f t="shared" si="343"/>
        <v>0</v>
      </c>
      <c r="MB83" s="48">
        <f t="shared" si="343"/>
        <v>0</v>
      </c>
      <c r="MC83" s="48">
        <f t="shared" si="343"/>
        <v>0</v>
      </c>
      <c r="MD83" s="48">
        <f t="shared" si="343"/>
        <v>0</v>
      </c>
      <c r="ME83" s="48">
        <f t="shared" si="343"/>
        <v>0</v>
      </c>
      <c r="MF83" s="48">
        <f t="shared" si="343"/>
        <v>0</v>
      </c>
      <c r="MG83" s="48">
        <f t="shared" si="343"/>
        <v>0</v>
      </c>
      <c r="MH83" s="48">
        <f t="shared" si="343"/>
        <v>0</v>
      </c>
      <c r="MI83" s="48">
        <f t="shared" si="343"/>
        <v>0</v>
      </c>
      <c r="MJ83" s="48">
        <f t="shared" si="343"/>
        <v>0</v>
      </c>
      <c r="MK83" s="48">
        <f t="shared" si="344"/>
        <v>0</v>
      </c>
      <c r="ML83" s="48">
        <f t="shared" si="344"/>
        <v>0</v>
      </c>
      <c r="MM83" s="48">
        <f t="shared" si="344"/>
        <v>0</v>
      </c>
      <c r="MN83" s="48">
        <f t="shared" si="344"/>
        <v>0</v>
      </c>
      <c r="MO83" s="48">
        <f t="shared" si="344"/>
        <v>0</v>
      </c>
      <c r="MP83" s="48">
        <f t="shared" si="344"/>
        <v>0</v>
      </c>
      <c r="MQ83" s="48">
        <f t="shared" si="344"/>
        <v>0</v>
      </c>
      <c r="MR83" s="48">
        <f t="shared" si="344"/>
        <v>0</v>
      </c>
      <c r="MS83" s="48">
        <f t="shared" si="344"/>
        <v>0</v>
      </c>
      <c r="MT83" s="48">
        <f t="shared" si="344"/>
        <v>0</v>
      </c>
      <c r="MU83" s="48">
        <f t="shared" si="345"/>
        <v>0</v>
      </c>
      <c r="MV83" s="48">
        <f t="shared" si="345"/>
        <v>0</v>
      </c>
      <c r="MW83" s="48">
        <f t="shared" si="345"/>
        <v>0</v>
      </c>
      <c r="MX83" s="48">
        <f t="shared" si="345"/>
        <v>0</v>
      </c>
      <c r="MY83" s="48">
        <f t="shared" si="345"/>
        <v>0</v>
      </c>
      <c r="MZ83" s="48">
        <f t="shared" si="345"/>
        <v>0</v>
      </c>
      <c r="NA83" s="48">
        <f t="shared" si="345"/>
        <v>0</v>
      </c>
      <c r="NB83" s="48">
        <f t="shared" si="345"/>
        <v>0</v>
      </c>
      <c r="NC83" s="48">
        <f t="shared" si="345"/>
        <v>0</v>
      </c>
      <c r="ND83" s="48">
        <f t="shared" si="345"/>
        <v>0</v>
      </c>
      <c r="NE83" s="48">
        <f t="shared" si="346"/>
        <v>0</v>
      </c>
      <c r="NF83" s="48">
        <f t="shared" si="346"/>
        <v>0</v>
      </c>
      <c r="NG83" s="48">
        <f t="shared" si="346"/>
        <v>0</v>
      </c>
      <c r="NH83" s="48">
        <f t="shared" si="346"/>
        <v>0</v>
      </c>
      <c r="NI83" s="48">
        <f t="shared" si="346"/>
        <v>0</v>
      </c>
      <c r="NJ83" s="48">
        <f t="shared" si="346"/>
        <v>0</v>
      </c>
      <c r="NK83" s="48">
        <f t="shared" si="346"/>
        <v>0</v>
      </c>
      <c r="NL83" s="48">
        <f t="shared" si="346"/>
        <v>0</v>
      </c>
      <c r="NM83" s="48">
        <f t="shared" si="346"/>
        <v>0</v>
      </c>
      <c r="NN83" s="48">
        <f t="shared" si="346"/>
        <v>0</v>
      </c>
      <c r="NO83" s="48">
        <f t="shared" si="347"/>
        <v>0</v>
      </c>
      <c r="NP83" s="48">
        <f t="shared" si="347"/>
        <v>0</v>
      </c>
      <c r="NQ83" s="48">
        <f t="shared" si="347"/>
        <v>0</v>
      </c>
      <c r="NR83" s="48">
        <f t="shared" si="347"/>
        <v>0</v>
      </c>
      <c r="NS83" s="48">
        <f t="shared" si="347"/>
        <v>0</v>
      </c>
      <c r="NT83" s="48">
        <f t="shared" si="347"/>
        <v>0</v>
      </c>
      <c r="NU83" s="48">
        <f t="shared" si="347"/>
        <v>0</v>
      </c>
      <c r="NV83" s="48">
        <f t="shared" si="347"/>
        <v>0</v>
      </c>
      <c r="NW83" s="48">
        <f t="shared" si="347"/>
        <v>0</v>
      </c>
      <c r="NX83" s="48">
        <f t="shared" si="347"/>
        <v>0</v>
      </c>
      <c r="NY83" s="48">
        <f t="shared" si="348"/>
        <v>0</v>
      </c>
      <c r="NZ83" s="48">
        <f t="shared" si="348"/>
        <v>0</v>
      </c>
      <c r="OA83" s="48">
        <f t="shared" si="348"/>
        <v>0</v>
      </c>
      <c r="OB83" s="48">
        <f t="shared" si="348"/>
        <v>0</v>
      </c>
      <c r="OC83" s="48">
        <f t="shared" si="348"/>
        <v>0</v>
      </c>
      <c r="OD83" s="48">
        <f t="shared" si="348"/>
        <v>0</v>
      </c>
      <c r="OE83" s="48">
        <f t="shared" si="348"/>
        <v>0</v>
      </c>
      <c r="OF83" s="48">
        <f t="shared" si="348"/>
        <v>0</v>
      </c>
      <c r="OG83" s="48">
        <f t="shared" si="348"/>
        <v>0</v>
      </c>
      <c r="OH83" s="48">
        <f t="shared" si="348"/>
        <v>0</v>
      </c>
      <c r="OI83" s="48">
        <f t="shared" si="349"/>
        <v>0</v>
      </c>
      <c r="OJ83" s="48">
        <f t="shared" si="349"/>
        <v>0</v>
      </c>
      <c r="OK83" s="48">
        <f t="shared" si="349"/>
        <v>0</v>
      </c>
      <c r="OL83" s="48">
        <f t="shared" si="349"/>
        <v>0</v>
      </c>
      <c r="OM83" s="48">
        <f t="shared" si="349"/>
        <v>0</v>
      </c>
      <c r="ON83" s="48">
        <f t="shared" si="349"/>
        <v>0</v>
      </c>
      <c r="OO83" s="48">
        <f t="shared" si="349"/>
        <v>0</v>
      </c>
      <c r="OP83" s="48">
        <f t="shared" si="349"/>
        <v>0</v>
      </c>
      <c r="OQ83" s="48">
        <f t="shared" si="349"/>
        <v>0</v>
      </c>
      <c r="OR83" s="48">
        <f t="shared" si="349"/>
        <v>0</v>
      </c>
      <c r="OS83" s="48">
        <f t="shared" si="350"/>
        <v>0</v>
      </c>
      <c r="OT83" s="48">
        <f t="shared" si="350"/>
        <v>0</v>
      </c>
      <c r="OU83" s="48">
        <f t="shared" si="350"/>
        <v>0</v>
      </c>
      <c r="OV83" s="48">
        <f t="shared" si="350"/>
        <v>0</v>
      </c>
      <c r="OW83" s="48">
        <f t="shared" si="350"/>
        <v>0</v>
      </c>
      <c r="OX83" s="48">
        <f t="shared" si="350"/>
        <v>0</v>
      </c>
      <c r="OY83" s="48">
        <f t="shared" si="350"/>
        <v>0</v>
      </c>
      <c r="OZ83" s="48">
        <f t="shared" si="350"/>
        <v>0</v>
      </c>
      <c r="PA83" s="48">
        <f t="shared" si="350"/>
        <v>0</v>
      </c>
      <c r="PB83" s="48">
        <f t="shared" si="350"/>
        <v>0</v>
      </c>
      <c r="PC83" s="48">
        <f t="shared" si="351"/>
        <v>0</v>
      </c>
      <c r="PD83" s="48">
        <f t="shared" si="351"/>
        <v>0</v>
      </c>
      <c r="PE83" s="48">
        <f t="shared" si="351"/>
        <v>0</v>
      </c>
      <c r="PF83" s="48">
        <f t="shared" si="351"/>
        <v>0</v>
      </c>
      <c r="PG83" s="48">
        <f t="shared" si="351"/>
        <v>0</v>
      </c>
      <c r="PH83" s="48">
        <f t="shared" si="351"/>
        <v>0</v>
      </c>
      <c r="PI83" s="48">
        <f t="shared" si="351"/>
        <v>0</v>
      </c>
      <c r="PJ83" s="48">
        <f t="shared" si="351"/>
        <v>0</v>
      </c>
      <c r="PK83" s="48">
        <f t="shared" si="351"/>
        <v>0</v>
      </c>
      <c r="PL83" s="48">
        <f t="shared" si="351"/>
        <v>0</v>
      </c>
      <c r="PM83" s="48">
        <f t="shared" si="351"/>
        <v>0</v>
      </c>
      <c r="PN83" s="48">
        <f t="shared" si="351"/>
        <v>0</v>
      </c>
    </row>
    <row r="84" spans="1:430" x14ac:dyDescent="0.3">
      <c r="A84" s="87" t="s">
        <v>51</v>
      </c>
      <c r="B84" s="88"/>
      <c r="C84" s="88"/>
      <c r="D84" s="89"/>
      <c r="E84" s="90">
        <f>MAX(L126:L318)</f>
        <v>58.286152765384479</v>
      </c>
      <c r="F84" s="90"/>
      <c r="G84" s="7" t="str">
        <f>IF(E84=0,"",IF(E84&gt;E82,"Redimensionar","Cumple"))</f>
        <v>Cumple</v>
      </c>
      <c r="H84" s="12"/>
      <c r="I84" s="12"/>
      <c r="J84" s="12"/>
      <c r="K84" s="12"/>
      <c r="L84" s="12"/>
      <c r="M84" s="12"/>
      <c r="N84" s="12"/>
      <c r="O84" s="12"/>
      <c r="P84" s="12"/>
      <c r="Q84" s="12"/>
      <c r="S84" s="12"/>
      <c r="W84" s="46">
        <v>81</v>
      </c>
      <c r="X84" s="49">
        <f t="shared" si="308"/>
        <v>405</v>
      </c>
      <c r="Y84" s="52" t="str">
        <f t="shared" si="303"/>
        <v/>
      </c>
      <c r="Z84" s="63">
        <f t="shared" si="304"/>
        <v>0</v>
      </c>
      <c r="AA84" s="50">
        <f t="shared" si="352"/>
        <v>0</v>
      </c>
      <c r="AB84" s="50">
        <v>0</v>
      </c>
      <c r="AC84" s="62">
        <f t="shared" si="309"/>
        <v>211.7758949671387</v>
      </c>
      <c r="AD84" s="54"/>
      <c r="AE84" s="46">
        <v>82</v>
      </c>
      <c r="AF84" s="51">
        <f t="shared" si="305"/>
        <v>0</v>
      </c>
      <c r="AG84" s="51">
        <f t="shared" ref="AG84:AP93" si="354">AF83</f>
        <v>0</v>
      </c>
      <c r="AH84" s="51">
        <f t="shared" si="354"/>
        <v>0</v>
      </c>
      <c r="AI84" s="51">
        <f t="shared" si="354"/>
        <v>0</v>
      </c>
      <c r="AJ84" s="51">
        <f t="shared" si="354"/>
        <v>0</v>
      </c>
      <c r="AK84" s="51">
        <f t="shared" si="354"/>
        <v>0</v>
      </c>
      <c r="AL84" s="51">
        <f t="shared" si="354"/>
        <v>0</v>
      </c>
      <c r="AM84" s="51">
        <f t="shared" si="354"/>
        <v>0</v>
      </c>
      <c r="AN84" s="51">
        <f t="shared" si="354"/>
        <v>0</v>
      </c>
      <c r="AO84" s="51">
        <f t="shared" si="354"/>
        <v>0</v>
      </c>
      <c r="AP84" s="51">
        <f t="shared" si="354"/>
        <v>0</v>
      </c>
      <c r="AQ84" s="51">
        <f t="shared" ref="AQ84:AZ93" si="355">AP83</f>
        <v>0</v>
      </c>
      <c r="AR84" s="51">
        <f t="shared" si="355"/>
        <v>0</v>
      </c>
      <c r="AS84" s="51">
        <f t="shared" si="355"/>
        <v>0</v>
      </c>
      <c r="AT84" s="51">
        <f t="shared" si="355"/>
        <v>0</v>
      </c>
      <c r="AU84" s="51">
        <f t="shared" si="355"/>
        <v>0</v>
      </c>
      <c r="AV84" s="51">
        <f t="shared" si="355"/>
        <v>0</v>
      </c>
      <c r="AW84" s="51">
        <f t="shared" si="355"/>
        <v>0</v>
      </c>
      <c r="AX84" s="51">
        <f t="shared" si="355"/>
        <v>0</v>
      </c>
      <c r="AY84" s="51">
        <f t="shared" si="355"/>
        <v>0</v>
      </c>
      <c r="AZ84" s="51">
        <f t="shared" si="355"/>
        <v>0</v>
      </c>
      <c r="BA84" s="51">
        <f t="shared" ref="BA84:BJ93" si="356">AZ83</f>
        <v>0</v>
      </c>
      <c r="BB84" s="51">
        <f t="shared" si="356"/>
        <v>0</v>
      </c>
      <c r="BC84" s="51">
        <f t="shared" si="356"/>
        <v>0</v>
      </c>
      <c r="BD84" s="51">
        <f t="shared" si="356"/>
        <v>0</v>
      </c>
      <c r="BE84" s="51">
        <f t="shared" si="356"/>
        <v>0</v>
      </c>
      <c r="BF84" s="51">
        <f t="shared" si="356"/>
        <v>0</v>
      </c>
      <c r="BG84" s="51">
        <f t="shared" si="356"/>
        <v>0</v>
      </c>
      <c r="BH84" s="51">
        <f t="shared" si="356"/>
        <v>0</v>
      </c>
      <c r="BI84" s="51">
        <f t="shared" si="356"/>
        <v>0</v>
      </c>
      <c r="BJ84" s="51">
        <f t="shared" si="356"/>
        <v>0</v>
      </c>
      <c r="BK84" s="51">
        <f t="shared" ref="BK84:BT93" si="357">BJ83</f>
        <v>0</v>
      </c>
      <c r="BL84" s="51">
        <f t="shared" si="357"/>
        <v>0</v>
      </c>
      <c r="BM84" s="51">
        <f t="shared" si="357"/>
        <v>0</v>
      </c>
      <c r="BN84" s="51">
        <f t="shared" si="357"/>
        <v>0</v>
      </c>
      <c r="BO84" s="51">
        <f t="shared" si="357"/>
        <v>0</v>
      </c>
      <c r="BP84" s="51">
        <f t="shared" si="357"/>
        <v>0</v>
      </c>
      <c r="BQ84" s="51">
        <f t="shared" si="357"/>
        <v>0</v>
      </c>
      <c r="BR84" s="51">
        <f t="shared" si="357"/>
        <v>0</v>
      </c>
      <c r="BS84" s="51">
        <f t="shared" si="357"/>
        <v>0</v>
      </c>
      <c r="BT84" s="51">
        <f t="shared" si="357"/>
        <v>0</v>
      </c>
      <c r="BU84" s="51">
        <f t="shared" ref="BU84:CD93" si="358">BT83</f>
        <v>0</v>
      </c>
      <c r="BV84" s="51">
        <f t="shared" si="358"/>
        <v>0</v>
      </c>
      <c r="BW84" s="51">
        <f t="shared" si="358"/>
        <v>0</v>
      </c>
      <c r="BX84" s="51">
        <f t="shared" si="358"/>
        <v>0</v>
      </c>
      <c r="BY84" s="51">
        <f t="shared" si="358"/>
        <v>0</v>
      </c>
      <c r="BZ84" s="51">
        <f t="shared" si="358"/>
        <v>0</v>
      </c>
      <c r="CA84" s="51">
        <f t="shared" si="358"/>
        <v>0</v>
      </c>
      <c r="CB84" s="51">
        <f t="shared" si="358"/>
        <v>0</v>
      </c>
      <c r="CC84" s="51">
        <f t="shared" si="358"/>
        <v>0</v>
      </c>
      <c r="CD84" s="51">
        <f t="shared" si="358"/>
        <v>0</v>
      </c>
      <c r="CE84" s="51">
        <f t="shared" ref="CE84:CN93" si="359">CD83</f>
        <v>0</v>
      </c>
      <c r="CF84" s="51">
        <f t="shared" si="359"/>
        <v>0</v>
      </c>
      <c r="CG84" s="51">
        <f t="shared" si="359"/>
        <v>0</v>
      </c>
      <c r="CH84" s="51">
        <f t="shared" si="359"/>
        <v>0</v>
      </c>
      <c r="CI84" s="51">
        <f t="shared" si="359"/>
        <v>0</v>
      </c>
      <c r="CJ84" s="51">
        <f t="shared" si="359"/>
        <v>0</v>
      </c>
      <c r="CK84" s="51">
        <f t="shared" si="359"/>
        <v>0</v>
      </c>
      <c r="CL84" s="51">
        <f t="shared" si="359"/>
        <v>0</v>
      </c>
      <c r="CM84" s="51">
        <f t="shared" si="359"/>
        <v>0</v>
      </c>
      <c r="CN84" s="51">
        <f t="shared" si="359"/>
        <v>0</v>
      </c>
      <c r="CO84" s="51">
        <f t="shared" ref="CO84:CX93" si="360">CN83</f>
        <v>1.4372901692793086E-5</v>
      </c>
      <c r="CP84" s="51">
        <f t="shared" si="360"/>
        <v>2.7857067307628778E-5</v>
      </c>
      <c r="CQ84" s="51">
        <f t="shared" si="360"/>
        <v>4.1075027703360157E-5</v>
      </c>
      <c r="CR84" s="51">
        <f t="shared" si="360"/>
        <v>5.9699549011322866E-5</v>
      </c>
      <c r="CS84" s="51">
        <f t="shared" si="360"/>
        <v>8.7540741517313391E-5</v>
      </c>
      <c r="CT84" s="51">
        <f t="shared" si="360"/>
        <v>1.2837388479443857E-4</v>
      </c>
      <c r="CU84" s="51">
        <f t="shared" si="360"/>
        <v>1.8776725283595457E-4</v>
      </c>
      <c r="CV84" s="51">
        <f t="shared" si="360"/>
        <v>2.7490993918839258E-4</v>
      </c>
      <c r="CW84" s="51">
        <f t="shared" si="360"/>
        <v>4.0443968208431289E-4</v>
      </c>
      <c r="CX84" s="51">
        <f t="shared" si="360"/>
        <v>5.9827068957529241E-4</v>
      </c>
      <c r="CY84" s="51">
        <f t="shared" ref="CY84:DH93" si="361">CX83</f>
        <v>8.8742146466493359E-4</v>
      </c>
      <c r="CZ84" s="51">
        <f t="shared" si="361"/>
        <v>1.3138426304416823E-3</v>
      </c>
      <c r="DA84" s="51">
        <f t="shared" si="361"/>
        <v>1.9322447552118155E-3</v>
      </c>
      <c r="DB84" s="51">
        <f t="shared" si="361"/>
        <v>2.9578823769679957E-3</v>
      </c>
      <c r="DC84" s="51">
        <f t="shared" si="361"/>
        <v>4.3725776573519236E-3</v>
      </c>
      <c r="DD84" s="51">
        <f t="shared" si="361"/>
        <v>5.6037913669719245E-3</v>
      </c>
      <c r="DE84" s="51">
        <f t="shared" si="361"/>
        <v>6.0067150249743864E-3</v>
      </c>
      <c r="DF84" s="51">
        <f t="shared" si="361"/>
        <v>5.0334268353983951E-3</v>
      </c>
      <c r="DG84" s="51">
        <f t="shared" si="361"/>
        <v>2.648818732339102E-3</v>
      </c>
      <c r="DH84" s="51">
        <f t="shared" si="361"/>
        <v>7.6072713075802073E-4</v>
      </c>
      <c r="DI84" s="51">
        <f t="shared" ref="DI84:DR93" si="362">DH83</f>
        <v>0</v>
      </c>
      <c r="DJ84" s="51">
        <f t="shared" si="362"/>
        <v>0</v>
      </c>
      <c r="DK84" s="51">
        <f t="shared" si="362"/>
        <v>0</v>
      </c>
      <c r="DL84" s="51">
        <f t="shared" si="362"/>
        <v>0</v>
      </c>
      <c r="DM84" s="51">
        <f t="shared" si="362"/>
        <v>0</v>
      </c>
      <c r="DN84" s="51">
        <f t="shared" si="362"/>
        <v>0</v>
      </c>
      <c r="DO84" s="51">
        <f t="shared" si="362"/>
        <v>0</v>
      </c>
      <c r="DP84" s="51">
        <f t="shared" si="362"/>
        <v>0</v>
      </c>
      <c r="DQ84" s="51">
        <f t="shared" si="362"/>
        <v>0</v>
      </c>
      <c r="DR84" s="51">
        <f t="shared" si="362"/>
        <v>0</v>
      </c>
      <c r="DS84" s="51">
        <f t="shared" ref="DS84:EB93" si="363">DR83</f>
        <v>0</v>
      </c>
      <c r="DT84" s="51">
        <f t="shared" si="363"/>
        <v>0</v>
      </c>
      <c r="DU84" s="51">
        <f t="shared" si="363"/>
        <v>0</v>
      </c>
      <c r="DV84" s="51">
        <f t="shared" si="363"/>
        <v>0</v>
      </c>
      <c r="DW84" s="51">
        <f t="shared" si="363"/>
        <v>0</v>
      </c>
      <c r="DX84" s="51">
        <f t="shared" si="363"/>
        <v>0</v>
      </c>
      <c r="DY84" s="51">
        <f t="shared" si="363"/>
        <v>0</v>
      </c>
      <c r="DZ84" s="51">
        <f t="shared" si="363"/>
        <v>0</v>
      </c>
      <c r="EA84" s="51">
        <f t="shared" si="363"/>
        <v>0</v>
      </c>
      <c r="EB84" s="51">
        <f t="shared" si="363"/>
        <v>0</v>
      </c>
      <c r="EC84" s="51">
        <f t="shared" ref="EC84:EL93" si="364">EB83</f>
        <v>0</v>
      </c>
      <c r="ED84" s="51">
        <f t="shared" si="364"/>
        <v>0</v>
      </c>
      <c r="EE84" s="51">
        <f t="shared" si="364"/>
        <v>0</v>
      </c>
      <c r="EF84" s="51">
        <f t="shared" si="364"/>
        <v>0</v>
      </c>
      <c r="EG84" s="51">
        <f t="shared" si="364"/>
        <v>0</v>
      </c>
      <c r="EH84" s="51">
        <f t="shared" si="364"/>
        <v>0</v>
      </c>
      <c r="EI84" s="51">
        <f t="shared" si="364"/>
        <v>0</v>
      </c>
      <c r="EJ84" s="51">
        <f t="shared" si="364"/>
        <v>0</v>
      </c>
      <c r="EK84" s="51">
        <f t="shared" si="364"/>
        <v>0</v>
      </c>
      <c r="EL84" s="51">
        <f t="shared" si="364"/>
        <v>0</v>
      </c>
      <c r="EM84" s="51">
        <f t="shared" ref="EM84:EV93" si="365">EL83</f>
        <v>0</v>
      </c>
      <c r="EN84" s="51">
        <f t="shared" si="365"/>
        <v>0</v>
      </c>
      <c r="EO84" s="51">
        <f t="shared" si="365"/>
        <v>0</v>
      </c>
      <c r="EP84" s="51">
        <f t="shared" si="365"/>
        <v>0</v>
      </c>
      <c r="EQ84" s="51">
        <f t="shared" si="365"/>
        <v>0</v>
      </c>
      <c r="ER84" s="51">
        <f t="shared" si="365"/>
        <v>0</v>
      </c>
      <c r="ES84" s="51">
        <f t="shared" si="365"/>
        <v>0</v>
      </c>
      <c r="ET84" s="51">
        <f t="shared" si="365"/>
        <v>0</v>
      </c>
      <c r="EU84" s="51">
        <f t="shared" si="365"/>
        <v>0</v>
      </c>
      <c r="EV84" s="51">
        <f t="shared" si="365"/>
        <v>0</v>
      </c>
      <c r="EW84" s="51">
        <f t="shared" ref="EW84:FF93" si="366">EV83</f>
        <v>0</v>
      </c>
      <c r="EX84" s="51">
        <f t="shared" si="366"/>
        <v>0</v>
      </c>
      <c r="EY84" s="51">
        <f t="shared" si="366"/>
        <v>0</v>
      </c>
      <c r="EZ84" s="51">
        <f t="shared" si="366"/>
        <v>0</v>
      </c>
      <c r="FA84" s="51">
        <f t="shared" si="366"/>
        <v>0</v>
      </c>
      <c r="FB84" s="51">
        <f t="shared" si="366"/>
        <v>0</v>
      </c>
      <c r="FC84" s="51">
        <f t="shared" si="366"/>
        <v>0</v>
      </c>
      <c r="FD84" s="51">
        <f t="shared" si="366"/>
        <v>0</v>
      </c>
      <c r="FE84" s="51">
        <f t="shared" si="366"/>
        <v>0</v>
      </c>
      <c r="FF84" s="51">
        <f t="shared" si="366"/>
        <v>0</v>
      </c>
      <c r="FG84" s="51">
        <f t="shared" ref="FG84:FP93" si="367">FF83</f>
        <v>0</v>
      </c>
      <c r="FH84" s="51">
        <f t="shared" si="367"/>
        <v>0</v>
      </c>
      <c r="FI84" s="51">
        <f t="shared" si="367"/>
        <v>0</v>
      </c>
      <c r="FJ84" s="51">
        <f t="shared" si="367"/>
        <v>0</v>
      </c>
      <c r="FK84" s="51">
        <f t="shared" si="367"/>
        <v>0</v>
      </c>
      <c r="FL84" s="51">
        <f t="shared" si="367"/>
        <v>0</v>
      </c>
      <c r="FM84" s="51">
        <f t="shared" si="367"/>
        <v>0</v>
      </c>
      <c r="FN84" s="51">
        <f t="shared" si="367"/>
        <v>0</v>
      </c>
      <c r="FO84" s="51">
        <f t="shared" si="367"/>
        <v>0</v>
      </c>
      <c r="FP84" s="51">
        <f t="shared" si="367"/>
        <v>0</v>
      </c>
      <c r="FQ84" s="51">
        <f t="shared" ref="FQ84:FZ93" si="368">FP83</f>
        <v>0</v>
      </c>
      <c r="FR84" s="51">
        <f t="shared" si="368"/>
        <v>0</v>
      </c>
      <c r="FS84" s="51">
        <f t="shared" si="368"/>
        <v>0</v>
      </c>
      <c r="FT84" s="51">
        <f t="shared" si="368"/>
        <v>0</v>
      </c>
      <c r="FU84" s="51">
        <f t="shared" si="368"/>
        <v>0</v>
      </c>
      <c r="FV84" s="51">
        <f t="shared" si="368"/>
        <v>0</v>
      </c>
      <c r="FW84" s="51">
        <f t="shared" si="368"/>
        <v>0</v>
      </c>
      <c r="FX84" s="51">
        <f t="shared" si="368"/>
        <v>0</v>
      </c>
      <c r="FY84" s="51">
        <f t="shared" si="368"/>
        <v>0</v>
      </c>
      <c r="FZ84" s="51">
        <f t="shared" si="368"/>
        <v>0</v>
      </c>
      <c r="GA84" s="51">
        <f t="shared" ref="GA84:GJ93" si="369">FZ83</f>
        <v>0</v>
      </c>
      <c r="GB84" s="51">
        <f t="shared" si="369"/>
        <v>0</v>
      </c>
      <c r="GC84" s="51">
        <f t="shared" si="369"/>
        <v>0</v>
      </c>
      <c r="GD84" s="51">
        <f t="shared" si="369"/>
        <v>0</v>
      </c>
      <c r="GE84" s="51">
        <f t="shared" si="369"/>
        <v>0</v>
      </c>
      <c r="GF84" s="51">
        <f t="shared" si="369"/>
        <v>0</v>
      </c>
      <c r="GG84" s="51">
        <f t="shared" si="369"/>
        <v>0</v>
      </c>
      <c r="GH84" s="51">
        <f t="shared" si="369"/>
        <v>0</v>
      </c>
      <c r="GI84" s="51">
        <f t="shared" si="369"/>
        <v>0</v>
      </c>
      <c r="GJ84" s="51">
        <f t="shared" si="369"/>
        <v>0</v>
      </c>
      <c r="GK84" s="51">
        <f t="shared" ref="GK84:GT93" si="370">GJ83</f>
        <v>0</v>
      </c>
      <c r="GL84" s="51">
        <f t="shared" si="370"/>
        <v>0</v>
      </c>
      <c r="GM84" s="51">
        <f t="shared" si="370"/>
        <v>0</v>
      </c>
      <c r="GN84" s="51">
        <f t="shared" si="370"/>
        <v>0</v>
      </c>
      <c r="GO84" s="51">
        <f t="shared" si="370"/>
        <v>0</v>
      </c>
      <c r="GP84" s="51">
        <f t="shared" si="370"/>
        <v>0</v>
      </c>
      <c r="GQ84" s="51">
        <f t="shared" si="370"/>
        <v>0</v>
      </c>
      <c r="GR84" s="51">
        <f t="shared" si="370"/>
        <v>0</v>
      </c>
      <c r="GS84" s="51">
        <f t="shared" si="370"/>
        <v>0</v>
      </c>
      <c r="GT84" s="51">
        <f t="shared" si="370"/>
        <v>0</v>
      </c>
      <c r="GU84" s="51">
        <f t="shared" ref="GU84:HD93" si="371">GT83</f>
        <v>0</v>
      </c>
      <c r="GV84" s="51">
        <f t="shared" si="371"/>
        <v>0</v>
      </c>
      <c r="GW84" s="51">
        <f t="shared" si="371"/>
        <v>0</v>
      </c>
      <c r="GX84" s="51">
        <f t="shared" si="371"/>
        <v>0</v>
      </c>
      <c r="GY84" s="51">
        <f t="shared" si="371"/>
        <v>0</v>
      </c>
      <c r="GZ84" s="51">
        <f t="shared" si="371"/>
        <v>0</v>
      </c>
      <c r="HA84" s="51">
        <f t="shared" si="371"/>
        <v>0</v>
      </c>
      <c r="HB84" s="51">
        <f t="shared" si="371"/>
        <v>0</v>
      </c>
      <c r="HC84" s="51">
        <f t="shared" si="371"/>
        <v>0</v>
      </c>
      <c r="HD84" s="51">
        <f t="shared" si="371"/>
        <v>0</v>
      </c>
      <c r="HE84" s="51">
        <f t="shared" ref="HE84:HP93" si="372">HD83</f>
        <v>0</v>
      </c>
      <c r="HF84" s="51">
        <f t="shared" si="372"/>
        <v>0</v>
      </c>
      <c r="HG84" s="51">
        <f t="shared" si="372"/>
        <v>0</v>
      </c>
      <c r="HH84" s="51">
        <f t="shared" si="372"/>
        <v>0</v>
      </c>
      <c r="HI84" s="51">
        <f t="shared" si="372"/>
        <v>0</v>
      </c>
      <c r="HJ84" s="51">
        <f t="shared" si="372"/>
        <v>0</v>
      </c>
      <c r="HK84" s="51">
        <f t="shared" si="372"/>
        <v>0</v>
      </c>
      <c r="HL84" s="51">
        <f t="shared" si="372"/>
        <v>0</v>
      </c>
      <c r="HM84" s="51">
        <f t="shared" si="372"/>
        <v>0</v>
      </c>
      <c r="HN84" s="51">
        <f t="shared" si="372"/>
        <v>0</v>
      </c>
      <c r="HO84" s="51">
        <f t="shared" si="372"/>
        <v>0</v>
      </c>
      <c r="HP84" s="51">
        <f t="shared" si="372"/>
        <v>0</v>
      </c>
      <c r="HR84" s="46">
        <v>81</v>
      </c>
      <c r="HS84" s="49">
        <f t="shared" si="310"/>
        <v>405</v>
      </c>
      <c r="HT84" s="52" t="str">
        <f t="shared" si="311"/>
        <v/>
      </c>
      <c r="HU84" s="63">
        <f t="shared" si="312"/>
        <v>0</v>
      </c>
      <c r="HV84" s="50">
        <f t="shared" si="353"/>
        <v>0</v>
      </c>
      <c r="HW84" s="50" t="str">
        <f t="shared" si="306"/>
        <v>06:45</v>
      </c>
      <c r="HX84" s="50">
        <v>0</v>
      </c>
      <c r="HY84" s="62">
        <f>HY83+HX84*Escenario1!$D$15*0.06</f>
        <v>468.72665229745769</v>
      </c>
      <c r="HZ84" s="50">
        <f t="shared" si="313"/>
        <v>0</v>
      </c>
      <c r="IA84" s="64">
        <f>IA83+HZ84*Escenario1!$D$15*0.06</f>
        <v>258.16395932323189</v>
      </c>
      <c r="IB84" s="54"/>
      <c r="IC84" s="47">
        <v>82</v>
      </c>
      <c r="ID84" s="48">
        <f t="shared" si="307"/>
        <v>0</v>
      </c>
      <c r="IE84" s="48">
        <f t="shared" ref="IE84:IN93" si="373">ID83</f>
        <v>0</v>
      </c>
      <c r="IF84" s="48">
        <f t="shared" si="373"/>
        <v>0</v>
      </c>
      <c r="IG84" s="48">
        <f t="shared" si="373"/>
        <v>0</v>
      </c>
      <c r="IH84" s="48">
        <f t="shared" si="373"/>
        <v>0</v>
      </c>
      <c r="II84" s="48">
        <f t="shared" si="373"/>
        <v>0</v>
      </c>
      <c r="IJ84" s="48">
        <f t="shared" si="373"/>
        <v>0</v>
      </c>
      <c r="IK84" s="48">
        <f t="shared" si="373"/>
        <v>0</v>
      </c>
      <c r="IL84" s="48">
        <f t="shared" si="373"/>
        <v>0</v>
      </c>
      <c r="IM84" s="48">
        <f t="shared" si="373"/>
        <v>0</v>
      </c>
      <c r="IN84" s="48">
        <f t="shared" si="373"/>
        <v>0</v>
      </c>
      <c r="IO84" s="48">
        <f t="shared" ref="IO84:IX93" si="374">IN83</f>
        <v>0</v>
      </c>
      <c r="IP84" s="48">
        <f t="shared" si="374"/>
        <v>0</v>
      </c>
      <c r="IQ84" s="48">
        <f t="shared" si="374"/>
        <v>0</v>
      </c>
      <c r="IR84" s="48">
        <f t="shared" si="374"/>
        <v>0</v>
      </c>
      <c r="IS84" s="48">
        <f t="shared" si="374"/>
        <v>0</v>
      </c>
      <c r="IT84" s="48">
        <f t="shared" si="374"/>
        <v>0</v>
      </c>
      <c r="IU84" s="48">
        <f t="shared" si="374"/>
        <v>0</v>
      </c>
      <c r="IV84" s="48">
        <f t="shared" si="374"/>
        <v>0</v>
      </c>
      <c r="IW84" s="48">
        <f t="shared" si="374"/>
        <v>0</v>
      </c>
      <c r="IX84" s="48">
        <f t="shared" si="374"/>
        <v>0</v>
      </c>
      <c r="IY84" s="48">
        <f t="shared" ref="IY84:JH93" si="375">IX83</f>
        <v>0</v>
      </c>
      <c r="IZ84" s="48">
        <f t="shared" si="375"/>
        <v>0</v>
      </c>
      <c r="JA84" s="48">
        <f t="shared" si="375"/>
        <v>0</v>
      </c>
      <c r="JB84" s="48">
        <f t="shared" si="375"/>
        <v>0</v>
      </c>
      <c r="JC84" s="48">
        <f t="shared" si="375"/>
        <v>0</v>
      </c>
      <c r="JD84" s="48">
        <f t="shared" si="375"/>
        <v>0</v>
      </c>
      <c r="JE84" s="48">
        <f t="shared" si="375"/>
        <v>0</v>
      </c>
      <c r="JF84" s="48">
        <f t="shared" si="375"/>
        <v>0</v>
      </c>
      <c r="JG84" s="48">
        <f t="shared" si="375"/>
        <v>0</v>
      </c>
      <c r="JH84" s="48">
        <f t="shared" si="375"/>
        <v>0</v>
      </c>
      <c r="JI84" s="48">
        <f t="shared" ref="JI84:JR93" si="376">JH83</f>
        <v>0</v>
      </c>
      <c r="JJ84" s="48">
        <f t="shared" si="376"/>
        <v>0</v>
      </c>
      <c r="JK84" s="48">
        <f t="shared" si="376"/>
        <v>0</v>
      </c>
      <c r="JL84" s="48">
        <f t="shared" si="376"/>
        <v>0</v>
      </c>
      <c r="JM84" s="48">
        <f t="shared" si="376"/>
        <v>0</v>
      </c>
      <c r="JN84" s="48">
        <f t="shared" si="376"/>
        <v>0</v>
      </c>
      <c r="JO84" s="48">
        <f t="shared" si="376"/>
        <v>0</v>
      </c>
      <c r="JP84" s="48">
        <f t="shared" si="376"/>
        <v>0</v>
      </c>
      <c r="JQ84" s="48">
        <f t="shared" si="376"/>
        <v>0</v>
      </c>
      <c r="JR84" s="48">
        <f t="shared" si="376"/>
        <v>0</v>
      </c>
      <c r="JS84" s="48">
        <f t="shared" ref="JS84:KB93" si="377">JR83</f>
        <v>0</v>
      </c>
      <c r="JT84" s="48">
        <f t="shared" si="377"/>
        <v>0</v>
      </c>
      <c r="JU84" s="48">
        <f t="shared" si="377"/>
        <v>0</v>
      </c>
      <c r="JV84" s="48">
        <f t="shared" si="377"/>
        <v>0</v>
      </c>
      <c r="JW84" s="48">
        <f t="shared" si="377"/>
        <v>0</v>
      </c>
      <c r="JX84" s="48">
        <f t="shared" si="377"/>
        <v>0</v>
      </c>
      <c r="JY84" s="48">
        <f t="shared" si="377"/>
        <v>0</v>
      </c>
      <c r="JZ84" s="48">
        <f t="shared" si="377"/>
        <v>0</v>
      </c>
      <c r="KA84" s="48">
        <f t="shared" si="377"/>
        <v>0</v>
      </c>
      <c r="KB84" s="48">
        <f t="shared" si="377"/>
        <v>0</v>
      </c>
      <c r="KC84" s="48">
        <f t="shared" ref="KC84:KL93" si="378">KB83</f>
        <v>0</v>
      </c>
      <c r="KD84" s="48">
        <f t="shared" si="378"/>
        <v>0</v>
      </c>
      <c r="KE84" s="48">
        <f t="shared" si="378"/>
        <v>0</v>
      </c>
      <c r="KF84" s="48">
        <f t="shared" si="378"/>
        <v>0</v>
      </c>
      <c r="KG84" s="48">
        <f t="shared" si="378"/>
        <v>0</v>
      </c>
      <c r="KH84" s="48">
        <f t="shared" si="378"/>
        <v>0</v>
      </c>
      <c r="KI84" s="48">
        <f t="shared" si="378"/>
        <v>0</v>
      </c>
      <c r="KJ84" s="48">
        <f t="shared" si="378"/>
        <v>0</v>
      </c>
      <c r="KK84" s="48">
        <f t="shared" si="378"/>
        <v>0</v>
      </c>
      <c r="KL84" s="48">
        <f t="shared" si="378"/>
        <v>0</v>
      </c>
      <c r="KM84" s="48">
        <f t="shared" ref="KM84:KV93" si="379">KL83</f>
        <v>0</v>
      </c>
      <c r="KN84" s="48">
        <f t="shared" si="379"/>
        <v>0</v>
      </c>
      <c r="KO84" s="48">
        <f t="shared" si="379"/>
        <v>0</v>
      </c>
      <c r="KP84" s="48">
        <f t="shared" si="379"/>
        <v>0</v>
      </c>
      <c r="KQ84" s="48">
        <f t="shared" si="379"/>
        <v>0</v>
      </c>
      <c r="KR84" s="48">
        <f t="shared" si="379"/>
        <v>0</v>
      </c>
      <c r="KS84" s="48">
        <f t="shared" si="379"/>
        <v>0</v>
      </c>
      <c r="KT84" s="48">
        <f t="shared" si="379"/>
        <v>0</v>
      </c>
      <c r="KU84" s="48">
        <f t="shared" si="379"/>
        <v>0</v>
      </c>
      <c r="KV84" s="48">
        <f t="shared" si="379"/>
        <v>0</v>
      </c>
      <c r="KW84" s="48">
        <f t="shared" ref="KW84:LF93" si="380">KV83</f>
        <v>0</v>
      </c>
      <c r="KX84" s="48">
        <f t="shared" si="380"/>
        <v>4.4751983576649488E-5</v>
      </c>
      <c r="KY84" s="48">
        <f t="shared" si="380"/>
        <v>1.1151658490373781E-4</v>
      </c>
      <c r="KZ84" s="48">
        <f t="shared" si="380"/>
        <v>2.5595687974807398E-4</v>
      </c>
      <c r="LA84" s="48">
        <f t="shared" si="380"/>
        <v>5.8604981628922268E-4</v>
      </c>
      <c r="LB84" s="48">
        <f t="shared" si="380"/>
        <v>1.3658629589843377E-3</v>
      </c>
      <c r="LC84" s="48">
        <f t="shared" si="380"/>
        <v>3.2093238342923826E-3</v>
      </c>
      <c r="LD84" s="48">
        <f t="shared" si="380"/>
        <v>7.8504339864859992E-3</v>
      </c>
      <c r="LE84" s="48">
        <f t="shared" si="380"/>
        <v>1.2976985830460603E-2</v>
      </c>
      <c r="LF84" s="48">
        <f t="shared" si="380"/>
        <v>6.7154609757989992E-3</v>
      </c>
      <c r="LG84" s="48">
        <f t="shared" ref="LG84:LP93" si="381">LF83</f>
        <v>0</v>
      </c>
      <c r="LH84" s="48">
        <f t="shared" si="381"/>
        <v>0</v>
      </c>
      <c r="LI84" s="48">
        <f t="shared" si="381"/>
        <v>0</v>
      </c>
      <c r="LJ84" s="48">
        <f t="shared" si="381"/>
        <v>0</v>
      </c>
      <c r="LK84" s="48">
        <f t="shared" si="381"/>
        <v>0</v>
      </c>
      <c r="LL84" s="48">
        <f t="shared" si="381"/>
        <v>0</v>
      </c>
      <c r="LM84" s="48">
        <f t="shared" si="381"/>
        <v>0</v>
      </c>
      <c r="LN84" s="48">
        <f t="shared" si="381"/>
        <v>0</v>
      </c>
      <c r="LO84" s="48">
        <f t="shared" si="381"/>
        <v>0</v>
      </c>
      <c r="LP84" s="48">
        <f t="shared" si="381"/>
        <v>0</v>
      </c>
      <c r="LQ84" s="48">
        <f t="shared" ref="LQ84:LZ93" si="382">LP83</f>
        <v>0</v>
      </c>
      <c r="LR84" s="48">
        <f t="shared" si="382"/>
        <v>0</v>
      </c>
      <c r="LS84" s="48">
        <f t="shared" si="382"/>
        <v>0</v>
      </c>
      <c r="LT84" s="48">
        <f t="shared" si="382"/>
        <v>0</v>
      </c>
      <c r="LU84" s="48">
        <f t="shared" si="382"/>
        <v>0</v>
      </c>
      <c r="LV84" s="48">
        <f t="shared" si="382"/>
        <v>0</v>
      </c>
      <c r="LW84" s="48">
        <f t="shared" si="382"/>
        <v>0</v>
      </c>
      <c r="LX84" s="48">
        <f t="shared" si="382"/>
        <v>0</v>
      </c>
      <c r="LY84" s="48">
        <f t="shared" si="382"/>
        <v>0</v>
      </c>
      <c r="LZ84" s="48">
        <f t="shared" si="382"/>
        <v>0</v>
      </c>
      <c r="MA84" s="48">
        <f t="shared" ref="MA84:MJ93" si="383">LZ83</f>
        <v>0</v>
      </c>
      <c r="MB84" s="48">
        <f t="shared" si="383"/>
        <v>0</v>
      </c>
      <c r="MC84" s="48">
        <f t="shared" si="383"/>
        <v>0</v>
      </c>
      <c r="MD84" s="48">
        <f t="shared" si="383"/>
        <v>0</v>
      </c>
      <c r="ME84" s="48">
        <f t="shared" si="383"/>
        <v>0</v>
      </c>
      <c r="MF84" s="48">
        <f t="shared" si="383"/>
        <v>0</v>
      </c>
      <c r="MG84" s="48">
        <f t="shared" si="383"/>
        <v>0</v>
      </c>
      <c r="MH84" s="48">
        <f t="shared" si="383"/>
        <v>0</v>
      </c>
      <c r="MI84" s="48">
        <f t="shared" si="383"/>
        <v>0</v>
      </c>
      <c r="MJ84" s="48">
        <f t="shared" si="383"/>
        <v>0</v>
      </c>
      <c r="MK84" s="48">
        <f t="shared" ref="MK84:MT93" si="384">MJ83</f>
        <v>0</v>
      </c>
      <c r="ML84" s="48">
        <f t="shared" si="384"/>
        <v>0</v>
      </c>
      <c r="MM84" s="48">
        <f t="shared" si="384"/>
        <v>0</v>
      </c>
      <c r="MN84" s="48">
        <f t="shared" si="384"/>
        <v>0</v>
      </c>
      <c r="MO84" s="48">
        <f t="shared" si="384"/>
        <v>0</v>
      </c>
      <c r="MP84" s="48">
        <f t="shared" si="384"/>
        <v>0</v>
      </c>
      <c r="MQ84" s="48">
        <f t="shared" si="384"/>
        <v>0</v>
      </c>
      <c r="MR84" s="48">
        <f t="shared" si="384"/>
        <v>0</v>
      </c>
      <c r="MS84" s="48">
        <f t="shared" si="384"/>
        <v>0</v>
      </c>
      <c r="MT84" s="48">
        <f t="shared" si="384"/>
        <v>0</v>
      </c>
      <c r="MU84" s="48">
        <f t="shared" ref="MU84:ND93" si="385">MT83</f>
        <v>0</v>
      </c>
      <c r="MV84" s="48">
        <f t="shared" si="385"/>
        <v>0</v>
      </c>
      <c r="MW84" s="48">
        <f t="shared" si="385"/>
        <v>0</v>
      </c>
      <c r="MX84" s="48">
        <f t="shared" si="385"/>
        <v>0</v>
      </c>
      <c r="MY84" s="48">
        <f t="shared" si="385"/>
        <v>0</v>
      </c>
      <c r="MZ84" s="48">
        <f t="shared" si="385"/>
        <v>0</v>
      </c>
      <c r="NA84" s="48">
        <f t="shared" si="385"/>
        <v>0</v>
      </c>
      <c r="NB84" s="48">
        <f t="shared" si="385"/>
        <v>0</v>
      </c>
      <c r="NC84" s="48">
        <f t="shared" si="385"/>
        <v>0</v>
      </c>
      <c r="ND84" s="48">
        <f t="shared" si="385"/>
        <v>0</v>
      </c>
      <c r="NE84" s="48">
        <f t="shared" ref="NE84:NN93" si="386">ND83</f>
        <v>0</v>
      </c>
      <c r="NF84" s="48">
        <f t="shared" si="386"/>
        <v>0</v>
      </c>
      <c r="NG84" s="48">
        <f t="shared" si="386"/>
        <v>0</v>
      </c>
      <c r="NH84" s="48">
        <f t="shared" si="386"/>
        <v>0</v>
      </c>
      <c r="NI84" s="48">
        <f t="shared" si="386"/>
        <v>0</v>
      </c>
      <c r="NJ84" s="48">
        <f t="shared" si="386"/>
        <v>0</v>
      </c>
      <c r="NK84" s="48">
        <f t="shared" si="386"/>
        <v>0</v>
      </c>
      <c r="NL84" s="48">
        <f t="shared" si="386"/>
        <v>0</v>
      </c>
      <c r="NM84" s="48">
        <f t="shared" si="386"/>
        <v>0</v>
      </c>
      <c r="NN84" s="48">
        <f t="shared" si="386"/>
        <v>0</v>
      </c>
      <c r="NO84" s="48">
        <f t="shared" ref="NO84:NX93" si="387">NN83</f>
        <v>0</v>
      </c>
      <c r="NP84" s="48">
        <f t="shared" si="387"/>
        <v>0</v>
      </c>
      <c r="NQ84" s="48">
        <f t="shared" si="387"/>
        <v>0</v>
      </c>
      <c r="NR84" s="48">
        <f t="shared" si="387"/>
        <v>0</v>
      </c>
      <c r="NS84" s="48">
        <f t="shared" si="387"/>
        <v>0</v>
      </c>
      <c r="NT84" s="48">
        <f t="shared" si="387"/>
        <v>0</v>
      </c>
      <c r="NU84" s="48">
        <f t="shared" si="387"/>
        <v>0</v>
      </c>
      <c r="NV84" s="48">
        <f t="shared" si="387"/>
        <v>0</v>
      </c>
      <c r="NW84" s="48">
        <f t="shared" si="387"/>
        <v>0</v>
      </c>
      <c r="NX84" s="48">
        <f t="shared" si="387"/>
        <v>0</v>
      </c>
      <c r="NY84" s="48">
        <f t="shared" ref="NY84:OH93" si="388">NX83</f>
        <v>0</v>
      </c>
      <c r="NZ84" s="48">
        <f t="shared" si="388"/>
        <v>0</v>
      </c>
      <c r="OA84" s="48">
        <f t="shared" si="388"/>
        <v>0</v>
      </c>
      <c r="OB84" s="48">
        <f t="shared" si="388"/>
        <v>0</v>
      </c>
      <c r="OC84" s="48">
        <f t="shared" si="388"/>
        <v>0</v>
      </c>
      <c r="OD84" s="48">
        <f t="shared" si="388"/>
        <v>0</v>
      </c>
      <c r="OE84" s="48">
        <f t="shared" si="388"/>
        <v>0</v>
      </c>
      <c r="OF84" s="48">
        <f t="shared" si="388"/>
        <v>0</v>
      </c>
      <c r="OG84" s="48">
        <f t="shared" si="388"/>
        <v>0</v>
      </c>
      <c r="OH84" s="48">
        <f t="shared" si="388"/>
        <v>0</v>
      </c>
      <c r="OI84" s="48">
        <f t="shared" ref="OI84:OR93" si="389">OH83</f>
        <v>0</v>
      </c>
      <c r="OJ84" s="48">
        <f t="shared" si="389"/>
        <v>0</v>
      </c>
      <c r="OK84" s="48">
        <f t="shared" si="389"/>
        <v>0</v>
      </c>
      <c r="OL84" s="48">
        <f t="shared" si="389"/>
        <v>0</v>
      </c>
      <c r="OM84" s="48">
        <f t="shared" si="389"/>
        <v>0</v>
      </c>
      <c r="ON84" s="48">
        <f t="shared" si="389"/>
        <v>0</v>
      </c>
      <c r="OO84" s="48">
        <f t="shared" si="389"/>
        <v>0</v>
      </c>
      <c r="OP84" s="48">
        <f t="shared" si="389"/>
        <v>0</v>
      </c>
      <c r="OQ84" s="48">
        <f t="shared" si="389"/>
        <v>0</v>
      </c>
      <c r="OR84" s="48">
        <f t="shared" si="389"/>
        <v>0</v>
      </c>
      <c r="OS84" s="48">
        <f t="shared" ref="OS84:PB93" si="390">OR83</f>
        <v>0</v>
      </c>
      <c r="OT84" s="48">
        <f t="shared" si="390"/>
        <v>0</v>
      </c>
      <c r="OU84" s="48">
        <f t="shared" si="390"/>
        <v>0</v>
      </c>
      <c r="OV84" s="48">
        <f t="shared" si="390"/>
        <v>0</v>
      </c>
      <c r="OW84" s="48">
        <f t="shared" si="390"/>
        <v>0</v>
      </c>
      <c r="OX84" s="48">
        <f t="shared" si="390"/>
        <v>0</v>
      </c>
      <c r="OY84" s="48">
        <f t="shared" si="390"/>
        <v>0</v>
      </c>
      <c r="OZ84" s="48">
        <f t="shared" si="390"/>
        <v>0</v>
      </c>
      <c r="PA84" s="48">
        <f t="shared" si="390"/>
        <v>0</v>
      </c>
      <c r="PB84" s="48">
        <f t="shared" si="390"/>
        <v>0</v>
      </c>
      <c r="PC84" s="48">
        <f t="shared" ref="PC84:PN93" si="391">PB83</f>
        <v>0</v>
      </c>
      <c r="PD84" s="48">
        <f t="shared" si="391"/>
        <v>0</v>
      </c>
      <c r="PE84" s="48">
        <f t="shared" si="391"/>
        <v>0</v>
      </c>
      <c r="PF84" s="48">
        <f t="shared" si="391"/>
        <v>0</v>
      </c>
      <c r="PG84" s="48">
        <f t="shared" si="391"/>
        <v>0</v>
      </c>
      <c r="PH84" s="48">
        <f t="shared" si="391"/>
        <v>0</v>
      </c>
      <c r="PI84" s="48">
        <f t="shared" si="391"/>
        <v>0</v>
      </c>
      <c r="PJ84" s="48">
        <f t="shared" si="391"/>
        <v>0</v>
      </c>
      <c r="PK84" s="48">
        <f t="shared" si="391"/>
        <v>0</v>
      </c>
      <c r="PL84" s="48">
        <f t="shared" si="391"/>
        <v>0</v>
      </c>
      <c r="PM84" s="48">
        <f t="shared" si="391"/>
        <v>0</v>
      </c>
      <c r="PN84" s="48">
        <f t="shared" si="391"/>
        <v>0</v>
      </c>
    </row>
    <row r="85" spans="1:430" x14ac:dyDescent="0.3">
      <c r="A85" s="87" t="s">
        <v>147</v>
      </c>
      <c r="B85" s="88"/>
      <c r="C85" s="88"/>
      <c r="D85" s="89"/>
      <c r="E85" s="90">
        <f>MAX(E126:E318)</f>
        <v>131.23820000000001</v>
      </c>
      <c r="F85" s="90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S85" s="12"/>
      <c r="W85" s="46">
        <v>82</v>
      </c>
      <c r="X85" s="49">
        <f t="shared" si="308"/>
        <v>410</v>
      </c>
      <c r="Y85" s="52" t="str">
        <f t="shared" si="303"/>
        <v/>
      </c>
      <c r="Z85" s="63">
        <f t="shared" si="304"/>
        <v>0</v>
      </c>
      <c r="AA85" s="50">
        <f t="shared" si="352"/>
        <v>0</v>
      </c>
      <c r="AB85" s="50">
        <v>0</v>
      </c>
      <c r="AC85" s="62">
        <f t="shared" si="309"/>
        <v>211.7758949671387</v>
      </c>
      <c r="AD85" s="54"/>
      <c r="AE85" s="46">
        <v>83</v>
      </c>
      <c r="AF85" s="51">
        <f t="shared" si="305"/>
        <v>0</v>
      </c>
      <c r="AG85" s="51">
        <f t="shared" si="354"/>
        <v>0</v>
      </c>
      <c r="AH85" s="51">
        <f t="shared" si="354"/>
        <v>0</v>
      </c>
      <c r="AI85" s="51">
        <f t="shared" si="354"/>
        <v>0</v>
      </c>
      <c r="AJ85" s="51">
        <f t="shared" si="354"/>
        <v>0</v>
      </c>
      <c r="AK85" s="51">
        <f t="shared" si="354"/>
        <v>0</v>
      </c>
      <c r="AL85" s="51">
        <f t="shared" si="354"/>
        <v>0</v>
      </c>
      <c r="AM85" s="51">
        <f t="shared" si="354"/>
        <v>0</v>
      </c>
      <c r="AN85" s="51">
        <f t="shared" si="354"/>
        <v>0</v>
      </c>
      <c r="AO85" s="51">
        <f t="shared" si="354"/>
        <v>0</v>
      </c>
      <c r="AP85" s="51">
        <f t="shared" si="354"/>
        <v>0</v>
      </c>
      <c r="AQ85" s="51">
        <f t="shared" si="355"/>
        <v>0</v>
      </c>
      <c r="AR85" s="51">
        <f t="shared" si="355"/>
        <v>0</v>
      </c>
      <c r="AS85" s="51">
        <f t="shared" si="355"/>
        <v>0</v>
      </c>
      <c r="AT85" s="51">
        <f t="shared" si="355"/>
        <v>0</v>
      </c>
      <c r="AU85" s="51">
        <f t="shared" si="355"/>
        <v>0</v>
      </c>
      <c r="AV85" s="51">
        <f t="shared" si="355"/>
        <v>0</v>
      </c>
      <c r="AW85" s="51">
        <f t="shared" si="355"/>
        <v>0</v>
      </c>
      <c r="AX85" s="51">
        <f t="shared" si="355"/>
        <v>0</v>
      </c>
      <c r="AY85" s="51">
        <f t="shared" si="355"/>
        <v>0</v>
      </c>
      <c r="AZ85" s="51">
        <f t="shared" si="355"/>
        <v>0</v>
      </c>
      <c r="BA85" s="51">
        <f t="shared" si="356"/>
        <v>0</v>
      </c>
      <c r="BB85" s="51">
        <f t="shared" si="356"/>
        <v>0</v>
      </c>
      <c r="BC85" s="51">
        <f t="shared" si="356"/>
        <v>0</v>
      </c>
      <c r="BD85" s="51">
        <f t="shared" si="356"/>
        <v>0</v>
      </c>
      <c r="BE85" s="51">
        <f t="shared" si="356"/>
        <v>0</v>
      </c>
      <c r="BF85" s="51">
        <f t="shared" si="356"/>
        <v>0</v>
      </c>
      <c r="BG85" s="51">
        <f t="shared" si="356"/>
        <v>0</v>
      </c>
      <c r="BH85" s="51">
        <f t="shared" si="356"/>
        <v>0</v>
      </c>
      <c r="BI85" s="51">
        <f t="shared" si="356"/>
        <v>0</v>
      </c>
      <c r="BJ85" s="51">
        <f t="shared" si="356"/>
        <v>0</v>
      </c>
      <c r="BK85" s="51">
        <f t="shared" si="357"/>
        <v>0</v>
      </c>
      <c r="BL85" s="51">
        <f t="shared" si="357"/>
        <v>0</v>
      </c>
      <c r="BM85" s="51">
        <f t="shared" si="357"/>
        <v>0</v>
      </c>
      <c r="BN85" s="51">
        <f t="shared" si="357"/>
        <v>0</v>
      </c>
      <c r="BO85" s="51">
        <f t="shared" si="357"/>
        <v>0</v>
      </c>
      <c r="BP85" s="51">
        <f t="shared" si="357"/>
        <v>0</v>
      </c>
      <c r="BQ85" s="51">
        <f t="shared" si="357"/>
        <v>0</v>
      </c>
      <c r="BR85" s="51">
        <f t="shared" si="357"/>
        <v>0</v>
      </c>
      <c r="BS85" s="51">
        <f t="shared" si="357"/>
        <v>0</v>
      </c>
      <c r="BT85" s="51">
        <f t="shared" si="357"/>
        <v>0</v>
      </c>
      <c r="BU85" s="51">
        <f t="shared" si="358"/>
        <v>0</v>
      </c>
      <c r="BV85" s="51">
        <f t="shared" si="358"/>
        <v>0</v>
      </c>
      <c r="BW85" s="51">
        <f t="shared" si="358"/>
        <v>0</v>
      </c>
      <c r="BX85" s="51">
        <f t="shared" si="358"/>
        <v>0</v>
      </c>
      <c r="BY85" s="51">
        <f t="shared" si="358"/>
        <v>0</v>
      </c>
      <c r="BZ85" s="51">
        <f t="shared" si="358"/>
        <v>0</v>
      </c>
      <c r="CA85" s="51">
        <f t="shared" si="358"/>
        <v>0</v>
      </c>
      <c r="CB85" s="51">
        <f t="shared" si="358"/>
        <v>0</v>
      </c>
      <c r="CC85" s="51">
        <f t="shared" si="358"/>
        <v>0</v>
      </c>
      <c r="CD85" s="51">
        <f t="shared" si="358"/>
        <v>0</v>
      </c>
      <c r="CE85" s="51">
        <f t="shared" si="359"/>
        <v>0</v>
      </c>
      <c r="CF85" s="51">
        <f t="shared" si="359"/>
        <v>0</v>
      </c>
      <c r="CG85" s="51">
        <f t="shared" si="359"/>
        <v>0</v>
      </c>
      <c r="CH85" s="51">
        <f t="shared" si="359"/>
        <v>0</v>
      </c>
      <c r="CI85" s="51">
        <f t="shared" si="359"/>
        <v>0</v>
      </c>
      <c r="CJ85" s="51">
        <f t="shared" si="359"/>
        <v>0</v>
      </c>
      <c r="CK85" s="51">
        <f t="shared" si="359"/>
        <v>0</v>
      </c>
      <c r="CL85" s="51">
        <f t="shared" si="359"/>
        <v>0</v>
      </c>
      <c r="CM85" s="51">
        <f t="shared" si="359"/>
        <v>0</v>
      </c>
      <c r="CN85" s="51">
        <f t="shared" si="359"/>
        <v>0</v>
      </c>
      <c r="CO85" s="51">
        <f t="shared" si="360"/>
        <v>0</v>
      </c>
      <c r="CP85" s="51">
        <f t="shared" si="360"/>
        <v>1.4372901692793086E-5</v>
      </c>
      <c r="CQ85" s="51">
        <f t="shared" si="360"/>
        <v>2.7857067307628778E-5</v>
      </c>
      <c r="CR85" s="51">
        <f t="shared" si="360"/>
        <v>4.1075027703360157E-5</v>
      </c>
      <c r="CS85" s="51">
        <f t="shared" si="360"/>
        <v>5.9699549011322866E-5</v>
      </c>
      <c r="CT85" s="51">
        <f t="shared" si="360"/>
        <v>8.7540741517313391E-5</v>
      </c>
      <c r="CU85" s="51">
        <f t="shared" si="360"/>
        <v>1.2837388479443857E-4</v>
      </c>
      <c r="CV85" s="51">
        <f t="shared" si="360"/>
        <v>1.8776725283595457E-4</v>
      </c>
      <c r="CW85" s="51">
        <f t="shared" si="360"/>
        <v>2.7490993918839258E-4</v>
      </c>
      <c r="CX85" s="51">
        <f t="shared" si="360"/>
        <v>4.0443968208431289E-4</v>
      </c>
      <c r="CY85" s="51">
        <f t="shared" si="361"/>
        <v>5.9827068957529241E-4</v>
      </c>
      <c r="CZ85" s="51">
        <f t="shared" si="361"/>
        <v>8.8742146466493359E-4</v>
      </c>
      <c r="DA85" s="51">
        <f t="shared" si="361"/>
        <v>1.3138426304416823E-3</v>
      </c>
      <c r="DB85" s="51">
        <f t="shared" si="361"/>
        <v>1.9322447552118155E-3</v>
      </c>
      <c r="DC85" s="51">
        <f t="shared" si="361"/>
        <v>2.9578823769679957E-3</v>
      </c>
      <c r="DD85" s="51">
        <f t="shared" si="361"/>
        <v>4.3725776573519236E-3</v>
      </c>
      <c r="DE85" s="51">
        <f t="shared" si="361"/>
        <v>5.6037913669719245E-3</v>
      </c>
      <c r="DF85" s="51">
        <f t="shared" si="361"/>
        <v>6.0067150249743864E-3</v>
      </c>
      <c r="DG85" s="51">
        <f t="shared" si="361"/>
        <v>5.0334268353983951E-3</v>
      </c>
      <c r="DH85" s="51">
        <f t="shared" si="361"/>
        <v>2.648818732339102E-3</v>
      </c>
      <c r="DI85" s="51">
        <f t="shared" si="362"/>
        <v>7.6072713075802073E-4</v>
      </c>
      <c r="DJ85" s="51">
        <f t="shared" si="362"/>
        <v>0</v>
      </c>
      <c r="DK85" s="51">
        <f t="shared" si="362"/>
        <v>0</v>
      </c>
      <c r="DL85" s="51">
        <f t="shared" si="362"/>
        <v>0</v>
      </c>
      <c r="DM85" s="51">
        <f t="shared" si="362"/>
        <v>0</v>
      </c>
      <c r="DN85" s="51">
        <f t="shared" si="362"/>
        <v>0</v>
      </c>
      <c r="DO85" s="51">
        <f t="shared" si="362"/>
        <v>0</v>
      </c>
      <c r="DP85" s="51">
        <f t="shared" si="362"/>
        <v>0</v>
      </c>
      <c r="DQ85" s="51">
        <f t="shared" si="362"/>
        <v>0</v>
      </c>
      <c r="DR85" s="51">
        <f t="shared" si="362"/>
        <v>0</v>
      </c>
      <c r="DS85" s="51">
        <f t="shared" si="363"/>
        <v>0</v>
      </c>
      <c r="DT85" s="51">
        <f t="shared" si="363"/>
        <v>0</v>
      </c>
      <c r="DU85" s="51">
        <f t="shared" si="363"/>
        <v>0</v>
      </c>
      <c r="DV85" s="51">
        <f t="shared" si="363"/>
        <v>0</v>
      </c>
      <c r="DW85" s="51">
        <f t="shared" si="363"/>
        <v>0</v>
      </c>
      <c r="DX85" s="51">
        <f t="shared" si="363"/>
        <v>0</v>
      </c>
      <c r="DY85" s="51">
        <f t="shared" si="363"/>
        <v>0</v>
      </c>
      <c r="DZ85" s="51">
        <f t="shared" si="363"/>
        <v>0</v>
      </c>
      <c r="EA85" s="51">
        <f t="shared" si="363"/>
        <v>0</v>
      </c>
      <c r="EB85" s="51">
        <f t="shared" si="363"/>
        <v>0</v>
      </c>
      <c r="EC85" s="51">
        <f t="shared" si="364"/>
        <v>0</v>
      </c>
      <c r="ED85" s="51">
        <f t="shared" si="364"/>
        <v>0</v>
      </c>
      <c r="EE85" s="51">
        <f t="shared" si="364"/>
        <v>0</v>
      </c>
      <c r="EF85" s="51">
        <f t="shared" si="364"/>
        <v>0</v>
      </c>
      <c r="EG85" s="51">
        <f t="shared" si="364"/>
        <v>0</v>
      </c>
      <c r="EH85" s="51">
        <f t="shared" si="364"/>
        <v>0</v>
      </c>
      <c r="EI85" s="51">
        <f t="shared" si="364"/>
        <v>0</v>
      </c>
      <c r="EJ85" s="51">
        <f t="shared" si="364"/>
        <v>0</v>
      </c>
      <c r="EK85" s="51">
        <f t="shared" si="364"/>
        <v>0</v>
      </c>
      <c r="EL85" s="51">
        <f t="shared" si="364"/>
        <v>0</v>
      </c>
      <c r="EM85" s="51">
        <f t="shared" si="365"/>
        <v>0</v>
      </c>
      <c r="EN85" s="51">
        <f t="shared" si="365"/>
        <v>0</v>
      </c>
      <c r="EO85" s="51">
        <f t="shared" si="365"/>
        <v>0</v>
      </c>
      <c r="EP85" s="51">
        <f t="shared" si="365"/>
        <v>0</v>
      </c>
      <c r="EQ85" s="51">
        <f t="shared" si="365"/>
        <v>0</v>
      </c>
      <c r="ER85" s="51">
        <f t="shared" si="365"/>
        <v>0</v>
      </c>
      <c r="ES85" s="51">
        <f t="shared" si="365"/>
        <v>0</v>
      </c>
      <c r="ET85" s="51">
        <f t="shared" si="365"/>
        <v>0</v>
      </c>
      <c r="EU85" s="51">
        <f t="shared" si="365"/>
        <v>0</v>
      </c>
      <c r="EV85" s="51">
        <f t="shared" si="365"/>
        <v>0</v>
      </c>
      <c r="EW85" s="51">
        <f t="shared" si="366"/>
        <v>0</v>
      </c>
      <c r="EX85" s="51">
        <f t="shared" si="366"/>
        <v>0</v>
      </c>
      <c r="EY85" s="51">
        <f t="shared" si="366"/>
        <v>0</v>
      </c>
      <c r="EZ85" s="51">
        <f t="shared" si="366"/>
        <v>0</v>
      </c>
      <c r="FA85" s="51">
        <f t="shared" si="366"/>
        <v>0</v>
      </c>
      <c r="FB85" s="51">
        <f t="shared" si="366"/>
        <v>0</v>
      </c>
      <c r="FC85" s="51">
        <f t="shared" si="366"/>
        <v>0</v>
      </c>
      <c r="FD85" s="51">
        <f t="shared" si="366"/>
        <v>0</v>
      </c>
      <c r="FE85" s="51">
        <f t="shared" si="366"/>
        <v>0</v>
      </c>
      <c r="FF85" s="51">
        <f t="shared" si="366"/>
        <v>0</v>
      </c>
      <c r="FG85" s="51">
        <f t="shared" si="367"/>
        <v>0</v>
      </c>
      <c r="FH85" s="51">
        <f t="shared" si="367"/>
        <v>0</v>
      </c>
      <c r="FI85" s="51">
        <f t="shared" si="367"/>
        <v>0</v>
      </c>
      <c r="FJ85" s="51">
        <f t="shared" si="367"/>
        <v>0</v>
      </c>
      <c r="FK85" s="51">
        <f t="shared" si="367"/>
        <v>0</v>
      </c>
      <c r="FL85" s="51">
        <f t="shared" si="367"/>
        <v>0</v>
      </c>
      <c r="FM85" s="51">
        <f t="shared" si="367"/>
        <v>0</v>
      </c>
      <c r="FN85" s="51">
        <f t="shared" si="367"/>
        <v>0</v>
      </c>
      <c r="FO85" s="51">
        <f t="shared" si="367"/>
        <v>0</v>
      </c>
      <c r="FP85" s="51">
        <f t="shared" si="367"/>
        <v>0</v>
      </c>
      <c r="FQ85" s="51">
        <f t="shared" si="368"/>
        <v>0</v>
      </c>
      <c r="FR85" s="51">
        <f t="shared" si="368"/>
        <v>0</v>
      </c>
      <c r="FS85" s="51">
        <f t="shared" si="368"/>
        <v>0</v>
      </c>
      <c r="FT85" s="51">
        <f t="shared" si="368"/>
        <v>0</v>
      </c>
      <c r="FU85" s="51">
        <f t="shared" si="368"/>
        <v>0</v>
      </c>
      <c r="FV85" s="51">
        <f t="shared" si="368"/>
        <v>0</v>
      </c>
      <c r="FW85" s="51">
        <f t="shared" si="368"/>
        <v>0</v>
      </c>
      <c r="FX85" s="51">
        <f t="shared" si="368"/>
        <v>0</v>
      </c>
      <c r="FY85" s="51">
        <f t="shared" si="368"/>
        <v>0</v>
      </c>
      <c r="FZ85" s="51">
        <f t="shared" si="368"/>
        <v>0</v>
      </c>
      <c r="GA85" s="51">
        <f t="shared" si="369"/>
        <v>0</v>
      </c>
      <c r="GB85" s="51">
        <f t="shared" si="369"/>
        <v>0</v>
      </c>
      <c r="GC85" s="51">
        <f t="shared" si="369"/>
        <v>0</v>
      </c>
      <c r="GD85" s="51">
        <f t="shared" si="369"/>
        <v>0</v>
      </c>
      <c r="GE85" s="51">
        <f t="shared" si="369"/>
        <v>0</v>
      </c>
      <c r="GF85" s="51">
        <f t="shared" si="369"/>
        <v>0</v>
      </c>
      <c r="GG85" s="51">
        <f t="shared" si="369"/>
        <v>0</v>
      </c>
      <c r="GH85" s="51">
        <f t="shared" si="369"/>
        <v>0</v>
      </c>
      <c r="GI85" s="51">
        <f t="shared" si="369"/>
        <v>0</v>
      </c>
      <c r="GJ85" s="51">
        <f t="shared" si="369"/>
        <v>0</v>
      </c>
      <c r="GK85" s="51">
        <f t="shared" si="370"/>
        <v>0</v>
      </c>
      <c r="GL85" s="51">
        <f t="shared" si="370"/>
        <v>0</v>
      </c>
      <c r="GM85" s="51">
        <f t="shared" si="370"/>
        <v>0</v>
      </c>
      <c r="GN85" s="51">
        <f t="shared" si="370"/>
        <v>0</v>
      </c>
      <c r="GO85" s="51">
        <f t="shared" si="370"/>
        <v>0</v>
      </c>
      <c r="GP85" s="51">
        <f t="shared" si="370"/>
        <v>0</v>
      </c>
      <c r="GQ85" s="51">
        <f t="shared" si="370"/>
        <v>0</v>
      </c>
      <c r="GR85" s="51">
        <f t="shared" si="370"/>
        <v>0</v>
      </c>
      <c r="GS85" s="51">
        <f t="shared" si="370"/>
        <v>0</v>
      </c>
      <c r="GT85" s="51">
        <f t="shared" si="370"/>
        <v>0</v>
      </c>
      <c r="GU85" s="51">
        <f t="shared" si="371"/>
        <v>0</v>
      </c>
      <c r="GV85" s="51">
        <f t="shared" si="371"/>
        <v>0</v>
      </c>
      <c r="GW85" s="51">
        <f t="shared" si="371"/>
        <v>0</v>
      </c>
      <c r="GX85" s="51">
        <f t="shared" si="371"/>
        <v>0</v>
      </c>
      <c r="GY85" s="51">
        <f t="shared" si="371"/>
        <v>0</v>
      </c>
      <c r="GZ85" s="51">
        <f t="shared" si="371"/>
        <v>0</v>
      </c>
      <c r="HA85" s="51">
        <f t="shared" si="371"/>
        <v>0</v>
      </c>
      <c r="HB85" s="51">
        <f t="shared" si="371"/>
        <v>0</v>
      </c>
      <c r="HC85" s="51">
        <f t="shared" si="371"/>
        <v>0</v>
      </c>
      <c r="HD85" s="51">
        <f t="shared" si="371"/>
        <v>0</v>
      </c>
      <c r="HE85" s="51">
        <f t="shared" si="372"/>
        <v>0</v>
      </c>
      <c r="HF85" s="51">
        <f t="shared" si="372"/>
        <v>0</v>
      </c>
      <c r="HG85" s="51">
        <f t="shared" si="372"/>
        <v>0</v>
      </c>
      <c r="HH85" s="51">
        <f t="shared" si="372"/>
        <v>0</v>
      </c>
      <c r="HI85" s="51">
        <f t="shared" si="372"/>
        <v>0</v>
      </c>
      <c r="HJ85" s="51">
        <f t="shared" si="372"/>
        <v>0</v>
      </c>
      <c r="HK85" s="51">
        <f t="shared" si="372"/>
        <v>0</v>
      </c>
      <c r="HL85" s="51">
        <f t="shared" si="372"/>
        <v>0</v>
      </c>
      <c r="HM85" s="51">
        <f t="shared" si="372"/>
        <v>0</v>
      </c>
      <c r="HN85" s="51">
        <f t="shared" si="372"/>
        <v>0</v>
      </c>
      <c r="HO85" s="51">
        <f t="shared" si="372"/>
        <v>0</v>
      </c>
      <c r="HP85" s="51">
        <f t="shared" si="372"/>
        <v>0</v>
      </c>
      <c r="HR85" s="46">
        <v>82</v>
      </c>
      <c r="HS85" s="49">
        <f t="shared" si="310"/>
        <v>410</v>
      </c>
      <c r="HT85" s="52" t="str">
        <f t="shared" si="311"/>
        <v/>
      </c>
      <c r="HU85" s="63">
        <f t="shared" si="312"/>
        <v>0</v>
      </c>
      <c r="HV85" s="50">
        <f t="shared" si="353"/>
        <v>0</v>
      </c>
      <c r="HW85" s="50" t="str">
        <f t="shared" si="306"/>
        <v>06:50</v>
      </c>
      <c r="HX85" s="50">
        <v>0</v>
      </c>
      <c r="HY85" s="62">
        <f>HY84+HX85*Escenario1!$D$15*0.06</f>
        <v>468.72665229745769</v>
      </c>
      <c r="HZ85" s="50">
        <f t="shared" si="313"/>
        <v>0</v>
      </c>
      <c r="IA85" s="64">
        <f>IA84+HZ85*Escenario1!$D$15*0.06</f>
        <v>258.16395932323189</v>
      </c>
      <c r="IB85" s="54"/>
      <c r="IC85" s="47">
        <v>83</v>
      </c>
      <c r="ID85" s="48">
        <f t="shared" si="307"/>
        <v>0</v>
      </c>
      <c r="IE85" s="48">
        <f t="shared" si="373"/>
        <v>0</v>
      </c>
      <c r="IF85" s="48">
        <f t="shared" si="373"/>
        <v>0</v>
      </c>
      <c r="IG85" s="48">
        <f t="shared" si="373"/>
        <v>0</v>
      </c>
      <c r="IH85" s="48">
        <f t="shared" si="373"/>
        <v>0</v>
      </c>
      <c r="II85" s="48">
        <f t="shared" si="373"/>
        <v>0</v>
      </c>
      <c r="IJ85" s="48">
        <f t="shared" si="373"/>
        <v>0</v>
      </c>
      <c r="IK85" s="48">
        <f t="shared" si="373"/>
        <v>0</v>
      </c>
      <c r="IL85" s="48">
        <f t="shared" si="373"/>
        <v>0</v>
      </c>
      <c r="IM85" s="48">
        <f t="shared" si="373"/>
        <v>0</v>
      </c>
      <c r="IN85" s="48">
        <f t="shared" si="373"/>
        <v>0</v>
      </c>
      <c r="IO85" s="48">
        <f t="shared" si="374"/>
        <v>0</v>
      </c>
      <c r="IP85" s="48">
        <f t="shared" si="374"/>
        <v>0</v>
      </c>
      <c r="IQ85" s="48">
        <f t="shared" si="374"/>
        <v>0</v>
      </c>
      <c r="IR85" s="48">
        <f t="shared" si="374"/>
        <v>0</v>
      </c>
      <c r="IS85" s="48">
        <f t="shared" si="374"/>
        <v>0</v>
      </c>
      <c r="IT85" s="48">
        <f t="shared" si="374"/>
        <v>0</v>
      </c>
      <c r="IU85" s="48">
        <f t="shared" si="374"/>
        <v>0</v>
      </c>
      <c r="IV85" s="48">
        <f t="shared" si="374"/>
        <v>0</v>
      </c>
      <c r="IW85" s="48">
        <f t="shared" si="374"/>
        <v>0</v>
      </c>
      <c r="IX85" s="48">
        <f t="shared" si="374"/>
        <v>0</v>
      </c>
      <c r="IY85" s="48">
        <f t="shared" si="375"/>
        <v>0</v>
      </c>
      <c r="IZ85" s="48">
        <f t="shared" si="375"/>
        <v>0</v>
      </c>
      <c r="JA85" s="48">
        <f t="shared" si="375"/>
        <v>0</v>
      </c>
      <c r="JB85" s="48">
        <f t="shared" si="375"/>
        <v>0</v>
      </c>
      <c r="JC85" s="48">
        <f t="shared" si="375"/>
        <v>0</v>
      </c>
      <c r="JD85" s="48">
        <f t="shared" si="375"/>
        <v>0</v>
      </c>
      <c r="JE85" s="48">
        <f t="shared" si="375"/>
        <v>0</v>
      </c>
      <c r="JF85" s="48">
        <f t="shared" si="375"/>
        <v>0</v>
      </c>
      <c r="JG85" s="48">
        <f t="shared" si="375"/>
        <v>0</v>
      </c>
      <c r="JH85" s="48">
        <f t="shared" si="375"/>
        <v>0</v>
      </c>
      <c r="JI85" s="48">
        <f t="shared" si="376"/>
        <v>0</v>
      </c>
      <c r="JJ85" s="48">
        <f t="shared" si="376"/>
        <v>0</v>
      </c>
      <c r="JK85" s="48">
        <f t="shared" si="376"/>
        <v>0</v>
      </c>
      <c r="JL85" s="48">
        <f t="shared" si="376"/>
        <v>0</v>
      </c>
      <c r="JM85" s="48">
        <f t="shared" si="376"/>
        <v>0</v>
      </c>
      <c r="JN85" s="48">
        <f t="shared" si="376"/>
        <v>0</v>
      </c>
      <c r="JO85" s="48">
        <f t="shared" si="376"/>
        <v>0</v>
      </c>
      <c r="JP85" s="48">
        <f t="shared" si="376"/>
        <v>0</v>
      </c>
      <c r="JQ85" s="48">
        <f t="shared" si="376"/>
        <v>0</v>
      </c>
      <c r="JR85" s="48">
        <f t="shared" si="376"/>
        <v>0</v>
      </c>
      <c r="JS85" s="48">
        <f t="shared" si="377"/>
        <v>0</v>
      </c>
      <c r="JT85" s="48">
        <f t="shared" si="377"/>
        <v>0</v>
      </c>
      <c r="JU85" s="48">
        <f t="shared" si="377"/>
        <v>0</v>
      </c>
      <c r="JV85" s="48">
        <f t="shared" si="377"/>
        <v>0</v>
      </c>
      <c r="JW85" s="48">
        <f t="shared" si="377"/>
        <v>0</v>
      </c>
      <c r="JX85" s="48">
        <f t="shared" si="377"/>
        <v>0</v>
      </c>
      <c r="JY85" s="48">
        <f t="shared" si="377"/>
        <v>0</v>
      </c>
      <c r="JZ85" s="48">
        <f t="shared" si="377"/>
        <v>0</v>
      </c>
      <c r="KA85" s="48">
        <f t="shared" si="377"/>
        <v>0</v>
      </c>
      <c r="KB85" s="48">
        <f t="shared" si="377"/>
        <v>0</v>
      </c>
      <c r="KC85" s="48">
        <f t="shared" si="378"/>
        <v>0</v>
      </c>
      <c r="KD85" s="48">
        <f t="shared" si="378"/>
        <v>0</v>
      </c>
      <c r="KE85" s="48">
        <f t="shared" si="378"/>
        <v>0</v>
      </c>
      <c r="KF85" s="48">
        <f t="shared" si="378"/>
        <v>0</v>
      </c>
      <c r="KG85" s="48">
        <f t="shared" si="378"/>
        <v>0</v>
      </c>
      <c r="KH85" s="48">
        <f t="shared" si="378"/>
        <v>0</v>
      </c>
      <c r="KI85" s="48">
        <f t="shared" si="378"/>
        <v>0</v>
      </c>
      <c r="KJ85" s="48">
        <f t="shared" si="378"/>
        <v>0</v>
      </c>
      <c r="KK85" s="48">
        <f t="shared" si="378"/>
        <v>0</v>
      </c>
      <c r="KL85" s="48">
        <f t="shared" si="378"/>
        <v>0</v>
      </c>
      <c r="KM85" s="48">
        <f t="shared" si="379"/>
        <v>0</v>
      </c>
      <c r="KN85" s="48">
        <f t="shared" si="379"/>
        <v>0</v>
      </c>
      <c r="KO85" s="48">
        <f t="shared" si="379"/>
        <v>0</v>
      </c>
      <c r="KP85" s="48">
        <f t="shared" si="379"/>
        <v>0</v>
      </c>
      <c r="KQ85" s="48">
        <f t="shared" si="379"/>
        <v>0</v>
      </c>
      <c r="KR85" s="48">
        <f t="shared" si="379"/>
        <v>0</v>
      </c>
      <c r="KS85" s="48">
        <f t="shared" si="379"/>
        <v>0</v>
      </c>
      <c r="KT85" s="48">
        <f t="shared" si="379"/>
        <v>0</v>
      </c>
      <c r="KU85" s="48">
        <f t="shared" si="379"/>
        <v>0</v>
      </c>
      <c r="KV85" s="48">
        <f t="shared" si="379"/>
        <v>0</v>
      </c>
      <c r="KW85" s="48">
        <f t="shared" si="380"/>
        <v>0</v>
      </c>
      <c r="KX85" s="48">
        <f t="shared" si="380"/>
        <v>0</v>
      </c>
      <c r="KY85" s="48">
        <f t="shared" si="380"/>
        <v>4.4751983576649488E-5</v>
      </c>
      <c r="KZ85" s="48">
        <f t="shared" si="380"/>
        <v>1.1151658490373781E-4</v>
      </c>
      <c r="LA85" s="48">
        <f t="shared" si="380"/>
        <v>2.5595687974807398E-4</v>
      </c>
      <c r="LB85" s="48">
        <f t="shared" si="380"/>
        <v>5.8604981628922268E-4</v>
      </c>
      <c r="LC85" s="48">
        <f t="shared" si="380"/>
        <v>1.3658629589843377E-3</v>
      </c>
      <c r="LD85" s="48">
        <f t="shared" si="380"/>
        <v>3.2093238342923826E-3</v>
      </c>
      <c r="LE85" s="48">
        <f t="shared" si="380"/>
        <v>7.8504339864859992E-3</v>
      </c>
      <c r="LF85" s="48">
        <f t="shared" si="380"/>
        <v>1.2976985830460603E-2</v>
      </c>
      <c r="LG85" s="48">
        <f t="shared" si="381"/>
        <v>6.7154609757989992E-3</v>
      </c>
      <c r="LH85" s="48">
        <f t="shared" si="381"/>
        <v>0</v>
      </c>
      <c r="LI85" s="48">
        <f t="shared" si="381"/>
        <v>0</v>
      </c>
      <c r="LJ85" s="48">
        <f t="shared" si="381"/>
        <v>0</v>
      </c>
      <c r="LK85" s="48">
        <f t="shared" si="381"/>
        <v>0</v>
      </c>
      <c r="LL85" s="48">
        <f t="shared" si="381"/>
        <v>0</v>
      </c>
      <c r="LM85" s="48">
        <f t="shared" si="381"/>
        <v>0</v>
      </c>
      <c r="LN85" s="48">
        <f t="shared" si="381"/>
        <v>0</v>
      </c>
      <c r="LO85" s="48">
        <f t="shared" si="381"/>
        <v>0</v>
      </c>
      <c r="LP85" s="48">
        <f t="shared" si="381"/>
        <v>0</v>
      </c>
      <c r="LQ85" s="48">
        <f t="shared" si="382"/>
        <v>0</v>
      </c>
      <c r="LR85" s="48">
        <f t="shared" si="382"/>
        <v>0</v>
      </c>
      <c r="LS85" s="48">
        <f t="shared" si="382"/>
        <v>0</v>
      </c>
      <c r="LT85" s="48">
        <f t="shared" si="382"/>
        <v>0</v>
      </c>
      <c r="LU85" s="48">
        <f t="shared" si="382"/>
        <v>0</v>
      </c>
      <c r="LV85" s="48">
        <f t="shared" si="382"/>
        <v>0</v>
      </c>
      <c r="LW85" s="48">
        <f t="shared" si="382"/>
        <v>0</v>
      </c>
      <c r="LX85" s="48">
        <f t="shared" si="382"/>
        <v>0</v>
      </c>
      <c r="LY85" s="48">
        <f t="shared" si="382"/>
        <v>0</v>
      </c>
      <c r="LZ85" s="48">
        <f t="shared" si="382"/>
        <v>0</v>
      </c>
      <c r="MA85" s="48">
        <f t="shared" si="383"/>
        <v>0</v>
      </c>
      <c r="MB85" s="48">
        <f t="shared" si="383"/>
        <v>0</v>
      </c>
      <c r="MC85" s="48">
        <f t="shared" si="383"/>
        <v>0</v>
      </c>
      <c r="MD85" s="48">
        <f t="shared" si="383"/>
        <v>0</v>
      </c>
      <c r="ME85" s="48">
        <f t="shared" si="383"/>
        <v>0</v>
      </c>
      <c r="MF85" s="48">
        <f t="shared" si="383"/>
        <v>0</v>
      </c>
      <c r="MG85" s="48">
        <f t="shared" si="383"/>
        <v>0</v>
      </c>
      <c r="MH85" s="48">
        <f t="shared" si="383"/>
        <v>0</v>
      </c>
      <c r="MI85" s="48">
        <f t="shared" si="383"/>
        <v>0</v>
      </c>
      <c r="MJ85" s="48">
        <f t="shared" si="383"/>
        <v>0</v>
      </c>
      <c r="MK85" s="48">
        <f t="shared" si="384"/>
        <v>0</v>
      </c>
      <c r="ML85" s="48">
        <f t="shared" si="384"/>
        <v>0</v>
      </c>
      <c r="MM85" s="48">
        <f t="shared" si="384"/>
        <v>0</v>
      </c>
      <c r="MN85" s="48">
        <f t="shared" si="384"/>
        <v>0</v>
      </c>
      <c r="MO85" s="48">
        <f t="shared" si="384"/>
        <v>0</v>
      </c>
      <c r="MP85" s="48">
        <f t="shared" si="384"/>
        <v>0</v>
      </c>
      <c r="MQ85" s="48">
        <f t="shared" si="384"/>
        <v>0</v>
      </c>
      <c r="MR85" s="48">
        <f t="shared" si="384"/>
        <v>0</v>
      </c>
      <c r="MS85" s="48">
        <f t="shared" si="384"/>
        <v>0</v>
      </c>
      <c r="MT85" s="48">
        <f t="shared" si="384"/>
        <v>0</v>
      </c>
      <c r="MU85" s="48">
        <f t="shared" si="385"/>
        <v>0</v>
      </c>
      <c r="MV85" s="48">
        <f t="shared" si="385"/>
        <v>0</v>
      </c>
      <c r="MW85" s="48">
        <f t="shared" si="385"/>
        <v>0</v>
      </c>
      <c r="MX85" s="48">
        <f t="shared" si="385"/>
        <v>0</v>
      </c>
      <c r="MY85" s="48">
        <f t="shared" si="385"/>
        <v>0</v>
      </c>
      <c r="MZ85" s="48">
        <f t="shared" si="385"/>
        <v>0</v>
      </c>
      <c r="NA85" s="48">
        <f t="shared" si="385"/>
        <v>0</v>
      </c>
      <c r="NB85" s="48">
        <f t="shared" si="385"/>
        <v>0</v>
      </c>
      <c r="NC85" s="48">
        <f t="shared" si="385"/>
        <v>0</v>
      </c>
      <c r="ND85" s="48">
        <f t="shared" si="385"/>
        <v>0</v>
      </c>
      <c r="NE85" s="48">
        <f t="shared" si="386"/>
        <v>0</v>
      </c>
      <c r="NF85" s="48">
        <f t="shared" si="386"/>
        <v>0</v>
      </c>
      <c r="NG85" s="48">
        <f t="shared" si="386"/>
        <v>0</v>
      </c>
      <c r="NH85" s="48">
        <f t="shared" si="386"/>
        <v>0</v>
      </c>
      <c r="NI85" s="48">
        <f t="shared" si="386"/>
        <v>0</v>
      </c>
      <c r="NJ85" s="48">
        <f t="shared" si="386"/>
        <v>0</v>
      </c>
      <c r="NK85" s="48">
        <f t="shared" si="386"/>
        <v>0</v>
      </c>
      <c r="NL85" s="48">
        <f t="shared" si="386"/>
        <v>0</v>
      </c>
      <c r="NM85" s="48">
        <f t="shared" si="386"/>
        <v>0</v>
      </c>
      <c r="NN85" s="48">
        <f t="shared" si="386"/>
        <v>0</v>
      </c>
      <c r="NO85" s="48">
        <f t="shared" si="387"/>
        <v>0</v>
      </c>
      <c r="NP85" s="48">
        <f t="shared" si="387"/>
        <v>0</v>
      </c>
      <c r="NQ85" s="48">
        <f t="shared" si="387"/>
        <v>0</v>
      </c>
      <c r="NR85" s="48">
        <f t="shared" si="387"/>
        <v>0</v>
      </c>
      <c r="NS85" s="48">
        <f t="shared" si="387"/>
        <v>0</v>
      </c>
      <c r="NT85" s="48">
        <f t="shared" si="387"/>
        <v>0</v>
      </c>
      <c r="NU85" s="48">
        <f t="shared" si="387"/>
        <v>0</v>
      </c>
      <c r="NV85" s="48">
        <f t="shared" si="387"/>
        <v>0</v>
      </c>
      <c r="NW85" s="48">
        <f t="shared" si="387"/>
        <v>0</v>
      </c>
      <c r="NX85" s="48">
        <f t="shared" si="387"/>
        <v>0</v>
      </c>
      <c r="NY85" s="48">
        <f t="shared" si="388"/>
        <v>0</v>
      </c>
      <c r="NZ85" s="48">
        <f t="shared" si="388"/>
        <v>0</v>
      </c>
      <c r="OA85" s="48">
        <f t="shared" si="388"/>
        <v>0</v>
      </c>
      <c r="OB85" s="48">
        <f t="shared" si="388"/>
        <v>0</v>
      </c>
      <c r="OC85" s="48">
        <f t="shared" si="388"/>
        <v>0</v>
      </c>
      <c r="OD85" s="48">
        <f t="shared" si="388"/>
        <v>0</v>
      </c>
      <c r="OE85" s="48">
        <f t="shared" si="388"/>
        <v>0</v>
      </c>
      <c r="OF85" s="48">
        <f t="shared" si="388"/>
        <v>0</v>
      </c>
      <c r="OG85" s="48">
        <f t="shared" si="388"/>
        <v>0</v>
      </c>
      <c r="OH85" s="48">
        <f t="shared" si="388"/>
        <v>0</v>
      </c>
      <c r="OI85" s="48">
        <f t="shared" si="389"/>
        <v>0</v>
      </c>
      <c r="OJ85" s="48">
        <f t="shared" si="389"/>
        <v>0</v>
      </c>
      <c r="OK85" s="48">
        <f t="shared" si="389"/>
        <v>0</v>
      </c>
      <c r="OL85" s="48">
        <f t="shared" si="389"/>
        <v>0</v>
      </c>
      <c r="OM85" s="48">
        <f t="shared" si="389"/>
        <v>0</v>
      </c>
      <c r="ON85" s="48">
        <f t="shared" si="389"/>
        <v>0</v>
      </c>
      <c r="OO85" s="48">
        <f t="shared" si="389"/>
        <v>0</v>
      </c>
      <c r="OP85" s="48">
        <f t="shared" si="389"/>
        <v>0</v>
      </c>
      <c r="OQ85" s="48">
        <f t="shared" si="389"/>
        <v>0</v>
      </c>
      <c r="OR85" s="48">
        <f t="shared" si="389"/>
        <v>0</v>
      </c>
      <c r="OS85" s="48">
        <f t="shared" si="390"/>
        <v>0</v>
      </c>
      <c r="OT85" s="48">
        <f t="shared" si="390"/>
        <v>0</v>
      </c>
      <c r="OU85" s="48">
        <f t="shared" si="390"/>
        <v>0</v>
      </c>
      <c r="OV85" s="48">
        <f t="shared" si="390"/>
        <v>0</v>
      </c>
      <c r="OW85" s="48">
        <f t="shared" si="390"/>
        <v>0</v>
      </c>
      <c r="OX85" s="48">
        <f t="shared" si="390"/>
        <v>0</v>
      </c>
      <c r="OY85" s="48">
        <f t="shared" si="390"/>
        <v>0</v>
      </c>
      <c r="OZ85" s="48">
        <f t="shared" si="390"/>
        <v>0</v>
      </c>
      <c r="PA85" s="48">
        <f t="shared" si="390"/>
        <v>0</v>
      </c>
      <c r="PB85" s="48">
        <f t="shared" si="390"/>
        <v>0</v>
      </c>
      <c r="PC85" s="48">
        <f t="shared" si="391"/>
        <v>0</v>
      </c>
      <c r="PD85" s="48">
        <f t="shared" si="391"/>
        <v>0</v>
      </c>
      <c r="PE85" s="48">
        <f t="shared" si="391"/>
        <v>0</v>
      </c>
      <c r="PF85" s="48">
        <f t="shared" si="391"/>
        <v>0</v>
      </c>
      <c r="PG85" s="48">
        <f t="shared" si="391"/>
        <v>0</v>
      </c>
      <c r="PH85" s="48">
        <f t="shared" si="391"/>
        <v>0</v>
      </c>
      <c r="PI85" s="48">
        <f t="shared" si="391"/>
        <v>0</v>
      </c>
      <c r="PJ85" s="48">
        <f t="shared" si="391"/>
        <v>0</v>
      </c>
      <c r="PK85" s="48">
        <f t="shared" si="391"/>
        <v>0</v>
      </c>
      <c r="PL85" s="48">
        <f t="shared" si="391"/>
        <v>0</v>
      </c>
      <c r="PM85" s="48">
        <f t="shared" si="391"/>
        <v>0</v>
      </c>
      <c r="PN85" s="48">
        <f t="shared" si="391"/>
        <v>0</v>
      </c>
    </row>
    <row r="86" spans="1:430" x14ac:dyDescent="0.3">
      <c r="A86" s="87" t="s">
        <v>73</v>
      </c>
      <c r="B86" s="88"/>
      <c r="C86" s="88"/>
      <c r="D86" s="89"/>
      <c r="E86" s="90">
        <f>IFERROR(INDEX(A126:A585,MATCH(0,$M$126:$M$585,0),1)/60,"Mas de 38 horas")</f>
        <v>3.8333333333333335</v>
      </c>
      <c r="F86" s="90"/>
      <c r="G86" s="7"/>
      <c r="H86" s="12"/>
      <c r="I86" s="12"/>
      <c r="J86" s="12"/>
      <c r="K86" s="12"/>
      <c r="L86" s="12"/>
      <c r="M86" s="12"/>
      <c r="N86" s="12"/>
      <c r="O86" s="12"/>
      <c r="P86" s="12"/>
      <c r="Q86" s="12"/>
      <c r="S86" s="12"/>
      <c r="W86" s="46">
        <v>83</v>
      </c>
      <c r="X86" s="49">
        <f t="shared" si="308"/>
        <v>415</v>
      </c>
      <c r="Y86" s="52" t="str">
        <f t="shared" si="303"/>
        <v/>
      </c>
      <c r="Z86" s="63">
        <f t="shared" si="304"/>
        <v>0</v>
      </c>
      <c r="AA86" s="50">
        <f t="shared" si="352"/>
        <v>0</v>
      </c>
      <c r="AB86" s="50">
        <v>0</v>
      </c>
      <c r="AC86" s="62">
        <f t="shared" si="309"/>
        <v>211.7758949671387</v>
      </c>
      <c r="AD86" s="54"/>
      <c r="AE86" s="46">
        <v>84</v>
      </c>
      <c r="AF86" s="51">
        <f t="shared" si="305"/>
        <v>0</v>
      </c>
      <c r="AG86" s="51">
        <f t="shared" si="354"/>
        <v>0</v>
      </c>
      <c r="AH86" s="51">
        <f t="shared" si="354"/>
        <v>0</v>
      </c>
      <c r="AI86" s="51">
        <f t="shared" si="354"/>
        <v>0</v>
      </c>
      <c r="AJ86" s="51">
        <f t="shared" si="354"/>
        <v>0</v>
      </c>
      <c r="AK86" s="51">
        <f t="shared" si="354"/>
        <v>0</v>
      </c>
      <c r="AL86" s="51">
        <f t="shared" si="354"/>
        <v>0</v>
      </c>
      <c r="AM86" s="51">
        <f t="shared" si="354"/>
        <v>0</v>
      </c>
      <c r="AN86" s="51">
        <f t="shared" si="354"/>
        <v>0</v>
      </c>
      <c r="AO86" s="51">
        <f t="shared" si="354"/>
        <v>0</v>
      </c>
      <c r="AP86" s="51">
        <f t="shared" si="354"/>
        <v>0</v>
      </c>
      <c r="AQ86" s="51">
        <f t="shared" si="355"/>
        <v>0</v>
      </c>
      <c r="AR86" s="51">
        <f t="shared" si="355"/>
        <v>0</v>
      </c>
      <c r="AS86" s="51">
        <f t="shared" si="355"/>
        <v>0</v>
      </c>
      <c r="AT86" s="51">
        <f t="shared" si="355"/>
        <v>0</v>
      </c>
      <c r="AU86" s="51">
        <f t="shared" si="355"/>
        <v>0</v>
      </c>
      <c r="AV86" s="51">
        <f t="shared" si="355"/>
        <v>0</v>
      </c>
      <c r="AW86" s="51">
        <f t="shared" si="355"/>
        <v>0</v>
      </c>
      <c r="AX86" s="51">
        <f t="shared" si="355"/>
        <v>0</v>
      </c>
      <c r="AY86" s="51">
        <f t="shared" si="355"/>
        <v>0</v>
      </c>
      <c r="AZ86" s="51">
        <f t="shared" si="355"/>
        <v>0</v>
      </c>
      <c r="BA86" s="51">
        <f t="shared" si="356"/>
        <v>0</v>
      </c>
      <c r="BB86" s="51">
        <f t="shared" si="356"/>
        <v>0</v>
      </c>
      <c r="BC86" s="51">
        <f t="shared" si="356"/>
        <v>0</v>
      </c>
      <c r="BD86" s="51">
        <f t="shared" si="356"/>
        <v>0</v>
      </c>
      <c r="BE86" s="51">
        <f t="shared" si="356"/>
        <v>0</v>
      </c>
      <c r="BF86" s="51">
        <f t="shared" si="356"/>
        <v>0</v>
      </c>
      <c r="BG86" s="51">
        <f t="shared" si="356"/>
        <v>0</v>
      </c>
      <c r="BH86" s="51">
        <f t="shared" si="356"/>
        <v>0</v>
      </c>
      <c r="BI86" s="51">
        <f t="shared" si="356"/>
        <v>0</v>
      </c>
      <c r="BJ86" s="51">
        <f t="shared" si="356"/>
        <v>0</v>
      </c>
      <c r="BK86" s="51">
        <f t="shared" si="357"/>
        <v>0</v>
      </c>
      <c r="BL86" s="51">
        <f t="shared" si="357"/>
        <v>0</v>
      </c>
      <c r="BM86" s="51">
        <f t="shared" si="357"/>
        <v>0</v>
      </c>
      <c r="BN86" s="51">
        <f t="shared" si="357"/>
        <v>0</v>
      </c>
      <c r="BO86" s="51">
        <f t="shared" si="357"/>
        <v>0</v>
      </c>
      <c r="BP86" s="51">
        <f t="shared" si="357"/>
        <v>0</v>
      </c>
      <c r="BQ86" s="51">
        <f t="shared" si="357"/>
        <v>0</v>
      </c>
      <c r="BR86" s="51">
        <f t="shared" si="357"/>
        <v>0</v>
      </c>
      <c r="BS86" s="51">
        <f t="shared" si="357"/>
        <v>0</v>
      </c>
      <c r="BT86" s="51">
        <f t="shared" si="357"/>
        <v>0</v>
      </c>
      <c r="BU86" s="51">
        <f t="shared" si="358"/>
        <v>0</v>
      </c>
      <c r="BV86" s="51">
        <f t="shared" si="358"/>
        <v>0</v>
      </c>
      <c r="BW86" s="51">
        <f t="shared" si="358"/>
        <v>0</v>
      </c>
      <c r="BX86" s="51">
        <f t="shared" si="358"/>
        <v>0</v>
      </c>
      <c r="BY86" s="51">
        <f t="shared" si="358"/>
        <v>0</v>
      </c>
      <c r="BZ86" s="51">
        <f t="shared" si="358"/>
        <v>0</v>
      </c>
      <c r="CA86" s="51">
        <f t="shared" si="358"/>
        <v>0</v>
      </c>
      <c r="CB86" s="51">
        <f t="shared" si="358"/>
        <v>0</v>
      </c>
      <c r="CC86" s="51">
        <f t="shared" si="358"/>
        <v>0</v>
      </c>
      <c r="CD86" s="51">
        <f t="shared" si="358"/>
        <v>0</v>
      </c>
      <c r="CE86" s="51">
        <f t="shared" si="359"/>
        <v>0</v>
      </c>
      <c r="CF86" s="51">
        <f t="shared" si="359"/>
        <v>0</v>
      </c>
      <c r="CG86" s="51">
        <f t="shared" si="359"/>
        <v>0</v>
      </c>
      <c r="CH86" s="51">
        <f t="shared" si="359"/>
        <v>0</v>
      </c>
      <c r="CI86" s="51">
        <f t="shared" si="359"/>
        <v>0</v>
      </c>
      <c r="CJ86" s="51">
        <f t="shared" si="359"/>
        <v>0</v>
      </c>
      <c r="CK86" s="51">
        <f t="shared" si="359"/>
        <v>0</v>
      </c>
      <c r="CL86" s="51">
        <f t="shared" si="359"/>
        <v>0</v>
      </c>
      <c r="CM86" s="51">
        <f t="shared" si="359"/>
        <v>0</v>
      </c>
      <c r="CN86" s="51">
        <f t="shared" si="359"/>
        <v>0</v>
      </c>
      <c r="CO86" s="51">
        <f t="shared" si="360"/>
        <v>0</v>
      </c>
      <c r="CP86" s="51">
        <f t="shared" si="360"/>
        <v>0</v>
      </c>
      <c r="CQ86" s="51">
        <f t="shared" si="360"/>
        <v>1.4372901692793086E-5</v>
      </c>
      <c r="CR86" s="51">
        <f t="shared" si="360"/>
        <v>2.7857067307628778E-5</v>
      </c>
      <c r="CS86" s="51">
        <f t="shared" si="360"/>
        <v>4.1075027703360157E-5</v>
      </c>
      <c r="CT86" s="51">
        <f t="shared" si="360"/>
        <v>5.9699549011322866E-5</v>
      </c>
      <c r="CU86" s="51">
        <f t="shared" si="360"/>
        <v>8.7540741517313391E-5</v>
      </c>
      <c r="CV86" s="51">
        <f t="shared" si="360"/>
        <v>1.2837388479443857E-4</v>
      </c>
      <c r="CW86" s="51">
        <f t="shared" si="360"/>
        <v>1.8776725283595457E-4</v>
      </c>
      <c r="CX86" s="51">
        <f t="shared" si="360"/>
        <v>2.7490993918839258E-4</v>
      </c>
      <c r="CY86" s="51">
        <f t="shared" si="361"/>
        <v>4.0443968208431289E-4</v>
      </c>
      <c r="CZ86" s="51">
        <f t="shared" si="361"/>
        <v>5.9827068957529241E-4</v>
      </c>
      <c r="DA86" s="51">
        <f t="shared" si="361"/>
        <v>8.8742146466493359E-4</v>
      </c>
      <c r="DB86" s="51">
        <f t="shared" si="361"/>
        <v>1.3138426304416823E-3</v>
      </c>
      <c r="DC86" s="51">
        <f t="shared" si="361"/>
        <v>1.9322447552118155E-3</v>
      </c>
      <c r="DD86" s="51">
        <f t="shared" si="361"/>
        <v>2.9578823769679957E-3</v>
      </c>
      <c r="DE86" s="51">
        <f t="shared" si="361"/>
        <v>4.3725776573519236E-3</v>
      </c>
      <c r="DF86" s="51">
        <f t="shared" si="361"/>
        <v>5.6037913669719245E-3</v>
      </c>
      <c r="DG86" s="51">
        <f t="shared" si="361"/>
        <v>6.0067150249743864E-3</v>
      </c>
      <c r="DH86" s="51">
        <f t="shared" si="361"/>
        <v>5.0334268353983951E-3</v>
      </c>
      <c r="DI86" s="51">
        <f t="shared" si="362"/>
        <v>2.648818732339102E-3</v>
      </c>
      <c r="DJ86" s="51">
        <f t="shared" si="362"/>
        <v>7.6072713075802073E-4</v>
      </c>
      <c r="DK86" s="51">
        <f t="shared" si="362"/>
        <v>0</v>
      </c>
      <c r="DL86" s="51">
        <f t="shared" si="362"/>
        <v>0</v>
      </c>
      <c r="DM86" s="51">
        <f t="shared" si="362"/>
        <v>0</v>
      </c>
      <c r="DN86" s="51">
        <f t="shared" si="362"/>
        <v>0</v>
      </c>
      <c r="DO86" s="51">
        <f t="shared" si="362"/>
        <v>0</v>
      </c>
      <c r="DP86" s="51">
        <f t="shared" si="362"/>
        <v>0</v>
      </c>
      <c r="DQ86" s="51">
        <f t="shared" si="362"/>
        <v>0</v>
      </c>
      <c r="DR86" s="51">
        <f t="shared" si="362"/>
        <v>0</v>
      </c>
      <c r="DS86" s="51">
        <f t="shared" si="363"/>
        <v>0</v>
      </c>
      <c r="DT86" s="51">
        <f t="shared" si="363"/>
        <v>0</v>
      </c>
      <c r="DU86" s="51">
        <f t="shared" si="363"/>
        <v>0</v>
      </c>
      <c r="DV86" s="51">
        <f t="shared" si="363"/>
        <v>0</v>
      </c>
      <c r="DW86" s="51">
        <f t="shared" si="363"/>
        <v>0</v>
      </c>
      <c r="DX86" s="51">
        <f t="shared" si="363"/>
        <v>0</v>
      </c>
      <c r="DY86" s="51">
        <f t="shared" si="363"/>
        <v>0</v>
      </c>
      <c r="DZ86" s="51">
        <f t="shared" si="363"/>
        <v>0</v>
      </c>
      <c r="EA86" s="51">
        <f t="shared" si="363"/>
        <v>0</v>
      </c>
      <c r="EB86" s="51">
        <f t="shared" si="363"/>
        <v>0</v>
      </c>
      <c r="EC86" s="51">
        <f t="shared" si="364"/>
        <v>0</v>
      </c>
      <c r="ED86" s="51">
        <f t="shared" si="364"/>
        <v>0</v>
      </c>
      <c r="EE86" s="51">
        <f t="shared" si="364"/>
        <v>0</v>
      </c>
      <c r="EF86" s="51">
        <f t="shared" si="364"/>
        <v>0</v>
      </c>
      <c r="EG86" s="51">
        <f t="shared" si="364"/>
        <v>0</v>
      </c>
      <c r="EH86" s="51">
        <f t="shared" si="364"/>
        <v>0</v>
      </c>
      <c r="EI86" s="51">
        <f t="shared" si="364"/>
        <v>0</v>
      </c>
      <c r="EJ86" s="51">
        <f t="shared" si="364"/>
        <v>0</v>
      </c>
      <c r="EK86" s="51">
        <f t="shared" si="364"/>
        <v>0</v>
      </c>
      <c r="EL86" s="51">
        <f t="shared" si="364"/>
        <v>0</v>
      </c>
      <c r="EM86" s="51">
        <f t="shared" si="365"/>
        <v>0</v>
      </c>
      <c r="EN86" s="51">
        <f t="shared" si="365"/>
        <v>0</v>
      </c>
      <c r="EO86" s="51">
        <f t="shared" si="365"/>
        <v>0</v>
      </c>
      <c r="EP86" s="51">
        <f t="shared" si="365"/>
        <v>0</v>
      </c>
      <c r="EQ86" s="51">
        <f t="shared" si="365"/>
        <v>0</v>
      </c>
      <c r="ER86" s="51">
        <f t="shared" si="365"/>
        <v>0</v>
      </c>
      <c r="ES86" s="51">
        <f t="shared" si="365"/>
        <v>0</v>
      </c>
      <c r="ET86" s="51">
        <f t="shared" si="365"/>
        <v>0</v>
      </c>
      <c r="EU86" s="51">
        <f t="shared" si="365"/>
        <v>0</v>
      </c>
      <c r="EV86" s="51">
        <f t="shared" si="365"/>
        <v>0</v>
      </c>
      <c r="EW86" s="51">
        <f t="shared" si="366"/>
        <v>0</v>
      </c>
      <c r="EX86" s="51">
        <f t="shared" si="366"/>
        <v>0</v>
      </c>
      <c r="EY86" s="51">
        <f t="shared" si="366"/>
        <v>0</v>
      </c>
      <c r="EZ86" s="51">
        <f t="shared" si="366"/>
        <v>0</v>
      </c>
      <c r="FA86" s="51">
        <f t="shared" si="366"/>
        <v>0</v>
      </c>
      <c r="FB86" s="51">
        <f t="shared" si="366"/>
        <v>0</v>
      </c>
      <c r="FC86" s="51">
        <f t="shared" si="366"/>
        <v>0</v>
      </c>
      <c r="FD86" s="51">
        <f t="shared" si="366"/>
        <v>0</v>
      </c>
      <c r="FE86" s="51">
        <f t="shared" si="366"/>
        <v>0</v>
      </c>
      <c r="FF86" s="51">
        <f t="shared" si="366"/>
        <v>0</v>
      </c>
      <c r="FG86" s="51">
        <f t="shared" si="367"/>
        <v>0</v>
      </c>
      <c r="FH86" s="51">
        <f t="shared" si="367"/>
        <v>0</v>
      </c>
      <c r="FI86" s="51">
        <f t="shared" si="367"/>
        <v>0</v>
      </c>
      <c r="FJ86" s="51">
        <f t="shared" si="367"/>
        <v>0</v>
      </c>
      <c r="FK86" s="51">
        <f t="shared" si="367"/>
        <v>0</v>
      </c>
      <c r="FL86" s="51">
        <f t="shared" si="367"/>
        <v>0</v>
      </c>
      <c r="FM86" s="51">
        <f t="shared" si="367"/>
        <v>0</v>
      </c>
      <c r="FN86" s="51">
        <f t="shared" si="367"/>
        <v>0</v>
      </c>
      <c r="FO86" s="51">
        <f t="shared" si="367"/>
        <v>0</v>
      </c>
      <c r="FP86" s="51">
        <f t="shared" si="367"/>
        <v>0</v>
      </c>
      <c r="FQ86" s="51">
        <f t="shared" si="368"/>
        <v>0</v>
      </c>
      <c r="FR86" s="51">
        <f t="shared" si="368"/>
        <v>0</v>
      </c>
      <c r="FS86" s="51">
        <f t="shared" si="368"/>
        <v>0</v>
      </c>
      <c r="FT86" s="51">
        <f t="shared" si="368"/>
        <v>0</v>
      </c>
      <c r="FU86" s="51">
        <f t="shared" si="368"/>
        <v>0</v>
      </c>
      <c r="FV86" s="51">
        <f t="shared" si="368"/>
        <v>0</v>
      </c>
      <c r="FW86" s="51">
        <f t="shared" si="368"/>
        <v>0</v>
      </c>
      <c r="FX86" s="51">
        <f t="shared" si="368"/>
        <v>0</v>
      </c>
      <c r="FY86" s="51">
        <f t="shared" si="368"/>
        <v>0</v>
      </c>
      <c r="FZ86" s="51">
        <f t="shared" si="368"/>
        <v>0</v>
      </c>
      <c r="GA86" s="51">
        <f t="shared" si="369"/>
        <v>0</v>
      </c>
      <c r="GB86" s="51">
        <f t="shared" si="369"/>
        <v>0</v>
      </c>
      <c r="GC86" s="51">
        <f t="shared" si="369"/>
        <v>0</v>
      </c>
      <c r="GD86" s="51">
        <f t="shared" si="369"/>
        <v>0</v>
      </c>
      <c r="GE86" s="51">
        <f t="shared" si="369"/>
        <v>0</v>
      </c>
      <c r="GF86" s="51">
        <f t="shared" si="369"/>
        <v>0</v>
      </c>
      <c r="GG86" s="51">
        <f t="shared" si="369"/>
        <v>0</v>
      </c>
      <c r="GH86" s="51">
        <f t="shared" si="369"/>
        <v>0</v>
      </c>
      <c r="GI86" s="51">
        <f t="shared" si="369"/>
        <v>0</v>
      </c>
      <c r="GJ86" s="51">
        <f t="shared" si="369"/>
        <v>0</v>
      </c>
      <c r="GK86" s="51">
        <f t="shared" si="370"/>
        <v>0</v>
      </c>
      <c r="GL86" s="51">
        <f t="shared" si="370"/>
        <v>0</v>
      </c>
      <c r="GM86" s="51">
        <f t="shared" si="370"/>
        <v>0</v>
      </c>
      <c r="GN86" s="51">
        <f t="shared" si="370"/>
        <v>0</v>
      </c>
      <c r="GO86" s="51">
        <f t="shared" si="370"/>
        <v>0</v>
      </c>
      <c r="GP86" s="51">
        <f t="shared" si="370"/>
        <v>0</v>
      </c>
      <c r="GQ86" s="51">
        <f t="shared" si="370"/>
        <v>0</v>
      </c>
      <c r="GR86" s="51">
        <f t="shared" si="370"/>
        <v>0</v>
      </c>
      <c r="GS86" s="51">
        <f t="shared" si="370"/>
        <v>0</v>
      </c>
      <c r="GT86" s="51">
        <f t="shared" si="370"/>
        <v>0</v>
      </c>
      <c r="GU86" s="51">
        <f t="shared" si="371"/>
        <v>0</v>
      </c>
      <c r="GV86" s="51">
        <f t="shared" si="371"/>
        <v>0</v>
      </c>
      <c r="GW86" s="51">
        <f t="shared" si="371"/>
        <v>0</v>
      </c>
      <c r="GX86" s="51">
        <f t="shared" si="371"/>
        <v>0</v>
      </c>
      <c r="GY86" s="51">
        <f t="shared" si="371"/>
        <v>0</v>
      </c>
      <c r="GZ86" s="51">
        <f t="shared" si="371"/>
        <v>0</v>
      </c>
      <c r="HA86" s="51">
        <f t="shared" si="371"/>
        <v>0</v>
      </c>
      <c r="HB86" s="51">
        <f t="shared" si="371"/>
        <v>0</v>
      </c>
      <c r="HC86" s="51">
        <f t="shared" si="371"/>
        <v>0</v>
      </c>
      <c r="HD86" s="51">
        <f t="shared" si="371"/>
        <v>0</v>
      </c>
      <c r="HE86" s="51">
        <f t="shared" si="372"/>
        <v>0</v>
      </c>
      <c r="HF86" s="51">
        <f t="shared" si="372"/>
        <v>0</v>
      </c>
      <c r="HG86" s="51">
        <f t="shared" si="372"/>
        <v>0</v>
      </c>
      <c r="HH86" s="51">
        <f t="shared" si="372"/>
        <v>0</v>
      </c>
      <c r="HI86" s="51">
        <f t="shared" si="372"/>
        <v>0</v>
      </c>
      <c r="HJ86" s="51">
        <f t="shared" si="372"/>
        <v>0</v>
      </c>
      <c r="HK86" s="51">
        <f t="shared" si="372"/>
        <v>0</v>
      </c>
      <c r="HL86" s="51">
        <f t="shared" si="372"/>
        <v>0</v>
      </c>
      <c r="HM86" s="51">
        <f t="shared" si="372"/>
        <v>0</v>
      </c>
      <c r="HN86" s="51">
        <f t="shared" si="372"/>
        <v>0</v>
      </c>
      <c r="HO86" s="51">
        <f t="shared" si="372"/>
        <v>0</v>
      </c>
      <c r="HP86" s="51">
        <f t="shared" si="372"/>
        <v>0</v>
      </c>
      <c r="HR86" s="46">
        <v>83</v>
      </c>
      <c r="HS86" s="49">
        <f t="shared" si="310"/>
        <v>415</v>
      </c>
      <c r="HT86" s="52" t="str">
        <f t="shared" si="311"/>
        <v/>
      </c>
      <c r="HU86" s="63">
        <f t="shared" si="312"/>
        <v>0</v>
      </c>
      <c r="HV86" s="50">
        <f t="shared" si="353"/>
        <v>0</v>
      </c>
      <c r="HW86" s="50" t="str">
        <f t="shared" si="306"/>
        <v>06:55</v>
      </c>
      <c r="HX86" s="50">
        <v>0</v>
      </c>
      <c r="HY86" s="62">
        <f>HY85+HX86*Escenario1!$D$15*0.06</f>
        <v>468.72665229745769</v>
      </c>
      <c r="HZ86" s="50">
        <f t="shared" si="313"/>
        <v>0</v>
      </c>
      <c r="IA86" s="64">
        <f>IA85+HZ86*Escenario1!$D$15*0.06</f>
        <v>258.16395932323189</v>
      </c>
      <c r="IB86" s="54"/>
      <c r="IC86" s="47">
        <v>84</v>
      </c>
      <c r="ID86" s="48">
        <f t="shared" si="307"/>
        <v>0</v>
      </c>
      <c r="IE86" s="48">
        <f t="shared" si="373"/>
        <v>0</v>
      </c>
      <c r="IF86" s="48">
        <f t="shared" si="373"/>
        <v>0</v>
      </c>
      <c r="IG86" s="48">
        <f t="shared" si="373"/>
        <v>0</v>
      </c>
      <c r="IH86" s="48">
        <f t="shared" si="373"/>
        <v>0</v>
      </c>
      <c r="II86" s="48">
        <f t="shared" si="373"/>
        <v>0</v>
      </c>
      <c r="IJ86" s="48">
        <f t="shared" si="373"/>
        <v>0</v>
      </c>
      <c r="IK86" s="48">
        <f t="shared" si="373"/>
        <v>0</v>
      </c>
      <c r="IL86" s="48">
        <f t="shared" si="373"/>
        <v>0</v>
      </c>
      <c r="IM86" s="48">
        <f t="shared" si="373"/>
        <v>0</v>
      </c>
      <c r="IN86" s="48">
        <f t="shared" si="373"/>
        <v>0</v>
      </c>
      <c r="IO86" s="48">
        <f t="shared" si="374"/>
        <v>0</v>
      </c>
      <c r="IP86" s="48">
        <f t="shared" si="374"/>
        <v>0</v>
      </c>
      <c r="IQ86" s="48">
        <f t="shared" si="374"/>
        <v>0</v>
      </c>
      <c r="IR86" s="48">
        <f t="shared" si="374"/>
        <v>0</v>
      </c>
      <c r="IS86" s="48">
        <f t="shared" si="374"/>
        <v>0</v>
      </c>
      <c r="IT86" s="48">
        <f t="shared" si="374"/>
        <v>0</v>
      </c>
      <c r="IU86" s="48">
        <f t="shared" si="374"/>
        <v>0</v>
      </c>
      <c r="IV86" s="48">
        <f t="shared" si="374"/>
        <v>0</v>
      </c>
      <c r="IW86" s="48">
        <f t="shared" si="374"/>
        <v>0</v>
      </c>
      <c r="IX86" s="48">
        <f t="shared" si="374"/>
        <v>0</v>
      </c>
      <c r="IY86" s="48">
        <f t="shared" si="375"/>
        <v>0</v>
      </c>
      <c r="IZ86" s="48">
        <f t="shared" si="375"/>
        <v>0</v>
      </c>
      <c r="JA86" s="48">
        <f t="shared" si="375"/>
        <v>0</v>
      </c>
      <c r="JB86" s="48">
        <f t="shared" si="375"/>
        <v>0</v>
      </c>
      <c r="JC86" s="48">
        <f t="shared" si="375"/>
        <v>0</v>
      </c>
      <c r="JD86" s="48">
        <f t="shared" si="375"/>
        <v>0</v>
      </c>
      <c r="JE86" s="48">
        <f t="shared" si="375"/>
        <v>0</v>
      </c>
      <c r="JF86" s="48">
        <f t="shared" si="375"/>
        <v>0</v>
      </c>
      <c r="JG86" s="48">
        <f t="shared" si="375"/>
        <v>0</v>
      </c>
      <c r="JH86" s="48">
        <f t="shared" si="375"/>
        <v>0</v>
      </c>
      <c r="JI86" s="48">
        <f t="shared" si="376"/>
        <v>0</v>
      </c>
      <c r="JJ86" s="48">
        <f t="shared" si="376"/>
        <v>0</v>
      </c>
      <c r="JK86" s="48">
        <f t="shared" si="376"/>
        <v>0</v>
      </c>
      <c r="JL86" s="48">
        <f t="shared" si="376"/>
        <v>0</v>
      </c>
      <c r="JM86" s="48">
        <f t="shared" si="376"/>
        <v>0</v>
      </c>
      <c r="JN86" s="48">
        <f t="shared" si="376"/>
        <v>0</v>
      </c>
      <c r="JO86" s="48">
        <f t="shared" si="376"/>
        <v>0</v>
      </c>
      <c r="JP86" s="48">
        <f t="shared" si="376"/>
        <v>0</v>
      </c>
      <c r="JQ86" s="48">
        <f t="shared" si="376"/>
        <v>0</v>
      </c>
      <c r="JR86" s="48">
        <f t="shared" si="376"/>
        <v>0</v>
      </c>
      <c r="JS86" s="48">
        <f t="shared" si="377"/>
        <v>0</v>
      </c>
      <c r="JT86" s="48">
        <f t="shared" si="377"/>
        <v>0</v>
      </c>
      <c r="JU86" s="48">
        <f t="shared" si="377"/>
        <v>0</v>
      </c>
      <c r="JV86" s="48">
        <f t="shared" si="377"/>
        <v>0</v>
      </c>
      <c r="JW86" s="48">
        <f t="shared" si="377"/>
        <v>0</v>
      </c>
      <c r="JX86" s="48">
        <f t="shared" si="377"/>
        <v>0</v>
      </c>
      <c r="JY86" s="48">
        <f t="shared" si="377"/>
        <v>0</v>
      </c>
      <c r="JZ86" s="48">
        <f t="shared" si="377"/>
        <v>0</v>
      </c>
      <c r="KA86" s="48">
        <f t="shared" si="377"/>
        <v>0</v>
      </c>
      <c r="KB86" s="48">
        <f t="shared" si="377"/>
        <v>0</v>
      </c>
      <c r="KC86" s="48">
        <f t="shared" si="378"/>
        <v>0</v>
      </c>
      <c r="KD86" s="48">
        <f t="shared" si="378"/>
        <v>0</v>
      </c>
      <c r="KE86" s="48">
        <f t="shared" si="378"/>
        <v>0</v>
      </c>
      <c r="KF86" s="48">
        <f t="shared" si="378"/>
        <v>0</v>
      </c>
      <c r="KG86" s="48">
        <f t="shared" si="378"/>
        <v>0</v>
      </c>
      <c r="KH86" s="48">
        <f t="shared" si="378"/>
        <v>0</v>
      </c>
      <c r="KI86" s="48">
        <f t="shared" si="378"/>
        <v>0</v>
      </c>
      <c r="KJ86" s="48">
        <f t="shared" si="378"/>
        <v>0</v>
      </c>
      <c r="KK86" s="48">
        <f t="shared" si="378"/>
        <v>0</v>
      </c>
      <c r="KL86" s="48">
        <f t="shared" si="378"/>
        <v>0</v>
      </c>
      <c r="KM86" s="48">
        <f t="shared" si="379"/>
        <v>0</v>
      </c>
      <c r="KN86" s="48">
        <f t="shared" si="379"/>
        <v>0</v>
      </c>
      <c r="KO86" s="48">
        <f t="shared" si="379"/>
        <v>0</v>
      </c>
      <c r="KP86" s="48">
        <f t="shared" si="379"/>
        <v>0</v>
      </c>
      <c r="KQ86" s="48">
        <f t="shared" si="379"/>
        <v>0</v>
      </c>
      <c r="KR86" s="48">
        <f t="shared" si="379"/>
        <v>0</v>
      </c>
      <c r="KS86" s="48">
        <f t="shared" si="379"/>
        <v>0</v>
      </c>
      <c r="KT86" s="48">
        <f t="shared" si="379"/>
        <v>0</v>
      </c>
      <c r="KU86" s="48">
        <f t="shared" si="379"/>
        <v>0</v>
      </c>
      <c r="KV86" s="48">
        <f t="shared" si="379"/>
        <v>0</v>
      </c>
      <c r="KW86" s="48">
        <f t="shared" si="380"/>
        <v>0</v>
      </c>
      <c r="KX86" s="48">
        <f t="shared" si="380"/>
        <v>0</v>
      </c>
      <c r="KY86" s="48">
        <f t="shared" si="380"/>
        <v>0</v>
      </c>
      <c r="KZ86" s="48">
        <f t="shared" si="380"/>
        <v>4.4751983576649488E-5</v>
      </c>
      <c r="LA86" s="48">
        <f t="shared" si="380"/>
        <v>1.1151658490373781E-4</v>
      </c>
      <c r="LB86" s="48">
        <f t="shared" si="380"/>
        <v>2.5595687974807398E-4</v>
      </c>
      <c r="LC86" s="48">
        <f t="shared" si="380"/>
        <v>5.8604981628922268E-4</v>
      </c>
      <c r="LD86" s="48">
        <f t="shared" si="380"/>
        <v>1.3658629589843377E-3</v>
      </c>
      <c r="LE86" s="48">
        <f t="shared" si="380"/>
        <v>3.2093238342923826E-3</v>
      </c>
      <c r="LF86" s="48">
        <f t="shared" si="380"/>
        <v>7.8504339864859992E-3</v>
      </c>
      <c r="LG86" s="48">
        <f t="shared" si="381"/>
        <v>1.2976985830460603E-2</v>
      </c>
      <c r="LH86" s="48">
        <f t="shared" si="381"/>
        <v>6.7154609757989992E-3</v>
      </c>
      <c r="LI86" s="48">
        <f t="shared" si="381"/>
        <v>0</v>
      </c>
      <c r="LJ86" s="48">
        <f t="shared" si="381"/>
        <v>0</v>
      </c>
      <c r="LK86" s="48">
        <f t="shared" si="381"/>
        <v>0</v>
      </c>
      <c r="LL86" s="48">
        <f t="shared" si="381"/>
        <v>0</v>
      </c>
      <c r="LM86" s="48">
        <f t="shared" si="381"/>
        <v>0</v>
      </c>
      <c r="LN86" s="48">
        <f t="shared" si="381"/>
        <v>0</v>
      </c>
      <c r="LO86" s="48">
        <f t="shared" si="381"/>
        <v>0</v>
      </c>
      <c r="LP86" s="48">
        <f t="shared" si="381"/>
        <v>0</v>
      </c>
      <c r="LQ86" s="48">
        <f t="shared" si="382"/>
        <v>0</v>
      </c>
      <c r="LR86" s="48">
        <f t="shared" si="382"/>
        <v>0</v>
      </c>
      <c r="LS86" s="48">
        <f t="shared" si="382"/>
        <v>0</v>
      </c>
      <c r="LT86" s="48">
        <f t="shared" si="382"/>
        <v>0</v>
      </c>
      <c r="LU86" s="48">
        <f t="shared" si="382"/>
        <v>0</v>
      </c>
      <c r="LV86" s="48">
        <f t="shared" si="382"/>
        <v>0</v>
      </c>
      <c r="LW86" s="48">
        <f t="shared" si="382"/>
        <v>0</v>
      </c>
      <c r="LX86" s="48">
        <f t="shared" si="382"/>
        <v>0</v>
      </c>
      <c r="LY86" s="48">
        <f t="shared" si="382"/>
        <v>0</v>
      </c>
      <c r="LZ86" s="48">
        <f t="shared" si="382"/>
        <v>0</v>
      </c>
      <c r="MA86" s="48">
        <f t="shared" si="383"/>
        <v>0</v>
      </c>
      <c r="MB86" s="48">
        <f t="shared" si="383"/>
        <v>0</v>
      </c>
      <c r="MC86" s="48">
        <f t="shared" si="383"/>
        <v>0</v>
      </c>
      <c r="MD86" s="48">
        <f t="shared" si="383"/>
        <v>0</v>
      </c>
      <c r="ME86" s="48">
        <f t="shared" si="383"/>
        <v>0</v>
      </c>
      <c r="MF86" s="48">
        <f t="shared" si="383"/>
        <v>0</v>
      </c>
      <c r="MG86" s="48">
        <f t="shared" si="383"/>
        <v>0</v>
      </c>
      <c r="MH86" s="48">
        <f t="shared" si="383"/>
        <v>0</v>
      </c>
      <c r="MI86" s="48">
        <f t="shared" si="383"/>
        <v>0</v>
      </c>
      <c r="MJ86" s="48">
        <f t="shared" si="383"/>
        <v>0</v>
      </c>
      <c r="MK86" s="48">
        <f t="shared" si="384"/>
        <v>0</v>
      </c>
      <c r="ML86" s="48">
        <f t="shared" si="384"/>
        <v>0</v>
      </c>
      <c r="MM86" s="48">
        <f t="shared" si="384"/>
        <v>0</v>
      </c>
      <c r="MN86" s="48">
        <f t="shared" si="384"/>
        <v>0</v>
      </c>
      <c r="MO86" s="48">
        <f t="shared" si="384"/>
        <v>0</v>
      </c>
      <c r="MP86" s="48">
        <f t="shared" si="384"/>
        <v>0</v>
      </c>
      <c r="MQ86" s="48">
        <f t="shared" si="384"/>
        <v>0</v>
      </c>
      <c r="MR86" s="48">
        <f t="shared" si="384"/>
        <v>0</v>
      </c>
      <c r="MS86" s="48">
        <f t="shared" si="384"/>
        <v>0</v>
      </c>
      <c r="MT86" s="48">
        <f t="shared" si="384"/>
        <v>0</v>
      </c>
      <c r="MU86" s="48">
        <f t="shared" si="385"/>
        <v>0</v>
      </c>
      <c r="MV86" s="48">
        <f t="shared" si="385"/>
        <v>0</v>
      </c>
      <c r="MW86" s="48">
        <f t="shared" si="385"/>
        <v>0</v>
      </c>
      <c r="MX86" s="48">
        <f t="shared" si="385"/>
        <v>0</v>
      </c>
      <c r="MY86" s="48">
        <f t="shared" si="385"/>
        <v>0</v>
      </c>
      <c r="MZ86" s="48">
        <f t="shared" si="385"/>
        <v>0</v>
      </c>
      <c r="NA86" s="48">
        <f t="shared" si="385"/>
        <v>0</v>
      </c>
      <c r="NB86" s="48">
        <f t="shared" si="385"/>
        <v>0</v>
      </c>
      <c r="NC86" s="48">
        <f t="shared" si="385"/>
        <v>0</v>
      </c>
      <c r="ND86" s="48">
        <f t="shared" si="385"/>
        <v>0</v>
      </c>
      <c r="NE86" s="48">
        <f t="shared" si="386"/>
        <v>0</v>
      </c>
      <c r="NF86" s="48">
        <f t="shared" si="386"/>
        <v>0</v>
      </c>
      <c r="NG86" s="48">
        <f t="shared" si="386"/>
        <v>0</v>
      </c>
      <c r="NH86" s="48">
        <f t="shared" si="386"/>
        <v>0</v>
      </c>
      <c r="NI86" s="48">
        <f t="shared" si="386"/>
        <v>0</v>
      </c>
      <c r="NJ86" s="48">
        <f t="shared" si="386"/>
        <v>0</v>
      </c>
      <c r="NK86" s="48">
        <f t="shared" si="386"/>
        <v>0</v>
      </c>
      <c r="NL86" s="48">
        <f t="shared" si="386"/>
        <v>0</v>
      </c>
      <c r="NM86" s="48">
        <f t="shared" si="386"/>
        <v>0</v>
      </c>
      <c r="NN86" s="48">
        <f t="shared" si="386"/>
        <v>0</v>
      </c>
      <c r="NO86" s="48">
        <f t="shared" si="387"/>
        <v>0</v>
      </c>
      <c r="NP86" s="48">
        <f t="shared" si="387"/>
        <v>0</v>
      </c>
      <c r="NQ86" s="48">
        <f t="shared" si="387"/>
        <v>0</v>
      </c>
      <c r="NR86" s="48">
        <f t="shared" si="387"/>
        <v>0</v>
      </c>
      <c r="NS86" s="48">
        <f t="shared" si="387"/>
        <v>0</v>
      </c>
      <c r="NT86" s="48">
        <f t="shared" si="387"/>
        <v>0</v>
      </c>
      <c r="NU86" s="48">
        <f t="shared" si="387"/>
        <v>0</v>
      </c>
      <c r="NV86" s="48">
        <f t="shared" si="387"/>
        <v>0</v>
      </c>
      <c r="NW86" s="48">
        <f t="shared" si="387"/>
        <v>0</v>
      </c>
      <c r="NX86" s="48">
        <f t="shared" si="387"/>
        <v>0</v>
      </c>
      <c r="NY86" s="48">
        <f t="shared" si="388"/>
        <v>0</v>
      </c>
      <c r="NZ86" s="48">
        <f t="shared" si="388"/>
        <v>0</v>
      </c>
      <c r="OA86" s="48">
        <f t="shared" si="388"/>
        <v>0</v>
      </c>
      <c r="OB86" s="48">
        <f t="shared" si="388"/>
        <v>0</v>
      </c>
      <c r="OC86" s="48">
        <f t="shared" si="388"/>
        <v>0</v>
      </c>
      <c r="OD86" s="48">
        <f t="shared" si="388"/>
        <v>0</v>
      </c>
      <c r="OE86" s="48">
        <f t="shared" si="388"/>
        <v>0</v>
      </c>
      <c r="OF86" s="48">
        <f t="shared" si="388"/>
        <v>0</v>
      </c>
      <c r="OG86" s="48">
        <f t="shared" si="388"/>
        <v>0</v>
      </c>
      <c r="OH86" s="48">
        <f t="shared" si="388"/>
        <v>0</v>
      </c>
      <c r="OI86" s="48">
        <f t="shared" si="389"/>
        <v>0</v>
      </c>
      <c r="OJ86" s="48">
        <f t="shared" si="389"/>
        <v>0</v>
      </c>
      <c r="OK86" s="48">
        <f t="shared" si="389"/>
        <v>0</v>
      </c>
      <c r="OL86" s="48">
        <f t="shared" si="389"/>
        <v>0</v>
      </c>
      <c r="OM86" s="48">
        <f t="shared" si="389"/>
        <v>0</v>
      </c>
      <c r="ON86" s="48">
        <f t="shared" si="389"/>
        <v>0</v>
      </c>
      <c r="OO86" s="48">
        <f t="shared" si="389"/>
        <v>0</v>
      </c>
      <c r="OP86" s="48">
        <f t="shared" si="389"/>
        <v>0</v>
      </c>
      <c r="OQ86" s="48">
        <f t="shared" si="389"/>
        <v>0</v>
      </c>
      <c r="OR86" s="48">
        <f t="shared" si="389"/>
        <v>0</v>
      </c>
      <c r="OS86" s="48">
        <f t="shared" si="390"/>
        <v>0</v>
      </c>
      <c r="OT86" s="48">
        <f t="shared" si="390"/>
        <v>0</v>
      </c>
      <c r="OU86" s="48">
        <f t="shared" si="390"/>
        <v>0</v>
      </c>
      <c r="OV86" s="48">
        <f t="shared" si="390"/>
        <v>0</v>
      </c>
      <c r="OW86" s="48">
        <f t="shared" si="390"/>
        <v>0</v>
      </c>
      <c r="OX86" s="48">
        <f t="shared" si="390"/>
        <v>0</v>
      </c>
      <c r="OY86" s="48">
        <f t="shared" si="390"/>
        <v>0</v>
      </c>
      <c r="OZ86" s="48">
        <f t="shared" si="390"/>
        <v>0</v>
      </c>
      <c r="PA86" s="48">
        <f t="shared" si="390"/>
        <v>0</v>
      </c>
      <c r="PB86" s="48">
        <f t="shared" si="390"/>
        <v>0</v>
      </c>
      <c r="PC86" s="48">
        <f t="shared" si="391"/>
        <v>0</v>
      </c>
      <c r="PD86" s="48">
        <f t="shared" si="391"/>
        <v>0</v>
      </c>
      <c r="PE86" s="48">
        <f t="shared" si="391"/>
        <v>0</v>
      </c>
      <c r="PF86" s="48">
        <f t="shared" si="391"/>
        <v>0</v>
      </c>
      <c r="PG86" s="48">
        <f t="shared" si="391"/>
        <v>0</v>
      </c>
      <c r="PH86" s="48">
        <f t="shared" si="391"/>
        <v>0</v>
      </c>
      <c r="PI86" s="48">
        <f t="shared" si="391"/>
        <v>0</v>
      </c>
      <c r="PJ86" s="48">
        <f t="shared" si="391"/>
        <v>0</v>
      </c>
      <c r="PK86" s="48">
        <f t="shared" si="391"/>
        <v>0</v>
      </c>
      <c r="PL86" s="48">
        <f t="shared" si="391"/>
        <v>0</v>
      </c>
      <c r="PM86" s="48">
        <f t="shared" si="391"/>
        <v>0</v>
      </c>
      <c r="PN86" s="48">
        <f t="shared" si="391"/>
        <v>0</v>
      </c>
    </row>
    <row r="87" spans="1:430" x14ac:dyDescent="0.3">
      <c r="A87" s="87" t="s">
        <v>80</v>
      </c>
      <c r="B87" s="88"/>
      <c r="C87" s="88"/>
      <c r="D87" s="89"/>
      <c r="E87" s="90">
        <f>MAX(K126:K585)</f>
        <v>0</v>
      </c>
      <c r="F87" s="90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S87" s="12"/>
      <c r="W87" s="46">
        <v>84</v>
      </c>
      <c r="X87" s="49">
        <f t="shared" si="308"/>
        <v>420</v>
      </c>
      <c r="Y87" s="52" t="str">
        <f t="shared" si="303"/>
        <v/>
      </c>
      <c r="Z87" s="63">
        <f t="shared" si="304"/>
        <v>0</v>
      </c>
      <c r="AA87" s="50">
        <f t="shared" si="352"/>
        <v>0</v>
      </c>
      <c r="AB87" s="50">
        <v>0</v>
      </c>
      <c r="AC87" s="62">
        <f t="shared" si="309"/>
        <v>211.7758949671387</v>
      </c>
      <c r="AD87" s="54"/>
      <c r="AE87" s="46">
        <v>85</v>
      </c>
      <c r="AF87" s="51">
        <f t="shared" si="305"/>
        <v>0</v>
      </c>
      <c r="AG87" s="51">
        <f t="shared" si="354"/>
        <v>0</v>
      </c>
      <c r="AH87" s="51">
        <f t="shared" si="354"/>
        <v>0</v>
      </c>
      <c r="AI87" s="51">
        <f t="shared" si="354"/>
        <v>0</v>
      </c>
      <c r="AJ87" s="51">
        <f t="shared" si="354"/>
        <v>0</v>
      </c>
      <c r="AK87" s="51">
        <f t="shared" si="354"/>
        <v>0</v>
      </c>
      <c r="AL87" s="51">
        <f t="shared" si="354"/>
        <v>0</v>
      </c>
      <c r="AM87" s="51">
        <f t="shared" si="354"/>
        <v>0</v>
      </c>
      <c r="AN87" s="51">
        <f t="shared" si="354"/>
        <v>0</v>
      </c>
      <c r="AO87" s="51">
        <f t="shared" si="354"/>
        <v>0</v>
      </c>
      <c r="AP87" s="51">
        <f t="shared" si="354"/>
        <v>0</v>
      </c>
      <c r="AQ87" s="51">
        <f t="shared" si="355"/>
        <v>0</v>
      </c>
      <c r="AR87" s="51">
        <f t="shared" si="355"/>
        <v>0</v>
      </c>
      <c r="AS87" s="51">
        <f t="shared" si="355"/>
        <v>0</v>
      </c>
      <c r="AT87" s="51">
        <f t="shared" si="355"/>
        <v>0</v>
      </c>
      <c r="AU87" s="51">
        <f t="shared" si="355"/>
        <v>0</v>
      </c>
      <c r="AV87" s="51">
        <f t="shared" si="355"/>
        <v>0</v>
      </c>
      <c r="AW87" s="51">
        <f t="shared" si="355"/>
        <v>0</v>
      </c>
      <c r="AX87" s="51">
        <f t="shared" si="355"/>
        <v>0</v>
      </c>
      <c r="AY87" s="51">
        <f t="shared" si="355"/>
        <v>0</v>
      </c>
      <c r="AZ87" s="51">
        <f t="shared" si="355"/>
        <v>0</v>
      </c>
      <c r="BA87" s="51">
        <f t="shared" si="356"/>
        <v>0</v>
      </c>
      <c r="BB87" s="51">
        <f t="shared" si="356"/>
        <v>0</v>
      </c>
      <c r="BC87" s="51">
        <f t="shared" si="356"/>
        <v>0</v>
      </c>
      <c r="BD87" s="51">
        <f t="shared" si="356"/>
        <v>0</v>
      </c>
      <c r="BE87" s="51">
        <f t="shared" si="356"/>
        <v>0</v>
      </c>
      <c r="BF87" s="51">
        <f t="shared" si="356"/>
        <v>0</v>
      </c>
      <c r="BG87" s="51">
        <f t="shared" si="356"/>
        <v>0</v>
      </c>
      <c r="BH87" s="51">
        <f t="shared" si="356"/>
        <v>0</v>
      </c>
      <c r="BI87" s="51">
        <f t="shared" si="356"/>
        <v>0</v>
      </c>
      <c r="BJ87" s="51">
        <f t="shared" si="356"/>
        <v>0</v>
      </c>
      <c r="BK87" s="51">
        <f t="shared" si="357"/>
        <v>0</v>
      </c>
      <c r="BL87" s="51">
        <f t="shared" si="357"/>
        <v>0</v>
      </c>
      <c r="BM87" s="51">
        <f t="shared" si="357"/>
        <v>0</v>
      </c>
      <c r="BN87" s="51">
        <f t="shared" si="357"/>
        <v>0</v>
      </c>
      <c r="BO87" s="51">
        <f t="shared" si="357"/>
        <v>0</v>
      </c>
      <c r="BP87" s="51">
        <f t="shared" si="357"/>
        <v>0</v>
      </c>
      <c r="BQ87" s="51">
        <f t="shared" si="357"/>
        <v>0</v>
      </c>
      <c r="BR87" s="51">
        <f t="shared" si="357"/>
        <v>0</v>
      </c>
      <c r="BS87" s="51">
        <f t="shared" si="357"/>
        <v>0</v>
      </c>
      <c r="BT87" s="51">
        <f t="shared" si="357"/>
        <v>0</v>
      </c>
      <c r="BU87" s="51">
        <f t="shared" si="358"/>
        <v>0</v>
      </c>
      <c r="BV87" s="51">
        <f t="shared" si="358"/>
        <v>0</v>
      </c>
      <c r="BW87" s="51">
        <f t="shared" si="358"/>
        <v>0</v>
      </c>
      <c r="BX87" s="51">
        <f t="shared" si="358"/>
        <v>0</v>
      </c>
      <c r="BY87" s="51">
        <f t="shared" si="358"/>
        <v>0</v>
      </c>
      <c r="BZ87" s="51">
        <f t="shared" si="358"/>
        <v>0</v>
      </c>
      <c r="CA87" s="51">
        <f t="shared" si="358"/>
        <v>0</v>
      </c>
      <c r="CB87" s="51">
        <f t="shared" si="358"/>
        <v>0</v>
      </c>
      <c r="CC87" s="51">
        <f t="shared" si="358"/>
        <v>0</v>
      </c>
      <c r="CD87" s="51">
        <f t="shared" si="358"/>
        <v>0</v>
      </c>
      <c r="CE87" s="51">
        <f t="shared" si="359"/>
        <v>0</v>
      </c>
      <c r="CF87" s="51">
        <f t="shared" si="359"/>
        <v>0</v>
      </c>
      <c r="CG87" s="51">
        <f t="shared" si="359"/>
        <v>0</v>
      </c>
      <c r="CH87" s="51">
        <f t="shared" si="359"/>
        <v>0</v>
      </c>
      <c r="CI87" s="51">
        <f t="shared" si="359"/>
        <v>0</v>
      </c>
      <c r="CJ87" s="51">
        <f t="shared" si="359"/>
        <v>0</v>
      </c>
      <c r="CK87" s="51">
        <f t="shared" si="359"/>
        <v>0</v>
      </c>
      <c r="CL87" s="51">
        <f t="shared" si="359"/>
        <v>0</v>
      </c>
      <c r="CM87" s="51">
        <f t="shared" si="359"/>
        <v>0</v>
      </c>
      <c r="CN87" s="51">
        <f t="shared" si="359"/>
        <v>0</v>
      </c>
      <c r="CO87" s="51">
        <f t="shared" si="360"/>
        <v>0</v>
      </c>
      <c r="CP87" s="51">
        <f t="shared" si="360"/>
        <v>0</v>
      </c>
      <c r="CQ87" s="51">
        <f t="shared" si="360"/>
        <v>0</v>
      </c>
      <c r="CR87" s="51">
        <f t="shared" si="360"/>
        <v>1.4372901692793086E-5</v>
      </c>
      <c r="CS87" s="51">
        <f t="shared" si="360"/>
        <v>2.7857067307628778E-5</v>
      </c>
      <c r="CT87" s="51">
        <f t="shared" si="360"/>
        <v>4.1075027703360157E-5</v>
      </c>
      <c r="CU87" s="51">
        <f t="shared" si="360"/>
        <v>5.9699549011322866E-5</v>
      </c>
      <c r="CV87" s="51">
        <f t="shared" si="360"/>
        <v>8.7540741517313391E-5</v>
      </c>
      <c r="CW87" s="51">
        <f t="shared" si="360"/>
        <v>1.2837388479443857E-4</v>
      </c>
      <c r="CX87" s="51">
        <f t="shared" si="360"/>
        <v>1.8776725283595457E-4</v>
      </c>
      <c r="CY87" s="51">
        <f t="shared" si="361"/>
        <v>2.7490993918839258E-4</v>
      </c>
      <c r="CZ87" s="51">
        <f t="shared" si="361"/>
        <v>4.0443968208431289E-4</v>
      </c>
      <c r="DA87" s="51">
        <f t="shared" si="361"/>
        <v>5.9827068957529241E-4</v>
      </c>
      <c r="DB87" s="51">
        <f t="shared" si="361"/>
        <v>8.8742146466493359E-4</v>
      </c>
      <c r="DC87" s="51">
        <f t="shared" si="361"/>
        <v>1.3138426304416823E-3</v>
      </c>
      <c r="DD87" s="51">
        <f t="shared" si="361"/>
        <v>1.9322447552118155E-3</v>
      </c>
      <c r="DE87" s="51">
        <f t="shared" si="361"/>
        <v>2.9578823769679957E-3</v>
      </c>
      <c r="DF87" s="51">
        <f t="shared" si="361"/>
        <v>4.3725776573519236E-3</v>
      </c>
      <c r="DG87" s="51">
        <f t="shared" si="361"/>
        <v>5.6037913669719245E-3</v>
      </c>
      <c r="DH87" s="51">
        <f t="shared" si="361"/>
        <v>6.0067150249743864E-3</v>
      </c>
      <c r="DI87" s="51">
        <f t="shared" si="362"/>
        <v>5.0334268353983951E-3</v>
      </c>
      <c r="DJ87" s="51">
        <f t="shared" si="362"/>
        <v>2.648818732339102E-3</v>
      </c>
      <c r="DK87" s="51">
        <f t="shared" si="362"/>
        <v>7.6072713075802073E-4</v>
      </c>
      <c r="DL87" s="51">
        <f t="shared" si="362"/>
        <v>0</v>
      </c>
      <c r="DM87" s="51">
        <f t="shared" si="362"/>
        <v>0</v>
      </c>
      <c r="DN87" s="51">
        <f t="shared" si="362"/>
        <v>0</v>
      </c>
      <c r="DO87" s="51">
        <f t="shared" si="362"/>
        <v>0</v>
      </c>
      <c r="DP87" s="51">
        <f t="shared" si="362"/>
        <v>0</v>
      </c>
      <c r="DQ87" s="51">
        <f t="shared" si="362"/>
        <v>0</v>
      </c>
      <c r="DR87" s="51">
        <f t="shared" si="362"/>
        <v>0</v>
      </c>
      <c r="DS87" s="51">
        <f t="shared" si="363"/>
        <v>0</v>
      </c>
      <c r="DT87" s="51">
        <f t="shared" si="363"/>
        <v>0</v>
      </c>
      <c r="DU87" s="51">
        <f t="shared" si="363"/>
        <v>0</v>
      </c>
      <c r="DV87" s="51">
        <f t="shared" si="363"/>
        <v>0</v>
      </c>
      <c r="DW87" s="51">
        <f t="shared" si="363"/>
        <v>0</v>
      </c>
      <c r="DX87" s="51">
        <f t="shared" si="363"/>
        <v>0</v>
      </c>
      <c r="DY87" s="51">
        <f t="shared" si="363"/>
        <v>0</v>
      </c>
      <c r="DZ87" s="51">
        <f t="shared" si="363"/>
        <v>0</v>
      </c>
      <c r="EA87" s="51">
        <f t="shared" si="363"/>
        <v>0</v>
      </c>
      <c r="EB87" s="51">
        <f t="shared" si="363"/>
        <v>0</v>
      </c>
      <c r="EC87" s="51">
        <f t="shared" si="364"/>
        <v>0</v>
      </c>
      <c r="ED87" s="51">
        <f t="shared" si="364"/>
        <v>0</v>
      </c>
      <c r="EE87" s="51">
        <f t="shared" si="364"/>
        <v>0</v>
      </c>
      <c r="EF87" s="51">
        <f t="shared" si="364"/>
        <v>0</v>
      </c>
      <c r="EG87" s="51">
        <f t="shared" si="364"/>
        <v>0</v>
      </c>
      <c r="EH87" s="51">
        <f t="shared" si="364"/>
        <v>0</v>
      </c>
      <c r="EI87" s="51">
        <f t="shared" si="364"/>
        <v>0</v>
      </c>
      <c r="EJ87" s="51">
        <f t="shared" si="364"/>
        <v>0</v>
      </c>
      <c r="EK87" s="51">
        <f t="shared" si="364"/>
        <v>0</v>
      </c>
      <c r="EL87" s="51">
        <f t="shared" si="364"/>
        <v>0</v>
      </c>
      <c r="EM87" s="51">
        <f t="shared" si="365"/>
        <v>0</v>
      </c>
      <c r="EN87" s="51">
        <f t="shared" si="365"/>
        <v>0</v>
      </c>
      <c r="EO87" s="51">
        <f t="shared" si="365"/>
        <v>0</v>
      </c>
      <c r="EP87" s="51">
        <f t="shared" si="365"/>
        <v>0</v>
      </c>
      <c r="EQ87" s="51">
        <f t="shared" si="365"/>
        <v>0</v>
      </c>
      <c r="ER87" s="51">
        <f t="shared" si="365"/>
        <v>0</v>
      </c>
      <c r="ES87" s="51">
        <f t="shared" si="365"/>
        <v>0</v>
      </c>
      <c r="ET87" s="51">
        <f t="shared" si="365"/>
        <v>0</v>
      </c>
      <c r="EU87" s="51">
        <f t="shared" si="365"/>
        <v>0</v>
      </c>
      <c r="EV87" s="51">
        <f t="shared" si="365"/>
        <v>0</v>
      </c>
      <c r="EW87" s="51">
        <f t="shared" si="366"/>
        <v>0</v>
      </c>
      <c r="EX87" s="51">
        <f t="shared" si="366"/>
        <v>0</v>
      </c>
      <c r="EY87" s="51">
        <f t="shared" si="366"/>
        <v>0</v>
      </c>
      <c r="EZ87" s="51">
        <f t="shared" si="366"/>
        <v>0</v>
      </c>
      <c r="FA87" s="51">
        <f t="shared" si="366"/>
        <v>0</v>
      </c>
      <c r="FB87" s="51">
        <f t="shared" si="366"/>
        <v>0</v>
      </c>
      <c r="FC87" s="51">
        <f t="shared" si="366"/>
        <v>0</v>
      </c>
      <c r="FD87" s="51">
        <f t="shared" si="366"/>
        <v>0</v>
      </c>
      <c r="FE87" s="51">
        <f t="shared" si="366"/>
        <v>0</v>
      </c>
      <c r="FF87" s="51">
        <f t="shared" si="366"/>
        <v>0</v>
      </c>
      <c r="FG87" s="51">
        <f t="shared" si="367"/>
        <v>0</v>
      </c>
      <c r="FH87" s="51">
        <f t="shared" si="367"/>
        <v>0</v>
      </c>
      <c r="FI87" s="51">
        <f t="shared" si="367"/>
        <v>0</v>
      </c>
      <c r="FJ87" s="51">
        <f t="shared" si="367"/>
        <v>0</v>
      </c>
      <c r="FK87" s="51">
        <f t="shared" si="367"/>
        <v>0</v>
      </c>
      <c r="FL87" s="51">
        <f t="shared" si="367"/>
        <v>0</v>
      </c>
      <c r="FM87" s="51">
        <f t="shared" si="367"/>
        <v>0</v>
      </c>
      <c r="FN87" s="51">
        <f t="shared" si="367"/>
        <v>0</v>
      </c>
      <c r="FO87" s="51">
        <f t="shared" si="367"/>
        <v>0</v>
      </c>
      <c r="FP87" s="51">
        <f t="shared" si="367"/>
        <v>0</v>
      </c>
      <c r="FQ87" s="51">
        <f t="shared" si="368"/>
        <v>0</v>
      </c>
      <c r="FR87" s="51">
        <f t="shared" si="368"/>
        <v>0</v>
      </c>
      <c r="FS87" s="51">
        <f t="shared" si="368"/>
        <v>0</v>
      </c>
      <c r="FT87" s="51">
        <f t="shared" si="368"/>
        <v>0</v>
      </c>
      <c r="FU87" s="51">
        <f t="shared" si="368"/>
        <v>0</v>
      </c>
      <c r="FV87" s="51">
        <f t="shared" si="368"/>
        <v>0</v>
      </c>
      <c r="FW87" s="51">
        <f t="shared" si="368"/>
        <v>0</v>
      </c>
      <c r="FX87" s="51">
        <f t="shared" si="368"/>
        <v>0</v>
      </c>
      <c r="FY87" s="51">
        <f t="shared" si="368"/>
        <v>0</v>
      </c>
      <c r="FZ87" s="51">
        <f t="shared" si="368"/>
        <v>0</v>
      </c>
      <c r="GA87" s="51">
        <f t="shared" si="369"/>
        <v>0</v>
      </c>
      <c r="GB87" s="51">
        <f t="shared" si="369"/>
        <v>0</v>
      </c>
      <c r="GC87" s="51">
        <f t="shared" si="369"/>
        <v>0</v>
      </c>
      <c r="GD87" s="51">
        <f t="shared" si="369"/>
        <v>0</v>
      </c>
      <c r="GE87" s="51">
        <f t="shared" si="369"/>
        <v>0</v>
      </c>
      <c r="GF87" s="51">
        <f t="shared" si="369"/>
        <v>0</v>
      </c>
      <c r="GG87" s="51">
        <f t="shared" si="369"/>
        <v>0</v>
      </c>
      <c r="GH87" s="51">
        <f t="shared" si="369"/>
        <v>0</v>
      </c>
      <c r="GI87" s="51">
        <f t="shared" si="369"/>
        <v>0</v>
      </c>
      <c r="GJ87" s="51">
        <f t="shared" si="369"/>
        <v>0</v>
      </c>
      <c r="GK87" s="51">
        <f t="shared" si="370"/>
        <v>0</v>
      </c>
      <c r="GL87" s="51">
        <f t="shared" si="370"/>
        <v>0</v>
      </c>
      <c r="GM87" s="51">
        <f t="shared" si="370"/>
        <v>0</v>
      </c>
      <c r="GN87" s="51">
        <f t="shared" si="370"/>
        <v>0</v>
      </c>
      <c r="GO87" s="51">
        <f t="shared" si="370"/>
        <v>0</v>
      </c>
      <c r="GP87" s="51">
        <f t="shared" si="370"/>
        <v>0</v>
      </c>
      <c r="GQ87" s="51">
        <f t="shared" si="370"/>
        <v>0</v>
      </c>
      <c r="GR87" s="51">
        <f t="shared" si="370"/>
        <v>0</v>
      </c>
      <c r="GS87" s="51">
        <f t="shared" si="370"/>
        <v>0</v>
      </c>
      <c r="GT87" s="51">
        <f t="shared" si="370"/>
        <v>0</v>
      </c>
      <c r="GU87" s="51">
        <f t="shared" si="371"/>
        <v>0</v>
      </c>
      <c r="GV87" s="51">
        <f t="shared" si="371"/>
        <v>0</v>
      </c>
      <c r="GW87" s="51">
        <f t="shared" si="371"/>
        <v>0</v>
      </c>
      <c r="GX87" s="51">
        <f t="shared" si="371"/>
        <v>0</v>
      </c>
      <c r="GY87" s="51">
        <f t="shared" si="371"/>
        <v>0</v>
      </c>
      <c r="GZ87" s="51">
        <f t="shared" si="371"/>
        <v>0</v>
      </c>
      <c r="HA87" s="51">
        <f t="shared" si="371"/>
        <v>0</v>
      </c>
      <c r="HB87" s="51">
        <f t="shared" si="371"/>
        <v>0</v>
      </c>
      <c r="HC87" s="51">
        <f t="shared" si="371"/>
        <v>0</v>
      </c>
      <c r="HD87" s="51">
        <f t="shared" si="371"/>
        <v>0</v>
      </c>
      <c r="HE87" s="51">
        <f t="shared" si="372"/>
        <v>0</v>
      </c>
      <c r="HF87" s="51">
        <f t="shared" si="372"/>
        <v>0</v>
      </c>
      <c r="HG87" s="51">
        <f t="shared" si="372"/>
        <v>0</v>
      </c>
      <c r="HH87" s="51">
        <f t="shared" si="372"/>
        <v>0</v>
      </c>
      <c r="HI87" s="51">
        <f t="shared" si="372"/>
        <v>0</v>
      </c>
      <c r="HJ87" s="51">
        <f t="shared" si="372"/>
        <v>0</v>
      </c>
      <c r="HK87" s="51">
        <f t="shared" si="372"/>
        <v>0</v>
      </c>
      <c r="HL87" s="51">
        <f t="shared" si="372"/>
        <v>0</v>
      </c>
      <c r="HM87" s="51">
        <f t="shared" si="372"/>
        <v>0</v>
      </c>
      <c r="HN87" s="51">
        <f t="shared" si="372"/>
        <v>0</v>
      </c>
      <c r="HO87" s="51">
        <f t="shared" si="372"/>
        <v>0</v>
      </c>
      <c r="HP87" s="51">
        <f t="shared" si="372"/>
        <v>0</v>
      </c>
      <c r="HR87" s="46">
        <v>84</v>
      </c>
      <c r="HS87" s="49">
        <f t="shared" si="310"/>
        <v>420</v>
      </c>
      <c r="HT87" s="52" t="str">
        <f t="shared" si="311"/>
        <v/>
      </c>
      <c r="HU87" s="63">
        <f t="shared" si="312"/>
        <v>0</v>
      </c>
      <c r="HV87" s="50">
        <f t="shared" si="353"/>
        <v>0</v>
      </c>
      <c r="HW87" s="50" t="str">
        <f t="shared" si="306"/>
        <v>07:00</v>
      </c>
      <c r="HX87" s="50">
        <v>0</v>
      </c>
      <c r="HY87" s="62">
        <f>HY86+HX87*Escenario1!$D$15*0.06</f>
        <v>468.72665229745769</v>
      </c>
      <c r="HZ87" s="50">
        <f t="shared" si="313"/>
        <v>0</v>
      </c>
      <c r="IA87" s="64">
        <f>IA86+HZ87*Escenario1!$D$15*0.06</f>
        <v>258.16395932323189</v>
      </c>
      <c r="IB87" s="54"/>
      <c r="IC87" s="47">
        <v>85</v>
      </c>
      <c r="ID87" s="48">
        <f t="shared" si="307"/>
        <v>0</v>
      </c>
      <c r="IE87" s="48">
        <f t="shared" si="373"/>
        <v>0</v>
      </c>
      <c r="IF87" s="48">
        <f t="shared" si="373"/>
        <v>0</v>
      </c>
      <c r="IG87" s="48">
        <f t="shared" si="373"/>
        <v>0</v>
      </c>
      <c r="IH87" s="48">
        <f t="shared" si="373"/>
        <v>0</v>
      </c>
      <c r="II87" s="48">
        <f t="shared" si="373"/>
        <v>0</v>
      </c>
      <c r="IJ87" s="48">
        <f t="shared" si="373"/>
        <v>0</v>
      </c>
      <c r="IK87" s="48">
        <f t="shared" si="373"/>
        <v>0</v>
      </c>
      <c r="IL87" s="48">
        <f t="shared" si="373"/>
        <v>0</v>
      </c>
      <c r="IM87" s="48">
        <f t="shared" si="373"/>
        <v>0</v>
      </c>
      <c r="IN87" s="48">
        <f t="shared" si="373"/>
        <v>0</v>
      </c>
      <c r="IO87" s="48">
        <f t="shared" si="374"/>
        <v>0</v>
      </c>
      <c r="IP87" s="48">
        <f t="shared" si="374"/>
        <v>0</v>
      </c>
      <c r="IQ87" s="48">
        <f t="shared" si="374"/>
        <v>0</v>
      </c>
      <c r="IR87" s="48">
        <f t="shared" si="374"/>
        <v>0</v>
      </c>
      <c r="IS87" s="48">
        <f t="shared" si="374"/>
        <v>0</v>
      </c>
      <c r="IT87" s="48">
        <f t="shared" si="374"/>
        <v>0</v>
      </c>
      <c r="IU87" s="48">
        <f t="shared" si="374"/>
        <v>0</v>
      </c>
      <c r="IV87" s="48">
        <f t="shared" si="374"/>
        <v>0</v>
      </c>
      <c r="IW87" s="48">
        <f t="shared" si="374"/>
        <v>0</v>
      </c>
      <c r="IX87" s="48">
        <f t="shared" si="374"/>
        <v>0</v>
      </c>
      <c r="IY87" s="48">
        <f t="shared" si="375"/>
        <v>0</v>
      </c>
      <c r="IZ87" s="48">
        <f t="shared" si="375"/>
        <v>0</v>
      </c>
      <c r="JA87" s="48">
        <f t="shared" si="375"/>
        <v>0</v>
      </c>
      <c r="JB87" s="48">
        <f t="shared" si="375"/>
        <v>0</v>
      </c>
      <c r="JC87" s="48">
        <f t="shared" si="375"/>
        <v>0</v>
      </c>
      <c r="JD87" s="48">
        <f t="shared" si="375"/>
        <v>0</v>
      </c>
      <c r="JE87" s="48">
        <f t="shared" si="375"/>
        <v>0</v>
      </c>
      <c r="JF87" s="48">
        <f t="shared" si="375"/>
        <v>0</v>
      </c>
      <c r="JG87" s="48">
        <f t="shared" si="375"/>
        <v>0</v>
      </c>
      <c r="JH87" s="48">
        <f t="shared" si="375"/>
        <v>0</v>
      </c>
      <c r="JI87" s="48">
        <f t="shared" si="376"/>
        <v>0</v>
      </c>
      <c r="JJ87" s="48">
        <f t="shared" si="376"/>
        <v>0</v>
      </c>
      <c r="JK87" s="48">
        <f t="shared" si="376"/>
        <v>0</v>
      </c>
      <c r="JL87" s="48">
        <f t="shared" si="376"/>
        <v>0</v>
      </c>
      <c r="JM87" s="48">
        <f t="shared" si="376"/>
        <v>0</v>
      </c>
      <c r="JN87" s="48">
        <f t="shared" si="376"/>
        <v>0</v>
      </c>
      <c r="JO87" s="48">
        <f t="shared" si="376"/>
        <v>0</v>
      </c>
      <c r="JP87" s="48">
        <f t="shared" si="376"/>
        <v>0</v>
      </c>
      <c r="JQ87" s="48">
        <f t="shared" si="376"/>
        <v>0</v>
      </c>
      <c r="JR87" s="48">
        <f t="shared" si="376"/>
        <v>0</v>
      </c>
      <c r="JS87" s="48">
        <f t="shared" si="377"/>
        <v>0</v>
      </c>
      <c r="JT87" s="48">
        <f t="shared" si="377"/>
        <v>0</v>
      </c>
      <c r="JU87" s="48">
        <f t="shared" si="377"/>
        <v>0</v>
      </c>
      <c r="JV87" s="48">
        <f t="shared" si="377"/>
        <v>0</v>
      </c>
      <c r="JW87" s="48">
        <f t="shared" si="377"/>
        <v>0</v>
      </c>
      <c r="JX87" s="48">
        <f t="shared" si="377"/>
        <v>0</v>
      </c>
      <c r="JY87" s="48">
        <f t="shared" si="377"/>
        <v>0</v>
      </c>
      <c r="JZ87" s="48">
        <f t="shared" si="377"/>
        <v>0</v>
      </c>
      <c r="KA87" s="48">
        <f t="shared" si="377"/>
        <v>0</v>
      </c>
      <c r="KB87" s="48">
        <f t="shared" si="377"/>
        <v>0</v>
      </c>
      <c r="KC87" s="48">
        <f t="shared" si="378"/>
        <v>0</v>
      </c>
      <c r="KD87" s="48">
        <f t="shared" si="378"/>
        <v>0</v>
      </c>
      <c r="KE87" s="48">
        <f t="shared" si="378"/>
        <v>0</v>
      </c>
      <c r="KF87" s="48">
        <f t="shared" si="378"/>
        <v>0</v>
      </c>
      <c r="KG87" s="48">
        <f t="shared" si="378"/>
        <v>0</v>
      </c>
      <c r="KH87" s="48">
        <f t="shared" si="378"/>
        <v>0</v>
      </c>
      <c r="KI87" s="48">
        <f t="shared" si="378"/>
        <v>0</v>
      </c>
      <c r="KJ87" s="48">
        <f t="shared" si="378"/>
        <v>0</v>
      </c>
      <c r="KK87" s="48">
        <f t="shared" si="378"/>
        <v>0</v>
      </c>
      <c r="KL87" s="48">
        <f t="shared" si="378"/>
        <v>0</v>
      </c>
      <c r="KM87" s="48">
        <f t="shared" si="379"/>
        <v>0</v>
      </c>
      <c r="KN87" s="48">
        <f t="shared" si="379"/>
        <v>0</v>
      </c>
      <c r="KO87" s="48">
        <f t="shared" si="379"/>
        <v>0</v>
      </c>
      <c r="KP87" s="48">
        <f t="shared" si="379"/>
        <v>0</v>
      </c>
      <c r="KQ87" s="48">
        <f t="shared" si="379"/>
        <v>0</v>
      </c>
      <c r="KR87" s="48">
        <f t="shared" si="379"/>
        <v>0</v>
      </c>
      <c r="KS87" s="48">
        <f t="shared" si="379"/>
        <v>0</v>
      </c>
      <c r="KT87" s="48">
        <f t="shared" si="379"/>
        <v>0</v>
      </c>
      <c r="KU87" s="48">
        <f t="shared" si="379"/>
        <v>0</v>
      </c>
      <c r="KV87" s="48">
        <f t="shared" si="379"/>
        <v>0</v>
      </c>
      <c r="KW87" s="48">
        <f t="shared" si="380"/>
        <v>0</v>
      </c>
      <c r="KX87" s="48">
        <f t="shared" si="380"/>
        <v>0</v>
      </c>
      <c r="KY87" s="48">
        <f t="shared" si="380"/>
        <v>0</v>
      </c>
      <c r="KZ87" s="48">
        <f t="shared" si="380"/>
        <v>0</v>
      </c>
      <c r="LA87" s="48">
        <f t="shared" si="380"/>
        <v>4.4751983576649488E-5</v>
      </c>
      <c r="LB87" s="48">
        <f t="shared" si="380"/>
        <v>1.1151658490373781E-4</v>
      </c>
      <c r="LC87" s="48">
        <f t="shared" si="380"/>
        <v>2.5595687974807398E-4</v>
      </c>
      <c r="LD87" s="48">
        <f t="shared" si="380"/>
        <v>5.8604981628922268E-4</v>
      </c>
      <c r="LE87" s="48">
        <f t="shared" si="380"/>
        <v>1.3658629589843377E-3</v>
      </c>
      <c r="LF87" s="48">
        <f t="shared" si="380"/>
        <v>3.2093238342923826E-3</v>
      </c>
      <c r="LG87" s="48">
        <f t="shared" si="381"/>
        <v>7.8504339864859992E-3</v>
      </c>
      <c r="LH87" s="48">
        <f t="shared" si="381"/>
        <v>1.2976985830460603E-2</v>
      </c>
      <c r="LI87" s="48">
        <f t="shared" si="381"/>
        <v>6.7154609757989992E-3</v>
      </c>
      <c r="LJ87" s="48">
        <f t="shared" si="381"/>
        <v>0</v>
      </c>
      <c r="LK87" s="48">
        <f t="shared" si="381"/>
        <v>0</v>
      </c>
      <c r="LL87" s="48">
        <f t="shared" si="381"/>
        <v>0</v>
      </c>
      <c r="LM87" s="48">
        <f t="shared" si="381"/>
        <v>0</v>
      </c>
      <c r="LN87" s="48">
        <f t="shared" si="381"/>
        <v>0</v>
      </c>
      <c r="LO87" s="48">
        <f t="shared" si="381"/>
        <v>0</v>
      </c>
      <c r="LP87" s="48">
        <f t="shared" si="381"/>
        <v>0</v>
      </c>
      <c r="LQ87" s="48">
        <f t="shared" si="382"/>
        <v>0</v>
      </c>
      <c r="LR87" s="48">
        <f t="shared" si="382"/>
        <v>0</v>
      </c>
      <c r="LS87" s="48">
        <f t="shared" si="382"/>
        <v>0</v>
      </c>
      <c r="LT87" s="48">
        <f t="shared" si="382"/>
        <v>0</v>
      </c>
      <c r="LU87" s="48">
        <f t="shared" si="382"/>
        <v>0</v>
      </c>
      <c r="LV87" s="48">
        <f t="shared" si="382"/>
        <v>0</v>
      </c>
      <c r="LW87" s="48">
        <f t="shared" si="382"/>
        <v>0</v>
      </c>
      <c r="LX87" s="48">
        <f t="shared" si="382"/>
        <v>0</v>
      </c>
      <c r="LY87" s="48">
        <f t="shared" si="382"/>
        <v>0</v>
      </c>
      <c r="LZ87" s="48">
        <f t="shared" si="382"/>
        <v>0</v>
      </c>
      <c r="MA87" s="48">
        <f t="shared" si="383"/>
        <v>0</v>
      </c>
      <c r="MB87" s="48">
        <f t="shared" si="383"/>
        <v>0</v>
      </c>
      <c r="MC87" s="48">
        <f t="shared" si="383"/>
        <v>0</v>
      </c>
      <c r="MD87" s="48">
        <f t="shared" si="383"/>
        <v>0</v>
      </c>
      <c r="ME87" s="48">
        <f t="shared" si="383"/>
        <v>0</v>
      </c>
      <c r="MF87" s="48">
        <f t="shared" si="383"/>
        <v>0</v>
      </c>
      <c r="MG87" s="48">
        <f t="shared" si="383"/>
        <v>0</v>
      </c>
      <c r="MH87" s="48">
        <f t="shared" si="383"/>
        <v>0</v>
      </c>
      <c r="MI87" s="48">
        <f t="shared" si="383"/>
        <v>0</v>
      </c>
      <c r="MJ87" s="48">
        <f t="shared" si="383"/>
        <v>0</v>
      </c>
      <c r="MK87" s="48">
        <f t="shared" si="384"/>
        <v>0</v>
      </c>
      <c r="ML87" s="48">
        <f t="shared" si="384"/>
        <v>0</v>
      </c>
      <c r="MM87" s="48">
        <f t="shared" si="384"/>
        <v>0</v>
      </c>
      <c r="MN87" s="48">
        <f t="shared" si="384"/>
        <v>0</v>
      </c>
      <c r="MO87" s="48">
        <f t="shared" si="384"/>
        <v>0</v>
      </c>
      <c r="MP87" s="48">
        <f t="shared" si="384"/>
        <v>0</v>
      </c>
      <c r="MQ87" s="48">
        <f t="shared" si="384"/>
        <v>0</v>
      </c>
      <c r="MR87" s="48">
        <f t="shared" si="384"/>
        <v>0</v>
      </c>
      <c r="MS87" s="48">
        <f t="shared" si="384"/>
        <v>0</v>
      </c>
      <c r="MT87" s="48">
        <f t="shared" si="384"/>
        <v>0</v>
      </c>
      <c r="MU87" s="48">
        <f t="shared" si="385"/>
        <v>0</v>
      </c>
      <c r="MV87" s="48">
        <f t="shared" si="385"/>
        <v>0</v>
      </c>
      <c r="MW87" s="48">
        <f t="shared" si="385"/>
        <v>0</v>
      </c>
      <c r="MX87" s="48">
        <f t="shared" si="385"/>
        <v>0</v>
      </c>
      <c r="MY87" s="48">
        <f t="shared" si="385"/>
        <v>0</v>
      </c>
      <c r="MZ87" s="48">
        <f t="shared" si="385"/>
        <v>0</v>
      </c>
      <c r="NA87" s="48">
        <f t="shared" si="385"/>
        <v>0</v>
      </c>
      <c r="NB87" s="48">
        <f t="shared" si="385"/>
        <v>0</v>
      </c>
      <c r="NC87" s="48">
        <f t="shared" si="385"/>
        <v>0</v>
      </c>
      <c r="ND87" s="48">
        <f t="shared" si="385"/>
        <v>0</v>
      </c>
      <c r="NE87" s="48">
        <f t="shared" si="386"/>
        <v>0</v>
      </c>
      <c r="NF87" s="48">
        <f t="shared" si="386"/>
        <v>0</v>
      </c>
      <c r="NG87" s="48">
        <f t="shared" si="386"/>
        <v>0</v>
      </c>
      <c r="NH87" s="48">
        <f t="shared" si="386"/>
        <v>0</v>
      </c>
      <c r="NI87" s="48">
        <f t="shared" si="386"/>
        <v>0</v>
      </c>
      <c r="NJ87" s="48">
        <f t="shared" si="386"/>
        <v>0</v>
      </c>
      <c r="NK87" s="48">
        <f t="shared" si="386"/>
        <v>0</v>
      </c>
      <c r="NL87" s="48">
        <f t="shared" si="386"/>
        <v>0</v>
      </c>
      <c r="NM87" s="48">
        <f t="shared" si="386"/>
        <v>0</v>
      </c>
      <c r="NN87" s="48">
        <f t="shared" si="386"/>
        <v>0</v>
      </c>
      <c r="NO87" s="48">
        <f t="shared" si="387"/>
        <v>0</v>
      </c>
      <c r="NP87" s="48">
        <f t="shared" si="387"/>
        <v>0</v>
      </c>
      <c r="NQ87" s="48">
        <f t="shared" si="387"/>
        <v>0</v>
      </c>
      <c r="NR87" s="48">
        <f t="shared" si="387"/>
        <v>0</v>
      </c>
      <c r="NS87" s="48">
        <f t="shared" si="387"/>
        <v>0</v>
      </c>
      <c r="NT87" s="48">
        <f t="shared" si="387"/>
        <v>0</v>
      </c>
      <c r="NU87" s="48">
        <f t="shared" si="387"/>
        <v>0</v>
      </c>
      <c r="NV87" s="48">
        <f t="shared" si="387"/>
        <v>0</v>
      </c>
      <c r="NW87" s="48">
        <f t="shared" si="387"/>
        <v>0</v>
      </c>
      <c r="NX87" s="48">
        <f t="shared" si="387"/>
        <v>0</v>
      </c>
      <c r="NY87" s="48">
        <f t="shared" si="388"/>
        <v>0</v>
      </c>
      <c r="NZ87" s="48">
        <f t="shared" si="388"/>
        <v>0</v>
      </c>
      <c r="OA87" s="48">
        <f t="shared" si="388"/>
        <v>0</v>
      </c>
      <c r="OB87" s="48">
        <f t="shared" si="388"/>
        <v>0</v>
      </c>
      <c r="OC87" s="48">
        <f t="shared" si="388"/>
        <v>0</v>
      </c>
      <c r="OD87" s="48">
        <f t="shared" si="388"/>
        <v>0</v>
      </c>
      <c r="OE87" s="48">
        <f t="shared" si="388"/>
        <v>0</v>
      </c>
      <c r="OF87" s="48">
        <f t="shared" si="388"/>
        <v>0</v>
      </c>
      <c r="OG87" s="48">
        <f t="shared" si="388"/>
        <v>0</v>
      </c>
      <c r="OH87" s="48">
        <f t="shared" si="388"/>
        <v>0</v>
      </c>
      <c r="OI87" s="48">
        <f t="shared" si="389"/>
        <v>0</v>
      </c>
      <c r="OJ87" s="48">
        <f t="shared" si="389"/>
        <v>0</v>
      </c>
      <c r="OK87" s="48">
        <f t="shared" si="389"/>
        <v>0</v>
      </c>
      <c r="OL87" s="48">
        <f t="shared" si="389"/>
        <v>0</v>
      </c>
      <c r="OM87" s="48">
        <f t="shared" si="389"/>
        <v>0</v>
      </c>
      <c r="ON87" s="48">
        <f t="shared" si="389"/>
        <v>0</v>
      </c>
      <c r="OO87" s="48">
        <f t="shared" si="389"/>
        <v>0</v>
      </c>
      <c r="OP87" s="48">
        <f t="shared" si="389"/>
        <v>0</v>
      </c>
      <c r="OQ87" s="48">
        <f t="shared" si="389"/>
        <v>0</v>
      </c>
      <c r="OR87" s="48">
        <f t="shared" si="389"/>
        <v>0</v>
      </c>
      <c r="OS87" s="48">
        <f t="shared" si="390"/>
        <v>0</v>
      </c>
      <c r="OT87" s="48">
        <f t="shared" si="390"/>
        <v>0</v>
      </c>
      <c r="OU87" s="48">
        <f t="shared" si="390"/>
        <v>0</v>
      </c>
      <c r="OV87" s="48">
        <f t="shared" si="390"/>
        <v>0</v>
      </c>
      <c r="OW87" s="48">
        <f t="shared" si="390"/>
        <v>0</v>
      </c>
      <c r="OX87" s="48">
        <f t="shared" si="390"/>
        <v>0</v>
      </c>
      <c r="OY87" s="48">
        <f t="shared" si="390"/>
        <v>0</v>
      </c>
      <c r="OZ87" s="48">
        <f t="shared" si="390"/>
        <v>0</v>
      </c>
      <c r="PA87" s="48">
        <f t="shared" si="390"/>
        <v>0</v>
      </c>
      <c r="PB87" s="48">
        <f t="shared" si="390"/>
        <v>0</v>
      </c>
      <c r="PC87" s="48">
        <f t="shared" si="391"/>
        <v>0</v>
      </c>
      <c r="PD87" s="48">
        <f t="shared" si="391"/>
        <v>0</v>
      </c>
      <c r="PE87" s="48">
        <f t="shared" si="391"/>
        <v>0</v>
      </c>
      <c r="PF87" s="48">
        <f t="shared" si="391"/>
        <v>0</v>
      </c>
      <c r="PG87" s="48">
        <f t="shared" si="391"/>
        <v>0</v>
      </c>
      <c r="PH87" s="48">
        <f t="shared" si="391"/>
        <v>0</v>
      </c>
      <c r="PI87" s="48">
        <f t="shared" si="391"/>
        <v>0</v>
      </c>
      <c r="PJ87" s="48">
        <f t="shared" si="391"/>
        <v>0</v>
      </c>
      <c r="PK87" s="48">
        <f t="shared" si="391"/>
        <v>0</v>
      </c>
      <c r="PL87" s="48">
        <f t="shared" si="391"/>
        <v>0</v>
      </c>
      <c r="PM87" s="48">
        <f t="shared" si="391"/>
        <v>0</v>
      </c>
      <c r="PN87" s="48">
        <f t="shared" si="391"/>
        <v>0</v>
      </c>
    </row>
    <row r="88" spans="1:430" x14ac:dyDescent="0.3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S88" s="12"/>
      <c r="W88" s="46">
        <v>85</v>
      </c>
      <c r="X88" s="49">
        <f t="shared" si="308"/>
        <v>425</v>
      </c>
      <c r="Y88" s="52" t="str">
        <f t="shared" si="303"/>
        <v/>
      </c>
      <c r="Z88" s="63">
        <f t="shared" si="304"/>
        <v>0</v>
      </c>
      <c r="AA88" s="50">
        <f t="shared" si="352"/>
        <v>0</v>
      </c>
      <c r="AB88" s="50">
        <v>0</v>
      </c>
      <c r="AC88" s="62">
        <f t="shared" si="309"/>
        <v>211.7758949671387</v>
      </c>
      <c r="AD88" s="54"/>
      <c r="AE88" s="46">
        <v>86</v>
      </c>
      <c r="AF88" s="51">
        <f t="shared" si="305"/>
        <v>0</v>
      </c>
      <c r="AG88" s="51">
        <f t="shared" si="354"/>
        <v>0</v>
      </c>
      <c r="AH88" s="51">
        <f t="shared" si="354"/>
        <v>0</v>
      </c>
      <c r="AI88" s="51">
        <f t="shared" si="354"/>
        <v>0</v>
      </c>
      <c r="AJ88" s="51">
        <f t="shared" si="354"/>
        <v>0</v>
      </c>
      <c r="AK88" s="51">
        <f t="shared" si="354"/>
        <v>0</v>
      </c>
      <c r="AL88" s="51">
        <f t="shared" si="354"/>
        <v>0</v>
      </c>
      <c r="AM88" s="51">
        <f t="shared" si="354"/>
        <v>0</v>
      </c>
      <c r="AN88" s="51">
        <f t="shared" si="354"/>
        <v>0</v>
      </c>
      <c r="AO88" s="51">
        <f t="shared" si="354"/>
        <v>0</v>
      </c>
      <c r="AP88" s="51">
        <f t="shared" si="354"/>
        <v>0</v>
      </c>
      <c r="AQ88" s="51">
        <f t="shared" si="355"/>
        <v>0</v>
      </c>
      <c r="AR88" s="51">
        <f t="shared" si="355"/>
        <v>0</v>
      </c>
      <c r="AS88" s="51">
        <f t="shared" si="355"/>
        <v>0</v>
      </c>
      <c r="AT88" s="51">
        <f t="shared" si="355"/>
        <v>0</v>
      </c>
      <c r="AU88" s="51">
        <f t="shared" si="355"/>
        <v>0</v>
      </c>
      <c r="AV88" s="51">
        <f t="shared" si="355"/>
        <v>0</v>
      </c>
      <c r="AW88" s="51">
        <f t="shared" si="355"/>
        <v>0</v>
      </c>
      <c r="AX88" s="51">
        <f t="shared" si="355"/>
        <v>0</v>
      </c>
      <c r="AY88" s="51">
        <f t="shared" si="355"/>
        <v>0</v>
      </c>
      <c r="AZ88" s="51">
        <f t="shared" si="355"/>
        <v>0</v>
      </c>
      <c r="BA88" s="51">
        <f t="shared" si="356"/>
        <v>0</v>
      </c>
      <c r="BB88" s="51">
        <f t="shared" si="356"/>
        <v>0</v>
      </c>
      <c r="BC88" s="51">
        <f t="shared" si="356"/>
        <v>0</v>
      </c>
      <c r="BD88" s="51">
        <f t="shared" si="356"/>
        <v>0</v>
      </c>
      <c r="BE88" s="51">
        <f t="shared" si="356"/>
        <v>0</v>
      </c>
      <c r="BF88" s="51">
        <f t="shared" si="356"/>
        <v>0</v>
      </c>
      <c r="BG88" s="51">
        <f t="shared" si="356"/>
        <v>0</v>
      </c>
      <c r="BH88" s="51">
        <f t="shared" si="356"/>
        <v>0</v>
      </c>
      <c r="BI88" s="51">
        <f t="shared" si="356"/>
        <v>0</v>
      </c>
      <c r="BJ88" s="51">
        <f t="shared" si="356"/>
        <v>0</v>
      </c>
      <c r="BK88" s="51">
        <f t="shared" si="357"/>
        <v>0</v>
      </c>
      <c r="BL88" s="51">
        <f t="shared" si="357"/>
        <v>0</v>
      </c>
      <c r="BM88" s="51">
        <f t="shared" si="357"/>
        <v>0</v>
      </c>
      <c r="BN88" s="51">
        <f t="shared" si="357"/>
        <v>0</v>
      </c>
      <c r="BO88" s="51">
        <f t="shared" si="357"/>
        <v>0</v>
      </c>
      <c r="BP88" s="51">
        <f t="shared" si="357"/>
        <v>0</v>
      </c>
      <c r="BQ88" s="51">
        <f t="shared" si="357"/>
        <v>0</v>
      </c>
      <c r="BR88" s="51">
        <f t="shared" si="357"/>
        <v>0</v>
      </c>
      <c r="BS88" s="51">
        <f t="shared" si="357"/>
        <v>0</v>
      </c>
      <c r="BT88" s="51">
        <f t="shared" si="357"/>
        <v>0</v>
      </c>
      <c r="BU88" s="51">
        <f t="shared" si="358"/>
        <v>0</v>
      </c>
      <c r="BV88" s="51">
        <f t="shared" si="358"/>
        <v>0</v>
      </c>
      <c r="BW88" s="51">
        <f t="shared" si="358"/>
        <v>0</v>
      </c>
      <c r="BX88" s="51">
        <f t="shared" si="358"/>
        <v>0</v>
      </c>
      <c r="BY88" s="51">
        <f t="shared" si="358"/>
        <v>0</v>
      </c>
      <c r="BZ88" s="51">
        <f t="shared" si="358"/>
        <v>0</v>
      </c>
      <c r="CA88" s="51">
        <f t="shared" si="358"/>
        <v>0</v>
      </c>
      <c r="CB88" s="51">
        <f t="shared" si="358"/>
        <v>0</v>
      </c>
      <c r="CC88" s="51">
        <f t="shared" si="358"/>
        <v>0</v>
      </c>
      <c r="CD88" s="51">
        <f t="shared" si="358"/>
        <v>0</v>
      </c>
      <c r="CE88" s="51">
        <f t="shared" si="359"/>
        <v>0</v>
      </c>
      <c r="CF88" s="51">
        <f t="shared" si="359"/>
        <v>0</v>
      </c>
      <c r="CG88" s="51">
        <f t="shared" si="359"/>
        <v>0</v>
      </c>
      <c r="CH88" s="51">
        <f t="shared" si="359"/>
        <v>0</v>
      </c>
      <c r="CI88" s="51">
        <f t="shared" si="359"/>
        <v>0</v>
      </c>
      <c r="CJ88" s="51">
        <f t="shared" si="359"/>
        <v>0</v>
      </c>
      <c r="CK88" s="51">
        <f t="shared" si="359"/>
        <v>0</v>
      </c>
      <c r="CL88" s="51">
        <f t="shared" si="359"/>
        <v>0</v>
      </c>
      <c r="CM88" s="51">
        <f t="shared" si="359"/>
        <v>0</v>
      </c>
      <c r="CN88" s="51">
        <f t="shared" si="359"/>
        <v>0</v>
      </c>
      <c r="CO88" s="51">
        <f t="shared" si="360"/>
        <v>0</v>
      </c>
      <c r="CP88" s="51">
        <f t="shared" si="360"/>
        <v>0</v>
      </c>
      <c r="CQ88" s="51">
        <f t="shared" si="360"/>
        <v>0</v>
      </c>
      <c r="CR88" s="51">
        <f t="shared" si="360"/>
        <v>0</v>
      </c>
      <c r="CS88" s="51">
        <f t="shared" si="360"/>
        <v>1.4372901692793086E-5</v>
      </c>
      <c r="CT88" s="51">
        <f t="shared" si="360"/>
        <v>2.7857067307628778E-5</v>
      </c>
      <c r="CU88" s="51">
        <f t="shared" si="360"/>
        <v>4.1075027703360157E-5</v>
      </c>
      <c r="CV88" s="51">
        <f t="shared" si="360"/>
        <v>5.9699549011322866E-5</v>
      </c>
      <c r="CW88" s="51">
        <f t="shared" si="360"/>
        <v>8.7540741517313391E-5</v>
      </c>
      <c r="CX88" s="51">
        <f t="shared" si="360"/>
        <v>1.2837388479443857E-4</v>
      </c>
      <c r="CY88" s="51">
        <f t="shared" si="361"/>
        <v>1.8776725283595457E-4</v>
      </c>
      <c r="CZ88" s="51">
        <f t="shared" si="361"/>
        <v>2.7490993918839258E-4</v>
      </c>
      <c r="DA88" s="51">
        <f t="shared" si="361"/>
        <v>4.0443968208431289E-4</v>
      </c>
      <c r="DB88" s="51">
        <f t="shared" si="361"/>
        <v>5.9827068957529241E-4</v>
      </c>
      <c r="DC88" s="51">
        <f t="shared" si="361"/>
        <v>8.8742146466493359E-4</v>
      </c>
      <c r="DD88" s="51">
        <f t="shared" si="361"/>
        <v>1.3138426304416823E-3</v>
      </c>
      <c r="DE88" s="51">
        <f t="shared" si="361"/>
        <v>1.9322447552118155E-3</v>
      </c>
      <c r="DF88" s="51">
        <f t="shared" si="361"/>
        <v>2.9578823769679957E-3</v>
      </c>
      <c r="DG88" s="51">
        <f t="shared" si="361"/>
        <v>4.3725776573519236E-3</v>
      </c>
      <c r="DH88" s="51">
        <f t="shared" si="361"/>
        <v>5.6037913669719245E-3</v>
      </c>
      <c r="DI88" s="51">
        <f t="shared" si="362"/>
        <v>6.0067150249743864E-3</v>
      </c>
      <c r="DJ88" s="51">
        <f t="shared" si="362"/>
        <v>5.0334268353983951E-3</v>
      </c>
      <c r="DK88" s="51">
        <f t="shared" si="362"/>
        <v>2.648818732339102E-3</v>
      </c>
      <c r="DL88" s="51">
        <f t="shared" si="362"/>
        <v>7.6072713075802073E-4</v>
      </c>
      <c r="DM88" s="51">
        <f t="shared" si="362"/>
        <v>0</v>
      </c>
      <c r="DN88" s="51">
        <f t="shared" si="362"/>
        <v>0</v>
      </c>
      <c r="DO88" s="51">
        <f t="shared" si="362"/>
        <v>0</v>
      </c>
      <c r="DP88" s="51">
        <f t="shared" si="362"/>
        <v>0</v>
      </c>
      <c r="DQ88" s="51">
        <f t="shared" si="362"/>
        <v>0</v>
      </c>
      <c r="DR88" s="51">
        <f t="shared" si="362"/>
        <v>0</v>
      </c>
      <c r="DS88" s="51">
        <f t="shared" si="363"/>
        <v>0</v>
      </c>
      <c r="DT88" s="51">
        <f t="shared" si="363"/>
        <v>0</v>
      </c>
      <c r="DU88" s="51">
        <f t="shared" si="363"/>
        <v>0</v>
      </c>
      <c r="DV88" s="51">
        <f t="shared" si="363"/>
        <v>0</v>
      </c>
      <c r="DW88" s="51">
        <f t="shared" si="363"/>
        <v>0</v>
      </c>
      <c r="DX88" s="51">
        <f t="shared" si="363"/>
        <v>0</v>
      </c>
      <c r="DY88" s="51">
        <f t="shared" si="363"/>
        <v>0</v>
      </c>
      <c r="DZ88" s="51">
        <f t="shared" si="363"/>
        <v>0</v>
      </c>
      <c r="EA88" s="51">
        <f t="shared" si="363"/>
        <v>0</v>
      </c>
      <c r="EB88" s="51">
        <f t="shared" si="363"/>
        <v>0</v>
      </c>
      <c r="EC88" s="51">
        <f t="shared" si="364"/>
        <v>0</v>
      </c>
      <c r="ED88" s="51">
        <f t="shared" si="364"/>
        <v>0</v>
      </c>
      <c r="EE88" s="51">
        <f t="shared" si="364"/>
        <v>0</v>
      </c>
      <c r="EF88" s="51">
        <f t="shared" si="364"/>
        <v>0</v>
      </c>
      <c r="EG88" s="51">
        <f t="shared" si="364"/>
        <v>0</v>
      </c>
      <c r="EH88" s="51">
        <f t="shared" si="364"/>
        <v>0</v>
      </c>
      <c r="EI88" s="51">
        <f t="shared" si="364"/>
        <v>0</v>
      </c>
      <c r="EJ88" s="51">
        <f t="shared" si="364"/>
        <v>0</v>
      </c>
      <c r="EK88" s="51">
        <f t="shared" si="364"/>
        <v>0</v>
      </c>
      <c r="EL88" s="51">
        <f t="shared" si="364"/>
        <v>0</v>
      </c>
      <c r="EM88" s="51">
        <f t="shared" si="365"/>
        <v>0</v>
      </c>
      <c r="EN88" s="51">
        <f t="shared" si="365"/>
        <v>0</v>
      </c>
      <c r="EO88" s="51">
        <f t="shared" si="365"/>
        <v>0</v>
      </c>
      <c r="EP88" s="51">
        <f t="shared" si="365"/>
        <v>0</v>
      </c>
      <c r="EQ88" s="51">
        <f t="shared" si="365"/>
        <v>0</v>
      </c>
      <c r="ER88" s="51">
        <f t="shared" si="365"/>
        <v>0</v>
      </c>
      <c r="ES88" s="51">
        <f t="shared" si="365"/>
        <v>0</v>
      </c>
      <c r="ET88" s="51">
        <f t="shared" si="365"/>
        <v>0</v>
      </c>
      <c r="EU88" s="51">
        <f t="shared" si="365"/>
        <v>0</v>
      </c>
      <c r="EV88" s="51">
        <f t="shared" si="365"/>
        <v>0</v>
      </c>
      <c r="EW88" s="51">
        <f t="shared" si="366"/>
        <v>0</v>
      </c>
      <c r="EX88" s="51">
        <f t="shared" si="366"/>
        <v>0</v>
      </c>
      <c r="EY88" s="51">
        <f t="shared" si="366"/>
        <v>0</v>
      </c>
      <c r="EZ88" s="51">
        <f t="shared" si="366"/>
        <v>0</v>
      </c>
      <c r="FA88" s="51">
        <f t="shared" si="366"/>
        <v>0</v>
      </c>
      <c r="FB88" s="51">
        <f t="shared" si="366"/>
        <v>0</v>
      </c>
      <c r="FC88" s="51">
        <f t="shared" si="366"/>
        <v>0</v>
      </c>
      <c r="FD88" s="51">
        <f t="shared" si="366"/>
        <v>0</v>
      </c>
      <c r="FE88" s="51">
        <f t="shared" si="366"/>
        <v>0</v>
      </c>
      <c r="FF88" s="51">
        <f t="shared" si="366"/>
        <v>0</v>
      </c>
      <c r="FG88" s="51">
        <f t="shared" si="367"/>
        <v>0</v>
      </c>
      <c r="FH88" s="51">
        <f t="shared" si="367"/>
        <v>0</v>
      </c>
      <c r="FI88" s="51">
        <f t="shared" si="367"/>
        <v>0</v>
      </c>
      <c r="FJ88" s="51">
        <f t="shared" si="367"/>
        <v>0</v>
      </c>
      <c r="FK88" s="51">
        <f t="shared" si="367"/>
        <v>0</v>
      </c>
      <c r="FL88" s="51">
        <f t="shared" si="367"/>
        <v>0</v>
      </c>
      <c r="FM88" s="51">
        <f t="shared" si="367"/>
        <v>0</v>
      </c>
      <c r="FN88" s="51">
        <f t="shared" si="367"/>
        <v>0</v>
      </c>
      <c r="FO88" s="51">
        <f t="shared" si="367"/>
        <v>0</v>
      </c>
      <c r="FP88" s="51">
        <f t="shared" si="367"/>
        <v>0</v>
      </c>
      <c r="FQ88" s="51">
        <f t="shared" si="368"/>
        <v>0</v>
      </c>
      <c r="FR88" s="51">
        <f t="shared" si="368"/>
        <v>0</v>
      </c>
      <c r="FS88" s="51">
        <f t="shared" si="368"/>
        <v>0</v>
      </c>
      <c r="FT88" s="51">
        <f t="shared" si="368"/>
        <v>0</v>
      </c>
      <c r="FU88" s="51">
        <f t="shared" si="368"/>
        <v>0</v>
      </c>
      <c r="FV88" s="51">
        <f t="shared" si="368"/>
        <v>0</v>
      </c>
      <c r="FW88" s="51">
        <f t="shared" si="368"/>
        <v>0</v>
      </c>
      <c r="FX88" s="51">
        <f t="shared" si="368"/>
        <v>0</v>
      </c>
      <c r="FY88" s="51">
        <f t="shared" si="368"/>
        <v>0</v>
      </c>
      <c r="FZ88" s="51">
        <f t="shared" si="368"/>
        <v>0</v>
      </c>
      <c r="GA88" s="51">
        <f t="shared" si="369"/>
        <v>0</v>
      </c>
      <c r="GB88" s="51">
        <f t="shared" si="369"/>
        <v>0</v>
      </c>
      <c r="GC88" s="51">
        <f t="shared" si="369"/>
        <v>0</v>
      </c>
      <c r="GD88" s="51">
        <f t="shared" si="369"/>
        <v>0</v>
      </c>
      <c r="GE88" s="51">
        <f t="shared" si="369"/>
        <v>0</v>
      </c>
      <c r="GF88" s="51">
        <f t="shared" si="369"/>
        <v>0</v>
      </c>
      <c r="GG88" s="51">
        <f t="shared" si="369"/>
        <v>0</v>
      </c>
      <c r="GH88" s="51">
        <f t="shared" si="369"/>
        <v>0</v>
      </c>
      <c r="GI88" s="51">
        <f t="shared" si="369"/>
        <v>0</v>
      </c>
      <c r="GJ88" s="51">
        <f t="shared" si="369"/>
        <v>0</v>
      </c>
      <c r="GK88" s="51">
        <f t="shared" si="370"/>
        <v>0</v>
      </c>
      <c r="GL88" s="51">
        <f t="shared" si="370"/>
        <v>0</v>
      </c>
      <c r="GM88" s="51">
        <f t="shared" si="370"/>
        <v>0</v>
      </c>
      <c r="GN88" s="51">
        <f t="shared" si="370"/>
        <v>0</v>
      </c>
      <c r="GO88" s="51">
        <f t="shared" si="370"/>
        <v>0</v>
      </c>
      <c r="GP88" s="51">
        <f t="shared" si="370"/>
        <v>0</v>
      </c>
      <c r="GQ88" s="51">
        <f t="shared" si="370"/>
        <v>0</v>
      </c>
      <c r="GR88" s="51">
        <f t="shared" si="370"/>
        <v>0</v>
      </c>
      <c r="GS88" s="51">
        <f t="shared" si="370"/>
        <v>0</v>
      </c>
      <c r="GT88" s="51">
        <f t="shared" si="370"/>
        <v>0</v>
      </c>
      <c r="GU88" s="51">
        <f t="shared" si="371"/>
        <v>0</v>
      </c>
      <c r="GV88" s="51">
        <f t="shared" si="371"/>
        <v>0</v>
      </c>
      <c r="GW88" s="51">
        <f t="shared" si="371"/>
        <v>0</v>
      </c>
      <c r="GX88" s="51">
        <f t="shared" si="371"/>
        <v>0</v>
      </c>
      <c r="GY88" s="51">
        <f t="shared" si="371"/>
        <v>0</v>
      </c>
      <c r="GZ88" s="51">
        <f t="shared" si="371"/>
        <v>0</v>
      </c>
      <c r="HA88" s="51">
        <f t="shared" si="371"/>
        <v>0</v>
      </c>
      <c r="HB88" s="51">
        <f t="shared" si="371"/>
        <v>0</v>
      </c>
      <c r="HC88" s="51">
        <f t="shared" si="371"/>
        <v>0</v>
      </c>
      <c r="HD88" s="51">
        <f t="shared" si="371"/>
        <v>0</v>
      </c>
      <c r="HE88" s="51">
        <f t="shared" si="372"/>
        <v>0</v>
      </c>
      <c r="HF88" s="51">
        <f t="shared" si="372"/>
        <v>0</v>
      </c>
      <c r="HG88" s="51">
        <f t="shared" si="372"/>
        <v>0</v>
      </c>
      <c r="HH88" s="51">
        <f t="shared" si="372"/>
        <v>0</v>
      </c>
      <c r="HI88" s="51">
        <f t="shared" si="372"/>
        <v>0</v>
      </c>
      <c r="HJ88" s="51">
        <f t="shared" si="372"/>
        <v>0</v>
      </c>
      <c r="HK88" s="51">
        <f t="shared" si="372"/>
        <v>0</v>
      </c>
      <c r="HL88" s="51">
        <f t="shared" si="372"/>
        <v>0</v>
      </c>
      <c r="HM88" s="51">
        <f t="shared" si="372"/>
        <v>0</v>
      </c>
      <c r="HN88" s="51">
        <f t="shared" si="372"/>
        <v>0</v>
      </c>
      <c r="HO88" s="51">
        <f t="shared" si="372"/>
        <v>0</v>
      </c>
      <c r="HP88" s="51">
        <f t="shared" si="372"/>
        <v>0</v>
      </c>
      <c r="HR88" s="46">
        <v>85</v>
      </c>
      <c r="HS88" s="49">
        <f t="shared" si="310"/>
        <v>425</v>
      </c>
      <c r="HT88" s="52" t="str">
        <f t="shared" si="311"/>
        <v/>
      </c>
      <c r="HU88" s="63">
        <f t="shared" si="312"/>
        <v>0</v>
      </c>
      <c r="HV88" s="50">
        <f t="shared" si="353"/>
        <v>0</v>
      </c>
      <c r="HW88" s="50" t="str">
        <f t="shared" si="306"/>
        <v>07:05</v>
      </c>
      <c r="HX88" s="50">
        <v>0</v>
      </c>
      <c r="HY88" s="62">
        <f>HY87+HX88*Escenario1!$D$15*0.06</f>
        <v>468.72665229745769</v>
      </c>
      <c r="HZ88" s="50">
        <f t="shared" si="313"/>
        <v>0</v>
      </c>
      <c r="IA88" s="64">
        <f>IA87+HZ88*Escenario1!$D$15*0.06</f>
        <v>258.16395932323189</v>
      </c>
      <c r="IB88" s="54"/>
      <c r="IC88" s="47">
        <v>86</v>
      </c>
      <c r="ID88" s="48">
        <f t="shared" si="307"/>
        <v>0</v>
      </c>
      <c r="IE88" s="48">
        <f t="shared" si="373"/>
        <v>0</v>
      </c>
      <c r="IF88" s="48">
        <f t="shared" si="373"/>
        <v>0</v>
      </c>
      <c r="IG88" s="48">
        <f t="shared" si="373"/>
        <v>0</v>
      </c>
      <c r="IH88" s="48">
        <f t="shared" si="373"/>
        <v>0</v>
      </c>
      <c r="II88" s="48">
        <f t="shared" si="373"/>
        <v>0</v>
      </c>
      <c r="IJ88" s="48">
        <f t="shared" si="373"/>
        <v>0</v>
      </c>
      <c r="IK88" s="48">
        <f t="shared" si="373"/>
        <v>0</v>
      </c>
      <c r="IL88" s="48">
        <f t="shared" si="373"/>
        <v>0</v>
      </c>
      <c r="IM88" s="48">
        <f t="shared" si="373"/>
        <v>0</v>
      </c>
      <c r="IN88" s="48">
        <f t="shared" si="373"/>
        <v>0</v>
      </c>
      <c r="IO88" s="48">
        <f t="shared" si="374"/>
        <v>0</v>
      </c>
      <c r="IP88" s="48">
        <f t="shared" si="374"/>
        <v>0</v>
      </c>
      <c r="IQ88" s="48">
        <f t="shared" si="374"/>
        <v>0</v>
      </c>
      <c r="IR88" s="48">
        <f t="shared" si="374"/>
        <v>0</v>
      </c>
      <c r="IS88" s="48">
        <f t="shared" si="374"/>
        <v>0</v>
      </c>
      <c r="IT88" s="48">
        <f t="shared" si="374"/>
        <v>0</v>
      </c>
      <c r="IU88" s="48">
        <f t="shared" si="374"/>
        <v>0</v>
      </c>
      <c r="IV88" s="48">
        <f t="shared" si="374"/>
        <v>0</v>
      </c>
      <c r="IW88" s="48">
        <f t="shared" si="374"/>
        <v>0</v>
      </c>
      <c r="IX88" s="48">
        <f t="shared" si="374"/>
        <v>0</v>
      </c>
      <c r="IY88" s="48">
        <f t="shared" si="375"/>
        <v>0</v>
      </c>
      <c r="IZ88" s="48">
        <f t="shared" si="375"/>
        <v>0</v>
      </c>
      <c r="JA88" s="48">
        <f t="shared" si="375"/>
        <v>0</v>
      </c>
      <c r="JB88" s="48">
        <f t="shared" si="375"/>
        <v>0</v>
      </c>
      <c r="JC88" s="48">
        <f t="shared" si="375"/>
        <v>0</v>
      </c>
      <c r="JD88" s="48">
        <f t="shared" si="375"/>
        <v>0</v>
      </c>
      <c r="JE88" s="48">
        <f t="shared" si="375"/>
        <v>0</v>
      </c>
      <c r="JF88" s="48">
        <f t="shared" si="375"/>
        <v>0</v>
      </c>
      <c r="JG88" s="48">
        <f t="shared" si="375"/>
        <v>0</v>
      </c>
      <c r="JH88" s="48">
        <f t="shared" si="375"/>
        <v>0</v>
      </c>
      <c r="JI88" s="48">
        <f t="shared" si="376"/>
        <v>0</v>
      </c>
      <c r="JJ88" s="48">
        <f t="shared" si="376"/>
        <v>0</v>
      </c>
      <c r="JK88" s="48">
        <f t="shared" si="376"/>
        <v>0</v>
      </c>
      <c r="JL88" s="48">
        <f t="shared" si="376"/>
        <v>0</v>
      </c>
      <c r="JM88" s="48">
        <f t="shared" si="376"/>
        <v>0</v>
      </c>
      <c r="JN88" s="48">
        <f t="shared" si="376"/>
        <v>0</v>
      </c>
      <c r="JO88" s="48">
        <f t="shared" si="376"/>
        <v>0</v>
      </c>
      <c r="JP88" s="48">
        <f t="shared" si="376"/>
        <v>0</v>
      </c>
      <c r="JQ88" s="48">
        <f t="shared" si="376"/>
        <v>0</v>
      </c>
      <c r="JR88" s="48">
        <f t="shared" si="376"/>
        <v>0</v>
      </c>
      <c r="JS88" s="48">
        <f t="shared" si="377"/>
        <v>0</v>
      </c>
      <c r="JT88" s="48">
        <f t="shared" si="377"/>
        <v>0</v>
      </c>
      <c r="JU88" s="48">
        <f t="shared" si="377"/>
        <v>0</v>
      </c>
      <c r="JV88" s="48">
        <f t="shared" si="377"/>
        <v>0</v>
      </c>
      <c r="JW88" s="48">
        <f t="shared" si="377"/>
        <v>0</v>
      </c>
      <c r="JX88" s="48">
        <f t="shared" si="377"/>
        <v>0</v>
      </c>
      <c r="JY88" s="48">
        <f t="shared" si="377"/>
        <v>0</v>
      </c>
      <c r="JZ88" s="48">
        <f t="shared" si="377"/>
        <v>0</v>
      </c>
      <c r="KA88" s="48">
        <f t="shared" si="377"/>
        <v>0</v>
      </c>
      <c r="KB88" s="48">
        <f t="shared" si="377"/>
        <v>0</v>
      </c>
      <c r="KC88" s="48">
        <f t="shared" si="378"/>
        <v>0</v>
      </c>
      <c r="KD88" s="48">
        <f t="shared" si="378"/>
        <v>0</v>
      </c>
      <c r="KE88" s="48">
        <f t="shared" si="378"/>
        <v>0</v>
      </c>
      <c r="KF88" s="48">
        <f t="shared" si="378"/>
        <v>0</v>
      </c>
      <c r="KG88" s="48">
        <f t="shared" si="378"/>
        <v>0</v>
      </c>
      <c r="KH88" s="48">
        <f t="shared" si="378"/>
        <v>0</v>
      </c>
      <c r="KI88" s="48">
        <f t="shared" si="378"/>
        <v>0</v>
      </c>
      <c r="KJ88" s="48">
        <f t="shared" si="378"/>
        <v>0</v>
      </c>
      <c r="KK88" s="48">
        <f t="shared" si="378"/>
        <v>0</v>
      </c>
      <c r="KL88" s="48">
        <f t="shared" si="378"/>
        <v>0</v>
      </c>
      <c r="KM88" s="48">
        <f t="shared" si="379"/>
        <v>0</v>
      </c>
      <c r="KN88" s="48">
        <f t="shared" si="379"/>
        <v>0</v>
      </c>
      <c r="KO88" s="48">
        <f t="shared" si="379"/>
        <v>0</v>
      </c>
      <c r="KP88" s="48">
        <f t="shared" si="379"/>
        <v>0</v>
      </c>
      <c r="KQ88" s="48">
        <f t="shared" si="379"/>
        <v>0</v>
      </c>
      <c r="KR88" s="48">
        <f t="shared" si="379"/>
        <v>0</v>
      </c>
      <c r="KS88" s="48">
        <f t="shared" si="379"/>
        <v>0</v>
      </c>
      <c r="KT88" s="48">
        <f t="shared" si="379"/>
        <v>0</v>
      </c>
      <c r="KU88" s="48">
        <f t="shared" si="379"/>
        <v>0</v>
      </c>
      <c r="KV88" s="48">
        <f t="shared" si="379"/>
        <v>0</v>
      </c>
      <c r="KW88" s="48">
        <f t="shared" si="380"/>
        <v>0</v>
      </c>
      <c r="KX88" s="48">
        <f t="shared" si="380"/>
        <v>0</v>
      </c>
      <c r="KY88" s="48">
        <f t="shared" si="380"/>
        <v>0</v>
      </c>
      <c r="KZ88" s="48">
        <f t="shared" si="380"/>
        <v>0</v>
      </c>
      <c r="LA88" s="48">
        <f t="shared" si="380"/>
        <v>0</v>
      </c>
      <c r="LB88" s="48">
        <f t="shared" si="380"/>
        <v>4.4751983576649488E-5</v>
      </c>
      <c r="LC88" s="48">
        <f t="shared" si="380"/>
        <v>1.1151658490373781E-4</v>
      </c>
      <c r="LD88" s="48">
        <f t="shared" si="380"/>
        <v>2.5595687974807398E-4</v>
      </c>
      <c r="LE88" s="48">
        <f t="shared" si="380"/>
        <v>5.8604981628922268E-4</v>
      </c>
      <c r="LF88" s="48">
        <f t="shared" si="380"/>
        <v>1.3658629589843377E-3</v>
      </c>
      <c r="LG88" s="48">
        <f t="shared" si="381"/>
        <v>3.2093238342923826E-3</v>
      </c>
      <c r="LH88" s="48">
        <f t="shared" si="381"/>
        <v>7.8504339864859992E-3</v>
      </c>
      <c r="LI88" s="48">
        <f t="shared" si="381"/>
        <v>1.2976985830460603E-2</v>
      </c>
      <c r="LJ88" s="48">
        <f t="shared" si="381"/>
        <v>6.7154609757989992E-3</v>
      </c>
      <c r="LK88" s="48">
        <f t="shared" si="381"/>
        <v>0</v>
      </c>
      <c r="LL88" s="48">
        <f t="shared" si="381"/>
        <v>0</v>
      </c>
      <c r="LM88" s="48">
        <f t="shared" si="381"/>
        <v>0</v>
      </c>
      <c r="LN88" s="48">
        <f t="shared" si="381"/>
        <v>0</v>
      </c>
      <c r="LO88" s="48">
        <f t="shared" si="381"/>
        <v>0</v>
      </c>
      <c r="LP88" s="48">
        <f t="shared" si="381"/>
        <v>0</v>
      </c>
      <c r="LQ88" s="48">
        <f t="shared" si="382"/>
        <v>0</v>
      </c>
      <c r="LR88" s="48">
        <f t="shared" si="382"/>
        <v>0</v>
      </c>
      <c r="LS88" s="48">
        <f t="shared" si="382"/>
        <v>0</v>
      </c>
      <c r="LT88" s="48">
        <f t="shared" si="382"/>
        <v>0</v>
      </c>
      <c r="LU88" s="48">
        <f t="shared" si="382"/>
        <v>0</v>
      </c>
      <c r="LV88" s="48">
        <f t="shared" si="382"/>
        <v>0</v>
      </c>
      <c r="LW88" s="48">
        <f t="shared" si="382"/>
        <v>0</v>
      </c>
      <c r="LX88" s="48">
        <f t="shared" si="382"/>
        <v>0</v>
      </c>
      <c r="LY88" s="48">
        <f t="shared" si="382"/>
        <v>0</v>
      </c>
      <c r="LZ88" s="48">
        <f t="shared" si="382"/>
        <v>0</v>
      </c>
      <c r="MA88" s="48">
        <f t="shared" si="383"/>
        <v>0</v>
      </c>
      <c r="MB88" s="48">
        <f t="shared" si="383"/>
        <v>0</v>
      </c>
      <c r="MC88" s="48">
        <f t="shared" si="383"/>
        <v>0</v>
      </c>
      <c r="MD88" s="48">
        <f t="shared" si="383"/>
        <v>0</v>
      </c>
      <c r="ME88" s="48">
        <f t="shared" si="383"/>
        <v>0</v>
      </c>
      <c r="MF88" s="48">
        <f t="shared" si="383"/>
        <v>0</v>
      </c>
      <c r="MG88" s="48">
        <f t="shared" si="383"/>
        <v>0</v>
      </c>
      <c r="MH88" s="48">
        <f t="shared" si="383"/>
        <v>0</v>
      </c>
      <c r="MI88" s="48">
        <f t="shared" si="383"/>
        <v>0</v>
      </c>
      <c r="MJ88" s="48">
        <f t="shared" si="383"/>
        <v>0</v>
      </c>
      <c r="MK88" s="48">
        <f t="shared" si="384"/>
        <v>0</v>
      </c>
      <c r="ML88" s="48">
        <f t="shared" si="384"/>
        <v>0</v>
      </c>
      <c r="MM88" s="48">
        <f t="shared" si="384"/>
        <v>0</v>
      </c>
      <c r="MN88" s="48">
        <f t="shared" si="384"/>
        <v>0</v>
      </c>
      <c r="MO88" s="48">
        <f t="shared" si="384"/>
        <v>0</v>
      </c>
      <c r="MP88" s="48">
        <f t="shared" si="384"/>
        <v>0</v>
      </c>
      <c r="MQ88" s="48">
        <f t="shared" si="384"/>
        <v>0</v>
      </c>
      <c r="MR88" s="48">
        <f t="shared" si="384"/>
        <v>0</v>
      </c>
      <c r="MS88" s="48">
        <f t="shared" si="384"/>
        <v>0</v>
      </c>
      <c r="MT88" s="48">
        <f t="shared" si="384"/>
        <v>0</v>
      </c>
      <c r="MU88" s="48">
        <f t="shared" si="385"/>
        <v>0</v>
      </c>
      <c r="MV88" s="48">
        <f t="shared" si="385"/>
        <v>0</v>
      </c>
      <c r="MW88" s="48">
        <f t="shared" si="385"/>
        <v>0</v>
      </c>
      <c r="MX88" s="48">
        <f t="shared" si="385"/>
        <v>0</v>
      </c>
      <c r="MY88" s="48">
        <f t="shared" si="385"/>
        <v>0</v>
      </c>
      <c r="MZ88" s="48">
        <f t="shared" si="385"/>
        <v>0</v>
      </c>
      <c r="NA88" s="48">
        <f t="shared" si="385"/>
        <v>0</v>
      </c>
      <c r="NB88" s="48">
        <f t="shared" si="385"/>
        <v>0</v>
      </c>
      <c r="NC88" s="48">
        <f t="shared" si="385"/>
        <v>0</v>
      </c>
      <c r="ND88" s="48">
        <f t="shared" si="385"/>
        <v>0</v>
      </c>
      <c r="NE88" s="48">
        <f t="shared" si="386"/>
        <v>0</v>
      </c>
      <c r="NF88" s="48">
        <f t="shared" si="386"/>
        <v>0</v>
      </c>
      <c r="NG88" s="48">
        <f t="shared" si="386"/>
        <v>0</v>
      </c>
      <c r="NH88" s="48">
        <f t="shared" si="386"/>
        <v>0</v>
      </c>
      <c r="NI88" s="48">
        <f t="shared" si="386"/>
        <v>0</v>
      </c>
      <c r="NJ88" s="48">
        <f t="shared" si="386"/>
        <v>0</v>
      </c>
      <c r="NK88" s="48">
        <f t="shared" si="386"/>
        <v>0</v>
      </c>
      <c r="NL88" s="48">
        <f t="shared" si="386"/>
        <v>0</v>
      </c>
      <c r="NM88" s="48">
        <f t="shared" si="386"/>
        <v>0</v>
      </c>
      <c r="NN88" s="48">
        <f t="shared" si="386"/>
        <v>0</v>
      </c>
      <c r="NO88" s="48">
        <f t="shared" si="387"/>
        <v>0</v>
      </c>
      <c r="NP88" s="48">
        <f t="shared" si="387"/>
        <v>0</v>
      </c>
      <c r="NQ88" s="48">
        <f t="shared" si="387"/>
        <v>0</v>
      </c>
      <c r="NR88" s="48">
        <f t="shared" si="387"/>
        <v>0</v>
      </c>
      <c r="NS88" s="48">
        <f t="shared" si="387"/>
        <v>0</v>
      </c>
      <c r="NT88" s="48">
        <f t="shared" si="387"/>
        <v>0</v>
      </c>
      <c r="NU88" s="48">
        <f t="shared" si="387"/>
        <v>0</v>
      </c>
      <c r="NV88" s="48">
        <f t="shared" si="387"/>
        <v>0</v>
      </c>
      <c r="NW88" s="48">
        <f t="shared" si="387"/>
        <v>0</v>
      </c>
      <c r="NX88" s="48">
        <f t="shared" si="387"/>
        <v>0</v>
      </c>
      <c r="NY88" s="48">
        <f t="shared" si="388"/>
        <v>0</v>
      </c>
      <c r="NZ88" s="48">
        <f t="shared" si="388"/>
        <v>0</v>
      </c>
      <c r="OA88" s="48">
        <f t="shared" si="388"/>
        <v>0</v>
      </c>
      <c r="OB88" s="48">
        <f t="shared" si="388"/>
        <v>0</v>
      </c>
      <c r="OC88" s="48">
        <f t="shared" si="388"/>
        <v>0</v>
      </c>
      <c r="OD88" s="48">
        <f t="shared" si="388"/>
        <v>0</v>
      </c>
      <c r="OE88" s="48">
        <f t="shared" si="388"/>
        <v>0</v>
      </c>
      <c r="OF88" s="48">
        <f t="shared" si="388"/>
        <v>0</v>
      </c>
      <c r="OG88" s="48">
        <f t="shared" si="388"/>
        <v>0</v>
      </c>
      <c r="OH88" s="48">
        <f t="shared" si="388"/>
        <v>0</v>
      </c>
      <c r="OI88" s="48">
        <f t="shared" si="389"/>
        <v>0</v>
      </c>
      <c r="OJ88" s="48">
        <f t="shared" si="389"/>
        <v>0</v>
      </c>
      <c r="OK88" s="48">
        <f t="shared" si="389"/>
        <v>0</v>
      </c>
      <c r="OL88" s="48">
        <f t="shared" si="389"/>
        <v>0</v>
      </c>
      <c r="OM88" s="48">
        <f t="shared" si="389"/>
        <v>0</v>
      </c>
      <c r="ON88" s="48">
        <f t="shared" si="389"/>
        <v>0</v>
      </c>
      <c r="OO88" s="48">
        <f t="shared" si="389"/>
        <v>0</v>
      </c>
      <c r="OP88" s="48">
        <f t="shared" si="389"/>
        <v>0</v>
      </c>
      <c r="OQ88" s="48">
        <f t="shared" si="389"/>
        <v>0</v>
      </c>
      <c r="OR88" s="48">
        <f t="shared" si="389"/>
        <v>0</v>
      </c>
      <c r="OS88" s="48">
        <f t="shared" si="390"/>
        <v>0</v>
      </c>
      <c r="OT88" s="48">
        <f t="shared" si="390"/>
        <v>0</v>
      </c>
      <c r="OU88" s="48">
        <f t="shared" si="390"/>
        <v>0</v>
      </c>
      <c r="OV88" s="48">
        <f t="shared" si="390"/>
        <v>0</v>
      </c>
      <c r="OW88" s="48">
        <f t="shared" si="390"/>
        <v>0</v>
      </c>
      <c r="OX88" s="48">
        <f t="shared" si="390"/>
        <v>0</v>
      </c>
      <c r="OY88" s="48">
        <f t="shared" si="390"/>
        <v>0</v>
      </c>
      <c r="OZ88" s="48">
        <f t="shared" si="390"/>
        <v>0</v>
      </c>
      <c r="PA88" s="48">
        <f t="shared" si="390"/>
        <v>0</v>
      </c>
      <c r="PB88" s="48">
        <f t="shared" si="390"/>
        <v>0</v>
      </c>
      <c r="PC88" s="48">
        <f t="shared" si="391"/>
        <v>0</v>
      </c>
      <c r="PD88" s="48">
        <f t="shared" si="391"/>
        <v>0</v>
      </c>
      <c r="PE88" s="48">
        <f t="shared" si="391"/>
        <v>0</v>
      </c>
      <c r="PF88" s="48">
        <f t="shared" si="391"/>
        <v>0</v>
      </c>
      <c r="PG88" s="48">
        <f t="shared" si="391"/>
        <v>0</v>
      </c>
      <c r="PH88" s="48">
        <f t="shared" si="391"/>
        <v>0</v>
      </c>
      <c r="PI88" s="48">
        <f t="shared" si="391"/>
        <v>0</v>
      </c>
      <c r="PJ88" s="48">
        <f t="shared" si="391"/>
        <v>0</v>
      </c>
      <c r="PK88" s="48">
        <f t="shared" si="391"/>
        <v>0</v>
      </c>
      <c r="PL88" s="48">
        <f t="shared" si="391"/>
        <v>0</v>
      </c>
      <c r="PM88" s="48">
        <f t="shared" si="391"/>
        <v>0</v>
      </c>
      <c r="PN88" s="48">
        <f t="shared" si="391"/>
        <v>0</v>
      </c>
    </row>
    <row r="89" spans="1:430" x14ac:dyDescent="0.3">
      <c r="A89" s="15" t="s">
        <v>66</v>
      </c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4"/>
      <c r="N89" s="12"/>
      <c r="O89" s="12"/>
      <c r="P89" s="12"/>
      <c r="Q89" s="12"/>
      <c r="S89" s="12"/>
      <c r="W89" s="46">
        <v>86</v>
      </c>
      <c r="X89" s="49">
        <f t="shared" si="308"/>
        <v>430</v>
      </c>
      <c r="Y89" s="52" t="str">
        <f t="shared" si="303"/>
        <v/>
      </c>
      <c r="Z89" s="63">
        <f t="shared" si="304"/>
        <v>0</v>
      </c>
      <c r="AA89" s="50">
        <f t="shared" si="352"/>
        <v>0</v>
      </c>
      <c r="AB89" s="50">
        <v>0</v>
      </c>
      <c r="AC89" s="62">
        <f t="shared" si="309"/>
        <v>211.7758949671387</v>
      </c>
      <c r="AD89" s="54"/>
      <c r="AE89" s="46">
        <v>87</v>
      </c>
      <c r="AF89" s="51">
        <f t="shared" si="305"/>
        <v>0</v>
      </c>
      <c r="AG89" s="51">
        <f t="shared" si="354"/>
        <v>0</v>
      </c>
      <c r="AH89" s="51">
        <f t="shared" si="354"/>
        <v>0</v>
      </c>
      <c r="AI89" s="51">
        <f t="shared" si="354"/>
        <v>0</v>
      </c>
      <c r="AJ89" s="51">
        <f t="shared" si="354"/>
        <v>0</v>
      </c>
      <c r="AK89" s="51">
        <f t="shared" si="354"/>
        <v>0</v>
      </c>
      <c r="AL89" s="51">
        <f t="shared" si="354"/>
        <v>0</v>
      </c>
      <c r="AM89" s="51">
        <f t="shared" si="354"/>
        <v>0</v>
      </c>
      <c r="AN89" s="51">
        <f t="shared" si="354"/>
        <v>0</v>
      </c>
      <c r="AO89" s="51">
        <f t="shared" si="354"/>
        <v>0</v>
      </c>
      <c r="AP89" s="51">
        <f t="shared" si="354"/>
        <v>0</v>
      </c>
      <c r="AQ89" s="51">
        <f t="shared" si="355"/>
        <v>0</v>
      </c>
      <c r="AR89" s="51">
        <f t="shared" si="355"/>
        <v>0</v>
      </c>
      <c r="AS89" s="51">
        <f t="shared" si="355"/>
        <v>0</v>
      </c>
      <c r="AT89" s="51">
        <f t="shared" si="355"/>
        <v>0</v>
      </c>
      <c r="AU89" s="51">
        <f t="shared" si="355"/>
        <v>0</v>
      </c>
      <c r="AV89" s="51">
        <f t="shared" si="355"/>
        <v>0</v>
      </c>
      <c r="AW89" s="51">
        <f t="shared" si="355"/>
        <v>0</v>
      </c>
      <c r="AX89" s="51">
        <f t="shared" si="355"/>
        <v>0</v>
      </c>
      <c r="AY89" s="51">
        <f t="shared" si="355"/>
        <v>0</v>
      </c>
      <c r="AZ89" s="51">
        <f t="shared" si="355"/>
        <v>0</v>
      </c>
      <c r="BA89" s="51">
        <f t="shared" si="356"/>
        <v>0</v>
      </c>
      <c r="BB89" s="51">
        <f t="shared" si="356"/>
        <v>0</v>
      </c>
      <c r="BC89" s="51">
        <f t="shared" si="356"/>
        <v>0</v>
      </c>
      <c r="BD89" s="51">
        <f t="shared" si="356"/>
        <v>0</v>
      </c>
      <c r="BE89" s="51">
        <f t="shared" si="356"/>
        <v>0</v>
      </c>
      <c r="BF89" s="51">
        <f t="shared" si="356"/>
        <v>0</v>
      </c>
      <c r="BG89" s="51">
        <f t="shared" si="356"/>
        <v>0</v>
      </c>
      <c r="BH89" s="51">
        <f t="shared" si="356"/>
        <v>0</v>
      </c>
      <c r="BI89" s="51">
        <f t="shared" si="356"/>
        <v>0</v>
      </c>
      <c r="BJ89" s="51">
        <f t="shared" si="356"/>
        <v>0</v>
      </c>
      <c r="BK89" s="51">
        <f t="shared" si="357"/>
        <v>0</v>
      </c>
      <c r="BL89" s="51">
        <f t="shared" si="357"/>
        <v>0</v>
      </c>
      <c r="BM89" s="51">
        <f t="shared" si="357"/>
        <v>0</v>
      </c>
      <c r="BN89" s="51">
        <f t="shared" si="357"/>
        <v>0</v>
      </c>
      <c r="BO89" s="51">
        <f t="shared" si="357"/>
        <v>0</v>
      </c>
      <c r="BP89" s="51">
        <f t="shared" si="357"/>
        <v>0</v>
      </c>
      <c r="BQ89" s="51">
        <f t="shared" si="357"/>
        <v>0</v>
      </c>
      <c r="BR89" s="51">
        <f t="shared" si="357"/>
        <v>0</v>
      </c>
      <c r="BS89" s="51">
        <f t="shared" si="357"/>
        <v>0</v>
      </c>
      <c r="BT89" s="51">
        <f t="shared" si="357"/>
        <v>0</v>
      </c>
      <c r="BU89" s="51">
        <f t="shared" si="358"/>
        <v>0</v>
      </c>
      <c r="BV89" s="51">
        <f t="shared" si="358"/>
        <v>0</v>
      </c>
      <c r="BW89" s="51">
        <f t="shared" si="358"/>
        <v>0</v>
      </c>
      <c r="BX89" s="51">
        <f t="shared" si="358"/>
        <v>0</v>
      </c>
      <c r="BY89" s="51">
        <f t="shared" si="358"/>
        <v>0</v>
      </c>
      <c r="BZ89" s="51">
        <f t="shared" si="358"/>
        <v>0</v>
      </c>
      <c r="CA89" s="51">
        <f t="shared" si="358"/>
        <v>0</v>
      </c>
      <c r="CB89" s="51">
        <f t="shared" si="358"/>
        <v>0</v>
      </c>
      <c r="CC89" s="51">
        <f t="shared" si="358"/>
        <v>0</v>
      </c>
      <c r="CD89" s="51">
        <f t="shared" si="358"/>
        <v>0</v>
      </c>
      <c r="CE89" s="51">
        <f t="shared" si="359"/>
        <v>0</v>
      </c>
      <c r="CF89" s="51">
        <f t="shared" si="359"/>
        <v>0</v>
      </c>
      <c r="CG89" s="51">
        <f t="shared" si="359"/>
        <v>0</v>
      </c>
      <c r="CH89" s="51">
        <f t="shared" si="359"/>
        <v>0</v>
      </c>
      <c r="CI89" s="51">
        <f t="shared" si="359"/>
        <v>0</v>
      </c>
      <c r="CJ89" s="51">
        <f t="shared" si="359"/>
        <v>0</v>
      </c>
      <c r="CK89" s="51">
        <f t="shared" si="359"/>
        <v>0</v>
      </c>
      <c r="CL89" s="51">
        <f t="shared" si="359"/>
        <v>0</v>
      </c>
      <c r="CM89" s="51">
        <f t="shared" si="359"/>
        <v>0</v>
      </c>
      <c r="CN89" s="51">
        <f t="shared" si="359"/>
        <v>0</v>
      </c>
      <c r="CO89" s="51">
        <f t="shared" si="360"/>
        <v>0</v>
      </c>
      <c r="CP89" s="51">
        <f t="shared" si="360"/>
        <v>0</v>
      </c>
      <c r="CQ89" s="51">
        <f t="shared" si="360"/>
        <v>0</v>
      </c>
      <c r="CR89" s="51">
        <f t="shared" si="360"/>
        <v>0</v>
      </c>
      <c r="CS89" s="51">
        <f t="shared" si="360"/>
        <v>0</v>
      </c>
      <c r="CT89" s="51">
        <f t="shared" si="360"/>
        <v>1.4372901692793086E-5</v>
      </c>
      <c r="CU89" s="51">
        <f t="shared" si="360"/>
        <v>2.7857067307628778E-5</v>
      </c>
      <c r="CV89" s="51">
        <f t="shared" si="360"/>
        <v>4.1075027703360157E-5</v>
      </c>
      <c r="CW89" s="51">
        <f t="shared" si="360"/>
        <v>5.9699549011322866E-5</v>
      </c>
      <c r="CX89" s="51">
        <f t="shared" si="360"/>
        <v>8.7540741517313391E-5</v>
      </c>
      <c r="CY89" s="51">
        <f t="shared" si="361"/>
        <v>1.2837388479443857E-4</v>
      </c>
      <c r="CZ89" s="51">
        <f t="shared" si="361"/>
        <v>1.8776725283595457E-4</v>
      </c>
      <c r="DA89" s="51">
        <f t="shared" si="361"/>
        <v>2.7490993918839258E-4</v>
      </c>
      <c r="DB89" s="51">
        <f t="shared" si="361"/>
        <v>4.0443968208431289E-4</v>
      </c>
      <c r="DC89" s="51">
        <f t="shared" si="361"/>
        <v>5.9827068957529241E-4</v>
      </c>
      <c r="DD89" s="51">
        <f t="shared" si="361"/>
        <v>8.8742146466493359E-4</v>
      </c>
      <c r="DE89" s="51">
        <f t="shared" si="361"/>
        <v>1.3138426304416823E-3</v>
      </c>
      <c r="DF89" s="51">
        <f t="shared" si="361"/>
        <v>1.9322447552118155E-3</v>
      </c>
      <c r="DG89" s="51">
        <f t="shared" si="361"/>
        <v>2.9578823769679957E-3</v>
      </c>
      <c r="DH89" s="51">
        <f t="shared" si="361"/>
        <v>4.3725776573519236E-3</v>
      </c>
      <c r="DI89" s="51">
        <f t="shared" si="362"/>
        <v>5.6037913669719245E-3</v>
      </c>
      <c r="DJ89" s="51">
        <f t="shared" si="362"/>
        <v>6.0067150249743864E-3</v>
      </c>
      <c r="DK89" s="51">
        <f t="shared" si="362"/>
        <v>5.0334268353983951E-3</v>
      </c>
      <c r="DL89" s="51">
        <f t="shared" si="362"/>
        <v>2.648818732339102E-3</v>
      </c>
      <c r="DM89" s="51">
        <f t="shared" si="362"/>
        <v>7.6072713075802073E-4</v>
      </c>
      <c r="DN89" s="51">
        <f t="shared" si="362"/>
        <v>0</v>
      </c>
      <c r="DO89" s="51">
        <f t="shared" si="362"/>
        <v>0</v>
      </c>
      <c r="DP89" s="51">
        <f t="shared" si="362"/>
        <v>0</v>
      </c>
      <c r="DQ89" s="51">
        <f t="shared" si="362"/>
        <v>0</v>
      </c>
      <c r="DR89" s="51">
        <f t="shared" si="362"/>
        <v>0</v>
      </c>
      <c r="DS89" s="51">
        <f t="shared" si="363"/>
        <v>0</v>
      </c>
      <c r="DT89" s="51">
        <f t="shared" si="363"/>
        <v>0</v>
      </c>
      <c r="DU89" s="51">
        <f t="shared" si="363"/>
        <v>0</v>
      </c>
      <c r="DV89" s="51">
        <f t="shared" si="363"/>
        <v>0</v>
      </c>
      <c r="DW89" s="51">
        <f t="shared" si="363"/>
        <v>0</v>
      </c>
      <c r="DX89" s="51">
        <f t="shared" si="363"/>
        <v>0</v>
      </c>
      <c r="DY89" s="51">
        <f t="shared" si="363"/>
        <v>0</v>
      </c>
      <c r="DZ89" s="51">
        <f t="shared" si="363"/>
        <v>0</v>
      </c>
      <c r="EA89" s="51">
        <f t="shared" si="363"/>
        <v>0</v>
      </c>
      <c r="EB89" s="51">
        <f t="shared" si="363"/>
        <v>0</v>
      </c>
      <c r="EC89" s="51">
        <f t="shared" si="364"/>
        <v>0</v>
      </c>
      <c r="ED89" s="51">
        <f t="shared" si="364"/>
        <v>0</v>
      </c>
      <c r="EE89" s="51">
        <f t="shared" si="364"/>
        <v>0</v>
      </c>
      <c r="EF89" s="51">
        <f t="shared" si="364"/>
        <v>0</v>
      </c>
      <c r="EG89" s="51">
        <f t="shared" si="364"/>
        <v>0</v>
      </c>
      <c r="EH89" s="51">
        <f t="shared" si="364"/>
        <v>0</v>
      </c>
      <c r="EI89" s="51">
        <f t="shared" si="364"/>
        <v>0</v>
      </c>
      <c r="EJ89" s="51">
        <f t="shared" si="364"/>
        <v>0</v>
      </c>
      <c r="EK89" s="51">
        <f t="shared" si="364"/>
        <v>0</v>
      </c>
      <c r="EL89" s="51">
        <f t="shared" si="364"/>
        <v>0</v>
      </c>
      <c r="EM89" s="51">
        <f t="shared" si="365"/>
        <v>0</v>
      </c>
      <c r="EN89" s="51">
        <f t="shared" si="365"/>
        <v>0</v>
      </c>
      <c r="EO89" s="51">
        <f t="shared" si="365"/>
        <v>0</v>
      </c>
      <c r="EP89" s="51">
        <f t="shared" si="365"/>
        <v>0</v>
      </c>
      <c r="EQ89" s="51">
        <f t="shared" si="365"/>
        <v>0</v>
      </c>
      <c r="ER89" s="51">
        <f t="shared" si="365"/>
        <v>0</v>
      </c>
      <c r="ES89" s="51">
        <f t="shared" si="365"/>
        <v>0</v>
      </c>
      <c r="ET89" s="51">
        <f t="shared" si="365"/>
        <v>0</v>
      </c>
      <c r="EU89" s="51">
        <f t="shared" si="365"/>
        <v>0</v>
      </c>
      <c r="EV89" s="51">
        <f t="shared" si="365"/>
        <v>0</v>
      </c>
      <c r="EW89" s="51">
        <f t="shared" si="366"/>
        <v>0</v>
      </c>
      <c r="EX89" s="51">
        <f t="shared" si="366"/>
        <v>0</v>
      </c>
      <c r="EY89" s="51">
        <f t="shared" si="366"/>
        <v>0</v>
      </c>
      <c r="EZ89" s="51">
        <f t="shared" si="366"/>
        <v>0</v>
      </c>
      <c r="FA89" s="51">
        <f t="shared" si="366"/>
        <v>0</v>
      </c>
      <c r="FB89" s="51">
        <f t="shared" si="366"/>
        <v>0</v>
      </c>
      <c r="FC89" s="51">
        <f t="shared" si="366"/>
        <v>0</v>
      </c>
      <c r="FD89" s="51">
        <f t="shared" si="366"/>
        <v>0</v>
      </c>
      <c r="FE89" s="51">
        <f t="shared" si="366"/>
        <v>0</v>
      </c>
      <c r="FF89" s="51">
        <f t="shared" si="366"/>
        <v>0</v>
      </c>
      <c r="FG89" s="51">
        <f t="shared" si="367"/>
        <v>0</v>
      </c>
      <c r="FH89" s="51">
        <f t="shared" si="367"/>
        <v>0</v>
      </c>
      <c r="FI89" s="51">
        <f t="shared" si="367"/>
        <v>0</v>
      </c>
      <c r="FJ89" s="51">
        <f t="shared" si="367"/>
        <v>0</v>
      </c>
      <c r="FK89" s="51">
        <f t="shared" si="367"/>
        <v>0</v>
      </c>
      <c r="FL89" s="51">
        <f t="shared" si="367"/>
        <v>0</v>
      </c>
      <c r="FM89" s="51">
        <f t="shared" si="367"/>
        <v>0</v>
      </c>
      <c r="FN89" s="51">
        <f t="shared" si="367"/>
        <v>0</v>
      </c>
      <c r="FO89" s="51">
        <f t="shared" si="367"/>
        <v>0</v>
      </c>
      <c r="FP89" s="51">
        <f t="shared" si="367"/>
        <v>0</v>
      </c>
      <c r="FQ89" s="51">
        <f t="shared" si="368"/>
        <v>0</v>
      </c>
      <c r="FR89" s="51">
        <f t="shared" si="368"/>
        <v>0</v>
      </c>
      <c r="FS89" s="51">
        <f t="shared" si="368"/>
        <v>0</v>
      </c>
      <c r="FT89" s="51">
        <f t="shared" si="368"/>
        <v>0</v>
      </c>
      <c r="FU89" s="51">
        <f t="shared" si="368"/>
        <v>0</v>
      </c>
      <c r="FV89" s="51">
        <f t="shared" si="368"/>
        <v>0</v>
      </c>
      <c r="FW89" s="51">
        <f t="shared" si="368"/>
        <v>0</v>
      </c>
      <c r="FX89" s="51">
        <f t="shared" si="368"/>
        <v>0</v>
      </c>
      <c r="FY89" s="51">
        <f t="shared" si="368"/>
        <v>0</v>
      </c>
      <c r="FZ89" s="51">
        <f t="shared" si="368"/>
        <v>0</v>
      </c>
      <c r="GA89" s="51">
        <f t="shared" si="369"/>
        <v>0</v>
      </c>
      <c r="GB89" s="51">
        <f t="shared" si="369"/>
        <v>0</v>
      </c>
      <c r="GC89" s="51">
        <f t="shared" si="369"/>
        <v>0</v>
      </c>
      <c r="GD89" s="51">
        <f t="shared" si="369"/>
        <v>0</v>
      </c>
      <c r="GE89" s="51">
        <f t="shared" si="369"/>
        <v>0</v>
      </c>
      <c r="GF89" s="51">
        <f t="shared" si="369"/>
        <v>0</v>
      </c>
      <c r="GG89" s="51">
        <f t="shared" si="369"/>
        <v>0</v>
      </c>
      <c r="GH89" s="51">
        <f t="shared" si="369"/>
        <v>0</v>
      </c>
      <c r="GI89" s="51">
        <f t="shared" si="369"/>
        <v>0</v>
      </c>
      <c r="GJ89" s="51">
        <f t="shared" si="369"/>
        <v>0</v>
      </c>
      <c r="GK89" s="51">
        <f t="shared" si="370"/>
        <v>0</v>
      </c>
      <c r="GL89" s="51">
        <f t="shared" si="370"/>
        <v>0</v>
      </c>
      <c r="GM89" s="51">
        <f t="shared" si="370"/>
        <v>0</v>
      </c>
      <c r="GN89" s="51">
        <f t="shared" si="370"/>
        <v>0</v>
      </c>
      <c r="GO89" s="51">
        <f t="shared" si="370"/>
        <v>0</v>
      </c>
      <c r="GP89" s="51">
        <f t="shared" si="370"/>
        <v>0</v>
      </c>
      <c r="GQ89" s="51">
        <f t="shared" si="370"/>
        <v>0</v>
      </c>
      <c r="GR89" s="51">
        <f t="shared" si="370"/>
        <v>0</v>
      </c>
      <c r="GS89" s="51">
        <f t="shared" si="370"/>
        <v>0</v>
      </c>
      <c r="GT89" s="51">
        <f t="shared" si="370"/>
        <v>0</v>
      </c>
      <c r="GU89" s="51">
        <f t="shared" si="371"/>
        <v>0</v>
      </c>
      <c r="GV89" s="51">
        <f t="shared" si="371"/>
        <v>0</v>
      </c>
      <c r="GW89" s="51">
        <f t="shared" si="371"/>
        <v>0</v>
      </c>
      <c r="GX89" s="51">
        <f t="shared" si="371"/>
        <v>0</v>
      </c>
      <c r="GY89" s="51">
        <f t="shared" si="371"/>
        <v>0</v>
      </c>
      <c r="GZ89" s="51">
        <f t="shared" si="371"/>
        <v>0</v>
      </c>
      <c r="HA89" s="51">
        <f t="shared" si="371"/>
        <v>0</v>
      </c>
      <c r="HB89" s="51">
        <f t="shared" si="371"/>
        <v>0</v>
      </c>
      <c r="HC89" s="51">
        <f t="shared" si="371"/>
        <v>0</v>
      </c>
      <c r="HD89" s="51">
        <f t="shared" si="371"/>
        <v>0</v>
      </c>
      <c r="HE89" s="51">
        <f t="shared" si="372"/>
        <v>0</v>
      </c>
      <c r="HF89" s="51">
        <f t="shared" si="372"/>
        <v>0</v>
      </c>
      <c r="HG89" s="51">
        <f t="shared" si="372"/>
        <v>0</v>
      </c>
      <c r="HH89" s="51">
        <f t="shared" si="372"/>
        <v>0</v>
      </c>
      <c r="HI89" s="51">
        <f t="shared" si="372"/>
        <v>0</v>
      </c>
      <c r="HJ89" s="51">
        <f t="shared" si="372"/>
        <v>0</v>
      </c>
      <c r="HK89" s="51">
        <f t="shared" si="372"/>
        <v>0</v>
      </c>
      <c r="HL89" s="51">
        <f t="shared" si="372"/>
        <v>0</v>
      </c>
      <c r="HM89" s="51">
        <f t="shared" si="372"/>
        <v>0</v>
      </c>
      <c r="HN89" s="51">
        <f t="shared" si="372"/>
        <v>0</v>
      </c>
      <c r="HO89" s="51">
        <f t="shared" si="372"/>
        <v>0</v>
      </c>
      <c r="HP89" s="51">
        <f t="shared" si="372"/>
        <v>0</v>
      </c>
      <c r="HR89" s="46">
        <v>86</v>
      </c>
      <c r="HS89" s="49">
        <f t="shared" si="310"/>
        <v>430</v>
      </c>
      <c r="HT89" s="52" t="str">
        <f t="shared" si="311"/>
        <v/>
      </c>
      <c r="HU89" s="63">
        <f t="shared" si="312"/>
        <v>0</v>
      </c>
      <c r="HV89" s="50">
        <f t="shared" si="353"/>
        <v>0</v>
      </c>
      <c r="HW89" s="50" t="str">
        <f t="shared" si="306"/>
        <v>07:10</v>
      </c>
      <c r="HX89" s="50">
        <v>0</v>
      </c>
      <c r="HY89" s="62">
        <f>HY88+HX89*Escenario1!$D$15*0.06</f>
        <v>468.72665229745769</v>
      </c>
      <c r="HZ89" s="50">
        <f t="shared" si="313"/>
        <v>0</v>
      </c>
      <c r="IA89" s="64">
        <f>IA88+HZ89*Escenario1!$D$15*0.06</f>
        <v>258.16395932323189</v>
      </c>
      <c r="IB89" s="54"/>
      <c r="IC89" s="47">
        <v>87</v>
      </c>
      <c r="ID89" s="48">
        <f t="shared" si="307"/>
        <v>0</v>
      </c>
      <c r="IE89" s="48">
        <f t="shared" si="373"/>
        <v>0</v>
      </c>
      <c r="IF89" s="48">
        <f t="shared" si="373"/>
        <v>0</v>
      </c>
      <c r="IG89" s="48">
        <f t="shared" si="373"/>
        <v>0</v>
      </c>
      <c r="IH89" s="48">
        <f t="shared" si="373"/>
        <v>0</v>
      </c>
      <c r="II89" s="48">
        <f t="shared" si="373"/>
        <v>0</v>
      </c>
      <c r="IJ89" s="48">
        <f t="shared" si="373"/>
        <v>0</v>
      </c>
      <c r="IK89" s="48">
        <f t="shared" si="373"/>
        <v>0</v>
      </c>
      <c r="IL89" s="48">
        <f t="shared" si="373"/>
        <v>0</v>
      </c>
      <c r="IM89" s="48">
        <f t="shared" si="373"/>
        <v>0</v>
      </c>
      <c r="IN89" s="48">
        <f t="shared" si="373"/>
        <v>0</v>
      </c>
      <c r="IO89" s="48">
        <f t="shared" si="374"/>
        <v>0</v>
      </c>
      <c r="IP89" s="48">
        <f t="shared" si="374"/>
        <v>0</v>
      </c>
      <c r="IQ89" s="48">
        <f t="shared" si="374"/>
        <v>0</v>
      </c>
      <c r="IR89" s="48">
        <f t="shared" si="374"/>
        <v>0</v>
      </c>
      <c r="IS89" s="48">
        <f t="shared" si="374"/>
        <v>0</v>
      </c>
      <c r="IT89" s="48">
        <f t="shared" si="374"/>
        <v>0</v>
      </c>
      <c r="IU89" s="48">
        <f t="shared" si="374"/>
        <v>0</v>
      </c>
      <c r="IV89" s="48">
        <f t="shared" si="374"/>
        <v>0</v>
      </c>
      <c r="IW89" s="48">
        <f t="shared" si="374"/>
        <v>0</v>
      </c>
      <c r="IX89" s="48">
        <f t="shared" si="374"/>
        <v>0</v>
      </c>
      <c r="IY89" s="48">
        <f t="shared" si="375"/>
        <v>0</v>
      </c>
      <c r="IZ89" s="48">
        <f t="shared" si="375"/>
        <v>0</v>
      </c>
      <c r="JA89" s="48">
        <f t="shared" si="375"/>
        <v>0</v>
      </c>
      <c r="JB89" s="48">
        <f t="shared" si="375"/>
        <v>0</v>
      </c>
      <c r="JC89" s="48">
        <f t="shared" si="375"/>
        <v>0</v>
      </c>
      <c r="JD89" s="48">
        <f t="shared" si="375"/>
        <v>0</v>
      </c>
      <c r="JE89" s="48">
        <f t="shared" si="375"/>
        <v>0</v>
      </c>
      <c r="JF89" s="48">
        <f t="shared" si="375"/>
        <v>0</v>
      </c>
      <c r="JG89" s="48">
        <f t="shared" si="375"/>
        <v>0</v>
      </c>
      <c r="JH89" s="48">
        <f t="shared" si="375"/>
        <v>0</v>
      </c>
      <c r="JI89" s="48">
        <f t="shared" si="376"/>
        <v>0</v>
      </c>
      <c r="JJ89" s="48">
        <f t="shared" si="376"/>
        <v>0</v>
      </c>
      <c r="JK89" s="48">
        <f t="shared" si="376"/>
        <v>0</v>
      </c>
      <c r="JL89" s="48">
        <f t="shared" si="376"/>
        <v>0</v>
      </c>
      <c r="JM89" s="48">
        <f t="shared" si="376"/>
        <v>0</v>
      </c>
      <c r="JN89" s="48">
        <f t="shared" si="376"/>
        <v>0</v>
      </c>
      <c r="JO89" s="48">
        <f t="shared" si="376"/>
        <v>0</v>
      </c>
      <c r="JP89" s="48">
        <f t="shared" si="376"/>
        <v>0</v>
      </c>
      <c r="JQ89" s="48">
        <f t="shared" si="376"/>
        <v>0</v>
      </c>
      <c r="JR89" s="48">
        <f t="shared" si="376"/>
        <v>0</v>
      </c>
      <c r="JS89" s="48">
        <f t="shared" si="377"/>
        <v>0</v>
      </c>
      <c r="JT89" s="48">
        <f t="shared" si="377"/>
        <v>0</v>
      </c>
      <c r="JU89" s="48">
        <f t="shared" si="377"/>
        <v>0</v>
      </c>
      <c r="JV89" s="48">
        <f t="shared" si="377"/>
        <v>0</v>
      </c>
      <c r="JW89" s="48">
        <f t="shared" si="377"/>
        <v>0</v>
      </c>
      <c r="JX89" s="48">
        <f t="shared" si="377"/>
        <v>0</v>
      </c>
      <c r="JY89" s="48">
        <f t="shared" si="377"/>
        <v>0</v>
      </c>
      <c r="JZ89" s="48">
        <f t="shared" si="377"/>
        <v>0</v>
      </c>
      <c r="KA89" s="48">
        <f t="shared" si="377"/>
        <v>0</v>
      </c>
      <c r="KB89" s="48">
        <f t="shared" si="377"/>
        <v>0</v>
      </c>
      <c r="KC89" s="48">
        <f t="shared" si="378"/>
        <v>0</v>
      </c>
      <c r="KD89" s="48">
        <f t="shared" si="378"/>
        <v>0</v>
      </c>
      <c r="KE89" s="48">
        <f t="shared" si="378"/>
        <v>0</v>
      </c>
      <c r="KF89" s="48">
        <f t="shared" si="378"/>
        <v>0</v>
      </c>
      <c r="KG89" s="48">
        <f t="shared" si="378"/>
        <v>0</v>
      </c>
      <c r="KH89" s="48">
        <f t="shared" si="378"/>
        <v>0</v>
      </c>
      <c r="KI89" s="48">
        <f t="shared" si="378"/>
        <v>0</v>
      </c>
      <c r="KJ89" s="48">
        <f t="shared" si="378"/>
        <v>0</v>
      </c>
      <c r="KK89" s="48">
        <f t="shared" si="378"/>
        <v>0</v>
      </c>
      <c r="KL89" s="48">
        <f t="shared" si="378"/>
        <v>0</v>
      </c>
      <c r="KM89" s="48">
        <f t="shared" si="379"/>
        <v>0</v>
      </c>
      <c r="KN89" s="48">
        <f t="shared" si="379"/>
        <v>0</v>
      </c>
      <c r="KO89" s="48">
        <f t="shared" si="379"/>
        <v>0</v>
      </c>
      <c r="KP89" s="48">
        <f t="shared" si="379"/>
        <v>0</v>
      </c>
      <c r="KQ89" s="48">
        <f t="shared" si="379"/>
        <v>0</v>
      </c>
      <c r="KR89" s="48">
        <f t="shared" si="379"/>
        <v>0</v>
      </c>
      <c r="KS89" s="48">
        <f t="shared" si="379"/>
        <v>0</v>
      </c>
      <c r="KT89" s="48">
        <f t="shared" si="379"/>
        <v>0</v>
      </c>
      <c r="KU89" s="48">
        <f t="shared" si="379"/>
        <v>0</v>
      </c>
      <c r="KV89" s="48">
        <f t="shared" si="379"/>
        <v>0</v>
      </c>
      <c r="KW89" s="48">
        <f t="shared" si="380"/>
        <v>0</v>
      </c>
      <c r="KX89" s="48">
        <f t="shared" si="380"/>
        <v>0</v>
      </c>
      <c r="KY89" s="48">
        <f t="shared" si="380"/>
        <v>0</v>
      </c>
      <c r="KZ89" s="48">
        <f t="shared" si="380"/>
        <v>0</v>
      </c>
      <c r="LA89" s="48">
        <f t="shared" si="380"/>
        <v>0</v>
      </c>
      <c r="LB89" s="48">
        <f t="shared" si="380"/>
        <v>0</v>
      </c>
      <c r="LC89" s="48">
        <f t="shared" si="380"/>
        <v>4.4751983576649488E-5</v>
      </c>
      <c r="LD89" s="48">
        <f t="shared" si="380"/>
        <v>1.1151658490373781E-4</v>
      </c>
      <c r="LE89" s="48">
        <f t="shared" si="380"/>
        <v>2.5595687974807398E-4</v>
      </c>
      <c r="LF89" s="48">
        <f t="shared" si="380"/>
        <v>5.8604981628922268E-4</v>
      </c>
      <c r="LG89" s="48">
        <f t="shared" si="381"/>
        <v>1.3658629589843377E-3</v>
      </c>
      <c r="LH89" s="48">
        <f t="shared" si="381"/>
        <v>3.2093238342923826E-3</v>
      </c>
      <c r="LI89" s="48">
        <f t="shared" si="381"/>
        <v>7.8504339864859992E-3</v>
      </c>
      <c r="LJ89" s="48">
        <f t="shared" si="381"/>
        <v>1.2976985830460603E-2</v>
      </c>
      <c r="LK89" s="48">
        <f t="shared" si="381"/>
        <v>6.7154609757989992E-3</v>
      </c>
      <c r="LL89" s="48">
        <f t="shared" si="381"/>
        <v>0</v>
      </c>
      <c r="LM89" s="48">
        <f t="shared" si="381"/>
        <v>0</v>
      </c>
      <c r="LN89" s="48">
        <f t="shared" si="381"/>
        <v>0</v>
      </c>
      <c r="LO89" s="48">
        <f t="shared" si="381"/>
        <v>0</v>
      </c>
      <c r="LP89" s="48">
        <f t="shared" si="381"/>
        <v>0</v>
      </c>
      <c r="LQ89" s="48">
        <f t="shared" si="382"/>
        <v>0</v>
      </c>
      <c r="LR89" s="48">
        <f t="shared" si="382"/>
        <v>0</v>
      </c>
      <c r="LS89" s="48">
        <f t="shared" si="382"/>
        <v>0</v>
      </c>
      <c r="LT89" s="48">
        <f t="shared" si="382"/>
        <v>0</v>
      </c>
      <c r="LU89" s="48">
        <f t="shared" si="382"/>
        <v>0</v>
      </c>
      <c r="LV89" s="48">
        <f t="shared" si="382"/>
        <v>0</v>
      </c>
      <c r="LW89" s="48">
        <f t="shared" si="382"/>
        <v>0</v>
      </c>
      <c r="LX89" s="48">
        <f t="shared" si="382"/>
        <v>0</v>
      </c>
      <c r="LY89" s="48">
        <f t="shared" si="382"/>
        <v>0</v>
      </c>
      <c r="LZ89" s="48">
        <f t="shared" si="382"/>
        <v>0</v>
      </c>
      <c r="MA89" s="48">
        <f t="shared" si="383"/>
        <v>0</v>
      </c>
      <c r="MB89" s="48">
        <f t="shared" si="383"/>
        <v>0</v>
      </c>
      <c r="MC89" s="48">
        <f t="shared" si="383"/>
        <v>0</v>
      </c>
      <c r="MD89" s="48">
        <f t="shared" si="383"/>
        <v>0</v>
      </c>
      <c r="ME89" s="48">
        <f t="shared" si="383"/>
        <v>0</v>
      </c>
      <c r="MF89" s="48">
        <f t="shared" si="383"/>
        <v>0</v>
      </c>
      <c r="MG89" s="48">
        <f t="shared" si="383"/>
        <v>0</v>
      </c>
      <c r="MH89" s="48">
        <f t="shared" si="383"/>
        <v>0</v>
      </c>
      <c r="MI89" s="48">
        <f t="shared" si="383"/>
        <v>0</v>
      </c>
      <c r="MJ89" s="48">
        <f t="shared" si="383"/>
        <v>0</v>
      </c>
      <c r="MK89" s="48">
        <f t="shared" si="384"/>
        <v>0</v>
      </c>
      <c r="ML89" s="48">
        <f t="shared" si="384"/>
        <v>0</v>
      </c>
      <c r="MM89" s="48">
        <f t="shared" si="384"/>
        <v>0</v>
      </c>
      <c r="MN89" s="48">
        <f t="shared" si="384"/>
        <v>0</v>
      </c>
      <c r="MO89" s="48">
        <f t="shared" si="384"/>
        <v>0</v>
      </c>
      <c r="MP89" s="48">
        <f t="shared" si="384"/>
        <v>0</v>
      </c>
      <c r="MQ89" s="48">
        <f t="shared" si="384"/>
        <v>0</v>
      </c>
      <c r="MR89" s="48">
        <f t="shared" si="384"/>
        <v>0</v>
      </c>
      <c r="MS89" s="48">
        <f t="shared" si="384"/>
        <v>0</v>
      </c>
      <c r="MT89" s="48">
        <f t="shared" si="384"/>
        <v>0</v>
      </c>
      <c r="MU89" s="48">
        <f t="shared" si="385"/>
        <v>0</v>
      </c>
      <c r="MV89" s="48">
        <f t="shared" si="385"/>
        <v>0</v>
      </c>
      <c r="MW89" s="48">
        <f t="shared" si="385"/>
        <v>0</v>
      </c>
      <c r="MX89" s="48">
        <f t="shared" si="385"/>
        <v>0</v>
      </c>
      <c r="MY89" s="48">
        <f t="shared" si="385"/>
        <v>0</v>
      </c>
      <c r="MZ89" s="48">
        <f t="shared" si="385"/>
        <v>0</v>
      </c>
      <c r="NA89" s="48">
        <f t="shared" si="385"/>
        <v>0</v>
      </c>
      <c r="NB89" s="48">
        <f t="shared" si="385"/>
        <v>0</v>
      </c>
      <c r="NC89" s="48">
        <f t="shared" si="385"/>
        <v>0</v>
      </c>
      <c r="ND89" s="48">
        <f t="shared" si="385"/>
        <v>0</v>
      </c>
      <c r="NE89" s="48">
        <f t="shared" si="386"/>
        <v>0</v>
      </c>
      <c r="NF89" s="48">
        <f t="shared" si="386"/>
        <v>0</v>
      </c>
      <c r="NG89" s="48">
        <f t="shared" si="386"/>
        <v>0</v>
      </c>
      <c r="NH89" s="48">
        <f t="shared" si="386"/>
        <v>0</v>
      </c>
      <c r="NI89" s="48">
        <f t="shared" si="386"/>
        <v>0</v>
      </c>
      <c r="NJ89" s="48">
        <f t="shared" si="386"/>
        <v>0</v>
      </c>
      <c r="NK89" s="48">
        <f t="shared" si="386"/>
        <v>0</v>
      </c>
      <c r="NL89" s="48">
        <f t="shared" si="386"/>
        <v>0</v>
      </c>
      <c r="NM89" s="48">
        <f t="shared" si="386"/>
        <v>0</v>
      </c>
      <c r="NN89" s="48">
        <f t="shared" si="386"/>
        <v>0</v>
      </c>
      <c r="NO89" s="48">
        <f t="shared" si="387"/>
        <v>0</v>
      </c>
      <c r="NP89" s="48">
        <f t="shared" si="387"/>
        <v>0</v>
      </c>
      <c r="NQ89" s="48">
        <f t="shared" si="387"/>
        <v>0</v>
      </c>
      <c r="NR89" s="48">
        <f t="shared" si="387"/>
        <v>0</v>
      </c>
      <c r="NS89" s="48">
        <f t="shared" si="387"/>
        <v>0</v>
      </c>
      <c r="NT89" s="48">
        <f t="shared" si="387"/>
        <v>0</v>
      </c>
      <c r="NU89" s="48">
        <f t="shared" si="387"/>
        <v>0</v>
      </c>
      <c r="NV89" s="48">
        <f t="shared" si="387"/>
        <v>0</v>
      </c>
      <c r="NW89" s="48">
        <f t="shared" si="387"/>
        <v>0</v>
      </c>
      <c r="NX89" s="48">
        <f t="shared" si="387"/>
        <v>0</v>
      </c>
      <c r="NY89" s="48">
        <f t="shared" si="388"/>
        <v>0</v>
      </c>
      <c r="NZ89" s="48">
        <f t="shared" si="388"/>
        <v>0</v>
      </c>
      <c r="OA89" s="48">
        <f t="shared" si="388"/>
        <v>0</v>
      </c>
      <c r="OB89" s="48">
        <f t="shared" si="388"/>
        <v>0</v>
      </c>
      <c r="OC89" s="48">
        <f t="shared" si="388"/>
        <v>0</v>
      </c>
      <c r="OD89" s="48">
        <f t="shared" si="388"/>
        <v>0</v>
      </c>
      <c r="OE89" s="48">
        <f t="shared" si="388"/>
        <v>0</v>
      </c>
      <c r="OF89" s="48">
        <f t="shared" si="388"/>
        <v>0</v>
      </c>
      <c r="OG89" s="48">
        <f t="shared" si="388"/>
        <v>0</v>
      </c>
      <c r="OH89" s="48">
        <f t="shared" si="388"/>
        <v>0</v>
      </c>
      <c r="OI89" s="48">
        <f t="shared" si="389"/>
        <v>0</v>
      </c>
      <c r="OJ89" s="48">
        <f t="shared" si="389"/>
        <v>0</v>
      </c>
      <c r="OK89" s="48">
        <f t="shared" si="389"/>
        <v>0</v>
      </c>
      <c r="OL89" s="48">
        <f t="shared" si="389"/>
        <v>0</v>
      </c>
      <c r="OM89" s="48">
        <f t="shared" si="389"/>
        <v>0</v>
      </c>
      <c r="ON89" s="48">
        <f t="shared" si="389"/>
        <v>0</v>
      </c>
      <c r="OO89" s="48">
        <f t="shared" si="389"/>
        <v>0</v>
      </c>
      <c r="OP89" s="48">
        <f t="shared" si="389"/>
        <v>0</v>
      </c>
      <c r="OQ89" s="48">
        <f t="shared" si="389"/>
        <v>0</v>
      </c>
      <c r="OR89" s="48">
        <f t="shared" si="389"/>
        <v>0</v>
      </c>
      <c r="OS89" s="48">
        <f t="shared" si="390"/>
        <v>0</v>
      </c>
      <c r="OT89" s="48">
        <f t="shared" si="390"/>
        <v>0</v>
      </c>
      <c r="OU89" s="48">
        <f t="shared" si="390"/>
        <v>0</v>
      </c>
      <c r="OV89" s="48">
        <f t="shared" si="390"/>
        <v>0</v>
      </c>
      <c r="OW89" s="48">
        <f t="shared" si="390"/>
        <v>0</v>
      </c>
      <c r="OX89" s="48">
        <f t="shared" si="390"/>
        <v>0</v>
      </c>
      <c r="OY89" s="48">
        <f t="shared" si="390"/>
        <v>0</v>
      </c>
      <c r="OZ89" s="48">
        <f t="shared" si="390"/>
        <v>0</v>
      </c>
      <c r="PA89" s="48">
        <f t="shared" si="390"/>
        <v>0</v>
      </c>
      <c r="PB89" s="48">
        <f t="shared" si="390"/>
        <v>0</v>
      </c>
      <c r="PC89" s="48">
        <f t="shared" si="391"/>
        <v>0</v>
      </c>
      <c r="PD89" s="48">
        <f t="shared" si="391"/>
        <v>0</v>
      </c>
      <c r="PE89" s="48">
        <f t="shared" si="391"/>
        <v>0</v>
      </c>
      <c r="PF89" s="48">
        <f t="shared" si="391"/>
        <v>0</v>
      </c>
      <c r="PG89" s="48">
        <f t="shared" si="391"/>
        <v>0</v>
      </c>
      <c r="PH89" s="48">
        <f t="shared" si="391"/>
        <v>0</v>
      </c>
      <c r="PI89" s="48">
        <f t="shared" si="391"/>
        <v>0</v>
      </c>
      <c r="PJ89" s="48">
        <f t="shared" si="391"/>
        <v>0</v>
      </c>
      <c r="PK89" s="48">
        <f t="shared" si="391"/>
        <v>0</v>
      </c>
      <c r="PL89" s="48">
        <f t="shared" si="391"/>
        <v>0</v>
      </c>
      <c r="PM89" s="48">
        <f t="shared" si="391"/>
        <v>0</v>
      </c>
      <c r="PN89" s="48">
        <f t="shared" si="391"/>
        <v>0</v>
      </c>
    </row>
    <row r="90" spans="1:430" x14ac:dyDescent="0.3">
      <c r="A90" s="79" t="s">
        <v>67</v>
      </c>
      <c r="B90" s="80"/>
      <c r="C90" s="21"/>
      <c r="D90" s="79" t="s">
        <v>79</v>
      </c>
      <c r="E90" s="86"/>
      <c r="F90" s="86"/>
      <c r="G90" s="12"/>
      <c r="H90" s="12"/>
      <c r="I90" s="12"/>
      <c r="J90" s="12"/>
      <c r="K90" s="12"/>
      <c r="L90" s="12"/>
      <c r="M90" s="25"/>
      <c r="N90" s="12"/>
      <c r="O90" s="12"/>
      <c r="P90" s="12"/>
      <c r="Q90" s="12"/>
      <c r="S90" s="12"/>
      <c r="W90" s="46">
        <v>87</v>
      </c>
      <c r="X90" s="49">
        <f t="shared" si="308"/>
        <v>435</v>
      </c>
      <c r="Y90" s="52" t="str">
        <f t="shared" si="303"/>
        <v/>
      </c>
      <c r="Z90" s="63">
        <f t="shared" si="304"/>
        <v>0</v>
      </c>
      <c r="AA90" s="50">
        <f t="shared" si="352"/>
        <v>0</v>
      </c>
      <c r="AB90" s="50">
        <v>0</v>
      </c>
      <c r="AC90" s="62">
        <f t="shared" si="309"/>
        <v>211.7758949671387</v>
      </c>
      <c r="AD90" s="54"/>
      <c r="AE90" s="46">
        <v>88</v>
      </c>
      <c r="AF90" s="51">
        <f t="shared" si="305"/>
        <v>0</v>
      </c>
      <c r="AG90" s="51">
        <f t="shared" si="354"/>
        <v>0</v>
      </c>
      <c r="AH90" s="51">
        <f t="shared" si="354"/>
        <v>0</v>
      </c>
      <c r="AI90" s="51">
        <f t="shared" si="354"/>
        <v>0</v>
      </c>
      <c r="AJ90" s="51">
        <f t="shared" si="354"/>
        <v>0</v>
      </c>
      <c r="AK90" s="51">
        <f t="shared" si="354"/>
        <v>0</v>
      </c>
      <c r="AL90" s="51">
        <f t="shared" si="354"/>
        <v>0</v>
      </c>
      <c r="AM90" s="51">
        <f t="shared" si="354"/>
        <v>0</v>
      </c>
      <c r="AN90" s="51">
        <f t="shared" si="354"/>
        <v>0</v>
      </c>
      <c r="AO90" s="51">
        <f t="shared" si="354"/>
        <v>0</v>
      </c>
      <c r="AP90" s="51">
        <f t="shared" si="354"/>
        <v>0</v>
      </c>
      <c r="AQ90" s="51">
        <f t="shared" si="355"/>
        <v>0</v>
      </c>
      <c r="AR90" s="51">
        <f t="shared" si="355"/>
        <v>0</v>
      </c>
      <c r="AS90" s="51">
        <f t="shared" si="355"/>
        <v>0</v>
      </c>
      <c r="AT90" s="51">
        <f t="shared" si="355"/>
        <v>0</v>
      </c>
      <c r="AU90" s="51">
        <f t="shared" si="355"/>
        <v>0</v>
      </c>
      <c r="AV90" s="51">
        <f t="shared" si="355"/>
        <v>0</v>
      </c>
      <c r="AW90" s="51">
        <f t="shared" si="355"/>
        <v>0</v>
      </c>
      <c r="AX90" s="51">
        <f t="shared" si="355"/>
        <v>0</v>
      </c>
      <c r="AY90" s="51">
        <f t="shared" si="355"/>
        <v>0</v>
      </c>
      <c r="AZ90" s="51">
        <f t="shared" si="355"/>
        <v>0</v>
      </c>
      <c r="BA90" s="51">
        <f t="shared" si="356"/>
        <v>0</v>
      </c>
      <c r="BB90" s="51">
        <f t="shared" si="356"/>
        <v>0</v>
      </c>
      <c r="BC90" s="51">
        <f t="shared" si="356"/>
        <v>0</v>
      </c>
      <c r="BD90" s="51">
        <f t="shared" si="356"/>
        <v>0</v>
      </c>
      <c r="BE90" s="51">
        <f t="shared" si="356"/>
        <v>0</v>
      </c>
      <c r="BF90" s="51">
        <f t="shared" si="356"/>
        <v>0</v>
      </c>
      <c r="BG90" s="51">
        <f t="shared" si="356"/>
        <v>0</v>
      </c>
      <c r="BH90" s="51">
        <f t="shared" si="356"/>
        <v>0</v>
      </c>
      <c r="BI90" s="51">
        <f t="shared" si="356"/>
        <v>0</v>
      </c>
      <c r="BJ90" s="51">
        <f t="shared" si="356"/>
        <v>0</v>
      </c>
      <c r="BK90" s="51">
        <f t="shared" si="357"/>
        <v>0</v>
      </c>
      <c r="BL90" s="51">
        <f t="shared" si="357"/>
        <v>0</v>
      </c>
      <c r="BM90" s="51">
        <f t="shared" si="357"/>
        <v>0</v>
      </c>
      <c r="BN90" s="51">
        <f t="shared" si="357"/>
        <v>0</v>
      </c>
      <c r="BO90" s="51">
        <f t="shared" si="357"/>
        <v>0</v>
      </c>
      <c r="BP90" s="51">
        <f t="shared" si="357"/>
        <v>0</v>
      </c>
      <c r="BQ90" s="51">
        <f t="shared" si="357"/>
        <v>0</v>
      </c>
      <c r="BR90" s="51">
        <f t="shared" si="357"/>
        <v>0</v>
      </c>
      <c r="BS90" s="51">
        <f t="shared" si="357"/>
        <v>0</v>
      </c>
      <c r="BT90" s="51">
        <f t="shared" si="357"/>
        <v>0</v>
      </c>
      <c r="BU90" s="51">
        <f t="shared" si="358"/>
        <v>0</v>
      </c>
      <c r="BV90" s="51">
        <f t="shared" si="358"/>
        <v>0</v>
      </c>
      <c r="BW90" s="51">
        <f t="shared" si="358"/>
        <v>0</v>
      </c>
      <c r="BX90" s="51">
        <f t="shared" si="358"/>
        <v>0</v>
      </c>
      <c r="BY90" s="51">
        <f t="shared" si="358"/>
        <v>0</v>
      </c>
      <c r="BZ90" s="51">
        <f t="shared" si="358"/>
        <v>0</v>
      </c>
      <c r="CA90" s="51">
        <f t="shared" si="358"/>
        <v>0</v>
      </c>
      <c r="CB90" s="51">
        <f t="shared" si="358"/>
        <v>0</v>
      </c>
      <c r="CC90" s="51">
        <f t="shared" si="358"/>
        <v>0</v>
      </c>
      <c r="CD90" s="51">
        <f t="shared" si="358"/>
        <v>0</v>
      </c>
      <c r="CE90" s="51">
        <f t="shared" si="359"/>
        <v>0</v>
      </c>
      <c r="CF90" s="51">
        <f t="shared" si="359"/>
        <v>0</v>
      </c>
      <c r="CG90" s="51">
        <f t="shared" si="359"/>
        <v>0</v>
      </c>
      <c r="CH90" s="51">
        <f t="shared" si="359"/>
        <v>0</v>
      </c>
      <c r="CI90" s="51">
        <f t="shared" si="359"/>
        <v>0</v>
      </c>
      <c r="CJ90" s="51">
        <f t="shared" si="359"/>
        <v>0</v>
      </c>
      <c r="CK90" s="51">
        <f t="shared" si="359"/>
        <v>0</v>
      </c>
      <c r="CL90" s="51">
        <f t="shared" si="359"/>
        <v>0</v>
      </c>
      <c r="CM90" s="51">
        <f t="shared" si="359"/>
        <v>0</v>
      </c>
      <c r="CN90" s="51">
        <f t="shared" si="359"/>
        <v>0</v>
      </c>
      <c r="CO90" s="51">
        <f t="shared" si="360"/>
        <v>0</v>
      </c>
      <c r="CP90" s="51">
        <f t="shared" si="360"/>
        <v>0</v>
      </c>
      <c r="CQ90" s="51">
        <f t="shared" si="360"/>
        <v>0</v>
      </c>
      <c r="CR90" s="51">
        <f t="shared" si="360"/>
        <v>0</v>
      </c>
      <c r="CS90" s="51">
        <f t="shared" si="360"/>
        <v>0</v>
      </c>
      <c r="CT90" s="51">
        <f t="shared" si="360"/>
        <v>0</v>
      </c>
      <c r="CU90" s="51">
        <f t="shared" si="360"/>
        <v>1.4372901692793086E-5</v>
      </c>
      <c r="CV90" s="51">
        <f t="shared" si="360"/>
        <v>2.7857067307628778E-5</v>
      </c>
      <c r="CW90" s="51">
        <f t="shared" si="360"/>
        <v>4.1075027703360157E-5</v>
      </c>
      <c r="CX90" s="51">
        <f t="shared" si="360"/>
        <v>5.9699549011322866E-5</v>
      </c>
      <c r="CY90" s="51">
        <f t="shared" si="361"/>
        <v>8.7540741517313391E-5</v>
      </c>
      <c r="CZ90" s="51">
        <f t="shared" si="361"/>
        <v>1.2837388479443857E-4</v>
      </c>
      <c r="DA90" s="51">
        <f t="shared" si="361"/>
        <v>1.8776725283595457E-4</v>
      </c>
      <c r="DB90" s="51">
        <f t="shared" si="361"/>
        <v>2.7490993918839258E-4</v>
      </c>
      <c r="DC90" s="51">
        <f t="shared" si="361"/>
        <v>4.0443968208431289E-4</v>
      </c>
      <c r="DD90" s="51">
        <f t="shared" si="361"/>
        <v>5.9827068957529241E-4</v>
      </c>
      <c r="DE90" s="51">
        <f t="shared" si="361"/>
        <v>8.8742146466493359E-4</v>
      </c>
      <c r="DF90" s="51">
        <f t="shared" si="361"/>
        <v>1.3138426304416823E-3</v>
      </c>
      <c r="DG90" s="51">
        <f t="shared" si="361"/>
        <v>1.9322447552118155E-3</v>
      </c>
      <c r="DH90" s="51">
        <f t="shared" si="361"/>
        <v>2.9578823769679957E-3</v>
      </c>
      <c r="DI90" s="51">
        <f t="shared" si="362"/>
        <v>4.3725776573519236E-3</v>
      </c>
      <c r="DJ90" s="51">
        <f t="shared" si="362"/>
        <v>5.6037913669719245E-3</v>
      </c>
      <c r="DK90" s="51">
        <f t="shared" si="362"/>
        <v>6.0067150249743864E-3</v>
      </c>
      <c r="DL90" s="51">
        <f t="shared" si="362"/>
        <v>5.0334268353983951E-3</v>
      </c>
      <c r="DM90" s="51">
        <f t="shared" si="362"/>
        <v>2.648818732339102E-3</v>
      </c>
      <c r="DN90" s="51">
        <f t="shared" si="362"/>
        <v>7.6072713075802073E-4</v>
      </c>
      <c r="DO90" s="51">
        <f t="shared" si="362"/>
        <v>0</v>
      </c>
      <c r="DP90" s="51">
        <f t="shared" si="362"/>
        <v>0</v>
      </c>
      <c r="DQ90" s="51">
        <f t="shared" si="362"/>
        <v>0</v>
      </c>
      <c r="DR90" s="51">
        <f t="shared" si="362"/>
        <v>0</v>
      </c>
      <c r="DS90" s="51">
        <f t="shared" si="363"/>
        <v>0</v>
      </c>
      <c r="DT90" s="51">
        <f t="shared" si="363"/>
        <v>0</v>
      </c>
      <c r="DU90" s="51">
        <f t="shared" si="363"/>
        <v>0</v>
      </c>
      <c r="DV90" s="51">
        <f t="shared" si="363"/>
        <v>0</v>
      </c>
      <c r="DW90" s="51">
        <f t="shared" si="363"/>
        <v>0</v>
      </c>
      <c r="DX90" s="51">
        <f t="shared" si="363"/>
        <v>0</v>
      </c>
      <c r="DY90" s="51">
        <f t="shared" si="363"/>
        <v>0</v>
      </c>
      <c r="DZ90" s="51">
        <f t="shared" si="363"/>
        <v>0</v>
      </c>
      <c r="EA90" s="51">
        <f t="shared" si="363"/>
        <v>0</v>
      </c>
      <c r="EB90" s="51">
        <f t="shared" si="363"/>
        <v>0</v>
      </c>
      <c r="EC90" s="51">
        <f t="shared" si="364"/>
        <v>0</v>
      </c>
      <c r="ED90" s="51">
        <f t="shared" si="364"/>
        <v>0</v>
      </c>
      <c r="EE90" s="51">
        <f t="shared" si="364"/>
        <v>0</v>
      </c>
      <c r="EF90" s="51">
        <f t="shared" si="364"/>
        <v>0</v>
      </c>
      <c r="EG90" s="51">
        <f t="shared" si="364"/>
        <v>0</v>
      </c>
      <c r="EH90" s="51">
        <f t="shared" si="364"/>
        <v>0</v>
      </c>
      <c r="EI90" s="51">
        <f t="shared" si="364"/>
        <v>0</v>
      </c>
      <c r="EJ90" s="51">
        <f t="shared" si="364"/>
        <v>0</v>
      </c>
      <c r="EK90" s="51">
        <f t="shared" si="364"/>
        <v>0</v>
      </c>
      <c r="EL90" s="51">
        <f t="shared" si="364"/>
        <v>0</v>
      </c>
      <c r="EM90" s="51">
        <f t="shared" si="365"/>
        <v>0</v>
      </c>
      <c r="EN90" s="51">
        <f t="shared" si="365"/>
        <v>0</v>
      </c>
      <c r="EO90" s="51">
        <f t="shared" si="365"/>
        <v>0</v>
      </c>
      <c r="EP90" s="51">
        <f t="shared" si="365"/>
        <v>0</v>
      </c>
      <c r="EQ90" s="51">
        <f t="shared" si="365"/>
        <v>0</v>
      </c>
      <c r="ER90" s="51">
        <f t="shared" si="365"/>
        <v>0</v>
      </c>
      <c r="ES90" s="51">
        <f t="shared" si="365"/>
        <v>0</v>
      </c>
      <c r="ET90" s="51">
        <f t="shared" si="365"/>
        <v>0</v>
      </c>
      <c r="EU90" s="51">
        <f t="shared" si="365"/>
        <v>0</v>
      </c>
      <c r="EV90" s="51">
        <f t="shared" si="365"/>
        <v>0</v>
      </c>
      <c r="EW90" s="51">
        <f t="shared" si="366"/>
        <v>0</v>
      </c>
      <c r="EX90" s="51">
        <f t="shared" si="366"/>
        <v>0</v>
      </c>
      <c r="EY90" s="51">
        <f t="shared" si="366"/>
        <v>0</v>
      </c>
      <c r="EZ90" s="51">
        <f t="shared" si="366"/>
        <v>0</v>
      </c>
      <c r="FA90" s="51">
        <f t="shared" si="366"/>
        <v>0</v>
      </c>
      <c r="FB90" s="51">
        <f t="shared" si="366"/>
        <v>0</v>
      </c>
      <c r="FC90" s="51">
        <f t="shared" si="366"/>
        <v>0</v>
      </c>
      <c r="FD90" s="51">
        <f t="shared" si="366"/>
        <v>0</v>
      </c>
      <c r="FE90" s="51">
        <f t="shared" si="366"/>
        <v>0</v>
      </c>
      <c r="FF90" s="51">
        <f t="shared" si="366"/>
        <v>0</v>
      </c>
      <c r="FG90" s="51">
        <f t="shared" si="367"/>
        <v>0</v>
      </c>
      <c r="FH90" s="51">
        <f t="shared" si="367"/>
        <v>0</v>
      </c>
      <c r="FI90" s="51">
        <f t="shared" si="367"/>
        <v>0</v>
      </c>
      <c r="FJ90" s="51">
        <f t="shared" si="367"/>
        <v>0</v>
      </c>
      <c r="FK90" s="51">
        <f t="shared" si="367"/>
        <v>0</v>
      </c>
      <c r="FL90" s="51">
        <f t="shared" si="367"/>
        <v>0</v>
      </c>
      <c r="FM90" s="51">
        <f t="shared" si="367"/>
        <v>0</v>
      </c>
      <c r="FN90" s="51">
        <f t="shared" si="367"/>
        <v>0</v>
      </c>
      <c r="FO90" s="51">
        <f t="shared" si="367"/>
        <v>0</v>
      </c>
      <c r="FP90" s="51">
        <f t="shared" si="367"/>
        <v>0</v>
      </c>
      <c r="FQ90" s="51">
        <f t="shared" si="368"/>
        <v>0</v>
      </c>
      <c r="FR90" s="51">
        <f t="shared" si="368"/>
        <v>0</v>
      </c>
      <c r="FS90" s="51">
        <f t="shared" si="368"/>
        <v>0</v>
      </c>
      <c r="FT90" s="51">
        <f t="shared" si="368"/>
        <v>0</v>
      </c>
      <c r="FU90" s="51">
        <f t="shared" si="368"/>
        <v>0</v>
      </c>
      <c r="FV90" s="51">
        <f t="shared" si="368"/>
        <v>0</v>
      </c>
      <c r="FW90" s="51">
        <f t="shared" si="368"/>
        <v>0</v>
      </c>
      <c r="FX90" s="51">
        <f t="shared" si="368"/>
        <v>0</v>
      </c>
      <c r="FY90" s="51">
        <f t="shared" si="368"/>
        <v>0</v>
      </c>
      <c r="FZ90" s="51">
        <f t="shared" si="368"/>
        <v>0</v>
      </c>
      <c r="GA90" s="51">
        <f t="shared" si="369"/>
        <v>0</v>
      </c>
      <c r="GB90" s="51">
        <f t="shared" si="369"/>
        <v>0</v>
      </c>
      <c r="GC90" s="51">
        <f t="shared" si="369"/>
        <v>0</v>
      </c>
      <c r="GD90" s="51">
        <f t="shared" si="369"/>
        <v>0</v>
      </c>
      <c r="GE90" s="51">
        <f t="shared" si="369"/>
        <v>0</v>
      </c>
      <c r="GF90" s="51">
        <f t="shared" si="369"/>
        <v>0</v>
      </c>
      <c r="GG90" s="51">
        <f t="shared" si="369"/>
        <v>0</v>
      </c>
      <c r="GH90" s="51">
        <f t="shared" si="369"/>
        <v>0</v>
      </c>
      <c r="GI90" s="51">
        <f t="shared" si="369"/>
        <v>0</v>
      </c>
      <c r="GJ90" s="51">
        <f t="shared" si="369"/>
        <v>0</v>
      </c>
      <c r="GK90" s="51">
        <f t="shared" si="370"/>
        <v>0</v>
      </c>
      <c r="GL90" s="51">
        <f t="shared" si="370"/>
        <v>0</v>
      </c>
      <c r="GM90" s="51">
        <f t="shared" si="370"/>
        <v>0</v>
      </c>
      <c r="GN90" s="51">
        <f t="shared" si="370"/>
        <v>0</v>
      </c>
      <c r="GO90" s="51">
        <f t="shared" si="370"/>
        <v>0</v>
      </c>
      <c r="GP90" s="51">
        <f t="shared" si="370"/>
        <v>0</v>
      </c>
      <c r="GQ90" s="51">
        <f t="shared" si="370"/>
        <v>0</v>
      </c>
      <c r="GR90" s="51">
        <f t="shared" si="370"/>
        <v>0</v>
      </c>
      <c r="GS90" s="51">
        <f t="shared" si="370"/>
        <v>0</v>
      </c>
      <c r="GT90" s="51">
        <f t="shared" si="370"/>
        <v>0</v>
      </c>
      <c r="GU90" s="51">
        <f t="shared" si="371"/>
        <v>0</v>
      </c>
      <c r="GV90" s="51">
        <f t="shared" si="371"/>
        <v>0</v>
      </c>
      <c r="GW90" s="51">
        <f t="shared" si="371"/>
        <v>0</v>
      </c>
      <c r="GX90" s="51">
        <f t="shared" si="371"/>
        <v>0</v>
      </c>
      <c r="GY90" s="51">
        <f t="shared" si="371"/>
        <v>0</v>
      </c>
      <c r="GZ90" s="51">
        <f t="shared" si="371"/>
        <v>0</v>
      </c>
      <c r="HA90" s="51">
        <f t="shared" si="371"/>
        <v>0</v>
      </c>
      <c r="HB90" s="51">
        <f t="shared" si="371"/>
        <v>0</v>
      </c>
      <c r="HC90" s="51">
        <f t="shared" si="371"/>
        <v>0</v>
      </c>
      <c r="HD90" s="51">
        <f t="shared" si="371"/>
        <v>0</v>
      </c>
      <c r="HE90" s="51">
        <f t="shared" si="372"/>
        <v>0</v>
      </c>
      <c r="HF90" s="51">
        <f t="shared" si="372"/>
        <v>0</v>
      </c>
      <c r="HG90" s="51">
        <f t="shared" si="372"/>
        <v>0</v>
      </c>
      <c r="HH90" s="51">
        <f t="shared" si="372"/>
        <v>0</v>
      </c>
      <c r="HI90" s="51">
        <f t="shared" si="372"/>
        <v>0</v>
      </c>
      <c r="HJ90" s="51">
        <f t="shared" si="372"/>
        <v>0</v>
      </c>
      <c r="HK90" s="51">
        <f t="shared" si="372"/>
        <v>0</v>
      </c>
      <c r="HL90" s="51">
        <f t="shared" si="372"/>
        <v>0</v>
      </c>
      <c r="HM90" s="51">
        <f t="shared" si="372"/>
        <v>0</v>
      </c>
      <c r="HN90" s="51">
        <f t="shared" si="372"/>
        <v>0</v>
      </c>
      <c r="HO90" s="51">
        <f t="shared" si="372"/>
        <v>0</v>
      </c>
      <c r="HP90" s="51">
        <f t="shared" si="372"/>
        <v>0</v>
      </c>
      <c r="HR90" s="46">
        <v>87</v>
      </c>
      <c r="HS90" s="49">
        <f t="shared" si="310"/>
        <v>435</v>
      </c>
      <c r="HT90" s="52" t="str">
        <f t="shared" si="311"/>
        <v/>
      </c>
      <c r="HU90" s="63">
        <f t="shared" si="312"/>
        <v>0</v>
      </c>
      <c r="HV90" s="50">
        <f t="shared" si="353"/>
        <v>0</v>
      </c>
      <c r="HW90" s="50" t="str">
        <f t="shared" si="306"/>
        <v>07:15</v>
      </c>
      <c r="HX90" s="50">
        <v>0</v>
      </c>
      <c r="HY90" s="62">
        <f>HY89+HX90*Escenario1!$D$15*0.06</f>
        <v>468.72665229745769</v>
      </c>
      <c r="HZ90" s="50">
        <f t="shared" si="313"/>
        <v>0</v>
      </c>
      <c r="IA90" s="64">
        <f>IA89+HZ90*Escenario1!$D$15*0.06</f>
        <v>258.16395932323189</v>
      </c>
      <c r="IB90" s="54"/>
      <c r="IC90" s="47">
        <v>88</v>
      </c>
      <c r="ID90" s="48">
        <f t="shared" si="307"/>
        <v>0</v>
      </c>
      <c r="IE90" s="48">
        <f t="shared" si="373"/>
        <v>0</v>
      </c>
      <c r="IF90" s="48">
        <f t="shared" si="373"/>
        <v>0</v>
      </c>
      <c r="IG90" s="48">
        <f t="shared" si="373"/>
        <v>0</v>
      </c>
      <c r="IH90" s="48">
        <f t="shared" si="373"/>
        <v>0</v>
      </c>
      <c r="II90" s="48">
        <f t="shared" si="373"/>
        <v>0</v>
      </c>
      <c r="IJ90" s="48">
        <f t="shared" si="373"/>
        <v>0</v>
      </c>
      <c r="IK90" s="48">
        <f t="shared" si="373"/>
        <v>0</v>
      </c>
      <c r="IL90" s="48">
        <f t="shared" si="373"/>
        <v>0</v>
      </c>
      <c r="IM90" s="48">
        <f t="shared" si="373"/>
        <v>0</v>
      </c>
      <c r="IN90" s="48">
        <f t="shared" si="373"/>
        <v>0</v>
      </c>
      <c r="IO90" s="48">
        <f t="shared" si="374"/>
        <v>0</v>
      </c>
      <c r="IP90" s="48">
        <f t="shared" si="374"/>
        <v>0</v>
      </c>
      <c r="IQ90" s="48">
        <f t="shared" si="374"/>
        <v>0</v>
      </c>
      <c r="IR90" s="48">
        <f t="shared" si="374"/>
        <v>0</v>
      </c>
      <c r="IS90" s="48">
        <f t="shared" si="374"/>
        <v>0</v>
      </c>
      <c r="IT90" s="48">
        <f t="shared" si="374"/>
        <v>0</v>
      </c>
      <c r="IU90" s="48">
        <f t="shared" si="374"/>
        <v>0</v>
      </c>
      <c r="IV90" s="48">
        <f t="shared" si="374"/>
        <v>0</v>
      </c>
      <c r="IW90" s="48">
        <f t="shared" si="374"/>
        <v>0</v>
      </c>
      <c r="IX90" s="48">
        <f t="shared" si="374"/>
        <v>0</v>
      </c>
      <c r="IY90" s="48">
        <f t="shared" si="375"/>
        <v>0</v>
      </c>
      <c r="IZ90" s="48">
        <f t="shared" si="375"/>
        <v>0</v>
      </c>
      <c r="JA90" s="48">
        <f t="shared" si="375"/>
        <v>0</v>
      </c>
      <c r="JB90" s="48">
        <f t="shared" si="375"/>
        <v>0</v>
      </c>
      <c r="JC90" s="48">
        <f t="shared" si="375"/>
        <v>0</v>
      </c>
      <c r="JD90" s="48">
        <f t="shared" si="375"/>
        <v>0</v>
      </c>
      <c r="JE90" s="48">
        <f t="shared" si="375"/>
        <v>0</v>
      </c>
      <c r="JF90" s="48">
        <f t="shared" si="375"/>
        <v>0</v>
      </c>
      <c r="JG90" s="48">
        <f t="shared" si="375"/>
        <v>0</v>
      </c>
      <c r="JH90" s="48">
        <f t="shared" si="375"/>
        <v>0</v>
      </c>
      <c r="JI90" s="48">
        <f t="shared" si="376"/>
        <v>0</v>
      </c>
      <c r="JJ90" s="48">
        <f t="shared" si="376"/>
        <v>0</v>
      </c>
      <c r="JK90" s="48">
        <f t="shared" si="376"/>
        <v>0</v>
      </c>
      <c r="JL90" s="48">
        <f t="shared" si="376"/>
        <v>0</v>
      </c>
      <c r="JM90" s="48">
        <f t="shared" si="376"/>
        <v>0</v>
      </c>
      <c r="JN90" s="48">
        <f t="shared" si="376"/>
        <v>0</v>
      </c>
      <c r="JO90" s="48">
        <f t="shared" si="376"/>
        <v>0</v>
      </c>
      <c r="JP90" s="48">
        <f t="shared" si="376"/>
        <v>0</v>
      </c>
      <c r="JQ90" s="48">
        <f t="shared" si="376"/>
        <v>0</v>
      </c>
      <c r="JR90" s="48">
        <f t="shared" si="376"/>
        <v>0</v>
      </c>
      <c r="JS90" s="48">
        <f t="shared" si="377"/>
        <v>0</v>
      </c>
      <c r="JT90" s="48">
        <f t="shared" si="377"/>
        <v>0</v>
      </c>
      <c r="JU90" s="48">
        <f t="shared" si="377"/>
        <v>0</v>
      </c>
      <c r="JV90" s="48">
        <f t="shared" si="377"/>
        <v>0</v>
      </c>
      <c r="JW90" s="48">
        <f t="shared" si="377"/>
        <v>0</v>
      </c>
      <c r="JX90" s="48">
        <f t="shared" si="377"/>
        <v>0</v>
      </c>
      <c r="JY90" s="48">
        <f t="shared" si="377"/>
        <v>0</v>
      </c>
      <c r="JZ90" s="48">
        <f t="shared" si="377"/>
        <v>0</v>
      </c>
      <c r="KA90" s="48">
        <f t="shared" si="377"/>
        <v>0</v>
      </c>
      <c r="KB90" s="48">
        <f t="shared" si="377"/>
        <v>0</v>
      </c>
      <c r="KC90" s="48">
        <f t="shared" si="378"/>
        <v>0</v>
      </c>
      <c r="KD90" s="48">
        <f t="shared" si="378"/>
        <v>0</v>
      </c>
      <c r="KE90" s="48">
        <f t="shared" si="378"/>
        <v>0</v>
      </c>
      <c r="KF90" s="48">
        <f t="shared" si="378"/>
        <v>0</v>
      </c>
      <c r="KG90" s="48">
        <f t="shared" si="378"/>
        <v>0</v>
      </c>
      <c r="KH90" s="48">
        <f t="shared" si="378"/>
        <v>0</v>
      </c>
      <c r="KI90" s="48">
        <f t="shared" si="378"/>
        <v>0</v>
      </c>
      <c r="KJ90" s="48">
        <f t="shared" si="378"/>
        <v>0</v>
      </c>
      <c r="KK90" s="48">
        <f t="shared" si="378"/>
        <v>0</v>
      </c>
      <c r="KL90" s="48">
        <f t="shared" si="378"/>
        <v>0</v>
      </c>
      <c r="KM90" s="48">
        <f t="shared" si="379"/>
        <v>0</v>
      </c>
      <c r="KN90" s="48">
        <f t="shared" si="379"/>
        <v>0</v>
      </c>
      <c r="KO90" s="48">
        <f t="shared" si="379"/>
        <v>0</v>
      </c>
      <c r="KP90" s="48">
        <f t="shared" si="379"/>
        <v>0</v>
      </c>
      <c r="KQ90" s="48">
        <f t="shared" si="379"/>
        <v>0</v>
      </c>
      <c r="KR90" s="48">
        <f t="shared" si="379"/>
        <v>0</v>
      </c>
      <c r="KS90" s="48">
        <f t="shared" si="379"/>
        <v>0</v>
      </c>
      <c r="KT90" s="48">
        <f t="shared" si="379"/>
        <v>0</v>
      </c>
      <c r="KU90" s="48">
        <f t="shared" si="379"/>
        <v>0</v>
      </c>
      <c r="KV90" s="48">
        <f t="shared" si="379"/>
        <v>0</v>
      </c>
      <c r="KW90" s="48">
        <f t="shared" si="380"/>
        <v>0</v>
      </c>
      <c r="KX90" s="48">
        <f t="shared" si="380"/>
        <v>0</v>
      </c>
      <c r="KY90" s="48">
        <f t="shared" si="380"/>
        <v>0</v>
      </c>
      <c r="KZ90" s="48">
        <f t="shared" si="380"/>
        <v>0</v>
      </c>
      <c r="LA90" s="48">
        <f t="shared" si="380"/>
        <v>0</v>
      </c>
      <c r="LB90" s="48">
        <f t="shared" si="380"/>
        <v>0</v>
      </c>
      <c r="LC90" s="48">
        <f t="shared" si="380"/>
        <v>0</v>
      </c>
      <c r="LD90" s="48">
        <f t="shared" si="380"/>
        <v>4.4751983576649488E-5</v>
      </c>
      <c r="LE90" s="48">
        <f t="shared" si="380"/>
        <v>1.1151658490373781E-4</v>
      </c>
      <c r="LF90" s="48">
        <f t="shared" si="380"/>
        <v>2.5595687974807398E-4</v>
      </c>
      <c r="LG90" s="48">
        <f t="shared" si="381"/>
        <v>5.8604981628922268E-4</v>
      </c>
      <c r="LH90" s="48">
        <f t="shared" si="381"/>
        <v>1.3658629589843377E-3</v>
      </c>
      <c r="LI90" s="48">
        <f t="shared" si="381"/>
        <v>3.2093238342923826E-3</v>
      </c>
      <c r="LJ90" s="48">
        <f t="shared" si="381"/>
        <v>7.8504339864859992E-3</v>
      </c>
      <c r="LK90" s="48">
        <f t="shared" si="381"/>
        <v>1.2976985830460603E-2</v>
      </c>
      <c r="LL90" s="48">
        <f t="shared" si="381"/>
        <v>6.7154609757989992E-3</v>
      </c>
      <c r="LM90" s="48">
        <f t="shared" si="381"/>
        <v>0</v>
      </c>
      <c r="LN90" s="48">
        <f t="shared" si="381"/>
        <v>0</v>
      </c>
      <c r="LO90" s="48">
        <f t="shared" si="381"/>
        <v>0</v>
      </c>
      <c r="LP90" s="48">
        <f t="shared" si="381"/>
        <v>0</v>
      </c>
      <c r="LQ90" s="48">
        <f t="shared" si="382"/>
        <v>0</v>
      </c>
      <c r="LR90" s="48">
        <f t="shared" si="382"/>
        <v>0</v>
      </c>
      <c r="LS90" s="48">
        <f t="shared" si="382"/>
        <v>0</v>
      </c>
      <c r="LT90" s="48">
        <f t="shared" si="382"/>
        <v>0</v>
      </c>
      <c r="LU90" s="48">
        <f t="shared" si="382"/>
        <v>0</v>
      </c>
      <c r="LV90" s="48">
        <f t="shared" si="382"/>
        <v>0</v>
      </c>
      <c r="LW90" s="48">
        <f t="shared" si="382"/>
        <v>0</v>
      </c>
      <c r="LX90" s="48">
        <f t="shared" si="382"/>
        <v>0</v>
      </c>
      <c r="LY90" s="48">
        <f t="shared" si="382"/>
        <v>0</v>
      </c>
      <c r="LZ90" s="48">
        <f t="shared" si="382"/>
        <v>0</v>
      </c>
      <c r="MA90" s="48">
        <f t="shared" si="383"/>
        <v>0</v>
      </c>
      <c r="MB90" s="48">
        <f t="shared" si="383"/>
        <v>0</v>
      </c>
      <c r="MC90" s="48">
        <f t="shared" si="383"/>
        <v>0</v>
      </c>
      <c r="MD90" s="48">
        <f t="shared" si="383"/>
        <v>0</v>
      </c>
      <c r="ME90" s="48">
        <f t="shared" si="383"/>
        <v>0</v>
      </c>
      <c r="MF90" s="48">
        <f t="shared" si="383"/>
        <v>0</v>
      </c>
      <c r="MG90" s="48">
        <f t="shared" si="383"/>
        <v>0</v>
      </c>
      <c r="MH90" s="48">
        <f t="shared" si="383"/>
        <v>0</v>
      </c>
      <c r="MI90" s="48">
        <f t="shared" si="383"/>
        <v>0</v>
      </c>
      <c r="MJ90" s="48">
        <f t="shared" si="383"/>
        <v>0</v>
      </c>
      <c r="MK90" s="48">
        <f t="shared" si="384"/>
        <v>0</v>
      </c>
      <c r="ML90" s="48">
        <f t="shared" si="384"/>
        <v>0</v>
      </c>
      <c r="MM90" s="48">
        <f t="shared" si="384"/>
        <v>0</v>
      </c>
      <c r="MN90" s="48">
        <f t="shared" si="384"/>
        <v>0</v>
      </c>
      <c r="MO90" s="48">
        <f t="shared" si="384"/>
        <v>0</v>
      </c>
      <c r="MP90" s="48">
        <f t="shared" si="384"/>
        <v>0</v>
      </c>
      <c r="MQ90" s="48">
        <f t="shared" si="384"/>
        <v>0</v>
      </c>
      <c r="MR90" s="48">
        <f t="shared" si="384"/>
        <v>0</v>
      </c>
      <c r="MS90" s="48">
        <f t="shared" si="384"/>
        <v>0</v>
      </c>
      <c r="MT90" s="48">
        <f t="shared" si="384"/>
        <v>0</v>
      </c>
      <c r="MU90" s="48">
        <f t="shared" si="385"/>
        <v>0</v>
      </c>
      <c r="MV90" s="48">
        <f t="shared" si="385"/>
        <v>0</v>
      </c>
      <c r="MW90" s="48">
        <f t="shared" si="385"/>
        <v>0</v>
      </c>
      <c r="MX90" s="48">
        <f t="shared" si="385"/>
        <v>0</v>
      </c>
      <c r="MY90" s="48">
        <f t="shared" si="385"/>
        <v>0</v>
      </c>
      <c r="MZ90" s="48">
        <f t="shared" si="385"/>
        <v>0</v>
      </c>
      <c r="NA90" s="48">
        <f t="shared" si="385"/>
        <v>0</v>
      </c>
      <c r="NB90" s="48">
        <f t="shared" si="385"/>
        <v>0</v>
      </c>
      <c r="NC90" s="48">
        <f t="shared" si="385"/>
        <v>0</v>
      </c>
      <c r="ND90" s="48">
        <f t="shared" si="385"/>
        <v>0</v>
      </c>
      <c r="NE90" s="48">
        <f t="shared" si="386"/>
        <v>0</v>
      </c>
      <c r="NF90" s="48">
        <f t="shared" si="386"/>
        <v>0</v>
      </c>
      <c r="NG90" s="48">
        <f t="shared" si="386"/>
        <v>0</v>
      </c>
      <c r="NH90" s="48">
        <f t="shared" si="386"/>
        <v>0</v>
      </c>
      <c r="NI90" s="48">
        <f t="shared" si="386"/>
        <v>0</v>
      </c>
      <c r="NJ90" s="48">
        <f t="shared" si="386"/>
        <v>0</v>
      </c>
      <c r="NK90" s="48">
        <f t="shared" si="386"/>
        <v>0</v>
      </c>
      <c r="NL90" s="48">
        <f t="shared" si="386"/>
        <v>0</v>
      </c>
      <c r="NM90" s="48">
        <f t="shared" si="386"/>
        <v>0</v>
      </c>
      <c r="NN90" s="48">
        <f t="shared" si="386"/>
        <v>0</v>
      </c>
      <c r="NO90" s="48">
        <f t="shared" si="387"/>
        <v>0</v>
      </c>
      <c r="NP90" s="48">
        <f t="shared" si="387"/>
        <v>0</v>
      </c>
      <c r="NQ90" s="48">
        <f t="shared" si="387"/>
        <v>0</v>
      </c>
      <c r="NR90" s="48">
        <f t="shared" si="387"/>
        <v>0</v>
      </c>
      <c r="NS90" s="48">
        <f t="shared" si="387"/>
        <v>0</v>
      </c>
      <c r="NT90" s="48">
        <f t="shared" si="387"/>
        <v>0</v>
      </c>
      <c r="NU90" s="48">
        <f t="shared" si="387"/>
        <v>0</v>
      </c>
      <c r="NV90" s="48">
        <f t="shared" si="387"/>
        <v>0</v>
      </c>
      <c r="NW90" s="48">
        <f t="shared" si="387"/>
        <v>0</v>
      </c>
      <c r="NX90" s="48">
        <f t="shared" si="387"/>
        <v>0</v>
      </c>
      <c r="NY90" s="48">
        <f t="shared" si="388"/>
        <v>0</v>
      </c>
      <c r="NZ90" s="48">
        <f t="shared" si="388"/>
        <v>0</v>
      </c>
      <c r="OA90" s="48">
        <f t="shared" si="388"/>
        <v>0</v>
      </c>
      <c r="OB90" s="48">
        <f t="shared" si="388"/>
        <v>0</v>
      </c>
      <c r="OC90" s="48">
        <f t="shared" si="388"/>
        <v>0</v>
      </c>
      <c r="OD90" s="48">
        <f t="shared" si="388"/>
        <v>0</v>
      </c>
      <c r="OE90" s="48">
        <f t="shared" si="388"/>
        <v>0</v>
      </c>
      <c r="OF90" s="48">
        <f t="shared" si="388"/>
        <v>0</v>
      </c>
      <c r="OG90" s="48">
        <f t="shared" si="388"/>
        <v>0</v>
      </c>
      <c r="OH90" s="48">
        <f t="shared" si="388"/>
        <v>0</v>
      </c>
      <c r="OI90" s="48">
        <f t="shared" si="389"/>
        <v>0</v>
      </c>
      <c r="OJ90" s="48">
        <f t="shared" si="389"/>
        <v>0</v>
      </c>
      <c r="OK90" s="48">
        <f t="shared" si="389"/>
        <v>0</v>
      </c>
      <c r="OL90" s="48">
        <f t="shared" si="389"/>
        <v>0</v>
      </c>
      <c r="OM90" s="48">
        <f t="shared" si="389"/>
        <v>0</v>
      </c>
      <c r="ON90" s="48">
        <f t="shared" si="389"/>
        <v>0</v>
      </c>
      <c r="OO90" s="48">
        <f t="shared" si="389"/>
        <v>0</v>
      </c>
      <c r="OP90" s="48">
        <f t="shared" si="389"/>
        <v>0</v>
      </c>
      <c r="OQ90" s="48">
        <f t="shared" si="389"/>
        <v>0</v>
      </c>
      <c r="OR90" s="48">
        <f t="shared" si="389"/>
        <v>0</v>
      </c>
      <c r="OS90" s="48">
        <f t="shared" si="390"/>
        <v>0</v>
      </c>
      <c r="OT90" s="48">
        <f t="shared" si="390"/>
        <v>0</v>
      </c>
      <c r="OU90" s="48">
        <f t="shared" si="390"/>
        <v>0</v>
      </c>
      <c r="OV90" s="48">
        <f t="shared" si="390"/>
        <v>0</v>
      </c>
      <c r="OW90" s="48">
        <f t="shared" si="390"/>
        <v>0</v>
      </c>
      <c r="OX90" s="48">
        <f t="shared" si="390"/>
        <v>0</v>
      </c>
      <c r="OY90" s="48">
        <f t="shared" si="390"/>
        <v>0</v>
      </c>
      <c r="OZ90" s="48">
        <f t="shared" si="390"/>
        <v>0</v>
      </c>
      <c r="PA90" s="48">
        <f t="shared" si="390"/>
        <v>0</v>
      </c>
      <c r="PB90" s="48">
        <f t="shared" si="390"/>
        <v>0</v>
      </c>
      <c r="PC90" s="48">
        <f t="shared" si="391"/>
        <v>0</v>
      </c>
      <c r="PD90" s="48">
        <f t="shared" si="391"/>
        <v>0</v>
      </c>
      <c r="PE90" s="48">
        <f t="shared" si="391"/>
        <v>0</v>
      </c>
      <c r="PF90" s="48">
        <f t="shared" si="391"/>
        <v>0</v>
      </c>
      <c r="PG90" s="48">
        <f t="shared" si="391"/>
        <v>0</v>
      </c>
      <c r="PH90" s="48">
        <f t="shared" si="391"/>
        <v>0</v>
      </c>
      <c r="PI90" s="48">
        <f t="shared" si="391"/>
        <v>0</v>
      </c>
      <c r="PJ90" s="48">
        <f t="shared" si="391"/>
        <v>0</v>
      </c>
      <c r="PK90" s="48">
        <f t="shared" si="391"/>
        <v>0</v>
      </c>
      <c r="PL90" s="48">
        <f t="shared" si="391"/>
        <v>0</v>
      </c>
      <c r="PM90" s="48">
        <f t="shared" si="391"/>
        <v>0</v>
      </c>
      <c r="PN90" s="48">
        <f t="shared" si="391"/>
        <v>0</v>
      </c>
    </row>
    <row r="91" spans="1:430" ht="27.6" x14ac:dyDescent="0.3">
      <c r="A91" s="38" t="s">
        <v>54</v>
      </c>
      <c r="B91" s="38" t="s">
        <v>53</v>
      </c>
      <c r="C91" s="27"/>
      <c r="D91" s="79" t="s">
        <v>81</v>
      </c>
      <c r="E91" s="86"/>
      <c r="F91" s="34">
        <f>H79</f>
        <v>0</v>
      </c>
      <c r="G91" s="12"/>
      <c r="H91" s="12"/>
      <c r="I91" s="12"/>
      <c r="J91" s="12"/>
      <c r="K91" s="12"/>
      <c r="L91" s="12"/>
      <c r="M91" s="24"/>
      <c r="N91" s="12"/>
      <c r="O91" s="12"/>
      <c r="P91" s="12"/>
      <c r="Q91" s="12"/>
      <c r="S91" s="12"/>
      <c r="W91" s="46">
        <v>88</v>
      </c>
      <c r="X91" s="49">
        <f t="shared" si="308"/>
        <v>440</v>
      </c>
      <c r="Y91" s="52" t="str">
        <f t="shared" si="303"/>
        <v/>
      </c>
      <c r="Z91" s="63">
        <f t="shared" si="304"/>
        <v>0</v>
      </c>
      <c r="AA91" s="50">
        <f t="shared" si="352"/>
        <v>0</v>
      </c>
      <c r="AB91" s="50">
        <v>0</v>
      </c>
      <c r="AC91" s="62">
        <f t="shared" si="309"/>
        <v>211.7758949671387</v>
      </c>
      <c r="AD91" s="54"/>
      <c r="AE91" s="46">
        <v>89</v>
      </c>
      <c r="AF91" s="51">
        <f t="shared" si="305"/>
        <v>0</v>
      </c>
      <c r="AG91" s="51">
        <f t="shared" si="354"/>
        <v>0</v>
      </c>
      <c r="AH91" s="51">
        <f t="shared" si="354"/>
        <v>0</v>
      </c>
      <c r="AI91" s="51">
        <f t="shared" si="354"/>
        <v>0</v>
      </c>
      <c r="AJ91" s="51">
        <f t="shared" si="354"/>
        <v>0</v>
      </c>
      <c r="AK91" s="51">
        <f t="shared" si="354"/>
        <v>0</v>
      </c>
      <c r="AL91" s="51">
        <f t="shared" si="354"/>
        <v>0</v>
      </c>
      <c r="AM91" s="51">
        <f t="shared" si="354"/>
        <v>0</v>
      </c>
      <c r="AN91" s="51">
        <f t="shared" si="354"/>
        <v>0</v>
      </c>
      <c r="AO91" s="51">
        <f t="shared" si="354"/>
        <v>0</v>
      </c>
      <c r="AP91" s="51">
        <f t="shared" si="354"/>
        <v>0</v>
      </c>
      <c r="AQ91" s="51">
        <f t="shared" si="355"/>
        <v>0</v>
      </c>
      <c r="AR91" s="51">
        <f t="shared" si="355"/>
        <v>0</v>
      </c>
      <c r="AS91" s="51">
        <f t="shared" si="355"/>
        <v>0</v>
      </c>
      <c r="AT91" s="51">
        <f t="shared" si="355"/>
        <v>0</v>
      </c>
      <c r="AU91" s="51">
        <f t="shared" si="355"/>
        <v>0</v>
      </c>
      <c r="AV91" s="51">
        <f t="shared" si="355"/>
        <v>0</v>
      </c>
      <c r="AW91" s="51">
        <f t="shared" si="355"/>
        <v>0</v>
      </c>
      <c r="AX91" s="51">
        <f t="shared" si="355"/>
        <v>0</v>
      </c>
      <c r="AY91" s="51">
        <f t="shared" si="355"/>
        <v>0</v>
      </c>
      <c r="AZ91" s="51">
        <f t="shared" si="355"/>
        <v>0</v>
      </c>
      <c r="BA91" s="51">
        <f t="shared" si="356"/>
        <v>0</v>
      </c>
      <c r="BB91" s="51">
        <f t="shared" si="356"/>
        <v>0</v>
      </c>
      <c r="BC91" s="51">
        <f t="shared" si="356"/>
        <v>0</v>
      </c>
      <c r="BD91" s="51">
        <f t="shared" si="356"/>
        <v>0</v>
      </c>
      <c r="BE91" s="51">
        <f t="shared" si="356"/>
        <v>0</v>
      </c>
      <c r="BF91" s="51">
        <f t="shared" si="356"/>
        <v>0</v>
      </c>
      <c r="BG91" s="51">
        <f t="shared" si="356"/>
        <v>0</v>
      </c>
      <c r="BH91" s="51">
        <f t="shared" si="356"/>
        <v>0</v>
      </c>
      <c r="BI91" s="51">
        <f t="shared" si="356"/>
        <v>0</v>
      </c>
      <c r="BJ91" s="51">
        <f t="shared" si="356"/>
        <v>0</v>
      </c>
      <c r="BK91" s="51">
        <f t="shared" si="357"/>
        <v>0</v>
      </c>
      <c r="BL91" s="51">
        <f t="shared" si="357"/>
        <v>0</v>
      </c>
      <c r="BM91" s="51">
        <f t="shared" si="357"/>
        <v>0</v>
      </c>
      <c r="BN91" s="51">
        <f t="shared" si="357"/>
        <v>0</v>
      </c>
      <c r="BO91" s="51">
        <f t="shared" si="357"/>
        <v>0</v>
      </c>
      <c r="BP91" s="51">
        <f t="shared" si="357"/>
        <v>0</v>
      </c>
      <c r="BQ91" s="51">
        <f t="shared" si="357"/>
        <v>0</v>
      </c>
      <c r="BR91" s="51">
        <f t="shared" si="357"/>
        <v>0</v>
      </c>
      <c r="BS91" s="51">
        <f t="shared" si="357"/>
        <v>0</v>
      </c>
      <c r="BT91" s="51">
        <f t="shared" si="357"/>
        <v>0</v>
      </c>
      <c r="BU91" s="51">
        <f t="shared" si="358"/>
        <v>0</v>
      </c>
      <c r="BV91" s="51">
        <f t="shared" si="358"/>
        <v>0</v>
      </c>
      <c r="BW91" s="51">
        <f t="shared" si="358"/>
        <v>0</v>
      </c>
      <c r="BX91" s="51">
        <f t="shared" si="358"/>
        <v>0</v>
      </c>
      <c r="BY91" s="51">
        <f t="shared" si="358"/>
        <v>0</v>
      </c>
      <c r="BZ91" s="51">
        <f t="shared" si="358"/>
        <v>0</v>
      </c>
      <c r="CA91" s="51">
        <f t="shared" si="358"/>
        <v>0</v>
      </c>
      <c r="CB91" s="51">
        <f t="shared" si="358"/>
        <v>0</v>
      </c>
      <c r="CC91" s="51">
        <f t="shared" si="358"/>
        <v>0</v>
      </c>
      <c r="CD91" s="51">
        <f t="shared" si="358"/>
        <v>0</v>
      </c>
      <c r="CE91" s="51">
        <f t="shared" si="359"/>
        <v>0</v>
      </c>
      <c r="CF91" s="51">
        <f t="shared" si="359"/>
        <v>0</v>
      </c>
      <c r="CG91" s="51">
        <f t="shared" si="359"/>
        <v>0</v>
      </c>
      <c r="CH91" s="51">
        <f t="shared" si="359"/>
        <v>0</v>
      </c>
      <c r="CI91" s="51">
        <f t="shared" si="359"/>
        <v>0</v>
      </c>
      <c r="CJ91" s="51">
        <f t="shared" si="359"/>
        <v>0</v>
      </c>
      <c r="CK91" s="51">
        <f t="shared" si="359"/>
        <v>0</v>
      </c>
      <c r="CL91" s="51">
        <f t="shared" si="359"/>
        <v>0</v>
      </c>
      <c r="CM91" s="51">
        <f t="shared" si="359"/>
        <v>0</v>
      </c>
      <c r="CN91" s="51">
        <f t="shared" si="359"/>
        <v>0</v>
      </c>
      <c r="CO91" s="51">
        <f t="shared" si="360"/>
        <v>0</v>
      </c>
      <c r="CP91" s="51">
        <f t="shared" si="360"/>
        <v>0</v>
      </c>
      <c r="CQ91" s="51">
        <f t="shared" si="360"/>
        <v>0</v>
      </c>
      <c r="CR91" s="51">
        <f t="shared" si="360"/>
        <v>0</v>
      </c>
      <c r="CS91" s="51">
        <f t="shared" si="360"/>
        <v>0</v>
      </c>
      <c r="CT91" s="51">
        <f t="shared" si="360"/>
        <v>0</v>
      </c>
      <c r="CU91" s="51">
        <f t="shared" si="360"/>
        <v>0</v>
      </c>
      <c r="CV91" s="51">
        <f t="shared" si="360"/>
        <v>1.4372901692793086E-5</v>
      </c>
      <c r="CW91" s="51">
        <f t="shared" si="360"/>
        <v>2.7857067307628778E-5</v>
      </c>
      <c r="CX91" s="51">
        <f t="shared" si="360"/>
        <v>4.1075027703360157E-5</v>
      </c>
      <c r="CY91" s="51">
        <f t="shared" si="361"/>
        <v>5.9699549011322866E-5</v>
      </c>
      <c r="CZ91" s="51">
        <f t="shared" si="361"/>
        <v>8.7540741517313391E-5</v>
      </c>
      <c r="DA91" s="51">
        <f t="shared" si="361"/>
        <v>1.2837388479443857E-4</v>
      </c>
      <c r="DB91" s="51">
        <f t="shared" si="361"/>
        <v>1.8776725283595457E-4</v>
      </c>
      <c r="DC91" s="51">
        <f t="shared" si="361"/>
        <v>2.7490993918839258E-4</v>
      </c>
      <c r="DD91" s="51">
        <f t="shared" si="361"/>
        <v>4.0443968208431289E-4</v>
      </c>
      <c r="DE91" s="51">
        <f t="shared" si="361"/>
        <v>5.9827068957529241E-4</v>
      </c>
      <c r="DF91" s="51">
        <f t="shared" si="361"/>
        <v>8.8742146466493359E-4</v>
      </c>
      <c r="DG91" s="51">
        <f t="shared" si="361"/>
        <v>1.3138426304416823E-3</v>
      </c>
      <c r="DH91" s="51">
        <f t="shared" si="361"/>
        <v>1.9322447552118155E-3</v>
      </c>
      <c r="DI91" s="51">
        <f t="shared" si="362"/>
        <v>2.9578823769679957E-3</v>
      </c>
      <c r="DJ91" s="51">
        <f t="shared" si="362"/>
        <v>4.3725776573519236E-3</v>
      </c>
      <c r="DK91" s="51">
        <f t="shared" si="362"/>
        <v>5.6037913669719245E-3</v>
      </c>
      <c r="DL91" s="51">
        <f t="shared" si="362"/>
        <v>6.0067150249743864E-3</v>
      </c>
      <c r="DM91" s="51">
        <f t="shared" si="362"/>
        <v>5.0334268353983951E-3</v>
      </c>
      <c r="DN91" s="51">
        <f t="shared" si="362"/>
        <v>2.648818732339102E-3</v>
      </c>
      <c r="DO91" s="51">
        <f t="shared" si="362"/>
        <v>7.6072713075802073E-4</v>
      </c>
      <c r="DP91" s="51">
        <f t="shared" si="362"/>
        <v>0</v>
      </c>
      <c r="DQ91" s="51">
        <f t="shared" si="362"/>
        <v>0</v>
      </c>
      <c r="DR91" s="51">
        <f t="shared" si="362"/>
        <v>0</v>
      </c>
      <c r="DS91" s="51">
        <f t="shared" si="363"/>
        <v>0</v>
      </c>
      <c r="DT91" s="51">
        <f t="shared" si="363"/>
        <v>0</v>
      </c>
      <c r="DU91" s="51">
        <f t="shared" si="363"/>
        <v>0</v>
      </c>
      <c r="DV91" s="51">
        <f t="shared" si="363"/>
        <v>0</v>
      </c>
      <c r="DW91" s="51">
        <f t="shared" si="363"/>
        <v>0</v>
      </c>
      <c r="DX91" s="51">
        <f t="shared" si="363"/>
        <v>0</v>
      </c>
      <c r="DY91" s="51">
        <f t="shared" si="363"/>
        <v>0</v>
      </c>
      <c r="DZ91" s="51">
        <f t="shared" si="363"/>
        <v>0</v>
      </c>
      <c r="EA91" s="51">
        <f t="shared" si="363"/>
        <v>0</v>
      </c>
      <c r="EB91" s="51">
        <f t="shared" si="363"/>
        <v>0</v>
      </c>
      <c r="EC91" s="51">
        <f t="shared" si="364"/>
        <v>0</v>
      </c>
      <c r="ED91" s="51">
        <f t="shared" si="364"/>
        <v>0</v>
      </c>
      <c r="EE91" s="51">
        <f t="shared" si="364"/>
        <v>0</v>
      </c>
      <c r="EF91" s="51">
        <f t="shared" si="364"/>
        <v>0</v>
      </c>
      <c r="EG91" s="51">
        <f t="shared" si="364"/>
        <v>0</v>
      </c>
      <c r="EH91" s="51">
        <f t="shared" si="364"/>
        <v>0</v>
      </c>
      <c r="EI91" s="51">
        <f t="shared" si="364"/>
        <v>0</v>
      </c>
      <c r="EJ91" s="51">
        <f t="shared" si="364"/>
        <v>0</v>
      </c>
      <c r="EK91" s="51">
        <f t="shared" si="364"/>
        <v>0</v>
      </c>
      <c r="EL91" s="51">
        <f t="shared" si="364"/>
        <v>0</v>
      </c>
      <c r="EM91" s="51">
        <f t="shared" si="365"/>
        <v>0</v>
      </c>
      <c r="EN91" s="51">
        <f t="shared" si="365"/>
        <v>0</v>
      </c>
      <c r="EO91" s="51">
        <f t="shared" si="365"/>
        <v>0</v>
      </c>
      <c r="EP91" s="51">
        <f t="shared" si="365"/>
        <v>0</v>
      </c>
      <c r="EQ91" s="51">
        <f t="shared" si="365"/>
        <v>0</v>
      </c>
      <c r="ER91" s="51">
        <f t="shared" si="365"/>
        <v>0</v>
      </c>
      <c r="ES91" s="51">
        <f t="shared" si="365"/>
        <v>0</v>
      </c>
      <c r="ET91" s="51">
        <f t="shared" si="365"/>
        <v>0</v>
      </c>
      <c r="EU91" s="51">
        <f t="shared" si="365"/>
        <v>0</v>
      </c>
      <c r="EV91" s="51">
        <f t="shared" si="365"/>
        <v>0</v>
      </c>
      <c r="EW91" s="51">
        <f t="shared" si="366"/>
        <v>0</v>
      </c>
      <c r="EX91" s="51">
        <f t="shared" si="366"/>
        <v>0</v>
      </c>
      <c r="EY91" s="51">
        <f t="shared" si="366"/>
        <v>0</v>
      </c>
      <c r="EZ91" s="51">
        <f t="shared" si="366"/>
        <v>0</v>
      </c>
      <c r="FA91" s="51">
        <f t="shared" si="366"/>
        <v>0</v>
      </c>
      <c r="FB91" s="51">
        <f t="shared" si="366"/>
        <v>0</v>
      </c>
      <c r="FC91" s="51">
        <f t="shared" si="366"/>
        <v>0</v>
      </c>
      <c r="FD91" s="51">
        <f t="shared" si="366"/>
        <v>0</v>
      </c>
      <c r="FE91" s="51">
        <f t="shared" si="366"/>
        <v>0</v>
      </c>
      <c r="FF91" s="51">
        <f t="shared" si="366"/>
        <v>0</v>
      </c>
      <c r="FG91" s="51">
        <f t="shared" si="367"/>
        <v>0</v>
      </c>
      <c r="FH91" s="51">
        <f t="shared" si="367"/>
        <v>0</v>
      </c>
      <c r="FI91" s="51">
        <f t="shared" si="367"/>
        <v>0</v>
      </c>
      <c r="FJ91" s="51">
        <f t="shared" si="367"/>
        <v>0</v>
      </c>
      <c r="FK91" s="51">
        <f t="shared" si="367"/>
        <v>0</v>
      </c>
      <c r="FL91" s="51">
        <f t="shared" si="367"/>
        <v>0</v>
      </c>
      <c r="FM91" s="51">
        <f t="shared" si="367"/>
        <v>0</v>
      </c>
      <c r="FN91" s="51">
        <f t="shared" si="367"/>
        <v>0</v>
      </c>
      <c r="FO91" s="51">
        <f t="shared" si="367"/>
        <v>0</v>
      </c>
      <c r="FP91" s="51">
        <f t="shared" si="367"/>
        <v>0</v>
      </c>
      <c r="FQ91" s="51">
        <f t="shared" si="368"/>
        <v>0</v>
      </c>
      <c r="FR91" s="51">
        <f t="shared" si="368"/>
        <v>0</v>
      </c>
      <c r="FS91" s="51">
        <f t="shared" si="368"/>
        <v>0</v>
      </c>
      <c r="FT91" s="51">
        <f t="shared" si="368"/>
        <v>0</v>
      </c>
      <c r="FU91" s="51">
        <f t="shared" si="368"/>
        <v>0</v>
      </c>
      <c r="FV91" s="51">
        <f t="shared" si="368"/>
        <v>0</v>
      </c>
      <c r="FW91" s="51">
        <f t="shared" si="368"/>
        <v>0</v>
      </c>
      <c r="FX91" s="51">
        <f t="shared" si="368"/>
        <v>0</v>
      </c>
      <c r="FY91" s="51">
        <f t="shared" si="368"/>
        <v>0</v>
      </c>
      <c r="FZ91" s="51">
        <f t="shared" si="368"/>
        <v>0</v>
      </c>
      <c r="GA91" s="51">
        <f t="shared" si="369"/>
        <v>0</v>
      </c>
      <c r="GB91" s="51">
        <f t="shared" si="369"/>
        <v>0</v>
      </c>
      <c r="GC91" s="51">
        <f t="shared" si="369"/>
        <v>0</v>
      </c>
      <c r="GD91" s="51">
        <f t="shared" si="369"/>
        <v>0</v>
      </c>
      <c r="GE91" s="51">
        <f t="shared" si="369"/>
        <v>0</v>
      </c>
      <c r="GF91" s="51">
        <f t="shared" si="369"/>
        <v>0</v>
      </c>
      <c r="GG91" s="51">
        <f t="shared" si="369"/>
        <v>0</v>
      </c>
      <c r="GH91" s="51">
        <f t="shared" si="369"/>
        <v>0</v>
      </c>
      <c r="GI91" s="51">
        <f t="shared" si="369"/>
        <v>0</v>
      </c>
      <c r="GJ91" s="51">
        <f t="shared" si="369"/>
        <v>0</v>
      </c>
      <c r="GK91" s="51">
        <f t="shared" si="370"/>
        <v>0</v>
      </c>
      <c r="GL91" s="51">
        <f t="shared" si="370"/>
        <v>0</v>
      </c>
      <c r="GM91" s="51">
        <f t="shared" si="370"/>
        <v>0</v>
      </c>
      <c r="GN91" s="51">
        <f t="shared" si="370"/>
        <v>0</v>
      </c>
      <c r="GO91" s="51">
        <f t="shared" si="370"/>
        <v>0</v>
      </c>
      <c r="GP91" s="51">
        <f t="shared" si="370"/>
        <v>0</v>
      </c>
      <c r="GQ91" s="51">
        <f t="shared" si="370"/>
        <v>0</v>
      </c>
      <c r="GR91" s="51">
        <f t="shared" si="370"/>
        <v>0</v>
      </c>
      <c r="GS91" s="51">
        <f t="shared" si="370"/>
        <v>0</v>
      </c>
      <c r="GT91" s="51">
        <f t="shared" si="370"/>
        <v>0</v>
      </c>
      <c r="GU91" s="51">
        <f t="shared" si="371"/>
        <v>0</v>
      </c>
      <c r="GV91" s="51">
        <f t="shared" si="371"/>
        <v>0</v>
      </c>
      <c r="GW91" s="51">
        <f t="shared" si="371"/>
        <v>0</v>
      </c>
      <c r="GX91" s="51">
        <f t="shared" si="371"/>
        <v>0</v>
      </c>
      <c r="GY91" s="51">
        <f t="shared" si="371"/>
        <v>0</v>
      </c>
      <c r="GZ91" s="51">
        <f t="shared" si="371"/>
        <v>0</v>
      </c>
      <c r="HA91" s="51">
        <f t="shared" si="371"/>
        <v>0</v>
      </c>
      <c r="HB91" s="51">
        <f t="shared" si="371"/>
        <v>0</v>
      </c>
      <c r="HC91" s="51">
        <f t="shared" si="371"/>
        <v>0</v>
      </c>
      <c r="HD91" s="51">
        <f t="shared" si="371"/>
        <v>0</v>
      </c>
      <c r="HE91" s="51">
        <f t="shared" si="372"/>
        <v>0</v>
      </c>
      <c r="HF91" s="51">
        <f t="shared" si="372"/>
        <v>0</v>
      </c>
      <c r="HG91" s="51">
        <f t="shared" si="372"/>
        <v>0</v>
      </c>
      <c r="HH91" s="51">
        <f t="shared" si="372"/>
        <v>0</v>
      </c>
      <c r="HI91" s="51">
        <f t="shared" si="372"/>
        <v>0</v>
      </c>
      <c r="HJ91" s="51">
        <f t="shared" si="372"/>
        <v>0</v>
      </c>
      <c r="HK91" s="51">
        <f t="shared" si="372"/>
        <v>0</v>
      </c>
      <c r="HL91" s="51">
        <f t="shared" si="372"/>
        <v>0</v>
      </c>
      <c r="HM91" s="51">
        <f t="shared" si="372"/>
        <v>0</v>
      </c>
      <c r="HN91" s="51">
        <f t="shared" si="372"/>
        <v>0</v>
      </c>
      <c r="HO91" s="51">
        <f t="shared" si="372"/>
        <v>0</v>
      </c>
      <c r="HP91" s="51">
        <f t="shared" si="372"/>
        <v>0</v>
      </c>
      <c r="HR91" s="46">
        <v>88</v>
      </c>
      <c r="HS91" s="49">
        <f t="shared" si="310"/>
        <v>440</v>
      </c>
      <c r="HT91" s="52" t="str">
        <f t="shared" si="311"/>
        <v/>
      </c>
      <c r="HU91" s="63">
        <f t="shared" si="312"/>
        <v>0</v>
      </c>
      <c r="HV91" s="50">
        <f t="shared" si="353"/>
        <v>0</v>
      </c>
      <c r="HW91" s="50" t="str">
        <f t="shared" si="306"/>
        <v>07:20</v>
      </c>
      <c r="HX91" s="50">
        <v>0</v>
      </c>
      <c r="HY91" s="62">
        <f>HY90+HX91*Escenario1!$D$15*0.06</f>
        <v>468.72665229745769</v>
      </c>
      <c r="HZ91" s="50">
        <f t="shared" si="313"/>
        <v>0</v>
      </c>
      <c r="IA91" s="64">
        <f>IA90+HZ91*Escenario1!$D$15*0.06</f>
        <v>258.16395932323189</v>
      </c>
      <c r="IB91" s="54"/>
      <c r="IC91" s="47">
        <v>89</v>
      </c>
      <c r="ID91" s="48">
        <f t="shared" si="307"/>
        <v>0</v>
      </c>
      <c r="IE91" s="48">
        <f t="shared" si="373"/>
        <v>0</v>
      </c>
      <c r="IF91" s="48">
        <f t="shared" si="373"/>
        <v>0</v>
      </c>
      <c r="IG91" s="48">
        <f t="shared" si="373"/>
        <v>0</v>
      </c>
      <c r="IH91" s="48">
        <f t="shared" si="373"/>
        <v>0</v>
      </c>
      <c r="II91" s="48">
        <f t="shared" si="373"/>
        <v>0</v>
      </c>
      <c r="IJ91" s="48">
        <f t="shared" si="373"/>
        <v>0</v>
      </c>
      <c r="IK91" s="48">
        <f t="shared" si="373"/>
        <v>0</v>
      </c>
      <c r="IL91" s="48">
        <f t="shared" si="373"/>
        <v>0</v>
      </c>
      <c r="IM91" s="48">
        <f t="shared" si="373"/>
        <v>0</v>
      </c>
      <c r="IN91" s="48">
        <f t="shared" si="373"/>
        <v>0</v>
      </c>
      <c r="IO91" s="48">
        <f t="shared" si="374"/>
        <v>0</v>
      </c>
      <c r="IP91" s="48">
        <f t="shared" si="374"/>
        <v>0</v>
      </c>
      <c r="IQ91" s="48">
        <f t="shared" si="374"/>
        <v>0</v>
      </c>
      <c r="IR91" s="48">
        <f t="shared" si="374"/>
        <v>0</v>
      </c>
      <c r="IS91" s="48">
        <f t="shared" si="374"/>
        <v>0</v>
      </c>
      <c r="IT91" s="48">
        <f t="shared" si="374"/>
        <v>0</v>
      </c>
      <c r="IU91" s="48">
        <f t="shared" si="374"/>
        <v>0</v>
      </c>
      <c r="IV91" s="48">
        <f t="shared" si="374"/>
        <v>0</v>
      </c>
      <c r="IW91" s="48">
        <f t="shared" si="374"/>
        <v>0</v>
      </c>
      <c r="IX91" s="48">
        <f t="shared" si="374"/>
        <v>0</v>
      </c>
      <c r="IY91" s="48">
        <f t="shared" si="375"/>
        <v>0</v>
      </c>
      <c r="IZ91" s="48">
        <f t="shared" si="375"/>
        <v>0</v>
      </c>
      <c r="JA91" s="48">
        <f t="shared" si="375"/>
        <v>0</v>
      </c>
      <c r="JB91" s="48">
        <f t="shared" si="375"/>
        <v>0</v>
      </c>
      <c r="JC91" s="48">
        <f t="shared" si="375"/>
        <v>0</v>
      </c>
      <c r="JD91" s="48">
        <f t="shared" si="375"/>
        <v>0</v>
      </c>
      <c r="JE91" s="48">
        <f t="shared" si="375"/>
        <v>0</v>
      </c>
      <c r="JF91" s="48">
        <f t="shared" si="375"/>
        <v>0</v>
      </c>
      <c r="JG91" s="48">
        <f t="shared" si="375"/>
        <v>0</v>
      </c>
      <c r="JH91" s="48">
        <f t="shared" si="375"/>
        <v>0</v>
      </c>
      <c r="JI91" s="48">
        <f t="shared" si="376"/>
        <v>0</v>
      </c>
      <c r="JJ91" s="48">
        <f t="shared" si="376"/>
        <v>0</v>
      </c>
      <c r="JK91" s="48">
        <f t="shared" si="376"/>
        <v>0</v>
      </c>
      <c r="JL91" s="48">
        <f t="shared" si="376"/>
        <v>0</v>
      </c>
      <c r="JM91" s="48">
        <f t="shared" si="376"/>
        <v>0</v>
      </c>
      <c r="JN91" s="48">
        <f t="shared" si="376"/>
        <v>0</v>
      </c>
      <c r="JO91" s="48">
        <f t="shared" si="376"/>
        <v>0</v>
      </c>
      <c r="JP91" s="48">
        <f t="shared" si="376"/>
        <v>0</v>
      </c>
      <c r="JQ91" s="48">
        <f t="shared" si="376"/>
        <v>0</v>
      </c>
      <c r="JR91" s="48">
        <f t="shared" si="376"/>
        <v>0</v>
      </c>
      <c r="JS91" s="48">
        <f t="shared" si="377"/>
        <v>0</v>
      </c>
      <c r="JT91" s="48">
        <f t="shared" si="377"/>
        <v>0</v>
      </c>
      <c r="JU91" s="48">
        <f t="shared" si="377"/>
        <v>0</v>
      </c>
      <c r="JV91" s="48">
        <f t="shared" si="377"/>
        <v>0</v>
      </c>
      <c r="JW91" s="48">
        <f t="shared" si="377"/>
        <v>0</v>
      </c>
      <c r="JX91" s="48">
        <f t="shared" si="377"/>
        <v>0</v>
      </c>
      <c r="JY91" s="48">
        <f t="shared" si="377"/>
        <v>0</v>
      </c>
      <c r="JZ91" s="48">
        <f t="shared" si="377"/>
        <v>0</v>
      </c>
      <c r="KA91" s="48">
        <f t="shared" si="377"/>
        <v>0</v>
      </c>
      <c r="KB91" s="48">
        <f t="shared" si="377"/>
        <v>0</v>
      </c>
      <c r="KC91" s="48">
        <f t="shared" si="378"/>
        <v>0</v>
      </c>
      <c r="KD91" s="48">
        <f t="shared" si="378"/>
        <v>0</v>
      </c>
      <c r="KE91" s="48">
        <f t="shared" si="378"/>
        <v>0</v>
      </c>
      <c r="KF91" s="48">
        <f t="shared" si="378"/>
        <v>0</v>
      </c>
      <c r="KG91" s="48">
        <f t="shared" si="378"/>
        <v>0</v>
      </c>
      <c r="KH91" s="48">
        <f t="shared" si="378"/>
        <v>0</v>
      </c>
      <c r="KI91" s="48">
        <f t="shared" si="378"/>
        <v>0</v>
      </c>
      <c r="KJ91" s="48">
        <f t="shared" si="378"/>
        <v>0</v>
      </c>
      <c r="KK91" s="48">
        <f t="shared" si="378"/>
        <v>0</v>
      </c>
      <c r="KL91" s="48">
        <f t="shared" si="378"/>
        <v>0</v>
      </c>
      <c r="KM91" s="48">
        <f t="shared" si="379"/>
        <v>0</v>
      </c>
      <c r="KN91" s="48">
        <f t="shared" si="379"/>
        <v>0</v>
      </c>
      <c r="KO91" s="48">
        <f t="shared" si="379"/>
        <v>0</v>
      </c>
      <c r="KP91" s="48">
        <f t="shared" si="379"/>
        <v>0</v>
      </c>
      <c r="KQ91" s="48">
        <f t="shared" si="379"/>
        <v>0</v>
      </c>
      <c r="KR91" s="48">
        <f t="shared" si="379"/>
        <v>0</v>
      </c>
      <c r="KS91" s="48">
        <f t="shared" si="379"/>
        <v>0</v>
      </c>
      <c r="KT91" s="48">
        <f t="shared" si="379"/>
        <v>0</v>
      </c>
      <c r="KU91" s="48">
        <f t="shared" si="379"/>
        <v>0</v>
      </c>
      <c r="KV91" s="48">
        <f t="shared" si="379"/>
        <v>0</v>
      </c>
      <c r="KW91" s="48">
        <f t="shared" si="380"/>
        <v>0</v>
      </c>
      <c r="KX91" s="48">
        <f t="shared" si="380"/>
        <v>0</v>
      </c>
      <c r="KY91" s="48">
        <f t="shared" si="380"/>
        <v>0</v>
      </c>
      <c r="KZ91" s="48">
        <f t="shared" si="380"/>
        <v>0</v>
      </c>
      <c r="LA91" s="48">
        <f t="shared" si="380"/>
        <v>0</v>
      </c>
      <c r="LB91" s="48">
        <f t="shared" si="380"/>
        <v>0</v>
      </c>
      <c r="LC91" s="48">
        <f t="shared" si="380"/>
        <v>0</v>
      </c>
      <c r="LD91" s="48">
        <f t="shared" si="380"/>
        <v>0</v>
      </c>
      <c r="LE91" s="48">
        <f t="shared" si="380"/>
        <v>4.4751983576649488E-5</v>
      </c>
      <c r="LF91" s="48">
        <f t="shared" si="380"/>
        <v>1.1151658490373781E-4</v>
      </c>
      <c r="LG91" s="48">
        <f t="shared" si="381"/>
        <v>2.5595687974807398E-4</v>
      </c>
      <c r="LH91" s="48">
        <f t="shared" si="381"/>
        <v>5.8604981628922268E-4</v>
      </c>
      <c r="LI91" s="48">
        <f t="shared" si="381"/>
        <v>1.3658629589843377E-3</v>
      </c>
      <c r="LJ91" s="48">
        <f t="shared" si="381"/>
        <v>3.2093238342923826E-3</v>
      </c>
      <c r="LK91" s="48">
        <f t="shared" si="381"/>
        <v>7.8504339864859992E-3</v>
      </c>
      <c r="LL91" s="48">
        <f t="shared" si="381"/>
        <v>1.2976985830460603E-2</v>
      </c>
      <c r="LM91" s="48">
        <f t="shared" si="381"/>
        <v>6.7154609757989992E-3</v>
      </c>
      <c r="LN91" s="48">
        <f t="shared" si="381"/>
        <v>0</v>
      </c>
      <c r="LO91" s="48">
        <f t="shared" si="381"/>
        <v>0</v>
      </c>
      <c r="LP91" s="48">
        <f t="shared" si="381"/>
        <v>0</v>
      </c>
      <c r="LQ91" s="48">
        <f t="shared" si="382"/>
        <v>0</v>
      </c>
      <c r="LR91" s="48">
        <f t="shared" si="382"/>
        <v>0</v>
      </c>
      <c r="LS91" s="48">
        <f t="shared" si="382"/>
        <v>0</v>
      </c>
      <c r="LT91" s="48">
        <f t="shared" si="382"/>
        <v>0</v>
      </c>
      <c r="LU91" s="48">
        <f t="shared" si="382"/>
        <v>0</v>
      </c>
      <c r="LV91" s="48">
        <f t="shared" si="382"/>
        <v>0</v>
      </c>
      <c r="LW91" s="48">
        <f t="shared" si="382"/>
        <v>0</v>
      </c>
      <c r="LX91" s="48">
        <f t="shared" si="382"/>
        <v>0</v>
      </c>
      <c r="LY91" s="48">
        <f t="shared" si="382"/>
        <v>0</v>
      </c>
      <c r="LZ91" s="48">
        <f t="shared" si="382"/>
        <v>0</v>
      </c>
      <c r="MA91" s="48">
        <f t="shared" si="383"/>
        <v>0</v>
      </c>
      <c r="MB91" s="48">
        <f t="shared" si="383"/>
        <v>0</v>
      </c>
      <c r="MC91" s="48">
        <f t="shared" si="383"/>
        <v>0</v>
      </c>
      <c r="MD91" s="48">
        <f t="shared" si="383"/>
        <v>0</v>
      </c>
      <c r="ME91" s="48">
        <f t="shared" si="383"/>
        <v>0</v>
      </c>
      <c r="MF91" s="48">
        <f t="shared" si="383"/>
        <v>0</v>
      </c>
      <c r="MG91" s="48">
        <f t="shared" si="383"/>
        <v>0</v>
      </c>
      <c r="MH91" s="48">
        <f t="shared" si="383"/>
        <v>0</v>
      </c>
      <c r="MI91" s="48">
        <f t="shared" si="383"/>
        <v>0</v>
      </c>
      <c r="MJ91" s="48">
        <f t="shared" si="383"/>
        <v>0</v>
      </c>
      <c r="MK91" s="48">
        <f t="shared" si="384"/>
        <v>0</v>
      </c>
      <c r="ML91" s="48">
        <f t="shared" si="384"/>
        <v>0</v>
      </c>
      <c r="MM91" s="48">
        <f t="shared" si="384"/>
        <v>0</v>
      </c>
      <c r="MN91" s="48">
        <f t="shared" si="384"/>
        <v>0</v>
      </c>
      <c r="MO91" s="48">
        <f t="shared" si="384"/>
        <v>0</v>
      </c>
      <c r="MP91" s="48">
        <f t="shared" si="384"/>
        <v>0</v>
      </c>
      <c r="MQ91" s="48">
        <f t="shared" si="384"/>
        <v>0</v>
      </c>
      <c r="MR91" s="48">
        <f t="shared" si="384"/>
        <v>0</v>
      </c>
      <c r="MS91" s="48">
        <f t="shared" si="384"/>
        <v>0</v>
      </c>
      <c r="MT91" s="48">
        <f t="shared" si="384"/>
        <v>0</v>
      </c>
      <c r="MU91" s="48">
        <f t="shared" si="385"/>
        <v>0</v>
      </c>
      <c r="MV91" s="48">
        <f t="shared" si="385"/>
        <v>0</v>
      </c>
      <c r="MW91" s="48">
        <f t="shared" si="385"/>
        <v>0</v>
      </c>
      <c r="MX91" s="48">
        <f t="shared" si="385"/>
        <v>0</v>
      </c>
      <c r="MY91" s="48">
        <f t="shared" si="385"/>
        <v>0</v>
      </c>
      <c r="MZ91" s="48">
        <f t="shared" si="385"/>
        <v>0</v>
      </c>
      <c r="NA91" s="48">
        <f t="shared" si="385"/>
        <v>0</v>
      </c>
      <c r="NB91" s="48">
        <f t="shared" si="385"/>
        <v>0</v>
      </c>
      <c r="NC91" s="48">
        <f t="shared" si="385"/>
        <v>0</v>
      </c>
      <c r="ND91" s="48">
        <f t="shared" si="385"/>
        <v>0</v>
      </c>
      <c r="NE91" s="48">
        <f t="shared" si="386"/>
        <v>0</v>
      </c>
      <c r="NF91" s="48">
        <f t="shared" si="386"/>
        <v>0</v>
      </c>
      <c r="NG91" s="48">
        <f t="shared" si="386"/>
        <v>0</v>
      </c>
      <c r="NH91" s="48">
        <f t="shared" si="386"/>
        <v>0</v>
      </c>
      <c r="NI91" s="48">
        <f t="shared" si="386"/>
        <v>0</v>
      </c>
      <c r="NJ91" s="48">
        <f t="shared" si="386"/>
        <v>0</v>
      </c>
      <c r="NK91" s="48">
        <f t="shared" si="386"/>
        <v>0</v>
      </c>
      <c r="NL91" s="48">
        <f t="shared" si="386"/>
        <v>0</v>
      </c>
      <c r="NM91" s="48">
        <f t="shared" si="386"/>
        <v>0</v>
      </c>
      <c r="NN91" s="48">
        <f t="shared" si="386"/>
        <v>0</v>
      </c>
      <c r="NO91" s="48">
        <f t="shared" si="387"/>
        <v>0</v>
      </c>
      <c r="NP91" s="48">
        <f t="shared" si="387"/>
        <v>0</v>
      </c>
      <c r="NQ91" s="48">
        <f t="shared" si="387"/>
        <v>0</v>
      </c>
      <c r="NR91" s="48">
        <f t="shared" si="387"/>
        <v>0</v>
      </c>
      <c r="NS91" s="48">
        <f t="shared" si="387"/>
        <v>0</v>
      </c>
      <c r="NT91" s="48">
        <f t="shared" si="387"/>
        <v>0</v>
      </c>
      <c r="NU91" s="48">
        <f t="shared" si="387"/>
        <v>0</v>
      </c>
      <c r="NV91" s="48">
        <f t="shared" si="387"/>
        <v>0</v>
      </c>
      <c r="NW91" s="48">
        <f t="shared" si="387"/>
        <v>0</v>
      </c>
      <c r="NX91" s="48">
        <f t="shared" si="387"/>
        <v>0</v>
      </c>
      <c r="NY91" s="48">
        <f t="shared" si="388"/>
        <v>0</v>
      </c>
      <c r="NZ91" s="48">
        <f t="shared" si="388"/>
        <v>0</v>
      </c>
      <c r="OA91" s="48">
        <f t="shared" si="388"/>
        <v>0</v>
      </c>
      <c r="OB91" s="48">
        <f t="shared" si="388"/>
        <v>0</v>
      </c>
      <c r="OC91" s="48">
        <f t="shared" si="388"/>
        <v>0</v>
      </c>
      <c r="OD91" s="48">
        <f t="shared" si="388"/>
        <v>0</v>
      </c>
      <c r="OE91" s="48">
        <f t="shared" si="388"/>
        <v>0</v>
      </c>
      <c r="OF91" s="48">
        <f t="shared" si="388"/>
        <v>0</v>
      </c>
      <c r="OG91" s="48">
        <f t="shared" si="388"/>
        <v>0</v>
      </c>
      <c r="OH91" s="48">
        <f t="shared" si="388"/>
        <v>0</v>
      </c>
      <c r="OI91" s="48">
        <f t="shared" si="389"/>
        <v>0</v>
      </c>
      <c r="OJ91" s="48">
        <f t="shared" si="389"/>
        <v>0</v>
      </c>
      <c r="OK91" s="48">
        <f t="shared" si="389"/>
        <v>0</v>
      </c>
      <c r="OL91" s="48">
        <f t="shared" si="389"/>
        <v>0</v>
      </c>
      <c r="OM91" s="48">
        <f t="shared" si="389"/>
        <v>0</v>
      </c>
      <c r="ON91" s="48">
        <f t="shared" si="389"/>
        <v>0</v>
      </c>
      <c r="OO91" s="48">
        <f t="shared" si="389"/>
        <v>0</v>
      </c>
      <c r="OP91" s="48">
        <f t="shared" si="389"/>
        <v>0</v>
      </c>
      <c r="OQ91" s="48">
        <f t="shared" si="389"/>
        <v>0</v>
      </c>
      <c r="OR91" s="48">
        <f t="shared" si="389"/>
        <v>0</v>
      </c>
      <c r="OS91" s="48">
        <f t="shared" si="390"/>
        <v>0</v>
      </c>
      <c r="OT91" s="48">
        <f t="shared" si="390"/>
        <v>0</v>
      </c>
      <c r="OU91" s="48">
        <f t="shared" si="390"/>
        <v>0</v>
      </c>
      <c r="OV91" s="48">
        <f t="shared" si="390"/>
        <v>0</v>
      </c>
      <c r="OW91" s="48">
        <f t="shared" si="390"/>
        <v>0</v>
      </c>
      <c r="OX91" s="48">
        <f t="shared" si="390"/>
        <v>0</v>
      </c>
      <c r="OY91" s="48">
        <f t="shared" si="390"/>
        <v>0</v>
      </c>
      <c r="OZ91" s="48">
        <f t="shared" si="390"/>
        <v>0</v>
      </c>
      <c r="PA91" s="48">
        <f t="shared" si="390"/>
        <v>0</v>
      </c>
      <c r="PB91" s="48">
        <f t="shared" si="390"/>
        <v>0</v>
      </c>
      <c r="PC91" s="48">
        <f t="shared" si="391"/>
        <v>0</v>
      </c>
      <c r="PD91" s="48">
        <f t="shared" si="391"/>
        <v>0</v>
      </c>
      <c r="PE91" s="48">
        <f t="shared" si="391"/>
        <v>0</v>
      </c>
      <c r="PF91" s="48">
        <f t="shared" si="391"/>
        <v>0</v>
      </c>
      <c r="PG91" s="48">
        <f t="shared" si="391"/>
        <v>0</v>
      </c>
      <c r="PH91" s="48">
        <f t="shared" si="391"/>
        <v>0</v>
      </c>
      <c r="PI91" s="48">
        <f t="shared" si="391"/>
        <v>0</v>
      </c>
      <c r="PJ91" s="48">
        <f t="shared" si="391"/>
        <v>0</v>
      </c>
      <c r="PK91" s="48">
        <f t="shared" si="391"/>
        <v>0</v>
      </c>
      <c r="PL91" s="48">
        <f t="shared" si="391"/>
        <v>0</v>
      </c>
      <c r="PM91" s="48">
        <f t="shared" si="391"/>
        <v>0</v>
      </c>
      <c r="PN91" s="48">
        <f t="shared" si="391"/>
        <v>0</v>
      </c>
    </row>
    <row r="92" spans="1:430" x14ac:dyDescent="0.3">
      <c r="A92" s="34">
        <v>0</v>
      </c>
      <c r="B92" s="34">
        <v>0</v>
      </c>
      <c r="C92" s="13"/>
      <c r="D92" s="79" t="s">
        <v>75</v>
      </c>
      <c r="E92" s="86"/>
      <c r="F92" s="34">
        <v>1</v>
      </c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S92" s="12"/>
      <c r="W92" s="46">
        <v>89</v>
      </c>
      <c r="X92" s="49">
        <f t="shared" si="308"/>
        <v>445</v>
      </c>
      <c r="Y92" s="52" t="str">
        <f t="shared" si="303"/>
        <v/>
      </c>
      <c r="Z92" s="63">
        <f t="shared" si="304"/>
        <v>0</v>
      </c>
      <c r="AA92" s="50">
        <f t="shared" si="352"/>
        <v>0</v>
      </c>
      <c r="AB92" s="50">
        <v>0</v>
      </c>
      <c r="AC92" s="62">
        <f t="shared" si="309"/>
        <v>211.7758949671387</v>
      </c>
      <c r="AD92" s="54"/>
      <c r="AE92" s="46">
        <v>90</v>
      </c>
      <c r="AF92" s="51">
        <f t="shared" si="305"/>
        <v>0</v>
      </c>
      <c r="AG92" s="51">
        <f t="shared" si="354"/>
        <v>0</v>
      </c>
      <c r="AH92" s="51">
        <f t="shared" si="354"/>
        <v>0</v>
      </c>
      <c r="AI92" s="51">
        <f t="shared" si="354"/>
        <v>0</v>
      </c>
      <c r="AJ92" s="51">
        <f t="shared" si="354"/>
        <v>0</v>
      </c>
      <c r="AK92" s="51">
        <f t="shared" si="354"/>
        <v>0</v>
      </c>
      <c r="AL92" s="51">
        <f t="shared" si="354"/>
        <v>0</v>
      </c>
      <c r="AM92" s="51">
        <f t="shared" si="354"/>
        <v>0</v>
      </c>
      <c r="AN92" s="51">
        <f t="shared" si="354"/>
        <v>0</v>
      </c>
      <c r="AO92" s="51">
        <f t="shared" si="354"/>
        <v>0</v>
      </c>
      <c r="AP92" s="51">
        <f t="shared" si="354"/>
        <v>0</v>
      </c>
      <c r="AQ92" s="51">
        <f t="shared" si="355"/>
        <v>0</v>
      </c>
      <c r="AR92" s="51">
        <f t="shared" si="355"/>
        <v>0</v>
      </c>
      <c r="AS92" s="51">
        <f t="shared" si="355"/>
        <v>0</v>
      </c>
      <c r="AT92" s="51">
        <f t="shared" si="355"/>
        <v>0</v>
      </c>
      <c r="AU92" s="51">
        <f t="shared" si="355"/>
        <v>0</v>
      </c>
      <c r="AV92" s="51">
        <f t="shared" si="355"/>
        <v>0</v>
      </c>
      <c r="AW92" s="51">
        <f t="shared" si="355"/>
        <v>0</v>
      </c>
      <c r="AX92" s="51">
        <f t="shared" si="355"/>
        <v>0</v>
      </c>
      <c r="AY92" s="51">
        <f t="shared" si="355"/>
        <v>0</v>
      </c>
      <c r="AZ92" s="51">
        <f t="shared" si="355"/>
        <v>0</v>
      </c>
      <c r="BA92" s="51">
        <f t="shared" si="356"/>
        <v>0</v>
      </c>
      <c r="BB92" s="51">
        <f t="shared" si="356"/>
        <v>0</v>
      </c>
      <c r="BC92" s="51">
        <f t="shared" si="356"/>
        <v>0</v>
      </c>
      <c r="BD92" s="51">
        <f t="shared" si="356"/>
        <v>0</v>
      </c>
      <c r="BE92" s="51">
        <f t="shared" si="356"/>
        <v>0</v>
      </c>
      <c r="BF92" s="51">
        <f t="shared" si="356"/>
        <v>0</v>
      </c>
      <c r="BG92" s="51">
        <f t="shared" si="356"/>
        <v>0</v>
      </c>
      <c r="BH92" s="51">
        <f t="shared" si="356"/>
        <v>0</v>
      </c>
      <c r="BI92" s="51">
        <f t="shared" si="356"/>
        <v>0</v>
      </c>
      <c r="BJ92" s="51">
        <f t="shared" si="356"/>
        <v>0</v>
      </c>
      <c r="BK92" s="51">
        <f t="shared" si="357"/>
        <v>0</v>
      </c>
      <c r="BL92" s="51">
        <f t="shared" si="357"/>
        <v>0</v>
      </c>
      <c r="BM92" s="51">
        <f t="shared" si="357"/>
        <v>0</v>
      </c>
      <c r="BN92" s="51">
        <f t="shared" si="357"/>
        <v>0</v>
      </c>
      <c r="BO92" s="51">
        <f t="shared" si="357"/>
        <v>0</v>
      </c>
      <c r="BP92" s="51">
        <f t="shared" si="357"/>
        <v>0</v>
      </c>
      <c r="BQ92" s="51">
        <f t="shared" si="357"/>
        <v>0</v>
      </c>
      <c r="BR92" s="51">
        <f t="shared" si="357"/>
        <v>0</v>
      </c>
      <c r="BS92" s="51">
        <f t="shared" si="357"/>
        <v>0</v>
      </c>
      <c r="BT92" s="51">
        <f t="shared" si="357"/>
        <v>0</v>
      </c>
      <c r="BU92" s="51">
        <f t="shared" si="358"/>
        <v>0</v>
      </c>
      <c r="BV92" s="51">
        <f t="shared" si="358"/>
        <v>0</v>
      </c>
      <c r="BW92" s="51">
        <f t="shared" si="358"/>
        <v>0</v>
      </c>
      <c r="BX92" s="51">
        <f t="shared" si="358"/>
        <v>0</v>
      </c>
      <c r="BY92" s="51">
        <f t="shared" si="358"/>
        <v>0</v>
      </c>
      <c r="BZ92" s="51">
        <f t="shared" si="358"/>
        <v>0</v>
      </c>
      <c r="CA92" s="51">
        <f t="shared" si="358"/>
        <v>0</v>
      </c>
      <c r="CB92" s="51">
        <f t="shared" si="358"/>
        <v>0</v>
      </c>
      <c r="CC92" s="51">
        <f t="shared" si="358"/>
        <v>0</v>
      </c>
      <c r="CD92" s="51">
        <f t="shared" si="358"/>
        <v>0</v>
      </c>
      <c r="CE92" s="51">
        <f t="shared" si="359"/>
        <v>0</v>
      </c>
      <c r="CF92" s="51">
        <f t="shared" si="359"/>
        <v>0</v>
      </c>
      <c r="CG92" s="51">
        <f t="shared" si="359"/>
        <v>0</v>
      </c>
      <c r="CH92" s="51">
        <f t="shared" si="359"/>
        <v>0</v>
      </c>
      <c r="CI92" s="51">
        <f t="shared" si="359"/>
        <v>0</v>
      </c>
      <c r="CJ92" s="51">
        <f t="shared" si="359"/>
        <v>0</v>
      </c>
      <c r="CK92" s="51">
        <f t="shared" si="359"/>
        <v>0</v>
      </c>
      <c r="CL92" s="51">
        <f t="shared" si="359"/>
        <v>0</v>
      </c>
      <c r="CM92" s="51">
        <f t="shared" si="359"/>
        <v>0</v>
      </c>
      <c r="CN92" s="51">
        <f t="shared" si="359"/>
        <v>0</v>
      </c>
      <c r="CO92" s="51">
        <f t="shared" si="360"/>
        <v>0</v>
      </c>
      <c r="CP92" s="51">
        <f t="shared" si="360"/>
        <v>0</v>
      </c>
      <c r="CQ92" s="51">
        <f t="shared" si="360"/>
        <v>0</v>
      </c>
      <c r="CR92" s="51">
        <f t="shared" si="360"/>
        <v>0</v>
      </c>
      <c r="CS92" s="51">
        <f t="shared" si="360"/>
        <v>0</v>
      </c>
      <c r="CT92" s="51">
        <f t="shared" si="360"/>
        <v>0</v>
      </c>
      <c r="CU92" s="51">
        <f t="shared" si="360"/>
        <v>0</v>
      </c>
      <c r="CV92" s="51">
        <f t="shared" si="360"/>
        <v>0</v>
      </c>
      <c r="CW92" s="51">
        <f t="shared" si="360"/>
        <v>1.4372901692793086E-5</v>
      </c>
      <c r="CX92" s="51">
        <f t="shared" si="360"/>
        <v>2.7857067307628778E-5</v>
      </c>
      <c r="CY92" s="51">
        <f t="shared" si="361"/>
        <v>4.1075027703360157E-5</v>
      </c>
      <c r="CZ92" s="51">
        <f t="shared" si="361"/>
        <v>5.9699549011322866E-5</v>
      </c>
      <c r="DA92" s="51">
        <f t="shared" si="361"/>
        <v>8.7540741517313391E-5</v>
      </c>
      <c r="DB92" s="51">
        <f t="shared" si="361"/>
        <v>1.2837388479443857E-4</v>
      </c>
      <c r="DC92" s="51">
        <f t="shared" si="361"/>
        <v>1.8776725283595457E-4</v>
      </c>
      <c r="DD92" s="51">
        <f t="shared" si="361"/>
        <v>2.7490993918839258E-4</v>
      </c>
      <c r="DE92" s="51">
        <f t="shared" si="361"/>
        <v>4.0443968208431289E-4</v>
      </c>
      <c r="DF92" s="51">
        <f t="shared" si="361"/>
        <v>5.9827068957529241E-4</v>
      </c>
      <c r="DG92" s="51">
        <f t="shared" si="361"/>
        <v>8.8742146466493359E-4</v>
      </c>
      <c r="DH92" s="51">
        <f t="shared" si="361"/>
        <v>1.3138426304416823E-3</v>
      </c>
      <c r="DI92" s="51">
        <f t="shared" si="362"/>
        <v>1.9322447552118155E-3</v>
      </c>
      <c r="DJ92" s="51">
        <f t="shared" si="362"/>
        <v>2.9578823769679957E-3</v>
      </c>
      <c r="DK92" s="51">
        <f t="shared" si="362"/>
        <v>4.3725776573519236E-3</v>
      </c>
      <c r="DL92" s="51">
        <f t="shared" si="362"/>
        <v>5.6037913669719245E-3</v>
      </c>
      <c r="DM92" s="51">
        <f t="shared" si="362"/>
        <v>6.0067150249743864E-3</v>
      </c>
      <c r="DN92" s="51">
        <f t="shared" si="362"/>
        <v>5.0334268353983951E-3</v>
      </c>
      <c r="DO92" s="51">
        <f t="shared" si="362"/>
        <v>2.648818732339102E-3</v>
      </c>
      <c r="DP92" s="51">
        <f t="shared" si="362"/>
        <v>7.6072713075802073E-4</v>
      </c>
      <c r="DQ92" s="51">
        <f t="shared" si="362"/>
        <v>0</v>
      </c>
      <c r="DR92" s="51">
        <f t="shared" si="362"/>
        <v>0</v>
      </c>
      <c r="DS92" s="51">
        <f t="shared" si="363"/>
        <v>0</v>
      </c>
      <c r="DT92" s="51">
        <f t="shared" si="363"/>
        <v>0</v>
      </c>
      <c r="DU92" s="51">
        <f t="shared" si="363"/>
        <v>0</v>
      </c>
      <c r="DV92" s="51">
        <f t="shared" si="363"/>
        <v>0</v>
      </c>
      <c r="DW92" s="51">
        <f t="shared" si="363"/>
        <v>0</v>
      </c>
      <c r="DX92" s="51">
        <f t="shared" si="363"/>
        <v>0</v>
      </c>
      <c r="DY92" s="51">
        <f t="shared" si="363"/>
        <v>0</v>
      </c>
      <c r="DZ92" s="51">
        <f t="shared" si="363"/>
        <v>0</v>
      </c>
      <c r="EA92" s="51">
        <f t="shared" si="363"/>
        <v>0</v>
      </c>
      <c r="EB92" s="51">
        <f t="shared" si="363"/>
        <v>0</v>
      </c>
      <c r="EC92" s="51">
        <f t="shared" si="364"/>
        <v>0</v>
      </c>
      <c r="ED92" s="51">
        <f t="shared" si="364"/>
        <v>0</v>
      </c>
      <c r="EE92" s="51">
        <f t="shared" si="364"/>
        <v>0</v>
      </c>
      <c r="EF92" s="51">
        <f t="shared" si="364"/>
        <v>0</v>
      </c>
      <c r="EG92" s="51">
        <f t="shared" si="364"/>
        <v>0</v>
      </c>
      <c r="EH92" s="51">
        <f t="shared" si="364"/>
        <v>0</v>
      </c>
      <c r="EI92" s="51">
        <f t="shared" si="364"/>
        <v>0</v>
      </c>
      <c r="EJ92" s="51">
        <f t="shared" si="364"/>
        <v>0</v>
      </c>
      <c r="EK92" s="51">
        <f t="shared" si="364"/>
        <v>0</v>
      </c>
      <c r="EL92" s="51">
        <f t="shared" si="364"/>
        <v>0</v>
      </c>
      <c r="EM92" s="51">
        <f t="shared" si="365"/>
        <v>0</v>
      </c>
      <c r="EN92" s="51">
        <f t="shared" si="365"/>
        <v>0</v>
      </c>
      <c r="EO92" s="51">
        <f t="shared" si="365"/>
        <v>0</v>
      </c>
      <c r="EP92" s="51">
        <f t="shared" si="365"/>
        <v>0</v>
      </c>
      <c r="EQ92" s="51">
        <f t="shared" si="365"/>
        <v>0</v>
      </c>
      <c r="ER92" s="51">
        <f t="shared" si="365"/>
        <v>0</v>
      </c>
      <c r="ES92" s="51">
        <f t="shared" si="365"/>
        <v>0</v>
      </c>
      <c r="ET92" s="51">
        <f t="shared" si="365"/>
        <v>0</v>
      </c>
      <c r="EU92" s="51">
        <f t="shared" si="365"/>
        <v>0</v>
      </c>
      <c r="EV92" s="51">
        <f t="shared" si="365"/>
        <v>0</v>
      </c>
      <c r="EW92" s="51">
        <f t="shared" si="366"/>
        <v>0</v>
      </c>
      <c r="EX92" s="51">
        <f t="shared" si="366"/>
        <v>0</v>
      </c>
      <c r="EY92" s="51">
        <f t="shared" si="366"/>
        <v>0</v>
      </c>
      <c r="EZ92" s="51">
        <f t="shared" si="366"/>
        <v>0</v>
      </c>
      <c r="FA92" s="51">
        <f t="shared" si="366"/>
        <v>0</v>
      </c>
      <c r="FB92" s="51">
        <f t="shared" si="366"/>
        <v>0</v>
      </c>
      <c r="FC92" s="51">
        <f t="shared" si="366"/>
        <v>0</v>
      </c>
      <c r="FD92" s="51">
        <f t="shared" si="366"/>
        <v>0</v>
      </c>
      <c r="FE92" s="51">
        <f t="shared" si="366"/>
        <v>0</v>
      </c>
      <c r="FF92" s="51">
        <f t="shared" si="366"/>
        <v>0</v>
      </c>
      <c r="FG92" s="51">
        <f t="shared" si="367"/>
        <v>0</v>
      </c>
      <c r="FH92" s="51">
        <f t="shared" si="367"/>
        <v>0</v>
      </c>
      <c r="FI92" s="51">
        <f t="shared" si="367"/>
        <v>0</v>
      </c>
      <c r="FJ92" s="51">
        <f t="shared" si="367"/>
        <v>0</v>
      </c>
      <c r="FK92" s="51">
        <f t="shared" si="367"/>
        <v>0</v>
      </c>
      <c r="FL92" s="51">
        <f t="shared" si="367"/>
        <v>0</v>
      </c>
      <c r="FM92" s="51">
        <f t="shared" si="367"/>
        <v>0</v>
      </c>
      <c r="FN92" s="51">
        <f t="shared" si="367"/>
        <v>0</v>
      </c>
      <c r="FO92" s="51">
        <f t="shared" si="367"/>
        <v>0</v>
      </c>
      <c r="FP92" s="51">
        <f t="shared" si="367"/>
        <v>0</v>
      </c>
      <c r="FQ92" s="51">
        <f t="shared" si="368"/>
        <v>0</v>
      </c>
      <c r="FR92" s="51">
        <f t="shared" si="368"/>
        <v>0</v>
      </c>
      <c r="FS92" s="51">
        <f t="shared" si="368"/>
        <v>0</v>
      </c>
      <c r="FT92" s="51">
        <f t="shared" si="368"/>
        <v>0</v>
      </c>
      <c r="FU92" s="51">
        <f t="shared" si="368"/>
        <v>0</v>
      </c>
      <c r="FV92" s="51">
        <f t="shared" si="368"/>
        <v>0</v>
      </c>
      <c r="FW92" s="51">
        <f t="shared" si="368"/>
        <v>0</v>
      </c>
      <c r="FX92" s="51">
        <f t="shared" si="368"/>
        <v>0</v>
      </c>
      <c r="FY92" s="51">
        <f t="shared" si="368"/>
        <v>0</v>
      </c>
      <c r="FZ92" s="51">
        <f t="shared" si="368"/>
        <v>0</v>
      </c>
      <c r="GA92" s="51">
        <f t="shared" si="369"/>
        <v>0</v>
      </c>
      <c r="GB92" s="51">
        <f t="shared" si="369"/>
        <v>0</v>
      </c>
      <c r="GC92" s="51">
        <f t="shared" si="369"/>
        <v>0</v>
      </c>
      <c r="GD92" s="51">
        <f t="shared" si="369"/>
        <v>0</v>
      </c>
      <c r="GE92" s="51">
        <f t="shared" si="369"/>
        <v>0</v>
      </c>
      <c r="GF92" s="51">
        <f t="shared" si="369"/>
        <v>0</v>
      </c>
      <c r="GG92" s="51">
        <f t="shared" si="369"/>
        <v>0</v>
      </c>
      <c r="GH92" s="51">
        <f t="shared" si="369"/>
        <v>0</v>
      </c>
      <c r="GI92" s="51">
        <f t="shared" si="369"/>
        <v>0</v>
      </c>
      <c r="GJ92" s="51">
        <f t="shared" si="369"/>
        <v>0</v>
      </c>
      <c r="GK92" s="51">
        <f t="shared" si="370"/>
        <v>0</v>
      </c>
      <c r="GL92" s="51">
        <f t="shared" si="370"/>
        <v>0</v>
      </c>
      <c r="GM92" s="51">
        <f t="shared" si="370"/>
        <v>0</v>
      </c>
      <c r="GN92" s="51">
        <f t="shared" si="370"/>
        <v>0</v>
      </c>
      <c r="GO92" s="51">
        <f t="shared" si="370"/>
        <v>0</v>
      </c>
      <c r="GP92" s="51">
        <f t="shared" si="370"/>
        <v>0</v>
      </c>
      <c r="GQ92" s="51">
        <f t="shared" si="370"/>
        <v>0</v>
      </c>
      <c r="GR92" s="51">
        <f t="shared" si="370"/>
        <v>0</v>
      </c>
      <c r="GS92" s="51">
        <f t="shared" si="370"/>
        <v>0</v>
      </c>
      <c r="GT92" s="51">
        <f t="shared" si="370"/>
        <v>0</v>
      </c>
      <c r="GU92" s="51">
        <f t="shared" si="371"/>
        <v>0</v>
      </c>
      <c r="GV92" s="51">
        <f t="shared" si="371"/>
        <v>0</v>
      </c>
      <c r="GW92" s="51">
        <f t="shared" si="371"/>
        <v>0</v>
      </c>
      <c r="GX92" s="51">
        <f t="shared" si="371"/>
        <v>0</v>
      </c>
      <c r="GY92" s="51">
        <f t="shared" si="371"/>
        <v>0</v>
      </c>
      <c r="GZ92" s="51">
        <f t="shared" si="371"/>
        <v>0</v>
      </c>
      <c r="HA92" s="51">
        <f t="shared" si="371"/>
        <v>0</v>
      </c>
      <c r="HB92" s="51">
        <f t="shared" si="371"/>
        <v>0</v>
      </c>
      <c r="HC92" s="51">
        <f t="shared" si="371"/>
        <v>0</v>
      </c>
      <c r="HD92" s="51">
        <f t="shared" si="371"/>
        <v>0</v>
      </c>
      <c r="HE92" s="51">
        <f t="shared" si="372"/>
        <v>0</v>
      </c>
      <c r="HF92" s="51">
        <f t="shared" si="372"/>
        <v>0</v>
      </c>
      <c r="HG92" s="51">
        <f t="shared" si="372"/>
        <v>0</v>
      </c>
      <c r="HH92" s="51">
        <f t="shared" si="372"/>
        <v>0</v>
      </c>
      <c r="HI92" s="51">
        <f t="shared" si="372"/>
        <v>0</v>
      </c>
      <c r="HJ92" s="51">
        <f t="shared" si="372"/>
        <v>0</v>
      </c>
      <c r="HK92" s="51">
        <f t="shared" si="372"/>
        <v>0</v>
      </c>
      <c r="HL92" s="51">
        <f t="shared" si="372"/>
        <v>0</v>
      </c>
      <c r="HM92" s="51">
        <f t="shared" si="372"/>
        <v>0</v>
      </c>
      <c r="HN92" s="51">
        <f t="shared" si="372"/>
        <v>0</v>
      </c>
      <c r="HO92" s="51">
        <f t="shared" si="372"/>
        <v>0</v>
      </c>
      <c r="HP92" s="51">
        <f t="shared" si="372"/>
        <v>0</v>
      </c>
      <c r="HR92" s="46">
        <v>89</v>
      </c>
      <c r="HS92" s="49">
        <f t="shared" si="310"/>
        <v>445</v>
      </c>
      <c r="HT92" s="52" t="str">
        <f t="shared" si="311"/>
        <v/>
      </c>
      <c r="HU92" s="63">
        <f t="shared" si="312"/>
        <v>0</v>
      </c>
      <c r="HV92" s="50">
        <f t="shared" si="353"/>
        <v>0</v>
      </c>
      <c r="HW92" s="50" t="str">
        <f t="shared" si="306"/>
        <v>07:25</v>
      </c>
      <c r="HX92" s="50">
        <v>0</v>
      </c>
      <c r="HY92" s="62">
        <f>HY91+HX92*Escenario1!$D$15*0.06</f>
        <v>468.72665229745769</v>
      </c>
      <c r="HZ92" s="50">
        <f t="shared" si="313"/>
        <v>0</v>
      </c>
      <c r="IA92" s="64">
        <f>IA91+HZ92*Escenario1!$D$15*0.06</f>
        <v>258.16395932323189</v>
      </c>
      <c r="IB92" s="54"/>
      <c r="IC92" s="47">
        <v>90</v>
      </c>
      <c r="ID92" s="48">
        <f t="shared" si="307"/>
        <v>0</v>
      </c>
      <c r="IE92" s="48">
        <f t="shared" si="373"/>
        <v>0</v>
      </c>
      <c r="IF92" s="48">
        <f t="shared" si="373"/>
        <v>0</v>
      </c>
      <c r="IG92" s="48">
        <f t="shared" si="373"/>
        <v>0</v>
      </c>
      <c r="IH92" s="48">
        <f t="shared" si="373"/>
        <v>0</v>
      </c>
      <c r="II92" s="48">
        <f t="shared" si="373"/>
        <v>0</v>
      </c>
      <c r="IJ92" s="48">
        <f t="shared" si="373"/>
        <v>0</v>
      </c>
      <c r="IK92" s="48">
        <f t="shared" si="373"/>
        <v>0</v>
      </c>
      <c r="IL92" s="48">
        <f t="shared" si="373"/>
        <v>0</v>
      </c>
      <c r="IM92" s="48">
        <f t="shared" si="373"/>
        <v>0</v>
      </c>
      <c r="IN92" s="48">
        <f t="shared" si="373"/>
        <v>0</v>
      </c>
      <c r="IO92" s="48">
        <f t="shared" si="374"/>
        <v>0</v>
      </c>
      <c r="IP92" s="48">
        <f t="shared" si="374"/>
        <v>0</v>
      </c>
      <c r="IQ92" s="48">
        <f t="shared" si="374"/>
        <v>0</v>
      </c>
      <c r="IR92" s="48">
        <f t="shared" si="374"/>
        <v>0</v>
      </c>
      <c r="IS92" s="48">
        <f t="shared" si="374"/>
        <v>0</v>
      </c>
      <c r="IT92" s="48">
        <f t="shared" si="374"/>
        <v>0</v>
      </c>
      <c r="IU92" s="48">
        <f t="shared" si="374"/>
        <v>0</v>
      </c>
      <c r="IV92" s="48">
        <f t="shared" si="374"/>
        <v>0</v>
      </c>
      <c r="IW92" s="48">
        <f t="shared" si="374"/>
        <v>0</v>
      </c>
      <c r="IX92" s="48">
        <f t="shared" si="374"/>
        <v>0</v>
      </c>
      <c r="IY92" s="48">
        <f t="shared" si="375"/>
        <v>0</v>
      </c>
      <c r="IZ92" s="48">
        <f t="shared" si="375"/>
        <v>0</v>
      </c>
      <c r="JA92" s="48">
        <f t="shared" si="375"/>
        <v>0</v>
      </c>
      <c r="JB92" s="48">
        <f t="shared" si="375"/>
        <v>0</v>
      </c>
      <c r="JC92" s="48">
        <f t="shared" si="375"/>
        <v>0</v>
      </c>
      <c r="JD92" s="48">
        <f t="shared" si="375"/>
        <v>0</v>
      </c>
      <c r="JE92" s="48">
        <f t="shared" si="375"/>
        <v>0</v>
      </c>
      <c r="JF92" s="48">
        <f t="shared" si="375"/>
        <v>0</v>
      </c>
      <c r="JG92" s="48">
        <f t="shared" si="375"/>
        <v>0</v>
      </c>
      <c r="JH92" s="48">
        <f t="shared" si="375"/>
        <v>0</v>
      </c>
      <c r="JI92" s="48">
        <f t="shared" si="376"/>
        <v>0</v>
      </c>
      <c r="JJ92" s="48">
        <f t="shared" si="376"/>
        <v>0</v>
      </c>
      <c r="JK92" s="48">
        <f t="shared" si="376"/>
        <v>0</v>
      </c>
      <c r="JL92" s="48">
        <f t="shared" si="376"/>
        <v>0</v>
      </c>
      <c r="JM92" s="48">
        <f t="shared" si="376"/>
        <v>0</v>
      </c>
      <c r="JN92" s="48">
        <f t="shared" si="376"/>
        <v>0</v>
      </c>
      <c r="JO92" s="48">
        <f t="shared" si="376"/>
        <v>0</v>
      </c>
      <c r="JP92" s="48">
        <f t="shared" si="376"/>
        <v>0</v>
      </c>
      <c r="JQ92" s="48">
        <f t="shared" si="376"/>
        <v>0</v>
      </c>
      <c r="JR92" s="48">
        <f t="shared" si="376"/>
        <v>0</v>
      </c>
      <c r="JS92" s="48">
        <f t="shared" si="377"/>
        <v>0</v>
      </c>
      <c r="JT92" s="48">
        <f t="shared" si="377"/>
        <v>0</v>
      </c>
      <c r="JU92" s="48">
        <f t="shared" si="377"/>
        <v>0</v>
      </c>
      <c r="JV92" s="48">
        <f t="shared" si="377"/>
        <v>0</v>
      </c>
      <c r="JW92" s="48">
        <f t="shared" si="377"/>
        <v>0</v>
      </c>
      <c r="JX92" s="48">
        <f t="shared" si="377"/>
        <v>0</v>
      </c>
      <c r="JY92" s="48">
        <f t="shared" si="377"/>
        <v>0</v>
      </c>
      <c r="JZ92" s="48">
        <f t="shared" si="377"/>
        <v>0</v>
      </c>
      <c r="KA92" s="48">
        <f t="shared" si="377"/>
        <v>0</v>
      </c>
      <c r="KB92" s="48">
        <f t="shared" si="377"/>
        <v>0</v>
      </c>
      <c r="KC92" s="48">
        <f t="shared" si="378"/>
        <v>0</v>
      </c>
      <c r="KD92" s="48">
        <f t="shared" si="378"/>
        <v>0</v>
      </c>
      <c r="KE92" s="48">
        <f t="shared" si="378"/>
        <v>0</v>
      </c>
      <c r="KF92" s="48">
        <f t="shared" si="378"/>
        <v>0</v>
      </c>
      <c r="KG92" s="48">
        <f t="shared" si="378"/>
        <v>0</v>
      </c>
      <c r="KH92" s="48">
        <f t="shared" si="378"/>
        <v>0</v>
      </c>
      <c r="KI92" s="48">
        <f t="shared" si="378"/>
        <v>0</v>
      </c>
      <c r="KJ92" s="48">
        <f t="shared" si="378"/>
        <v>0</v>
      </c>
      <c r="KK92" s="48">
        <f t="shared" si="378"/>
        <v>0</v>
      </c>
      <c r="KL92" s="48">
        <f t="shared" si="378"/>
        <v>0</v>
      </c>
      <c r="KM92" s="48">
        <f t="shared" si="379"/>
        <v>0</v>
      </c>
      <c r="KN92" s="48">
        <f t="shared" si="379"/>
        <v>0</v>
      </c>
      <c r="KO92" s="48">
        <f t="shared" si="379"/>
        <v>0</v>
      </c>
      <c r="KP92" s="48">
        <f t="shared" si="379"/>
        <v>0</v>
      </c>
      <c r="KQ92" s="48">
        <f t="shared" si="379"/>
        <v>0</v>
      </c>
      <c r="KR92" s="48">
        <f t="shared" si="379"/>
        <v>0</v>
      </c>
      <c r="KS92" s="48">
        <f t="shared" si="379"/>
        <v>0</v>
      </c>
      <c r="KT92" s="48">
        <f t="shared" si="379"/>
        <v>0</v>
      </c>
      <c r="KU92" s="48">
        <f t="shared" si="379"/>
        <v>0</v>
      </c>
      <c r="KV92" s="48">
        <f t="shared" si="379"/>
        <v>0</v>
      </c>
      <c r="KW92" s="48">
        <f t="shared" si="380"/>
        <v>0</v>
      </c>
      <c r="KX92" s="48">
        <f t="shared" si="380"/>
        <v>0</v>
      </c>
      <c r="KY92" s="48">
        <f t="shared" si="380"/>
        <v>0</v>
      </c>
      <c r="KZ92" s="48">
        <f t="shared" si="380"/>
        <v>0</v>
      </c>
      <c r="LA92" s="48">
        <f t="shared" si="380"/>
        <v>0</v>
      </c>
      <c r="LB92" s="48">
        <f t="shared" si="380"/>
        <v>0</v>
      </c>
      <c r="LC92" s="48">
        <f t="shared" si="380"/>
        <v>0</v>
      </c>
      <c r="LD92" s="48">
        <f t="shared" si="380"/>
        <v>0</v>
      </c>
      <c r="LE92" s="48">
        <f t="shared" si="380"/>
        <v>0</v>
      </c>
      <c r="LF92" s="48">
        <f t="shared" si="380"/>
        <v>4.4751983576649488E-5</v>
      </c>
      <c r="LG92" s="48">
        <f t="shared" si="381"/>
        <v>1.1151658490373781E-4</v>
      </c>
      <c r="LH92" s="48">
        <f t="shared" si="381"/>
        <v>2.5595687974807398E-4</v>
      </c>
      <c r="LI92" s="48">
        <f t="shared" si="381"/>
        <v>5.8604981628922268E-4</v>
      </c>
      <c r="LJ92" s="48">
        <f t="shared" si="381"/>
        <v>1.3658629589843377E-3</v>
      </c>
      <c r="LK92" s="48">
        <f t="shared" si="381"/>
        <v>3.2093238342923826E-3</v>
      </c>
      <c r="LL92" s="48">
        <f t="shared" si="381"/>
        <v>7.8504339864859992E-3</v>
      </c>
      <c r="LM92" s="48">
        <f t="shared" si="381"/>
        <v>1.2976985830460603E-2</v>
      </c>
      <c r="LN92" s="48">
        <f t="shared" si="381"/>
        <v>6.7154609757989992E-3</v>
      </c>
      <c r="LO92" s="48">
        <f t="shared" si="381"/>
        <v>0</v>
      </c>
      <c r="LP92" s="48">
        <f t="shared" si="381"/>
        <v>0</v>
      </c>
      <c r="LQ92" s="48">
        <f t="shared" si="382"/>
        <v>0</v>
      </c>
      <c r="LR92" s="48">
        <f t="shared" si="382"/>
        <v>0</v>
      </c>
      <c r="LS92" s="48">
        <f t="shared" si="382"/>
        <v>0</v>
      </c>
      <c r="LT92" s="48">
        <f t="shared" si="382"/>
        <v>0</v>
      </c>
      <c r="LU92" s="48">
        <f t="shared" si="382"/>
        <v>0</v>
      </c>
      <c r="LV92" s="48">
        <f t="shared" si="382"/>
        <v>0</v>
      </c>
      <c r="LW92" s="48">
        <f t="shared" si="382"/>
        <v>0</v>
      </c>
      <c r="LX92" s="48">
        <f t="shared" si="382"/>
        <v>0</v>
      </c>
      <c r="LY92" s="48">
        <f t="shared" si="382"/>
        <v>0</v>
      </c>
      <c r="LZ92" s="48">
        <f t="shared" si="382"/>
        <v>0</v>
      </c>
      <c r="MA92" s="48">
        <f t="shared" si="383"/>
        <v>0</v>
      </c>
      <c r="MB92" s="48">
        <f t="shared" si="383"/>
        <v>0</v>
      </c>
      <c r="MC92" s="48">
        <f t="shared" si="383"/>
        <v>0</v>
      </c>
      <c r="MD92" s="48">
        <f t="shared" si="383"/>
        <v>0</v>
      </c>
      <c r="ME92" s="48">
        <f t="shared" si="383"/>
        <v>0</v>
      </c>
      <c r="MF92" s="48">
        <f t="shared" si="383"/>
        <v>0</v>
      </c>
      <c r="MG92" s="48">
        <f t="shared" si="383"/>
        <v>0</v>
      </c>
      <c r="MH92" s="48">
        <f t="shared" si="383"/>
        <v>0</v>
      </c>
      <c r="MI92" s="48">
        <f t="shared" si="383"/>
        <v>0</v>
      </c>
      <c r="MJ92" s="48">
        <f t="shared" si="383"/>
        <v>0</v>
      </c>
      <c r="MK92" s="48">
        <f t="shared" si="384"/>
        <v>0</v>
      </c>
      <c r="ML92" s="48">
        <f t="shared" si="384"/>
        <v>0</v>
      </c>
      <c r="MM92" s="48">
        <f t="shared" si="384"/>
        <v>0</v>
      </c>
      <c r="MN92" s="48">
        <f t="shared" si="384"/>
        <v>0</v>
      </c>
      <c r="MO92" s="48">
        <f t="shared" si="384"/>
        <v>0</v>
      </c>
      <c r="MP92" s="48">
        <f t="shared" si="384"/>
        <v>0</v>
      </c>
      <c r="MQ92" s="48">
        <f t="shared" si="384"/>
        <v>0</v>
      </c>
      <c r="MR92" s="48">
        <f t="shared" si="384"/>
        <v>0</v>
      </c>
      <c r="MS92" s="48">
        <f t="shared" si="384"/>
        <v>0</v>
      </c>
      <c r="MT92" s="48">
        <f t="shared" si="384"/>
        <v>0</v>
      </c>
      <c r="MU92" s="48">
        <f t="shared" si="385"/>
        <v>0</v>
      </c>
      <c r="MV92" s="48">
        <f t="shared" si="385"/>
        <v>0</v>
      </c>
      <c r="MW92" s="48">
        <f t="shared" si="385"/>
        <v>0</v>
      </c>
      <c r="MX92" s="48">
        <f t="shared" si="385"/>
        <v>0</v>
      </c>
      <c r="MY92" s="48">
        <f t="shared" si="385"/>
        <v>0</v>
      </c>
      <c r="MZ92" s="48">
        <f t="shared" si="385"/>
        <v>0</v>
      </c>
      <c r="NA92" s="48">
        <f t="shared" si="385"/>
        <v>0</v>
      </c>
      <c r="NB92" s="48">
        <f t="shared" si="385"/>
        <v>0</v>
      </c>
      <c r="NC92" s="48">
        <f t="shared" si="385"/>
        <v>0</v>
      </c>
      <c r="ND92" s="48">
        <f t="shared" si="385"/>
        <v>0</v>
      </c>
      <c r="NE92" s="48">
        <f t="shared" si="386"/>
        <v>0</v>
      </c>
      <c r="NF92" s="48">
        <f t="shared" si="386"/>
        <v>0</v>
      </c>
      <c r="NG92" s="48">
        <f t="shared" si="386"/>
        <v>0</v>
      </c>
      <c r="NH92" s="48">
        <f t="shared" si="386"/>
        <v>0</v>
      </c>
      <c r="NI92" s="48">
        <f t="shared" si="386"/>
        <v>0</v>
      </c>
      <c r="NJ92" s="48">
        <f t="shared" si="386"/>
        <v>0</v>
      </c>
      <c r="NK92" s="48">
        <f t="shared" si="386"/>
        <v>0</v>
      </c>
      <c r="NL92" s="48">
        <f t="shared" si="386"/>
        <v>0</v>
      </c>
      <c r="NM92" s="48">
        <f t="shared" si="386"/>
        <v>0</v>
      </c>
      <c r="NN92" s="48">
        <f t="shared" si="386"/>
        <v>0</v>
      </c>
      <c r="NO92" s="48">
        <f t="shared" si="387"/>
        <v>0</v>
      </c>
      <c r="NP92" s="48">
        <f t="shared" si="387"/>
        <v>0</v>
      </c>
      <c r="NQ92" s="48">
        <f t="shared" si="387"/>
        <v>0</v>
      </c>
      <c r="NR92" s="48">
        <f t="shared" si="387"/>
        <v>0</v>
      </c>
      <c r="NS92" s="48">
        <f t="shared" si="387"/>
        <v>0</v>
      </c>
      <c r="NT92" s="48">
        <f t="shared" si="387"/>
        <v>0</v>
      </c>
      <c r="NU92" s="48">
        <f t="shared" si="387"/>
        <v>0</v>
      </c>
      <c r="NV92" s="48">
        <f t="shared" si="387"/>
        <v>0</v>
      </c>
      <c r="NW92" s="48">
        <f t="shared" si="387"/>
        <v>0</v>
      </c>
      <c r="NX92" s="48">
        <f t="shared" si="387"/>
        <v>0</v>
      </c>
      <c r="NY92" s="48">
        <f t="shared" si="388"/>
        <v>0</v>
      </c>
      <c r="NZ92" s="48">
        <f t="shared" si="388"/>
        <v>0</v>
      </c>
      <c r="OA92" s="48">
        <f t="shared" si="388"/>
        <v>0</v>
      </c>
      <c r="OB92" s="48">
        <f t="shared" si="388"/>
        <v>0</v>
      </c>
      <c r="OC92" s="48">
        <f t="shared" si="388"/>
        <v>0</v>
      </c>
      <c r="OD92" s="48">
        <f t="shared" si="388"/>
        <v>0</v>
      </c>
      <c r="OE92" s="48">
        <f t="shared" si="388"/>
        <v>0</v>
      </c>
      <c r="OF92" s="48">
        <f t="shared" si="388"/>
        <v>0</v>
      </c>
      <c r="OG92" s="48">
        <f t="shared" si="388"/>
        <v>0</v>
      </c>
      <c r="OH92" s="48">
        <f t="shared" si="388"/>
        <v>0</v>
      </c>
      <c r="OI92" s="48">
        <f t="shared" si="389"/>
        <v>0</v>
      </c>
      <c r="OJ92" s="48">
        <f t="shared" si="389"/>
        <v>0</v>
      </c>
      <c r="OK92" s="48">
        <f t="shared" si="389"/>
        <v>0</v>
      </c>
      <c r="OL92" s="48">
        <f t="shared" si="389"/>
        <v>0</v>
      </c>
      <c r="OM92" s="48">
        <f t="shared" si="389"/>
        <v>0</v>
      </c>
      <c r="ON92" s="48">
        <f t="shared" si="389"/>
        <v>0</v>
      </c>
      <c r="OO92" s="48">
        <f t="shared" si="389"/>
        <v>0</v>
      </c>
      <c r="OP92" s="48">
        <f t="shared" si="389"/>
        <v>0</v>
      </c>
      <c r="OQ92" s="48">
        <f t="shared" si="389"/>
        <v>0</v>
      </c>
      <c r="OR92" s="48">
        <f t="shared" si="389"/>
        <v>0</v>
      </c>
      <c r="OS92" s="48">
        <f t="shared" si="390"/>
        <v>0</v>
      </c>
      <c r="OT92" s="48">
        <f t="shared" si="390"/>
        <v>0</v>
      </c>
      <c r="OU92" s="48">
        <f t="shared" si="390"/>
        <v>0</v>
      </c>
      <c r="OV92" s="48">
        <f t="shared" si="390"/>
        <v>0</v>
      </c>
      <c r="OW92" s="48">
        <f t="shared" si="390"/>
        <v>0</v>
      </c>
      <c r="OX92" s="48">
        <f t="shared" si="390"/>
        <v>0</v>
      </c>
      <c r="OY92" s="48">
        <f t="shared" si="390"/>
        <v>0</v>
      </c>
      <c r="OZ92" s="48">
        <f t="shared" si="390"/>
        <v>0</v>
      </c>
      <c r="PA92" s="48">
        <f t="shared" si="390"/>
        <v>0</v>
      </c>
      <c r="PB92" s="48">
        <f t="shared" si="390"/>
        <v>0</v>
      </c>
      <c r="PC92" s="48">
        <f t="shared" si="391"/>
        <v>0</v>
      </c>
      <c r="PD92" s="48">
        <f t="shared" si="391"/>
        <v>0</v>
      </c>
      <c r="PE92" s="48">
        <f t="shared" si="391"/>
        <v>0</v>
      </c>
      <c r="PF92" s="48">
        <f t="shared" si="391"/>
        <v>0</v>
      </c>
      <c r="PG92" s="48">
        <f t="shared" si="391"/>
        <v>0</v>
      </c>
      <c r="PH92" s="48">
        <f t="shared" si="391"/>
        <v>0</v>
      </c>
      <c r="PI92" s="48">
        <f t="shared" si="391"/>
        <v>0</v>
      </c>
      <c r="PJ92" s="48">
        <f t="shared" si="391"/>
        <v>0</v>
      </c>
      <c r="PK92" s="48">
        <f t="shared" si="391"/>
        <v>0</v>
      </c>
      <c r="PL92" s="48">
        <f t="shared" si="391"/>
        <v>0</v>
      </c>
      <c r="PM92" s="48">
        <f t="shared" si="391"/>
        <v>0</v>
      </c>
      <c r="PN92" s="48">
        <f t="shared" si="391"/>
        <v>0</v>
      </c>
    </row>
    <row r="93" spans="1:430" x14ac:dyDescent="0.3">
      <c r="A93" s="34">
        <v>0.1</v>
      </c>
      <c r="B93" s="34">
        <v>1</v>
      </c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S93" s="12"/>
      <c r="W93" s="46">
        <v>90</v>
      </c>
      <c r="X93" s="49">
        <f t="shared" si="308"/>
        <v>450</v>
      </c>
      <c r="Y93" s="52" t="str">
        <f t="shared" si="303"/>
        <v/>
      </c>
      <c r="Z93" s="63">
        <f t="shared" si="304"/>
        <v>0</v>
      </c>
      <c r="AA93" s="50">
        <f t="shared" si="352"/>
        <v>0</v>
      </c>
      <c r="AB93" s="50">
        <v>0</v>
      </c>
      <c r="AC93" s="62">
        <f t="shared" si="309"/>
        <v>211.7758949671387</v>
      </c>
      <c r="AD93" s="54"/>
      <c r="AE93" s="46">
        <v>91</v>
      </c>
      <c r="AF93" s="51">
        <f t="shared" si="305"/>
        <v>0</v>
      </c>
      <c r="AG93" s="51">
        <f t="shared" si="354"/>
        <v>0</v>
      </c>
      <c r="AH93" s="51">
        <f t="shared" si="354"/>
        <v>0</v>
      </c>
      <c r="AI93" s="51">
        <f t="shared" si="354"/>
        <v>0</v>
      </c>
      <c r="AJ93" s="51">
        <f t="shared" si="354"/>
        <v>0</v>
      </c>
      <c r="AK93" s="51">
        <f t="shared" si="354"/>
        <v>0</v>
      </c>
      <c r="AL93" s="51">
        <f t="shared" si="354"/>
        <v>0</v>
      </c>
      <c r="AM93" s="51">
        <f t="shared" si="354"/>
        <v>0</v>
      </c>
      <c r="AN93" s="51">
        <f t="shared" si="354"/>
        <v>0</v>
      </c>
      <c r="AO93" s="51">
        <f t="shared" si="354"/>
        <v>0</v>
      </c>
      <c r="AP93" s="51">
        <f t="shared" si="354"/>
        <v>0</v>
      </c>
      <c r="AQ93" s="51">
        <f t="shared" si="355"/>
        <v>0</v>
      </c>
      <c r="AR93" s="51">
        <f t="shared" si="355"/>
        <v>0</v>
      </c>
      <c r="AS93" s="51">
        <f t="shared" si="355"/>
        <v>0</v>
      </c>
      <c r="AT93" s="51">
        <f t="shared" si="355"/>
        <v>0</v>
      </c>
      <c r="AU93" s="51">
        <f t="shared" si="355"/>
        <v>0</v>
      </c>
      <c r="AV93" s="51">
        <f t="shared" si="355"/>
        <v>0</v>
      </c>
      <c r="AW93" s="51">
        <f t="shared" si="355"/>
        <v>0</v>
      </c>
      <c r="AX93" s="51">
        <f t="shared" si="355"/>
        <v>0</v>
      </c>
      <c r="AY93" s="51">
        <f t="shared" si="355"/>
        <v>0</v>
      </c>
      <c r="AZ93" s="51">
        <f t="shared" si="355"/>
        <v>0</v>
      </c>
      <c r="BA93" s="51">
        <f t="shared" si="356"/>
        <v>0</v>
      </c>
      <c r="BB93" s="51">
        <f t="shared" si="356"/>
        <v>0</v>
      </c>
      <c r="BC93" s="51">
        <f t="shared" si="356"/>
        <v>0</v>
      </c>
      <c r="BD93" s="51">
        <f t="shared" si="356"/>
        <v>0</v>
      </c>
      <c r="BE93" s="51">
        <f t="shared" si="356"/>
        <v>0</v>
      </c>
      <c r="BF93" s="51">
        <f t="shared" si="356"/>
        <v>0</v>
      </c>
      <c r="BG93" s="51">
        <f t="shared" si="356"/>
        <v>0</v>
      </c>
      <c r="BH93" s="51">
        <f t="shared" si="356"/>
        <v>0</v>
      </c>
      <c r="BI93" s="51">
        <f t="shared" si="356"/>
        <v>0</v>
      </c>
      <c r="BJ93" s="51">
        <f t="shared" si="356"/>
        <v>0</v>
      </c>
      <c r="BK93" s="51">
        <f t="shared" si="357"/>
        <v>0</v>
      </c>
      <c r="BL93" s="51">
        <f t="shared" si="357"/>
        <v>0</v>
      </c>
      <c r="BM93" s="51">
        <f t="shared" si="357"/>
        <v>0</v>
      </c>
      <c r="BN93" s="51">
        <f t="shared" si="357"/>
        <v>0</v>
      </c>
      <c r="BO93" s="51">
        <f t="shared" si="357"/>
        <v>0</v>
      </c>
      <c r="BP93" s="51">
        <f t="shared" si="357"/>
        <v>0</v>
      </c>
      <c r="BQ93" s="51">
        <f t="shared" si="357"/>
        <v>0</v>
      </c>
      <c r="BR93" s="51">
        <f t="shared" si="357"/>
        <v>0</v>
      </c>
      <c r="BS93" s="51">
        <f t="shared" si="357"/>
        <v>0</v>
      </c>
      <c r="BT93" s="51">
        <f t="shared" si="357"/>
        <v>0</v>
      </c>
      <c r="BU93" s="51">
        <f t="shared" si="358"/>
        <v>0</v>
      </c>
      <c r="BV93" s="51">
        <f t="shared" si="358"/>
        <v>0</v>
      </c>
      <c r="BW93" s="51">
        <f t="shared" si="358"/>
        <v>0</v>
      </c>
      <c r="BX93" s="51">
        <f t="shared" si="358"/>
        <v>0</v>
      </c>
      <c r="BY93" s="51">
        <f t="shared" si="358"/>
        <v>0</v>
      </c>
      <c r="BZ93" s="51">
        <f t="shared" si="358"/>
        <v>0</v>
      </c>
      <c r="CA93" s="51">
        <f t="shared" si="358"/>
        <v>0</v>
      </c>
      <c r="CB93" s="51">
        <f t="shared" si="358"/>
        <v>0</v>
      </c>
      <c r="CC93" s="51">
        <f t="shared" si="358"/>
        <v>0</v>
      </c>
      <c r="CD93" s="51">
        <f t="shared" si="358"/>
        <v>0</v>
      </c>
      <c r="CE93" s="51">
        <f t="shared" si="359"/>
        <v>0</v>
      </c>
      <c r="CF93" s="51">
        <f t="shared" si="359"/>
        <v>0</v>
      </c>
      <c r="CG93" s="51">
        <f t="shared" si="359"/>
        <v>0</v>
      </c>
      <c r="CH93" s="51">
        <f t="shared" si="359"/>
        <v>0</v>
      </c>
      <c r="CI93" s="51">
        <f t="shared" si="359"/>
        <v>0</v>
      </c>
      <c r="CJ93" s="51">
        <f t="shared" si="359"/>
        <v>0</v>
      </c>
      <c r="CK93" s="51">
        <f t="shared" si="359"/>
        <v>0</v>
      </c>
      <c r="CL93" s="51">
        <f t="shared" si="359"/>
        <v>0</v>
      </c>
      <c r="CM93" s="51">
        <f t="shared" si="359"/>
        <v>0</v>
      </c>
      <c r="CN93" s="51">
        <f t="shared" si="359"/>
        <v>0</v>
      </c>
      <c r="CO93" s="51">
        <f t="shared" si="360"/>
        <v>0</v>
      </c>
      <c r="CP93" s="51">
        <f t="shared" si="360"/>
        <v>0</v>
      </c>
      <c r="CQ93" s="51">
        <f t="shared" si="360"/>
        <v>0</v>
      </c>
      <c r="CR93" s="51">
        <f t="shared" si="360"/>
        <v>0</v>
      </c>
      <c r="CS93" s="51">
        <f t="shared" si="360"/>
        <v>0</v>
      </c>
      <c r="CT93" s="51">
        <f t="shared" si="360"/>
        <v>0</v>
      </c>
      <c r="CU93" s="51">
        <f t="shared" si="360"/>
        <v>0</v>
      </c>
      <c r="CV93" s="51">
        <f t="shared" si="360"/>
        <v>0</v>
      </c>
      <c r="CW93" s="51">
        <f t="shared" si="360"/>
        <v>0</v>
      </c>
      <c r="CX93" s="51">
        <f t="shared" si="360"/>
        <v>1.4372901692793086E-5</v>
      </c>
      <c r="CY93" s="51">
        <f t="shared" si="361"/>
        <v>2.7857067307628778E-5</v>
      </c>
      <c r="CZ93" s="51">
        <f t="shared" si="361"/>
        <v>4.1075027703360157E-5</v>
      </c>
      <c r="DA93" s="51">
        <f t="shared" si="361"/>
        <v>5.9699549011322866E-5</v>
      </c>
      <c r="DB93" s="51">
        <f t="shared" si="361"/>
        <v>8.7540741517313391E-5</v>
      </c>
      <c r="DC93" s="51">
        <f t="shared" si="361"/>
        <v>1.2837388479443857E-4</v>
      </c>
      <c r="DD93" s="51">
        <f t="shared" si="361"/>
        <v>1.8776725283595457E-4</v>
      </c>
      <c r="DE93" s="51">
        <f t="shared" si="361"/>
        <v>2.7490993918839258E-4</v>
      </c>
      <c r="DF93" s="51">
        <f t="shared" si="361"/>
        <v>4.0443968208431289E-4</v>
      </c>
      <c r="DG93" s="51">
        <f t="shared" si="361"/>
        <v>5.9827068957529241E-4</v>
      </c>
      <c r="DH93" s="51">
        <f t="shared" si="361"/>
        <v>8.8742146466493359E-4</v>
      </c>
      <c r="DI93" s="51">
        <f t="shared" si="362"/>
        <v>1.3138426304416823E-3</v>
      </c>
      <c r="DJ93" s="51">
        <f t="shared" si="362"/>
        <v>1.9322447552118155E-3</v>
      </c>
      <c r="DK93" s="51">
        <f t="shared" si="362"/>
        <v>2.9578823769679957E-3</v>
      </c>
      <c r="DL93" s="51">
        <f t="shared" si="362"/>
        <v>4.3725776573519236E-3</v>
      </c>
      <c r="DM93" s="51">
        <f t="shared" si="362"/>
        <v>5.6037913669719245E-3</v>
      </c>
      <c r="DN93" s="51">
        <f t="shared" si="362"/>
        <v>6.0067150249743864E-3</v>
      </c>
      <c r="DO93" s="51">
        <f t="shared" si="362"/>
        <v>5.0334268353983951E-3</v>
      </c>
      <c r="DP93" s="51">
        <f t="shared" si="362"/>
        <v>2.648818732339102E-3</v>
      </c>
      <c r="DQ93" s="51">
        <f t="shared" si="362"/>
        <v>7.6072713075802073E-4</v>
      </c>
      <c r="DR93" s="51">
        <f t="shared" si="362"/>
        <v>0</v>
      </c>
      <c r="DS93" s="51">
        <f t="shared" si="363"/>
        <v>0</v>
      </c>
      <c r="DT93" s="51">
        <f t="shared" si="363"/>
        <v>0</v>
      </c>
      <c r="DU93" s="51">
        <f t="shared" si="363"/>
        <v>0</v>
      </c>
      <c r="DV93" s="51">
        <f t="shared" si="363"/>
        <v>0</v>
      </c>
      <c r="DW93" s="51">
        <f t="shared" si="363"/>
        <v>0</v>
      </c>
      <c r="DX93" s="51">
        <f t="shared" si="363"/>
        <v>0</v>
      </c>
      <c r="DY93" s="51">
        <f t="shared" si="363"/>
        <v>0</v>
      </c>
      <c r="DZ93" s="51">
        <f t="shared" si="363"/>
        <v>0</v>
      </c>
      <c r="EA93" s="51">
        <f t="shared" si="363"/>
        <v>0</v>
      </c>
      <c r="EB93" s="51">
        <f t="shared" si="363"/>
        <v>0</v>
      </c>
      <c r="EC93" s="51">
        <f t="shared" si="364"/>
        <v>0</v>
      </c>
      <c r="ED93" s="51">
        <f t="shared" si="364"/>
        <v>0</v>
      </c>
      <c r="EE93" s="51">
        <f t="shared" si="364"/>
        <v>0</v>
      </c>
      <c r="EF93" s="51">
        <f t="shared" si="364"/>
        <v>0</v>
      </c>
      <c r="EG93" s="51">
        <f t="shared" si="364"/>
        <v>0</v>
      </c>
      <c r="EH93" s="51">
        <f t="shared" si="364"/>
        <v>0</v>
      </c>
      <c r="EI93" s="51">
        <f t="shared" si="364"/>
        <v>0</v>
      </c>
      <c r="EJ93" s="51">
        <f t="shared" si="364"/>
        <v>0</v>
      </c>
      <c r="EK93" s="51">
        <f t="shared" si="364"/>
        <v>0</v>
      </c>
      <c r="EL93" s="51">
        <f t="shared" si="364"/>
        <v>0</v>
      </c>
      <c r="EM93" s="51">
        <f t="shared" si="365"/>
        <v>0</v>
      </c>
      <c r="EN93" s="51">
        <f t="shared" si="365"/>
        <v>0</v>
      </c>
      <c r="EO93" s="51">
        <f t="shared" si="365"/>
        <v>0</v>
      </c>
      <c r="EP93" s="51">
        <f t="shared" si="365"/>
        <v>0</v>
      </c>
      <c r="EQ93" s="51">
        <f t="shared" si="365"/>
        <v>0</v>
      </c>
      <c r="ER93" s="51">
        <f t="shared" si="365"/>
        <v>0</v>
      </c>
      <c r="ES93" s="51">
        <f t="shared" si="365"/>
        <v>0</v>
      </c>
      <c r="ET93" s="51">
        <f t="shared" si="365"/>
        <v>0</v>
      </c>
      <c r="EU93" s="51">
        <f t="shared" si="365"/>
        <v>0</v>
      </c>
      <c r="EV93" s="51">
        <f t="shared" si="365"/>
        <v>0</v>
      </c>
      <c r="EW93" s="51">
        <f t="shared" si="366"/>
        <v>0</v>
      </c>
      <c r="EX93" s="51">
        <f t="shared" si="366"/>
        <v>0</v>
      </c>
      <c r="EY93" s="51">
        <f t="shared" si="366"/>
        <v>0</v>
      </c>
      <c r="EZ93" s="51">
        <f t="shared" si="366"/>
        <v>0</v>
      </c>
      <c r="FA93" s="51">
        <f t="shared" si="366"/>
        <v>0</v>
      </c>
      <c r="FB93" s="51">
        <f t="shared" si="366"/>
        <v>0</v>
      </c>
      <c r="FC93" s="51">
        <f t="shared" si="366"/>
        <v>0</v>
      </c>
      <c r="FD93" s="51">
        <f t="shared" si="366"/>
        <v>0</v>
      </c>
      <c r="FE93" s="51">
        <f t="shared" si="366"/>
        <v>0</v>
      </c>
      <c r="FF93" s="51">
        <f t="shared" si="366"/>
        <v>0</v>
      </c>
      <c r="FG93" s="51">
        <f t="shared" si="367"/>
        <v>0</v>
      </c>
      <c r="FH93" s="51">
        <f t="shared" si="367"/>
        <v>0</v>
      </c>
      <c r="FI93" s="51">
        <f t="shared" si="367"/>
        <v>0</v>
      </c>
      <c r="FJ93" s="51">
        <f t="shared" si="367"/>
        <v>0</v>
      </c>
      <c r="FK93" s="51">
        <f t="shared" si="367"/>
        <v>0</v>
      </c>
      <c r="FL93" s="51">
        <f t="shared" si="367"/>
        <v>0</v>
      </c>
      <c r="FM93" s="51">
        <f t="shared" si="367"/>
        <v>0</v>
      </c>
      <c r="FN93" s="51">
        <f t="shared" si="367"/>
        <v>0</v>
      </c>
      <c r="FO93" s="51">
        <f t="shared" si="367"/>
        <v>0</v>
      </c>
      <c r="FP93" s="51">
        <f t="shared" si="367"/>
        <v>0</v>
      </c>
      <c r="FQ93" s="51">
        <f t="shared" si="368"/>
        <v>0</v>
      </c>
      <c r="FR93" s="51">
        <f t="shared" si="368"/>
        <v>0</v>
      </c>
      <c r="FS93" s="51">
        <f t="shared" si="368"/>
        <v>0</v>
      </c>
      <c r="FT93" s="51">
        <f t="shared" si="368"/>
        <v>0</v>
      </c>
      <c r="FU93" s="51">
        <f t="shared" si="368"/>
        <v>0</v>
      </c>
      <c r="FV93" s="51">
        <f t="shared" si="368"/>
        <v>0</v>
      </c>
      <c r="FW93" s="51">
        <f t="shared" si="368"/>
        <v>0</v>
      </c>
      <c r="FX93" s="51">
        <f t="shared" si="368"/>
        <v>0</v>
      </c>
      <c r="FY93" s="51">
        <f t="shared" si="368"/>
        <v>0</v>
      </c>
      <c r="FZ93" s="51">
        <f t="shared" si="368"/>
        <v>0</v>
      </c>
      <c r="GA93" s="51">
        <f t="shared" si="369"/>
        <v>0</v>
      </c>
      <c r="GB93" s="51">
        <f t="shared" si="369"/>
        <v>0</v>
      </c>
      <c r="GC93" s="51">
        <f t="shared" si="369"/>
        <v>0</v>
      </c>
      <c r="GD93" s="51">
        <f t="shared" si="369"/>
        <v>0</v>
      </c>
      <c r="GE93" s="51">
        <f t="shared" si="369"/>
        <v>0</v>
      </c>
      <c r="GF93" s="51">
        <f t="shared" si="369"/>
        <v>0</v>
      </c>
      <c r="GG93" s="51">
        <f t="shared" si="369"/>
        <v>0</v>
      </c>
      <c r="GH93" s="51">
        <f t="shared" si="369"/>
        <v>0</v>
      </c>
      <c r="GI93" s="51">
        <f t="shared" si="369"/>
        <v>0</v>
      </c>
      <c r="GJ93" s="51">
        <f t="shared" si="369"/>
        <v>0</v>
      </c>
      <c r="GK93" s="51">
        <f t="shared" si="370"/>
        <v>0</v>
      </c>
      <c r="GL93" s="51">
        <f t="shared" si="370"/>
        <v>0</v>
      </c>
      <c r="GM93" s="51">
        <f t="shared" si="370"/>
        <v>0</v>
      </c>
      <c r="GN93" s="51">
        <f t="shared" si="370"/>
        <v>0</v>
      </c>
      <c r="GO93" s="51">
        <f t="shared" si="370"/>
        <v>0</v>
      </c>
      <c r="GP93" s="51">
        <f t="shared" si="370"/>
        <v>0</v>
      </c>
      <c r="GQ93" s="51">
        <f t="shared" si="370"/>
        <v>0</v>
      </c>
      <c r="GR93" s="51">
        <f t="shared" si="370"/>
        <v>0</v>
      </c>
      <c r="GS93" s="51">
        <f t="shared" si="370"/>
        <v>0</v>
      </c>
      <c r="GT93" s="51">
        <f t="shared" si="370"/>
        <v>0</v>
      </c>
      <c r="GU93" s="51">
        <f t="shared" si="371"/>
        <v>0</v>
      </c>
      <c r="GV93" s="51">
        <f t="shared" si="371"/>
        <v>0</v>
      </c>
      <c r="GW93" s="51">
        <f t="shared" si="371"/>
        <v>0</v>
      </c>
      <c r="GX93" s="51">
        <f t="shared" si="371"/>
        <v>0</v>
      </c>
      <c r="GY93" s="51">
        <f t="shared" si="371"/>
        <v>0</v>
      </c>
      <c r="GZ93" s="51">
        <f t="shared" si="371"/>
        <v>0</v>
      </c>
      <c r="HA93" s="51">
        <f t="shared" si="371"/>
        <v>0</v>
      </c>
      <c r="HB93" s="51">
        <f t="shared" si="371"/>
        <v>0</v>
      </c>
      <c r="HC93" s="51">
        <f t="shared" si="371"/>
        <v>0</v>
      </c>
      <c r="HD93" s="51">
        <f t="shared" si="371"/>
        <v>0</v>
      </c>
      <c r="HE93" s="51">
        <f t="shared" si="372"/>
        <v>0</v>
      </c>
      <c r="HF93" s="51">
        <f t="shared" si="372"/>
        <v>0</v>
      </c>
      <c r="HG93" s="51">
        <f t="shared" si="372"/>
        <v>0</v>
      </c>
      <c r="HH93" s="51">
        <f t="shared" si="372"/>
        <v>0</v>
      </c>
      <c r="HI93" s="51">
        <f t="shared" si="372"/>
        <v>0</v>
      </c>
      <c r="HJ93" s="51">
        <f t="shared" si="372"/>
        <v>0</v>
      </c>
      <c r="HK93" s="51">
        <f t="shared" si="372"/>
        <v>0</v>
      </c>
      <c r="HL93" s="51">
        <f t="shared" si="372"/>
        <v>0</v>
      </c>
      <c r="HM93" s="51">
        <f t="shared" si="372"/>
        <v>0</v>
      </c>
      <c r="HN93" s="51">
        <f t="shared" si="372"/>
        <v>0</v>
      </c>
      <c r="HO93" s="51">
        <f t="shared" si="372"/>
        <v>0</v>
      </c>
      <c r="HP93" s="51">
        <f t="shared" si="372"/>
        <v>0</v>
      </c>
      <c r="HR93" s="46">
        <v>90</v>
      </c>
      <c r="HS93" s="49">
        <f t="shared" si="310"/>
        <v>450</v>
      </c>
      <c r="HT93" s="52" t="str">
        <f t="shared" si="311"/>
        <v/>
      </c>
      <c r="HU93" s="63">
        <f t="shared" si="312"/>
        <v>0</v>
      </c>
      <c r="HV93" s="50">
        <f t="shared" si="353"/>
        <v>0</v>
      </c>
      <c r="HW93" s="50" t="str">
        <f t="shared" si="306"/>
        <v>07:30</v>
      </c>
      <c r="HX93" s="50">
        <v>0</v>
      </c>
      <c r="HY93" s="62">
        <f>HY92+HX93*Escenario1!$D$15*0.06</f>
        <v>468.72665229745769</v>
      </c>
      <c r="HZ93" s="50">
        <f t="shared" si="313"/>
        <v>0</v>
      </c>
      <c r="IA93" s="64">
        <f>IA92+HZ93*Escenario1!$D$15*0.06</f>
        <v>258.16395932323189</v>
      </c>
      <c r="IB93" s="54"/>
      <c r="IC93" s="47">
        <v>91</v>
      </c>
      <c r="ID93" s="48">
        <f t="shared" si="307"/>
        <v>0</v>
      </c>
      <c r="IE93" s="48">
        <f t="shared" si="373"/>
        <v>0</v>
      </c>
      <c r="IF93" s="48">
        <f t="shared" si="373"/>
        <v>0</v>
      </c>
      <c r="IG93" s="48">
        <f t="shared" si="373"/>
        <v>0</v>
      </c>
      <c r="IH93" s="48">
        <f t="shared" si="373"/>
        <v>0</v>
      </c>
      <c r="II93" s="48">
        <f t="shared" si="373"/>
        <v>0</v>
      </c>
      <c r="IJ93" s="48">
        <f t="shared" si="373"/>
        <v>0</v>
      </c>
      <c r="IK93" s="48">
        <f t="shared" si="373"/>
        <v>0</v>
      </c>
      <c r="IL93" s="48">
        <f t="shared" si="373"/>
        <v>0</v>
      </c>
      <c r="IM93" s="48">
        <f t="shared" si="373"/>
        <v>0</v>
      </c>
      <c r="IN93" s="48">
        <f t="shared" si="373"/>
        <v>0</v>
      </c>
      <c r="IO93" s="48">
        <f t="shared" si="374"/>
        <v>0</v>
      </c>
      <c r="IP93" s="48">
        <f t="shared" si="374"/>
        <v>0</v>
      </c>
      <c r="IQ93" s="48">
        <f t="shared" si="374"/>
        <v>0</v>
      </c>
      <c r="IR93" s="48">
        <f t="shared" si="374"/>
        <v>0</v>
      </c>
      <c r="IS93" s="48">
        <f t="shared" si="374"/>
        <v>0</v>
      </c>
      <c r="IT93" s="48">
        <f t="shared" si="374"/>
        <v>0</v>
      </c>
      <c r="IU93" s="48">
        <f t="shared" si="374"/>
        <v>0</v>
      </c>
      <c r="IV93" s="48">
        <f t="shared" si="374"/>
        <v>0</v>
      </c>
      <c r="IW93" s="48">
        <f t="shared" si="374"/>
        <v>0</v>
      </c>
      <c r="IX93" s="48">
        <f t="shared" si="374"/>
        <v>0</v>
      </c>
      <c r="IY93" s="48">
        <f t="shared" si="375"/>
        <v>0</v>
      </c>
      <c r="IZ93" s="48">
        <f t="shared" si="375"/>
        <v>0</v>
      </c>
      <c r="JA93" s="48">
        <f t="shared" si="375"/>
        <v>0</v>
      </c>
      <c r="JB93" s="48">
        <f t="shared" si="375"/>
        <v>0</v>
      </c>
      <c r="JC93" s="48">
        <f t="shared" si="375"/>
        <v>0</v>
      </c>
      <c r="JD93" s="48">
        <f t="shared" si="375"/>
        <v>0</v>
      </c>
      <c r="JE93" s="48">
        <f t="shared" si="375"/>
        <v>0</v>
      </c>
      <c r="JF93" s="48">
        <f t="shared" si="375"/>
        <v>0</v>
      </c>
      <c r="JG93" s="48">
        <f t="shared" si="375"/>
        <v>0</v>
      </c>
      <c r="JH93" s="48">
        <f t="shared" si="375"/>
        <v>0</v>
      </c>
      <c r="JI93" s="48">
        <f t="shared" si="376"/>
        <v>0</v>
      </c>
      <c r="JJ93" s="48">
        <f t="shared" si="376"/>
        <v>0</v>
      </c>
      <c r="JK93" s="48">
        <f t="shared" si="376"/>
        <v>0</v>
      </c>
      <c r="JL93" s="48">
        <f t="shared" si="376"/>
        <v>0</v>
      </c>
      <c r="JM93" s="48">
        <f t="shared" si="376"/>
        <v>0</v>
      </c>
      <c r="JN93" s="48">
        <f t="shared" si="376"/>
        <v>0</v>
      </c>
      <c r="JO93" s="48">
        <f t="shared" si="376"/>
        <v>0</v>
      </c>
      <c r="JP93" s="48">
        <f t="shared" si="376"/>
        <v>0</v>
      </c>
      <c r="JQ93" s="48">
        <f t="shared" si="376"/>
        <v>0</v>
      </c>
      <c r="JR93" s="48">
        <f t="shared" si="376"/>
        <v>0</v>
      </c>
      <c r="JS93" s="48">
        <f t="shared" si="377"/>
        <v>0</v>
      </c>
      <c r="JT93" s="48">
        <f t="shared" si="377"/>
        <v>0</v>
      </c>
      <c r="JU93" s="48">
        <f t="shared" si="377"/>
        <v>0</v>
      </c>
      <c r="JV93" s="48">
        <f t="shared" si="377"/>
        <v>0</v>
      </c>
      <c r="JW93" s="48">
        <f t="shared" si="377"/>
        <v>0</v>
      </c>
      <c r="JX93" s="48">
        <f t="shared" si="377"/>
        <v>0</v>
      </c>
      <c r="JY93" s="48">
        <f t="shared" si="377"/>
        <v>0</v>
      </c>
      <c r="JZ93" s="48">
        <f t="shared" si="377"/>
        <v>0</v>
      </c>
      <c r="KA93" s="48">
        <f t="shared" si="377"/>
        <v>0</v>
      </c>
      <c r="KB93" s="48">
        <f t="shared" si="377"/>
        <v>0</v>
      </c>
      <c r="KC93" s="48">
        <f t="shared" si="378"/>
        <v>0</v>
      </c>
      <c r="KD93" s="48">
        <f t="shared" si="378"/>
        <v>0</v>
      </c>
      <c r="KE93" s="48">
        <f t="shared" si="378"/>
        <v>0</v>
      </c>
      <c r="KF93" s="48">
        <f t="shared" si="378"/>
        <v>0</v>
      </c>
      <c r="KG93" s="48">
        <f t="shared" si="378"/>
        <v>0</v>
      </c>
      <c r="KH93" s="48">
        <f t="shared" si="378"/>
        <v>0</v>
      </c>
      <c r="KI93" s="48">
        <f t="shared" si="378"/>
        <v>0</v>
      </c>
      <c r="KJ93" s="48">
        <f t="shared" si="378"/>
        <v>0</v>
      </c>
      <c r="KK93" s="48">
        <f t="shared" si="378"/>
        <v>0</v>
      </c>
      <c r="KL93" s="48">
        <f t="shared" si="378"/>
        <v>0</v>
      </c>
      <c r="KM93" s="48">
        <f t="shared" si="379"/>
        <v>0</v>
      </c>
      <c r="KN93" s="48">
        <f t="shared" si="379"/>
        <v>0</v>
      </c>
      <c r="KO93" s="48">
        <f t="shared" si="379"/>
        <v>0</v>
      </c>
      <c r="KP93" s="48">
        <f t="shared" si="379"/>
        <v>0</v>
      </c>
      <c r="KQ93" s="48">
        <f t="shared" si="379"/>
        <v>0</v>
      </c>
      <c r="KR93" s="48">
        <f t="shared" si="379"/>
        <v>0</v>
      </c>
      <c r="KS93" s="48">
        <f t="shared" si="379"/>
        <v>0</v>
      </c>
      <c r="KT93" s="48">
        <f t="shared" si="379"/>
        <v>0</v>
      </c>
      <c r="KU93" s="48">
        <f t="shared" si="379"/>
        <v>0</v>
      </c>
      <c r="KV93" s="48">
        <f t="shared" si="379"/>
        <v>0</v>
      </c>
      <c r="KW93" s="48">
        <f t="shared" si="380"/>
        <v>0</v>
      </c>
      <c r="KX93" s="48">
        <f t="shared" si="380"/>
        <v>0</v>
      </c>
      <c r="KY93" s="48">
        <f t="shared" si="380"/>
        <v>0</v>
      </c>
      <c r="KZ93" s="48">
        <f t="shared" si="380"/>
        <v>0</v>
      </c>
      <c r="LA93" s="48">
        <f t="shared" si="380"/>
        <v>0</v>
      </c>
      <c r="LB93" s="48">
        <f t="shared" si="380"/>
        <v>0</v>
      </c>
      <c r="LC93" s="48">
        <f t="shared" si="380"/>
        <v>0</v>
      </c>
      <c r="LD93" s="48">
        <f t="shared" si="380"/>
        <v>0</v>
      </c>
      <c r="LE93" s="48">
        <f t="shared" si="380"/>
        <v>0</v>
      </c>
      <c r="LF93" s="48">
        <f t="shared" si="380"/>
        <v>0</v>
      </c>
      <c r="LG93" s="48">
        <f t="shared" si="381"/>
        <v>4.4751983576649488E-5</v>
      </c>
      <c r="LH93" s="48">
        <f t="shared" si="381"/>
        <v>1.1151658490373781E-4</v>
      </c>
      <c r="LI93" s="48">
        <f t="shared" si="381"/>
        <v>2.5595687974807398E-4</v>
      </c>
      <c r="LJ93" s="48">
        <f t="shared" si="381"/>
        <v>5.8604981628922268E-4</v>
      </c>
      <c r="LK93" s="48">
        <f t="shared" si="381"/>
        <v>1.3658629589843377E-3</v>
      </c>
      <c r="LL93" s="48">
        <f t="shared" si="381"/>
        <v>3.2093238342923826E-3</v>
      </c>
      <c r="LM93" s="48">
        <f t="shared" si="381"/>
        <v>7.8504339864859992E-3</v>
      </c>
      <c r="LN93" s="48">
        <f t="shared" si="381"/>
        <v>1.2976985830460603E-2</v>
      </c>
      <c r="LO93" s="48">
        <f t="shared" si="381"/>
        <v>6.7154609757989992E-3</v>
      </c>
      <c r="LP93" s="48">
        <f t="shared" si="381"/>
        <v>0</v>
      </c>
      <c r="LQ93" s="48">
        <f t="shared" si="382"/>
        <v>0</v>
      </c>
      <c r="LR93" s="48">
        <f t="shared" si="382"/>
        <v>0</v>
      </c>
      <c r="LS93" s="48">
        <f t="shared" si="382"/>
        <v>0</v>
      </c>
      <c r="LT93" s="48">
        <f t="shared" si="382"/>
        <v>0</v>
      </c>
      <c r="LU93" s="48">
        <f t="shared" si="382"/>
        <v>0</v>
      </c>
      <c r="LV93" s="48">
        <f t="shared" si="382"/>
        <v>0</v>
      </c>
      <c r="LW93" s="48">
        <f t="shared" si="382"/>
        <v>0</v>
      </c>
      <c r="LX93" s="48">
        <f t="shared" si="382"/>
        <v>0</v>
      </c>
      <c r="LY93" s="48">
        <f t="shared" si="382"/>
        <v>0</v>
      </c>
      <c r="LZ93" s="48">
        <f t="shared" si="382"/>
        <v>0</v>
      </c>
      <c r="MA93" s="48">
        <f t="shared" si="383"/>
        <v>0</v>
      </c>
      <c r="MB93" s="48">
        <f t="shared" si="383"/>
        <v>0</v>
      </c>
      <c r="MC93" s="48">
        <f t="shared" si="383"/>
        <v>0</v>
      </c>
      <c r="MD93" s="48">
        <f t="shared" si="383"/>
        <v>0</v>
      </c>
      <c r="ME93" s="48">
        <f t="shared" si="383"/>
        <v>0</v>
      </c>
      <c r="MF93" s="48">
        <f t="shared" si="383"/>
        <v>0</v>
      </c>
      <c r="MG93" s="48">
        <f t="shared" si="383"/>
        <v>0</v>
      </c>
      <c r="MH93" s="48">
        <f t="shared" si="383"/>
        <v>0</v>
      </c>
      <c r="MI93" s="48">
        <f t="shared" si="383"/>
        <v>0</v>
      </c>
      <c r="MJ93" s="48">
        <f t="shared" si="383"/>
        <v>0</v>
      </c>
      <c r="MK93" s="48">
        <f t="shared" si="384"/>
        <v>0</v>
      </c>
      <c r="ML93" s="48">
        <f t="shared" si="384"/>
        <v>0</v>
      </c>
      <c r="MM93" s="48">
        <f t="shared" si="384"/>
        <v>0</v>
      </c>
      <c r="MN93" s="48">
        <f t="shared" si="384"/>
        <v>0</v>
      </c>
      <c r="MO93" s="48">
        <f t="shared" si="384"/>
        <v>0</v>
      </c>
      <c r="MP93" s="48">
        <f t="shared" si="384"/>
        <v>0</v>
      </c>
      <c r="MQ93" s="48">
        <f t="shared" si="384"/>
        <v>0</v>
      </c>
      <c r="MR93" s="48">
        <f t="shared" si="384"/>
        <v>0</v>
      </c>
      <c r="MS93" s="48">
        <f t="shared" si="384"/>
        <v>0</v>
      </c>
      <c r="MT93" s="48">
        <f t="shared" si="384"/>
        <v>0</v>
      </c>
      <c r="MU93" s="48">
        <f t="shared" si="385"/>
        <v>0</v>
      </c>
      <c r="MV93" s="48">
        <f t="shared" si="385"/>
        <v>0</v>
      </c>
      <c r="MW93" s="48">
        <f t="shared" si="385"/>
        <v>0</v>
      </c>
      <c r="MX93" s="48">
        <f t="shared" si="385"/>
        <v>0</v>
      </c>
      <c r="MY93" s="48">
        <f t="shared" si="385"/>
        <v>0</v>
      </c>
      <c r="MZ93" s="48">
        <f t="shared" si="385"/>
        <v>0</v>
      </c>
      <c r="NA93" s="48">
        <f t="shared" si="385"/>
        <v>0</v>
      </c>
      <c r="NB93" s="48">
        <f t="shared" si="385"/>
        <v>0</v>
      </c>
      <c r="NC93" s="48">
        <f t="shared" si="385"/>
        <v>0</v>
      </c>
      <c r="ND93" s="48">
        <f t="shared" si="385"/>
        <v>0</v>
      </c>
      <c r="NE93" s="48">
        <f t="shared" si="386"/>
        <v>0</v>
      </c>
      <c r="NF93" s="48">
        <f t="shared" si="386"/>
        <v>0</v>
      </c>
      <c r="NG93" s="48">
        <f t="shared" si="386"/>
        <v>0</v>
      </c>
      <c r="NH93" s="48">
        <f t="shared" si="386"/>
        <v>0</v>
      </c>
      <c r="NI93" s="48">
        <f t="shared" si="386"/>
        <v>0</v>
      </c>
      <c r="NJ93" s="48">
        <f t="shared" si="386"/>
        <v>0</v>
      </c>
      <c r="NK93" s="48">
        <f t="shared" si="386"/>
        <v>0</v>
      </c>
      <c r="NL93" s="48">
        <f t="shared" si="386"/>
        <v>0</v>
      </c>
      <c r="NM93" s="48">
        <f t="shared" si="386"/>
        <v>0</v>
      </c>
      <c r="NN93" s="48">
        <f t="shared" si="386"/>
        <v>0</v>
      </c>
      <c r="NO93" s="48">
        <f t="shared" si="387"/>
        <v>0</v>
      </c>
      <c r="NP93" s="48">
        <f t="shared" si="387"/>
        <v>0</v>
      </c>
      <c r="NQ93" s="48">
        <f t="shared" si="387"/>
        <v>0</v>
      </c>
      <c r="NR93" s="48">
        <f t="shared" si="387"/>
        <v>0</v>
      </c>
      <c r="NS93" s="48">
        <f t="shared" si="387"/>
        <v>0</v>
      </c>
      <c r="NT93" s="48">
        <f t="shared" si="387"/>
        <v>0</v>
      </c>
      <c r="NU93" s="48">
        <f t="shared" si="387"/>
        <v>0</v>
      </c>
      <c r="NV93" s="48">
        <f t="shared" si="387"/>
        <v>0</v>
      </c>
      <c r="NW93" s="48">
        <f t="shared" si="387"/>
        <v>0</v>
      </c>
      <c r="NX93" s="48">
        <f t="shared" si="387"/>
        <v>0</v>
      </c>
      <c r="NY93" s="48">
        <f t="shared" si="388"/>
        <v>0</v>
      </c>
      <c r="NZ93" s="48">
        <f t="shared" si="388"/>
        <v>0</v>
      </c>
      <c r="OA93" s="48">
        <f t="shared" si="388"/>
        <v>0</v>
      </c>
      <c r="OB93" s="48">
        <f t="shared" si="388"/>
        <v>0</v>
      </c>
      <c r="OC93" s="48">
        <f t="shared" si="388"/>
        <v>0</v>
      </c>
      <c r="OD93" s="48">
        <f t="shared" si="388"/>
        <v>0</v>
      </c>
      <c r="OE93" s="48">
        <f t="shared" si="388"/>
        <v>0</v>
      </c>
      <c r="OF93" s="48">
        <f t="shared" si="388"/>
        <v>0</v>
      </c>
      <c r="OG93" s="48">
        <f t="shared" si="388"/>
        <v>0</v>
      </c>
      <c r="OH93" s="48">
        <f t="shared" si="388"/>
        <v>0</v>
      </c>
      <c r="OI93" s="48">
        <f t="shared" si="389"/>
        <v>0</v>
      </c>
      <c r="OJ93" s="48">
        <f t="shared" si="389"/>
        <v>0</v>
      </c>
      <c r="OK93" s="48">
        <f t="shared" si="389"/>
        <v>0</v>
      </c>
      <c r="OL93" s="48">
        <f t="shared" si="389"/>
        <v>0</v>
      </c>
      <c r="OM93" s="48">
        <f t="shared" si="389"/>
        <v>0</v>
      </c>
      <c r="ON93" s="48">
        <f t="shared" si="389"/>
        <v>0</v>
      </c>
      <c r="OO93" s="48">
        <f t="shared" si="389"/>
        <v>0</v>
      </c>
      <c r="OP93" s="48">
        <f t="shared" si="389"/>
        <v>0</v>
      </c>
      <c r="OQ93" s="48">
        <f t="shared" si="389"/>
        <v>0</v>
      </c>
      <c r="OR93" s="48">
        <f t="shared" si="389"/>
        <v>0</v>
      </c>
      <c r="OS93" s="48">
        <f t="shared" si="390"/>
        <v>0</v>
      </c>
      <c r="OT93" s="48">
        <f t="shared" si="390"/>
        <v>0</v>
      </c>
      <c r="OU93" s="48">
        <f t="shared" si="390"/>
        <v>0</v>
      </c>
      <c r="OV93" s="48">
        <f t="shared" si="390"/>
        <v>0</v>
      </c>
      <c r="OW93" s="48">
        <f t="shared" si="390"/>
        <v>0</v>
      </c>
      <c r="OX93" s="48">
        <f t="shared" si="390"/>
        <v>0</v>
      </c>
      <c r="OY93" s="48">
        <f t="shared" si="390"/>
        <v>0</v>
      </c>
      <c r="OZ93" s="48">
        <f t="shared" si="390"/>
        <v>0</v>
      </c>
      <c r="PA93" s="48">
        <f t="shared" si="390"/>
        <v>0</v>
      </c>
      <c r="PB93" s="48">
        <f t="shared" si="390"/>
        <v>0</v>
      </c>
      <c r="PC93" s="48">
        <f t="shared" si="391"/>
        <v>0</v>
      </c>
      <c r="PD93" s="48">
        <f t="shared" si="391"/>
        <v>0</v>
      </c>
      <c r="PE93" s="48">
        <f t="shared" si="391"/>
        <v>0</v>
      </c>
      <c r="PF93" s="48">
        <f t="shared" si="391"/>
        <v>0</v>
      </c>
      <c r="PG93" s="48">
        <f t="shared" si="391"/>
        <v>0</v>
      </c>
      <c r="PH93" s="48">
        <f t="shared" si="391"/>
        <v>0</v>
      </c>
      <c r="PI93" s="48">
        <f t="shared" si="391"/>
        <v>0</v>
      </c>
      <c r="PJ93" s="48">
        <f t="shared" si="391"/>
        <v>0</v>
      </c>
      <c r="PK93" s="48">
        <f t="shared" si="391"/>
        <v>0</v>
      </c>
      <c r="PL93" s="48">
        <f t="shared" si="391"/>
        <v>0</v>
      </c>
      <c r="PM93" s="48">
        <f t="shared" si="391"/>
        <v>0</v>
      </c>
      <c r="PN93" s="48">
        <f t="shared" si="391"/>
        <v>0</v>
      </c>
    </row>
    <row r="94" spans="1:430" x14ac:dyDescent="0.3">
      <c r="A94" s="34">
        <v>0.2</v>
      </c>
      <c r="B94" s="34">
        <v>2</v>
      </c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S94" s="12"/>
      <c r="W94" s="46">
        <v>91</v>
      </c>
      <c r="X94" s="49">
        <f t="shared" si="308"/>
        <v>455</v>
      </c>
      <c r="Y94" s="52" t="str">
        <f t="shared" si="303"/>
        <v/>
      </c>
      <c r="Z94" s="63">
        <f t="shared" si="304"/>
        <v>0</v>
      </c>
      <c r="AA94" s="50">
        <f t="shared" si="352"/>
        <v>0</v>
      </c>
      <c r="AB94" s="50">
        <v>0</v>
      </c>
      <c r="AC94" s="62">
        <f t="shared" si="309"/>
        <v>211.7758949671387</v>
      </c>
      <c r="AD94" s="54"/>
      <c r="AE94" s="46">
        <v>92</v>
      </c>
      <c r="AF94" s="51">
        <f t="shared" si="305"/>
        <v>0</v>
      </c>
      <c r="AG94" s="51">
        <f t="shared" ref="AG94:AP103" si="392">AF93</f>
        <v>0</v>
      </c>
      <c r="AH94" s="51">
        <f t="shared" si="392"/>
        <v>0</v>
      </c>
      <c r="AI94" s="51">
        <f t="shared" si="392"/>
        <v>0</v>
      </c>
      <c r="AJ94" s="51">
        <f t="shared" si="392"/>
        <v>0</v>
      </c>
      <c r="AK94" s="51">
        <f t="shared" si="392"/>
        <v>0</v>
      </c>
      <c r="AL94" s="51">
        <f t="shared" si="392"/>
        <v>0</v>
      </c>
      <c r="AM94" s="51">
        <f t="shared" si="392"/>
        <v>0</v>
      </c>
      <c r="AN94" s="51">
        <f t="shared" si="392"/>
        <v>0</v>
      </c>
      <c r="AO94" s="51">
        <f t="shared" si="392"/>
        <v>0</v>
      </c>
      <c r="AP94" s="51">
        <f t="shared" si="392"/>
        <v>0</v>
      </c>
      <c r="AQ94" s="51">
        <f t="shared" ref="AQ94:AZ103" si="393">AP93</f>
        <v>0</v>
      </c>
      <c r="AR94" s="51">
        <f t="shared" si="393"/>
        <v>0</v>
      </c>
      <c r="AS94" s="51">
        <f t="shared" si="393"/>
        <v>0</v>
      </c>
      <c r="AT94" s="51">
        <f t="shared" si="393"/>
        <v>0</v>
      </c>
      <c r="AU94" s="51">
        <f t="shared" si="393"/>
        <v>0</v>
      </c>
      <c r="AV94" s="51">
        <f t="shared" si="393"/>
        <v>0</v>
      </c>
      <c r="AW94" s="51">
        <f t="shared" si="393"/>
        <v>0</v>
      </c>
      <c r="AX94" s="51">
        <f t="shared" si="393"/>
        <v>0</v>
      </c>
      <c r="AY94" s="51">
        <f t="shared" si="393"/>
        <v>0</v>
      </c>
      <c r="AZ94" s="51">
        <f t="shared" si="393"/>
        <v>0</v>
      </c>
      <c r="BA94" s="51">
        <f t="shared" ref="BA94:BJ103" si="394">AZ93</f>
        <v>0</v>
      </c>
      <c r="BB94" s="51">
        <f t="shared" si="394"/>
        <v>0</v>
      </c>
      <c r="BC94" s="51">
        <f t="shared" si="394"/>
        <v>0</v>
      </c>
      <c r="BD94" s="51">
        <f t="shared" si="394"/>
        <v>0</v>
      </c>
      <c r="BE94" s="51">
        <f t="shared" si="394"/>
        <v>0</v>
      </c>
      <c r="BF94" s="51">
        <f t="shared" si="394"/>
        <v>0</v>
      </c>
      <c r="BG94" s="51">
        <f t="shared" si="394"/>
        <v>0</v>
      </c>
      <c r="BH94" s="51">
        <f t="shared" si="394"/>
        <v>0</v>
      </c>
      <c r="BI94" s="51">
        <f t="shared" si="394"/>
        <v>0</v>
      </c>
      <c r="BJ94" s="51">
        <f t="shared" si="394"/>
        <v>0</v>
      </c>
      <c r="BK94" s="51">
        <f t="shared" ref="BK94:BT103" si="395">BJ93</f>
        <v>0</v>
      </c>
      <c r="BL94" s="51">
        <f t="shared" si="395"/>
        <v>0</v>
      </c>
      <c r="BM94" s="51">
        <f t="shared" si="395"/>
        <v>0</v>
      </c>
      <c r="BN94" s="51">
        <f t="shared" si="395"/>
        <v>0</v>
      </c>
      <c r="BO94" s="51">
        <f t="shared" si="395"/>
        <v>0</v>
      </c>
      <c r="BP94" s="51">
        <f t="shared" si="395"/>
        <v>0</v>
      </c>
      <c r="BQ94" s="51">
        <f t="shared" si="395"/>
        <v>0</v>
      </c>
      <c r="BR94" s="51">
        <f t="shared" si="395"/>
        <v>0</v>
      </c>
      <c r="BS94" s="51">
        <f t="shared" si="395"/>
        <v>0</v>
      </c>
      <c r="BT94" s="51">
        <f t="shared" si="395"/>
        <v>0</v>
      </c>
      <c r="BU94" s="51">
        <f t="shared" ref="BU94:CD103" si="396">BT93</f>
        <v>0</v>
      </c>
      <c r="BV94" s="51">
        <f t="shared" si="396"/>
        <v>0</v>
      </c>
      <c r="BW94" s="51">
        <f t="shared" si="396"/>
        <v>0</v>
      </c>
      <c r="BX94" s="51">
        <f t="shared" si="396"/>
        <v>0</v>
      </c>
      <c r="BY94" s="51">
        <f t="shared" si="396"/>
        <v>0</v>
      </c>
      <c r="BZ94" s="51">
        <f t="shared" si="396"/>
        <v>0</v>
      </c>
      <c r="CA94" s="51">
        <f t="shared" si="396"/>
        <v>0</v>
      </c>
      <c r="CB94" s="51">
        <f t="shared" si="396"/>
        <v>0</v>
      </c>
      <c r="CC94" s="51">
        <f t="shared" si="396"/>
        <v>0</v>
      </c>
      <c r="CD94" s="51">
        <f t="shared" si="396"/>
        <v>0</v>
      </c>
      <c r="CE94" s="51">
        <f t="shared" ref="CE94:CN103" si="397">CD93</f>
        <v>0</v>
      </c>
      <c r="CF94" s="51">
        <f t="shared" si="397"/>
        <v>0</v>
      </c>
      <c r="CG94" s="51">
        <f t="shared" si="397"/>
        <v>0</v>
      </c>
      <c r="CH94" s="51">
        <f t="shared" si="397"/>
        <v>0</v>
      </c>
      <c r="CI94" s="51">
        <f t="shared" si="397"/>
        <v>0</v>
      </c>
      <c r="CJ94" s="51">
        <f t="shared" si="397"/>
        <v>0</v>
      </c>
      <c r="CK94" s="51">
        <f t="shared" si="397"/>
        <v>0</v>
      </c>
      <c r="CL94" s="51">
        <f t="shared" si="397"/>
        <v>0</v>
      </c>
      <c r="CM94" s="51">
        <f t="shared" si="397"/>
        <v>0</v>
      </c>
      <c r="CN94" s="51">
        <f t="shared" si="397"/>
        <v>0</v>
      </c>
      <c r="CO94" s="51">
        <f t="shared" ref="CO94:CX103" si="398">CN93</f>
        <v>0</v>
      </c>
      <c r="CP94" s="51">
        <f t="shared" si="398"/>
        <v>0</v>
      </c>
      <c r="CQ94" s="51">
        <f t="shared" si="398"/>
        <v>0</v>
      </c>
      <c r="CR94" s="51">
        <f t="shared" si="398"/>
        <v>0</v>
      </c>
      <c r="CS94" s="51">
        <f t="shared" si="398"/>
        <v>0</v>
      </c>
      <c r="CT94" s="51">
        <f t="shared" si="398"/>
        <v>0</v>
      </c>
      <c r="CU94" s="51">
        <f t="shared" si="398"/>
        <v>0</v>
      </c>
      <c r="CV94" s="51">
        <f t="shared" si="398"/>
        <v>0</v>
      </c>
      <c r="CW94" s="51">
        <f t="shared" si="398"/>
        <v>0</v>
      </c>
      <c r="CX94" s="51">
        <f t="shared" si="398"/>
        <v>0</v>
      </c>
      <c r="CY94" s="51">
        <f t="shared" ref="CY94:DH103" si="399">CX93</f>
        <v>1.4372901692793086E-5</v>
      </c>
      <c r="CZ94" s="51">
        <f t="shared" si="399"/>
        <v>2.7857067307628778E-5</v>
      </c>
      <c r="DA94" s="51">
        <f t="shared" si="399"/>
        <v>4.1075027703360157E-5</v>
      </c>
      <c r="DB94" s="51">
        <f t="shared" si="399"/>
        <v>5.9699549011322866E-5</v>
      </c>
      <c r="DC94" s="51">
        <f t="shared" si="399"/>
        <v>8.7540741517313391E-5</v>
      </c>
      <c r="DD94" s="51">
        <f t="shared" si="399"/>
        <v>1.2837388479443857E-4</v>
      </c>
      <c r="DE94" s="51">
        <f t="shared" si="399"/>
        <v>1.8776725283595457E-4</v>
      </c>
      <c r="DF94" s="51">
        <f t="shared" si="399"/>
        <v>2.7490993918839258E-4</v>
      </c>
      <c r="DG94" s="51">
        <f t="shared" si="399"/>
        <v>4.0443968208431289E-4</v>
      </c>
      <c r="DH94" s="51">
        <f t="shared" si="399"/>
        <v>5.9827068957529241E-4</v>
      </c>
      <c r="DI94" s="51">
        <f t="shared" ref="DI94:DR103" si="400">DH93</f>
        <v>8.8742146466493359E-4</v>
      </c>
      <c r="DJ94" s="51">
        <f t="shared" si="400"/>
        <v>1.3138426304416823E-3</v>
      </c>
      <c r="DK94" s="51">
        <f t="shared" si="400"/>
        <v>1.9322447552118155E-3</v>
      </c>
      <c r="DL94" s="51">
        <f t="shared" si="400"/>
        <v>2.9578823769679957E-3</v>
      </c>
      <c r="DM94" s="51">
        <f t="shared" si="400"/>
        <v>4.3725776573519236E-3</v>
      </c>
      <c r="DN94" s="51">
        <f t="shared" si="400"/>
        <v>5.6037913669719245E-3</v>
      </c>
      <c r="DO94" s="51">
        <f t="shared" si="400"/>
        <v>6.0067150249743864E-3</v>
      </c>
      <c r="DP94" s="51">
        <f t="shared" si="400"/>
        <v>5.0334268353983951E-3</v>
      </c>
      <c r="DQ94" s="51">
        <f t="shared" si="400"/>
        <v>2.648818732339102E-3</v>
      </c>
      <c r="DR94" s="51">
        <f t="shared" si="400"/>
        <v>7.6072713075802073E-4</v>
      </c>
      <c r="DS94" s="51">
        <f t="shared" ref="DS94:EB103" si="401">DR93</f>
        <v>0</v>
      </c>
      <c r="DT94" s="51">
        <f t="shared" si="401"/>
        <v>0</v>
      </c>
      <c r="DU94" s="51">
        <f t="shared" si="401"/>
        <v>0</v>
      </c>
      <c r="DV94" s="51">
        <f t="shared" si="401"/>
        <v>0</v>
      </c>
      <c r="DW94" s="51">
        <f t="shared" si="401"/>
        <v>0</v>
      </c>
      <c r="DX94" s="51">
        <f t="shared" si="401"/>
        <v>0</v>
      </c>
      <c r="DY94" s="51">
        <f t="shared" si="401"/>
        <v>0</v>
      </c>
      <c r="DZ94" s="51">
        <f t="shared" si="401"/>
        <v>0</v>
      </c>
      <c r="EA94" s="51">
        <f t="shared" si="401"/>
        <v>0</v>
      </c>
      <c r="EB94" s="51">
        <f t="shared" si="401"/>
        <v>0</v>
      </c>
      <c r="EC94" s="51">
        <f t="shared" ref="EC94:EL103" si="402">EB93</f>
        <v>0</v>
      </c>
      <c r="ED94" s="51">
        <f t="shared" si="402"/>
        <v>0</v>
      </c>
      <c r="EE94" s="51">
        <f t="shared" si="402"/>
        <v>0</v>
      </c>
      <c r="EF94" s="51">
        <f t="shared" si="402"/>
        <v>0</v>
      </c>
      <c r="EG94" s="51">
        <f t="shared" si="402"/>
        <v>0</v>
      </c>
      <c r="EH94" s="51">
        <f t="shared" si="402"/>
        <v>0</v>
      </c>
      <c r="EI94" s="51">
        <f t="shared" si="402"/>
        <v>0</v>
      </c>
      <c r="EJ94" s="51">
        <f t="shared" si="402"/>
        <v>0</v>
      </c>
      <c r="EK94" s="51">
        <f t="shared" si="402"/>
        <v>0</v>
      </c>
      <c r="EL94" s="51">
        <f t="shared" si="402"/>
        <v>0</v>
      </c>
      <c r="EM94" s="51">
        <f t="shared" ref="EM94:EV103" si="403">EL93</f>
        <v>0</v>
      </c>
      <c r="EN94" s="51">
        <f t="shared" si="403"/>
        <v>0</v>
      </c>
      <c r="EO94" s="51">
        <f t="shared" si="403"/>
        <v>0</v>
      </c>
      <c r="EP94" s="51">
        <f t="shared" si="403"/>
        <v>0</v>
      </c>
      <c r="EQ94" s="51">
        <f t="shared" si="403"/>
        <v>0</v>
      </c>
      <c r="ER94" s="51">
        <f t="shared" si="403"/>
        <v>0</v>
      </c>
      <c r="ES94" s="51">
        <f t="shared" si="403"/>
        <v>0</v>
      </c>
      <c r="ET94" s="51">
        <f t="shared" si="403"/>
        <v>0</v>
      </c>
      <c r="EU94" s="51">
        <f t="shared" si="403"/>
        <v>0</v>
      </c>
      <c r="EV94" s="51">
        <f t="shared" si="403"/>
        <v>0</v>
      </c>
      <c r="EW94" s="51">
        <f t="shared" ref="EW94:FF103" si="404">EV93</f>
        <v>0</v>
      </c>
      <c r="EX94" s="51">
        <f t="shared" si="404"/>
        <v>0</v>
      </c>
      <c r="EY94" s="51">
        <f t="shared" si="404"/>
        <v>0</v>
      </c>
      <c r="EZ94" s="51">
        <f t="shared" si="404"/>
        <v>0</v>
      </c>
      <c r="FA94" s="51">
        <f t="shared" si="404"/>
        <v>0</v>
      </c>
      <c r="FB94" s="51">
        <f t="shared" si="404"/>
        <v>0</v>
      </c>
      <c r="FC94" s="51">
        <f t="shared" si="404"/>
        <v>0</v>
      </c>
      <c r="FD94" s="51">
        <f t="shared" si="404"/>
        <v>0</v>
      </c>
      <c r="FE94" s="51">
        <f t="shared" si="404"/>
        <v>0</v>
      </c>
      <c r="FF94" s="51">
        <f t="shared" si="404"/>
        <v>0</v>
      </c>
      <c r="FG94" s="51">
        <f t="shared" ref="FG94:FP103" si="405">FF93</f>
        <v>0</v>
      </c>
      <c r="FH94" s="51">
        <f t="shared" si="405"/>
        <v>0</v>
      </c>
      <c r="FI94" s="51">
        <f t="shared" si="405"/>
        <v>0</v>
      </c>
      <c r="FJ94" s="51">
        <f t="shared" si="405"/>
        <v>0</v>
      </c>
      <c r="FK94" s="51">
        <f t="shared" si="405"/>
        <v>0</v>
      </c>
      <c r="FL94" s="51">
        <f t="shared" si="405"/>
        <v>0</v>
      </c>
      <c r="FM94" s="51">
        <f t="shared" si="405"/>
        <v>0</v>
      </c>
      <c r="FN94" s="51">
        <f t="shared" si="405"/>
        <v>0</v>
      </c>
      <c r="FO94" s="51">
        <f t="shared" si="405"/>
        <v>0</v>
      </c>
      <c r="FP94" s="51">
        <f t="shared" si="405"/>
        <v>0</v>
      </c>
      <c r="FQ94" s="51">
        <f t="shared" ref="FQ94:FZ103" si="406">FP93</f>
        <v>0</v>
      </c>
      <c r="FR94" s="51">
        <f t="shared" si="406"/>
        <v>0</v>
      </c>
      <c r="FS94" s="51">
        <f t="shared" si="406"/>
        <v>0</v>
      </c>
      <c r="FT94" s="51">
        <f t="shared" si="406"/>
        <v>0</v>
      </c>
      <c r="FU94" s="51">
        <f t="shared" si="406"/>
        <v>0</v>
      </c>
      <c r="FV94" s="51">
        <f t="shared" si="406"/>
        <v>0</v>
      </c>
      <c r="FW94" s="51">
        <f t="shared" si="406"/>
        <v>0</v>
      </c>
      <c r="FX94" s="51">
        <f t="shared" si="406"/>
        <v>0</v>
      </c>
      <c r="FY94" s="51">
        <f t="shared" si="406"/>
        <v>0</v>
      </c>
      <c r="FZ94" s="51">
        <f t="shared" si="406"/>
        <v>0</v>
      </c>
      <c r="GA94" s="51">
        <f t="shared" ref="GA94:GJ103" si="407">FZ93</f>
        <v>0</v>
      </c>
      <c r="GB94" s="51">
        <f t="shared" si="407"/>
        <v>0</v>
      </c>
      <c r="GC94" s="51">
        <f t="shared" si="407"/>
        <v>0</v>
      </c>
      <c r="GD94" s="51">
        <f t="shared" si="407"/>
        <v>0</v>
      </c>
      <c r="GE94" s="51">
        <f t="shared" si="407"/>
        <v>0</v>
      </c>
      <c r="GF94" s="51">
        <f t="shared" si="407"/>
        <v>0</v>
      </c>
      <c r="GG94" s="51">
        <f t="shared" si="407"/>
        <v>0</v>
      </c>
      <c r="GH94" s="51">
        <f t="shared" si="407"/>
        <v>0</v>
      </c>
      <c r="GI94" s="51">
        <f t="shared" si="407"/>
        <v>0</v>
      </c>
      <c r="GJ94" s="51">
        <f t="shared" si="407"/>
        <v>0</v>
      </c>
      <c r="GK94" s="51">
        <f t="shared" ref="GK94:GT103" si="408">GJ93</f>
        <v>0</v>
      </c>
      <c r="GL94" s="51">
        <f t="shared" si="408"/>
        <v>0</v>
      </c>
      <c r="GM94" s="51">
        <f t="shared" si="408"/>
        <v>0</v>
      </c>
      <c r="GN94" s="51">
        <f t="shared" si="408"/>
        <v>0</v>
      </c>
      <c r="GO94" s="51">
        <f t="shared" si="408"/>
        <v>0</v>
      </c>
      <c r="GP94" s="51">
        <f t="shared" si="408"/>
        <v>0</v>
      </c>
      <c r="GQ94" s="51">
        <f t="shared" si="408"/>
        <v>0</v>
      </c>
      <c r="GR94" s="51">
        <f t="shared" si="408"/>
        <v>0</v>
      </c>
      <c r="GS94" s="51">
        <f t="shared" si="408"/>
        <v>0</v>
      </c>
      <c r="GT94" s="51">
        <f t="shared" si="408"/>
        <v>0</v>
      </c>
      <c r="GU94" s="51">
        <f t="shared" ref="GU94:HD103" si="409">GT93</f>
        <v>0</v>
      </c>
      <c r="GV94" s="51">
        <f t="shared" si="409"/>
        <v>0</v>
      </c>
      <c r="GW94" s="51">
        <f t="shared" si="409"/>
        <v>0</v>
      </c>
      <c r="GX94" s="51">
        <f t="shared" si="409"/>
        <v>0</v>
      </c>
      <c r="GY94" s="51">
        <f t="shared" si="409"/>
        <v>0</v>
      </c>
      <c r="GZ94" s="51">
        <f t="shared" si="409"/>
        <v>0</v>
      </c>
      <c r="HA94" s="51">
        <f t="shared" si="409"/>
        <v>0</v>
      </c>
      <c r="HB94" s="51">
        <f t="shared" si="409"/>
        <v>0</v>
      </c>
      <c r="HC94" s="51">
        <f t="shared" si="409"/>
        <v>0</v>
      </c>
      <c r="HD94" s="51">
        <f t="shared" si="409"/>
        <v>0</v>
      </c>
      <c r="HE94" s="51">
        <f t="shared" ref="HE94:HP103" si="410">HD93</f>
        <v>0</v>
      </c>
      <c r="HF94" s="51">
        <f t="shared" si="410"/>
        <v>0</v>
      </c>
      <c r="HG94" s="51">
        <f t="shared" si="410"/>
        <v>0</v>
      </c>
      <c r="HH94" s="51">
        <f t="shared" si="410"/>
        <v>0</v>
      </c>
      <c r="HI94" s="51">
        <f t="shared" si="410"/>
        <v>0</v>
      </c>
      <c r="HJ94" s="51">
        <f t="shared" si="410"/>
        <v>0</v>
      </c>
      <c r="HK94" s="51">
        <f t="shared" si="410"/>
        <v>0</v>
      </c>
      <c r="HL94" s="51">
        <f t="shared" si="410"/>
        <v>0</v>
      </c>
      <c r="HM94" s="51">
        <f t="shared" si="410"/>
        <v>0</v>
      </c>
      <c r="HN94" s="51">
        <f t="shared" si="410"/>
        <v>0</v>
      </c>
      <c r="HO94" s="51">
        <f t="shared" si="410"/>
        <v>0</v>
      </c>
      <c r="HP94" s="51">
        <f t="shared" si="410"/>
        <v>0</v>
      </c>
      <c r="HR94" s="46">
        <v>91</v>
      </c>
      <c r="HS94" s="49">
        <f t="shared" si="310"/>
        <v>455</v>
      </c>
      <c r="HT94" s="52" t="str">
        <f t="shared" si="311"/>
        <v/>
      </c>
      <c r="HU94" s="63">
        <f t="shared" si="312"/>
        <v>0</v>
      </c>
      <c r="HV94" s="50">
        <f t="shared" si="353"/>
        <v>0</v>
      </c>
      <c r="HW94" s="50" t="str">
        <f t="shared" si="306"/>
        <v>07:35</v>
      </c>
      <c r="HX94" s="50">
        <v>0</v>
      </c>
      <c r="HY94" s="62">
        <f>HY93+HX94*Escenario1!$D$15*0.06</f>
        <v>468.72665229745769</v>
      </c>
      <c r="HZ94" s="50">
        <f t="shared" si="313"/>
        <v>0</v>
      </c>
      <c r="IA94" s="64">
        <f>IA93+HZ94*Escenario1!$D$15*0.06</f>
        <v>258.16395932323189</v>
      </c>
      <c r="IB94" s="54"/>
      <c r="IC94" s="47">
        <v>92</v>
      </c>
      <c r="ID94" s="48">
        <f t="shared" si="307"/>
        <v>0</v>
      </c>
      <c r="IE94" s="48">
        <f t="shared" ref="IE94:IN103" si="411">ID93</f>
        <v>0</v>
      </c>
      <c r="IF94" s="48">
        <f t="shared" si="411"/>
        <v>0</v>
      </c>
      <c r="IG94" s="48">
        <f t="shared" si="411"/>
        <v>0</v>
      </c>
      <c r="IH94" s="48">
        <f t="shared" si="411"/>
        <v>0</v>
      </c>
      <c r="II94" s="48">
        <f t="shared" si="411"/>
        <v>0</v>
      </c>
      <c r="IJ94" s="48">
        <f t="shared" si="411"/>
        <v>0</v>
      </c>
      <c r="IK94" s="48">
        <f t="shared" si="411"/>
        <v>0</v>
      </c>
      <c r="IL94" s="48">
        <f t="shared" si="411"/>
        <v>0</v>
      </c>
      <c r="IM94" s="48">
        <f t="shared" si="411"/>
        <v>0</v>
      </c>
      <c r="IN94" s="48">
        <f t="shared" si="411"/>
        <v>0</v>
      </c>
      <c r="IO94" s="48">
        <f t="shared" ref="IO94:IX103" si="412">IN93</f>
        <v>0</v>
      </c>
      <c r="IP94" s="48">
        <f t="shared" si="412"/>
        <v>0</v>
      </c>
      <c r="IQ94" s="48">
        <f t="shared" si="412"/>
        <v>0</v>
      </c>
      <c r="IR94" s="48">
        <f t="shared" si="412"/>
        <v>0</v>
      </c>
      <c r="IS94" s="48">
        <f t="shared" si="412"/>
        <v>0</v>
      </c>
      <c r="IT94" s="48">
        <f t="shared" si="412"/>
        <v>0</v>
      </c>
      <c r="IU94" s="48">
        <f t="shared" si="412"/>
        <v>0</v>
      </c>
      <c r="IV94" s="48">
        <f t="shared" si="412"/>
        <v>0</v>
      </c>
      <c r="IW94" s="48">
        <f t="shared" si="412"/>
        <v>0</v>
      </c>
      <c r="IX94" s="48">
        <f t="shared" si="412"/>
        <v>0</v>
      </c>
      <c r="IY94" s="48">
        <f t="shared" ref="IY94:JH103" si="413">IX93</f>
        <v>0</v>
      </c>
      <c r="IZ94" s="48">
        <f t="shared" si="413"/>
        <v>0</v>
      </c>
      <c r="JA94" s="48">
        <f t="shared" si="413"/>
        <v>0</v>
      </c>
      <c r="JB94" s="48">
        <f t="shared" si="413"/>
        <v>0</v>
      </c>
      <c r="JC94" s="48">
        <f t="shared" si="413"/>
        <v>0</v>
      </c>
      <c r="JD94" s="48">
        <f t="shared" si="413"/>
        <v>0</v>
      </c>
      <c r="JE94" s="48">
        <f t="shared" si="413"/>
        <v>0</v>
      </c>
      <c r="JF94" s="48">
        <f t="shared" si="413"/>
        <v>0</v>
      </c>
      <c r="JG94" s="48">
        <f t="shared" si="413"/>
        <v>0</v>
      </c>
      <c r="JH94" s="48">
        <f t="shared" si="413"/>
        <v>0</v>
      </c>
      <c r="JI94" s="48">
        <f t="shared" ref="JI94:JR103" si="414">JH93</f>
        <v>0</v>
      </c>
      <c r="JJ94" s="48">
        <f t="shared" si="414"/>
        <v>0</v>
      </c>
      <c r="JK94" s="48">
        <f t="shared" si="414"/>
        <v>0</v>
      </c>
      <c r="JL94" s="48">
        <f t="shared" si="414"/>
        <v>0</v>
      </c>
      <c r="JM94" s="48">
        <f t="shared" si="414"/>
        <v>0</v>
      </c>
      <c r="JN94" s="48">
        <f t="shared" si="414"/>
        <v>0</v>
      </c>
      <c r="JO94" s="48">
        <f t="shared" si="414"/>
        <v>0</v>
      </c>
      <c r="JP94" s="48">
        <f t="shared" si="414"/>
        <v>0</v>
      </c>
      <c r="JQ94" s="48">
        <f t="shared" si="414"/>
        <v>0</v>
      </c>
      <c r="JR94" s="48">
        <f t="shared" si="414"/>
        <v>0</v>
      </c>
      <c r="JS94" s="48">
        <f t="shared" ref="JS94:KB103" si="415">JR93</f>
        <v>0</v>
      </c>
      <c r="JT94" s="48">
        <f t="shared" si="415"/>
        <v>0</v>
      </c>
      <c r="JU94" s="48">
        <f t="shared" si="415"/>
        <v>0</v>
      </c>
      <c r="JV94" s="48">
        <f t="shared" si="415"/>
        <v>0</v>
      </c>
      <c r="JW94" s="48">
        <f t="shared" si="415"/>
        <v>0</v>
      </c>
      <c r="JX94" s="48">
        <f t="shared" si="415"/>
        <v>0</v>
      </c>
      <c r="JY94" s="48">
        <f t="shared" si="415"/>
        <v>0</v>
      </c>
      <c r="JZ94" s="48">
        <f t="shared" si="415"/>
        <v>0</v>
      </c>
      <c r="KA94" s="48">
        <f t="shared" si="415"/>
        <v>0</v>
      </c>
      <c r="KB94" s="48">
        <f t="shared" si="415"/>
        <v>0</v>
      </c>
      <c r="KC94" s="48">
        <f t="shared" ref="KC94:KL103" si="416">KB93</f>
        <v>0</v>
      </c>
      <c r="KD94" s="48">
        <f t="shared" si="416"/>
        <v>0</v>
      </c>
      <c r="KE94" s="48">
        <f t="shared" si="416"/>
        <v>0</v>
      </c>
      <c r="KF94" s="48">
        <f t="shared" si="416"/>
        <v>0</v>
      </c>
      <c r="KG94" s="48">
        <f t="shared" si="416"/>
        <v>0</v>
      </c>
      <c r="KH94" s="48">
        <f t="shared" si="416"/>
        <v>0</v>
      </c>
      <c r="KI94" s="48">
        <f t="shared" si="416"/>
        <v>0</v>
      </c>
      <c r="KJ94" s="48">
        <f t="shared" si="416"/>
        <v>0</v>
      </c>
      <c r="KK94" s="48">
        <f t="shared" si="416"/>
        <v>0</v>
      </c>
      <c r="KL94" s="48">
        <f t="shared" si="416"/>
        <v>0</v>
      </c>
      <c r="KM94" s="48">
        <f t="shared" ref="KM94:KV103" si="417">KL93</f>
        <v>0</v>
      </c>
      <c r="KN94" s="48">
        <f t="shared" si="417"/>
        <v>0</v>
      </c>
      <c r="KO94" s="48">
        <f t="shared" si="417"/>
        <v>0</v>
      </c>
      <c r="KP94" s="48">
        <f t="shared" si="417"/>
        <v>0</v>
      </c>
      <c r="KQ94" s="48">
        <f t="shared" si="417"/>
        <v>0</v>
      </c>
      <c r="KR94" s="48">
        <f t="shared" si="417"/>
        <v>0</v>
      </c>
      <c r="KS94" s="48">
        <f t="shared" si="417"/>
        <v>0</v>
      </c>
      <c r="KT94" s="48">
        <f t="shared" si="417"/>
        <v>0</v>
      </c>
      <c r="KU94" s="48">
        <f t="shared" si="417"/>
        <v>0</v>
      </c>
      <c r="KV94" s="48">
        <f t="shared" si="417"/>
        <v>0</v>
      </c>
      <c r="KW94" s="48">
        <f t="shared" ref="KW94:LF103" si="418">KV93</f>
        <v>0</v>
      </c>
      <c r="KX94" s="48">
        <f t="shared" si="418"/>
        <v>0</v>
      </c>
      <c r="KY94" s="48">
        <f t="shared" si="418"/>
        <v>0</v>
      </c>
      <c r="KZ94" s="48">
        <f t="shared" si="418"/>
        <v>0</v>
      </c>
      <c r="LA94" s="48">
        <f t="shared" si="418"/>
        <v>0</v>
      </c>
      <c r="LB94" s="48">
        <f t="shared" si="418"/>
        <v>0</v>
      </c>
      <c r="LC94" s="48">
        <f t="shared" si="418"/>
        <v>0</v>
      </c>
      <c r="LD94" s="48">
        <f t="shared" si="418"/>
        <v>0</v>
      </c>
      <c r="LE94" s="48">
        <f t="shared" si="418"/>
        <v>0</v>
      </c>
      <c r="LF94" s="48">
        <f t="shared" si="418"/>
        <v>0</v>
      </c>
      <c r="LG94" s="48">
        <f t="shared" ref="LG94:LP103" si="419">LF93</f>
        <v>0</v>
      </c>
      <c r="LH94" s="48">
        <f t="shared" si="419"/>
        <v>4.4751983576649488E-5</v>
      </c>
      <c r="LI94" s="48">
        <f t="shared" si="419"/>
        <v>1.1151658490373781E-4</v>
      </c>
      <c r="LJ94" s="48">
        <f t="shared" si="419"/>
        <v>2.5595687974807398E-4</v>
      </c>
      <c r="LK94" s="48">
        <f t="shared" si="419"/>
        <v>5.8604981628922268E-4</v>
      </c>
      <c r="LL94" s="48">
        <f t="shared" si="419"/>
        <v>1.3658629589843377E-3</v>
      </c>
      <c r="LM94" s="48">
        <f t="shared" si="419"/>
        <v>3.2093238342923826E-3</v>
      </c>
      <c r="LN94" s="48">
        <f t="shared" si="419"/>
        <v>7.8504339864859992E-3</v>
      </c>
      <c r="LO94" s="48">
        <f t="shared" si="419"/>
        <v>1.2976985830460603E-2</v>
      </c>
      <c r="LP94" s="48">
        <f t="shared" si="419"/>
        <v>6.7154609757989992E-3</v>
      </c>
      <c r="LQ94" s="48">
        <f t="shared" ref="LQ94:LZ103" si="420">LP93</f>
        <v>0</v>
      </c>
      <c r="LR94" s="48">
        <f t="shared" si="420"/>
        <v>0</v>
      </c>
      <c r="LS94" s="48">
        <f t="shared" si="420"/>
        <v>0</v>
      </c>
      <c r="LT94" s="48">
        <f t="shared" si="420"/>
        <v>0</v>
      </c>
      <c r="LU94" s="48">
        <f t="shared" si="420"/>
        <v>0</v>
      </c>
      <c r="LV94" s="48">
        <f t="shared" si="420"/>
        <v>0</v>
      </c>
      <c r="LW94" s="48">
        <f t="shared" si="420"/>
        <v>0</v>
      </c>
      <c r="LX94" s="48">
        <f t="shared" si="420"/>
        <v>0</v>
      </c>
      <c r="LY94" s="48">
        <f t="shared" si="420"/>
        <v>0</v>
      </c>
      <c r="LZ94" s="48">
        <f t="shared" si="420"/>
        <v>0</v>
      </c>
      <c r="MA94" s="48">
        <f t="shared" ref="MA94:MJ103" si="421">LZ93</f>
        <v>0</v>
      </c>
      <c r="MB94" s="48">
        <f t="shared" si="421"/>
        <v>0</v>
      </c>
      <c r="MC94" s="48">
        <f t="shared" si="421"/>
        <v>0</v>
      </c>
      <c r="MD94" s="48">
        <f t="shared" si="421"/>
        <v>0</v>
      </c>
      <c r="ME94" s="48">
        <f t="shared" si="421"/>
        <v>0</v>
      </c>
      <c r="MF94" s="48">
        <f t="shared" si="421"/>
        <v>0</v>
      </c>
      <c r="MG94" s="48">
        <f t="shared" si="421"/>
        <v>0</v>
      </c>
      <c r="MH94" s="48">
        <f t="shared" si="421"/>
        <v>0</v>
      </c>
      <c r="MI94" s="48">
        <f t="shared" si="421"/>
        <v>0</v>
      </c>
      <c r="MJ94" s="48">
        <f t="shared" si="421"/>
        <v>0</v>
      </c>
      <c r="MK94" s="48">
        <f t="shared" ref="MK94:MT103" si="422">MJ93</f>
        <v>0</v>
      </c>
      <c r="ML94" s="48">
        <f t="shared" si="422"/>
        <v>0</v>
      </c>
      <c r="MM94" s="48">
        <f t="shared" si="422"/>
        <v>0</v>
      </c>
      <c r="MN94" s="48">
        <f t="shared" si="422"/>
        <v>0</v>
      </c>
      <c r="MO94" s="48">
        <f t="shared" si="422"/>
        <v>0</v>
      </c>
      <c r="MP94" s="48">
        <f t="shared" si="422"/>
        <v>0</v>
      </c>
      <c r="MQ94" s="48">
        <f t="shared" si="422"/>
        <v>0</v>
      </c>
      <c r="MR94" s="48">
        <f t="shared" si="422"/>
        <v>0</v>
      </c>
      <c r="MS94" s="48">
        <f t="shared" si="422"/>
        <v>0</v>
      </c>
      <c r="MT94" s="48">
        <f t="shared" si="422"/>
        <v>0</v>
      </c>
      <c r="MU94" s="48">
        <f t="shared" ref="MU94:ND103" si="423">MT93</f>
        <v>0</v>
      </c>
      <c r="MV94" s="48">
        <f t="shared" si="423"/>
        <v>0</v>
      </c>
      <c r="MW94" s="48">
        <f t="shared" si="423"/>
        <v>0</v>
      </c>
      <c r="MX94" s="48">
        <f t="shared" si="423"/>
        <v>0</v>
      </c>
      <c r="MY94" s="48">
        <f t="shared" si="423"/>
        <v>0</v>
      </c>
      <c r="MZ94" s="48">
        <f t="shared" si="423"/>
        <v>0</v>
      </c>
      <c r="NA94" s="48">
        <f t="shared" si="423"/>
        <v>0</v>
      </c>
      <c r="NB94" s="48">
        <f t="shared" si="423"/>
        <v>0</v>
      </c>
      <c r="NC94" s="48">
        <f t="shared" si="423"/>
        <v>0</v>
      </c>
      <c r="ND94" s="48">
        <f t="shared" si="423"/>
        <v>0</v>
      </c>
      <c r="NE94" s="48">
        <f t="shared" ref="NE94:NN103" si="424">ND93</f>
        <v>0</v>
      </c>
      <c r="NF94" s="48">
        <f t="shared" si="424"/>
        <v>0</v>
      </c>
      <c r="NG94" s="48">
        <f t="shared" si="424"/>
        <v>0</v>
      </c>
      <c r="NH94" s="48">
        <f t="shared" si="424"/>
        <v>0</v>
      </c>
      <c r="NI94" s="48">
        <f t="shared" si="424"/>
        <v>0</v>
      </c>
      <c r="NJ94" s="48">
        <f t="shared" si="424"/>
        <v>0</v>
      </c>
      <c r="NK94" s="48">
        <f t="shared" si="424"/>
        <v>0</v>
      </c>
      <c r="NL94" s="48">
        <f t="shared" si="424"/>
        <v>0</v>
      </c>
      <c r="NM94" s="48">
        <f t="shared" si="424"/>
        <v>0</v>
      </c>
      <c r="NN94" s="48">
        <f t="shared" si="424"/>
        <v>0</v>
      </c>
      <c r="NO94" s="48">
        <f t="shared" ref="NO94:NX103" si="425">NN93</f>
        <v>0</v>
      </c>
      <c r="NP94" s="48">
        <f t="shared" si="425"/>
        <v>0</v>
      </c>
      <c r="NQ94" s="48">
        <f t="shared" si="425"/>
        <v>0</v>
      </c>
      <c r="NR94" s="48">
        <f t="shared" si="425"/>
        <v>0</v>
      </c>
      <c r="NS94" s="48">
        <f t="shared" si="425"/>
        <v>0</v>
      </c>
      <c r="NT94" s="48">
        <f t="shared" si="425"/>
        <v>0</v>
      </c>
      <c r="NU94" s="48">
        <f t="shared" si="425"/>
        <v>0</v>
      </c>
      <c r="NV94" s="48">
        <f t="shared" si="425"/>
        <v>0</v>
      </c>
      <c r="NW94" s="48">
        <f t="shared" si="425"/>
        <v>0</v>
      </c>
      <c r="NX94" s="48">
        <f t="shared" si="425"/>
        <v>0</v>
      </c>
      <c r="NY94" s="48">
        <f t="shared" ref="NY94:OH103" si="426">NX93</f>
        <v>0</v>
      </c>
      <c r="NZ94" s="48">
        <f t="shared" si="426"/>
        <v>0</v>
      </c>
      <c r="OA94" s="48">
        <f t="shared" si="426"/>
        <v>0</v>
      </c>
      <c r="OB94" s="48">
        <f t="shared" si="426"/>
        <v>0</v>
      </c>
      <c r="OC94" s="48">
        <f t="shared" si="426"/>
        <v>0</v>
      </c>
      <c r="OD94" s="48">
        <f t="shared" si="426"/>
        <v>0</v>
      </c>
      <c r="OE94" s="48">
        <f t="shared" si="426"/>
        <v>0</v>
      </c>
      <c r="OF94" s="48">
        <f t="shared" si="426"/>
        <v>0</v>
      </c>
      <c r="OG94" s="48">
        <f t="shared" si="426"/>
        <v>0</v>
      </c>
      <c r="OH94" s="48">
        <f t="shared" si="426"/>
        <v>0</v>
      </c>
      <c r="OI94" s="48">
        <f t="shared" ref="OI94:OR103" si="427">OH93</f>
        <v>0</v>
      </c>
      <c r="OJ94" s="48">
        <f t="shared" si="427"/>
        <v>0</v>
      </c>
      <c r="OK94" s="48">
        <f t="shared" si="427"/>
        <v>0</v>
      </c>
      <c r="OL94" s="48">
        <f t="shared" si="427"/>
        <v>0</v>
      </c>
      <c r="OM94" s="48">
        <f t="shared" si="427"/>
        <v>0</v>
      </c>
      <c r="ON94" s="48">
        <f t="shared" si="427"/>
        <v>0</v>
      </c>
      <c r="OO94" s="48">
        <f t="shared" si="427"/>
        <v>0</v>
      </c>
      <c r="OP94" s="48">
        <f t="shared" si="427"/>
        <v>0</v>
      </c>
      <c r="OQ94" s="48">
        <f t="shared" si="427"/>
        <v>0</v>
      </c>
      <c r="OR94" s="48">
        <f t="shared" si="427"/>
        <v>0</v>
      </c>
      <c r="OS94" s="48">
        <f t="shared" ref="OS94:PB103" si="428">OR93</f>
        <v>0</v>
      </c>
      <c r="OT94" s="48">
        <f t="shared" si="428"/>
        <v>0</v>
      </c>
      <c r="OU94" s="48">
        <f t="shared" si="428"/>
        <v>0</v>
      </c>
      <c r="OV94" s="48">
        <f t="shared" si="428"/>
        <v>0</v>
      </c>
      <c r="OW94" s="48">
        <f t="shared" si="428"/>
        <v>0</v>
      </c>
      <c r="OX94" s="48">
        <f t="shared" si="428"/>
        <v>0</v>
      </c>
      <c r="OY94" s="48">
        <f t="shared" si="428"/>
        <v>0</v>
      </c>
      <c r="OZ94" s="48">
        <f t="shared" si="428"/>
        <v>0</v>
      </c>
      <c r="PA94" s="48">
        <f t="shared" si="428"/>
        <v>0</v>
      </c>
      <c r="PB94" s="48">
        <f t="shared" si="428"/>
        <v>0</v>
      </c>
      <c r="PC94" s="48">
        <f t="shared" ref="PC94:PN103" si="429">PB93</f>
        <v>0</v>
      </c>
      <c r="PD94" s="48">
        <f t="shared" si="429"/>
        <v>0</v>
      </c>
      <c r="PE94" s="48">
        <f t="shared" si="429"/>
        <v>0</v>
      </c>
      <c r="PF94" s="48">
        <f t="shared" si="429"/>
        <v>0</v>
      </c>
      <c r="PG94" s="48">
        <f t="shared" si="429"/>
        <v>0</v>
      </c>
      <c r="PH94" s="48">
        <f t="shared" si="429"/>
        <v>0</v>
      </c>
      <c r="PI94" s="48">
        <f t="shared" si="429"/>
        <v>0</v>
      </c>
      <c r="PJ94" s="48">
        <f t="shared" si="429"/>
        <v>0</v>
      </c>
      <c r="PK94" s="48">
        <f t="shared" si="429"/>
        <v>0</v>
      </c>
      <c r="PL94" s="48">
        <f t="shared" si="429"/>
        <v>0</v>
      </c>
      <c r="PM94" s="48">
        <f t="shared" si="429"/>
        <v>0</v>
      </c>
      <c r="PN94" s="48">
        <f t="shared" si="429"/>
        <v>0</v>
      </c>
    </row>
    <row r="95" spans="1:430" x14ac:dyDescent="0.3">
      <c r="A95" s="34">
        <v>0.3</v>
      </c>
      <c r="B95" s="34">
        <v>3</v>
      </c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3"/>
      <c r="N95" s="12"/>
      <c r="O95" s="12"/>
      <c r="P95" s="12"/>
      <c r="Q95" s="12"/>
      <c r="S95" s="12"/>
      <c r="W95" s="46">
        <v>92</v>
      </c>
      <c r="X95" s="49">
        <f t="shared" si="308"/>
        <v>460</v>
      </c>
      <c r="Y95" s="52" t="str">
        <f t="shared" si="303"/>
        <v/>
      </c>
      <c r="Z95" s="63">
        <f t="shared" si="304"/>
        <v>0</v>
      </c>
      <c r="AA95" s="50">
        <f t="shared" si="352"/>
        <v>0</v>
      </c>
      <c r="AB95" s="50">
        <v>0</v>
      </c>
      <c r="AC95" s="62">
        <f t="shared" si="309"/>
        <v>211.7758949671387</v>
      </c>
      <c r="AD95" s="54"/>
      <c r="AE95" s="46">
        <v>93</v>
      </c>
      <c r="AF95" s="51">
        <f t="shared" si="305"/>
        <v>0</v>
      </c>
      <c r="AG95" s="51">
        <f t="shared" si="392"/>
        <v>0</v>
      </c>
      <c r="AH95" s="51">
        <f t="shared" si="392"/>
        <v>0</v>
      </c>
      <c r="AI95" s="51">
        <f t="shared" si="392"/>
        <v>0</v>
      </c>
      <c r="AJ95" s="51">
        <f t="shared" si="392"/>
        <v>0</v>
      </c>
      <c r="AK95" s="51">
        <f t="shared" si="392"/>
        <v>0</v>
      </c>
      <c r="AL95" s="51">
        <f t="shared" si="392"/>
        <v>0</v>
      </c>
      <c r="AM95" s="51">
        <f t="shared" si="392"/>
        <v>0</v>
      </c>
      <c r="AN95" s="51">
        <f t="shared" si="392"/>
        <v>0</v>
      </c>
      <c r="AO95" s="51">
        <f t="shared" si="392"/>
        <v>0</v>
      </c>
      <c r="AP95" s="51">
        <f t="shared" si="392"/>
        <v>0</v>
      </c>
      <c r="AQ95" s="51">
        <f t="shared" si="393"/>
        <v>0</v>
      </c>
      <c r="AR95" s="51">
        <f t="shared" si="393"/>
        <v>0</v>
      </c>
      <c r="AS95" s="51">
        <f t="shared" si="393"/>
        <v>0</v>
      </c>
      <c r="AT95" s="51">
        <f t="shared" si="393"/>
        <v>0</v>
      </c>
      <c r="AU95" s="51">
        <f t="shared" si="393"/>
        <v>0</v>
      </c>
      <c r="AV95" s="51">
        <f t="shared" si="393"/>
        <v>0</v>
      </c>
      <c r="AW95" s="51">
        <f t="shared" si="393"/>
        <v>0</v>
      </c>
      <c r="AX95" s="51">
        <f t="shared" si="393"/>
        <v>0</v>
      </c>
      <c r="AY95" s="51">
        <f t="shared" si="393"/>
        <v>0</v>
      </c>
      <c r="AZ95" s="51">
        <f t="shared" si="393"/>
        <v>0</v>
      </c>
      <c r="BA95" s="51">
        <f t="shared" si="394"/>
        <v>0</v>
      </c>
      <c r="BB95" s="51">
        <f t="shared" si="394"/>
        <v>0</v>
      </c>
      <c r="BC95" s="51">
        <f t="shared" si="394"/>
        <v>0</v>
      </c>
      <c r="BD95" s="51">
        <f t="shared" si="394"/>
        <v>0</v>
      </c>
      <c r="BE95" s="51">
        <f t="shared" si="394"/>
        <v>0</v>
      </c>
      <c r="BF95" s="51">
        <f t="shared" si="394"/>
        <v>0</v>
      </c>
      <c r="BG95" s="51">
        <f t="shared" si="394"/>
        <v>0</v>
      </c>
      <c r="BH95" s="51">
        <f t="shared" si="394"/>
        <v>0</v>
      </c>
      <c r="BI95" s="51">
        <f t="shared" si="394"/>
        <v>0</v>
      </c>
      <c r="BJ95" s="51">
        <f t="shared" si="394"/>
        <v>0</v>
      </c>
      <c r="BK95" s="51">
        <f t="shared" si="395"/>
        <v>0</v>
      </c>
      <c r="BL95" s="51">
        <f t="shared" si="395"/>
        <v>0</v>
      </c>
      <c r="BM95" s="51">
        <f t="shared" si="395"/>
        <v>0</v>
      </c>
      <c r="BN95" s="51">
        <f t="shared" si="395"/>
        <v>0</v>
      </c>
      <c r="BO95" s="51">
        <f t="shared" si="395"/>
        <v>0</v>
      </c>
      <c r="BP95" s="51">
        <f t="shared" si="395"/>
        <v>0</v>
      </c>
      <c r="BQ95" s="51">
        <f t="shared" si="395"/>
        <v>0</v>
      </c>
      <c r="BR95" s="51">
        <f t="shared" si="395"/>
        <v>0</v>
      </c>
      <c r="BS95" s="51">
        <f t="shared" si="395"/>
        <v>0</v>
      </c>
      <c r="BT95" s="51">
        <f t="shared" si="395"/>
        <v>0</v>
      </c>
      <c r="BU95" s="51">
        <f t="shared" si="396"/>
        <v>0</v>
      </c>
      <c r="BV95" s="51">
        <f t="shared" si="396"/>
        <v>0</v>
      </c>
      <c r="BW95" s="51">
        <f t="shared" si="396"/>
        <v>0</v>
      </c>
      <c r="BX95" s="51">
        <f t="shared" si="396"/>
        <v>0</v>
      </c>
      <c r="BY95" s="51">
        <f t="shared" si="396"/>
        <v>0</v>
      </c>
      <c r="BZ95" s="51">
        <f t="shared" si="396"/>
        <v>0</v>
      </c>
      <c r="CA95" s="51">
        <f t="shared" si="396"/>
        <v>0</v>
      </c>
      <c r="CB95" s="51">
        <f t="shared" si="396"/>
        <v>0</v>
      </c>
      <c r="CC95" s="51">
        <f t="shared" si="396"/>
        <v>0</v>
      </c>
      <c r="CD95" s="51">
        <f t="shared" si="396"/>
        <v>0</v>
      </c>
      <c r="CE95" s="51">
        <f t="shared" si="397"/>
        <v>0</v>
      </c>
      <c r="CF95" s="51">
        <f t="shared" si="397"/>
        <v>0</v>
      </c>
      <c r="CG95" s="51">
        <f t="shared" si="397"/>
        <v>0</v>
      </c>
      <c r="CH95" s="51">
        <f t="shared" si="397"/>
        <v>0</v>
      </c>
      <c r="CI95" s="51">
        <f t="shared" si="397"/>
        <v>0</v>
      </c>
      <c r="CJ95" s="51">
        <f t="shared" si="397"/>
        <v>0</v>
      </c>
      <c r="CK95" s="51">
        <f t="shared" si="397"/>
        <v>0</v>
      </c>
      <c r="CL95" s="51">
        <f t="shared" si="397"/>
        <v>0</v>
      </c>
      <c r="CM95" s="51">
        <f t="shared" si="397"/>
        <v>0</v>
      </c>
      <c r="CN95" s="51">
        <f t="shared" si="397"/>
        <v>0</v>
      </c>
      <c r="CO95" s="51">
        <f t="shared" si="398"/>
        <v>0</v>
      </c>
      <c r="CP95" s="51">
        <f t="shared" si="398"/>
        <v>0</v>
      </c>
      <c r="CQ95" s="51">
        <f t="shared" si="398"/>
        <v>0</v>
      </c>
      <c r="CR95" s="51">
        <f t="shared" si="398"/>
        <v>0</v>
      </c>
      <c r="CS95" s="51">
        <f t="shared" si="398"/>
        <v>0</v>
      </c>
      <c r="CT95" s="51">
        <f t="shared" si="398"/>
        <v>0</v>
      </c>
      <c r="CU95" s="51">
        <f t="shared" si="398"/>
        <v>0</v>
      </c>
      <c r="CV95" s="51">
        <f t="shared" si="398"/>
        <v>0</v>
      </c>
      <c r="CW95" s="51">
        <f t="shared" si="398"/>
        <v>0</v>
      </c>
      <c r="CX95" s="51">
        <f t="shared" si="398"/>
        <v>0</v>
      </c>
      <c r="CY95" s="51">
        <f t="shared" si="399"/>
        <v>0</v>
      </c>
      <c r="CZ95" s="51">
        <f t="shared" si="399"/>
        <v>1.4372901692793086E-5</v>
      </c>
      <c r="DA95" s="51">
        <f t="shared" si="399"/>
        <v>2.7857067307628778E-5</v>
      </c>
      <c r="DB95" s="51">
        <f t="shared" si="399"/>
        <v>4.1075027703360157E-5</v>
      </c>
      <c r="DC95" s="51">
        <f t="shared" si="399"/>
        <v>5.9699549011322866E-5</v>
      </c>
      <c r="DD95" s="51">
        <f t="shared" si="399"/>
        <v>8.7540741517313391E-5</v>
      </c>
      <c r="DE95" s="51">
        <f t="shared" si="399"/>
        <v>1.2837388479443857E-4</v>
      </c>
      <c r="DF95" s="51">
        <f t="shared" si="399"/>
        <v>1.8776725283595457E-4</v>
      </c>
      <c r="DG95" s="51">
        <f t="shared" si="399"/>
        <v>2.7490993918839258E-4</v>
      </c>
      <c r="DH95" s="51">
        <f t="shared" si="399"/>
        <v>4.0443968208431289E-4</v>
      </c>
      <c r="DI95" s="51">
        <f t="shared" si="400"/>
        <v>5.9827068957529241E-4</v>
      </c>
      <c r="DJ95" s="51">
        <f t="shared" si="400"/>
        <v>8.8742146466493359E-4</v>
      </c>
      <c r="DK95" s="51">
        <f t="shared" si="400"/>
        <v>1.3138426304416823E-3</v>
      </c>
      <c r="DL95" s="51">
        <f t="shared" si="400"/>
        <v>1.9322447552118155E-3</v>
      </c>
      <c r="DM95" s="51">
        <f t="shared" si="400"/>
        <v>2.9578823769679957E-3</v>
      </c>
      <c r="DN95" s="51">
        <f t="shared" si="400"/>
        <v>4.3725776573519236E-3</v>
      </c>
      <c r="DO95" s="51">
        <f t="shared" si="400"/>
        <v>5.6037913669719245E-3</v>
      </c>
      <c r="DP95" s="51">
        <f t="shared" si="400"/>
        <v>6.0067150249743864E-3</v>
      </c>
      <c r="DQ95" s="51">
        <f t="shared" si="400"/>
        <v>5.0334268353983951E-3</v>
      </c>
      <c r="DR95" s="51">
        <f t="shared" si="400"/>
        <v>2.648818732339102E-3</v>
      </c>
      <c r="DS95" s="51">
        <f t="shared" si="401"/>
        <v>7.6072713075802073E-4</v>
      </c>
      <c r="DT95" s="51">
        <f t="shared" si="401"/>
        <v>0</v>
      </c>
      <c r="DU95" s="51">
        <f t="shared" si="401"/>
        <v>0</v>
      </c>
      <c r="DV95" s="51">
        <f t="shared" si="401"/>
        <v>0</v>
      </c>
      <c r="DW95" s="51">
        <f t="shared" si="401"/>
        <v>0</v>
      </c>
      <c r="DX95" s="51">
        <f t="shared" si="401"/>
        <v>0</v>
      </c>
      <c r="DY95" s="51">
        <f t="shared" si="401"/>
        <v>0</v>
      </c>
      <c r="DZ95" s="51">
        <f t="shared" si="401"/>
        <v>0</v>
      </c>
      <c r="EA95" s="51">
        <f t="shared" si="401"/>
        <v>0</v>
      </c>
      <c r="EB95" s="51">
        <f t="shared" si="401"/>
        <v>0</v>
      </c>
      <c r="EC95" s="51">
        <f t="shared" si="402"/>
        <v>0</v>
      </c>
      <c r="ED95" s="51">
        <f t="shared" si="402"/>
        <v>0</v>
      </c>
      <c r="EE95" s="51">
        <f t="shared" si="402"/>
        <v>0</v>
      </c>
      <c r="EF95" s="51">
        <f t="shared" si="402"/>
        <v>0</v>
      </c>
      <c r="EG95" s="51">
        <f t="shared" si="402"/>
        <v>0</v>
      </c>
      <c r="EH95" s="51">
        <f t="shared" si="402"/>
        <v>0</v>
      </c>
      <c r="EI95" s="51">
        <f t="shared" si="402"/>
        <v>0</v>
      </c>
      <c r="EJ95" s="51">
        <f t="shared" si="402"/>
        <v>0</v>
      </c>
      <c r="EK95" s="51">
        <f t="shared" si="402"/>
        <v>0</v>
      </c>
      <c r="EL95" s="51">
        <f t="shared" si="402"/>
        <v>0</v>
      </c>
      <c r="EM95" s="51">
        <f t="shared" si="403"/>
        <v>0</v>
      </c>
      <c r="EN95" s="51">
        <f t="shared" si="403"/>
        <v>0</v>
      </c>
      <c r="EO95" s="51">
        <f t="shared" si="403"/>
        <v>0</v>
      </c>
      <c r="EP95" s="51">
        <f t="shared" si="403"/>
        <v>0</v>
      </c>
      <c r="EQ95" s="51">
        <f t="shared" si="403"/>
        <v>0</v>
      </c>
      <c r="ER95" s="51">
        <f t="shared" si="403"/>
        <v>0</v>
      </c>
      <c r="ES95" s="51">
        <f t="shared" si="403"/>
        <v>0</v>
      </c>
      <c r="ET95" s="51">
        <f t="shared" si="403"/>
        <v>0</v>
      </c>
      <c r="EU95" s="51">
        <f t="shared" si="403"/>
        <v>0</v>
      </c>
      <c r="EV95" s="51">
        <f t="shared" si="403"/>
        <v>0</v>
      </c>
      <c r="EW95" s="51">
        <f t="shared" si="404"/>
        <v>0</v>
      </c>
      <c r="EX95" s="51">
        <f t="shared" si="404"/>
        <v>0</v>
      </c>
      <c r="EY95" s="51">
        <f t="shared" si="404"/>
        <v>0</v>
      </c>
      <c r="EZ95" s="51">
        <f t="shared" si="404"/>
        <v>0</v>
      </c>
      <c r="FA95" s="51">
        <f t="shared" si="404"/>
        <v>0</v>
      </c>
      <c r="FB95" s="51">
        <f t="shared" si="404"/>
        <v>0</v>
      </c>
      <c r="FC95" s="51">
        <f t="shared" si="404"/>
        <v>0</v>
      </c>
      <c r="FD95" s="51">
        <f t="shared" si="404"/>
        <v>0</v>
      </c>
      <c r="FE95" s="51">
        <f t="shared" si="404"/>
        <v>0</v>
      </c>
      <c r="FF95" s="51">
        <f t="shared" si="404"/>
        <v>0</v>
      </c>
      <c r="FG95" s="51">
        <f t="shared" si="405"/>
        <v>0</v>
      </c>
      <c r="FH95" s="51">
        <f t="shared" si="405"/>
        <v>0</v>
      </c>
      <c r="FI95" s="51">
        <f t="shared" si="405"/>
        <v>0</v>
      </c>
      <c r="FJ95" s="51">
        <f t="shared" si="405"/>
        <v>0</v>
      </c>
      <c r="FK95" s="51">
        <f t="shared" si="405"/>
        <v>0</v>
      </c>
      <c r="FL95" s="51">
        <f t="shared" si="405"/>
        <v>0</v>
      </c>
      <c r="FM95" s="51">
        <f t="shared" si="405"/>
        <v>0</v>
      </c>
      <c r="FN95" s="51">
        <f t="shared" si="405"/>
        <v>0</v>
      </c>
      <c r="FO95" s="51">
        <f t="shared" si="405"/>
        <v>0</v>
      </c>
      <c r="FP95" s="51">
        <f t="shared" si="405"/>
        <v>0</v>
      </c>
      <c r="FQ95" s="51">
        <f t="shared" si="406"/>
        <v>0</v>
      </c>
      <c r="FR95" s="51">
        <f t="shared" si="406"/>
        <v>0</v>
      </c>
      <c r="FS95" s="51">
        <f t="shared" si="406"/>
        <v>0</v>
      </c>
      <c r="FT95" s="51">
        <f t="shared" si="406"/>
        <v>0</v>
      </c>
      <c r="FU95" s="51">
        <f t="shared" si="406"/>
        <v>0</v>
      </c>
      <c r="FV95" s="51">
        <f t="shared" si="406"/>
        <v>0</v>
      </c>
      <c r="FW95" s="51">
        <f t="shared" si="406"/>
        <v>0</v>
      </c>
      <c r="FX95" s="51">
        <f t="shared" si="406"/>
        <v>0</v>
      </c>
      <c r="FY95" s="51">
        <f t="shared" si="406"/>
        <v>0</v>
      </c>
      <c r="FZ95" s="51">
        <f t="shared" si="406"/>
        <v>0</v>
      </c>
      <c r="GA95" s="51">
        <f t="shared" si="407"/>
        <v>0</v>
      </c>
      <c r="GB95" s="51">
        <f t="shared" si="407"/>
        <v>0</v>
      </c>
      <c r="GC95" s="51">
        <f t="shared" si="407"/>
        <v>0</v>
      </c>
      <c r="GD95" s="51">
        <f t="shared" si="407"/>
        <v>0</v>
      </c>
      <c r="GE95" s="51">
        <f t="shared" si="407"/>
        <v>0</v>
      </c>
      <c r="GF95" s="51">
        <f t="shared" si="407"/>
        <v>0</v>
      </c>
      <c r="GG95" s="51">
        <f t="shared" si="407"/>
        <v>0</v>
      </c>
      <c r="GH95" s="51">
        <f t="shared" si="407"/>
        <v>0</v>
      </c>
      <c r="GI95" s="51">
        <f t="shared" si="407"/>
        <v>0</v>
      </c>
      <c r="GJ95" s="51">
        <f t="shared" si="407"/>
        <v>0</v>
      </c>
      <c r="GK95" s="51">
        <f t="shared" si="408"/>
        <v>0</v>
      </c>
      <c r="GL95" s="51">
        <f t="shared" si="408"/>
        <v>0</v>
      </c>
      <c r="GM95" s="51">
        <f t="shared" si="408"/>
        <v>0</v>
      </c>
      <c r="GN95" s="51">
        <f t="shared" si="408"/>
        <v>0</v>
      </c>
      <c r="GO95" s="51">
        <f t="shared" si="408"/>
        <v>0</v>
      </c>
      <c r="GP95" s="51">
        <f t="shared" si="408"/>
        <v>0</v>
      </c>
      <c r="GQ95" s="51">
        <f t="shared" si="408"/>
        <v>0</v>
      </c>
      <c r="GR95" s="51">
        <f t="shared" si="408"/>
        <v>0</v>
      </c>
      <c r="GS95" s="51">
        <f t="shared" si="408"/>
        <v>0</v>
      </c>
      <c r="GT95" s="51">
        <f t="shared" si="408"/>
        <v>0</v>
      </c>
      <c r="GU95" s="51">
        <f t="shared" si="409"/>
        <v>0</v>
      </c>
      <c r="GV95" s="51">
        <f t="shared" si="409"/>
        <v>0</v>
      </c>
      <c r="GW95" s="51">
        <f t="shared" si="409"/>
        <v>0</v>
      </c>
      <c r="GX95" s="51">
        <f t="shared" si="409"/>
        <v>0</v>
      </c>
      <c r="GY95" s="51">
        <f t="shared" si="409"/>
        <v>0</v>
      </c>
      <c r="GZ95" s="51">
        <f t="shared" si="409"/>
        <v>0</v>
      </c>
      <c r="HA95" s="51">
        <f t="shared" si="409"/>
        <v>0</v>
      </c>
      <c r="HB95" s="51">
        <f t="shared" si="409"/>
        <v>0</v>
      </c>
      <c r="HC95" s="51">
        <f t="shared" si="409"/>
        <v>0</v>
      </c>
      <c r="HD95" s="51">
        <f t="shared" si="409"/>
        <v>0</v>
      </c>
      <c r="HE95" s="51">
        <f t="shared" si="410"/>
        <v>0</v>
      </c>
      <c r="HF95" s="51">
        <f t="shared" si="410"/>
        <v>0</v>
      </c>
      <c r="HG95" s="51">
        <f t="shared" si="410"/>
        <v>0</v>
      </c>
      <c r="HH95" s="51">
        <f t="shared" si="410"/>
        <v>0</v>
      </c>
      <c r="HI95" s="51">
        <f t="shared" si="410"/>
        <v>0</v>
      </c>
      <c r="HJ95" s="51">
        <f t="shared" si="410"/>
        <v>0</v>
      </c>
      <c r="HK95" s="51">
        <f t="shared" si="410"/>
        <v>0</v>
      </c>
      <c r="HL95" s="51">
        <f t="shared" si="410"/>
        <v>0</v>
      </c>
      <c r="HM95" s="51">
        <f t="shared" si="410"/>
        <v>0</v>
      </c>
      <c r="HN95" s="51">
        <f t="shared" si="410"/>
        <v>0</v>
      </c>
      <c r="HO95" s="51">
        <f t="shared" si="410"/>
        <v>0</v>
      </c>
      <c r="HP95" s="51">
        <f t="shared" si="410"/>
        <v>0</v>
      </c>
      <c r="HR95" s="46">
        <v>92</v>
      </c>
      <c r="HS95" s="49">
        <f t="shared" si="310"/>
        <v>460</v>
      </c>
      <c r="HT95" s="52" t="str">
        <f t="shared" si="311"/>
        <v/>
      </c>
      <c r="HU95" s="63">
        <f t="shared" si="312"/>
        <v>0</v>
      </c>
      <c r="HV95" s="50">
        <f t="shared" si="353"/>
        <v>0</v>
      </c>
      <c r="HW95" s="50" t="str">
        <f t="shared" si="306"/>
        <v>07:40</v>
      </c>
      <c r="HX95" s="50">
        <v>0</v>
      </c>
      <c r="HY95" s="62">
        <f>HY94+HX95*Escenario1!$D$15*0.06</f>
        <v>468.72665229745769</v>
      </c>
      <c r="HZ95" s="50">
        <f t="shared" si="313"/>
        <v>0</v>
      </c>
      <c r="IA95" s="64">
        <f>IA94+HZ95*Escenario1!$D$15*0.06</f>
        <v>258.16395932323189</v>
      </c>
      <c r="IB95" s="54"/>
      <c r="IC95" s="47">
        <v>93</v>
      </c>
      <c r="ID95" s="48">
        <f t="shared" si="307"/>
        <v>0</v>
      </c>
      <c r="IE95" s="48">
        <f t="shared" si="411"/>
        <v>0</v>
      </c>
      <c r="IF95" s="48">
        <f t="shared" si="411"/>
        <v>0</v>
      </c>
      <c r="IG95" s="48">
        <f t="shared" si="411"/>
        <v>0</v>
      </c>
      <c r="IH95" s="48">
        <f t="shared" si="411"/>
        <v>0</v>
      </c>
      <c r="II95" s="48">
        <f t="shared" si="411"/>
        <v>0</v>
      </c>
      <c r="IJ95" s="48">
        <f t="shared" si="411"/>
        <v>0</v>
      </c>
      <c r="IK95" s="48">
        <f t="shared" si="411"/>
        <v>0</v>
      </c>
      <c r="IL95" s="48">
        <f t="shared" si="411"/>
        <v>0</v>
      </c>
      <c r="IM95" s="48">
        <f t="shared" si="411"/>
        <v>0</v>
      </c>
      <c r="IN95" s="48">
        <f t="shared" si="411"/>
        <v>0</v>
      </c>
      <c r="IO95" s="48">
        <f t="shared" si="412"/>
        <v>0</v>
      </c>
      <c r="IP95" s="48">
        <f t="shared" si="412"/>
        <v>0</v>
      </c>
      <c r="IQ95" s="48">
        <f t="shared" si="412"/>
        <v>0</v>
      </c>
      <c r="IR95" s="48">
        <f t="shared" si="412"/>
        <v>0</v>
      </c>
      <c r="IS95" s="48">
        <f t="shared" si="412"/>
        <v>0</v>
      </c>
      <c r="IT95" s="48">
        <f t="shared" si="412"/>
        <v>0</v>
      </c>
      <c r="IU95" s="48">
        <f t="shared" si="412"/>
        <v>0</v>
      </c>
      <c r="IV95" s="48">
        <f t="shared" si="412"/>
        <v>0</v>
      </c>
      <c r="IW95" s="48">
        <f t="shared" si="412"/>
        <v>0</v>
      </c>
      <c r="IX95" s="48">
        <f t="shared" si="412"/>
        <v>0</v>
      </c>
      <c r="IY95" s="48">
        <f t="shared" si="413"/>
        <v>0</v>
      </c>
      <c r="IZ95" s="48">
        <f t="shared" si="413"/>
        <v>0</v>
      </c>
      <c r="JA95" s="48">
        <f t="shared" si="413"/>
        <v>0</v>
      </c>
      <c r="JB95" s="48">
        <f t="shared" si="413"/>
        <v>0</v>
      </c>
      <c r="JC95" s="48">
        <f t="shared" si="413"/>
        <v>0</v>
      </c>
      <c r="JD95" s="48">
        <f t="shared" si="413"/>
        <v>0</v>
      </c>
      <c r="JE95" s="48">
        <f t="shared" si="413"/>
        <v>0</v>
      </c>
      <c r="JF95" s="48">
        <f t="shared" si="413"/>
        <v>0</v>
      </c>
      <c r="JG95" s="48">
        <f t="shared" si="413"/>
        <v>0</v>
      </c>
      <c r="JH95" s="48">
        <f t="shared" si="413"/>
        <v>0</v>
      </c>
      <c r="JI95" s="48">
        <f t="shared" si="414"/>
        <v>0</v>
      </c>
      <c r="JJ95" s="48">
        <f t="shared" si="414"/>
        <v>0</v>
      </c>
      <c r="JK95" s="48">
        <f t="shared" si="414"/>
        <v>0</v>
      </c>
      <c r="JL95" s="48">
        <f t="shared" si="414"/>
        <v>0</v>
      </c>
      <c r="JM95" s="48">
        <f t="shared" si="414"/>
        <v>0</v>
      </c>
      <c r="JN95" s="48">
        <f t="shared" si="414"/>
        <v>0</v>
      </c>
      <c r="JO95" s="48">
        <f t="shared" si="414"/>
        <v>0</v>
      </c>
      <c r="JP95" s="48">
        <f t="shared" si="414"/>
        <v>0</v>
      </c>
      <c r="JQ95" s="48">
        <f t="shared" si="414"/>
        <v>0</v>
      </c>
      <c r="JR95" s="48">
        <f t="shared" si="414"/>
        <v>0</v>
      </c>
      <c r="JS95" s="48">
        <f t="shared" si="415"/>
        <v>0</v>
      </c>
      <c r="JT95" s="48">
        <f t="shared" si="415"/>
        <v>0</v>
      </c>
      <c r="JU95" s="48">
        <f t="shared" si="415"/>
        <v>0</v>
      </c>
      <c r="JV95" s="48">
        <f t="shared" si="415"/>
        <v>0</v>
      </c>
      <c r="JW95" s="48">
        <f t="shared" si="415"/>
        <v>0</v>
      </c>
      <c r="JX95" s="48">
        <f t="shared" si="415"/>
        <v>0</v>
      </c>
      <c r="JY95" s="48">
        <f t="shared" si="415"/>
        <v>0</v>
      </c>
      <c r="JZ95" s="48">
        <f t="shared" si="415"/>
        <v>0</v>
      </c>
      <c r="KA95" s="48">
        <f t="shared" si="415"/>
        <v>0</v>
      </c>
      <c r="KB95" s="48">
        <f t="shared" si="415"/>
        <v>0</v>
      </c>
      <c r="KC95" s="48">
        <f t="shared" si="416"/>
        <v>0</v>
      </c>
      <c r="KD95" s="48">
        <f t="shared" si="416"/>
        <v>0</v>
      </c>
      <c r="KE95" s="48">
        <f t="shared" si="416"/>
        <v>0</v>
      </c>
      <c r="KF95" s="48">
        <f t="shared" si="416"/>
        <v>0</v>
      </c>
      <c r="KG95" s="48">
        <f t="shared" si="416"/>
        <v>0</v>
      </c>
      <c r="KH95" s="48">
        <f t="shared" si="416"/>
        <v>0</v>
      </c>
      <c r="KI95" s="48">
        <f t="shared" si="416"/>
        <v>0</v>
      </c>
      <c r="KJ95" s="48">
        <f t="shared" si="416"/>
        <v>0</v>
      </c>
      <c r="KK95" s="48">
        <f t="shared" si="416"/>
        <v>0</v>
      </c>
      <c r="KL95" s="48">
        <f t="shared" si="416"/>
        <v>0</v>
      </c>
      <c r="KM95" s="48">
        <f t="shared" si="417"/>
        <v>0</v>
      </c>
      <c r="KN95" s="48">
        <f t="shared" si="417"/>
        <v>0</v>
      </c>
      <c r="KO95" s="48">
        <f t="shared" si="417"/>
        <v>0</v>
      </c>
      <c r="KP95" s="48">
        <f t="shared" si="417"/>
        <v>0</v>
      </c>
      <c r="KQ95" s="48">
        <f t="shared" si="417"/>
        <v>0</v>
      </c>
      <c r="KR95" s="48">
        <f t="shared" si="417"/>
        <v>0</v>
      </c>
      <c r="KS95" s="48">
        <f t="shared" si="417"/>
        <v>0</v>
      </c>
      <c r="KT95" s="48">
        <f t="shared" si="417"/>
        <v>0</v>
      </c>
      <c r="KU95" s="48">
        <f t="shared" si="417"/>
        <v>0</v>
      </c>
      <c r="KV95" s="48">
        <f t="shared" si="417"/>
        <v>0</v>
      </c>
      <c r="KW95" s="48">
        <f t="shared" si="418"/>
        <v>0</v>
      </c>
      <c r="KX95" s="48">
        <f t="shared" si="418"/>
        <v>0</v>
      </c>
      <c r="KY95" s="48">
        <f t="shared" si="418"/>
        <v>0</v>
      </c>
      <c r="KZ95" s="48">
        <f t="shared" si="418"/>
        <v>0</v>
      </c>
      <c r="LA95" s="48">
        <f t="shared" si="418"/>
        <v>0</v>
      </c>
      <c r="LB95" s="48">
        <f t="shared" si="418"/>
        <v>0</v>
      </c>
      <c r="LC95" s="48">
        <f t="shared" si="418"/>
        <v>0</v>
      </c>
      <c r="LD95" s="48">
        <f t="shared" si="418"/>
        <v>0</v>
      </c>
      <c r="LE95" s="48">
        <f t="shared" si="418"/>
        <v>0</v>
      </c>
      <c r="LF95" s="48">
        <f t="shared" si="418"/>
        <v>0</v>
      </c>
      <c r="LG95" s="48">
        <f t="shared" si="419"/>
        <v>0</v>
      </c>
      <c r="LH95" s="48">
        <f t="shared" si="419"/>
        <v>0</v>
      </c>
      <c r="LI95" s="48">
        <f t="shared" si="419"/>
        <v>4.4751983576649488E-5</v>
      </c>
      <c r="LJ95" s="48">
        <f t="shared" si="419"/>
        <v>1.1151658490373781E-4</v>
      </c>
      <c r="LK95" s="48">
        <f t="shared" si="419"/>
        <v>2.5595687974807398E-4</v>
      </c>
      <c r="LL95" s="48">
        <f t="shared" si="419"/>
        <v>5.8604981628922268E-4</v>
      </c>
      <c r="LM95" s="48">
        <f t="shared" si="419"/>
        <v>1.3658629589843377E-3</v>
      </c>
      <c r="LN95" s="48">
        <f t="shared" si="419"/>
        <v>3.2093238342923826E-3</v>
      </c>
      <c r="LO95" s="48">
        <f t="shared" si="419"/>
        <v>7.8504339864859992E-3</v>
      </c>
      <c r="LP95" s="48">
        <f t="shared" si="419"/>
        <v>1.2976985830460603E-2</v>
      </c>
      <c r="LQ95" s="48">
        <f t="shared" si="420"/>
        <v>6.7154609757989992E-3</v>
      </c>
      <c r="LR95" s="48">
        <f t="shared" si="420"/>
        <v>0</v>
      </c>
      <c r="LS95" s="48">
        <f t="shared" si="420"/>
        <v>0</v>
      </c>
      <c r="LT95" s="48">
        <f t="shared" si="420"/>
        <v>0</v>
      </c>
      <c r="LU95" s="48">
        <f t="shared" si="420"/>
        <v>0</v>
      </c>
      <c r="LV95" s="48">
        <f t="shared" si="420"/>
        <v>0</v>
      </c>
      <c r="LW95" s="48">
        <f t="shared" si="420"/>
        <v>0</v>
      </c>
      <c r="LX95" s="48">
        <f t="shared" si="420"/>
        <v>0</v>
      </c>
      <c r="LY95" s="48">
        <f t="shared" si="420"/>
        <v>0</v>
      </c>
      <c r="LZ95" s="48">
        <f t="shared" si="420"/>
        <v>0</v>
      </c>
      <c r="MA95" s="48">
        <f t="shared" si="421"/>
        <v>0</v>
      </c>
      <c r="MB95" s="48">
        <f t="shared" si="421"/>
        <v>0</v>
      </c>
      <c r="MC95" s="48">
        <f t="shared" si="421"/>
        <v>0</v>
      </c>
      <c r="MD95" s="48">
        <f t="shared" si="421"/>
        <v>0</v>
      </c>
      <c r="ME95" s="48">
        <f t="shared" si="421"/>
        <v>0</v>
      </c>
      <c r="MF95" s="48">
        <f t="shared" si="421"/>
        <v>0</v>
      </c>
      <c r="MG95" s="48">
        <f t="shared" si="421"/>
        <v>0</v>
      </c>
      <c r="MH95" s="48">
        <f t="shared" si="421"/>
        <v>0</v>
      </c>
      <c r="MI95" s="48">
        <f t="shared" si="421"/>
        <v>0</v>
      </c>
      <c r="MJ95" s="48">
        <f t="shared" si="421"/>
        <v>0</v>
      </c>
      <c r="MK95" s="48">
        <f t="shared" si="422"/>
        <v>0</v>
      </c>
      <c r="ML95" s="48">
        <f t="shared" si="422"/>
        <v>0</v>
      </c>
      <c r="MM95" s="48">
        <f t="shared" si="422"/>
        <v>0</v>
      </c>
      <c r="MN95" s="48">
        <f t="shared" si="422"/>
        <v>0</v>
      </c>
      <c r="MO95" s="48">
        <f t="shared" si="422"/>
        <v>0</v>
      </c>
      <c r="MP95" s="48">
        <f t="shared" si="422"/>
        <v>0</v>
      </c>
      <c r="MQ95" s="48">
        <f t="shared" si="422"/>
        <v>0</v>
      </c>
      <c r="MR95" s="48">
        <f t="shared" si="422"/>
        <v>0</v>
      </c>
      <c r="MS95" s="48">
        <f t="shared" si="422"/>
        <v>0</v>
      </c>
      <c r="MT95" s="48">
        <f t="shared" si="422"/>
        <v>0</v>
      </c>
      <c r="MU95" s="48">
        <f t="shared" si="423"/>
        <v>0</v>
      </c>
      <c r="MV95" s="48">
        <f t="shared" si="423"/>
        <v>0</v>
      </c>
      <c r="MW95" s="48">
        <f t="shared" si="423"/>
        <v>0</v>
      </c>
      <c r="MX95" s="48">
        <f t="shared" si="423"/>
        <v>0</v>
      </c>
      <c r="MY95" s="48">
        <f t="shared" si="423"/>
        <v>0</v>
      </c>
      <c r="MZ95" s="48">
        <f t="shared" si="423"/>
        <v>0</v>
      </c>
      <c r="NA95" s="48">
        <f t="shared" si="423"/>
        <v>0</v>
      </c>
      <c r="NB95" s="48">
        <f t="shared" si="423"/>
        <v>0</v>
      </c>
      <c r="NC95" s="48">
        <f t="shared" si="423"/>
        <v>0</v>
      </c>
      <c r="ND95" s="48">
        <f t="shared" si="423"/>
        <v>0</v>
      </c>
      <c r="NE95" s="48">
        <f t="shared" si="424"/>
        <v>0</v>
      </c>
      <c r="NF95" s="48">
        <f t="shared" si="424"/>
        <v>0</v>
      </c>
      <c r="NG95" s="48">
        <f t="shared" si="424"/>
        <v>0</v>
      </c>
      <c r="NH95" s="48">
        <f t="shared" si="424"/>
        <v>0</v>
      </c>
      <c r="NI95" s="48">
        <f t="shared" si="424"/>
        <v>0</v>
      </c>
      <c r="NJ95" s="48">
        <f t="shared" si="424"/>
        <v>0</v>
      </c>
      <c r="NK95" s="48">
        <f t="shared" si="424"/>
        <v>0</v>
      </c>
      <c r="NL95" s="48">
        <f t="shared" si="424"/>
        <v>0</v>
      </c>
      <c r="NM95" s="48">
        <f t="shared" si="424"/>
        <v>0</v>
      </c>
      <c r="NN95" s="48">
        <f t="shared" si="424"/>
        <v>0</v>
      </c>
      <c r="NO95" s="48">
        <f t="shared" si="425"/>
        <v>0</v>
      </c>
      <c r="NP95" s="48">
        <f t="shared" si="425"/>
        <v>0</v>
      </c>
      <c r="NQ95" s="48">
        <f t="shared" si="425"/>
        <v>0</v>
      </c>
      <c r="NR95" s="48">
        <f t="shared" si="425"/>
        <v>0</v>
      </c>
      <c r="NS95" s="48">
        <f t="shared" si="425"/>
        <v>0</v>
      </c>
      <c r="NT95" s="48">
        <f t="shared" si="425"/>
        <v>0</v>
      </c>
      <c r="NU95" s="48">
        <f t="shared" si="425"/>
        <v>0</v>
      </c>
      <c r="NV95" s="48">
        <f t="shared" si="425"/>
        <v>0</v>
      </c>
      <c r="NW95" s="48">
        <f t="shared" si="425"/>
        <v>0</v>
      </c>
      <c r="NX95" s="48">
        <f t="shared" si="425"/>
        <v>0</v>
      </c>
      <c r="NY95" s="48">
        <f t="shared" si="426"/>
        <v>0</v>
      </c>
      <c r="NZ95" s="48">
        <f t="shared" si="426"/>
        <v>0</v>
      </c>
      <c r="OA95" s="48">
        <f t="shared" si="426"/>
        <v>0</v>
      </c>
      <c r="OB95" s="48">
        <f t="shared" si="426"/>
        <v>0</v>
      </c>
      <c r="OC95" s="48">
        <f t="shared" si="426"/>
        <v>0</v>
      </c>
      <c r="OD95" s="48">
        <f t="shared" si="426"/>
        <v>0</v>
      </c>
      <c r="OE95" s="48">
        <f t="shared" si="426"/>
        <v>0</v>
      </c>
      <c r="OF95" s="48">
        <f t="shared" si="426"/>
        <v>0</v>
      </c>
      <c r="OG95" s="48">
        <f t="shared" si="426"/>
        <v>0</v>
      </c>
      <c r="OH95" s="48">
        <f t="shared" si="426"/>
        <v>0</v>
      </c>
      <c r="OI95" s="48">
        <f t="shared" si="427"/>
        <v>0</v>
      </c>
      <c r="OJ95" s="48">
        <f t="shared" si="427"/>
        <v>0</v>
      </c>
      <c r="OK95" s="48">
        <f t="shared" si="427"/>
        <v>0</v>
      </c>
      <c r="OL95" s="48">
        <f t="shared" si="427"/>
        <v>0</v>
      </c>
      <c r="OM95" s="48">
        <f t="shared" si="427"/>
        <v>0</v>
      </c>
      <c r="ON95" s="48">
        <f t="shared" si="427"/>
        <v>0</v>
      </c>
      <c r="OO95" s="48">
        <f t="shared" si="427"/>
        <v>0</v>
      </c>
      <c r="OP95" s="48">
        <f t="shared" si="427"/>
        <v>0</v>
      </c>
      <c r="OQ95" s="48">
        <f t="shared" si="427"/>
        <v>0</v>
      </c>
      <c r="OR95" s="48">
        <f t="shared" si="427"/>
        <v>0</v>
      </c>
      <c r="OS95" s="48">
        <f t="shared" si="428"/>
        <v>0</v>
      </c>
      <c r="OT95" s="48">
        <f t="shared" si="428"/>
        <v>0</v>
      </c>
      <c r="OU95" s="48">
        <f t="shared" si="428"/>
        <v>0</v>
      </c>
      <c r="OV95" s="48">
        <f t="shared" si="428"/>
        <v>0</v>
      </c>
      <c r="OW95" s="48">
        <f t="shared" si="428"/>
        <v>0</v>
      </c>
      <c r="OX95" s="48">
        <f t="shared" si="428"/>
        <v>0</v>
      </c>
      <c r="OY95" s="48">
        <f t="shared" si="428"/>
        <v>0</v>
      </c>
      <c r="OZ95" s="48">
        <f t="shared" si="428"/>
        <v>0</v>
      </c>
      <c r="PA95" s="48">
        <f t="shared" si="428"/>
        <v>0</v>
      </c>
      <c r="PB95" s="48">
        <f t="shared" si="428"/>
        <v>0</v>
      </c>
      <c r="PC95" s="48">
        <f t="shared" si="429"/>
        <v>0</v>
      </c>
      <c r="PD95" s="48">
        <f t="shared" si="429"/>
        <v>0</v>
      </c>
      <c r="PE95" s="48">
        <f t="shared" si="429"/>
        <v>0</v>
      </c>
      <c r="PF95" s="48">
        <f t="shared" si="429"/>
        <v>0</v>
      </c>
      <c r="PG95" s="48">
        <f t="shared" si="429"/>
        <v>0</v>
      </c>
      <c r="PH95" s="48">
        <f t="shared" si="429"/>
        <v>0</v>
      </c>
      <c r="PI95" s="48">
        <f t="shared" si="429"/>
        <v>0</v>
      </c>
      <c r="PJ95" s="48">
        <f t="shared" si="429"/>
        <v>0</v>
      </c>
      <c r="PK95" s="48">
        <f t="shared" si="429"/>
        <v>0</v>
      </c>
      <c r="PL95" s="48">
        <f t="shared" si="429"/>
        <v>0</v>
      </c>
      <c r="PM95" s="48">
        <f t="shared" si="429"/>
        <v>0</v>
      </c>
      <c r="PN95" s="48">
        <f t="shared" si="429"/>
        <v>0</v>
      </c>
    </row>
    <row r="96" spans="1:430" x14ac:dyDescent="0.3">
      <c r="A96" s="34">
        <v>0.4</v>
      </c>
      <c r="B96" s="34">
        <v>4</v>
      </c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S96" s="12"/>
      <c r="W96" s="46">
        <v>93</v>
      </c>
      <c r="X96" s="49">
        <f t="shared" si="308"/>
        <v>465</v>
      </c>
      <c r="Y96" s="52" t="str">
        <f t="shared" si="303"/>
        <v/>
      </c>
      <c r="Z96" s="63">
        <f t="shared" si="304"/>
        <v>0</v>
      </c>
      <c r="AA96" s="50">
        <f t="shared" si="352"/>
        <v>0</v>
      </c>
      <c r="AB96" s="50">
        <v>0</v>
      </c>
      <c r="AC96" s="62">
        <f t="shared" si="309"/>
        <v>211.7758949671387</v>
      </c>
      <c r="AD96" s="54"/>
      <c r="AE96" s="46">
        <v>94</v>
      </c>
      <c r="AF96" s="51">
        <f t="shared" si="305"/>
        <v>0</v>
      </c>
      <c r="AG96" s="51">
        <f t="shared" si="392"/>
        <v>0</v>
      </c>
      <c r="AH96" s="51">
        <f t="shared" si="392"/>
        <v>0</v>
      </c>
      <c r="AI96" s="51">
        <f t="shared" si="392"/>
        <v>0</v>
      </c>
      <c r="AJ96" s="51">
        <f t="shared" si="392"/>
        <v>0</v>
      </c>
      <c r="AK96" s="51">
        <f t="shared" si="392"/>
        <v>0</v>
      </c>
      <c r="AL96" s="51">
        <f t="shared" si="392"/>
        <v>0</v>
      </c>
      <c r="AM96" s="51">
        <f t="shared" si="392"/>
        <v>0</v>
      </c>
      <c r="AN96" s="51">
        <f t="shared" si="392"/>
        <v>0</v>
      </c>
      <c r="AO96" s="51">
        <f t="shared" si="392"/>
        <v>0</v>
      </c>
      <c r="AP96" s="51">
        <f t="shared" si="392"/>
        <v>0</v>
      </c>
      <c r="AQ96" s="51">
        <f t="shared" si="393"/>
        <v>0</v>
      </c>
      <c r="AR96" s="51">
        <f t="shared" si="393"/>
        <v>0</v>
      </c>
      <c r="AS96" s="51">
        <f t="shared" si="393"/>
        <v>0</v>
      </c>
      <c r="AT96" s="51">
        <f t="shared" si="393"/>
        <v>0</v>
      </c>
      <c r="AU96" s="51">
        <f t="shared" si="393"/>
        <v>0</v>
      </c>
      <c r="AV96" s="51">
        <f t="shared" si="393"/>
        <v>0</v>
      </c>
      <c r="AW96" s="51">
        <f t="shared" si="393"/>
        <v>0</v>
      </c>
      <c r="AX96" s="51">
        <f t="shared" si="393"/>
        <v>0</v>
      </c>
      <c r="AY96" s="51">
        <f t="shared" si="393"/>
        <v>0</v>
      </c>
      <c r="AZ96" s="51">
        <f t="shared" si="393"/>
        <v>0</v>
      </c>
      <c r="BA96" s="51">
        <f t="shared" si="394"/>
        <v>0</v>
      </c>
      <c r="BB96" s="51">
        <f t="shared" si="394"/>
        <v>0</v>
      </c>
      <c r="BC96" s="51">
        <f t="shared" si="394"/>
        <v>0</v>
      </c>
      <c r="BD96" s="51">
        <f t="shared" si="394"/>
        <v>0</v>
      </c>
      <c r="BE96" s="51">
        <f t="shared" si="394"/>
        <v>0</v>
      </c>
      <c r="BF96" s="51">
        <f t="shared" si="394"/>
        <v>0</v>
      </c>
      <c r="BG96" s="51">
        <f t="shared" si="394"/>
        <v>0</v>
      </c>
      <c r="BH96" s="51">
        <f t="shared" si="394"/>
        <v>0</v>
      </c>
      <c r="BI96" s="51">
        <f t="shared" si="394"/>
        <v>0</v>
      </c>
      <c r="BJ96" s="51">
        <f t="shared" si="394"/>
        <v>0</v>
      </c>
      <c r="BK96" s="51">
        <f t="shared" si="395"/>
        <v>0</v>
      </c>
      <c r="BL96" s="51">
        <f t="shared" si="395"/>
        <v>0</v>
      </c>
      <c r="BM96" s="51">
        <f t="shared" si="395"/>
        <v>0</v>
      </c>
      <c r="BN96" s="51">
        <f t="shared" si="395"/>
        <v>0</v>
      </c>
      <c r="BO96" s="51">
        <f t="shared" si="395"/>
        <v>0</v>
      </c>
      <c r="BP96" s="51">
        <f t="shared" si="395"/>
        <v>0</v>
      </c>
      <c r="BQ96" s="51">
        <f t="shared" si="395"/>
        <v>0</v>
      </c>
      <c r="BR96" s="51">
        <f t="shared" si="395"/>
        <v>0</v>
      </c>
      <c r="BS96" s="51">
        <f t="shared" si="395"/>
        <v>0</v>
      </c>
      <c r="BT96" s="51">
        <f t="shared" si="395"/>
        <v>0</v>
      </c>
      <c r="BU96" s="51">
        <f t="shared" si="396"/>
        <v>0</v>
      </c>
      <c r="BV96" s="51">
        <f t="shared" si="396"/>
        <v>0</v>
      </c>
      <c r="BW96" s="51">
        <f t="shared" si="396"/>
        <v>0</v>
      </c>
      <c r="BX96" s="51">
        <f t="shared" si="396"/>
        <v>0</v>
      </c>
      <c r="BY96" s="51">
        <f t="shared" si="396"/>
        <v>0</v>
      </c>
      <c r="BZ96" s="51">
        <f t="shared" si="396"/>
        <v>0</v>
      </c>
      <c r="CA96" s="51">
        <f t="shared" si="396"/>
        <v>0</v>
      </c>
      <c r="CB96" s="51">
        <f t="shared" si="396"/>
        <v>0</v>
      </c>
      <c r="CC96" s="51">
        <f t="shared" si="396"/>
        <v>0</v>
      </c>
      <c r="CD96" s="51">
        <f t="shared" si="396"/>
        <v>0</v>
      </c>
      <c r="CE96" s="51">
        <f t="shared" si="397"/>
        <v>0</v>
      </c>
      <c r="CF96" s="51">
        <f t="shared" si="397"/>
        <v>0</v>
      </c>
      <c r="CG96" s="51">
        <f t="shared" si="397"/>
        <v>0</v>
      </c>
      <c r="CH96" s="51">
        <f t="shared" si="397"/>
        <v>0</v>
      </c>
      <c r="CI96" s="51">
        <f t="shared" si="397"/>
        <v>0</v>
      </c>
      <c r="CJ96" s="51">
        <f t="shared" si="397"/>
        <v>0</v>
      </c>
      <c r="CK96" s="51">
        <f t="shared" si="397"/>
        <v>0</v>
      </c>
      <c r="CL96" s="51">
        <f t="shared" si="397"/>
        <v>0</v>
      </c>
      <c r="CM96" s="51">
        <f t="shared" si="397"/>
        <v>0</v>
      </c>
      <c r="CN96" s="51">
        <f t="shared" si="397"/>
        <v>0</v>
      </c>
      <c r="CO96" s="51">
        <f t="shared" si="398"/>
        <v>0</v>
      </c>
      <c r="CP96" s="51">
        <f t="shared" si="398"/>
        <v>0</v>
      </c>
      <c r="CQ96" s="51">
        <f t="shared" si="398"/>
        <v>0</v>
      </c>
      <c r="CR96" s="51">
        <f t="shared" si="398"/>
        <v>0</v>
      </c>
      <c r="CS96" s="51">
        <f t="shared" si="398"/>
        <v>0</v>
      </c>
      <c r="CT96" s="51">
        <f t="shared" si="398"/>
        <v>0</v>
      </c>
      <c r="CU96" s="51">
        <f t="shared" si="398"/>
        <v>0</v>
      </c>
      <c r="CV96" s="51">
        <f t="shared" si="398"/>
        <v>0</v>
      </c>
      <c r="CW96" s="51">
        <f t="shared" si="398"/>
        <v>0</v>
      </c>
      <c r="CX96" s="51">
        <f t="shared" si="398"/>
        <v>0</v>
      </c>
      <c r="CY96" s="51">
        <f t="shared" si="399"/>
        <v>0</v>
      </c>
      <c r="CZ96" s="51">
        <f t="shared" si="399"/>
        <v>0</v>
      </c>
      <c r="DA96" s="51">
        <f t="shared" si="399"/>
        <v>1.4372901692793086E-5</v>
      </c>
      <c r="DB96" s="51">
        <f t="shared" si="399"/>
        <v>2.7857067307628778E-5</v>
      </c>
      <c r="DC96" s="51">
        <f t="shared" si="399"/>
        <v>4.1075027703360157E-5</v>
      </c>
      <c r="DD96" s="51">
        <f t="shared" si="399"/>
        <v>5.9699549011322866E-5</v>
      </c>
      <c r="DE96" s="51">
        <f t="shared" si="399"/>
        <v>8.7540741517313391E-5</v>
      </c>
      <c r="DF96" s="51">
        <f t="shared" si="399"/>
        <v>1.2837388479443857E-4</v>
      </c>
      <c r="DG96" s="51">
        <f t="shared" si="399"/>
        <v>1.8776725283595457E-4</v>
      </c>
      <c r="DH96" s="51">
        <f t="shared" si="399"/>
        <v>2.7490993918839258E-4</v>
      </c>
      <c r="DI96" s="51">
        <f t="shared" si="400"/>
        <v>4.0443968208431289E-4</v>
      </c>
      <c r="DJ96" s="51">
        <f t="shared" si="400"/>
        <v>5.9827068957529241E-4</v>
      </c>
      <c r="DK96" s="51">
        <f t="shared" si="400"/>
        <v>8.8742146466493359E-4</v>
      </c>
      <c r="DL96" s="51">
        <f t="shared" si="400"/>
        <v>1.3138426304416823E-3</v>
      </c>
      <c r="DM96" s="51">
        <f t="shared" si="400"/>
        <v>1.9322447552118155E-3</v>
      </c>
      <c r="DN96" s="51">
        <f t="shared" si="400"/>
        <v>2.9578823769679957E-3</v>
      </c>
      <c r="DO96" s="51">
        <f t="shared" si="400"/>
        <v>4.3725776573519236E-3</v>
      </c>
      <c r="DP96" s="51">
        <f t="shared" si="400"/>
        <v>5.6037913669719245E-3</v>
      </c>
      <c r="DQ96" s="51">
        <f t="shared" si="400"/>
        <v>6.0067150249743864E-3</v>
      </c>
      <c r="DR96" s="51">
        <f t="shared" si="400"/>
        <v>5.0334268353983951E-3</v>
      </c>
      <c r="DS96" s="51">
        <f t="shared" si="401"/>
        <v>2.648818732339102E-3</v>
      </c>
      <c r="DT96" s="51">
        <f t="shared" si="401"/>
        <v>7.6072713075802073E-4</v>
      </c>
      <c r="DU96" s="51">
        <f t="shared" si="401"/>
        <v>0</v>
      </c>
      <c r="DV96" s="51">
        <f t="shared" si="401"/>
        <v>0</v>
      </c>
      <c r="DW96" s="51">
        <f t="shared" si="401"/>
        <v>0</v>
      </c>
      <c r="DX96" s="51">
        <f t="shared" si="401"/>
        <v>0</v>
      </c>
      <c r="DY96" s="51">
        <f t="shared" si="401"/>
        <v>0</v>
      </c>
      <c r="DZ96" s="51">
        <f t="shared" si="401"/>
        <v>0</v>
      </c>
      <c r="EA96" s="51">
        <f t="shared" si="401"/>
        <v>0</v>
      </c>
      <c r="EB96" s="51">
        <f t="shared" si="401"/>
        <v>0</v>
      </c>
      <c r="EC96" s="51">
        <f t="shared" si="402"/>
        <v>0</v>
      </c>
      <c r="ED96" s="51">
        <f t="shared" si="402"/>
        <v>0</v>
      </c>
      <c r="EE96" s="51">
        <f t="shared" si="402"/>
        <v>0</v>
      </c>
      <c r="EF96" s="51">
        <f t="shared" si="402"/>
        <v>0</v>
      </c>
      <c r="EG96" s="51">
        <f t="shared" si="402"/>
        <v>0</v>
      </c>
      <c r="EH96" s="51">
        <f t="shared" si="402"/>
        <v>0</v>
      </c>
      <c r="EI96" s="51">
        <f t="shared" si="402"/>
        <v>0</v>
      </c>
      <c r="EJ96" s="51">
        <f t="shared" si="402"/>
        <v>0</v>
      </c>
      <c r="EK96" s="51">
        <f t="shared" si="402"/>
        <v>0</v>
      </c>
      <c r="EL96" s="51">
        <f t="shared" si="402"/>
        <v>0</v>
      </c>
      <c r="EM96" s="51">
        <f t="shared" si="403"/>
        <v>0</v>
      </c>
      <c r="EN96" s="51">
        <f t="shared" si="403"/>
        <v>0</v>
      </c>
      <c r="EO96" s="51">
        <f t="shared" si="403"/>
        <v>0</v>
      </c>
      <c r="EP96" s="51">
        <f t="shared" si="403"/>
        <v>0</v>
      </c>
      <c r="EQ96" s="51">
        <f t="shared" si="403"/>
        <v>0</v>
      </c>
      <c r="ER96" s="51">
        <f t="shared" si="403"/>
        <v>0</v>
      </c>
      <c r="ES96" s="51">
        <f t="shared" si="403"/>
        <v>0</v>
      </c>
      <c r="ET96" s="51">
        <f t="shared" si="403"/>
        <v>0</v>
      </c>
      <c r="EU96" s="51">
        <f t="shared" si="403"/>
        <v>0</v>
      </c>
      <c r="EV96" s="51">
        <f t="shared" si="403"/>
        <v>0</v>
      </c>
      <c r="EW96" s="51">
        <f t="shared" si="404"/>
        <v>0</v>
      </c>
      <c r="EX96" s="51">
        <f t="shared" si="404"/>
        <v>0</v>
      </c>
      <c r="EY96" s="51">
        <f t="shared" si="404"/>
        <v>0</v>
      </c>
      <c r="EZ96" s="51">
        <f t="shared" si="404"/>
        <v>0</v>
      </c>
      <c r="FA96" s="51">
        <f t="shared" si="404"/>
        <v>0</v>
      </c>
      <c r="FB96" s="51">
        <f t="shared" si="404"/>
        <v>0</v>
      </c>
      <c r="FC96" s="51">
        <f t="shared" si="404"/>
        <v>0</v>
      </c>
      <c r="FD96" s="51">
        <f t="shared" si="404"/>
        <v>0</v>
      </c>
      <c r="FE96" s="51">
        <f t="shared" si="404"/>
        <v>0</v>
      </c>
      <c r="FF96" s="51">
        <f t="shared" si="404"/>
        <v>0</v>
      </c>
      <c r="FG96" s="51">
        <f t="shared" si="405"/>
        <v>0</v>
      </c>
      <c r="FH96" s="51">
        <f t="shared" si="405"/>
        <v>0</v>
      </c>
      <c r="FI96" s="51">
        <f t="shared" si="405"/>
        <v>0</v>
      </c>
      <c r="FJ96" s="51">
        <f t="shared" si="405"/>
        <v>0</v>
      </c>
      <c r="FK96" s="51">
        <f t="shared" si="405"/>
        <v>0</v>
      </c>
      <c r="FL96" s="51">
        <f t="shared" si="405"/>
        <v>0</v>
      </c>
      <c r="FM96" s="51">
        <f t="shared" si="405"/>
        <v>0</v>
      </c>
      <c r="FN96" s="51">
        <f t="shared" si="405"/>
        <v>0</v>
      </c>
      <c r="FO96" s="51">
        <f t="shared" si="405"/>
        <v>0</v>
      </c>
      <c r="FP96" s="51">
        <f t="shared" si="405"/>
        <v>0</v>
      </c>
      <c r="FQ96" s="51">
        <f t="shared" si="406"/>
        <v>0</v>
      </c>
      <c r="FR96" s="51">
        <f t="shared" si="406"/>
        <v>0</v>
      </c>
      <c r="FS96" s="51">
        <f t="shared" si="406"/>
        <v>0</v>
      </c>
      <c r="FT96" s="51">
        <f t="shared" si="406"/>
        <v>0</v>
      </c>
      <c r="FU96" s="51">
        <f t="shared" si="406"/>
        <v>0</v>
      </c>
      <c r="FV96" s="51">
        <f t="shared" si="406"/>
        <v>0</v>
      </c>
      <c r="FW96" s="51">
        <f t="shared" si="406"/>
        <v>0</v>
      </c>
      <c r="FX96" s="51">
        <f t="shared" si="406"/>
        <v>0</v>
      </c>
      <c r="FY96" s="51">
        <f t="shared" si="406"/>
        <v>0</v>
      </c>
      <c r="FZ96" s="51">
        <f t="shared" si="406"/>
        <v>0</v>
      </c>
      <c r="GA96" s="51">
        <f t="shared" si="407"/>
        <v>0</v>
      </c>
      <c r="GB96" s="51">
        <f t="shared" si="407"/>
        <v>0</v>
      </c>
      <c r="GC96" s="51">
        <f t="shared" si="407"/>
        <v>0</v>
      </c>
      <c r="GD96" s="51">
        <f t="shared" si="407"/>
        <v>0</v>
      </c>
      <c r="GE96" s="51">
        <f t="shared" si="407"/>
        <v>0</v>
      </c>
      <c r="GF96" s="51">
        <f t="shared" si="407"/>
        <v>0</v>
      </c>
      <c r="GG96" s="51">
        <f t="shared" si="407"/>
        <v>0</v>
      </c>
      <c r="GH96" s="51">
        <f t="shared" si="407"/>
        <v>0</v>
      </c>
      <c r="GI96" s="51">
        <f t="shared" si="407"/>
        <v>0</v>
      </c>
      <c r="GJ96" s="51">
        <f t="shared" si="407"/>
        <v>0</v>
      </c>
      <c r="GK96" s="51">
        <f t="shared" si="408"/>
        <v>0</v>
      </c>
      <c r="GL96" s="51">
        <f t="shared" si="408"/>
        <v>0</v>
      </c>
      <c r="GM96" s="51">
        <f t="shared" si="408"/>
        <v>0</v>
      </c>
      <c r="GN96" s="51">
        <f t="shared" si="408"/>
        <v>0</v>
      </c>
      <c r="GO96" s="51">
        <f t="shared" si="408"/>
        <v>0</v>
      </c>
      <c r="GP96" s="51">
        <f t="shared" si="408"/>
        <v>0</v>
      </c>
      <c r="GQ96" s="51">
        <f t="shared" si="408"/>
        <v>0</v>
      </c>
      <c r="GR96" s="51">
        <f t="shared" si="408"/>
        <v>0</v>
      </c>
      <c r="GS96" s="51">
        <f t="shared" si="408"/>
        <v>0</v>
      </c>
      <c r="GT96" s="51">
        <f t="shared" si="408"/>
        <v>0</v>
      </c>
      <c r="GU96" s="51">
        <f t="shared" si="409"/>
        <v>0</v>
      </c>
      <c r="GV96" s="51">
        <f t="shared" si="409"/>
        <v>0</v>
      </c>
      <c r="GW96" s="51">
        <f t="shared" si="409"/>
        <v>0</v>
      </c>
      <c r="GX96" s="51">
        <f t="shared" si="409"/>
        <v>0</v>
      </c>
      <c r="GY96" s="51">
        <f t="shared" si="409"/>
        <v>0</v>
      </c>
      <c r="GZ96" s="51">
        <f t="shared" si="409"/>
        <v>0</v>
      </c>
      <c r="HA96" s="51">
        <f t="shared" si="409"/>
        <v>0</v>
      </c>
      <c r="HB96" s="51">
        <f t="shared" si="409"/>
        <v>0</v>
      </c>
      <c r="HC96" s="51">
        <f t="shared" si="409"/>
        <v>0</v>
      </c>
      <c r="HD96" s="51">
        <f t="shared" si="409"/>
        <v>0</v>
      </c>
      <c r="HE96" s="51">
        <f t="shared" si="410"/>
        <v>0</v>
      </c>
      <c r="HF96" s="51">
        <f t="shared" si="410"/>
        <v>0</v>
      </c>
      <c r="HG96" s="51">
        <f t="shared" si="410"/>
        <v>0</v>
      </c>
      <c r="HH96" s="51">
        <f t="shared" si="410"/>
        <v>0</v>
      </c>
      <c r="HI96" s="51">
        <f t="shared" si="410"/>
        <v>0</v>
      </c>
      <c r="HJ96" s="51">
        <f t="shared" si="410"/>
        <v>0</v>
      </c>
      <c r="HK96" s="51">
        <f t="shared" si="410"/>
        <v>0</v>
      </c>
      <c r="HL96" s="51">
        <f t="shared" si="410"/>
        <v>0</v>
      </c>
      <c r="HM96" s="51">
        <f t="shared" si="410"/>
        <v>0</v>
      </c>
      <c r="HN96" s="51">
        <f t="shared" si="410"/>
        <v>0</v>
      </c>
      <c r="HO96" s="51">
        <f t="shared" si="410"/>
        <v>0</v>
      </c>
      <c r="HP96" s="51">
        <f t="shared" si="410"/>
        <v>0</v>
      </c>
      <c r="HR96" s="46">
        <v>93</v>
      </c>
      <c r="HS96" s="49">
        <f t="shared" si="310"/>
        <v>465</v>
      </c>
      <c r="HT96" s="52" t="str">
        <f t="shared" si="311"/>
        <v/>
      </c>
      <c r="HU96" s="63">
        <f t="shared" si="312"/>
        <v>0</v>
      </c>
      <c r="HV96" s="50">
        <f t="shared" si="353"/>
        <v>0</v>
      </c>
      <c r="HW96" s="50" t="str">
        <f t="shared" si="306"/>
        <v>07:45</v>
      </c>
      <c r="HX96" s="50">
        <v>0</v>
      </c>
      <c r="HY96" s="62">
        <f>HY95+HX96*Escenario1!$D$15*0.06</f>
        <v>468.72665229745769</v>
      </c>
      <c r="HZ96" s="50">
        <f t="shared" si="313"/>
        <v>0</v>
      </c>
      <c r="IA96" s="64">
        <f>IA95+HZ96*Escenario1!$D$15*0.06</f>
        <v>258.16395932323189</v>
      </c>
      <c r="IB96" s="54"/>
      <c r="IC96" s="47">
        <v>94</v>
      </c>
      <c r="ID96" s="48">
        <f t="shared" si="307"/>
        <v>0</v>
      </c>
      <c r="IE96" s="48">
        <f t="shared" si="411"/>
        <v>0</v>
      </c>
      <c r="IF96" s="48">
        <f t="shared" si="411"/>
        <v>0</v>
      </c>
      <c r="IG96" s="48">
        <f t="shared" si="411"/>
        <v>0</v>
      </c>
      <c r="IH96" s="48">
        <f t="shared" si="411"/>
        <v>0</v>
      </c>
      <c r="II96" s="48">
        <f t="shared" si="411"/>
        <v>0</v>
      </c>
      <c r="IJ96" s="48">
        <f t="shared" si="411"/>
        <v>0</v>
      </c>
      <c r="IK96" s="48">
        <f t="shared" si="411"/>
        <v>0</v>
      </c>
      <c r="IL96" s="48">
        <f t="shared" si="411"/>
        <v>0</v>
      </c>
      <c r="IM96" s="48">
        <f t="shared" si="411"/>
        <v>0</v>
      </c>
      <c r="IN96" s="48">
        <f t="shared" si="411"/>
        <v>0</v>
      </c>
      <c r="IO96" s="48">
        <f t="shared" si="412"/>
        <v>0</v>
      </c>
      <c r="IP96" s="48">
        <f t="shared" si="412"/>
        <v>0</v>
      </c>
      <c r="IQ96" s="48">
        <f t="shared" si="412"/>
        <v>0</v>
      </c>
      <c r="IR96" s="48">
        <f t="shared" si="412"/>
        <v>0</v>
      </c>
      <c r="IS96" s="48">
        <f t="shared" si="412"/>
        <v>0</v>
      </c>
      <c r="IT96" s="48">
        <f t="shared" si="412"/>
        <v>0</v>
      </c>
      <c r="IU96" s="48">
        <f t="shared" si="412"/>
        <v>0</v>
      </c>
      <c r="IV96" s="48">
        <f t="shared" si="412"/>
        <v>0</v>
      </c>
      <c r="IW96" s="48">
        <f t="shared" si="412"/>
        <v>0</v>
      </c>
      <c r="IX96" s="48">
        <f t="shared" si="412"/>
        <v>0</v>
      </c>
      <c r="IY96" s="48">
        <f t="shared" si="413"/>
        <v>0</v>
      </c>
      <c r="IZ96" s="48">
        <f t="shared" si="413"/>
        <v>0</v>
      </c>
      <c r="JA96" s="48">
        <f t="shared" si="413"/>
        <v>0</v>
      </c>
      <c r="JB96" s="48">
        <f t="shared" si="413"/>
        <v>0</v>
      </c>
      <c r="JC96" s="48">
        <f t="shared" si="413"/>
        <v>0</v>
      </c>
      <c r="JD96" s="48">
        <f t="shared" si="413"/>
        <v>0</v>
      </c>
      <c r="JE96" s="48">
        <f t="shared" si="413"/>
        <v>0</v>
      </c>
      <c r="JF96" s="48">
        <f t="shared" si="413"/>
        <v>0</v>
      </c>
      <c r="JG96" s="48">
        <f t="shared" si="413"/>
        <v>0</v>
      </c>
      <c r="JH96" s="48">
        <f t="shared" si="413"/>
        <v>0</v>
      </c>
      <c r="JI96" s="48">
        <f t="shared" si="414"/>
        <v>0</v>
      </c>
      <c r="JJ96" s="48">
        <f t="shared" si="414"/>
        <v>0</v>
      </c>
      <c r="JK96" s="48">
        <f t="shared" si="414"/>
        <v>0</v>
      </c>
      <c r="JL96" s="48">
        <f t="shared" si="414"/>
        <v>0</v>
      </c>
      <c r="JM96" s="48">
        <f t="shared" si="414"/>
        <v>0</v>
      </c>
      <c r="JN96" s="48">
        <f t="shared" si="414"/>
        <v>0</v>
      </c>
      <c r="JO96" s="48">
        <f t="shared" si="414"/>
        <v>0</v>
      </c>
      <c r="JP96" s="48">
        <f t="shared" si="414"/>
        <v>0</v>
      </c>
      <c r="JQ96" s="48">
        <f t="shared" si="414"/>
        <v>0</v>
      </c>
      <c r="JR96" s="48">
        <f t="shared" si="414"/>
        <v>0</v>
      </c>
      <c r="JS96" s="48">
        <f t="shared" si="415"/>
        <v>0</v>
      </c>
      <c r="JT96" s="48">
        <f t="shared" si="415"/>
        <v>0</v>
      </c>
      <c r="JU96" s="48">
        <f t="shared" si="415"/>
        <v>0</v>
      </c>
      <c r="JV96" s="48">
        <f t="shared" si="415"/>
        <v>0</v>
      </c>
      <c r="JW96" s="48">
        <f t="shared" si="415"/>
        <v>0</v>
      </c>
      <c r="JX96" s="48">
        <f t="shared" si="415"/>
        <v>0</v>
      </c>
      <c r="JY96" s="48">
        <f t="shared" si="415"/>
        <v>0</v>
      </c>
      <c r="JZ96" s="48">
        <f t="shared" si="415"/>
        <v>0</v>
      </c>
      <c r="KA96" s="48">
        <f t="shared" si="415"/>
        <v>0</v>
      </c>
      <c r="KB96" s="48">
        <f t="shared" si="415"/>
        <v>0</v>
      </c>
      <c r="KC96" s="48">
        <f t="shared" si="416"/>
        <v>0</v>
      </c>
      <c r="KD96" s="48">
        <f t="shared" si="416"/>
        <v>0</v>
      </c>
      <c r="KE96" s="48">
        <f t="shared" si="416"/>
        <v>0</v>
      </c>
      <c r="KF96" s="48">
        <f t="shared" si="416"/>
        <v>0</v>
      </c>
      <c r="KG96" s="48">
        <f t="shared" si="416"/>
        <v>0</v>
      </c>
      <c r="KH96" s="48">
        <f t="shared" si="416"/>
        <v>0</v>
      </c>
      <c r="KI96" s="48">
        <f t="shared" si="416"/>
        <v>0</v>
      </c>
      <c r="KJ96" s="48">
        <f t="shared" si="416"/>
        <v>0</v>
      </c>
      <c r="KK96" s="48">
        <f t="shared" si="416"/>
        <v>0</v>
      </c>
      <c r="KL96" s="48">
        <f t="shared" si="416"/>
        <v>0</v>
      </c>
      <c r="KM96" s="48">
        <f t="shared" si="417"/>
        <v>0</v>
      </c>
      <c r="KN96" s="48">
        <f t="shared" si="417"/>
        <v>0</v>
      </c>
      <c r="KO96" s="48">
        <f t="shared" si="417"/>
        <v>0</v>
      </c>
      <c r="KP96" s="48">
        <f t="shared" si="417"/>
        <v>0</v>
      </c>
      <c r="KQ96" s="48">
        <f t="shared" si="417"/>
        <v>0</v>
      </c>
      <c r="KR96" s="48">
        <f t="shared" si="417"/>
        <v>0</v>
      </c>
      <c r="KS96" s="48">
        <f t="shared" si="417"/>
        <v>0</v>
      </c>
      <c r="KT96" s="48">
        <f t="shared" si="417"/>
        <v>0</v>
      </c>
      <c r="KU96" s="48">
        <f t="shared" si="417"/>
        <v>0</v>
      </c>
      <c r="KV96" s="48">
        <f t="shared" si="417"/>
        <v>0</v>
      </c>
      <c r="KW96" s="48">
        <f t="shared" si="418"/>
        <v>0</v>
      </c>
      <c r="KX96" s="48">
        <f t="shared" si="418"/>
        <v>0</v>
      </c>
      <c r="KY96" s="48">
        <f t="shared" si="418"/>
        <v>0</v>
      </c>
      <c r="KZ96" s="48">
        <f t="shared" si="418"/>
        <v>0</v>
      </c>
      <c r="LA96" s="48">
        <f t="shared" si="418"/>
        <v>0</v>
      </c>
      <c r="LB96" s="48">
        <f t="shared" si="418"/>
        <v>0</v>
      </c>
      <c r="LC96" s="48">
        <f t="shared" si="418"/>
        <v>0</v>
      </c>
      <c r="LD96" s="48">
        <f t="shared" si="418"/>
        <v>0</v>
      </c>
      <c r="LE96" s="48">
        <f t="shared" si="418"/>
        <v>0</v>
      </c>
      <c r="LF96" s="48">
        <f t="shared" si="418"/>
        <v>0</v>
      </c>
      <c r="LG96" s="48">
        <f t="shared" si="419"/>
        <v>0</v>
      </c>
      <c r="LH96" s="48">
        <f t="shared" si="419"/>
        <v>0</v>
      </c>
      <c r="LI96" s="48">
        <f t="shared" si="419"/>
        <v>0</v>
      </c>
      <c r="LJ96" s="48">
        <f t="shared" si="419"/>
        <v>4.4751983576649488E-5</v>
      </c>
      <c r="LK96" s="48">
        <f t="shared" si="419"/>
        <v>1.1151658490373781E-4</v>
      </c>
      <c r="LL96" s="48">
        <f t="shared" si="419"/>
        <v>2.5595687974807398E-4</v>
      </c>
      <c r="LM96" s="48">
        <f t="shared" si="419"/>
        <v>5.8604981628922268E-4</v>
      </c>
      <c r="LN96" s="48">
        <f t="shared" si="419"/>
        <v>1.3658629589843377E-3</v>
      </c>
      <c r="LO96" s="48">
        <f t="shared" si="419"/>
        <v>3.2093238342923826E-3</v>
      </c>
      <c r="LP96" s="48">
        <f t="shared" si="419"/>
        <v>7.8504339864859992E-3</v>
      </c>
      <c r="LQ96" s="48">
        <f t="shared" si="420"/>
        <v>1.2976985830460603E-2</v>
      </c>
      <c r="LR96" s="48">
        <f t="shared" si="420"/>
        <v>6.7154609757989992E-3</v>
      </c>
      <c r="LS96" s="48">
        <f t="shared" si="420"/>
        <v>0</v>
      </c>
      <c r="LT96" s="48">
        <f t="shared" si="420"/>
        <v>0</v>
      </c>
      <c r="LU96" s="48">
        <f t="shared" si="420"/>
        <v>0</v>
      </c>
      <c r="LV96" s="48">
        <f t="shared" si="420"/>
        <v>0</v>
      </c>
      <c r="LW96" s="48">
        <f t="shared" si="420"/>
        <v>0</v>
      </c>
      <c r="LX96" s="48">
        <f t="shared" si="420"/>
        <v>0</v>
      </c>
      <c r="LY96" s="48">
        <f t="shared" si="420"/>
        <v>0</v>
      </c>
      <c r="LZ96" s="48">
        <f t="shared" si="420"/>
        <v>0</v>
      </c>
      <c r="MA96" s="48">
        <f t="shared" si="421"/>
        <v>0</v>
      </c>
      <c r="MB96" s="48">
        <f t="shared" si="421"/>
        <v>0</v>
      </c>
      <c r="MC96" s="48">
        <f t="shared" si="421"/>
        <v>0</v>
      </c>
      <c r="MD96" s="48">
        <f t="shared" si="421"/>
        <v>0</v>
      </c>
      <c r="ME96" s="48">
        <f t="shared" si="421"/>
        <v>0</v>
      </c>
      <c r="MF96" s="48">
        <f t="shared" si="421"/>
        <v>0</v>
      </c>
      <c r="MG96" s="48">
        <f t="shared" si="421"/>
        <v>0</v>
      </c>
      <c r="MH96" s="48">
        <f t="shared" si="421"/>
        <v>0</v>
      </c>
      <c r="MI96" s="48">
        <f t="shared" si="421"/>
        <v>0</v>
      </c>
      <c r="MJ96" s="48">
        <f t="shared" si="421"/>
        <v>0</v>
      </c>
      <c r="MK96" s="48">
        <f t="shared" si="422"/>
        <v>0</v>
      </c>
      <c r="ML96" s="48">
        <f t="shared" si="422"/>
        <v>0</v>
      </c>
      <c r="MM96" s="48">
        <f t="shared" si="422"/>
        <v>0</v>
      </c>
      <c r="MN96" s="48">
        <f t="shared" si="422"/>
        <v>0</v>
      </c>
      <c r="MO96" s="48">
        <f t="shared" si="422"/>
        <v>0</v>
      </c>
      <c r="MP96" s="48">
        <f t="shared" si="422"/>
        <v>0</v>
      </c>
      <c r="MQ96" s="48">
        <f t="shared" si="422"/>
        <v>0</v>
      </c>
      <c r="MR96" s="48">
        <f t="shared" si="422"/>
        <v>0</v>
      </c>
      <c r="MS96" s="48">
        <f t="shared" si="422"/>
        <v>0</v>
      </c>
      <c r="MT96" s="48">
        <f t="shared" si="422"/>
        <v>0</v>
      </c>
      <c r="MU96" s="48">
        <f t="shared" si="423"/>
        <v>0</v>
      </c>
      <c r="MV96" s="48">
        <f t="shared" si="423"/>
        <v>0</v>
      </c>
      <c r="MW96" s="48">
        <f t="shared" si="423"/>
        <v>0</v>
      </c>
      <c r="MX96" s="48">
        <f t="shared" si="423"/>
        <v>0</v>
      </c>
      <c r="MY96" s="48">
        <f t="shared" si="423"/>
        <v>0</v>
      </c>
      <c r="MZ96" s="48">
        <f t="shared" si="423"/>
        <v>0</v>
      </c>
      <c r="NA96" s="48">
        <f t="shared" si="423"/>
        <v>0</v>
      </c>
      <c r="NB96" s="48">
        <f t="shared" si="423"/>
        <v>0</v>
      </c>
      <c r="NC96" s="48">
        <f t="shared" si="423"/>
        <v>0</v>
      </c>
      <c r="ND96" s="48">
        <f t="shared" si="423"/>
        <v>0</v>
      </c>
      <c r="NE96" s="48">
        <f t="shared" si="424"/>
        <v>0</v>
      </c>
      <c r="NF96" s="48">
        <f t="shared" si="424"/>
        <v>0</v>
      </c>
      <c r="NG96" s="48">
        <f t="shared" si="424"/>
        <v>0</v>
      </c>
      <c r="NH96" s="48">
        <f t="shared" si="424"/>
        <v>0</v>
      </c>
      <c r="NI96" s="48">
        <f t="shared" si="424"/>
        <v>0</v>
      </c>
      <c r="NJ96" s="48">
        <f t="shared" si="424"/>
        <v>0</v>
      </c>
      <c r="NK96" s="48">
        <f t="shared" si="424"/>
        <v>0</v>
      </c>
      <c r="NL96" s="48">
        <f t="shared" si="424"/>
        <v>0</v>
      </c>
      <c r="NM96" s="48">
        <f t="shared" si="424"/>
        <v>0</v>
      </c>
      <c r="NN96" s="48">
        <f t="shared" si="424"/>
        <v>0</v>
      </c>
      <c r="NO96" s="48">
        <f t="shared" si="425"/>
        <v>0</v>
      </c>
      <c r="NP96" s="48">
        <f t="shared" si="425"/>
        <v>0</v>
      </c>
      <c r="NQ96" s="48">
        <f t="shared" si="425"/>
        <v>0</v>
      </c>
      <c r="NR96" s="48">
        <f t="shared" si="425"/>
        <v>0</v>
      </c>
      <c r="NS96" s="48">
        <f t="shared" si="425"/>
        <v>0</v>
      </c>
      <c r="NT96" s="48">
        <f t="shared" si="425"/>
        <v>0</v>
      </c>
      <c r="NU96" s="48">
        <f t="shared" si="425"/>
        <v>0</v>
      </c>
      <c r="NV96" s="48">
        <f t="shared" si="425"/>
        <v>0</v>
      </c>
      <c r="NW96" s="48">
        <f t="shared" si="425"/>
        <v>0</v>
      </c>
      <c r="NX96" s="48">
        <f t="shared" si="425"/>
        <v>0</v>
      </c>
      <c r="NY96" s="48">
        <f t="shared" si="426"/>
        <v>0</v>
      </c>
      <c r="NZ96" s="48">
        <f t="shared" si="426"/>
        <v>0</v>
      </c>
      <c r="OA96" s="48">
        <f t="shared" si="426"/>
        <v>0</v>
      </c>
      <c r="OB96" s="48">
        <f t="shared" si="426"/>
        <v>0</v>
      </c>
      <c r="OC96" s="48">
        <f t="shared" si="426"/>
        <v>0</v>
      </c>
      <c r="OD96" s="48">
        <f t="shared" si="426"/>
        <v>0</v>
      </c>
      <c r="OE96" s="48">
        <f t="shared" si="426"/>
        <v>0</v>
      </c>
      <c r="OF96" s="48">
        <f t="shared" si="426"/>
        <v>0</v>
      </c>
      <c r="OG96" s="48">
        <f t="shared" si="426"/>
        <v>0</v>
      </c>
      <c r="OH96" s="48">
        <f t="shared" si="426"/>
        <v>0</v>
      </c>
      <c r="OI96" s="48">
        <f t="shared" si="427"/>
        <v>0</v>
      </c>
      <c r="OJ96" s="48">
        <f t="shared" si="427"/>
        <v>0</v>
      </c>
      <c r="OK96" s="48">
        <f t="shared" si="427"/>
        <v>0</v>
      </c>
      <c r="OL96" s="48">
        <f t="shared" si="427"/>
        <v>0</v>
      </c>
      <c r="OM96" s="48">
        <f t="shared" si="427"/>
        <v>0</v>
      </c>
      <c r="ON96" s="48">
        <f t="shared" si="427"/>
        <v>0</v>
      </c>
      <c r="OO96" s="48">
        <f t="shared" si="427"/>
        <v>0</v>
      </c>
      <c r="OP96" s="48">
        <f t="shared" si="427"/>
        <v>0</v>
      </c>
      <c r="OQ96" s="48">
        <f t="shared" si="427"/>
        <v>0</v>
      </c>
      <c r="OR96" s="48">
        <f t="shared" si="427"/>
        <v>0</v>
      </c>
      <c r="OS96" s="48">
        <f t="shared" si="428"/>
        <v>0</v>
      </c>
      <c r="OT96" s="48">
        <f t="shared" si="428"/>
        <v>0</v>
      </c>
      <c r="OU96" s="48">
        <f t="shared" si="428"/>
        <v>0</v>
      </c>
      <c r="OV96" s="48">
        <f t="shared" si="428"/>
        <v>0</v>
      </c>
      <c r="OW96" s="48">
        <f t="shared" si="428"/>
        <v>0</v>
      </c>
      <c r="OX96" s="48">
        <f t="shared" si="428"/>
        <v>0</v>
      </c>
      <c r="OY96" s="48">
        <f t="shared" si="428"/>
        <v>0</v>
      </c>
      <c r="OZ96" s="48">
        <f t="shared" si="428"/>
        <v>0</v>
      </c>
      <c r="PA96" s="48">
        <f t="shared" si="428"/>
        <v>0</v>
      </c>
      <c r="PB96" s="48">
        <f t="shared" si="428"/>
        <v>0</v>
      </c>
      <c r="PC96" s="48">
        <f t="shared" si="429"/>
        <v>0</v>
      </c>
      <c r="PD96" s="48">
        <f t="shared" si="429"/>
        <v>0</v>
      </c>
      <c r="PE96" s="48">
        <f t="shared" si="429"/>
        <v>0</v>
      </c>
      <c r="PF96" s="48">
        <f t="shared" si="429"/>
        <v>0</v>
      </c>
      <c r="PG96" s="48">
        <f t="shared" si="429"/>
        <v>0</v>
      </c>
      <c r="PH96" s="48">
        <f t="shared" si="429"/>
        <v>0</v>
      </c>
      <c r="PI96" s="48">
        <f t="shared" si="429"/>
        <v>0</v>
      </c>
      <c r="PJ96" s="48">
        <f t="shared" si="429"/>
        <v>0</v>
      </c>
      <c r="PK96" s="48">
        <f t="shared" si="429"/>
        <v>0</v>
      </c>
      <c r="PL96" s="48">
        <f t="shared" si="429"/>
        <v>0</v>
      </c>
      <c r="PM96" s="48">
        <f t="shared" si="429"/>
        <v>0</v>
      </c>
      <c r="PN96" s="48">
        <f t="shared" si="429"/>
        <v>0</v>
      </c>
    </row>
    <row r="97" spans="1:430" x14ac:dyDescent="0.3">
      <c r="A97" s="34">
        <v>0.5</v>
      </c>
      <c r="B97" s="34">
        <v>5</v>
      </c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S97" s="12"/>
      <c r="W97" s="46">
        <v>94</v>
      </c>
      <c r="X97" s="49">
        <f t="shared" si="308"/>
        <v>470</v>
      </c>
      <c r="Y97" s="52" t="str">
        <f t="shared" si="303"/>
        <v/>
      </c>
      <c r="Z97" s="63">
        <f t="shared" si="304"/>
        <v>0</v>
      </c>
      <c r="AA97" s="50">
        <f t="shared" si="352"/>
        <v>0</v>
      </c>
      <c r="AB97" s="50">
        <v>0</v>
      </c>
      <c r="AC97" s="62">
        <f t="shared" si="309"/>
        <v>211.7758949671387</v>
      </c>
      <c r="AD97" s="54"/>
      <c r="AE97" s="46">
        <v>95</v>
      </c>
      <c r="AF97" s="51">
        <f t="shared" si="305"/>
        <v>0</v>
      </c>
      <c r="AG97" s="51">
        <f t="shared" si="392"/>
        <v>0</v>
      </c>
      <c r="AH97" s="51">
        <f t="shared" si="392"/>
        <v>0</v>
      </c>
      <c r="AI97" s="51">
        <f t="shared" si="392"/>
        <v>0</v>
      </c>
      <c r="AJ97" s="51">
        <f t="shared" si="392"/>
        <v>0</v>
      </c>
      <c r="AK97" s="51">
        <f t="shared" si="392"/>
        <v>0</v>
      </c>
      <c r="AL97" s="51">
        <f t="shared" si="392"/>
        <v>0</v>
      </c>
      <c r="AM97" s="51">
        <f t="shared" si="392"/>
        <v>0</v>
      </c>
      <c r="AN97" s="51">
        <f t="shared" si="392"/>
        <v>0</v>
      </c>
      <c r="AO97" s="51">
        <f t="shared" si="392"/>
        <v>0</v>
      </c>
      <c r="AP97" s="51">
        <f t="shared" si="392"/>
        <v>0</v>
      </c>
      <c r="AQ97" s="51">
        <f t="shared" si="393"/>
        <v>0</v>
      </c>
      <c r="AR97" s="51">
        <f t="shared" si="393"/>
        <v>0</v>
      </c>
      <c r="AS97" s="51">
        <f t="shared" si="393"/>
        <v>0</v>
      </c>
      <c r="AT97" s="51">
        <f t="shared" si="393"/>
        <v>0</v>
      </c>
      <c r="AU97" s="51">
        <f t="shared" si="393"/>
        <v>0</v>
      </c>
      <c r="AV97" s="51">
        <f t="shared" si="393"/>
        <v>0</v>
      </c>
      <c r="AW97" s="51">
        <f t="shared" si="393"/>
        <v>0</v>
      </c>
      <c r="AX97" s="51">
        <f t="shared" si="393"/>
        <v>0</v>
      </c>
      <c r="AY97" s="51">
        <f t="shared" si="393"/>
        <v>0</v>
      </c>
      <c r="AZ97" s="51">
        <f t="shared" si="393"/>
        <v>0</v>
      </c>
      <c r="BA97" s="51">
        <f t="shared" si="394"/>
        <v>0</v>
      </c>
      <c r="BB97" s="51">
        <f t="shared" si="394"/>
        <v>0</v>
      </c>
      <c r="BC97" s="51">
        <f t="shared" si="394"/>
        <v>0</v>
      </c>
      <c r="BD97" s="51">
        <f t="shared" si="394"/>
        <v>0</v>
      </c>
      <c r="BE97" s="51">
        <f t="shared" si="394"/>
        <v>0</v>
      </c>
      <c r="BF97" s="51">
        <f t="shared" si="394"/>
        <v>0</v>
      </c>
      <c r="BG97" s="51">
        <f t="shared" si="394"/>
        <v>0</v>
      </c>
      <c r="BH97" s="51">
        <f t="shared" si="394"/>
        <v>0</v>
      </c>
      <c r="BI97" s="51">
        <f t="shared" si="394"/>
        <v>0</v>
      </c>
      <c r="BJ97" s="51">
        <f t="shared" si="394"/>
        <v>0</v>
      </c>
      <c r="BK97" s="51">
        <f t="shared" si="395"/>
        <v>0</v>
      </c>
      <c r="BL97" s="51">
        <f t="shared" si="395"/>
        <v>0</v>
      </c>
      <c r="BM97" s="51">
        <f t="shared" si="395"/>
        <v>0</v>
      </c>
      <c r="BN97" s="51">
        <f t="shared" si="395"/>
        <v>0</v>
      </c>
      <c r="BO97" s="51">
        <f t="shared" si="395"/>
        <v>0</v>
      </c>
      <c r="BP97" s="51">
        <f t="shared" si="395"/>
        <v>0</v>
      </c>
      <c r="BQ97" s="51">
        <f t="shared" si="395"/>
        <v>0</v>
      </c>
      <c r="BR97" s="51">
        <f t="shared" si="395"/>
        <v>0</v>
      </c>
      <c r="BS97" s="51">
        <f t="shared" si="395"/>
        <v>0</v>
      </c>
      <c r="BT97" s="51">
        <f t="shared" si="395"/>
        <v>0</v>
      </c>
      <c r="BU97" s="51">
        <f t="shared" si="396"/>
        <v>0</v>
      </c>
      <c r="BV97" s="51">
        <f t="shared" si="396"/>
        <v>0</v>
      </c>
      <c r="BW97" s="51">
        <f t="shared" si="396"/>
        <v>0</v>
      </c>
      <c r="BX97" s="51">
        <f t="shared" si="396"/>
        <v>0</v>
      </c>
      <c r="BY97" s="51">
        <f t="shared" si="396"/>
        <v>0</v>
      </c>
      <c r="BZ97" s="51">
        <f t="shared" si="396"/>
        <v>0</v>
      </c>
      <c r="CA97" s="51">
        <f t="shared" si="396"/>
        <v>0</v>
      </c>
      <c r="CB97" s="51">
        <f t="shared" si="396"/>
        <v>0</v>
      </c>
      <c r="CC97" s="51">
        <f t="shared" si="396"/>
        <v>0</v>
      </c>
      <c r="CD97" s="51">
        <f t="shared" si="396"/>
        <v>0</v>
      </c>
      <c r="CE97" s="51">
        <f t="shared" si="397"/>
        <v>0</v>
      </c>
      <c r="CF97" s="51">
        <f t="shared" si="397"/>
        <v>0</v>
      </c>
      <c r="CG97" s="51">
        <f t="shared" si="397"/>
        <v>0</v>
      </c>
      <c r="CH97" s="51">
        <f t="shared" si="397"/>
        <v>0</v>
      </c>
      <c r="CI97" s="51">
        <f t="shared" si="397"/>
        <v>0</v>
      </c>
      <c r="CJ97" s="51">
        <f t="shared" si="397"/>
        <v>0</v>
      </c>
      <c r="CK97" s="51">
        <f t="shared" si="397"/>
        <v>0</v>
      </c>
      <c r="CL97" s="51">
        <f t="shared" si="397"/>
        <v>0</v>
      </c>
      <c r="CM97" s="51">
        <f t="shared" si="397"/>
        <v>0</v>
      </c>
      <c r="CN97" s="51">
        <f t="shared" si="397"/>
        <v>0</v>
      </c>
      <c r="CO97" s="51">
        <f t="shared" si="398"/>
        <v>0</v>
      </c>
      <c r="CP97" s="51">
        <f t="shared" si="398"/>
        <v>0</v>
      </c>
      <c r="CQ97" s="51">
        <f t="shared" si="398"/>
        <v>0</v>
      </c>
      <c r="CR97" s="51">
        <f t="shared" si="398"/>
        <v>0</v>
      </c>
      <c r="CS97" s="51">
        <f t="shared" si="398"/>
        <v>0</v>
      </c>
      <c r="CT97" s="51">
        <f t="shared" si="398"/>
        <v>0</v>
      </c>
      <c r="CU97" s="51">
        <f t="shared" si="398"/>
        <v>0</v>
      </c>
      <c r="CV97" s="51">
        <f t="shared" si="398"/>
        <v>0</v>
      </c>
      <c r="CW97" s="51">
        <f t="shared" si="398"/>
        <v>0</v>
      </c>
      <c r="CX97" s="51">
        <f t="shared" si="398"/>
        <v>0</v>
      </c>
      <c r="CY97" s="51">
        <f t="shared" si="399"/>
        <v>0</v>
      </c>
      <c r="CZ97" s="51">
        <f t="shared" si="399"/>
        <v>0</v>
      </c>
      <c r="DA97" s="51">
        <f t="shared" si="399"/>
        <v>0</v>
      </c>
      <c r="DB97" s="51">
        <f t="shared" si="399"/>
        <v>1.4372901692793086E-5</v>
      </c>
      <c r="DC97" s="51">
        <f t="shared" si="399"/>
        <v>2.7857067307628778E-5</v>
      </c>
      <c r="DD97" s="51">
        <f t="shared" si="399"/>
        <v>4.1075027703360157E-5</v>
      </c>
      <c r="DE97" s="51">
        <f t="shared" si="399"/>
        <v>5.9699549011322866E-5</v>
      </c>
      <c r="DF97" s="51">
        <f t="shared" si="399"/>
        <v>8.7540741517313391E-5</v>
      </c>
      <c r="DG97" s="51">
        <f t="shared" si="399"/>
        <v>1.2837388479443857E-4</v>
      </c>
      <c r="DH97" s="51">
        <f t="shared" si="399"/>
        <v>1.8776725283595457E-4</v>
      </c>
      <c r="DI97" s="51">
        <f t="shared" si="400"/>
        <v>2.7490993918839258E-4</v>
      </c>
      <c r="DJ97" s="51">
        <f t="shared" si="400"/>
        <v>4.0443968208431289E-4</v>
      </c>
      <c r="DK97" s="51">
        <f t="shared" si="400"/>
        <v>5.9827068957529241E-4</v>
      </c>
      <c r="DL97" s="51">
        <f t="shared" si="400"/>
        <v>8.8742146466493359E-4</v>
      </c>
      <c r="DM97" s="51">
        <f t="shared" si="400"/>
        <v>1.3138426304416823E-3</v>
      </c>
      <c r="DN97" s="51">
        <f t="shared" si="400"/>
        <v>1.9322447552118155E-3</v>
      </c>
      <c r="DO97" s="51">
        <f t="shared" si="400"/>
        <v>2.9578823769679957E-3</v>
      </c>
      <c r="DP97" s="51">
        <f t="shared" si="400"/>
        <v>4.3725776573519236E-3</v>
      </c>
      <c r="DQ97" s="51">
        <f t="shared" si="400"/>
        <v>5.6037913669719245E-3</v>
      </c>
      <c r="DR97" s="51">
        <f t="shared" si="400"/>
        <v>6.0067150249743864E-3</v>
      </c>
      <c r="DS97" s="51">
        <f t="shared" si="401"/>
        <v>5.0334268353983951E-3</v>
      </c>
      <c r="DT97" s="51">
        <f t="shared" si="401"/>
        <v>2.648818732339102E-3</v>
      </c>
      <c r="DU97" s="51">
        <f t="shared" si="401"/>
        <v>7.6072713075802073E-4</v>
      </c>
      <c r="DV97" s="51">
        <f t="shared" si="401"/>
        <v>0</v>
      </c>
      <c r="DW97" s="51">
        <f t="shared" si="401"/>
        <v>0</v>
      </c>
      <c r="DX97" s="51">
        <f t="shared" si="401"/>
        <v>0</v>
      </c>
      <c r="DY97" s="51">
        <f t="shared" si="401"/>
        <v>0</v>
      </c>
      <c r="DZ97" s="51">
        <f t="shared" si="401"/>
        <v>0</v>
      </c>
      <c r="EA97" s="51">
        <f t="shared" si="401"/>
        <v>0</v>
      </c>
      <c r="EB97" s="51">
        <f t="shared" si="401"/>
        <v>0</v>
      </c>
      <c r="EC97" s="51">
        <f t="shared" si="402"/>
        <v>0</v>
      </c>
      <c r="ED97" s="51">
        <f t="shared" si="402"/>
        <v>0</v>
      </c>
      <c r="EE97" s="51">
        <f t="shared" si="402"/>
        <v>0</v>
      </c>
      <c r="EF97" s="51">
        <f t="shared" si="402"/>
        <v>0</v>
      </c>
      <c r="EG97" s="51">
        <f t="shared" si="402"/>
        <v>0</v>
      </c>
      <c r="EH97" s="51">
        <f t="shared" si="402"/>
        <v>0</v>
      </c>
      <c r="EI97" s="51">
        <f t="shared" si="402"/>
        <v>0</v>
      </c>
      <c r="EJ97" s="51">
        <f t="shared" si="402"/>
        <v>0</v>
      </c>
      <c r="EK97" s="51">
        <f t="shared" si="402"/>
        <v>0</v>
      </c>
      <c r="EL97" s="51">
        <f t="shared" si="402"/>
        <v>0</v>
      </c>
      <c r="EM97" s="51">
        <f t="shared" si="403"/>
        <v>0</v>
      </c>
      <c r="EN97" s="51">
        <f t="shared" si="403"/>
        <v>0</v>
      </c>
      <c r="EO97" s="51">
        <f t="shared" si="403"/>
        <v>0</v>
      </c>
      <c r="EP97" s="51">
        <f t="shared" si="403"/>
        <v>0</v>
      </c>
      <c r="EQ97" s="51">
        <f t="shared" si="403"/>
        <v>0</v>
      </c>
      <c r="ER97" s="51">
        <f t="shared" si="403"/>
        <v>0</v>
      </c>
      <c r="ES97" s="51">
        <f t="shared" si="403"/>
        <v>0</v>
      </c>
      <c r="ET97" s="51">
        <f t="shared" si="403"/>
        <v>0</v>
      </c>
      <c r="EU97" s="51">
        <f t="shared" si="403"/>
        <v>0</v>
      </c>
      <c r="EV97" s="51">
        <f t="shared" si="403"/>
        <v>0</v>
      </c>
      <c r="EW97" s="51">
        <f t="shared" si="404"/>
        <v>0</v>
      </c>
      <c r="EX97" s="51">
        <f t="shared" si="404"/>
        <v>0</v>
      </c>
      <c r="EY97" s="51">
        <f t="shared" si="404"/>
        <v>0</v>
      </c>
      <c r="EZ97" s="51">
        <f t="shared" si="404"/>
        <v>0</v>
      </c>
      <c r="FA97" s="51">
        <f t="shared" si="404"/>
        <v>0</v>
      </c>
      <c r="FB97" s="51">
        <f t="shared" si="404"/>
        <v>0</v>
      </c>
      <c r="FC97" s="51">
        <f t="shared" si="404"/>
        <v>0</v>
      </c>
      <c r="FD97" s="51">
        <f t="shared" si="404"/>
        <v>0</v>
      </c>
      <c r="FE97" s="51">
        <f t="shared" si="404"/>
        <v>0</v>
      </c>
      <c r="FF97" s="51">
        <f t="shared" si="404"/>
        <v>0</v>
      </c>
      <c r="FG97" s="51">
        <f t="shared" si="405"/>
        <v>0</v>
      </c>
      <c r="FH97" s="51">
        <f t="shared" si="405"/>
        <v>0</v>
      </c>
      <c r="FI97" s="51">
        <f t="shared" si="405"/>
        <v>0</v>
      </c>
      <c r="FJ97" s="51">
        <f t="shared" si="405"/>
        <v>0</v>
      </c>
      <c r="FK97" s="51">
        <f t="shared" si="405"/>
        <v>0</v>
      </c>
      <c r="FL97" s="51">
        <f t="shared" si="405"/>
        <v>0</v>
      </c>
      <c r="FM97" s="51">
        <f t="shared" si="405"/>
        <v>0</v>
      </c>
      <c r="FN97" s="51">
        <f t="shared" si="405"/>
        <v>0</v>
      </c>
      <c r="FO97" s="51">
        <f t="shared" si="405"/>
        <v>0</v>
      </c>
      <c r="FP97" s="51">
        <f t="shared" si="405"/>
        <v>0</v>
      </c>
      <c r="FQ97" s="51">
        <f t="shared" si="406"/>
        <v>0</v>
      </c>
      <c r="FR97" s="51">
        <f t="shared" si="406"/>
        <v>0</v>
      </c>
      <c r="FS97" s="51">
        <f t="shared" si="406"/>
        <v>0</v>
      </c>
      <c r="FT97" s="51">
        <f t="shared" si="406"/>
        <v>0</v>
      </c>
      <c r="FU97" s="51">
        <f t="shared" si="406"/>
        <v>0</v>
      </c>
      <c r="FV97" s="51">
        <f t="shared" si="406"/>
        <v>0</v>
      </c>
      <c r="FW97" s="51">
        <f t="shared" si="406"/>
        <v>0</v>
      </c>
      <c r="FX97" s="51">
        <f t="shared" si="406"/>
        <v>0</v>
      </c>
      <c r="FY97" s="51">
        <f t="shared" si="406"/>
        <v>0</v>
      </c>
      <c r="FZ97" s="51">
        <f t="shared" si="406"/>
        <v>0</v>
      </c>
      <c r="GA97" s="51">
        <f t="shared" si="407"/>
        <v>0</v>
      </c>
      <c r="GB97" s="51">
        <f t="shared" si="407"/>
        <v>0</v>
      </c>
      <c r="GC97" s="51">
        <f t="shared" si="407"/>
        <v>0</v>
      </c>
      <c r="GD97" s="51">
        <f t="shared" si="407"/>
        <v>0</v>
      </c>
      <c r="GE97" s="51">
        <f t="shared" si="407"/>
        <v>0</v>
      </c>
      <c r="GF97" s="51">
        <f t="shared" si="407"/>
        <v>0</v>
      </c>
      <c r="GG97" s="51">
        <f t="shared" si="407"/>
        <v>0</v>
      </c>
      <c r="GH97" s="51">
        <f t="shared" si="407"/>
        <v>0</v>
      </c>
      <c r="GI97" s="51">
        <f t="shared" si="407"/>
        <v>0</v>
      </c>
      <c r="GJ97" s="51">
        <f t="shared" si="407"/>
        <v>0</v>
      </c>
      <c r="GK97" s="51">
        <f t="shared" si="408"/>
        <v>0</v>
      </c>
      <c r="GL97" s="51">
        <f t="shared" si="408"/>
        <v>0</v>
      </c>
      <c r="GM97" s="51">
        <f t="shared" si="408"/>
        <v>0</v>
      </c>
      <c r="GN97" s="51">
        <f t="shared" si="408"/>
        <v>0</v>
      </c>
      <c r="GO97" s="51">
        <f t="shared" si="408"/>
        <v>0</v>
      </c>
      <c r="GP97" s="51">
        <f t="shared" si="408"/>
        <v>0</v>
      </c>
      <c r="GQ97" s="51">
        <f t="shared" si="408"/>
        <v>0</v>
      </c>
      <c r="GR97" s="51">
        <f t="shared" si="408"/>
        <v>0</v>
      </c>
      <c r="GS97" s="51">
        <f t="shared" si="408"/>
        <v>0</v>
      </c>
      <c r="GT97" s="51">
        <f t="shared" si="408"/>
        <v>0</v>
      </c>
      <c r="GU97" s="51">
        <f t="shared" si="409"/>
        <v>0</v>
      </c>
      <c r="GV97" s="51">
        <f t="shared" si="409"/>
        <v>0</v>
      </c>
      <c r="GW97" s="51">
        <f t="shared" si="409"/>
        <v>0</v>
      </c>
      <c r="GX97" s="51">
        <f t="shared" si="409"/>
        <v>0</v>
      </c>
      <c r="GY97" s="51">
        <f t="shared" si="409"/>
        <v>0</v>
      </c>
      <c r="GZ97" s="51">
        <f t="shared" si="409"/>
        <v>0</v>
      </c>
      <c r="HA97" s="51">
        <f t="shared" si="409"/>
        <v>0</v>
      </c>
      <c r="HB97" s="51">
        <f t="shared" si="409"/>
        <v>0</v>
      </c>
      <c r="HC97" s="51">
        <f t="shared" si="409"/>
        <v>0</v>
      </c>
      <c r="HD97" s="51">
        <f t="shared" si="409"/>
        <v>0</v>
      </c>
      <c r="HE97" s="51">
        <f t="shared" si="410"/>
        <v>0</v>
      </c>
      <c r="HF97" s="51">
        <f t="shared" si="410"/>
        <v>0</v>
      </c>
      <c r="HG97" s="51">
        <f t="shared" si="410"/>
        <v>0</v>
      </c>
      <c r="HH97" s="51">
        <f t="shared" si="410"/>
        <v>0</v>
      </c>
      <c r="HI97" s="51">
        <f t="shared" si="410"/>
        <v>0</v>
      </c>
      <c r="HJ97" s="51">
        <f t="shared" si="410"/>
        <v>0</v>
      </c>
      <c r="HK97" s="51">
        <f t="shared" si="410"/>
        <v>0</v>
      </c>
      <c r="HL97" s="51">
        <f t="shared" si="410"/>
        <v>0</v>
      </c>
      <c r="HM97" s="51">
        <f t="shared" si="410"/>
        <v>0</v>
      </c>
      <c r="HN97" s="51">
        <f t="shared" si="410"/>
        <v>0</v>
      </c>
      <c r="HO97" s="51">
        <f t="shared" si="410"/>
        <v>0</v>
      </c>
      <c r="HP97" s="51">
        <f t="shared" si="410"/>
        <v>0</v>
      </c>
      <c r="HR97" s="46">
        <v>94</v>
      </c>
      <c r="HS97" s="49">
        <f t="shared" si="310"/>
        <v>470</v>
      </c>
      <c r="HT97" s="52" t="str">
        <f t="shared" si="311"/>
        <v/>
      </c>
      <c r="HU97" s="63">
        <f t="shared" si="312"/>
        <v>0</v>
      </c>
      <c r="HV97" s="50">
        <f t="shared" si="353"/>
        <v>0</v>
      </c>
      <c r="HW97" s="50" t="str">
        <f t="shared" si="306"/>
        <v>07:50</v>
      </c>
      <c r="HX97" s="50">
        <v>0</v>
      </c>
      <c r="HY97" s="62">
        <f>HY96+HX97*Escenario1!$D$15*0.06</f>
        <v>468.72665229745769</v>
      </c>
      <c r="HZ97" s="50">
        <f t="shared" si="313"/>
        <v>0</v>
      </c>
      <c r="IA97" s="64">
        <f>IA96+HZ97*Escenario1!$D$15*0.06</f>
        <v>258.16395932323189</v>
      </c>
      <c r="IB97" s="54"/>
      <c r="IC97" s="47">
        <v>95</v>
      </c>
      <c r="ID97" s="48">
        <f t="shared" si="307"/>
        <v>0</v>
      </c>
      <c r="IE97" s="48">
        <f t="shared" si="411"/>
        <v>0</v>
      </c>
      <c r="IF97" s="48">
        <f t="shared" si="411"/>
        <v>0</v>
      </c>
      <c r="IG97" s="48">
        <f t="shared" si="411"/>
        <v>0</v>
      </c>
      <c r="IH97" s="48">
        <f t="shared" si="411"/>
        <v>0</v>
      </c>
      <c r="II97" s="48">
        <f t="shared" si="411"/>
        <v>0</v>
      </c>
      <c r="IJ97" s="48">
        <f t="shared" si="411"/>
        <v>0</v>
      </c>
      <c r="IK97" s="48">
        <f t="shared" si="411"/>
        <v>0</v>
      </c>
      <c r="IL97" s="48">
        <f t="shared" si="411"/>
        <v>0</v>
      </c>
      <c r="IM97" s="48">
        <f t="shared" si="411"/>
        <v>0</v>
      </c>
      <c r="IN97" s="48">
        <f t="shared" si="411"/>
        <v>0</v>
      </c>
      <c r="IO97" s="48">
        <f t="shared" si="412"/>
        <v>0</v>
      </c>
      <c r="IP97" s="48">
        <f t="shared" si="412"/>
        <v>0</v>
      </c>
      <c r="IQ97" s="48">
        <f t="shared" si="412"/>
        <v>0</v>
      </c>
      <c r="IR97" s="48">
        <f t="shared" si="412"/>
        <v>0</v>
      </c>
      <c r="IS97" s="48">
        <f t="shared" si="412"/>
        <v>0</v>
      </c>
      <c r="IT97" s="48">
        <f t="shared" si="412"/>
        <v>0</v>
      </c>
      <c r="IU97" s="48">
        <f t="shared" si="412"/>
        <v>0</v>
      </c>
      <c r="IV97" s="48">
        <f t="shared" si="412"/>
        <v>0</v>
      </c>
      <c r="IW97" s="48">
        <f t="shared" si="412"/>
        <v>0</v>
      </c>
      <c r="IX97" s="48">
        <f t="shared" si="412"/>
        <v>0</v>
      </c>
      <c r="IY97" s="48">
        <f t="shared" si="413"/>
        <v>0</v>
      </c>
      <c r="IZ97" s="48">
        <f t="shared" si="413"/>
        <v>0</v>
      </c>
      <c r="JA97" s="48">
        <f t="shared" si="413"/>
        <v>0</v>
      </c>
      <c r="JB97" s="48">
        <f t="shared" si="413"/>
        <v>0</v>
      </c>
      <c r="JC97" s="48">
        <f t="shared" si="413"/>
        <v>0</v>
      </c>
      <c r="JD97" s="48">
        <f t="shared" si="413"/>
        <v>0</v>
      </c>
      <c r="JE97" s="48">
        <f t="shared" si="413"/>
        <v>0</v>
      </c>
      <c r="JF97" s="48">
        <f t="shared" si="413"/>
        <v>0</v>
      </c>
      <c r="JG97" s="48">
        <f t="shared" si="413"/>
        <v>0</v>
      </c>
      <c r="JH97" s="48">
        <f t="shared" si="413"/>
        <v>0</v>
      </c>
      <c r="JI97" s="48">
        <f t="shared" si="414"/>
        <v>0</v>
      </c>
      <c r="JJ97" s="48">
        <f t="shared" si="414"/>
        <v>0</v>
      </c>
      <c r="JK97" s="48">
        <f t="shared" si="414"/>
        <v>0</v>
      </c>
      <c r="JL97" s="48">
        <f t="shared" si="414"/>
        <v>0</v>
      </c>
      <c r="JM97" s="48">
        <f t="shared" si="414"/>
        <v>0</v>
      </c>
      <c r="JN97" s="48">
        <f t="shared" si="414"/>
        <v>0</v>
      </c>
      <c r="JO97" s="48">
        <f t="shared" si="414"/>
        <v>0</v>
      </c>
      <c r="JP97" s="48">
        <f t="shared" si="414"/>
        <v>0</v>
      </c>
      <c r="JQ97" s="48">
        <f t="shared" si="414"/>
        <v>0</v>
      </c>
      <c r="JR97" s="48">
        <f t="shared" si="414"/>
        <v>0</v>
      </c>
      <c r="JS97" s="48">
        <f t="shared" si="415"/>
        <v>0</v>
      </c>
      <c r="JT97" s="48">
        <f t="shared" si="415"/>
        <v>0</v>
      </c>
      <c r="JU97" s="48">
        <f t="shared" si="415"/>
        <v>0</v>
      </c>
      <c r="JV97" s="48">
        <f t="shared" si="415"/>
        <v>0</v>
      </c>
      <c r="JW97" s="48">
        <f t="shared" si="415"/>
        <v>0</v>
      </c>
      <c r="JX97" s="48">
        <f t="shared" si="415"/>
        <v>0</v>
      </c>
      <c r="JY97" s="48">
        <f t="shared" si="415"/>
        <v>0</v>
      </c>
      <c r="JZ97" s="48">
        <f t="shared" si="415"/>
        <v>0</v>
      </c>
      <c r="KA97" s="48">
        <f t="shared" si="415"/>
        <v>0</v>
      </c>
      <c r="KB97" s="48">
        <f t="shared" si="415"/>
        <v>0</v>
      </c>
      <c r="KC97" s="48">
        <f t="shared" si="416"/>
        <v>0</v>
      </c>
      <c r="KD97" s="48">
        <f t="shared" si="416"/>
        <v>0</v>
      </c>
      <c r="KE97" s="48">
        <f t="shared" si="416"/>
        <v>0</v>
      </c>
      <c r="KF97" s="48">
        <f t="shared" si="416"/>
        <v>0</v>
      </c>
      <c r="KG97" s="48">
        <f t="shared" si="416"/>
        <v>0</v>
      </c>
      <c r="KH97" s="48">
        <f t="shared" si="416"/>
        <v>0</v>
      </c>
      <c r="KI97" s="48">
        <f t="shared" si="416"/>
        <v>0</v>
      </c>
      <c r="KJ97" s="48">
        <f t="shared" si="416"/>
        <v>0</v>
      </c>
      <c r="KK97" s="48">
        <f t="shared" si="416"/>
        <v>0</v>
      </c>
      <c r="KL97" s="48">
        <f t="shared" si="416"/>
        <v>0</v>
      </c>
      <c r="KM97" s="48">
        <f t="shared" si="417"/>
        <v>0</v>
      </c>
      <c r="KN97" s="48">
        <f t="shared" si="417"/>
        <v>0</v>
      </c>
      <c r="KO97" s="48">
        <f t="shared" si="417"/>
        <v>0</v>
      </c>
      <c r="KP97" s="48">
        <f t="shared" si="417"/>
        <v>0</v>
      </c>
      <c r="KQ97" s="48">
        <f t="shared" si="417"/>
        <v>0</v>
      </c>
      <c r="KR97" s="48">
        <f t="shared" si="417"/>
        <v>0</v>
      </c>
      <c r="KS97" s="48">
        <f t="shared" si="417"/>
        <v>0</v>
      </c>
      <c r="KT97" s="48">
        <f t="shared" si="417"/>
        <v>0</v>
      </c>
      <c r="KU97" s="48">
        <f t="shared" si="417"/>
        <v>0</v>
      </c>
      <c r="KV97" s="48">
        <f t="shared" si="417"/>
        <v>0</v>
      </c>
      <c r="KW97" s="48">
        <f t="shared" si="418"/>
        <v>0</v>
      </c>
      <c r="KX97" s="48">
        <f t="shared" si="418"/>
        <v>0</v>
      </c>
      <c r="KY97" s="48">
        <f t="shared" si="418"/>
        <v>0</v>
      </c>
      <c r="KZ97" s="48">
        <f t="shared" si="418"/>
        <v>0</v>
      </c>
      <c r="LA97" s="48">
        <f t="shared" si="418"/>
        <v>0</v>
      </c>
      <c r="LB97" s="48">
        <f t="shared" si="418"/>
        <v>0</v>
      </c>
      <c r="LC97" s="48">
        <f t="shared" si="418"/>
        <v>0</v>
      </c>
      <c r="LD97" s="48">
        <f t="shared" si="418"/>
        <v>0</v>
      </c>
      <c r="LE97" s="48">
        <f t="shared" si="418"/>
        <v>0</v>
      </c>
      <c r="LF97" s="48">
        <f t="shared" si="418"/>
        <v>0</v>
      </c>
      <c r="LG97" s="48">
        <f t="shared" si="419"/>
        <v>0</v>
      </c>
      <c r="LH97" s="48">
        <f t="shared" si="419"/>
        <v>0</v>
      </c>
      <c r="LI97" s="48">
        <f t="shared" si="419"/>
        <v>0</v>
      </c>
      <c r="LJ97" s="48">
        <f t="shared" si="419"/>
        <v>0</v>
      </c>
      <c r="LK97" s="48">
        <f t="shared" si="419"/>
        <v>4.4751983576649488E-5</v>
      </c>
      <c r="LL97" s="48">
        <f t="shared" si="419"/>
        <v>1.1151658490373781E-4</v>
      </c>
      <c r="LM97" s="48">
        <f t="shared" si="419"/>
        <v>2.5595687974807398E-4</v>
      </c>
      <c r="LN97" s="48">
        <f t="shared" si="419"/>
        <v>5.8604981628922268E-4</v>
      </c>
      <c r="LO97" s="48">
        <f t="shared" si="419"/>
        <v>1.3658629589843377E-3</v>
      </c>
      <c r="LP97" s="48">
        <f t="shared" si="419"/>
        <v>3.2093238342923826E-3</v>
      </c>
      <c r="LQ97" s="48">
        <f t="shared" si="420"/>
        <v>7.8504339864859992E-3</v>
      </c>
      <c r="LR97" s="48">
        <f t="shared" si="420"/>
        <v>1.2976985830460603E-2</v>
      </c>
      <c r="LS97" s="48">
        <f t="shared" si="420"/>
        <v>6.7154609757989992E-3</v>
      </c>
      <c r="LT97" s="48">
        <f t="shared" si="420"/>
        <v>0</v>
      </c>
      <c r="LU97" s="48">
        <f t="shared" si="420"/>
        <v>0</v>
      </c>
      <c r="LV97" s="48">
        <f t="shared" si="420"/>
        <v>0</v>
      </c>
      <c r="LW97" s="48">
        <f t="shared" si="420"/>
        <v>0</v>
      </c>
      <c r="LX97" s="48">
        <f t="shared" si="420"/>
        <v>0</v>
      </c>
      <c r="LY97" s="48">
        <f t="shared" si="420"/>
        <v>0</v>
      </c>
      <c r="LZ97" s="48">
        <f t="shared" si="420"/>
        <v>0</v>
      </c>
      <c r="MA97" s="48">
        <f t="shared" si="421"/>
        <v>0</v>
      </c>
      <c r="MB97" s="48">
        <f t="shared" si="421"/>
        <v>0</v>
      </c>
      <c r="MC97" s="48">
        <f t="shared" si="421"/>
        <v>0</v>
      </c>
      <c r="MD97" s="48">
        <f t="shared" si="421"/>
        <v>0</v>
      </c>
      <c r="ME97" s="48">
        <f t="shared" si="421"/>
        <v>0</v>
      </c>
      <c r="MF97" s="48">
        <f t="shared" si="421"/>
        <v>0</v>
      </c>
      <c r="MG97" s="48">
        <f t="shared" si="421"/>
        <v>0</v>
      </c>
      <c r="MH97" s="48">
        <f t="shared" si="421"/>
        <v>0</v>
      </c>
      <c r="MI97" s="48">
        <f t="shared" si="421"/>
        <v>0</v>
      </c>
      <c r="MJ97" s="48">
        <f t="shared" si="421"/>
        <v>0</v>
      </c>
      <c r="MK97" s="48">
        <f t="shared" si="422"/>
        <v>0</v>
      </c>
      <c r="ML97" s="48">
        <f t="shared" si="422"/>
        <v>0</v>
      </c>
      <c r="MM97" s="48">
        <f t="shared" si="422"/>
        <v>0</v>
      </c>
      <c r="MN97" s="48">
        <f t="shared" si="422"/>
        <v>0</v>
      </c>
      <c r="MO97" s="48">
        <f t="shared" si="422"/>
        <v>0</v>
      </c>
      <c r="MP97" s="48">
        <f t="shared" si="422"/>
        <v>0</v>
      </c>
      <c r="MQ97" s="48">
        <f t="shared" si="422"/>
        <v>0</v>
      </c>
      <c r="MR97" s="48">
        <f t="shared" si="422"/>
        <v>0</v>
      </c>
      <c r="MS97" s="48">
        <f t="shared" si="422"/>
        <v>0</v>
      </c>
      <c r="MT97" s="48">
        <f t="shared" si="422"/>
        <v>0</v>
      </c>
      <c r="MU97" s="48">
        <f t="shared" si="423"/>
        <v>0</v>
      </c>
      <c r="MV97" s="48">
        <f t="shared" si="423"/>
        <v>0</v>
      </c>
      <c r="MW97" s="48">
        <f t="shared" si="423"/>
        <v>0</v>
      </c>
      <c r="MX97" s="48">
        <f t="shared" si="423"/>
        <v>0</v>
      </c>
      <c r="MY97" s="48">
        <f t="shared" si="423"/>
        <v>0</v>
      </c>
      <c r="MZ97" s="48">
        <f t="shared" si="423"/>
        <v>0</v>
      </c>
      <c r="NA97" s="48">
        <f t="shared" si="423"/>
        <v>0</v>
      </c>
      <c r="NB97" s="48">
        <f t="shared" si="423"/>
        <v>0</v>
      </c>
      <c r="NC97" s="48">
        <f t="shared" si="423"/>
        <v>0</v>
      </c>
      <c r="ND97" s="48">
        <f t="shared" si="423"/>
        <v>0</v>
      </c>
      <c r="NE97" s="48">
        <f t="shared" si="424"/>
        <v>0</v>
      </c>
      <c r="NF97" s="48">
        <f t="shared" si="424"/>
        <v>0</v>
      </c>
      <c r="NG97" s="48">
        <f t="shared" si="424"/>
        <v>0</v>
      </c>
      <c r="NH97" s="48">
        <f t="shared" si="424"/>
        <v>0</v>
      </c>
      <c r="NI97" s="48">
        <f t="shared" si="424"/>
        <v>0</v>
      </c>
      <c r="NJ97" s="48">
        <f t="shared" si="424"/>
        <v>0</v>
      </c>
      <c r="NK97" s="48">
        <f t="shared" si="424"/>
        <v>0</v>
      </c>
      <c r="NL97" s="48">
        <f t="shared" si="424"/>
        <v>0</v>
      </c>
      <c r="NM97" s="48">
        <f t="shared" si="424"/>
        <v>0</v>
      </c>
      <c r="NN97" s="48">
        <f t="shared" si="424"/>
        <v>0</v>
      </c>
      <c r="NO97" s="48">
        <f t="shared" si="425"/>
        <v>0</v>
      </c>
      <c r="NP97" s="48">
        <f t="shared" si="425"/>
        <v>0</v>
      </c>
      <c r="NQ97" s="48">
        <f t="shared" si="425"/>
        <v>0</v>
      </c>
      <c r="NR97" s="48">
        <f t="shared" si="425"/>
        <v>0</v>
      </c>
      <c r="NS97" s="48">
        <f t="shared" si="425"/>
        <v>0</v>
      </c>
      <c r="NT97" s="48">
        <f t="shared" si="425"/>
        <v>0</v>
      </c>
      <c r="NU97" s="48">
        <f t="shared" si="425"/>
        <v>0</v>
      </c>
      <c r="NV97" s="48">
        <f t="shared" si="425"/>
        <v>0</v>
      </c>
      <c r="NW97" s="48">
        <f t="shared" si="425"/>
        <v>0</v>
      </c>
      <c r="NX97" s="48">
        <f t="shared" si="425"/>
        <v>0</v>
      </c>
      <c r="NY97" s="48">
        <f t="shared" si="426"/>
        <v>0</v>
      </c>
      <c r="NZ97" s="48">
        <f t="shared" si="426"/>
        <v>0</v>
      </c>
      <c r="OA97" s="48">
        <f t="shared" si="426"/>
        <v>0</v>
      </c>
      <c r="OB97" s="48">
        <f t="shared" si="426"/>
        <v>0</v>
      </c>
      <c r="OC97" s="48">
        <f t="shared" si="426"/>
        <v>0</v>
      </c>
      <c r="OD97" s="48">
        <f t="shared" si="426"/>
        <v>0</v>
      </c>
      <c r="OE97" s="48">
        <f t="shared" si="426"/>
        <v>0</v>
      </c>
      <c r="OF97" s="48">
        <f t="shared" si="426"/>
        <v>0</v>
      </c>
      <c r="OG97" s="48">
        <f t="shared" si="426"/>
        <v>0</v>
      </c>
      <c r="OH97" s="48">
        <f t="shared" si="426"/>
        <v>0</v>
      </c>
      <c r="OI97" s="48">
        <f t="shared" si="427"/>
        <v>0</v>
      </c>
      <c r="OJ97" s="48">
        <f t="shared" si="427"/>
        <v>0</v>
      </c>
      <c r="OK97" s="48">
        <f t="shared" si="427"/>
        <v>0</v>
      </c>
      <c r="OL97" s="48">
        <f t="shared" si="427"/>
        <v>0</v>
      </c>
      <c r="OM97" s="48">
        <f t="shared" si="427"/>
        <v>0</v>
      </c>
      <c r="ON97" s="48">
        <f t="shared" si="427"/>
        <v>0</v>
      </c>
      <c r="OO97" s="48">
        <f t="shared" si="427"/>
        <v>0</v>
      </c>
      <c r="OP97" s="48">
        <f t="shared" si="427"/>
        <v>0</v>
      </c>
      <c r="OQ97" s="48">
        <f t="shared" si="427"/>
        <v>0</v>
      </c>
      <c r="OR97" s="48">
        <f t="shared" si="427"/>
        <v>0</v>
      </c>
      <c r="OS97" s="48">
        <f t="shared" si="428"/>
        <v>0</v>
      </c>
      <c r="OT97" s="48">
        <f t="shared" si="428"/>
        <v>0</v>
      </c>
      <c r="OU97" s="48">
        <f t="shared" si="428"/>
        <v>0</v>
      </c>
      <c r="OV97" s="48">
        <f t="shared" si="428"/>
        <v>0</v>
      </c>
      <c r="OW97" s="48">
        <f t="shared" si="428"/>
        <v>0</v>
      </c>
      <c r="OX97" s="48">
        <f t="shared" si="428"/>
        <v>0</v>
      </c>
      <c r="OY97" s="48">
        <f t="shared" si="428"/>
        <v>0</v>
      </c>
      <c r="OZ97" s="48">
        <f t="shared" si="428"/>
        <v>0</v>
      </c>
      <c r="PA97" s="48">
        <f t="shared" si="428"/>
        <v>0</v>
      </c>
      <c r="PB97" s="48">
        <f t="shared" si="428"/>
        <v>0</v>
      </c>
      <c r="PC97" s="48">
        <f t="shared" si="429"/>
        <v>0</v>
      </c>
      <c r="PD97" s="48">
        <f t="shared" si="429"/>
        <v>0</v>
      </c>
      <c r="PE97" s="48">
        <f t="shared" si="429"/>
        <v>0</v>
      </c>
      <c r="PF97" s="48">
        <f t="shared" si="429"/>
        <v>0</v>
      </c>
      <c r="PG97" s="48">
        <f t="shared" si="429"/>
        <v>0</v>
      </c>
      <c r="PH97" s="48">
        <f t="shared" si="429"/>
        <v>0</v>
      </c>
      <c r="PI97" s="48">
        <f t="shared" si="429"/>
        <v>0</v>
      </c>
      <c r="PJ97" s="48">
        <f t="shared" si="429"/>
        <v>0</v>
      </c>
      <c r="PK97" s="48">
        <f t="shared" si="429"/>
        <v>0</v>
      </c>
      <c r="PL97" s="48">
        <f t="shared" si="429"/>
        <v>0</v>
      </c>
      <c r="PM97" s="48">
        <f t="shared" si="429"/>
        <v>0</v>
      </c>
      <c r="PN97" s="48">
        <f t="shared" si="429"/>
        <v>0</v>
      </c>
    </row>
    <row r="98" spans="1:430" x14ac:dyDescent="0.3">
      <c r="A98" s="34">
        <v>0.6</v>
      </c>
      <c r="B98" s="34">
        <v>6</v>
      </c>
      <c r="C98" s="12"/>
      <c r="D98" s="12"/>
      <c r="E98" s="12"/>
      <c r="F98" s="16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S98" s="22"/>
      <c r="W98" s="46">
        <v>95</v>
      </c>
      <c r="X98" s="49">
        <f t="shared" si="308"/>
        <v>475</v>
      </c>
      <c r="Y98" s="52" t="str">
        <f t="shared" si="303"/>
        <v/>
      </c>
      <c r="Z98" s="63">
        <f t="shared" si="304"/>
        <v>0</v>
      </c>
      <c r="AA98" s="50">
        <f t="shared" si="352"/>
        <v>0</v>
      </c>
      <c r="AB98" s="50">
        <v>0</v>
      </c>
      <c r="AC98" s="62">
        <f t="shared" si="309"/>
        <v>211.7758949671387</v>
      </c>
      <c r="AD98" s="54"/>
      <c r="AE98" s="46">
        <v>96</v>
      </c>
      <c r="AF98" s="51">
        <f t="shared" si="305"/>
        <v>0</v>
      </c>
      <c r="AG98" s="51">
        <f t="shared" si="392"/>
        <v>0</v>
      </c>
      <c r="AH98" s="51">
        <f t="shared" si="392"/>
        <v>0</v>
      </c>
      <c r="AI98" s="51">
        <f t="shared" si="392"/>
        <v>0</v>
      </c>
      <c r="AJ98" s="51">
        <f t="shared" si="392"/>
        <v>0</v>
      </c>
      <c r="AK98" s="51">
        <f t="shared" si="392"/>
        <v>0</v>
      </c>
      <c r="AL98" s="51">
        <f t="shared" si="392"/>
        <v>0</v>
      </c>
      <c r="AM98" s="51">
        <f t="shared" si="392"/>
        <v>0</v>
      </c>
      <c r="AN98" s="51">
        <f t="shared" si="392"/>
        <v>0</v>
      </c>
      <c r="AO98" s="51">
        <f t="shared" si="392"/>
        <v>0</v>
      </c>
      <c r="AP98" s="51">
        <f t="shared" si="392"/>
        <v>0</v>
      </c>
      <c r="AQ98" s="51">
        <f t="shared" si="393"/>
        <v>0</v>
      </c>
      <c r="AR98" s="51">
        <f t="shared" si="393"/>
        <v>0</v>
      </c>
      <c r="AS98" s="51">
        <f t="shared" si="393"/>
        <v>0</v>
      </c>
      <c r="AT98" s="51">
        <f t="shared" si="393"/>
        <v>0</v>
      </c>
      <c r="AU98" s="51">
        <f t="shared" si="393"/>
        <v>0</v>
      </c>
      <c r="AV98" s="51">
        <f t="shared" si="393"/>
        <v>0</v>
      </c>
      <c r="AW98" s="51">
        <f t="shared" si="393"/>
        <v>0</v>
      </c>
      <c r="AX98" s="51">
        <f t="shared" si="393"/>
        <v>0</v>
      </c>
      <c r="AY98" s="51">
        <f t="shared" si="393"/>
        <v>0</v>
      </c>
      <c r="AZ98" s="51">
        <f t="shared" si="393"/>
        <v>0</v>
      </c>
      <c r="BA98" s="51">
        <f t="shared" si="394"/>
        <v>0</v>
      </c>
      <c r="BB98" s="51">
        <f t="shared" si="394"/>
        <v>0</v>
      </c>
      <c r="BC98" s="51">
        <f t="shared" si="394"/>
        <v>0</v>
      </c>
      <c r="BD98" s="51">
        <f t="shared" si="394"/>
        <v>0</v>
      </c>
      <c r="BE98" s="51">
        <f t="shared" si="394"/>
        <v>0</v>
      </c>
      <c r="BF98" s="51">
        <f t="shared" si="394"/>
        <v>0</v>
      </c>
      <c r="BG98" s="51">
        <f t="shared" si="394"/>
        <v>0</v>
      </c>
      <c r="BH98" s="51">
        <f t="shared" si="394"/>
        <v>0</v>
      </c>
      <c r="BI98" s="51">
        <f t="shared" si="394"/>
        <v>0</v>
      </c>
      <c r="BJ98" s="51">
        <f t="shared" si="394"/>
        <v>0</v>
      </c>
      <c r="BK98" s="51">
        <f t="shared" si="395"/>
        <v>0</v>
      </c>
      <c r="BL98" s="51">
        <f t="shared" si="395"/>
        <v>0</v>
      </c>
      <c r="BM98" s="51">
        <f t="shared" si="395"/>
        <v>0</v>
      </c>
      <c r="BN98" s="51">
        <f t="shared" si="395"/>
        <v>0</v>
      </c>
      <c r="BO98" s="51">
        <f t="shared" si="395"/>
        <v>0</v>
      </c>
      <c r="BP98" s="51">
        <f t="shared" si="395"/>
        <v>0</v>
      </c>
      <c r="BQ98" s="51">
        <f t="shared" si="395"/>
        <v>0</v>
      </c>
      <c r="BR98" s="51">
        <f t="shared" si="395"/>
        <v>0</v>
      </c>
      <c r="BS98" s="51">
        <f t="shared" si="395"/>
        <v>0</v>
      </c>
      <c r="BT98" s="51">
        <f t="shared" si="395"/>
        <v>0</v>
      </c>
      <c r="BU98" s="51">
        <f t="shared" si="396"/>
        <v>0</v>
      </c>
      <c r="BV98" s="51">
        <f t="shared" si="396"/>
        <v>0</v>
      </c>
      <c r="BW98" s="51">
        <f t="shared" si="396"/>
        <v>0</v>
      </c>
      <c r="BX98" s="51">
        <f t="shared" si="396"/>
        <v>0</v>
      </c>
      <c r="BY98" s="51">
        <f t="shared" si="396"/>
        <v>0</v>
      </c>
      <c r="BZ98" s="51">
        <f t="shared" si="396"/>
        <v>0</v>
      </c>
      <c r="CA98" s="51">
        <f t="shared" si="396"/>
        <v>0</v>
      </c>
      <c r="CB98" s="51">
        <f t="shared" si="396"/>
        <v>0</v>
      </c>
      <c r="CC98" s="51">
        <f t="shared" si="396"/>
        <v>0</v>
      </c>
      <c r="CD98" s="51">
        <f t="shared" si="396"/>
        <v>0</v>
      </c>
      <c r="CE98" s="51">
        <f t="shared" si="397"/>
        <v>0</v>
      </c>
      <c r="CF98" s="51">
        <f t="shared" si="397"/>
        <v>0</v>
      </c>
      <c r="CG98" s="51">
        <f t="shared" si="397"/>
        <v>0</v>
      </c>
      <c r="CH98" s="51">
        <f t="shared" si="397"/>
        <v>0</v>
      </c>
      <c r="CI98" s="51">
        <f t="shared" si="397"/>
        <v>0</v>
      </c>
      <c r="CJ98" s="51">
        <f t="shared" si="397"/>
        <v>0</v>
      </c>
      <c r="CK98" s="51">
        <f t="shared" si="397"/>
        <v>0</v>
      </c>
      <c r="CL98" s="51">
        <f t="shared" si="397"/>
        <v>0</v>
      </c>
      <c r="CM98" s="51">
        <f t="shared" si="397"/>
        <v>0</v>
      </c>
      <c r="CN98" s="51">
        <f t="shared" si="397"/>
        <v>0</v>
      </c>
      <c r="CO98" s="51">
        <f t="shared" si="398"/>
        <v>0</v>
      </c>
      <c r="CP98" s="51">
        <f t="shared" si="398"/>
        <v>0</v>
      </c>
      <c r="CQ98" s="51">
        <f t="shared" si="398"/>
        <v>0</v>
      </c>
      <c r="CR98" s="51">
        <f t="shared" si="398"/>
        <v>0</v>
      </c>
      <c r="CS98" s="51">
        <f t="shared" si="398"/>
        <v>0</v>
      </c>
      <c r="CT98" s="51">
        <f t="shared" si="398"/>
        <v>0</v>
      </c>
      <c r="CU98" s="51">
        <f t="shared" si="398"/>
        <v>0</v>
      </c>
      <c r="CV98" s="51">
        <f t="shared" si="398"/>
        <v>0</v>
      </c>
      <c r="CW98" s="51">
        <f t="shared" si="398"/>
        <v>0</v>
      </c>
      <c r="CX98" s="51">
        <f t="shared" si="398"/>
        <v>0</v>
      </c>
      <c r="CY98" s="51">
        <f t="shared" si="399"/>
        <v>0</v>
      </c>
      <c r="CZ98" s="51">
        <f t="shared" si="399"/>
        <v>0</v>
      </c>
      <c r="DA98" s="51">
        <f t="shared" si="399"/>
        <v>0</v>
      </c>
      <c r="DB98" s="51">
        <f t="shared" si="399"/>
        <v>0</v>
      </c>
      <c r="DC98" s="51">
        <f t="shared" si="399"/>
        <v>1.4372901692793086E-5</v>
      </c>
      <c r="DD98" s="51">
        <f t="shared" si="399"/>
        <v>2.7857067307628778E-5</v>
      </c>
      <c r="DE98" s="51">
        <f t="shared" si="399"/>
        <v>4.1075027703360157E-5</v>
      </c>
      <c r="DF98" s="51">
        <f t="shared" si="399"/>
        <v>5.9699549011322866E-5</v>
      </c>
      <c r="DG98" s="51">
        <f t="shared" si="399"/>
        <v>8.7540741517313391E-5</v>
      </c>
      <c r="DH98" s="51">
        <f t="shared" si="399"/>
        <v>1.2837388479443857E-4</v>
      </c>
      <c r="DI98" s="51">
        <f t="shared" si="400"/>
        <v>1.8776725283595457E-4</v>
      </c>
      <c r="DJ98" s="51">
        <f t="shared" si="400"/>
        <v>2.7490993918839258E-4</v>
      </c>
      <c r="DK98" s="51">
        <f t="shared" si="400"/>
        <v>4.0443968208431289E-4</v>
      </c>
      <c r="DL98" s="51">
        <f t="shared" si="400"/>
        <v>5.9827068957529241E-4</v>
      </c>
      <c r="DM98" s="51">
        <f t="shared" si="400"/>
        <v>8.8742146466493359E-4</v>
      </c>
      <c r="DN98" s="51">
        <f t="shared" si="400"/>
        <v>1.3138426304416823E-3</v>
      </c>
      <c r="DO98" s="51">
        <f t="shared" si="400"/>
        <v>1.9322447552118155E-3</v>
      </c>
      <c r="DP98" s="51">
        <f t="shared" si="400"/>
        <v>2.9578823769679957E-3</v>
      </c>
      <c r="DQ98" s="51">
        <f t="shared" si="400"/>
        <v>4.3725776573519236E-3</v>
      </c>
      <c r="DR98" s="51">
        <f t="shared" si="400"/>
        <v>5.6037913669719245E-3</v>
      </c>
      <c r="DS98" s="51">
        <f t="shared" si="401"/>
        <v>6.0067150249743864E-3</v>
      </c>
      <c r="DT98" s="51">
        <f t="shared" si="401"/>
        <v>5.0334268353983951E-3</v>
      </c>
      <c r="DU98" s="51">
        <f t="shared" si="401"/>
        <v>2.648818732339102E-3</v>
      </c>
      <c r="DV98" s="51">
        <f t="shared" si="401"/>
        <v>7.6072713075802073E-4</v>
      </c>
      <c r="DW98" s="51">
        <f t="shared" si="401"/>
        <v>0</v>
      </c>
      <c r="DX98" s="51">
        <f t="shared" si="401"/>
        <v>0</v>
      </c>
      <c r="DY98" s="51">
        <f t="shared" si="401"/>
        <v>0</v>
      </c>
      <c r="DZ98" s="51">
        <f t="shared" si="401"/>
        <v>0</v>
      </c>
      <c r="EA98" s="51">
        <f t="shared" si="401"/>
        <v>0</v>
      </c>
      <c r="EB98" s="51">
        <f t="shared" si="401"/>
        <v>0</v>
      </c>
      <c r="EC98" s="51">
        <f t="shared" si="402"/>
        <v>0</v>
      </c>
      <c r="ED98" s="51">
        <f t="shared" si="402"/>
        <v>0</v>
      </c>
      <c r="EE98" s="51">
        <f t="shared" si="402"/>
        <v>0</v>
      </c>
      <c r="EF98" s="51">
        <f t="shared" si="402"/>
        <v>0</v>
      </c>
      <c r="EG98" s="51">
        <f t="shared" si="402"/>
        <v>0</v>
      </c>
      <c r="EH98" s="51">
        <f t="shared" si="402"/>
        <v>0</v>
      </c>
      <c r="EI98" s="51">
        <f t="shared" si="402"/>
        <v>0</v>
      </c>
      <c r="EJ98" s="51">
        <f t="shared" si="402"/>
        <v>0</v>
      </c>
      <c r="EK98" s="51">
        <f t="shared" si="402"/>
        <v>0</v>
      </c>
      <c r="EL98" s="51">
        <f t="shared" si="402"/>
        <v>0</v>
      </c>
      <c r="EM98" s="51">
        <f t="shared" si="403"/>
        <v>0</v>
      </c>
      <c r="EN98" s="51">
        <f t="shared" si="403"/>
        <v>0</v>
      </c>
      <c r="EO98" s="51">
        <f t="shared" si="403"/>
        <v>0</v>
      </c>
      <c r="EP98" s="51">
        <f t="shared" si="403"/>
        <v>0</v>
      </c>
      <c r="EQ98" s="51">
        <f t="shared" si="403"/>
        <v>0</v>
      </c>
      <c r="ER98" s="51">
        <f t="shared" si="403"/>
        <v>0</v>
      </c>
      <c r="ES98" s="51">
        <f t="shared" si="403"/>
        <v>0</v>
      </c>
      <c r="ET98" s="51">
        <f t="shared" si="403"/>
        <v>0</v>
      </c>
      <c r="EU98" s="51">
        <f t="shared" si="403"/>
        <v>0</v>
      </c>
      <c r="EV98" s="51">
        <f t="shared" si="403"/>
        <v>0</v>
      </c>
      <c r="EW98" s="51">
        <f t="shared" si="404"/>
        <v>0</v>
      </c>
      <c r="EX98" s="51">
        <f t="shared" si="404"/>
        <v>0</v>
      </c>
      <c r="EY98" s="51">
        <f t="shared" si="404"/>
        <v>0</v>
      </c>
      <c r="EZ98" s="51">
        <f t="shared" si="404"/>
        <v>0</v>
      </c>
      <c r="FA98" s="51">
        <f t="shared" si="404"/>
        <v>0</v>
      </c>
      <c r="FB98" s="51">
        <f t="shared" si="404"/>
        <v>0</v>
      </c>
      <c r="FC98" s="51">
        <f t="shared" si="404"/>
        <v>0</v>
      </c>
      <c r="FD98" s="51">
        <f t="shared" si="404"/>
        <v>0</v>
      </c>
      <c r="FE98" s="51">
        <f t="shared" si="404"/>
        <v>0</v>
      </c>
      <c r="FF98" s="51">
        <f t="shared" si="404"/>
        <v>0</v>
      </c>
      <c r="FG98" s="51">
        <f t="shared" si="405"/>
        <v>0</v>
      </c>
      <c r="FH98" s="51">
        <f t="shared" si="405"/>
        <v>0</v>
      </c>
      <c r="FI98" s="51">
        <f t="shared" si="405"/>
        <v>0</v>
      </c>
      <c r="FJ98" s="51">
        <f t="shared" si="405"/>
        <v>0</v>
      </c>
      <c r="FK98" s="51">
        <f t="shared" si="405"/>
        <v>0</v>
      </c>
      <c r="FL98" s="51">
        <f t="shared" si="405"/>
        <v>0</v>
      </c>
      <c r="FM98" s="51">
        <f t="shared" si="405"/>
        <v>0</v>
      </c>
      <c r="FN98" s="51">
        <f t="shared" si="405"/>
        <v>0</v>
      </c>
      <c r="FO98" s="51">
        <f t="shared" si="405"/>
        <v>0</v>
      </c>
      <c r="FP98" s="51">
        <f t="shared" si="405"/>
        <v>0</v>
      </c>
      <c r="FQ98" s="51">
        <f t="shared" si="406"/>
        <v>0</v>
      </c>
      <c r="FR98" s="51">
        <f t="shared" si="406"/>
        <v>0</v>
      </c>
      <c r="FS98" s="51">
        <f t="shared" si="406"/>
        <v>0</v>
      </c>
      <c r="FT98" s="51">
        <f t="shared" si="406"/>
        <v>0</v>
      </c>
      <c r="FU98" s="51">
        <f t="shared" si="406"/>
        <v>0</v>
      </c>
      <c r="FV98" s="51">
        <f t="shared" si="406"/>
        <v>0</v>
      </c>
      <c r="FW98" s="51">
        <f t="shared" si="406"/>
        <v>0</v>
      </c>
      <c r="FX98" s="51">
        <f t="shared" si="406"/>
        <v>0</v>
      </c>
      <c r="FY98" s="51">
        <f t="shared" si="406"/>
        <v>0</v>
      </c>
      <c r="FZ98" s="51">
        <f t="shared" si="406"/>
        <v>0</v>
      </c>
      <c r="GA98" s="51">
        <f t="shared" si="407"/>
        <v>0</v>
      </c>
      <c r="GB98" s="51">
        <f t="shared" si="407"/>
        <v>0</v>
      </c>
      <c r="GC98" s="51">
        <f t="shared" si="407"/>
        <v>0</v>
      </c>
      <c r="GD98" s="51">
        <f t="shared" si="407"/>
        <v>0</v>
      </c>
      <c r="GE98" s="51">
        <f t="shared" si="407"/>
        <v>0</v>
      </c>
      <c r="GF98" s="51">
        <f t="shared" si="407"/>
        <v>0</v>
      </c>
      <c r="GG98" s="51">
        <f t="shared" si="407"/>
        <v>0</v>
      </c>
      <c r="GH98" s="51">
        <f t="shared" si="407"/>
        <v>0</v>
      </c>
      <c r="GI98" s="51">
        <f t="shared" si="407"/>
        <v>0</v>
      </c>
      <c r="GJ98" s="51">
        <f t="shared" si="407"/>
        <v>0</v>
      </c>
      <c r="GK98" s="51">
        <f t="shared" si="408"/>
        <v>0</v>
      </c>
      <c r="GL98" s="51">
        <f t="shared" si="408"/>
        <v>0</v>
      </c>
      <c r="GM98" s="51">
        <f t="shared" si="408"/>
        <v>0</v>
      </c>
      <c r="GN98" s="51">
        <f t="shared" si="408"/>
        <v>0</v>
      </c>
      <c r="GO98" s="51">
        <f t="shared" si="408"/>
        <v>0</v>
      </c>
      <c r="GP98" s="51">
        <f t="shared" si="408"/>
        <v>0</v>
      </c>
      <c r="GQ98" s="51">
        <f t="shared" si="408"/>
        <v>0</v>
      </c>
      <c r="GR98" s="51">
        <f t="shared" si="408"/>
        <v>0</v>
      </c>
      <c r="GS98" s="51">
        <f t="shared" si="408"/>
        <v>0</v>
      </c>
      <c r="GT98" s="51">
        <f t="shared" si="408"/>
        <v>0</v>
      </c>
      <c r="GU98" s="51">
        <f t="shared" si="409"/>
        <v>0</v>
      </c>
      <c r="GV98" s="51">
        <f t="shared" si="409"/>
        <v>0</v>
      </c>
      <c r="GW98" s="51">
        <f t="shared" si="409"/>
        <v>0</v>
      </c>
      <c r="GX98" s="51">
        <f t="shared" si="409"/>
        <v>0</v>
      </c>
      <c r="GY98" s="51">
        <f t="shared" si="409"/>
        <v>0</v>
      </c>
      <c r="GZ98" s="51">
        <f t="shared" si="409"/>
        <v>0</v>
      </c>
      <c r="HA98" s="51">
        <f t="shared" si="409"/>
        <v>0</v>
      </c>
      <c r="HB98" s="51">
        <f t="shared" si="409"/>
        <v>0</v>
      </c>
      <c r="HC98" s="51">
        <f t="shared" si="409"/>
        <v>0</v>
      </c>
      <c r="HD98" s="51">
        <f t="shared" si="409"/>
        <v>0</v>
      </c>
      <c r="HE98" s="51">
        <f t="shared" si="410"/>
        <v>0</v>
      </c>
      <c r="HF98" s="51">
        <f t="shared" si="410"/>
        <v>0</v>
      </c>
      <c r="HG98" s="51">
        <f t="shared" si="410"/>
        <v>0</v>
      </c>
      <c r="HH98" s="51">
        <f t="shared" si="410"/>
        <v>0</v>
      </c>
      <c r="HI98" s="51">
        <f t="shared" si="410"/>
        <v>0</v>
      </c>
      <c r="HJ98" s="51">
        <f t="shared" si="410"/>
        <v>0</v>
      </c>
      <c r="HK98" s="51">
        <f t="shared" si="410"/>
        <v>0</v>
      </c>
      <c r="HL98" s="51">
        <f t="shared" si="410"/>
        <v>0</v>
      </c>
      <c r="HM98" s="51">
        <f t="shared" si="410"/>
        <v>0</v>
      </c>
      <c r="HN98" s="51">
        <f t="shared" si="410"/>
        <v>0</v>
      </c>
      <c r="HO98" s="51">
        <f t="shared" si="410"/>
        <v>0</v>
      </c>
      <c r="HP98" s="51">
        <f t="shared" si="410"/>
        <v>0</v>
      </c>
      <c r="HR98" s="46">
        <v>95</v>
      </c>
      <c r="HS98" s="49">
        <f t="shared" si="310"/>
        <v>475</v>
      </c>
      <c r="HT98" s="52" t="str">
        <f t="shared" si="311"/>
        <v/>
      </c>
      <c r="HU98" s="63">
        <f t="shared" si="312"/>
        <v>0</v>
      </c>
      <c r="HV98" s="50">
        <f t="shared" si="353"/>
        <v>0</v>
      </c>
      <c r="HW98" s="50" t="str">
        <f t="shared" si="306"/>
        <v>07:55</v>
      </c>
      <c r="HX98" s="50">
        <v>0</v>
      </c>
      <c r="HY98" s="62">
        <f>HY97+HX98*Escenario1!$D$15*0.06</f>
        <v>468.72665229745769</v>
      </c>
      <c r="HZ98" s="50">
        <f t="shared" si="313"/>
        <v>0</v>
      </c>
      <c r="IA98" s="64">
        <f>IA97+HZ98*Escenario1!$D$15*0.06</f>
        <v>258.16395932323189</v>
      </c>
      <c r="IB98" s="54"/>
      <c r="IC98" s="47">
        <v>96</v>
      </c>
      <c r="ID98" s="48">
        <f t="shared" si="307"/>
        <v>0</v>
      </c>
      <c r="IE98" s="48">
        <f t="shared" si="411"/>
        <v>0</v>
      </c>
      <c r="IF98" s="48">
        <f t="shared" si="411"/>
        <v>0</v>
      </c>
      <c r="IG98" s="48">
        <f t="shared" si="411"/>
        <v>0</v>
      </c>
      <c r="IH98" s="48">
        <f t="shared" si="411"/>
        <v>0</v>
      </c>
      <c r="II98" s="48">
        <f t="shared" si="411"/>
        <v>0</v>
      </c>
      <c r="IJ98" s="48">
        <f t="shared" si="411"/>
        <v>0</v>
      </c>
      <c r="IK98" s="48">
        <f t="shared" si="411"/>
        <v>0</v>
      </c>
      <c r="IL98" s="48">
        <f t="shared" si="411"/>
        <v>0</v>
      </c>
      <c r="IM98" s="48">
        <f t="shared" si="411"/>
        <v>0</v>
      </c>
      <c r="IN98" s="48">
        <f t="shared" si="411"/>
        <v>0</v>
      </c>
      <c r="IO98" s="48">
        <f t="shared" si="412"/>
        <v>0</v>
      </c>
      <c r="IP98" s="48">
        <f t="shared" si="412"/>
        <v>0</v>
      </c>
      <c r="IQ98" s="48">
        <f t="shared" si="412"/>
        <v>0</v>
      </c>
      <c r="IR98" s="48">
        <f t="shared" si="412"/>
        <v>0</v>
      </c>
      <c r="IS98" s="48">
        <f t="shared" si="412"/>
        <v>0</v>
      </c>
      <c r="IT98" s="48">
        <f t="shared" si="412"/>
        <v>0</v>
      </c>
      <c r="IU98" s="48">
        <f t="shared" si="412"/>
        <v>0</v>
      </c>
      <c r="IV98" s="48">
        <f t="shared" si="412"/>
        <v>0</v>
      </c>
      <c r="IW98" s="48">
        <f t="shared" si="412"/>
        <v>0</v>
      </c>
      <c r="IX98" s="48">
        <f t="shared" si="412"/>
        <v>0</v>
      </c>
      <c r="IY98" s="48">
        <f t="shared" si="413"/>
        <v>0</v>
      </c>
      <c r="IZ98" s="48">
        <f t="shared" si="413"/>
        <v>0</v>
      </c>
      <c r="JA98" s="48">
        <f t="shared" si="413"/>
        <v>0</v>
      </c>
      <c r="JB98" s="48">
        <f t="shared" si="413"/>
        <v>0</v>
      </c>
      <c r="JC98" s="48">
        <f t="shared" si="413"/>
        <v>0</v>
      </c>
      <c r="JD98" s="48">
        <f t="shared" si="413"/>
        <v>0</v>
      </c>
      <c r="JE98" s="48">
        <f t="shared" si="413"/>
        <v>0</v>
      </c>
      <c r="JF98" s="48">
        <f t="shared" si="413"/>
        <v>0</v>
      </c>
      <c r="JG98" s="48">
        <f t="shared" si="413"/>
        <v>0</v>
      </c>
      <c r="JH98" s="48">
        <f t="shared" si="413"/>
        <v>0</v>
      </c>
      <c r="JI98" s="48">
        <f t="shared" si="414"/>
        <v>0</v>
      </c>
      <c r="JJ98" s="48">
        <f t="shared" si="414"/>
        <v>0</v>
      </c>
      <c r="JK98" s="48">
        <f t="shared" si="414"/>
        <v>0</v>
      </c>
      <c r="JL98" s="48">
        <f t="shared" si="414"/>
        <v>0</v>
      </c>
      <c r="JM98" s="48">
        <f t="shared" si="414"/>
        <v>0</v>
      </c>
      <c r="JN98" s="48">
        <f t="shared" si="414"/>
        <v>0</v>
      </c>
      <c r="JO98" s="48">
        <f t="shared" si="414"/>
        <v>0</v>
      </c>
      <c r="JP98" s="48">
        <f t="shared" si="414"/>
        <v>0</v>
      </c>
      <c r="JQ98" s="48">
        <f t="shared" si="414"/>
        <v>0</v>
      </c>
      <c r="JR98" s="48">
        <f t="shared" si="414"/>
        <v>0</v>
      </c>
      <c r="JS98" s="48">
        <f t="shared" si="415"/>
        <v>0</v>
      </c>
      <c r="JT98" s="48">
        <f t="shared" si="415"/>
        <v>0</v>
      </c>
      <c r="JU98" s="48">
        <f t="shared" si="415"/>
        <v>0</v>
      </c>
      <c r="JV98" s="48">
        <f t="shared" si="415"/>
        <v>0</v>
      </c>
      <c r="JW98" s="48">
        <f t="shared" si="415"/>
        <v>0</v>
      </c>
      <c r="JX98" s="48">
        <f t="shared" si="415"/>
        <v>0</v>
      </c>
      <c r="JY98" s="48">
        <f t="shared" si="415"/>
        <v>0</v>
      </c>
      <c r="JZ98" s="48">
        <f t="shared" si="415"/>
        <v>0</v>
      </c>
      <c r="KA98" s="48">
        <f t="shared" si="415"/>
        <v>0</v>
      </c>
      <c r="KB98" s="48">
        <f t="shared" si="415"/>
        <v>0</v>
      </c>
      <c r="KC98" s="48">
        <f t="shared" si="416"/>
        <v>0</v>
      </c>
      <c r="KD98" s="48">
        <f t="shared" si="416"/>
        <v>0</v>
      </c>
      <c r="KE98" s="48">
        <f t="shared" si="416"/>
        <v>0</v>
      </c>
      <c r="KF98" s="48">
        <f t="shared" si="416"/>
        <v>0</v>
      </c>
      <c r="KG98" s="48">
        <f t="shared" si="416"/>
        <v>0</v>
      </c>
      <c r="KH98" s="48">
        <f t="shared" si="416"/>
        <v>0</v>
      </c>
      <c r="KI98" s="48">
        <f t="shared" si="416"/>
        <v>0</v>
      </c>
      <c r="KJ98" s="48">
        <f t="shared" si="416"/>
        <v>0</v>
      </c>
      <c r="KK98" s="48">
        <f t="shared" si="416"/>
        <v>0</v>
      </c>
      <c r="KL98" s="48">
        <f t="shared" si="416"/>
        <v>0</v>
      </c>
      <c r="KM98" s="48">
        <f t="shared" si="417"/>
        <v>0</v>
      </c>
      <c r="KN98" s="48">
        <f t="shared" si="417"/>
        <v>0</v>
      </c>
      <c r="KO98" s="48">
        <f t="shared" si="417"/>
        <v>0</v>
      </c>
      <c r="KP98" s="48">
        <f t="shared" si="417"/>
        <v>0</v>
      </c>
      <c r="KQ98" s="48">
        <f t="shared" si="417"/>
        <v>0</v>
      </c>
      <c r="KR98" s="48">
        <f t="shared" si="417"/>
        <v>0</v>
      </c>
      <c r="KS98" s="48">
        <f t="shared" si="417"/>
        <v>0</v>
      </c>
      <c r="KT98" s="48">
        <f t="shared" si="417"/>
        <v>0</v>
      </c>
      <c r="KU98" s="48">
        <f t="shared" si="417"/>
        <v>0</v>
      </c>
      <c r="KV98" s="48">
        <f t="shared" si="417"/>
        <v>0</v>
      </c>
      <c r="KW98" s="48">
        <f t="shared" si="418"/>
        <v>0</v>
      </c>
      <c r="KX98" s="48">
        <f t="shared" si="418"/>
        <v>0</v>
      </c>
      <c r="KY98" s="48">
        <f t="shared" si="418"/>
        <v>0</v>
      </c>
      <c r="KZ98" s="48">
        <f t="shared" si="418"/>
        <v>0</v>
      </c>
      <c r="LA98" s="48">
        <f t="shared" si="418"/>
        <v>0</v>
      </c>
      <c r="LB98" s="48">
        <f t="shared" si="418"/>
        <v>0</v>
      </c>
      <c r="LC98" s="48">
        <f t="shared" si="418"/>
        <v>0</v>
      </c>
      <c r="LD98" s="48">
        <f t="shared" si="418"/>
        <v>0</v>
      </c>
      <c r="LE98" s="48">
        <f t="shared" si="418"/>
        <v>0</v>
      </c>
      <c r="LF98" s="48">
        <f t="shared" si="418"/>
        <v>0</v>
      </c>
      <c r="LG98" s="48">
        <f t="shared" si="419"/>
        <v>0</v>
      </c>
      <c r="LH98" s="48">
        <f t="shared" si="419"/>
        <v>0</v>
      </c>
      <c r="LI98" s="48">
        <f t="shared" si="419"/>
        <v>0</v>
      </c>
      <c r="LJ98" s="48">
        <f t="shared" si="419"/>
        <v>0</v>
      </c>
      <c r="LK98" s="48">
        <f t="shared" si="419"/>
        <v>0</v>
      </c>
      <c r="LL98" s="48">
        <f t="shared" si="419"/>
        <v>4.4751983576649488E-5</v>
      </c>
      <c r="LM98" s="48">
        <f t="shared" si="419"/>
        <v>1.1151658490373781E-4</v>
      </c>
      <c r="LN98" s="48">
        <f t="shared" si="419"/>
        <v>2.5595687974807398E-4</v>
      </c>
      <c r="LO98" s="48">
        <f t="shared" si="419"/>
        <v>5.8604981628922268E-4</v>
      </c>
      <c r="LP98" s="48">
        <f t="shared" si="419"/>
        <v>1.3658629589843377E-3</v>
      </c>
      <c r="LQ98" s="48">
        <f t="shared" si="420"/>
        <v>3.2093238342923826E-3</v>
      </c>
      <c r="LR98" s="48">
        <f t="shared" si="420"/>
        <v>7.8504339864859992E-3</v>
      </c>
      <c r="LS98" s="48">
        <f t="shared" si="420"/>
        <v>1.2976985830460603E-2</v>
      </c>
      <c r="LT98" s="48">
        <f t="shared" si="420"/>
        <v>6.7154609757989992E-3</v>
      </c>
      <c r="LU98" s="48">
        <f t="shared" si="420"/>
        <v>0</v>
      </c>
      <c r="LV98" s="48">
        <f t="shared" si="420"/>
        <v>0</v>
      </c>
      <c r="LW98" s="48">
        <f t="shared" si="420"/>
        <v>0</v>
      </c>
      <c r="LX98" s="48">
        <f t="shared" si="420"/>
        <v>0</v>
      </c>
      <c r="LY98" s="48">
        <f t="shared" si="420"/>
        <v>0</v>
      </c>
      <c r="LZ98" s="48">
        <f t="shared" si="420"/>
        <v>0</v>
      </c>
      <c r="MA98" s="48">
        <f t="shared" si="421"/>
        <v>0</v>
      </c>
      <c r="MB98" s="48">
        <f t="shared" si="421"/>
        <v>0</v>
      </c>
      <c r="MC98" s="48">
        <f t="shared" si="421"/>
        <v>0</v>
      </c>
      <c r="MD98" s="48">
        <f t="shared" si="421"/>
        <v>0</v>
      </c>
      <c r="ME98" s="48">
        <f t="shared" si="421"/>
        <v>0</v>
      </c>
      <c r="MF98" s="48">
        <f t="shared" si="421"/>
        <v>0</v>
      </c>
      <c r="MG98" s="48">
        <f t="shared" si="421"/>
        <v>0</v>
      </c>
      <c r="MH98" s="48">
        <f t="shared" si="421"/>
        <v>0</v>
      </c>
      <c r="MI98" s="48">
        <f t="shared" si="421"/>
        <v>0</v>
      </c>
      <c r="MJ98" s="48">
        <f t="shared" si="421"/>
        <v>0</v>
      </c>
      <c r="MK98" s="48">
        <f t="shared" si="422"/>
        <v>0</v>
      </c>
      <c r="ML98" s="48">
        <f t="shared" si="422"/>
        <v>0</v>
      </c>
      <c r="MM98" s="48">
        <f t="shared" si="422"/>
        <v>0</v>
      </c>
      <c r="MN98" s="48">
        <f t="shared" si="422"/>
        <v>0</v>
      </c>
      <c r="MO98" s="48">
        <f t="shared" si="422"/>
        <v>0</v>
      </c>
      <c r="MP98" s="48">
        <f t="shared" si="422"/>
        <v>0</v>
      </c>
      <c r="MQ98" s="48">
        <f t="shared" si="422"/>
        <v>0</v>
      </c>
      <c r="MR98" s="48">
        <f t="shared" si="422"/>
        <v>0</v>
      </c>
      <c r="MS98" s="48">
        <f t="shared" si="422"/>
        <v>0</v>
      </c>
      <c r="MT98" s="48">
        <f t="shared" si="422"/>
        <v>0</v>
      </c>
      <c r="MU98" s="48">
        <f t="shared" si="423"/>
        <v>0</v>
      </c>
      <c r="MV98" s="48">
        <f t="shared" si="423"/>
        <v>0</v>
      </c>
      <c r="MW98" s="48">
        <f t="shared" si="423"/>
        <v>0</v>
      </c>
      <c r="MX98" s="48">
        <f t="shared" si="423"/>
        <v>0</v>
      </c>
      <c r="MY98" s="48">
        <f t="shared" si="423"/>
        <v>0</v>
      </c>
      <c r="MZ98" s="48">
        <f t="shared" si="423"/>
        <v>0</v>
      </c>
      <c r="NA98" s="48">
        <f t="shared" si="423"/>
        <v>0</v>
      </c>
      <c r="NB98" s="48">
        <f t="shared" si="423"/>
        <v>0</v>
      </c>
      <c r="NC98" s="48">
        <f t="shared" si="423"/>
        <v>0</v>
      </c>
      <c r="ND98" s="48">
        <f t="shared" si="423"/>
        <v>0</v>
      </c>
      <c r="NE98" s="48">
        <f t="shared" si="424"/>
        <v>0</v>
      </c>
      <c r="NF98" s="48">
        <f t="shared" si="424"/>
        <v>0</v>
      </c>
      <c r="NG98" s="48">
        <f t="shared" si="424"/>
        <v>0</v>
      </c>
      <c r="NH98" s="48">
        <f t="shared" si="424"/>
        <v>0</v>
      </c>
      <c r="NI98" s="48">
        <f t="shared" si="424"/>
        <v>0</v>
      </c>
      <c r="NJ98" s="48">
        <f t="shared" si="424"/>
        <v>0</v>
      </c>
      <c r="NK98" s="48">
        <f t="shared" si="424"/>
        <v>0</v>
      </c>
      <c r="NL98" s="48">
        <f t="shared" si="424"/>
        <v>0</v>
      </c>
      <c r="NM98" s="48">
        <f t="shared" si="424"/>
        <v>0</v>
      </c>
      <c r="NN98" s="48">
        <f t="shared" si="424"/>
        <v>0</v>
      </c>
      <c r="NO98" s="48">
        <f t="shared" si="425"/>
        <v>0</v>
      </c>
      <c r="NP98" s="48">
        <f t="shared" si="425"/>
        <v>0</v>
      </c>
      <c r="NQ98" s="48">
        <f t="shared" si="425"/>
        <v>0</v>
      </c>
      <c r="NR98" s="48">
        <f t="shared" si="425"/>
        <v>0</v>
      </c>
      <c r="NS98" s="48">
        <f t="shared" si="425"/>
        <v>0</v>
      </c>
      <c r="NT98" s="48">
        <f t="shared" si="425"/>
        <v>0</v>
      </c>
      <c r="NU98" s="48">
        <f t="shared" si="425"/>
        <v>0</v>
      </c>
      <c r="NV98" s="48">
        <f t="shared" si="425"/>
        <v>0</v>
      </c>
      <c r="NW98" s="48">
        <f t="shared" si="425"/>
        <v>0</v>
      </c>
      <c r="NX98" s="48">
        <f t="shared" si="425"/>
        <v>0</v>
      </c>
      <c r="NY98" s="48">
        <f t="shared" si="426"/>
        <v>0</v>
      </c>
      <c r="NZ98" s="48">
        <f t="shared" si="426"/>
        <v>0</v>
      </c>
      <c r="OA98" s="48">
        <f t="shared" si="426"/>
        <v>0</v>
      </c>
      <c r="OB98" s="48">
        <f t="shared" si="426"/>
        <v>0</v>
      </c>
      <c r="OC98" s="48">
        <f t="shared" si="426"/>
        <v>0</v>
      </c>
      <c r="OD98" s="48">
        <f t="shared" si="426"/>
        <v>0</v>
      </c>
      <c r="OE98" s="48">
        <f t="shared" si="426"/>
        <v>0</v>
      </c>
      <c r="OF98" s="48">
        <f t="shared" si="426"/>
        <v>0</v>
      </c>
      <c r="OG98" s="48">
        <f t="shared" si="426"/>
        <v>0</v>
      </c>
      <c r="OH98" s="48">
        <f t="shared" si="426"/>
        <v>0</v>
      </c>
      <c r="OI98" s="48">
        <f t="shared" si="427"/>
        <v>0</v>
      </c>
      <c r="OJ98" s="48">
        <f t="shared" si="427"/>
        <v>0</v>
      </c>
      <c r="OK98" s="48">
        <f t="shared" si="427"/>
        <v>0</v>
      </c>
      <c r="OL98" s="48">
        <f t="shared" si="427"/>
        <v>0</v>
      </c>
      <c r="OM98" s="48">
        <f t="shared" si="427"/>
        <v>0</v>
      </c>
      <c r="ON98" s="48">
        <f t="shared" si="427"/>
        <v>0</v>
      </c>
      <c r="OO98" s="48">
        <f t="shared" si="427"/>
        <v>0</v>
      </c>
      <c r="OP98" s="48">
        <f t="shared" si="427"/>
        <v>0</v>
      </c>
      <c r="OQ98" s="48">
        <f t="shared" si="427"/>
        <v>0</v>
      </c>
      <c r="OR98" s="48">
        <f t="shared" si="427"/>
        <v>0</v>
      </c>
      <c r="OS98" s="48">
        <f t="shared" si="428"/>
        <v>0</v>
      </c>
      <c r="OT98" s="48">
        <f t="shared" si="428"/>
        <v>0</v>
      </c>
      <c r="OU98" s="48">
        <f t="shared" si="428"/>
        <v>0</v>
      </c>
      <c r="OV98" s="48">
        <f t="shared" si="428"/>
        <v>0</v>
      </c>
      <c r="OW98" s="48">
        <f t="shared" si="428"/>
        <v>0</v>
      </c>
      <c r="OX98" s="48">
        <f t="shared" si="428"/>
        <v>0</v>
      </c>
      <c r="OY98" s="48">
        <f t="shared" si="428"/>
        <v>0</v>
      </c>
      <c r="OZ98" s="48">
        <f t="shared" si="428"/>
        <v>0</v>
      </c>
      <c r="PA98" s="48">
        <f t="shared" si="428"/>
        <v>0</v>
      </c>
      <c r="PB98" s="48">
        <f t="shared" si="428"/>
        <v>0</v>
      </c>
      <c r="PC98" s="48">
        <f t="shared" si="429"/>
        <v>0</v>
      </c>
      <c r="PD98" s="48">
        <f t="shared" si="429"/>
        <v>0</v>
      </c>
      <c r="PE98" s="48">
        <f t="shared" si="429"/>
        <v>0</v>
      </c>
      <c r="PF98" s="48">
        <f t="shared" si="429"/>
        <v>0</v>
      </c>
      <c r="PG98" s="48">
        <f t="shared" si="429"/>
        <v>0</v>
      </c>
      <c r="PH98" s="48">
        <f t="shared" si="429"/>
        <v>0</v>
      </c>
      <c r="PI98" s="48">
        <f t="shared" si="429"/>
        <v>0</v>
      </c>
      <c r="PJ98" s="48">
        <f t="shared" si="429"/>
        <v>0</v>
      </c>
      <c r="PK98" s="48">
        <f t="shared" si="429"/>
        <v>0</v>
      </c>
      <c r="PL98" s="48">
        <f t="shared" si="429"/>
        <v>0</v>
      </c>
      <c r="PM98" s="48">
        <f t="shared" si="429"/>
        <v>0</v>
      </c>
      <c r="PN98" s="48">
        <f t="shared" si="429"/>
        <v>0</v>
      </c>
    </row>
    <row r="99" spans="1:430" x14ac:dyDescent="0.3">
      <c r="A99" s="34">
        <v>0.7</v>
      </c>
      <c r="B99" s="34">
        <v>7</v>
      </c>
      <c r="C99" s="12"/>
      <c r="D99" s="22"/>
      <c r="E99" s="12"/>
      <c r="F99" s="16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S99" s="22"/>
      <c r="W99" s="46">
        <v>96</v>
      </c>
      <c r="X99" s="49">
        <f t="shared" si="308"/>
        <v>480</v>
      </c>
      <c r="Y99" s="52" t="str">
        <f t="shared" ref="Y99:Y130" si="430">IF((X99)/C$59&gt;5,"",(X99)/$C$59)</f>
        <v/>
      </c>
      <c r="Z99" s="63">
        <f t="shared" ref="Z99:Z130" si="431">IF($E$59*IF((X99)/C$59&gt;5,0,IF(Y99&lt;=1,5.60277*Y99^5-16.1238*Y99^4+13.865*Y99^3-3.00293*Y99^2+0.657237*Y99,IF(Y99&gt;=1.8,-0.003218*Y99^5+0.0654895*Y99^4-0.539858*Y99^3+2.26576*Y99^2-4.87709*Y99+4.34827,0.3645833*Y99^6-3.832532*Y99^5+15.78165*Y99^4-31.75999*Y99^3+31.54504*Y99^2-13.92499*Y99+2.825187)))&lt;0,0,E$59*IF((X99)/$C$59&gt;5,0,IF(Y99&lt;=1,5.60277*Y99^5-16.1238*Y99^4+13.865*Y99^3-3.00293*Y99^2+0.657237*Y99,IF(Y99&gt;=1.8,-0.003218*Y99^5+0.0654895*Y99^4-0.539858*Y99^3+2.26576*Y99^2-4.87709*Y99+4.34827,0.3645833*Y99^6-3.832532*Y99^5+15.78165*Y99^4-31.75999*Y99^3+31.54504*Y99^2-13.92499*Y99+2.825187))))</f>
        <v>0</v>
      </c>
      <c r="AA99" s="50">
        <f t="shared" si="352"/>
        <v>0</v>
      </c>
      <c r="AB99" s="50">
        <v>0</v>
      </c>
      <c r="AC99" s="62">
        <f t="shared" si="309"/>
        <v>211.7758949671387</v>
      </c>
      <c r="AD99" s="54"/>
      <c r="AE99" s="46">
        <v>97</v>
      </c>
      <c r="AF99" s="51">
        <f t="shared" ref="AF99:AF130" si="432">Z99</f>
        <v>0</v>
      </c>
      <c r="AG99" s="51">
        <f t="shared" si="392"/>
        <v>0</v>
      </c>
      <c r="AH99" s="51">
        <f t="shared" si="392"/>
        <v>0</v>
      </c>
      <c r="AI99" s="51">
        <f t="shared" si="392"/>
        <v>0</v>
      </c>
      <c r="AJ99" s="51">
        <f t="shared" si="392"/>
        <v>0</v>
      </c>
      <c r="AK99" s="51">
        <f t="shared" si="392"/>
        <v>0</v>
      </c>
      <c r="AL99" s="51">
        <f t="shared" si="392"/>
        <v>0</v>
      </c>
      <c r="AM99" s="51">
        <f t="shared" si="392"/>
        <v>0</v>
      </c>
      <c r="AN99" s="51">
        <f t="shared" si="392"/>
        <v>0</v>
      </c>
      <c r="AO99" s="51">
        <f t="shared" si="392"/>
        <v>0</v>
      </c>
      <c r="AP99" s="51">
        <f t="shared" si="392"/>
        <v>0</v>
      </c>
      <c r="AQ99" s="51">
        <f t="shared" si="393"/>
        <v>0</v>
      </c>
      <c r="AR99" s="51">
        <f t="shared" si="393"/>
        <v>0</v>
      </c>
      <c r="AS99" s="51">
        <f t="shared" si="393"/>
        <v>0</v>
      </c>
      <c r="AT99" s="51">
        <f t="shared" si="393"/>
        <v>0</v>
      </c>
      <c r="AU99" s="51">
        <f t="shared" si="393"/>
        <v>0</v>
      </c>
      <c r="AV99" s="51">
        <f t="shared" si="393"/>
        <v>0</v>
      </c>
      <c r="AW99" s="51">
        <f t="shared" si="393"/>
        <v>0</v>
      </c>
      <c r="AX99" s="51">
        <f t="shared" si="393"/>
        <v>0</v>
      </c>
      <c r="AY99" s="51">
        <f t="shared" si="393"/>
        <v>0</v>
      </c>
      <c r="AZ99" s="51">
        <f t="shared" si="393"/>
        <v>0</v>
      </c>
      <c r="BA99" s="51">
        <f t="shared" si="394"/>
        <v>0</v>
      </c>
      <c r="BB99" s="51">
        <f t="shared" si="394"/>
        <v>0</v>
      </c>
      <c r="BC99" s="51">
        <f t="shared" si="394"/>
        <v>0</v>
      </c>
      <c r="BD99" s="51">
        <f t="shared" si="394"/>
        <v>0</v>
      </c>
      <c r="BE99" s="51">
        <f t="shared" si="394"/>
        <v>0</v>
      </c>
      <c r="BF99" s="51">
        <f t="shared" si="394"/>
        <v>0</v>
      </c>
      <c r="BG99" s="51">
        <f t="shared" si="394"/>
        <v>0</v>
      </c>
      <c r="BH99" s="51">
        <f t="shared" si="394"/>
        <v>0</v>
      </c>
      <c r="BI99" s="51">
        <f t="shared" si="394"/>
        <v>0</v>
      </c>
      <c r="BJ99" s="51">
        <f t="shared" si="394"/>
        <v>0</v>
      </c>
      <c r="BK99" s="51">
        <f t="shared" si="395"/>
        <v>0</v>
      </c>
      <c r="BL99" s="51">
        <f t="shared" si="395"/>
        <v>0</v>
      </c>
      <c r="BM99" s="51">
        <f t="shared" si="395"/>
        <v>0</v>
      </c>
      <c r="BN99" s="51">
        <f t="shared" si="395"/>
        <v>0</v>
      </c>
      <c r="BO99" s="51">
        <f t="shared" si="395"/>
        <v>0</v>
      </c>
      <c r="BP99" s="51">
        <f t="shared" si="395"/>
        <v>0</v>
      </c>
      <c r="BQ99" s="51">
        <f t="shared" si="395"/>
        <v>0</v>
      </c>
      <c r="BR99" s="51">
        <f t="shared" si="395"/>
        <v>0</v>
      </c>
      <c r="BS99" s="51">
        <f t="shared" si="395"/>
        <v>0</v>
      </c>
      <c r="BT99" s="51">
        <f t="shared" si="395"/>
        <v>0</v>
      </c>
      <c r="BU99" s="51">
        <f t="shared" si="396"/>
        <v>0</v>
      </c>
      <c r="BV99" s="51">
        <f t="shared" si="396"/>
        <v>0</v>
      </c>
      <c r="BW99" s="51">
        <f t="shared" si="396"/>
        <v>0</v>
      </c>
      <c r="BX99" s="51">
        <f t="shared" si="396"/>
        <v>0</v>
      </c>
      <c r="BY99" s="51">
        <f t="shared" si="396"/>
        <v>0</v>
      </c>
      <c r="BZ99" s="51">
        <f t="shared" si="396"/>
        <v>0</v>
      </c>
      <c r="CA99" s="51">
        <f t="shared" si="396"/>
        <v>0</v>
      </c>
      <c r="CB99" s="51">
        <f t="shared" si="396"/>
        <v>0</v>
      </c>
      <c r="CC99" s="51">
        <f t="shared" si="396"/>
        <v>0</v>
      </c>
      <c r="CD99" s="51">
        <f t="shared" si="396"/>
        <v>0</v>
      </c>
      <c r="CE99" s="51">
        <f t="shared" si="397"/>
        <v>0</v>
      </c>
      <c r="CF99" s="51">
        <f t="shared" si="397"/>
        <v>0</v>
      </c>
      <c r="CG99" s="51">
        <f t="shared" si="397"/>
        <v>0</v>
      </c>
      <c r="CH99" s="51">
        <f t="shared" si="397"/>
        <v>0</v>
      </c>
      <c r="CI99" s="51">
        <f t="shared" si="397"/>
        <v>0</v>
      </c>
      <c r="CJ99" s="51">
        <f t="shared" si="397"/>
        <v>0</v>
      </c>
      <c r="CK99" s="51">
        <f t="shared" si="397"/>
        <v>0</v>
      </c>
      <c r="CL99" s="51">
        <f t="shared" si="397"/>
        <v>0</v>
      </c>
      <c r="CM99" s="51">
        <f t="shared" si="397"/>
        <v>0</v>
      </c>
      <c r="CN99" s="51">
        <f t="shared" si="397"/>
        <v>0</v>
      </c>
      <c r="CO99" s="51">
        <f t="shared" si="398"/>
        <v>0</v>
      </c>
      <c r="CP99" s="51">
        <f t="shared" si="398"/>
        <v>0</v>
      </c>
      <c r="CQ99" s="51">
        <f t="shared" si="398"/>
        <v>0</v>
      </c>
      <c r="CR99" s="51">
        <f t="shared" si="398"/>
        <v>0</v>
      </c>
      <c r="CS99" s="51">
        <f t="shared" si="398"/>
        <v>0</v>
      </c>
      <c r="CT99" s="51">
        <f t="shared" si="398"/>
        <v>0</v>
      </c>
      <c r="CU99" s="51">
        <f t="shared" si="398"/>
        <v>0</v>
      </c>
      <c r="CV99" s="51">
        <f t="shared" si="398"/>
        <v>0</v>
      </c>
      <c r="CW99" s="51">
        <f t="shared" si="398"/>
        <v>0</v>
      </c>
      <c r="CX99" s="51">
        <f t="shared" si="398"/>
        <v>0</v>
      </c>
      <c r="CY99" s="51">
        <f t="shared" si="399"/>
        <v>0</v>
      </c>
      <c r="CZ99" s="51">
        <f t="shared" si="399"/>
        <v>0</v>
      </c>
      <c r="DA99" s="51">
        <f t="shared" si="399"/>
        <v>0</v>
      </c>
      <c r="DB99" s="51">
        <f t="shared" si="399"/>
        <v>0</v>
      </c>
      <c r="DC99" s="51">
        <f t="shared" si="399"/>
        <v>0</v>
      </c>
      <c r="DD99" s="51">
        <f t="shared" si="399"/>
        <v>1.4372901692793086E-5</v>
      </c>
      <c r="DE99" s="51">
        <f t="shared" si="399"/>
        <v>2.7857067307628778E-5</v>
      </c>
      <c r="DF99" s="51">
        <f t="shared" si="399"/>
        <v>4.1075027703360157E-5</v>
      </c>
      <c r="DG99" s="51">
        <f t="shared" si="399"/>
        <v>5.9699549011322866E-5</v>
      </c>
      <c r="DH99" s="51">
        <f t="shared" si="399"/>
        <v>8.7540741517313391E-5</v>
      </c>
      <c r="DI99" s="51">
        <f t="shared" si="400"/>
        <v>1.2837388479443857E-4</v>
      </c>
      <c r="DJ99" s="51">
        <f t="shared" si="400"/>
        <v>1.8776725283595457E-4</v>
      </c>
      <c r="DK99" s="51">
        <f t="shared" si="400"/>
        <v>2.7490993918839258E-4</v>
      </c>
      <c r="DL99" s="51">
        <f t="shared" si="400"/>
        <v>4.0443968208431289E-4</v>
      </c>
      <c r="DM99" s="51">
        <f t="shared" si="400"/>
        <v>5.9827068957529241E-4</v>
      </c>
      <c r="DN99" s="51">
        <f t="shared" si="400"/>
        <v>8.8742146466493359E-4</v>
      </c>
      <c r="DO99" s="51">
        <f t="shared" si="400"/>
        <v>1.3138426304416823E-3</v>
      </c>
      <c r="DP99" s="51">
        <f t="shared" si="400"/>
        <v>1.9322447552118155E-3</v>
      </c>
      <c r="DQ99" s="51">
        <f t="shared" si="400"/>
        <v>2.9578823769679957E-3</v>
      </c>
      <c r="DR99" s="51">
        <f t="shared" si="400"/>
        <v>4.3725776573519236E-3</v>
      </c>
      <c r="DS99" s="51">
        <f t="shared" si="401"/>
        <v>5.6037913669719245E-3</v>
      </c>
      <c r="DT99" s="51">
        <f t="shared" si="401"/>
        <v>6.0067150249743864E-3</v>
      </c>
      <c r="DU99" s="51">
        <f t="shared" si="401"/>
        <v>5.0334268353983951E-3</v>
      </c>
      <c r="DV99" s="51">
        <f t="shared" si="401"/>
        <v>2.648818732339102E-3</v>
      </c>
      <c r="DW99" s="51">
        <f t="shared" si="401"/>
        <v>7.6072713075802073E-4</v>
      </c>
      <c r="DX99" s="51">
        <f t="shared" si="401"/>
        <v>0</v>
      </c>
      <c r="DY99" s="51">
        <f t="shared" si="401"/>
        <v>0</v>
      </c>
      <c r="DZ99" s="51">
        <f t="shared" si="401"/>
        <v>0</v>
      </c>
      <c r="EA99" s="51">
        <f t="shared" si="401"/>
        <v>0</v>
      </c>
      <c r="EB99" s="51">
        <f t="shared" si="401"/>
        <v>0</v>
      </c>
      <c r="EC99" s="51">
        <f t="shared" si="402"/>
        <v>0</v>
      </c>
      <c r="ED99" s="51">
        <f t="shared" si="402"/>
        <v>0</v>
      </c>
      <c r="EE99" s="51">
        <f t="shared" si="402"/>
        <v>0</v>
      </c>
      <c r="EF99" s="51">
        <f t="shared" si="402"/>
        <v>0</v>
      </c>
      <c r="EG99" s="51">
        <f t="shared" si="402"/>
        <v>0</v>
      </c>
      <c r="EH99" s="51">
        <f t="shared" si="402"/>
        <v>0</v>
      </c>
      <c r="EI99" s="51">
        <f t="shared" si="402"/>
        <v>0</v>
      </c>
      <c r="EJ99" s="51">
        <f t="shared" si="402"/>
        <v>0</v>
      </c>
      <c r="EK99" s="51">
        <f t="shared" si="402"/>
        <v>0</v>
      </c>
      <c r="EL99" s="51">
        <f t="shared" si="402"/>
        <v>0</v>
      </c>
      <c r="EM99" s="51">
        <f t="shared" si="403"/>
        <v>0</v>
      </c>
      <c r="EN99" s="51">
        <f t="shared" si="403"/>
        <v>0</v>
      </c>
      <c r="EO99" s="51">
        <f t="shared" si="403"/>
        <v>0</v>
      </c>
      <c r="EP99" s="51">
        <f t="shared" si="403"/>
        <v>0</v>
      </c>
      <c r="EQ99" s="51">
        <f t="shared" si="403"/>
        <v>0</v>
      </c>
      <c r="ER99" s="51">
        <f t="shared" si="403"/>
        <v>0</v>
      </c>
      <c r="ES99" s="51">
        <f t="shared" si="403"/>
        <v>0</v>
      </c>
      <c r="ET99" s="51">
        <f t="shared" si="403"/>
        <v>0</v>
      </c>
      <c r="EU99" s="51">
        <f t="shared" si="403"/>
        <v>0</v>
      </c>
      <c r="EV99" s="51">
        <f t="shared" si="403"/>
        <v>0</v>
      </c>
      <c r="EW99" s="51">
        <f t="shared" si="404"/>
        <v>0</v>
      </c>
      <c r="EX99" s="51">
        <f t="shared" si="404"/>
        <v>0</v>
      </c>
      <c r="EY99" s="51">
        <f t="shared" si="404"/>
        <v>0</v>
      </c>
      <c r="EZ99" s="51">
        <f t="shared" si="404"/>
        <v>0</v>
      </c>
      <c r="FA99" s="51">
        <f t="shared" si="404"/>
        <v>0</v>
      </c>
      <c r="FB99" s="51">
        <f t="shared" si="404"/>
        <v>0</v>
      </c>
      <c r="FC99" s="51">
        <f t="shared" si="404"/>
        <v>0</v>
      </c>
      <c r="FD99" s="51">
        <f t="shared" si="404"/>
        <v>0</v>
      </c>
      <c r="FE99" s="51">
        <f t="shared" si="404"/>
        <v>0</v>
      </c>
      <c r="FF99" s="51">
        <f t="shared" si="404"/>
        <v>0</v>
      </c>
      <c r="FG99" s="51">
        <f t="shared" si="405"/>
        <v>0</v>
      </c>
      <c r="FH99" s="51">
        <f t="shared" si="405"/>
        <v>0</v>
      </c>
      <c r="FI99" s="51">
        <f t="shared" si="405"/>
        <v>0</v>
      </c>
      <c r="FJ99" s="51">
        <f t="shared" si="405"/>
        <v>0</v>
      </c>
      <c r="FK99" s="51">
        <f t="shared" si="405"/>
        <v>0</v>
      </c>
      <c r="FL99" s="51">
        <f t="shared" si="405"/>
        <v>0</v>
      </c>
      <c r="FM99" s="51">
        <f t="shared" si="405"/>
        <v>0</v>
      </c>
      <c r="FN99" s="51">
        <f t="shared" si="405"/>
        <v>0</v>
      </c>
      <c r="FO99" s="51">
        <f t="shared" si="405"/>
        <v>0</v>
      </c>
      <c r="FP99" s="51">
        <f t="shared" si="405"/>
        <v>0</v>
      </c>
      <c r="FQ99" s="51">
        <f t="shared" si="406"/>
        <v>0</v>
      </c>
      <c r="FR99" s="51">
        <f t="shared" si="406"/>
        <v>0</v>
      </c>
      <c r="FS99" s="51">
        <f t="shared" si="406"/>
        <v>0</v>
      </c>
      <c r="FT99" s="51">
        <f t="shared" si="406"/>
        <v>0</v>
      </c>
      <c r="FU99" s="51">
        <f t="shared" si="406"/>
        <v>0</v>
      </c>
      <c r="FV99" s="51">
        <f t="shared" si="406"/>
        <v>0</v>
      </c>
      <c r="FW99" s="51">
        <f t="shared" si="406"/>
        <v>0</v>
      </c>
      <c r="FX99" s="51">
        <f t="shared" si="406"/>
        <v>0</v>
      </c>
      <c r="FY99" s="51">
        <f t="shared" si="406"/>
        <v>0</v>
      </c>
      <c r="FZ99" s="51">
        <f t="shared" si="406"/>
        <v>0</v>
      </c>
      <c r="GA99" s="51">
        <f t="shared" si="407"/>
        <v>0</v>
      </c>
      <c r="GB99" s="51">
        <f t="shared" si="407"/>
        <v>0</v>
      </c>
      <c r="GC99" s="51">
        <f t="shared" si="407"/>
        <v>0</v>
      </c>
      <c r="GD99" s="51">
        <f t="shared" si="407"/>
        <v>0</v>
      </c>
      <c r="GE99" s="51">
        <f t="shared" si="407"/>
        <v>0</v>
      </c>
      <c r="GF99" s="51">
        <f t="shared" si="407"/>
        <v>0</v>
      </c>
      <c r="GG99" s="51">
        <f t="shared" si="407"/>
        <v>0</v>
      </c>
      <c r="GH99" s="51">
        <f t="shared" si="407"/>
        <v>0</v>
      </c>
      <c r="GI99" s="51">
        <f t="shared" si="407"/>
        <v>0</v>
      </c>
      <c r="GJ99" s="51">
        <f t="shared" si="407"/>
        <v>0</v>
      </c>
      <c r="GK99" s="51">
        <f t="shared" si="408"/>
        <v>0</v>
      </c>
      <c r="GL99" s="51">
        <f t="shared" si="408"/>
        <v>0</v>
      </c>
      <c r="GM99" s="51">
        <f t="shared" si="408"/>
        <v>0</v>
      </c>
      <c r="GN99" s="51">
        <f t="shared" si="408"/>
        <v>0</v>
      </c>
      <c r="GO99" s="51">
        <f t="shared" si="408"/>
        <v>0</v>
      </c>
      <c r="GP99" s="51">
        <f t="shared" si="408"/>
        <v>0</v>
      </c>
      <c r="GQ99" s="51">
        <f t="shared" si="408"/>
        <v>0</v>
      </c>
      <c r="GR99" s="51">
        <f t="shared" si="408"/>
        <v>0</v>
      </c>
      <c r="GS99" s="51">
        <f t="shared" si="408"/>
        <v>0</v>
      </c>
      <c r="GT99" s="51">
        <f t="shared" si="408"/>
        <v>0</v>
      </c>
      <c r="GU99" s="51">
        <f t="shared" si="409"/>
        <v>0</v>
      </c>
      <c r="GV99" s="51">
        <f t="shared" si="409"/>
        <v>0</v>
      </c>
      <c r="GW99" s="51">
        <f t="shared" si="409"/>
        <v>0</v>
      </c>
      <c r="GX99" s="51">
        <f t="shared" si="409"/>
        <v>0</v>
      </c>
      <c r="GY99" s="51">
        <f t="shared" si="409"/>
        <v>0</v>
      </c>
      <c r="GZ99" s="51">
        <f t="shared" si="409"/>
        <v>0</v>
      </c>
      <c r="HA99" s="51">
        <f t="shared" si="409"/>
        <v>0</v>
      </c>
      <c r="HB99" s="51">
        <f t="shared" si="409"/>
        <v>0</v>
      </c>
      <c r="HC99" s="51">
        <f t="shared" si="409"/>
        <v>0</v>
      </c>
      <c r="HD99" s="51">
        <f t="shared" si="409"/>
        <v>0</v>
      </c>
      <c r="HE99" s="51">
        <f t="shared" si="410"/>
        <v>0</v>
      </c>
      <c r="HF99" s="51">
        <f t="shared" si="410"/>
        <v>0</v>
      </c>
      <c r="HG99" s="51">
        <f t="shared" si="410"/>
        <v>0</v>
      </c>
      <c r="HH99" s="51">
        <f t="shared" si="410"/>
        <v>0</v>
      </c>
      <c r="HI99" s="51">
        <f t="shared" si="410"/>
        <v>0</v>
      </c>
      <c r="HJ99" s="51">
        <f t="shared" si="410"/>
        <v>0</v>
      </c>
      <c r="HK99" s="51">
        <f t="shared" si="410"/>
        <v>0</v>
      </c>
      <c r="HL99" s="51">
        <f t="shared" si="410"/>
        <v>0</v>
      </c>
      <c r="HM99" s="51">
        <f t="shared" si="410"/>
        <v>0</v>
      </c>
      <c r="HN99" s="51">
        <f t="shared" si="410"/>
        <v>0</v>
      </c>
      <c r="HO99" s="51">
        <f t="shared" si="410"/>
        <v>0</v>
      </c>
      <c r="HP99" s="51">
        <f t="shared" si="410"/>
        <v>0</v>
      </c>
      <c r="HR99" s="46">
        <v>96</v>
      </c>
      <c r="HS99" s="49">
        <f t="shared" si="310"/>
        <v>480</v>
      </c>
      <c r="HT99" s="52" t="str">
        <f t="shared" si="311"/>
        <v/>
      </c>
      <c r="HU99" s="63">
        <f t="shared" si="312"/>
        <v>0</v>
      </c>
      <c r="HV99" s="50">
        <f t="shared" si="353"/>
        <v>0</v>
      </c>
      <c r="HW99" s="50" t="str">
        <f t="shared" ref="HW99:HW130" si="433">TEXT(HS99/1440,"hh:mm")</f>
        <v>08:00</v>
      </c>
      <c r="HX99" s="50">
        <v>0</v>
      </c>
      <c r="HY99" s="62">
        <f>HY98+HX99*Escenario1!$D$15*0.06</f>
        <v>468.72665229745769</v>
      </c>
      <c r="HZ99" s="50">
        <f t="shared" si="313"/>
        <v>0</v>
      </c>
      <c r="IA99" s="64">
        <f>IA98+HZ99*Escenario1!$D$15*0.06</f>
        <v>258.16395932323189</v>
      </c>
      <c r="IB99" s="54"/>
      <c r="IC99" s="47">
        <v>97</v>
      </c>
      <c r="ID99" s="48">
        <f t="shared" ref="ID99:ID130" si="434">HU99</f>
        <v>0</v>
      </c>
      <c r="IE99" s="48">
        <f t="shared" si="411"/>
        <v>0</v>
      </c>
      <c r="IF99" s="48">
        <f t="shared" si="411"/>
        <v>0</v>
      </c>
      <c r="IG99" s="48">
        <f t="shared" si="411"/>
        <v>0</v>
      </c>
      <c r="IH99" s="48">
        <f t="shared" si="411"/>
        <v>0</v>
      </c>
      <c r="II99" s="48">
        <f t="shared" si="411"/>
        <v>0</v>
      </c>
      <c r="IJ99" s="48">
        <f t="shared" si="411"/>
        <v>0</v>
      </c>
      <c r="IK99" s="48">
        <f t="shared" si="411"/>
        <v>0</v>
      </c>
      <c r="IL99" s="48">
        <f t="shared" si="411"/>
        <v>0</v>
      </c>
      <c r="IM99" s="48">
        <f t="shared" si="411"/>
        <v>0</v>
      </c>
      <c r="IN99" s="48">
        <f t="shared" si="411"/>
        <v>0</v>
      </c>
      <c r="IO99" s="48">
        <f t="shared" si="412"/>
        <v>0</v>
      </c>
      <c r="IP99" s="48">
        <f t="shared" si="412"/>
        <v>0</v>
      </c>
      <c r="IQ99" s="48">
        <f t="shared" si="412"/>
        <v>0</v>
      </c>
      <c r="IR99" s="48">
        <f t="shared" si="412"/>
        <v>0</v>
      </c>
      <c r="IS99" s="48">
        <f t="shared" si="412"/>
        <v>0</v>
      </c>
      <c r="IT99" s="48">
        <f t="shared" si="412"/>
        <v>0</v>
      </c>
      <c r="IU99" s="48">
        <f t="shared" si="412"/>
        <v>0</v>
      </c>
      <c r="IV99" s="48">
        <f t="shared" si="412"/>
        <v>0</v>
      </c>
      <c r="IW99" s="48">
        <f t="shared" si="412"/>
        <v>0</v>
      </c>
      <c r="IX99" s="48">
        <f t="shared" si="412"/>
        <v>0</v>
      </c>
      <c r="IY99" s="48">
        <f t="shared" si="413"/>
        <v>0</v>
      </c>
      <c r="IZ99" s="48">
        <f t="shared" si="413"/>
        <v>0</v>
      </c>
      <c r="JA99" s="48">
        <f t="shared" si="413"/>
        <v>0</v>
      </c>
      <c r="JB99" s="48">
        <f t="shared" si="413"/>
        <v>0</v>
      </c>
      <c r="JC99" s="48">
        <f t="shared" si="413"/>
        <v>0</v>
      </c>
      <c r="JD99" s="48">
        <f t="shared" si="413"/>
        <v>0</v>
      </c>
      <c r="JE99" s="48">
        <f t="shared" si="413"/>
        <v>0</v>
      </c>
      <c r="JF99" s="48">
        <f t="shared" si="413"/>
        <v>0</v>
      </c>
      <c r="JG99" s="48">
        <f t="shared" si="413"/>
        <v>0</v>
      </c>
      <c r="JH99" s="48">
        <f t="shared" si="413"/>
        <v>0</v>
      </c>
      <c r="JI99" s="48">
        <f t="shared" si="414"/>
        <v>0</v>
      </c>
      <c r="JJ99" s="48">
        <f t="shared" si="414"/>
        <v>0</v>
      </c>
      <c r="JK99" s="48">
        <f t="shared" si="414"/>
        <v>0</v>
      </c>
      <c r="JL99" s="48">
        <f t="shared" si="414"/>
        <v>0</v>
      </c>
      <c r="JM99" s="48">
        <f t="shared" si="414"/>
        <v>0</v>
      </c>
      <c r="JN99" s="48">
        <f t="shared" si="414"/>
        <v>0</v>
      </c>
      <c r="JO99" s="48">
        <f t="shared" si="414"/>
        <v>0</v>
      </c>
      <c r="JP99" s="48">
        <f t="shared" si="414"/>
        <v>0</v>
      </c>
      <c r="JQ99" s="48">
        <f t="shared" si="414"/>
        <v>0</v>
      </c>
      <c r="JR99" s="48">
        <f t="shared" si="414"/>
        <v>0</v>
      </c>
      <c r="JS99" s="48">
        <f t="shared" si="415"/>
        <v>0</v>
      </c>
      <c r="JT99" s="48">
        <f t="shared" si="415"/>
        <v>0</v>
      </c>
      <c r="JU99" s="48">
        <f t="shared" si="415"/>
        <v>0</v>
      </c>
      <c r="JV99" s="48">
        <f t="shared" si="415"/>
        <v>0</v>
      </c>
      <c r="JW99" s="48">
        <f t="shared" si="415"/>
        <v>0</v>
      </c>
      <c r="JX99" s="48">
        <f t="shared" si="415"/>
        <v>0</v>
      </c>
      <c r="JY99" s="48">
        <f t="shared" si="415"/>
        <v>0</v>
      </c>
      <c r="JZ99" s="48">
        <f t="shared" si="415"/>
        <v>0</v>
      </c>
      <c r="KA99" s="48">
        <f t="shared" si="415"/>
        <v>0</v>
      </c>
      <c r="KB99" s="48">
        <f t="shared" si="415"/>
        <v>0</v>
      </c>
      <c r="KC99" s="48">
        <f t="shared" si="416"/>
        <v>0</v>
      </c>
      <c r="KD99" s="48">
        <f t="shared" si="416"/>
        <v>0</v>
      </c>
      <c r="KE99" s="48">
        <f t="shared" si="416"/>
        <v>0</v>
      </c>
      <c r="KF99" s="48">
        <f t="shared" si="416"/>
        <v>0</v>
      </c>
      <c r="KG99" s="48">
        <f t="shared" si="416"/>
        <v>0</v>
      </c>
      <c r="KH99" s="48">
        <f t="shared" si="416"/>
        <v>0</v>
      </c>
      <c r="KI99" s="48">
        <f t="shared" si="416"/>
        <v>0</v>
      </c>
      <c r="KJ99" s="48">
        <f t="shared" si="416"/>
        <v>0</v>
      </c>
      <c r="KK99" s="48">
        <f t="shared" si="416"/>
        <v>0</v>
      </c>
      <c r="KL99" s="48">
        <f t="shared" si="416"/>
        <v>0</v>
      </c>
      <c r="KM99" s="48">
        <f t="shared" si="417"/>
        <v>0</v>
      </c>
      <c r="KN99" s="48">
        <f t="shared" si="417"/>
        <v>0</v>
      </c>
      <c r="KO99" s="48">
        <f t="shared" si="417"/>
        <v>0</v>
      </c>
      <c r="KP99" s="48">
        <f t="shared" si="417"/>
        <v>0</v>
      </c>
      <c r="KQ99" s="48">
        <f t="shared" si="417"/>
        <v>0</v>
      </c>
      <c r="KR99" s="48">
        <f t="shared" si="417"/>
        <v>0</v>
      </c>
      <c r="KS99" s="48">
        <f t="shared" si="417"/>
        <v>0</v>
      </c>
      <c r="KT99" s="48">
        <f t="shared" si="417"/>
        <v>0</v>
      </c>
      <c r="KU99" s="48">
        <f t="shared" si="417"/>
        <v>0</v>
      </c>
      <c r="KV99" s="48">
        <f t="shared" si="417"/>
        <v>0</v>
      </c>
      <c r="KW99" s="48">
        <f t="shared" si="418"/>
        <v>0</v>
      </c>
      <c r="KX99" s="48">
        <f t="shared" si="418"/>
        <v>0</v>
      </c>
      <c r="KY99" s="48">
        <f t="shared" si="418"/>
        <v>0</v>
      </c>
      <c r="KZ99" s="48">
        <f t="shared" si="418"/>
        <v>0</v>
      </c>
      <c r="LA99" s="48">
        <f t="shared" si="418"/>
        <v>0</v>
      </c>
      <c r="LB99" s="48">
        <f t="shared" si="418"/>
        <v>0</v>
      </c>
      <c r="LC99" s="48">
        <f t="shared" si="418"/>
        <v>0</v>
      </c>
      <c r="LD99" s="48">
        <f t="shared" si="418"/>
        <v>0</v>
      </c>
      <c r="LE99" s="48">
        <f t="shared" si="418"/>
        <v>0</v>
      </c>
      <c r="LF99" s="48">
        <f t="shared" si="418"/>
        <v>0</v>
      </c>
      <c r="LG99" s="48">
        <f t="shared" si="419"/>
        <v>0</v>
      </c>
      <c r="LH99" s="48">
        <f t="shared" si="419"/>
        <v>0</v>
      </c>
      <c r="LI99" s="48">
        <f t="shared" si="419"/>
        <v>0</v>
      </c>
      <c r="LJ99" s="48">
        <f t="shared" si="419"/>
        <v>0</v>
      </c>
      <c r="LK99" s="48">
        <f t="shared" si="419"/>
        <v>0</v>
      </c>
      <c r="LL99" s="48">
        <f t="shared" si="419"/>
        <v>0</v>
      </c>
      <c r="LM99" s="48">
        <f t="shared" si="419"/>
        <v>4.4751983576649488E-5</v>
      </c>
      <c r="LN99" s="48">
        <f t="shared" si="419"/>
        <v>1.1151658490373781E-4</v>
      </c>
      <c r="LO99" s="48">
        <f t="shared" si="419"/>
        <v>2.5595687974807398E-4</v>
      </c>
      <c r="LP99" s="48">
        <f t="shared" si="419"/>
        <v>5.8604981628922268E-4</v>
      </c>
      <c r="LQ99" s="48">
        <f t="shared" si="420"/>
        <v>1.3658629589843377E-3</v>
      </c>
      <c r="LR99" s="48">
        <f t="shared" si="420"/>
        <v>3.2093238342923826E-3</v>
      </c>
      <c r="LS99" s="48">
        <f t="shared" si="420"/>
        <v>7.8504339864859992E-3</v>
      </c>
      <c r="LT99" s="48">
        <f t="shared" si="420"/>
        <v>1.2976985830460603E-2</v>
      </c>
      <c r="LU99" s="48">
        <f t="shared" si="420"/>
        <v>6.7154609757989992E-3</v>
      </c>
      <c r="LV99" s="48">
        <f t="shared" si="420"/>
        <v>0</v>
      </c>
      <c r="LW99" s="48">
        <f t="shared" si="420"/>
        <v>0</v>
      </c>
      <c r="LX99" s="48">
        <f t="shared" si="420"/>
        <v>0</v>
      </c>
      <c r="LY99" s="48">
        <f t="shared" si="420"/>
        <v>0</v>
      </c>
      <c r="LZ99" s="48">
        <f t="shared" si="420"/>
        <v>0</v>
      </c>
      <c r="MA99" s="48">
        <f t="shared" si="421"/>
        <v>0</v>
      </c>
      <c r="MB99" s="48">
        <f t="shared" si="421"/>
        <v>0</v>
      </c>
      <c r="MC99" s="48">
        <f t="shared" si="421"/>
        <v>0</v>
      </c>
      <c r="MD99" s="48">
        <f t="shared" si="421"/>
        <v>0</v>
      </c>
      <c r="ME99" s="48">
        <f t="shared" si="421"/>
        <v>0</v>
      </c>
      <c r="MF99" s="48">
        <f t="shared" si="421"/>
        <v>0</v>
      </c>
      <c r="MG99" s="48">
        <f t="shared" si="421"/>
        <v>0</v>
      </c>
      <c r="MH99" s="48">
        <f t="shared" si="421"/>
        <v>0</v>
      </c>
      <c r="MI99" s="48">
        <f t="shared" si="421"/>
        <v>0</v>
      </c>
      <c r="MJ99" s="48">
        <f t="shared" si="421"/>
        <v>0</v>
      </c>
      <c r="MK99" s="48">
        <f t="shared" si="422"/>
        <v>0</v>
      </c>
      <c r="ML99" s="48">
        <f t="shared" si="422"/>
        <v>0</v>
      </c>
      <c r="MM99" s="48">
        <f t="shared" si="422"/>
        <v>0</v>
      </c>
      <c r="MN99" s="48">
        <f t="shared" si="422"/>
        <v>0</v>
      </c>
      <c r="MO99" s="48">
        <f t="shared" si="422"/>
        <v>0</v>
      </c>
      <c r="MP99" s="48">
        <f t="shared" si="422"/>
        <v>0</v>
      </c>
      <c r="MQ99" s="48">
        <f t="shared" si="422"/>
        <v>0</v>
      </c>
      <c r="MR99" s="48">
        <f t="shared" si="422"/>
        <v>0</v>
      </c>
      <c r="MS99" s="48">
        <f t="shared" si="422"/>
        <v>0</v>
      </c>
      <c r="MT99" s="48">
        <f t="shared" si="422"/>
        <v>0</v>
      </c>
      <c r="MU99" s="48">
        <f t="shared" si="423"/>
        <v>0</v>
      </c>
      <c r="MV99" s="48">
        <f t="shared" si="423"/>
        <v>0</v>
      </c>
      <c r="MW99" s="48">
        <f t="shared" si="423"/>
        <v>0</v>
      </c>
      <c r="MX99" s="48">
        <f t="shared" si="423"/>
        <v>0</v>
      </c>
      <c r="MY99" s="48">
        <f t="shared" si="423"/>
        <v>0</v>
      </c>
      <c r="MZ99" s="48">
        <f t="shared" si="423"/>
        <v>0</v>
      </c>
      <c r="NA99" s="48">
        <f t="shared" si="423"/>
        <v>0</v>
      </c>
      <c r="NB99" s="48">
        <f t="shared" si="423"/>
        <v>0</v>
      </c>
      <c r="NC99" s="48">
        <f t="shared" si="423"/>
        <v>0</v>
      </c>
      <c r="ND99" s="48">
        <f t="shared" si="423"/>
        <v>0</v>
      </c>
      <c r="NE99" s="48">
        <f t="shared" si="424"/>
        <v>0</v>
      </c>
      <c r="NF99" s="48">
        <f t="shared" si="424"/>
        <v>0</v>
      </c>
      <c r="NG99" s="48">
        <f t="shared" si="424"/>
        <v>0</v>
      </c>
      <c r="NH99" s="48">
        <f t="shared" si="424"/>
        <v>0</v>
      </c>
      <c r="NI99" s="48">
        <f t="shared" si="424"/>
        <v>0</v>
      </c>
      <c r="NJ99" s="48">
        <f t="shared" si="424"/>
        <v>0</v>
      </c>
      <c r="NK99" s="48">
        <f t="shared" si="424"/>
        <v>0</v>
      </c>
      <c r="NL99" s="48">
        <f t="shared" si="424"/>
        <v>0</v>
      </c>
      <c r="NM99" s="48">
        <f t="shared" si="424"/>
        <v>0</v>
      </c>
      <c r="NN99" s="48">
        <f t="shared" si="424"/>
        <v>0</v>
      </c>
      <c r="NO99" s="48">
        <f t="shared" si="425"/>
        <v>0</v>
      </c>
      <c r="NP99" s="48">
        <f t="shared" si="425"/>
        <v>0</v>
      </c>
      <c r="NQ99" s="48">
        <f t="shared" si="425"/>
        <v>0</v>
      </c>
      <c r="NR99" s="48">
        <f t="shared" si="425"/>
        <v>0</v>
      </c>
      <c r="NS99" s="48">
        <f t="shared" si="425"/>
        <v>0</v>
      </c>
      <c r="NT99" s="48">
        <f t="shared" si="425"/>
        <v>0</v>
      </c>
      <c r="NU99" s="48">
        <f t="shared" si="425"/>
        <v>0</v>
      </c>
      <c r="NV99" s="48">
        <f t="shared" si="425"/>
        <v>0</v>
      </c>
      <c r="NW99" s="48">
        <f t="shared" si="425"/>
        <v>0</v>
      </c>
      <c r="NX99" s="48">
        <f t="shared" si="425"/>
        <v>0</v>
      </c>
      <c r="NY99" s="48">
        <f t="shared" si="426"/>
        <v>0</v>
      </c>
      <c r="NZ99" s="48">
        <f t="shared" si="426"/>
        <v>0</v>
      </c>
      <c r="OA99" s="48">
        <f t="shared" si="426"/>
        <v>0</v>
      </c>
      <c r="OB99" s="48">
        <f t="shared" si="426"/>
        <v>0</v>
      </c>
      <c r="OC99" s="48">
        <f t="shared" si="426"/>
        <v>0</v>
      </c>
      <c r="OD99" s="48">
        <f t="shared" si="426"/>
        <v>0</v>
      </c>
      <c r="OE99" s="48">
        <f t="shared" si="426"/>
        <v>0</v>
      </c>
      <c r="OF99" s="48">
        <f t="shared" si="426"/>
        <v>0</v>
      </c>
      <c r="OG99" s="48">
        <f t="shared" si="426"/>
        <v>0</v>
      </c>
      <c r="OH99" s="48">
        <f t="shared" si="426"/>
        <v>0</v>
      </c>
      <c r="OI99" s="48">
        <f t="shared" si="427"/>
        <v>0</v>
      </c>
      <c r="OJ99" s="48">
        <f t="shared" si="427"/>
        <v>0</v>
      </c>
      <c r="OK99" s="48">
        <f t="shared" si="427"/>
        <v>0</v>
      </c>
      <c r="OL99" s="48">
        <f t="shared" si="427"/>
        <v>0</v>
      </c>
      <c r="OM99" s="48">
        <f t="shared" si="427"/>
        <v>0</v>
      </c>
      <c r="ON99" s="48">
        <f t="shared" si="427"/>
        <v>0</v>
      </c>
      <c r="OO99" s="48">
        <f t="shared" si="427"/>
        <v>0</v>
      </c>
      <c r="OP99" s="48">
        <f t="shared" si="427"/>
        <v>0</v>
      </c>
      <c r="OQ99" s="48">
        <f t="shared" si="427"/>
        <v>0</v>
      </c>
      <c r="OR99" s="48">
        <f t="shared" si="427"/>
        <v>0</v>
      </c>
      <c r="OS99" s="48">
        <f t="shared" si="428"/>
        <v>0</v>
      </c>
      <c r="OT99" s="48">
        <f t="shared" si="428"/>
        <v>0</v>
      </c>
      <c r="OU99" s="48">
        <f t="shared" si="428"/>
        <v>0</v>
      </c>
      <c r="OV99" s="48">
        <f t="shared" si="428"/>
        <v>0</v>
      </c>
      <c r="OW99" s="48">
        <f t="shared" si="428"/>
        <v>0</v>
      </c>
      <c r="OX99" s="48">
        <f t="shared" si="428"/>
        <v>0</v>
      </c>
      <c r="OY99" s="48">
        <f t="shared" si="428"/>
        <v>0</v>
      </c>
      <c r="OZ99" s="48">
        <f t="shared" si="428"/>
        <v>0</v>
      </c>
      <c r="PA99" s="48">
        <f t="shared" si="428"/>
        <v>0</v>
      </c>
      <c r="PB99" s="48">
        <f t="shared" si="428"/>
        <v>0</v>
      </c>
      <c r="PC99" s="48">
        <f t="shared" si="429"/>
        <v>0</v>
      </c>
      <c r="PD99" s="48">
        <f t="shared" si="429"/>
        <v>0</v>
      </c>
      <c r="PE99" s="48">
        <f t="shared" si="429"/>
        <v>0</v>
      </c>
      <c r="PF99" s="48">
        <f t="shared" si="429"/>
        <v>0</v>
      </c>
      <c r="PG99" s="48">
        <f t="shared" si="429"/>
        <v>0</v>
      </c>
      <c r="PH99" s="48">
        <f t="shared" si="429"/>
        <v>0</v>
      </c>
      <c r="PI99" s="48">
        <f t="shared" si="429"/>
        <v>0</v>
      </c>
      <c r="PJ99" s="48">
        <f t="shared" si="429"/>
        <v>0</v>
      </c>
      <c r="PK99" s="48">
        <f t="shared" si="429"/>
        <v>0</v>
      </c>
      <c r="PL99" s="48">
        <f t="shared" si="429"/>
        <v>0</v>
      </c>
      <c r="PM99" s="48">
        <f t="shared" si="429"/>
        <v>0</v>
      </c>
      <c r="PN99" s="48">
        <f t="shared" si="429"/>
        <v>0</v>
      </c>
    </row>
    <row r="100" spans="1:430" x14ac:dyDescent="0.3">
      <c r="A100" s="34">
        <v>0.8</v>
      </c>
      <c r="B100" s="34">
        <v>8</v>
      </c>
      <c r="C100" s="12"/>
      <c r="D100" s="2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S100" s="22"/>
      <c r="W100" s="46">
        <v>97</v>
      </c>
      <c r="X100" s="49">
        <f t="shared" si="308"/>
        <v>485</v>
      </c>
      <c r="Y100" s="52" t="str">
        <f t="shared" si="430"/>
        <v/>
      </c>
      <c r="Z100" s="63">
        <f t="shared" si="431"/>
        <v>0</v>
      </c>
      <c r="AA100" s="50">
        <f t="shared" si="352"/>
        <v>0</v>
      </c>
      <c r="AB100" s="50">
        <v>0</v>
      </c>
      <c r="AC100" s="62">
        <f t="shared" ref="AC100:AC131" si="435">AC99+AB100*5*0.06</f>
        <v>211.7758949671387</v>
      </c>
      <c r="AD100" s="54"/>
      <c r="AE100" s="46">
        <v>98</v>
      </c>
      <c r="AF100" s="51">
        <f t="shared" si="432"/>
        <v>0</v>
      </c>
      <c r="AG100" s="51">
        <f t="shared" si="392"/>
        <v>0</v>
      </c>
      <c r="AH100" s="51">
        <f t="shared" si="392"/>
        <v>0</v>
      </c>
      <c r="AI100" s="51">
        <f t="shared" si="392"/>
        <v>0</v>
      </c>
      <c r="AJ100" s="51">
        <f t="shared" si="392"/>
        <v>0</v>
      </c>
      <c r="AK100" s="51">
        <f t="shared" si="392"/>
        <v>0</v>
      </c>
      <c r="AL100" s="51">
        <f t="shared" si="392"/>
        <v>0</v>
      </c>
      <c r="AM100" s="51">
        <f t="shared" si="392"/>
        <v>0</v>
      </c>
      <c r="AN100" s="51">
        <f t="shared" si="392"/>
        <v>0</v>
      </c>
      <c r="AO100" s="51">
        <f t="shared" si="392"/>
        <v>0</v>
      </c>
      <c r="AP100" s="51">
        <f t="shared" si="392"/>
        <v>0</v>
      </c>
      <c r="AQ100" s="51">
        <f t="shared" si="393"/>
        <v>0</v>
      </c>
      <c r="AR100" s="51">
        <f t="shared" si="393"/>
        <v>0</v>
      </c>
      <c r="AS100" s="51">
        <f t="shared" si="393"/>
        <v>0</v>
      </c>
      <c r="AT100" s="51">
        <f t="shared" si="393"/>
        <v>0</v>
      </c>
      <c r="AU100" s="51">
        <f t="shared" si="393"/>
        <v>0</v>
      </c>
      <c r="AV100" s="51">
        <f t="shared" si="393"/>
        <v>0</v>
      </c>
      <c r="AW100" s="51">
        <f t="shared" si="393"/>
        <v>0</v>
      </c>
      <c r="AX100" s="51">
        <f t="shared" si="393"/>
        <v>0</v>
      </c>
      <c r="AY100" s="51">
        <f t="shared" si="393"/>
        <v>0</v>
      </c>
      <c r="AZ100" s="51">
        <f t="shared" si="393"/>
        <v>0</v>
      </c>
      <c r="BA100" s="51">
        <f t="shared" si="394"/>
        <v>0</v>
      </c>
      <c r="BB100" s="51">
        <f t="shared" si="394"/>
        <v>0</v>
      </c>
      <c r="BC100" s="51">
        <f t="shared" si="394"/>
        <v>0</v>
      </c>
      <c r="BD100" s="51">
        <f t="shared" si="394"/>
        <v>0</v>
      </c>
      <c r="BE100" s="51">
        <f t="shared" si="394"/>
        <v>0</v>
      </c>
      <c r="BF100" s="51">
        <f t="shared" si="394"/>
        <v>0</v>
      </c>
      <c r="BG100" s="51">
        <f t="shared" si="394"/>
        <v>0</v>
      </c>
      <c r="BH100" s="51">
        <f t="shared" si="394"/>
        <v>0</v>
      </c>
      <c r="BI100" s="51">
        <f t="shared" si="394"/>
        <v>0</v>
      </c>
      <c r="BJ100" s="51">
        <f t="shared" si="394"/>
        <v>0</v>
      </c>
      <c r="BK100" s="51">
        <f t="shared" si="395"/>
        <v>0</v>
      </c>
      <c r="BL100" s="51">
        <f t="shared" si="395"/>
        <v>0</v>
      </c>
      <c r="BM100" s="51">
        <f t="shared" si="395"/>
        <v>0</v>
      </c>
      <c r="BN100" s="51">
        <f t="shared" si="395"/>
        <v>0</v>
      </c>
      <c r="BO100" s="51">
        <f t="shared" si="395"/>
        <v>0</v>
      </c>
      <c r="BP100" s="51">
        <f t="shared" si="395"/>
        <v>0</v>
      </c>
      <c r="BQ100" s="51">
        <f t="shared" si="395"/>
        <v>0</v>
      </c>
      <c r="BR100" s="51">
        <f t="shared" si="395"/>
        <v>0</v>
      </c>
      <c r="BS100" s="51">
        <f t="shared" si="395"/>
        <v>0</v>
      </c>
      <c r="BT100" s="51">
        <f t="shared" si="395"/>
        <v>0</v>
      </c>
      <c r="BU100" s="51">
        <f t="shared" si="396"/>
        <v>0</v>
      </c>
      <c r="BV100" s="51">
        <f t="shared" si="396"/>
        <v>0</v>
      </c>
      <c r="BW100" s="51">
        <f t="shared" si="396"/>
        <v>0</v>
      </c>
      <c r="BX100" s="51">
        <f t="shared" si="396"/>
        <v>0</v>
      </c>
      <c r="BY100" s="51">
        <f t="shared" si="396"/>
        <v>0</v>
      </c>
      <c r="BZ100" s="51">
        <f t="shared" si="396"/>
        <v>0</v>
      </c>
      <c r="CA100" s="51">
        <f t="shared" si="396"/>
        <v>0</v>
      </c>
      <c r="CB100" s="51">
        <f t="shared" si="396"/>
        <v>0</v>
      </c>
      <c r="CC100" s="51">
        <f t="shared" si="396"/>
        <v>0</v>
      </c>
      <c r="CD100" s="51">
        <f t="shared" si="396"/>
        <v>0</v>
      </c>
      <c r="CE100" s="51">
        <f t="shared" si="397"/>
        <v>0</v>
      </c>
      <c r="CF100" s="51">
        <f t="shared" si="397"/>
        <v>0</v>
      </c>
      <c r="CG100" s="51">
        <f t="shared" si="397"/>
        <v>0</v>
      </c>
      <c r="CH100" s="51">
        <f t="shared" si="397"/>
        <v>0</v>
      </c>
      <c r="CI100" s="51">
        <f t="shared" si="397"/>
        <v>0</v>
      </c>
      <c r="CJ100" s="51">
        <f t="shared" si="397"/>
        <v>0</v>
      </c>
      <c r="CK100" s="51">
        <f t="shared" si="397"/>
        <v>0</v>
      </c>
      <c r="CL100" s="51">
        <f t="shared" si="397"/>
        <v>0</v>
      </c>
      <c r="CM100" s="51">
        <f t="shared" si="397"/>
        <v>0</v>
      </c>
      <c r="CN100" s="51">
        <f t="shared" si="397"/>
        <v>0</v>
      </c>
      <c r="CO100" s="51">
        <f t="shared" si="398"/>
        <v>0</v>
      </c>
      <c r="CP100" s="51">
        <f t="shared" si="398"/>
        <v>0</v>
      </c>
      <c r="CQ100" s="51">
        <f t="shared" si="398"/>
        <v>0</v>
      </c>
      <c r="CR100" s="51">
        <f t="shared" si="398"/>
        <v>0</v>
      </c>
      <c r="CS100" s="51">
        <f t="shared" si="398"/>
        <v>0</v>
      </c>
      <c r="CT100" s="51">
        <f t="shared" si="398"/>
        <v>0</v>
      </c>
      <c r="CU100" s="51">
        <f t="shared" si="398"/>
        <v>0</v>
      </c>
      <c r="CV100" s="51">
        <f t="shared" si="398"/>
        <v>0</v>
      </c>
      <c r="CW100" s="51">
        <f t="shared" si="398"/>
        <v>0</v>
      </c>
      <c r="CX100" s="51">
        <f t="shared" si="398"/>
        <v>0</v>
      </c>
      <c r="CY100" s="51">
        <f t="shared" si="399"/>
        <v>0</v>
      </c>
      <c r="CZ100" s="51">
        <f t="shared" si="399"/>
        <v>0</v>
      </c>
      <c r="DA100" s="51">
        <f t="shared" si="399"/>
        <v>0</v>
      </c>
      <c r="DB100" s="51">
        <f t="shared" si="399"/>
        <v>0</v>
      </c>
      <c r="DC100" s="51">
        <f t="shared" si="399"/>
        <v>0</v>
      </c>
      <c r="DD100" s="51">
        <f t="shared" si="399"/>
        <v>0</v>
      </c>
      <c r="DE100" s="51">
        <f t="shared" si="399"/>
        <v>1.4372901692793086E-5</v>
      </c>
      <c r="DF100" s="51">
        <f t="shared" si="399"/>
        <v>2.7857067307628778E-5</v>
      </c>
      <c r="DG100" s="51">
        <f t="shared" si="399"/>
        <v>4.1075027703360157E-5</v>
      </c>
      <c r="DH100" s="51">
        <f t="shared" si="399"/>
        <v>5.9699549011322866E-5</v>
      </c>
      <c r="DI100" s="51">
        <f t="shared" si="400"/>
        <v>8.7540741517313391E-5</v>
      </c>
      <c r="DJ100" s="51">
        <f t="shared" si="400"/>
        <v>1.2837388479443857E-4</v>
      </c>
      <c r="DK100" s="51">
        <f t="shared" si="400"/>
        <v>1.8776725283595457E-4</v>
      </c>
      <c r="DL100" s="51">
        <f t="shared" si="400"/>
        <v>2.7490993918839258E-4</v>
      </c>
      <c r="DM100" s="51">
        <f t="shared" si="400"/>
        <v>4.0443968208431289E-4</v>
      </c>
      <c r="DN100" s="51">
        <f t="shared" si="400"/>
        <v>5.9827068957529241E-4</v>
      </c>
      <c r="DO100" s="51">
        <f t="shared" si="400"/>
        <v>8.8742146466493359E-4</v>
      </c>
      <c r="DP100" s="51">
        <f t="shared" si="400"/>
        <v>1.3138426304416823E-3</v>
      </c>
      <c r="DQ100" s="51">
        <f t="shared" si="400"/>
        <v>1.9322447552118155E-3</v>
      </c>
      <c r="DR100" s="51">
        <f t="shared" si="400"/>
        <v>2.9578823769679957E-3</v>
      </c>
      <c r="DS100" s="51">
        <f t="shared" si="401"/>
        <v>4.3725776573519236E-3</v>
      </c>
      <c r="DT100" s="51">
        <f t="shared" si="401"/>
        <v>5.6037913669719245E-3</v>
      </c>
      <c r="DU100" s="51">
        <f t="shared" si="401"/>
        <v>6.0067150249743864E-3</v>
      </c>
      <c r="DV100" s="51">
        <f t="shared" si="401"/>
        <v>5.0334268353983951E-3</v>
      </c>
      <c r="DW100" s="51">
        <f t="shared" si="401"/>
        <v>2.648818732339102E-3</v>
      </c>
      <c r="DX100" s="51">
        <f t="shared" si="401"/>
        <v>7.6072713075802073E-4</v>
      </c>
      <c r="DY100" s="51">
        <f t="shared" si="401"/>
        <v>0</v>
      </c>
      <c r="DZ100" s="51">
        <f t="shared" si="401"/>
        <v>0</v>
      </c>
      <c r="EA100" s="51">
        <f t="shared" si="401"/>
        <v>0</v>
      </c>
      <c r="EB100" s="51">
        <f t="shared" si="401"/>
        <v>0</v>
      </c>
      <c r="EC100" s="51">
        <f t="shared" si="402"/>
        <v>0</v>
      </c>
      <c r="ED100" s="51">
        <f t="shared" si="402"/>
        <v>0</v>
      </c>
      <c r="EE100" s="51">
        <f t="shared" si="402"/>
        <v>0</v>
      </c>
      <c r="EF100" s="51">
        <f t="shared" si="402"/>
        <v>0</v>
      </c>
      <c r="EG100" s="51">
        <f t="shared" si="402"/>
        <v>0</v>
      </c>
      <c r="EH100" s="51">
        <f t="shared" si="402"/>
        <v>0</v>
      </c>
      <c r="EI100" s="51">
        <f t="shared" si="402"/>
        <v>0</v>
      </c>
      <c r="EJ100" s="51">
        <f t="shared" si="402"/>
        <v>0</v>
      </c>
      <c r="EK100" s="51">
        <f t="shared" si="402"/>
        <v>0</v>
      </c>
      <c r="EL100" s="51">
        <f t="shared" si="402"/>
        <v>0</v>
      </c>
      <c r="EM100" s="51">
        <f t="shared" si="403"/>
        <v>0</v>
      </c>
      <c r="EN100" s="51">
        <f t="shared" si="403"/>
        <v>0</v>
      </c>
      <c r="EO100" s="51">
        <f t="shared" si="403"/>
        <v>0</v>
      </c>
      <c r="EP100" s="51">
        <f t="shared" si="403"/>
        <v>0</v>
      </c>
      <c r="EQ100" s="51">
        <f t="shared" si="403"/>
        <v>0</v>
      </c>
      <c r="ER100" s="51">
        <f t="shared" si="403"/>
        <v>0</v>
      </c>
      <c r="ES100" s="51">
        <f t="shared" si="403"/>
        <v>0</v>
      </c>
      <c r="ET100" s="51">
        <f t="shared" si="403"/>
        <v>0</v>
      </c>
      <c r="EU100" s="51">
        <f t="shared" si="403"/>
        <v>0</v>
      </c>
      <c r="EV100" s="51">
        <f t="shared" si="403"/>
        <v>0</v>
      </c>
      <c r="EW100" s="51">
        <f t="shared" si="404"/>
        <v>0</v>
      </c>
      <c r="EX100" s="51">
        <f t="shared" si="404"/>
        <v>0</v>
      </c>
      <c r="EY100" s="51">
        <f t="shared" si="404"/>
        <v>0</v>
      </c>
      <c r="EZ100" s="51">
        <f t="shared" si="404"/>
        <v>0</v>
      </c>
      <c r="FA100" s="51">
        <f t="shared" si="404"/>
        <v>0</v>
      </c>
      <c r="FB100" s="51">
        <f t="shared" si="404"/>
        <v>0</v>
      </c>
      <c r="FC100" s="51">
        <f t="shared" si="404"/>
        <v>0</v>
      </c>
      <c r="FD100" s="51">
        <f t="shared" si="404"/>
        <v>0</v>
      </c>
      <c r="FE100" s="51">
        <f t="shared" si="404"/>
        <v>0</v>
      </c>
      <c r="FF100" s="51">
        <f t="shared" si="404"/>
        <v>0</v>
      </c>
      <c r="FG100" s="51">
        <f t="shared" si="405"/>
        <v>0</v>
      </c>
      <c r="FH100" s="51">
        <f t="shared" si="405"/>
        <v>0</v>
      </c>
      <c r="FI100" s="51">
        <f t="shared" si="405"/>
        <v>0</v>
      </c>
      <c r="FJ100" s="51">
        <f t="shared" si="405"/>
        <v>0</v>
      </c>
      <c r="FK100" s="51">
        <f t="shared" si="405"/>
        <v>0</v>
      </c>
      <c r="FL100" s="51">
        <f t="shared" si="405"/>
        <v>0</v>
      </c>
      <c r="FM100" s="51">
        <f t="shared" si="405"/>
        <v>0</v>
      </c>
      <c r="FN100" s="51">
        <f t="shared" si="405"/>
        <v>0</v>
      </c>
      <c r="FO100" s="51">
        <f t="shared" si="405"/>
        <v>0</v>
      </c>
      <c r="FP100" s="51">
        <f t="shared" si="405"/>
        <v>0</v>
      </c>
      <c r="FQ100" s="51">
        <f t="shared" si="406"/>
        <v>0</v>
      </c>
      <c r="FR100" s="51">
        <f t="shared" si="406"/>
        <v>0</v>
      </c>
      <c r="FS100" s="51">
        <f t="shared" si="406"/>
        <v>0</v>
      </c>
      <c r="FT100" s="51">
        <f t="shared" si="406"/>
        <v>0</v>
      </c>
      <c r="FU100" s="51">
        <f t="shared" si="406"/>
        <v>0</v>
      </c>
      <c r="FV100" s="51">
        <f t="shared" si="406"/>
        <v>0</v>
      </c>
      <c r="FW100" s="51">
        <f t="shared" si="406"/>
        <v>0</v>
      </c>
      <c r="FX100" s="51">
        <f t="shared" si="406"/>
        <v>0</v>
      </c>
      <c r="FY100" s="51">
        <f t="shared" si="406"/>
        <v>0</v>
      </c>
      <c r="FZ100" s="51">
        <f t="shared" si="406"/>
        <v>0</v>
      </c>
      <c r="GA100" s="51">
        <f t="shared" si="407"/>
        <v>0</v>
      </c>
      <c r="GB100" s="51">
        <f t="shared" si="407"/>
        <v>0</v>
      </c>
      <c r="GC100" s="51">
        <f t="shared" si="407"/>
        <v>0</v>
      </c>
      <c r="GD100" s="51">
        <f t="shared" si="407"/>
        <v>0</v>
      </c>
      <c r="GE100" s="51">
        <f t="shared" si="407"/>
        <v>0</v>
      </c>
      <c r="GF100" s="51">
        <f t="shared" si="407"/>
        <v>0</v>
      </c>
      <c r="GG100" s="51">
        <f t="shared" si="407"/>
        <v>0</v>
      </c>
      <c r="GH100" s="51">
        <f t="shared" si="407"/>
        <v>0</v>
      </c>
      <c r="GI100" s="51">
        <f t="shared" si="407"/>
        <v>0</v>
      </c>
      <c r="GJ100" s="51">
        <f t="shared" si="407"/>
        <v>0</v>
      </c>
      <c r="GK100" s="51">
        <f t="shared" si="408"/>
        <v>0</v>
      </c>
      <c r="GL100" s="51">
        <f t="shared" si="408"/>
        <v>0</v>
      </c>
      <c r="GM100" s="51">
        <f t="shared" si="408"/>
        <v>0</v>
      </c>
      <c r="GN100" s="51">
        <f t="shared" si="408"/>
        <v>0</v>
      </c>
      <c r="GO100" s="51">
        <f t="shared" si="408"/>
        <v>0</v>
      </c>
      <c r="GP100" s="51">
        <f t="shared" si="408"/>
        <v>0</v>
      </c>
      <c r="GQ100" s="51">
        <f t="shared" si="408"/>
        <v>0</v>
      </c>
      <c r="GR100" s="51">
        <f t="shared" si="408"/>
        <v>0</v>
      </c>
      <c r="GS100" s="51">
        <f t="shared" si="408"/>
        <v>0</v>
      </c>
      <c r="GT100" s="51">
        <f t="shared" si="408"/>
        <v>0</v>
      </c>
      <c r="GU100" s="51">
        <f t="shared" si="409"/>
        <v>0</v>
      </c>
      <c r="GV100" s="51">
        <f t="shared" si="409"/>
        <v>0</v>
      </c>
      <c r="GW100" s="51">
        <f t="shared" si="409"/>
        <v>0</v>
      </c>
      <c r="GX100" s="51">
        <f t="shared" si="409"/>
        <v>0</v>
      </c>
      <c r="GY100" s="51">
        <f t="shared" si="409"/>
        <v>0</v>
      </c>
      <c r="GZ100" s="51">
        <f t="shared" si="409"/>
        <v>0</v>
      </c>
      <c r="HA100" s="51">
        <f t="shared" si="409"/>
        <v>0</v>
      </c>
      <c r="HB100" s="51">
        <f t="shared" si="409"/>
        <v>0</v>
      </c>
      <c r="HC100" s="51">
        <f t="shared" si="409"/>
        <v>0</v>
      </c>
      <c r="HD100" s="51">
        <f t="shared" si="409"/>
        <v>0</v>
      </c>
      <c r="HE100" s="51">
        <f t="shared" si="410"/>
        <v>0</v>
      </c>
      <c r="HF100" s="51">
        <f t="shared" si="410"/>
        <v>0</v>
      </c>
      <c r="HG100" s="51">
        <f t="shared" si="410"/>
        <v>0</v>
      </c>
      <c r="HH100" s="51">
        <f t="shared" si="410"/>
        <v>0</v>
      </c>
      <c r="HI100" s="51">
        <f t="shared" si="410"/>
        <v>0</v>
      </c>
      <c r="HJ100" s="51">
        <f t="shared" si="410"/>
        <v>0</v>
      </c>
      <c r="HK100" s="51">
        <f t="shared" si="410"/>
        <v>0</v>
      </c>
      <c r="HL100" s="51">
        <f t="shared" si="410"/>
        <v>0</v>
      </c>
      <c r="HM100" s="51">
        <f t="shared" si="410"/>
        <v>0</v>
      </c>
      <c r="HN100" s="51">
        <f t="shared" si="410"/>
        <v>0</v>
      </c>
      <c r="HO100" s="51">
        <f t="shared" si="410"/>
        <v>0</v>
      </c>
      <c r="HP100" s="51">
        <f t="shared" si="410"/>
        <v>0</v>
      </c>
      <c r="HR100" s="46">
        <v>97</v>
      </c>
      <c r="HS100" s="49">
        <f t="shared" si="310"/>
        <v>485</v>
      </c>
      <c r="HT100" s="52" t="str">
        <f t="shared" si="311"/>
        <v/>
      </c>
      <c r="HU100" s="63">
        <f t="shared" si="312"/>
        <v>0</v>
      </c>
      <c r="HV100" s="50">
        <f t="shared" si="353"/>
        <v>0</v>
      </c>
      <c r="HW100" s="50" t="str">
        <f t="shared" si="433"/>
        <v>08:05</v>
      </c>
      <c r="HX100" s="50">
        <v>0</v>
      </c>
      <c r="HY100" s="62">
        <f>HY99+HX100*Escenario1!$D$15*0.06</f>
        <v>468.72665229745769</v>
      </c>
      <c r="HZ100" s="50">
        <f t="shared" si="313"/>
        <v>0</v>
      </c>
      <c r="IA100" s="64">
        <f>IA99+HZ100*Escenario1!$D$15*0.06</f>
        <v>258.16395932323189</v>
      </c>
      <c r="IB100" s="54"/>
      <c r="IC100" s="47">
        <v>98</v>
      </c>
      <c r="ID100" s="48">
        <f t="shared" si="434"/>
        <v>0</v>
      </c>
      <c r="IE100" s="48">
        <f t="shared" si="411"/>
        <v>0</v>
      </c>
      <c r="IF100" s="48">
        <f t="shared" si="411"/>
        <v>0</v>
      </c>
      <c r="IG100" s="48">
        <f t="shared" si="411"/>
        <v>0</v>
      </c>
      <c r="IH100" s="48">
        <f t="shared" si="411"/>
        <v>0</v>
      </c>
      <c r="II100" s="48">
        <f t="shared" si="411"/>
        <v>0</v>
      </c>
      <c r="IJ100" s="48">
        <f t="shared" si="411"/>
        <v>0</v>
      </c>
      <c r="IK100" s="48">
        <f t="shared" si="411"/>
        <v>0</v>
      </c>
      <c r="IL100" s="48">
        <f t="shared" si="411"/>
        <v>0</v>
      </c>
      <c r="IM100" s="48">
        <f t="shared" si="411"/>
        <v>0</v>
      </c>
      <c r="IN100" s="48">
        <f t="shared" si="411"/>
        <v>0</v>
      </c>
      <c r="IO100" s="48">
        <f t="shared" si="412"/>
        <v>0</v>
      </c>
      <c r="IP100" s="48">
        <f t="shared" si="412"/>
        <v>0</v>
      </c>
      <c r="IQ100" s="48">
        <f t="shared" si="412"/>
        <v>0</v>
      </c>
      <c r="IR100" s="48">
        <f t="shared" si="412"/>
        <v>0</v>
      </c>
      <c r="IS100" s="48">
        <f t="shared" si="412"/>
        <v>0</v>
      </c>
      <c r="IT100" s="48">
        <f t="shared" si="412"/>
        <v>0</v>
      </c>
      <c r="IU100" s="48">
        <f t="shared" si="412"/>
        <v>0</v>
      </c>
      <c r="IV100" s="48">
        <f t="shared" si="412"/>
        <v>0</v>
      </c>
      <c r="IW100" s="48">
        <f t="shared" si="412"/>
        <v>0</v>
      </c>
      <c r="IX100" s="48">
        <f t="shared" si="412"/>
        <v>0</v>
      </c>
      <c r="IY100" s="48">
        <f t="shared" si="413"/>
        <v>0</v>
      </c>
      <c r="IZ100" s="48">
        <f t="shared" si="413"/>
        <v>0</v>
      </c>
      <c r="JA100" s="48">
        <f t="shared" si="413"/>
        <v>0</v>
      </c>
      <c r="JB100" s="48">
        <f t="shared" si="413"/>
        <v>0</v>
      </c>
      <c r="JC100" s="48">
        <f t="shared" si="413"/>
        <v>0</v>
      </c>
      <c r="JD100" s="48">
        <f t="shared" si="413"/>
        <v>0</v>
      </c>
      <c r="JE100" s="48">
        <f t="shared" si="413"/>
        <v>0</v>
      </c>
      <c r="JF100" s="48">
        <f t="shared" si="413"/>
        <v>0</v>
      </c>
      <c r="JG100" s="48">
        <f t="shared" si="413"/>
        <v>0</v>
      </c>
      <c r="JH100" s="48">
        <f t="shared" si="413"/>
        <v>0</v>
      </c>
      <c r="JI100" s="48">
        <f t="shared" si="414"/>
        <v>0</v>
      </c>
      <c r="JJ100" s="48">
        <f t="shared" si="414"/>
        <v>0</v>
      </c>
      <c r="JK100" s="48">
        <f t="shared" si="414"/>
        <v>0</v>
      </c>
      <c r="JL100" s="48">
        <f t="shared" si="414"/>
        <v>0</v>
      </c>
      <c r="JM100" s="48">
        <f t="shared" si="414"/>
        <v>0</v>
      </c>
      <c r="JN100" s="48">
        <f t="shared" si="414"/>
        <v>0</v>
      </c>
      <c r="JO100" s="48">
        <f t="shared" si="414"/>
        <v>0</v>
      </c>
      <c r="JP100" s="48">
        <f t="shared" si="414"/>
        <v>0</v>
      </c>
      <c r="JQ100" s="48">
        <f t="shared" si="414"/>
        <v>0</v>
      </c>
      <c r="JR100" s="48">
        <f t="shared" si="414"/>
        <v>0</v>
      </c>
      <c r="JS100" s="48">
        <f t="shared" si="415"/>
        <v>0</v>
      </c>
      <c r="JT100" s="48">
        <f t="shared" si="415"/>
        <v>0</v>
      </c>
      <c r="JU100" s="48">
        <f t="shared" si="415"/>
        <v>0</v>
      </c>
      <c r="JV100" s="48">
        <f t="shared" si="415"/>
        <v>0</v>
      </c>
      <c r="JW100" s="48">
        <f t="shared" si="415"/>
        <v>0</v>
      </c>
      <c r="JX100" s="48">
        <f t="shared" si="415"/>
        <v>0</v>
      </c>
      <c r="JY100" s="48">
        <f t="shared" si="415"/>
        <v>0</v>
      </c>
      <c r="JZ100" s="48">
        <f t="shared" si="415"/>
        <v>0</v>
      </c>
      <c r="KA100" s="48">
        <f t="shared" si="415"/>
        <v>0</v>
      </c>
      <c r="KB100" s="48">
        <f t="shared" si="415"/>
        <v>0</v>
      </c>
      <c r="KC100" s="48">
        <f t="shared" si="416"/>
        <v>0</v>
      </c>
      <c r="KD100" s="48">
        <f t="shared" si="416"/>
        <v>0</v>
      </c>
      <c r="KE100" s="48">
        <f t="shared" si="416"/>
        <v>0</v>
      </c>
      <c r="KF100" s="48">
        <f t="shared" si="416"/>
        <v>0</v>
      </c>
      <c r="KG100" s="48">
        <f t="shared" si="416"/>
        <v>0</v>
      </c>
      <c r="KH100" s="48">
        <f t="shared" si="416"/>
        <v>0</v>
      </c>
      <c r="KI100" s="48">
        <f t="shared" si="416"/>
        <v>0</v>
      </c>
      <c r="KJ100" s="48">
        <f t="shared" si="416"/>
        <v>0</v>
      </c>
      <c r="KK100" s="48">
        <f t="shared" si="416"/>
        <v>0</v>
      </c>
      <c r="KL100" s="48">
        <f t="shared" si="416"/>
        <v>0</v>
      </c>
      <c r="KM100" s="48">
        <f t="shared" si="417"/>
        <v>0</v>
      </c>
      <c r="KN100" s="48">
        <f t="shared" si="417"/>
        <v>0</v>
      </c>
      <c r="KO100" s="48">
        <f t="shared" si="417"/>
        <v>0</v>
      </c>
      <c r="KP100" s="48">
        <f t="shared" si="417"/>
        <v>0</v>
      </c>
      <c r="KQ100" s="48">
        <f t="shared" si="417"/>
        <v>0</v>
      </c>
      <c r="KR100" s="48">
        <f t="shared" si="417"/>
        <v>0</v>
      </c>
      <c r="KS100" s="48">
        <f t="shared" si="417"/>
        <v>0</v>
      </c>
      <c r="KT100" s="48">
        <f t="shared" si="417"/>
        <v>0</v>
      </c>
      <c r="KU100" s="48">
        <f t="shared" si="417"/>
        <v>0</v>
      </c>
      <c r="KV100" s="48">
        <f t="shared" si="417"/>
        <v>0</v>
      </c>
      <c r="KW100" s="48">
        <f t="shared" si="418"/>
        <v>0</v>
      </c>
      <c r="KX100" s="48">
        <f t="shared" si="418"/>
        <v>0</v>
      </c>
      <c r="KY100" s="48">
        <f t="shared" si="418"/>
        <v>0</v>
      </c>
      <c r="KZ100" s="48">
        <f t="shared" si="418"/>
        <v>0</v>
      </c>
      <c r="LA100" s="48">
        <f t="shared" si="418"/>
        <v>0</v>
      </c>
      <c r="LB100" s="48">
        <f t="shared" si="418"/>
        <v>0</v>
      </c>
      <c r="LC100" s="48">
        <f t="shared" si="418"/>
        <v>0</v>
      </c>
      <c r="LD100" s="48">
        <f t="shared" si="418"/>
        <v>0</v>
      </c>
      <c r="LE100" s="48">
        <f t="shared" si="418"/>
        <v>0</v>
      </c>
      <c r="LF100" s="48">
        <f t="shared" si="418"/>
        <v>0</v>
      </c>
      <c r="LG100" s="48">
        <f t="shared" si="419"/>
        <v>0</v>
      </c>
      <c r="LH100" s="48">
        <f t="shared" si="419"/>
        <v>0</v>
      </c>
      <c r="LI100" s="48">
        <f t="shared" si="419"/>
        <v>0</v>
      </c>
      <c r="LJ100" s="48">
        <f t="shared" si="419"/>
        <v>0</v>
      </c>
      <c r="LK100" s="48">
        <f t="shared" si="419"/>
        <v>0</v>
      </c>
      <c r="LL100" s="48">
        <f t="shared" si="419"/>
        <v>0</v>
      </c>
      <c r="LM100" s="48">
        <f t="shared" si="419"/>
        <v>0</v>
      </c>
      <c r="LN100" s="48">
        <f t="shared" si="419"/>
        <v>4.4751983576649488E-5</v>
      </c>
      <c r="LO100" s="48">
        <f t="shared" si="419"/>
        <v>1.1151658490373781E-4</v>
      </c>
      <c r="LP100" s="48">
        <f t="shared" si="419"/>
        <v>2.5595687974807398E-4</v>
      </c>
      <c r="LQ100" s="48">
        <f t="shared" si="420"/>
        <v>5.8604981628922268E-4</v>
      </c>
      <c r="LR100" s="48">
        <f t="shared" si="420"/>
        <v>1.3658629589843377E-3</v>
      </c>
      <c r="LS100" s="48">
        <f t="shared" si="420"/>
        <v>3.2093238342923826E-3</v>
      </c>
      <c r="LT100" s="48">
        <f t="shared" si="420"/>
        <v>7.8504339864859992E-3</v>
      </c>
      <c r="LU100" s="48">
        <f t="shared" si="420"/>
        <v>1.2976985830460603E-2</v>
      </c>
      <c r="LV100" s="48">
        <f t="shared" si="420"/>
        <v>6.7154609757989992E-3</v>
      </c>
      <c r="LW100" s="48">
        <f t="shared" si="420"/>
        <v>0</v>
      </c>
      <c r="LX100" s="48">
        <f t="shared" si="420"/>
        <v>0</v>
      </c>
      <c r="LY100" s="48">
        <f t="shared" si="420"/>
        <v>0</v>
      </c>
      <c r="LZ100" s="48">
        <f t="shared" si="420"/>
        <v>0</v>
      </c>
      <c r="MA100" s="48">
        <f t="shared" si="421"/>
        <v>0</v>
      </c>
      <c r="MB100" s="48">
        <f t="shared" si="421"/>
        <v>0</v>
      </c>
      <c r="MC100" s="48">
        <f t="shared" si="421"/>
        <v>0</v>
      </c>
      <c r="MD100" s="48">
        <f t="shared" si="421"/>
        <v>0</v>
      </c>
      <c r="ME100" s="48">
        <f t="shared" si="421"/>
        <v>0</v>
      </c>
      <c r="MF100" s="48">
        <f t="shared" si="421"/>
        <v>0</v>
      </c>
      <c r="MG100" s="48">
        <f t="shared" si="421"/>
        <v>0</v>
      </c>
      <c r="MH100" s="48">
        <f t="shared" si="421"/>
        <v>0</v>
      </c>
      <c r="MI100" s="48">
        <f t="shared" si="421"/>
        <v>0</v>
      </c>
      <c r="MJ100" s="48">
        <f t="shared" si="421"/>
        <v>0</v>
      </c>
      <c r="MK100" s="48">
        <f t="shared" si="422"/>
        <v>0</v>
      </c>
      <c r="ML100" s="48">
        <f t="shared" si="422"/>
        <v>0</v>
      </c>
      <c r="MM100" s="48">
        <f t="shared" si="422"/>
        <v>0</v>
      </c>
      <c r="MN100" s="48">
        <f t="shared" si="422"/>
        <v>0</v>
      </c>
      <c r="MO100" s="48">
        <f t="shared" si="422"/>
        <v>0</v>
      </c>
      <c r="MP100" s="48">
        <f t="shared" si="422"/>
        <v>0</v>
      </c>
      <c r="MQ100" s="48">
        <f t="shared" si="422"/>
        <v>0</v>
      </c>
      <c r="MR100" s="48">
        <f t="shared" si="422"/>
        <v>0</v>
      </c>
      <c r="MS100" s="48">
        <f t="shared" si="422"/>
        <v>0</v>
      </c>
      <c r="MT100" s="48">
        <f t="shared" si="422"/>
        <v>0</v>
      </c>
      <c r="MU100" s="48">
        <f t="shared" si="423"/>
        <v>0</v>
      </c>
      <c r="MV100" s="48">
        <f t="shared" si="423"/>
        <v>0</v>
      </c>
      <c r="MW100" s="48">
        <f t="shared" si="423"/>
        <v>0</v>
      </c>
      <c r="MX100" s="48">
        <f t="shared" si="423"/>
        <v>0</v>
      </c>
      <c r="MY100" s="48">
        <f t="shared" si="423"/>
        <v>0</v>
      </c>
      <c r="MZ100" s="48">
        <f t="shared" si="423"/>
        <v>0</v>
      </c>
      <c r="NA100" s="48">
        <f t="shared" si="423"/>
        <v>0</v>
      </c>
      <c r="NB100" s="48">
        <f t="shared" si="423"/>
        <v>0</v>
      </c>
      <c r="NC100" s="48">
        <f t="shared" si="423"/>
        <v>0</v>
      </c>
      <c r="ND100" s="48">
        <f t="shared" si="423"/>
        <v>0</v>
      </c>
      <c r="NE100" s="48">
        <f t="shared" si="424"/>
        <v>0</v>
      </c>
      <c r="NF100" s="48">
        <f t="shared" si="424"/>
        <v>0</v>
      </c>
      <c r="NG100" s="48">
        <f t="shared" si="424"/>
        <v>0</v>
      </c>
      <c r="NH100" s="48">
        <f t="shared" si="424"/>
        <v>0</v>
      </c>
      <c r="NI100" s="48">
        <f t="shared" si="424"/>
        <v>0</v>
      </c>
      <c r="NJ100" s="48">
        <f t="shared" si="424"/>
        <v>0</v>
      </c>
      <c r="NK100" s="48">
        <f t="shared" si="424"/>
        <v>0</v>
      </c>
      <c r="NL100" s="48">
        <f t="shared" si="424"/>
        <v>0</v>
      </c>
      <c r="NM100" s="48">
        <f t="shared" si="424"/>
        <v>0</v>
      </c>
      <c r="NN100" s="48">
        <f t="shared" si="424"/>
        <v>0</v>
      </c>
      <c r="NO100" s="48">
        <f t="shared" si="425"/>
        <v>0</v>
      </c>
      <c r="NP100" s="48">
        <f t="shared" si="425"/>
        <v>0</v>
      </c>
      <c r="NQ100" s="48">
        <f t="shared" si="425"/>
        <v>0</v>
      </c>
      <c r="NR100" s="48">
        <f t="shared" si="425"/>
        <v>0</v>
      </c>
      <c r="NS100" s="48">
        <f t="shared" si="425"/>
        <v>0</v>
      </c>
      <c r="NT100" s="48">
        <f t="shared" si="425"/>
        <v>0</v>
      </c>
      <c r="NU100" s="48">
        <f t="shared" si="425"/>
        <v>0</v>
      </c>
      <c r="NV100" s="48">
        <f t="shared" si="425"/>
        <v>0</v>
      </c>
      <c r="NW100" s="48">
        <f t="shared" si="425"/>
        <v>0</v>
      </c>
      <c r="NX100" s="48">
        <f t="shared" si="425"/>
        <v>0</v>
      </c>
      <c r="NY100" s="48">
        <f t="shared" si="426"/>
        <v>0</v>
      </c>
      <c r="NZ100" s="48">
        <f t="shared" si="426"/>
        <v>0</v>
      </c>
      <c r="OA100" s="48">
        <f t="shared" si="426"/>
        <v>0</v>
      </c>
      <c r="OB100" s="48">
        <f t="shared" si="426"/>
        <v>0</v>
      </c>
      <c r="OC100" s="48">
        <f t="shared" si="426"/>
        <v>0</v>
      </c>
      <c r="OD100" s="48">
        <f t="shared" si="426"/>
        <v>0</v>
      </c>
      <c r="OE100" s="48">
        <f t="shared" si="426"/>
        <v>0</v>
      </c>
      <c r="OF100" s="48">
        <f t="shared" si="426"/>
        <v>0</v>
      </c>
      <c r="OG100" s="48">
        <f t="shared" si="426"/>
        <v>0</v>
      </c>
      <c r="OH100" s="48">
        <f t="shared" si="426"/>
        <v>0</v>
      </c>
      <c r="OI100" s="48">
        <f t="shared" si="427"/>
        <v>0</v>
      </c>
      <c r="OJ100" s="48">
        <f t="shared" si="427"/>
        <v>0</v>
      </c>
      <c r="OK100" s="48">
        <f t="shared" si="427"/>
        <v>0</v>
      </c>
      <c r="OL100" s="48">
        <f t="shared" si="427"/>
        <v>0</v>
      </c>
      <c r="OM100" s="48">
        <f t="shared" si="427"/>
        <v>0</v>
      </c>
      <c r="ON100" s="48">
        <f t="shared" si="427"/>
        <v>0</v>
      </c>
      <c r="OO100" s="48">
        <f t="shared" si="427"/>
        <v>0</v>
      </c>
      <c r="OP100" s="48">
        <f t="shared" si="427"/>
        <v>0</v>
      </c>
      <c r="OQ100" s="48">
        <f t="shared" si="427"/>
        <v>0</v>
      </c>
      <c r="OR100" s="48">
        <f t="shared" si="427"/>
        <v>0</v>
      </c>
      <c r="OS100" s="48">
        <f t="shared" si="428"/>
        <v>0</v>
      </c>
      <c r="OT100" s="48">
        <f t="shared" si="428"/>
        <v>0</v>
      </c>
      <c r="OU100" s="48">
        <f t="shared" si="428"/>
        <v>0</v>
      </c>
      <c r="OV100" s="48">
        <f t="shared" si="428"/>
        <v>0</v>
      </c>
      <c r="OW100" s="48">
        <f t="shared" si="428"/>
        <v>0</v>
      </c>
      <c r="OX100" s="48">
        <f t="shared" si="428"/>
        <v>0</v>
      </c>
      <c r="OY100" s="48">
        <f t="shared" si="428"/>
        <v>0</v>
      </c>
      <c r="OZ100" s="48">
        <f t="shared" si="428"/>
        <v>0</v>
      </c>
      <c r="PA100" s="48">
        <f t="shared" si="428"/>
        <v>0</v>
      </c>
      <c r="PB100" s="48">
        <f t="shared" si="428"/>
        <v>0</v>
      </c>
      <c r="PC100" s="48">
        <f t="shared" si="429"/>
        <v>0</v>
      </c>
      <c r="PD100" s="48">
        <f t="shared" si="429"/>
        <v>0</v>
      </c>
      <c r="PE100" s="48">
        <f t="shared" si="429"/>
        <v>0</v>
      </c>
      <c r="PF100" s="48">
        <f t="shared" si="429"/>
        <v>0</v>
      </c>
      <c r="PG100" s="48">
        <f t="shared" si="429"/>
        <v>0</v>
      </c>
      <c r="PH100" s="48">
        <f t="shared" si="429"/>
        <v>0</v>
      </c>
      <c r="PI100" s="48">
        <f t="shared" si="429"/>
        <v>0</v>
      </c>
      <c r="PJ100" s="48">
        <f t="shared" si="429"/>
        <v>0</v>
      </c>
      <c r="PK100" s="48">
        <f t="shared" si="429"/>
        <v>0</v>
      </c>
      <c r="PL100" s="48">
        <f t="shared" si="429"/>
        <v>0</v>
      </c>
      <c r="PM100" s="48">
        <f t="shared" si="429"/>
        <v>0</v>
      </c>
      <c r="PN100" s="48">
        <f t="shared" si="429"/>
        <v>0</v>
      </c>
    </row>
    <row r="101" spans="1:430" x14ac:dyDescent="0.3">
      <c r="A101" s="34">
        <v>0.9</v>
      </c>
      <c r="B101" s="34">
        <v>9</v>
      </c>
      <c r="C101" s="12"/>
      <c r="D101" s="2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S101" s="22"/>
      <c r="W101" s="46">
        <v>98</v>
      </c>
      <c r="X101" s="49">
        <f t="shared" si="308"/>
        <v>490</v>
      </c>
      <c r="Y101" s="52" t="str">
        <f t="shared" si="430"/>
        <v/>
      </c>
      <c r="Z101" s="63">
        <f t="shared" si="431"/>
        <v>0</v>
      </c>
      <c r="AA101" s="50">
        <f t="shared" si="352"/>
        <v>0</v>
      </c>
      <c r="AB101" s="50">
        <v>0</v>
      </c>
      <c r="AC101" s="62">
        <f t="shared" si="435"/>
        <v>211.7758949671387</v>
      </c>
      <c r="AD101" s="54"/>
      <c r="AE101" s="46">
        <v>99</v>
      </c>
      <c r="AF101" s="51">
        <f t="shared" si="432"/>
        <v>0</v>
      </c>
      <c r="AG101" s="51">
        <f t="shared" si="392"/>
        <v>0</v>
      </c>
      <c r="AH101" s="51">
        <f t="shared" si="392"/>
        <v>0</v>
      </c>
      <c r="AI101" s="51">
        <f t="shared" si="392"/>
        <v>0</v>
      </c>
      <c r="AJ101" s="51">
        <f t="shared" si="392"/>
        <v>0</v>
      </c>
      <c r="AK101" s="51">
        <f t="shared" si="392"/>
        <v>0</v>
      </c>
      <c r="AL101" s="51">
        <f t="shared" si="392"/>
        <v>0</v>
      </c>
      <c r="AM101" s="51">
        <f t="shared" si="392"/>
        <v>0</v>
      </c>
      <c r="AN101" s="51">
        <f t="shared" si="392"/>
        <v>0</v>
      </c>
      <c r="AO101" s="51">
        <f t="shared" si="392"/>
        <v>0</v>
      </c>
      <c r="AP101" s="51">
        <f t="shared" si="392"/>
        <v>0</v>
      </c>
      <c r="AQ101" s="51">
        <f t="shared" si="393"/>
        <v>0</v>
      </c>
      <c r="AR101" s="51">
        <f t="shared" si="393"/>
        <v>0</v>
      </c>
      <c r="AS101" s="51">
        <f t="shared" si="393"/>
        <v>0</v>
      </c>
      <c r="AT101" s="51">
        <f t="shared" si="393"/>
        <v>0</v>
      </c>
      <c r="AU101" s="51">
        <f t="shared" si="393"/>
        <v>0</v>
      </c>
      <c r="AV101" s="51">
        <f t="shared" si="393"/>
        <v>0</v>
      </c>
      <c r="AW101" s="51">
        <f t="shared" si="393"/>
        <v>0</v>
      </c>
      <c r="AX101" s="51">
        <f t="shared" si="393"/>
        <v>0</v>
      </c>
      <c r="AY101" s="51">
        <f t="shared" si="393"/>
        <v>0</v>
      </c>
      <c r="AZ101" s="51">
        <f t="shared" si="393"/>
        <v>0</v>
      </c>
      <c r="BA101" s="51">
        <f t="shared" si="394"/>
        <v>0</v>
      </c>
      <c r="BB101" s="51">
        <f t="shared" si="394"/>
        <v>0</v>
      </c>
      <c r="BC101" s="51">
        <f t="shared" si="394"/>
        <v>0</v>
      </c>
      <c r="BD101" s="51">
        <f t="shared" si="394"/>
        <v>0</v>
      </c>
      <c r="BE101" s="51">
        <f t="shared" si="394"/>
        <v>0</v>
      </c>
      <c r="BF101" s="51">
        <f t="shared" si="394"/>
        <v>0</v>
      </c>
      <c r="BG101" s="51">
        <f t="shared" si="394"/>
        <v>0</v>
      </c>
      <c r="BH101" s="51">
        <f t="shared" si="394"/>
        <v>0</v>
      </c>
      <c r="BI101" s="51">
        <f t="shared" si="394"/>
        <v>0</v>
      </c>
      <c r="BJ101" s="51">
        <f t="shared" si="394"/>
        <v>0</v>
      </c>
      <c r="BK101" s="51">
        <f t="shared" si="395"/>
        <v>0</v>
      </c>
      <c r="BL101" s="51">
        <f t="shared" si="395"/>
        <v>0</v>
      </c>
      <c r="BM101" s="51">
        <f t="shared" si="395"/>
        <v>0</v>
      </c>
      <c r="BN101" s="51">
        <f t="shared" si="395"/>
        <v>0</v>
      </c>
      <c r="BO101" s="51">
        <f t="shared" si="395"/>
        <v>0</v>
      </c>
      <c r="BP101" s="51">
        <f t="shared" si="395"/>
        <v>0</v>
      </c>
      <c r="BQ101" s="51">
        <f t="shared" si="395"/>
        <v>0</v>
      </c>
      <c r="BR101" s="51">
        <f t="shared" si="395"/>
        <v>0</v>
      </c>
      <c r="BS101" s="51">
        <f t="shared" si="395"/>
        <v>0</v>
      </c>
      <c r="BT101" s="51">
        <f t="shared" si="395"/>
        <v>0</v>
      </c>
      <c r="BU101" s="51">
        <f t="shared" si="396"/>
        <v>0</v>
      </c>
      <c r="BV101" s="51">
        <f t="shared" si="396"/>
        <v>0</v>
      </c>
      <c r="BW101" s="51">
        <f t="shared" si="396"/>
        <v>0</v>
      </c>
      <c r="BX101" s="51">
        <f t="shared" si="396"/>
        <v>0</v>
      </c>
      <c r="BY101" s="51">
        <f t="shared" si="396"/>
        <v>0</v>
      </c>
      <c r="BZ101" s="51">
        <f t="shared" si="396"/>
        <v>0</v>
      </c>
      <c r="CA101" s="51">
        <f t="shared" si="396"/>
        <v>0</v>
      </c>
      <c r="CB101" s="51">
        <f t="shared" si="396"/>
        <v>0</v>
      </c>
      <c r="CC101" s="51">
        <f t="shared" si="396"/>
        <v>0</v>
      </c>
      <c r="CD101" s="51">
        <f t="shared" si="396"/>
        <v>0</v>
      </c>
      <c r="CE101" s="51">
        <f t="shared" si="397"/>
        <v>0</v>
      </c>
      <c r="CF101" s="51">
        <f t="shared" si="397"/>
        <v>0</v>
      </c>
      <c r="CG101" s="51">
        <f t="shared" si="397"/>
        <v>0</v>
      </c>
      <c r="CH101" s="51">
        <f t="shared" si="397"/>
        <v>0</v>
      </c>
      <c r="CI101" s="51">
        <f t="shared" si="397"/>
        <v>0</v>
      </c>
      <c r="CJ101" s="51">
        <f t="shared" si="397"/>
        <v>0</v>
      </c>
      <c r="CK101" s="51">
        <f t="shared" si="397"/>
        <v>0</v>
      </c>
      <c r="CL101" s="51">
        <f t="shared" si="397"/>
        <v>0</v>
      </c>
      <c r="CM101" s="51">
        <f t="shared" si="397"/>
        <v>0</v>
      </c>
      <c r="CN101" s="51">
        <f t="shared" si="397"/>
        <v>0</v>
      </c>
      <c r="CO101" s="51">
        <f t="shared" si="398"/>
        <v>0</v>
      </c>
      <c r="CP101" s="51">
        <f t="shared" si="398"/>
        <v>0</v>
      </c>
      <c r="CQ101" s="51">
        <f t="shared" si="398"/>
        <v>0</v>
      </c>
      <c r="CR101" s="51">
        <f t="shared" si="398"/>
        <v>0</v>
      </c>
      <c r="CS101" s="51">
        <f t="shared" si="398"/>
        <v>0</v>
      </c>
      <c r="CT101" s="51">
        <f t="shared" si="398"/>
        <v>0</v>
      </c>
      <c r="CU101" s="51">
        <f t="shared" si="398"/>
        <v>0</v>
      </c>
      <c r="CV101" s="51">
        <f t="shared" si="398"/>
        <v>0</v>
      </c>
      <c r="CW101" s="51">
        <f t="shared" si="398"/>
        <v>0</v>
      </c>
      <c r="CX101" s="51">
        <f t="shared" si="398"/>
        <v>0</v>
      </c>
      <c r="CY101" s="51">
        <f t="shared" si="399"/>
        <v>0</v>
      </c>
      <c r="CZ101" s="51">
        <f t="shared" si="399"/>
        <v>0</v>
      </c>
      <c r="DA101" s="51">
        <f t="shared" si="399"/>
        <v>0</v>
      </c>
      <c r="DB101" s="51">
        <f t="shared" si="399"/>
        <v>0</v>
      </c>
      <c r="DC101" s="51">
        <f t="shared" si="399"/>
        <v>0</v>
      </c>
      <c r="DD101" s="51">
        <f t="shared" si="399"/>
        <v>0</v>
      </c>
      <c r="DE101" s="51">
        <f t="shared" si="399"/>
        <v>0</v>
      </c>
      <c r="DF101" s="51">
        <f t="shared" si="399"/>
        <v>1.4372901692793086E-5</v>
      </c>
      <c r="DG101" s="51">
        <f t="shared" si="399"/>
        <v>2.7857067307628778E-5</v>
      </c>
      <c r="DH101" s="51">
        <f t="shared" si="399"/>
        <v>4.1075027703360157E-5</v>
      </c>
      <c r="DI101" s="51">
        <f t="shared" si="400"/>
        <v>5.9699549011322866E-5</v>
      </c>
      <c r="DJ101" s="51">
        <f t="shared" si="400"/>
        <v>8.7540741517313391E-5</v>
      </c>
      <c r="DK101" s="51">
        <f t="shared" si="400"/>
        <v>1.2837388479443857E-4</v>
      </c>
      <c r="DL101" s="51">
        <f t="shared" si="400"/>
        <v>1.8776725283595457E-4</v>
      </c>
      <c r="DM101" s="51">
        <f t="shared" si="400"/>
        <v>2.7490993918839258E-4</v>
      </c>
      <c r="DN101" s="51">
        <f t="shared" si="400"/>
        <v>4.0443968208431289E-4</v>
      </c>
      <c r="DO101" s="51">
        <f t="shared" si="400"/>
        <v>5.9827068957529241E-4</v>
      </c>
      <c r="DP101" s="51">
        <f t="shared" si="400"/>
        <v>8.8742146466493359E-4</v>
      </c>
      <c r="DQ101" s="51">
        <f t="shared" si="400"/>
        <v>1.3138426304416823E-3</v>
      </c>
      <c r="DR101" s="51">
        <f t="shared" si="400"/>
        <v>1.9322447552118155E-3</v>
      </c>
      <c r="DS101" s="51">
        <f t="shared" si="401"/>
        <v>2.9578823769679957E-3</v>
      </c>
      <c r="DT101" s="51">
        <f t="shared" si="401"/>
        <v>4.3725776573519236E-3</v>
      </c>
      <c r="DU101" s="51">
        <f t="shared" si="401"/>
        <v>5.6037913669719245E-3</v>
      </c>
      <c r="DV101" s="51">
        <f t="shared" si="401"/>
        <v>6.0067150249743864E-3</v>
      </c>
      <c r="DW101" s="51">
        <f t="shared" si="401"/>
        <v>5.0334268353983951E-3</v>
      </c>
      <c r="DX101" s="51">
        <f t="shared" si="401"/>
        <v>2.648818732339102E-3</v>
      </c>
      <c r="DY101" s="51">
        <f t="shared" si="401"/>
        <v>7.6072713075802073E-4</v>
      </c>
      <c r="DZ101" s="51">
        <f t="shared" si="401"/>
        <v>0</v>
      </c>
      <c r="EA101" s="51">
        <f t="shared" si="401"/>
        <v>0</v>
      </c>
      <c r="EB101" s="51">
        <f t="shared" si="401"/>
        <v>0</v>
      </c>
      <c r="EC101" s="51">
        <f t="shared" si="402"/>
        <v>0</v>
      </c>
      <c r="ED101" s="51">
        <f t="shared" si="402"/>
        <v>0</v>
      </c>
      <c r="EE101" s="51">
        <f t="shared" si="402"/>
        <v>0</v>
      </c>
      <c r="EF101" s="51">
        <f t="shared" si="402"/>
        <v>0</v>
      </c>
      <c r="EG101" s="51">
        <f t="shared" si="402"/>
        <v>0</v>
      </c>
      <c r="EH101" s="51">
        <f t="shared" si="402"/>
        <v>0</v>
      </c>
      <c r="EI101" s="51">
        <f t="shared" si="402"/>
        <v>0</v>
      </c>
      <c r="EJ101" s="51">
        <f t="shared" si="402"/>
        <v>0</v>
      </c>
      <c r="EK101" s="51">
        <f t="shared" si="402"/>
        <v>0</v>
      </c>
      <c r="EL101" s="51">
        <f t="shared" si="402"/>
        <v>0</v>
      </c>
      <c r="EM101" s="51">
        <f t="shared" si="403"/>
        <v>0</v>
      </c>
      <c r="EN101" s="51">
        <f t="shared" si="403"/>
        <v>0</v>
      </c>
      <c r="EO101" s="51">
        <f t="shared" si="403"/>
        <v>0</v>
      </c>
      <c r="EP101" s="51">
        <f t="shared" si="403"/>
        <v>0</v>
      </c>
      <c r="EQ101" s="51">
        <f t="shared" si="403"/>
        <v>0</v>
      </c>
      <c r="ER101" s="51">
        <f t="shared" si="403"/>
        <v>0</v>
      </c>
      <c r="ES101" s="51">
        <f t="shared" si="403"/>
        <v>0</v>
      </c>
      <c r="ET101" s="51">
        <f t="shared" si="403"/>
        <v>0</v>
      </c>
      <c r="EU101" s="51">
        <f t="shared" si="403"/>
        <v>0</v>
      </c>
      <c r="EV101" s="51">
        <f t="shared" si="403"/>
        <v>0</v>
      </c>
      <c r="EW101" s="51">
        <f t="shared" si="404"/>
        <v>0</v>
      </c>
      <c r="EX101" s="51">
        <f t="shared" si="404"/>
        <v>0</v>
      </c>
      <c r="EY101" s="51">
        <f t="shared" si="404"/>
        <v>0</v>
      </c>
      <c r="EZ101" s="51">
        <f t="shared" si="404"/>
        <v>0</v>
      </c>
      <c r="FA101" s="51">
        <f t="shared" si="404"/>
        <v>0</v>
      </c>
      <c r="FB101" s="51">
        <f t="shared" si="404"/>
        <v>0</v>
      </c>
      <c r="FC101" s="51">
        <f t="shared" si="404"/>
        <v>0</v>
      </c>
      <c r="FD101" s="51">
        <f t="shared" si="404"/>
        <v>0</v>
      </c>
      <c r="FE101" s="51">
        <f t="shared" si="404"/>
        <v>0</v>
      </c>
      <c r="FF101" s="51">
        <f t="shared" si="404"/>
        <v>0</v>
      </c>
      <c r="FG101" s="51">
        <f t="shared" si="405"/>
        <v>0</v>
      </c>
      <c r="FH101" s="51">
        <f t="shared" si="405"/>
        <v>0</v>
      </c>
      <c r="FI101" s="51">
        <f t="shared" si="405"/>
        <v>0</v>
      </c>
      <c r="FJ101" s="51">
        <f t="shared" si="405"/>
        <v>0</v>
      </c>
      <c r="FK101" s="51">
        <f t="shared" si="405"/>
        <v>0</v>
      </c>
      <c r="FL101" s="51">
        <f t="shared" si="405"/>
        <v>0</v>
      </c>
      <c r="FM101" s="51">
        <f t="shared" si="405"/>
        <v>0</v>
      </c>
      <c r="FN101" s="51">
        <f t="shared" si="405"/>
        <v>0</v>
      </c>
      <c r="FO101" s="51">
        <f t="shared" si="405"/>
        <v>0</v>
      </c>
      <c r="FP101" s="51">
        <f t="shared" si="405"/>
        <v>0</v>
      </c>
      <c r="FQ101" s="51">
        <f t="shared" si="406"/>
        <v>0</v>
      </c>
      <c r="FR101" s="51">
        <f t="shared" si="406"/>
        <v>0</v>
      </c>
      <c r="FS101" s="51">
        <f t="shared" si="406"/>
        <v>0</v>
      </c>
      <c r="FT101" s="51">
        <f t="shared" si="406"/>
        <v>0</v>
      </c>
      <c r="FU101" s="51">
        <f t="shared" si="406"/>
        <v>0</v>
      </c>
      <c r="FV101" s="51">
        <f t="shared" si="406"/>
        <v>0</v>
      </c>
      <c r="FW101" s="51">
        <f t="shared" si="406"/>
        <v>0</v>
      </c>
      <c r="FX101" s="51">
        <f t="shared" si="406"/>
        <v>0</v>
      </c>
      <c r="FY101" s="51">
        <f t="shared" si="406"/>
        <v>0</v>
      </c>
      <c r="FZ101" s="51">
        <f t="shared" si="406"/>
        <v>0</v>
      </c>
      <c r="GA101" s="51">
        <f t="shared" si="407"/>
        <v>0</v>
      </c>
      <c r="GB101" s="51">
        <f t="shared" si="407"/>
        <v>0</v>
      </c>
      <c r="GC101" s="51">
        <f t="shared" si="407"/>
        <v>0</v>
      </c>
      <c r="GD101" s="51">
        <f t="shared" si="407"/>
        <v>0</v>
      </c>
      <c r="GE101" s="51">
        <f t="shared" si="407"/>
        <v>0</v>
      </c>
      <c r="GF101" s="51">
        <f t="shared" si="407"/>
        <v>0</v>
      </c>
      <c r="GG101" s="51">
        <f t="shared" si="407"/>
        <v>0</v>
      </c>
      <c r="GH101" s="51">
        <f t="shared" si="407"/>
        <v>0</v>
      </c>
      <c r="GI101" s="51">
        <f t="shared" si="407"/>
        <v>0</v>
      </c>
      <c r="GJ101" s="51">
        <f t="shared" si="407"/>
        <v>0</v>
      </c>
      <c r="GK101" s="51">
        <f t="shared" si="408"/>
        <v>0</v>
      </c>
      <c r="GL101" s="51">
        <f t="shared" si="408"/>
        <v>0</v>
      </c>
      <c r="GM101" s="51">
        <f t="shared" si="408"/>
        <v>0</v>
      </c>
      <c r="GN101" s="51">
        <f t="shared" si="408"/>
        <v>0</v>
      </c>
      <c r="GO101" s="51">
        <f t="shared" si="408"/>
        <v>0</v>
      </c>
      <c r="GP101" s="51">
        <f t="shared" si="408"/>
        <v>0</v>
      </c>
      <c r="GQ101" s="51">
        <f t="shared" si="408"/>
        <v>0</v>
      </c>
      <c r="GR101" s="51">
        <f t="shared" si="408"/>
        <v>0</v>
      </c>
      <c r="GS101" s="51">
        <f t="shared" si="408"/>
        <v>0</v>
      </c>
      <c r="GT101" s="51">
        <f t="shared" si="408"/>
        <v>0</v>
      </c>
      <c r="GU101" s="51">
        <f t="shared" si="409"/>
        <v>0</v>
      </c>
      <c r="GV101" s="51">
        <f t="shared" si="409"/>
        <v>0</v>
      </c>
      <c r="GW101" s="51">
        <f t="shared" si="409"/>
        <v>0</v>
      </c>
      <c r="GX101" s="51">
        <f t="shared" si="409"/>
        <v>0</v>
      </c>
      <c r="GY101" s="51">
        <f t="shared" si="409"/>
        <v>0</v>
      </c>
      <c r="GZ101" s="51">
        <f t="shared" si="409"/>
        <v>0</v>
      </c>
      <c r="HA101" s="51">
        <f t="shared" si="409"/>
        <v>0</v>
      </c>
      <c r="HB101" s="51">
        <f t="shared" si="409"/>
        <v>0</v>
      </c>
      <c r="HC101" s="51">
        <f t="shared" si="409"/>
        <v>0</v>
      </c>
      <c r="HD101" s="51">
        <f t="shared" si="409"/>
        <v>0</v>
      </c>
      <c r="HE101" s="51">
        <f t="shared" si="410"/>
        <v>0</v>
      </c>
      <c r="HF101" s="51">
        <f t="shared" si="410"/>
        <v>0</v>
      </c>
      <c r="HG101" s="51">
        <f t="shared" si="410"/>
        <v>0</v>
      </c>
      <c r="HH101" s="51">
        <f t="shared" si="410"/>
        <v>0</v>
      </c>
      <c r="HI101" s="51">
        <f t="shared" si="410"/>
        <v>0</v>
      </c>
      <c r="HJ101" s="51">
        <f t="shared" si="410"/>
        <v>0</v>
      </c>
      <c r="HK101" s="51">
        <f t="shared" si="410"/>
        <v>0</v>
      </c>
      <c r="HL101" s="51">
        <f t="shared" si="410"/>
        <v>0</v>
      </c>
      <c r="HM101" s="51">
        <f t="shared" si="410"/>
        <v>0</v>
      </c>
      <c r="HN101" s="51">
        <f t="shared" si="410"/>
        <v>0</v>
      </c>
      <c r="HO101" s="51">
        <f t="shared" si="410"/>
        <v>0</v>
      </c>
      <c r="HP101" s="51">
        <f t="shared" si="410"/>
        <v>0</v>
      </c>
      <c r="HR101" s="46">
        <v>98</v>
      </c>
      <c r="HS101" s="49">
        <f t="shared" si="310"/>
        <v>490</v>
      </c>
      <c r="HT101" s="52" t="str">
        <f t="shared" si="311"/>
        <v/>
      </c>
      <c r="HU101" s="63">
        <f t="shared" si="312"/>
        <v>0</v>
      </c>
      <c r="HV101" s="50">
        <f t="shared" si="353"/>
        <v>0</v>
      </c>
      <c r="HW101" s="50" t="str">
        <f t="shared" si="433"/>
        <v>08:10</v>
      </c>
      <c r="HX101" s="50">
        <v>0</v>
      </c>
      <c r="HY101" s="62">
        <f>HY100+HX101*Escenario1!$D$15*0.06</f>
        <v>468.72665229745769</v>
      </c>
      <c r="HZ101" s="50">
        <f t="shared" si="313"/>
        <v>0</v>
      </c>
      <c r="IA101" s="64">
        <f>IA100+HZ101*Escenario1!$D$15*0.06</f>
        <v>258.16395932323189</v>
      </c>
      <c r="IB101" s="54"/>
      <c r="IC101" s="47">
        <v>99</v>
      </c>
      <c r="ID101" s="48">
        <f t="shared" si="434"/>
        <v>0</v>
      </c>
      <c r="IE101" s="48">
        <f t="shared" si="411"/>
        <v>0</v>
      </c>
      <c r="IF101" s="48">
        <f t="shared" si="411"/>
        <v>0</v>
      </c>
      <c r="IG101" s="48">
        <f t="shared" si="411"/>
        <v>0</v>
      </c>
      <c r="IH101" s="48">
        <f t="shared" si="411"/>
        <v>0</v>
      </c>
      <c r="II101" s="48">
        <f t="shared" si="411"/>
        <v>0</v>
      </c>
      <c r="IJ101" s="48">
        <f t="shared" si="411"/>
        <v>0</v>
      </c>
      <c r="IK101" s="48">
        <f t="shared" si="411"/>
        <v>0</v>
      </c>
      <c r="IL101" s="48">
        <f t="shared" si="411"/>
        <v>0</v>
      </c>
      <c r="IM101" s="48">
        <f t="shared" si="411"/>
        <v>0</v>
      </c>
      <c r="IN101" s="48">
        <f t="shared" si="411"/>
        <v>0</v>
      </c>
      <c r="IO101" s="48">
        <f t="shared" si="412"/>
        <v>0</v>
      </c>
      <c r="IP101" s="48">
        <f t="shared" si="412"/>
        <v>0</v>
      </c>
      <c r="IQ101" s="48">
        <f t="shared" si="412"/>
        <v>0</v>
      </c>
      <c r="IR101" s="48">
        <f t="shared" si="412"/>
        <v>0</v>
      </c>
      <c r="IS101" s="48">
        <f t="shared" si="412"/>
        <v>0</v>
      </c>
      <c r="IT101" s="48">
        <f t="shared" si="412"/>
        <v>0</v>
      </c>
      <c r="IU101" s="48">
        <f t="shared" si="412"/>
        <v>0</v>
      </c>
      <c r="IV101" s="48">
        <f t="shared" si="412"/>
        <v>0</v>
      </c>
      <c r="IW101" s="48">
        <f t="shared" si="412"/>
        <v>0</v>
      </c>
      <c r="IX101" s="48">
        <f t="shared" si="412"/>
        <v>0</v>
      </c>
      <c r="IY101" s="48">
        <f t="shared" si="413"/>
        <v>0</v>
      </c>
      <c r="IZ101" s="48">
        <f t="shared" si="413"/>
        <v>0</v>
      </c>
      <c r="JA101" s="48">
        <f t="shared" si="413"/>
        <v>0</v>
      </c>
      <c r="JB101" s="48">
        <f t="shared" si="413"/>
        <v>0</v>
      </c>
      <c r="JC101" s="48">
        <f t="shared" si="413"/>
        <v>0</v>
      </c>
      <c r="JD101" s="48">
        <f t="shared" si="413"/>
        <v>0</v>
      </c>
      <c r="JE101" s="48">
        <f t="shared" si="413"/>
        <v>0</v>
      </c>
      <c r="JF101" s="48">
        <f t="shared" si="413"/>
        <v>0</v>
      </c>
      <c r="JG101" s="48">
        <f t="shared" si="413"/>
        <v>0</v>
      </c>
      <c r="JH101" s="48">
        <f t="shared" si="413"/>
        <v>0</v>
      </c>
      <c r="JI101" s="48">
        <f t="shared" si="414"/>
        <v>0</v>
      </c>
      <c r="JJ101" s="48">
        <f t="shared" si="414"/>
        <v>0</v>
      </c>
      <c r="JK101" s="48">
        <f t="shared" si="414"/>
        <v>0</v>
      </c>
      <c r="JL101" s="48">
        <f t="shared" si="414"/>
        <v>0</v>
      </c>
      <c r="JM101" s="48">
        <f t="shared" si="414"/>
        <v>0</v>
      </c>
      <c r="JN101" s="48">
        <f t="shared" si="414"/>
        <v>0</v>
      </c>
      <c r="JO101" s="48">
        <f t="shared" si="414"/>
        <v>0</v>
      </c>
      <c r="JP101" s="48">
        <f t="shared" si="414"/>
        <v>0</v>
      </c>
      <c r="JQ101" s="48">
        <f t="shared" si="414"/>
        <v>0</v>
      </c>
      <c r="JR101" s="48">
        <f t="shared" si="414"/>
        <v>0</v>
      </c>
      <c r="JS101" s="48">
        <f t="shared" si="415"/>
        <v>0</v>
      </c>
      <c r="JT101" s="48">
        <f t="shared" si="415"/>
        <v>0</v>
      </c>
      <c r="JU101" s="48">
        <f t="shared" si="415"/>
        <v>0</v>
      </c>
      <c r="JV101" s="48">
        <f t="shared" si="415"/>
        <v>0</v>
      </c>
      <c r="JW101" s="48">
        <f t="shared" si="415"/>
        <v>0</v>
      </c>
      <c r="JX101" s="48">
        <f t="shared" si="415"/>
        <v>0</v>
      </c>
      <c r="JY101" s="48">
        <f t="shared" si="415"/>
        <v>0</v>
      </c>
      <c r="JZ101" s="48">
        <f t="shared" si="415"/>
        <v>0</v>
      </c>
      <c r="KA101" s="48">
        <f t="shared" si="415"/>
        <v>0</v>
      </c>
      <c r="KB101" s="48">
        <f t="shared" si="415"/>
        <v>0</v>
      </c>
      <c r="KC101" s="48">
        <f t="shared" si="416"/>
        <v>0</v>
      </c>
      <c r="KD101" s="48">
        <f t="shared" si="416"/>
        <v>0</v>
      </c>
      <c r="KE101" s="48">
        <f t="shared" si="416"/>
        <v>0</v>
      </c>
      <c r="KF101" s="48">
        <f t="shared" si="416"/>
        <v>0</v>
      </c>
      <c r="KG101" s="48">
        <f t="shared" si="416"/>
        <v>0</v>
      </c>
      <c r="KH101" s="48">
        <f t="shared" si="416"/>
        <v>0</v>
      </c>
      <c r="KI101" s="48">
        <f t="shared" si="416"/>
        <v>0</v>
      </c>
      <c r="KJ101" s="48">
        <f t="shared" si="416"/>
        <v>0</v>
      </c>
      <c r="KK101" s="48">
        <f t="shared" si="416"/>
        <v>0</v>
      </c>
      <c r="KL101" s="48">
        <f t="shared" si="416"/>
        <v>0</v>
      </c>
      <c r="KM101" s="48">
        <f t="shared" si="417"/>
        <v>0</v>
      </c>
      <c r="KN101" s="48">
        <f t="shared" si="417"/>
        <v>0</v>
      </c>
      <c r="KO101" s="48">
        <f t="shared" si="417"/>
        <v>0</v>
      </c>
      <c r="KP101" s="48">
        <f t="shared" si="417"/>
        <v>0</v>
      </c>
      <c r="KQ101" s="48">
        <f t="shared" si="417"/>
        <v>0</v>
      </c>
      <c r="KR101" s="48">
        <f t="shared" si="417"/>
        <v>0</v>
      </c>
      <c r="KS101" s="48">
        <f t="shared" si="417"/>
        <v>0</v>
      </c>
      <c r="KT101" s="48">
        <f t="shared" si="417"/>
        <v>0</v>
      </c>
      <c r="KU101" s="48">
        <f t="shared" si="417"/>
        <v>0</v>
      </c>
      <c r="KV101" s="48">
        <f t="shared" si="417"/>
        <v>0</v>
      </c>
      <c r="KW101" s="48">
        <f t="shared" si="418"/>
        <v>0</v>
      </c>
      <c r="KX101" s="48">
        <f t="shared" si="418"/>
        <v>0</v>
      </c>
      <c r="KY101" s="48">
        <f t="shared" si="418"/>
        <v>0</v>
      </c>
      <c r="KZ101" s="48">
        <f t="shared" si="418"/>
        <v>0</v>
      </c>
      <c r="LA101" s="48">
        <f t="shared" si="418"/>
        <v>0</v>
      </c>
      <c r="LB101" s="48">
        <f t="shared" si="418"/>
        <v>0</v>
      </c>
      <c r="LC101" s="48">
        <f t="shared" si="418"/>
        <v>0</v>
      </c>
      <c r="LD101" s="48">
        <f t="shared" si="418"/>
        <v>0</v>
      </c>
      <c r="LE101" s="48">
        <f t="shared" si="418"/>
        <v>0</v>
      </c>
      <c r="LF101" s="48">
        <f t="shared" si="418"/>
        <v>0</v>
      </c>
      <c r="LG101" s="48">
        <f t="shared" si="419"/>
        <v>0</v>
      </c>
      <c r="LH101" s="48">
        <f t="shared" si="419"/>
        <v>0</v>
      </c>
      <c r="LI101" s="48">
        <f t="shared" si="419"/>
        <v>0</v>
      </c>
      <c r="LJ101" s="48">
        <f t="shared" si="419"/>
        <v>0</v>
      </c>
      <c r="LK101" s="48">
        <f t="shared" si="419"/>
        <v>0</v>
      </c>
      <c r="LL101" s="48">
        <f t="shared" si="419"/>
        <v>0</v>
      </c>
      <c r="LM101" s="48">
        <f t="shared" si="419"/>
        <v>0</v>
      </c>
      <c r="LN101" s="48">
        <f t="shared" si="419"/>
        <v>0</v>
      </c>
      <c r="LO101" s="48">
        <f t="shared" si="419"/>
        <v>4.4751983576649488E-5</v>
      </c>
      <c r="LP101" s="48">
        <f t="shared" si="419"/>
        <v>1.1151658490373781E-4</v>
      </c>
      <c r="LQ101" s="48">
        <f t="shared" si="420"/>
        <v>2.5595687974807398E-4</v>
      </c>
      <c r="LR101" s="48">
        <f t="shared" si="420"/>
        <v>5.8604981628922268E-4</v>
      </c>
      <c r="LS101" s="48">
        <f t="shared" si="420"/>
        <v>1.3658629589843377E-3</v>
      </c>
      <c r="LT101" s="48">
        <f t="shared" si="420"/>
        <v>3.2093238342923826E-3</v>
      </c>
      <c r="LU101" s="48">
        <f t="shared" si="420"/>
        <v>7.8504339864859992E-3</v>
      </c>
      <c r="LV101" s="48">
        <f t="shared" si="420"/>
        <v>1.2976985830460603E-2</v>
      </c>
      <c r="LW101" s="48">
        <f t="shared" si="420"/>
        <v>6.7154609757989992E-3</v>
      </c>
      <c r="LX101" s="48">
        <f t="shared" si="420"/>
        <v>0</v>
      </c>
      <c r="LY101" s="48">
        <f t="shared" si="420"/>
        <v>0</v>
      </c>
      <c r="LZ101" s="48">
        <f t="shared" si="420"/>
        <v>0</v>
      </c>
      <c r="MA101" s="48">
        <f t="shared" si="421"/>
        <v>0</v>
      </c>
      <c r="MB101" s="48">
        <f t="shared" si="421"/>
        <v>0</v>
      </c>
      <c r="MC101" s="48">
        <f t="shared" si="421"/>
        <v>0</v>
      </c>
      <c r="MD101" s="48">
        <f t="shared" si="421"/>
        <v>0</v>
      </c>
      <c r="ME101" s="48">
        <f t="shared" si="421"/>
        <v>0</v>
      </c>
      <c r="MF101" s="48">
        <f t="shared" si="421"/>
        <v>0</v>
      </c>
      <c r="MG101" s="48">
        <f t="shared" si="421"/>
        <v>0</v>
      </c>
      <c r="MH101" s="48">
        <f t="shared" si="421"/>
        <v>0</v>
      </c>
      <c r="MI101" s="48">
        <f t="shared" si="421"/>
        <v>0</v>
      </c>
      <c r="MJ101" s="48">
        <f t="shared" si="421"/>
        <v>0</v>
      </c>
      <c r="MK101" s="48">
        <f t="shared" si="422"/>
        <v>0</v>
      </c>
      <c r="ML101" s="48">
        <f t="shared" si="422"/>
        <v>0</v>
      </c>
      <c r="MM101" s="48">
        <f t="shared" si="422"/>
        <v>0</v>
      </c>
      <c r="MN101" s="48">
        <f t="shared" si="422"/>
        <v>0</v>
      </c>
      <c r="MO101" s="48">
        <f t="shared" si="422"/>
        <v>0</v>
      </c>
      <c r="MP101" s="48">
        <f t="shared" si="422"/>
        <v>0</v>
      </c>
      <c r="MQ101" s="48">
        <f t="shared" si="422"/>
        <v>0</v>
      </c>
      <c r="MR101" s="48">
        <f t="shared" si="422"/>
        <v>0</v>
      </c>
      <c r="MS101" s="48">
        <f t="shared" si="422"/>
        <v>0</v>
      </c>
      <c r="MT101" s="48">
        <f t="shared" si="422"/>
        <v>0</v>
      </c>
      <c r="MU101" s="48">
        <f t="shared" si="423"/>
        <v>0</v>
      </c>
      <c r="MV101" s="48">
        <f t="shared" si="423"/>
        <v>0</v>
      </c>
      <c r="MW101" s="48">
        <f t="shared" si="423"/>
        <v>0</v>
      </c>
      <c r="MX101" s="48">
        <f t="shared" si="423"/>
        <v>0</v>
      </c>
      <c r="MY101" s="48">
        <f t="shared" si="423"/>
        <v>0</v>
      </c>
      <c r="MZ101" s="48">
        <f t="shared" si="423"/>
        <v>0</v>
      </c>
      <c r="NA101" s="48">
        <f t="shared" si="423"/>
        <v>0</v>
      </c>
      <c r="NB101" s="48">
        <f t="shared" si="423"/>
        <v>0</v>
      </c>
      <c r="NC101" s="48">
        <f t="shared" si="423"/>
        <v>0</v>
      </c>
      <c r="ND101" s="48">
        <f t="shared" si="423"/>
        <v>0</v>
      </c>
      <c r="NE101" s="48">
        <f t="shared" si="424"/>
        <v>0</v>
      </c>
      <c r="NF101" s="48">
        <f t="shared" si="424"/>
        <v>0</v>
      </c>
      <c r="NG101" s="48">
        <f t="shared" si="424"/>
        <v>0</v>
      </c>
      <c r="NH101" s="48">
        <f t="shared" si="424"/>
        <v>0</v>
      </c>
      <c r="NI101" s="48">
        <f t="shared" si="424"/>
        <v>0</v>
      </c>
      <c r="NJ101" s="48">
        <f t="shared" si="424"/>
        <v>0</v>
      </c>
      <c r="NK101" s="48">
        <f t="shared" si="424"/>
        <v>0</v>
      </c>
      <c r="NL101" s="48">
        <f t="shared" si="424"/>
        <v>0</v>
      </c>
      <c r="NM101" s="48">
        <f t="shared" si="424"/>
        <v>0</v>
      </c>
      <c r="NN101" s="48">
        <f t="shared" si="424"/>
        <v>0</v>
      </c>
      <c r="NO101" s="48">
        <f t="shared" si="425"/>
        <v>0</v>
      </c>
      <c r="NP101" s="48">
        <f t="shared" si="425"/>
        <v>0</v>
      </c>
      <c r="NQ101" s="48">
        <f t="shared" si="425"/>
        <v>0</v>
      </c>
      <c r="NR101" s="48">
        <f t="shared" si="425"/>
        <v>0</v>
      </c>
      <c r="NS101" s="48">
        <f t="shared" si="425"/>
        <v>0</v>
      </c>
      <c r="NT101" s="48">
        <f t="shared" si="425"/>
        <v>0</v>
      </c>
      <c r="NU101" s="48">
        <f t="shared" si="425"/>
        <v>0</v>
      </c>
      <c r="NV101" s="48">
        <f t="shared" si="425"/>
        <v>0</v>
      </c>
      <c r="NW101" s="48">
        <f t="shared" si="425"/>
        <v>0</v>
      </c>
      <c r="NX101" s="48">
        <f t="shared" si="425"/>
        <v>0</v>
      </c>
      <c r="NY101" s="48">
        <f t="shared" si="426"/>
        <v>0</v>
      </c>
      <c r="NZ101" s="48">
        <f t="shared" si="426"/>
        <v>0</v>
      </c>
      <c r="OA101" s="48">
        <f t="shared" si="426"/>
        <v>0</v>
      </c>
      <c r="OB101" s="48">
        <f t="shared" si="426"/>
        <v>0</v>
      </c>
      <c r="OC101" s="48">
        <f t="shared" si="426"/>
        <v>0</v>
      </c>
      <c r="OD101" s="48">
        <f t="shared" si="426"/>
        <v>0</v>
      </c>
      <c r="OE101" s="48">
        <f t="shared" si="426"/>
        <v>0</v>
      </c>
      <c r="OF101" s="48">
        <f t="shared" si="426"/>
        <v>0</v>
      </c>
      <c r="OG101" s="48">
        <f t="shared" si="426"/>
        <v>0</v>
      </c>
      <c r="OH101" s="48">
        <f t="shared" si="426"/>
        <v>0</v>
      </c>
      <c r="OI101" s="48">
        <f t="shared" si="427"/>
        <v>0</v>
      </c>
      <c r="OJ101" s="48">
        <f t="shared" si="427"/>
        <v>0</v>
      </c>
      <c r="OK101" s="48">
        <f t="shared" si="427"/>
        <v>0</v>
      </c>
      <c r="OL101" s="48">
        <f t="shared" si="427"/>
        <v>0</v>
      </c>
      <c r="OM101" s="48">
        <f t="shared" si="427"/>
        <v>0</v>
      </c>
      <c r="ON101" s="48">
        <f t="shared" si="427"/>
        <v>0</v>
      </c>
      <c r="OO101" s="48">
        <f t="shared" si="427"/>
        <v>0</v>
      </c>
      <c r="OP101" s="48">
        <f t="shared" si="427"/>
        <v>0</v>
      </c>
      <c r="OQ101" s="48">
        <f t="shared" si="427"/>
        <v>0</v>
      </c>
      <c r="OR101" s="48">
        <f t="shared" si="427"/>
        <v>0</v>
      </c>
      <c r="OS101" s="48">
        <f t="shared" si="428"/>
        <v>0</v>
      </c>
      <c r="OT101" s="48">
        <f t="shared" si="428"/>
        <v>0</v>
      </c>
      <c r="OU101" s="48">
        <f t="shared" si="428"/>
        <v>0</v>
      </c>
      <c r="OV101" s="48">
        <f t="shared" si="428"/>
        <v>0</v>
      </c>
      <c r="OW101" s="48">
        <f t="shared" si="428"/>
        <v>0</v>
      </c>
      <c r="OX101" s="48">
        <f t="shared" si="428"/>
        <v>0</v>
      </c>
      <c r="OY101" s="48">
        <f t="shared" si="428"/>
        <v>0</v>
      </c>
      <c r="OZ101" s="48">
        <f t="shared" si="428"/>
        <v>0</v>
      </c>
      <c r="PA101" s="48">
        <f t="shared" si="428"/>
        <v>0</v>
      </c>
      <c r="PB101" s="48">
        <f t="shared" si="428"/>
        <v>0</v>
      </c>
      <c r="PC101" s="48">
        <f t="shared" si="429"/>
        <v>0</v>
      </c>
      <c r="PD101" s="48">
        <f t="shared" si="429"/>
        <v>0</v>
      </c>
      <c r="PE101" s="48">
        <f t="shared" si="429"/>
        <v>0</v>
      </c>
      <c r="PF101" s="48">
        <f t="shared" si="429"/>
        <v>0</v>
      </c>
      <c r="PG101" s="48">
        <f t="shared" si="429"/>
        <v>0</v>
      </c>
      <c r="PH101" s="48">
        <f t="shared" si="429"/>
        <v>0</v>
      </c>
      <c r="PI101" s="48">
        <f t="shared" si="429"/>
        <v>0</v>
      </c>
      <c r="PJ101" s="48">
        <f t="shared" si="429"/>
        <v>0</v>
      </c>
      <c r="PK101" s="48">
        <f t="shared" si="429"/>
        <v>0</v>
      </c>
      <c r="PL101" s="48">
        <f t="shared" si="429"/>
        <v>0</v>
      </c>
      <c r="PM101" s="48">
        <f t="shared" si="429"/>
        <v>0</v>
      </c>
      <c r="PN101" s="48">
        <f t="shared" si="429"/>
        <v>0</v>
      </c>
    </row>
    <row r="102" spans="1:430" x14ac:dyDescent="0.3">
      <c r="A102" s="34">
        <v>1</v>
      </c>
      <c r="B102" s="34">
        <v>10</v>
      </c>
      <c r="C102" s="12"/>
      <c r="D102" s="2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S102" s="22"/>
      <c r="W102" s="46">
        <v>99</v>
      </c>
      <c r="X102" s="49">
        <f t="shared" si="308"/>
        <v>495</v>
      </c>
      <c r="Y102" s="52" t="str">
        <f t="shared" si="430"/>
        <v/>
      </c>
      <c r="Z102" s="63">
        <f t="shared" si="431"/>
        <v>0</v>
      </c>
      <c r="AA102" s="50">
        <f t="shared" si="352"/>
        <v>0</v>
      </c>
      <c r="AB102" s="50">
        <v>0</v>
      </c>
      <c r="AC102" s="62">
        <f t="shared" si="435"/>
        <v>211.7758949671387</v>
      </c>
      <c r="AD102" s="54"/>
      <c r="AE102" s="46">
        <v>100</v>
      </c>
      <c r="AF102" s="51">
        <f t="shared" si="432"/>
        <v>0</v>
      </c>
      <c r="AG102" s="51">
        <f t="shared" si="392"/>
        <v>0</v>
      </c>
      <c r="AH102" s="51">
        <f t="shared" si="392"/>
        <v>0</v>
      </c>
      <c r="AI102" s="51">
        <f t="shared" si="392"/>
        <v>0</v>
      </c>
      <c r="AJ102" s="51">
        <f t="shared" si="392"/>
        <v>0</v>
      </c>
      <c r="AK102" s="51">
        <f t="shared" si="392"/>
        <v>0</v>
      </c>
      <c r="AL102" s="51">
        <f t="shared" si="392"/>
        <v>0</v>
      </c>
      <c r="AM102" s="51">
        <f t="shared" si="392"/>
        <v>0</v>
      </c>
      <c r="AN102" s="51">
        <f t="shared" si="392"/>
        <v>0</v>
      </c>
      <c r="AO102" s="51">
        <f t="shared" si="392"/>
        <v>0</v>
      </c>
      <c r="AP102" s="51">
        <f t="shared" si="392"/>
        <v>0</v>
      </c>
      <c r="AQ102" s="51">
        <f t="shared" si="393"/>
        <v>0</v>
      </c>
      <c r="AR102" s="51">
        <f t="shared" si="393"/>
        <v>0</v>
      </c>
      <c r="AS102" s="51">
        <f t="shared" si="393"/>
        <v>0</v>
      </c>
      <c r="AT102" s="51">
        <f t="shared" si="393"/>
        <v>0</v>
      </c>
      <c r="AU102" s="51">
        <f t="shared" si="393"/>
        <v>0</v>
      </c>
      <c r="AV102" s="51">
        <f t="shared" si="393"/>
        <v>0</v>
      </c>
      <c r="AW102" s="51">
        <f t="shared" si="393"/>
        <v>0</v>
      </c>
      <c r="AX102" s="51">
        <f t="shared" si="393"/>
        <v>0</v>
      </c>
      <c r="AY102" s="51">
        <f t="shared" si="393"/>
        <v>0</v>
      </c>
      <c r="AZ102" s="51">
        <f t="shared" si="393"/>
        <v>0</v>
      </c>
      <c r="BA102" s="51">
        <f t="shared" si="394"/>
        <v>0</v>
      </c>
      <c r="BB102" s="51">
        <f t="shared" si="394"/>
        <v>0</v>
      </c>
      <c r="BC102" s="51">
        <f t="shared" si="394"/>
        <v>0</v>
      </c>
      <c r="BD102" s="51">
        <f t="shared" si="394"/>
        <v>0</v>
      </c>
      <c r="BE102" s="51">
        <f t="shared" si="394"/>
        <v>0</v>
      </c>
      <c r="BF102" s="51">
        <f t="shared" si="394"/>
        <v>0</v>
      </c>
      <c r="BG102" s="51">
        <f t="shared" si="394"/>
        <v>0</v>
      </c>
      <c r="BH102" s="51">
        <f t="shared" si="394"/>
        <v>0</v>
      </c>
      <c r="BI102" s="51">
        <f t="shared" si="394"/>
        <v>0</v>
      </c>
      <c r="BJ102" s="51">
        <f t="shared" si="394"/>
        <v>0</v>
      </c>
      <c r="BK102" s="51">
        <f t="shared" si="395"/>
        <v>0</v>
      </c>
      <c r="BL102" s="51">
        <f t="shared" si="395"/>
        <v>0</v>
      </c>
      <c r="BM102" s="51">
        <f t="shared" si="395"/>
        <v>0</v>
      </c>
      <c r="BN102" s="51">
        <f t="shared" si="395"/>
        <v>0</v>
      </c>
      <c r="BO102" s="51">
        <f t="shared" si="395"/>
        <v>0</v>
      </c>
      <c r="BP102" s="51">
        <f t="shared" si="395"/>
        <v>0</v>
      </c>
      <c r="BQ102" s="51">
        <f t="shared" si="395"/>
        <v>0</v>
      </c>
      <c r="BR102" s="51">
        <f t="shared" si="395"/>
        <v>0</v>
      </c>
      <c r="BS102" s="51">
        <f t="shared" si="395"/>
        <v>0</v>
      </c>
      <c r="BT102" s="51">
        <f t="shared" si="395"/>
        <v>0</v>
      </c>
      <c r="BU102" s="51">
        <f t="shared" si="396"/>
        <v>0</v>
      </c>
      <c r="BV102" s="51">
        <f t="shared" si="396"/>
        <v>0</v>
      </c>
      <c r="BW102" s="51">
        <f t="shared" si="396"/>
        <v>0</v>
      </c>
      <c r="BX102" s="51">
        <f t="shared" si="396"/>
        <v>0</v>
      </c>
      <c r="BY102" s="51">
        <f t="shared" si="396"/>
        <v>0</v>
      </c>
      <c r="BZ102" s="51">
        <f t="shared" si="396"/>
        <v>0</v>
      </c>
      <c r="CA102" s="51">
        <f t="shared" si="396"/>
        <v>0</v>
      </c>
      <c r="CB102" s="51">
        <f t="shared" si="396"/>
        <v>0</v>
      </c>
      <c r="CC102" s="51">
        <f t="shared" si="396"/>
        <v>0</v>
      </c>
      <c r="CD102" s="51">
        <f t="shared" si="396"/>
        <v>0</v>
      </c>
      <c r="CE102" s="51">
        <f t="shared" si="397"/>
        <v>0</v>
      </c>
      <c r="CF102" s="51">
        <f t="shared" si="397"/>
        <v>0</v>
      </c>
      <c r="CG102" s="51">
        <f t="shared" si="397"/>
        <v>0</v>
      </c>
      <c r="CH102" s="51">
        <f t="shared" si="397"/>
        <v>0</v>
      </c>
      <c r="CI102" s="51">
        <f t="shared" si="397"/>
        <v>0</v>
      </c>
      <c r="CJ102" s="51">
        <f t="shared" si="397"/>
        <v>0</v>
      </c>
      <c r="CK102" s="51">
        <f t="shared" si="397"/>
        <v>0</v>
      </c>
      <c r="CL102" s="51">
        <f t="shared" si="397"/>
        <v>0</v>
      </c>
      <c r="CM102" s="51">
        <f t="shared" si="397"/>
        <v>0</v>
      </c>
      <c r="CN102" s="51">
        <f t="shared" si="397"/>
        <v>0</v>
      </c>
      <c r="CO102" s="51">
        <f t="shared" si="398"/>
        <v>0</v>
      </c>
      <c r="CP102" s="51">
        <f t="shared" si="398"/>
        <v>0</v>
      </c>
      <c r="CQ102" s="51">
        <f t="shared" si="398"/>
        <v>0</v>
      </c>
      <c r="CR102" s="51">
        <f t="shared" si="398"/>
        <v>0</v>
      </c>
      <c r="CS102" s="51">
        <f t="shared" si="398"/>
        <v>0</v>
      </c>
      <c r="CT102" s="51">
        <f t="shared" si="398"/>
        <v>0</v>
      </c>
      <c r="CU102" s="51">
        <f t="shared" si="398"/>
        <v>0</v>
      </c>
      <c r="CV102" s="51">
        <f t="shared" si="398"/>
        <v>0</v>
      </c>
      <c r="CW102" s="51">
        <f t="shared" si="398"/>
        <v>0</v>
      </c>
      <c r="CX102" s="51">
        <f t="shared" si="398"/>
        <v>0</v>
      </c>
      <c r="CY102" s="51">
        <f t="shared" si="399"/>
        <v>0</v>
      </c>
      <c r="CZ102" s="51">
        <f t="shared" si="399"/>
        <v>0</v>
      </c>
      <c r="DA102" s="51">
        <f t="shared" si="399"/>
        <v>0</v>
      </c>
      <c r="DB102" s="51">
        <f t="shared" si="399"/>
        <v>0</v>
      </c>
      <c r="DC102" s="51">
        <f t="shared" si="399"/>
        <v>0</v>
      </c>
      <c r="DD102" s="51">
        <f t="shared" si="399"/>
        <v>0</v>
      </c>
      <c r="DE102" s="51">
        <f t="shared" si="399"/>
        <v>0</v>
      </c>
      <c r="DF102" s="51">
        <f t="shared" si="399"/>
        <v>0</v>
      </c>
      <c r="DG102" s="51">
        <f t="shared" si="399"/>
        <v>1.4372901692793086E-5</v>
      </c>
      <c r="DH102" s="51">
        <f t="shared" si="399"/>
        <v>2.7857067307628778E-5</v>
      </c>
      <c r="DI102" s="51">
        <f t="shared" si="400"/>
        <v>4.1075027703360157E-5</v>
      </c>
      <c r="DJ102" s="51">
        <f t="shared" si="400"/>
        <v>5.9699549011322866E-5</v>
      </c>
      <c r="DK102" s="51">
        <f t="shared" si="400"/>
        <v>8.7540741517313391E-5</v>
      </c>
      <c r="DL102" s="51">
        <f t="shared" si="400"/>
        <v>1.2837388479443857E-4</v>
      </c>
      <c r="DM102" s="51">
        <f t="shared" si="400"/>
        <v>1.8776725283595457E-4</v>
      </c>
      <c r="DN102" s="51">
        <f t="shared" si="400"/>
        <v>2.7490993918839258E-4</v>
      </c>
      <c r="DO102" s="51">
        <f t="shared" si="400"/>
        <v>4.0443968208431289E-4</v>
      </c>
      <c r="DP102" s="51">
        <f t="shared" si="400"/>
        <v>5.9827068957529241E-4</v>
      </c>
      <c r="DQ102" s="51">
        <f t="shared" si="400"/>
        <v>8.8742146466493359E-4</v>
      </c>
      <c r="DR102" s="51">
        <f t="shared" si="400"/>
        <v>1.3138426304416823E-3</v>
      </c>
      <c r="DS102" s="51">
        <f t="shared" si="401"/>
        <v>1.9322447552118155E-3</v>
      </c>
      <c r="DT102" s="51">
        <f t="shared" si="401"/>
        <v>2.9578823769679957E-3</v>
      </c>
      <c r="DU102" s="51">
        <f t="shared" si="401"/>
        <v>4.3725776573519236E-3</v>
      </c>
      <c r="DV102" s="51">
        <f t="shared" si="401"/>
        <v>5.6037913669719245E-3</v>
      </c>
      <c r="DW102" s="51">
        <f t="shared" si="401"/>
        <v>6.0067150249743864E-3</v>
      </c>
      <c r="DX102" s="51">
        <f t="shared" si="401"/>
        <v>5.0334268353983951E-3</v>
      </c>
      <c r="DY102" s="51">
        <f t="shared" si="401"/>
        <v>2.648818732339102E-3</v>
      </c>
      <c r="DZ102" s="51">
        <f t="shared" si="401"/>
        <v>7.6072713075802073E-4</v>
      </c>
      <c r="EA102" s="51">
        <f t="shared" si="401"/>
        <v>0</v>
      </c>
      <c r="EB102" s="51">
        <f t="shared" si="401"/>
        <v>0</v>
      </c>
      <c r="EC102" s="51">
        <f t="shared" si="402"/>
        <v>0</v>
      </c>
      <c r="ED102" s="51">
        <f t="shared" si="402"/>
        <v>0</v>
      </c>
      <c r="EE102" s="51">
        <f t="shared" si="402"/>
        <v>0</v>
      </c>
      <c r="EF102" s="51">
        <f t="shared" si="402"/>
        <v>0</v>
      </c>
      <c r="EG102" s="51">
        <f t="shared" si="402"/>
        <v>0</v>
      </c>
      <c r="EH102" s="51">
        <f t="shared" si="402"/>
        <v>0</v>
      </c>
      <c r="EI102" s="51">
        <f t="shared" si="402"/>
        <v>0</v>
      </c>
      <c r="EJ102" s="51">
        <f t="shared" si="402"/>
        <v>0</v>
      </c>
      <c r="EK102" s="51">
        <f t="shared" si="402"/>
        <v>0</v>
      </c>
      <c r="EL102" s="51">
        <f t="shared" si="402"/>
        <v>0</v>
      </c>
      <c r="EM102" s="51">
        <f t="shared" si="403"/>
        <v>0</v>
      </c>
      <c r="EN102" s="51">
        <f t="shared" si="403"/>
        <v>0</v>
      </c>
      <c r="EO102" s="51">
        <f t="shared" si="403"/>
        <v>0</v>
      </c>
      <c r="EP102" s="51">
        <f t="shared" si="403"/>
        <v>0</v>
      </c>
      <c r="EQ102" s="51">
        <f t="shared" si="403"/>
        <v>0</v>
      </c>
      <c r="ER102" s="51">
        <f t="shared" si="403"/>
        <v>0</v>
      </c>
      <c r="ES102" s="51">
        <f t="shared" si="403"/>
        <v>0</v>
      </c>
      <c r="ET102" s="51">
        <f t="shared" si="403"/>
        <v>0</v>
      </c>
      <c r="EU102" s="51">
        <f t="shared" si="403"/>
        <v>0</v>
      </c>
      <c r="EV102" s="51">
        <f t="shared" si="403"/>
        <v>0</v>
      </c>
      <c r="EW102" s="51">
        <f t="shared" si="404"/>
        <v>0</v>
      </c>
      <c r="EX102" s="51">
        <f t="shared" si="404"/>
        <v>0</v>
      </c>
      <c r="EY102" s="51">
        <f t="shared" si="404"/>
        <v>0</v>
      </c>
      <c r="EZ102" s="51">
        <f t="shared" si="404"/>
        <v>0</v>
      </c>
      <c r="FA102" s="51">
        <f t="shared" si="404"/>
        <v>0</v>
      </c>
      <c r="FB102" s="51">
        <f t="shared" si="404"/>
        <v>0</v>
      </c>
      <c r="FC102" s="51">
        <f t="shared" si="404"/>
        <v>0</v>
      </c>
      <c r="FD102" s="51">
        <f t="shared" si="404"/>
        <v>0</v>
      </c>
      <c r="FE102" s="51">
        <f t="shared" si="404"/>
        <v>0</v>
      </c>
      <c r="FF102" s="51">
        <f t="shared" si="404"/>
        <v>0</v>
      </c>
      <c r="FG102" s="51">
        <f t="shared" si="405"/>
        <v>0</v>
      </c>
      <c r="FH102" s="51">
        <f t="shared" si="405"/>
        <v>0</v>
      </c>
      <c r="FI102" s="51">
        <f t="shared" si="405"/>
        <v>0</v>
      </c>
      <c r="FJ102" s="51">
        <f t="shared" si="405"/>
        <v>0</v>
      </c>
      <c r="FK102" s="51">
        <f t="shared" si="405"/>
        <v>0</v>
      </c>
      <c r="FL102" s="51">
        <f t="shared" si="405"/>
        <v>0</v>
      </c>
      <c r="FM102" s="51">
        <f t="shared" si="405"/>
        <v>0</v>
      </c>
      <c r="FN102" s="51">
        <f t="shared" si="405"/>
        <v>0</v>
      </c>
      <c r="FO102" s="51">
        <f t="shared" si="405"/>
        <v>0</v>
      </c>
      <c r="FP102" s="51">
        <f t="shared" si="405"/>
        <v>0</v>
      </c>
      <c r="FQ102" s="51">
        <f t="shared" si="406"/>
        <v>0</v>
      </c>
      <c r="FR102" s="51">
        <f t="shared" si="406"/>
        <v>0</v>
      </c>
      <c r="FS102" s="51">
        <f t="shared" si="406"/>
        <v>0</v>
      </c>
      <c r="FT102" s="51">
        <f t="shared" si="406"/>
        <v>0</v>
      </c>
      <c r="FU102" s="51">
        <f t="shared" si="406"/>
        <v>0</v>
      </c>
      <c r="FV102" s="51">
        <f t="shared" si="406"/>
        <v>0</v>
      </c>
      <c r="FW102" s="51">
        <f t="shared" si="406"/>
        <v>0</v>
      </c>
      <c r="FX102" s="51">
        <f t="shared" si="406"/>
        <v>0</v>
      </c>
      <c r="FY102" s="51">
        <f t="shared" si="406"/>
        <v>0</v>
      </c>
      <c r="FZ102" s="51">
        <f t="shared" si="406"/>
        <v>0</v>
      </c>
      <c r="GA102" s="51">
        <f t="shared" si="407"/>
        <v>0</v>
      </c>
      <c r="GB102" s="51">
        <f t="shared" si="407"/>
        <v>0</v>
      </c>
      <c r="GC102" s="51">
        <f t="shared" si="407"/>
        <v>0</v>
      </c>
      <c r="GD102" s="51">
        <f t="shared" si="407"/>
        <v>0</v>
      </c>
      <c r="GE102" s="51">
        <f t="shared" si="407"/>
        <v>0</v>
      </c>
      <c r="GF102" s="51">
        <f t="shared" si="407"/>
        <v>0</v>
      </c>
      <c r="GG102" s="51">
        <f t="shared" si="407"/>
        <v>0</v>
      </c>
      <c r="GH102" s="51">
        <f t="shared" si="407"/>
        <v>0</v>
      </c>
      <c r="GI102" s="51">
        <f t="shared" si="407"/>
        <v>0</v>
      </c>
      <c r="GJ102" s="51">
        <f t="shared" si="407"/>
        <v>0</v>
      </c>
      <c r="GK102" s="51">
        <f t="shared" si="408"/>
        <v>0</v>
      </c>
      <c r="GL102" s="51">
        <f t="shared" si="408"/>
        <v>0</v>
      </c>
      <c r="GM102" s="51">
        <f t="shared" si="408"/>
        <v>0</v>
      </c>
      <c r="GN102" s="51">
        <f t="shared" si="408"/>
        <v>0</v>
      </c>
      <c r="GO102" s="51">
        <f t="shared" si="408"/>
        <v>0</v>
      </c>
      <c r="GP102" s="51">
        <f t="shared" si="408"/>
        <v>0</v>
      </c>
      <c r="GQ102" s="51">
        <f t="shared" si="408"/>
        <v>0</v>
      </c>
      <c r="GR102" s="51">
        <f t="shared" si="408"/>
        <v>0</v>
      </c>
      <c r="GS102" s="51">
        <f t="shared" si="408"/>
        <v>0</v>
      </c>
      <c r="GT102" s="51">
        <f t="shared" si="408"/>
        <v>0</v>
      </c>
      <c r="GU102" s="51">
        <f t="shared" si="409"/>
        <v>0</v>
      </c>
      <c r="GV102" s="51">
        <f t="shared" si="409"/>
        <v>0</v>
      </c>
      <c r="GW102" s="51">
        <f t="shared" si="409"/>
        <v>0</v>
      </c>
      <c r="GX102" s="51">
        <f t="shared" si="409"/>
        <v>0</v>
      </c>
      <c r="GY102" s="51">
        <f t="shared" si="409"/>
        <v>0</v>
      </c>
      <c r="GZ102" s="51">
        <f t="shared" si="409"/>
        <v>0</v>
      </c>
      <c r="HA102" s="51">
        <f t="shared" si="409"/>
        <v>0</v>
      </c>
      <c r="HB102" s="51">
        <f t="shared" si="409"/>
        <v>0</v>
      </c>
      <c r="HC102" s="51">
        <f t="shared" si="409"/>
        <v>0</v>
      </c>
      <c r="HD102" s="51">
        <f t="shared" si="409"/>
        <v>0</v>
      </c>
      <c r="HE102" s="51">
        <f t="shared" si="410"/>
        <v>0</v>
      </c>
      <c r="HF102" s="51">
        <f t="shared" si="410"/>
        <v>0</v>
      </c>
      <c r="HG102" s="51">
        <f t="shared" si="410"/>
        <v>0</v>
      </c>
      <c r="HH102" s="51">
        <f t="shared" si="410"/>
        <v>0</v>
      </c>
      <c r="HI102" s="51">
        <f t="shared" si="410"/>
        <v>0</v>
      </c>
      <c r="HJ102" s="51">
        <f t="shared" si="410"/>
        <v>0</v>
      </c>
      <c r="HK102" s="51">
        <f t="shared" si="410"/>
        <v>0</v>
      </c>
      <c r="HL102" s="51">
        <f t="shared" si="410"/>
        <v>0</v>
      </c>
      <c r="HM102" s="51">
        <f t="shared" si="410"/>
        <v>0</v>
      </c>
      <c r="HN102" s="51">
        <f t="shared" si="410"/>
        <v>0</v>
      </c>
      <c r="HO102" s="51">
        <f t="shared" si="410"/>
        <v>0</v>
      </c>
      <c r="HP102" s="51">
        <f t="shared" si="410"/>
        <v>0</v>
      </c>
      <c r="HR102" s="46">
        <v>99</v>
      </c>
      <c r="HS102" s="49">
        <f t="shared" si="310"/>
        <v>495</v>
      </c>
      <c r="HT102" s="52" t="str">
        <f t="shared" si="311"/>
        <v/>
      </c>
      <c r="HU102" s="63">
        <f t="shared" si="312"/>
        <v>0</v>
      </c>
      <c r="HV102" s="50">
        <f t="shared" si="353"/>
        <v>0</v>
      </c>
      <c r="HW102" s="50" t="str">
        <f t="shared" si="433"/>
        <v>08:15</v>
      </c>
      <c r="HX102" s="50">
        <v>0</v>
      </c>
      <c r="HY102" s="62">
        <f>HY101+HX102*Escenario1!$D$15*0.06</f>
        <v>468.72665229745769</v>
      </c>
      <c r="HZ102" s="50">
        <f t="shared" si="313"/>
        <v>0</v>
      </c>
      <c r="IA102" s="64">
        <f>IA101+HZ102*Escenario1!$D$15*0.06</f>
        <v>258.16395932323189</v>
      </c>
      <c r="IB102" s="54"/>
      <c r="IC102" s="47">
        <v>100</v>
      </c>
      <c r="ID102" s="48">
        <f t="shared" si="434"/>
        <v>0</v>
      </c>
      <c r="IE102" s="48">
        <f t="shared" si="411"/>
        <v>0</v>
      </c>
      <c r="IF102" s="48">
        <f t="shared" si="411"/>
        <v>0</v>
      </c>
      <c r="IG102" s="48">
        <f t="shared" si="411"/>
        <v>0</v>
      </c>
      <c r="IH102" s="48">
        <f t="shared" si="411"/>
        <v>0</v>
      </c>
      <c r="II102" s="48">
        <f t="shared" si="411"/>
        <v>0</v>
      </c>
      <c r="IJ102" s="48">
        <f t="shared" si="411"/>
        <v>0</v>
      </c>
      <c r="IK102" s="48">
        <f t="shared" si="411"/>
        <v>0</v>
      </c>
      <c r="IL102" s="48">
        <f t="shared" si="411"/>
        <v>0</v>
      </c>
      <c r="IM102" s="48">
        <f t="shared" si="411"/>
        <v>0</v>
      </c>
      <c r="IN102" s="48">
        <f t="shared" si="411"/>
        <v>0</v>
      </c>
      <c r="IO102" s="48">
        <f t="shared" si="412"/>
        <v>0</v>
      </c>
      <c r="IP102" s="48">
        <f t="shared" si="412"/>
        <v>0</v>
      </c>
      <c r="IQ102" s="48">
        <f t="shared" si="412"/>
        <v>0</v>
      </c>
      <c r="IR102" s="48">
        <f t="shared" si="412"/>
        <v>0</v>
      </c>
      <c r="IS102" s="48">
        <f t="shared" si="412"/>
        <v>0</v>
      </c>
      <c r="IT102" s="48">
        <f t="shared" si="412"/>
        <v>0</v>
      </c>
      <c r="IU102" s="48">
        <f t="shared" si="412"/>
        <v>0</v>
      </c>
      <c r="IV102" s="48">
        <f t="shared" si="412"/>
        <v>0</v>
      </c>
      <c r="IW102" s="48">
        <f t="shared" si="412"/>
        <v>0</v>
      </c>
      <c r="IX102" s="48">
        <f t="shared" si="412"/>
        <v>0</v>
      </c>
      <c r="IY102" s="48">
        <f t="shared" si="413"/>
        <v>0</v>
      </c>
      <c r="IZ102" s="48">
        <f t="shared" si="413"/>
        <v>0</v>
      </c>
      <c r="JA102" s="48">
        <f t="shared" si="413"/>
        <v>0</v>
      </c>
      <c r="JB102" s="48">
        <f t="shared" si="413"/>
        <v>0</v>
      </c>
      <c r="JC102" s="48">
        <f t="shared" si="413"/>
        <v>0</v>
      </c>
      <c r="JD102" s="48">
        <f t="shared" si="413"/>
        <v>0</v>
      </c>
      <c r="JE102" s="48">
        <f t="shared" si="413"/>
        <v>0</v>
      </c>
      <c r="JF102" s="48">
        <f t="shared" si="413"/>
        <v>0</v>
      </c>
      <c r="JG102" s="48">
        <f t="shared" si="413"/>
        <v>0</v>
      </c>
      <c r="JH102" s="48">
        <f t="shared" si="413"/>
        <v>0</v>
      </c>
      <c r="JI102" s="48">
        <f t="shared" si="414"/>
        <v>0</v>
      </c>
      <c r="JJ102" s="48">
        <f t="shared" si="414"/>
        <v>0</v>
      </c>
      <c r="JK102" s="48">
        <f t="shared" si="414"/>
        <v>0</v>
      </c>
      <c r="JL102" s="48">
        <f t="shared" si="414"/>
        <v>0</v>
      </c>
      <c r="JM102" s="48">
        <f t="shared" si="414"/>
        <v>0</v>
      </c>
      <c r="JN102" s="48">
        <f t="shared" si="414"/>
        <v>0</v>
      </c>
      <c r="JO102" s="48">
        <f t="shared" si="414"/>
        <v>0</v>
      </c>
      <c r="JP102" s="48">
        <f t="shared" si="414"/>
        <v>0</v>
      </c>
      <c r="JQ102" s="48">
        <f t="shared" si="414"/>
        <v>0</v>
      </c>
      <c r="JR102" s="48">
        <f t="shared" si="414"/>
        <v>0</v>
      </c>
      <c r="JS102" s="48">
        <f t="shared" si="415"/>
        <v>0</v>
      </c>
      <c r="JT102" s="48">
        <f t="shared" si="415"/>
        <v>0</v>
      </c>
      <c r="JU102" s="48">
        <f t="shared" si="415"/>
        <v>0</v>
      </c>
      <c r="JV102" s="48">
        <f t="shared" si="415"/>
        <v>0</v>
      </c>
      <c r="JW102" s="48">
        <f t="shared" si="415"/>
        <v>0</v>
      </c>
      <c r="JX102" s="48">
        <f t="shared" si="415"/>
        <v>0</v>
      </c>
      <c r="JY102" s="48">
        <f t="shared" si="415"/>
        <v>0</v>
      </c>
      <c r="JZ102" s="48">
        <f t="shared" si="415"/>
        <v>0</v>
      </c>
      <c r="KA102" s="48">
        <f t="shared" si="415"/>
        <v>0</v>
      </c>
      <c r="KB102" s="48">
        <f t="shared" si="415"/>
        <v>0</v>
      </c>
      <c r="KC102" s="48">
        <f t="shared" si="416"/>
        <v>0</v>
      </c>
      <c r="KD102" s="48">
        <f t="shared" si="416"/>
        <v>0</v>
      </c>
      <c r="KE102" s="48">
        <f t="shared" si="416"/>
        <v>0</v>
      </c>
      <c r="KF102" s="48">
        <f t="shared" si="416"/>
        <v>0</v>
      </c>
      <c r="KG102" s="48">
        <f t="shared" si="416"/>
        <v>0</v>
      </c>
      <c r="KH102" s="48">
        <f t="shared" si="416"/>
        <v>0</v>
      </c>
      <c r="KI102" s="48">
        <f t="shared" si="416"/>
        <v>0</v>
      </c>
      <c r="KJ102" s="48">
        <f t="shared" si="416"/>
        <v>0</v>
      </c>
      <c r="KK102" s="48">
        <f t="shared" si="416"/>
        <v>0</v>
      </c>
      <c r="KL102" s="48">
        <f t="shared" si="416"/>
        <v>0</v>
      </c>
      <c r="KM102" s="48">
        <f t="shared" si="417"/>
        <v>0</v>
      </c>
      <c r="KN102" s="48">
        <f t="shared" si="417"/>
        <v>0</v>
      </c>
      <c r="KO102" s="48">
        <f t="shared" si="417"/>
        <v>0</v>
      </c>
      <c r="KP102" s="48">
        <f t="shared" si="417"/>
        <v>0</v>
      </c>
      <c r="KQ102" s="48">
        <f t="shared" si="417"/>
        <v>0</v>
      </c>
      <c r="KR102" s="48">
        <f t="shared" si="417"/>
        <v>0</v>
      </c>
      <c r="KS102" s="48">
        <f t="shared" si="417"/>
        <v>0</v>
      </c>
      <c r="KT102" s="48">
        <f t="shared" si="417"/>
        <v>0</v>
      </c>
      <c r="KU102" s="48">
        <f t="shared" si="417"/>
        <v>0</v>
      </c>
      <c r="KV102" s="48">
        <f t="shared" si="417"/>
        <v>0</v>
      </c>
      <c r="KW102" s="48">
        <f t="shared" si="418"/>
        <v>0</v>
      </c>
      <c r="KX102" s="48">
        <f t="shared" si="418"/>
        <v>0</v>
      </c>
      <c r="KY102" s="48">
        <f t="shared" si="418"/>
        <v>0</v>
      </c>
      <c r="KZ102" s="48">
        <f t="shared" si="418"/>
        <v>0</v>
      </c>
      <c r="LA102" s="48">
        <f t="shared" si="418"/>
        <v>0</v>
      </c>
      <c r="LB102" s="48">
        <f t="shared" si="418"/>
        <v>0</v>
      </c>
      <c r="LC102" s="48">
        <f t="shared" si="418"/>
        <v>0</v>
      </c>
      <c r="LD102" s="48">
        <f t="shared" si="418"/>
        <v>0</v>
      </c>
      <c r="LE102" s="48">
        <f t="shared" si="418"/>
        <v>0</v>
      </c>
      <c r="LF102" s="48">
        <f t="shared" si="418"/>
        <v>0</v>
      </c>
      <c r="LG102" s="48">
        <f t="shared" si="419"/>
        <v>0</v>
      </c>
      <c r="LH102" s="48">
        <f t="shared" si="419"/>
        <v>0</v>
      </c>
      <c r="LI102" s="48">
        <f t="shared" si="419"/>
        <v>0</v>
      </c>
      <c r="LJ102" s="48">
        <f t="shared" si="419"/>
        <v>0</v>
      </c>
      <c r="LK102" s="48">
        <f t="shared" si="419"/>
        <v>0</v>
      </c>
      <c r="LL102" s="48">
        <f t="shared" si="419"/>
        <v>0</v>
      </c>
      <c r="LM102" s="48">
        <f t="shared" si="419"/>
        <v>0</v>
      </c>
      <c r="LN102" s="48">
        <f t="shared" si="419"/>
        <v>0</v>
      </c>
      <c r="LO102" s="48">
        <f t="shared" si="419"/>
        <v>0</v>
      </c>
      <c r="LP102" s="48">
        <f t="shared" si="419"/>
        <v>4.4751983576649488E-5</v>
      </c>
      <c r="LQ102" s="48">
        <f t="shared" si="420"/>
        <v>1.1151658490373781E-4</v>
      </c>
      <c r="LR102" s="48">
        <f t="shared" si="420"/>
        <v>2.5595687974807398E-4</v>
      </c>
      <c r="LS102" s="48">
        <f t="shared" si="420"/>
        <v>5.8604981628922268E-4</v>
      </c>
      <c r="LT102" s="48">
        <f t="shared" si="420"/>
        <v>1.3658629589843377E-3</v>
      </c>
      <c r="LU102" s="48">
        <f t="shared" si="420"/>
        <v>3.2093238342923826E-3</v>
      </c>
      <c r="LV102" s="48">
        <f t="shared" si="420"/>
        <v>7.8504339864859992E-3</v>
      </c>
      <c r="LW102" s="48">
        <f t="shared" si="420"/>
        <v>1.2976985830460603E-2</v>
      </c>
      <c r="LX102" s="48">
        <f t="shared" si="420"/>
        <v>6.7154609757989992E-3</v>
      </c>
      <c r="LY102" s="48">
        <f t="shared" si="420"/>
        <v>0</v>
      </c>
      <c r="LZ102" s="48">
        <f t="shared" si="420"/>
        <v>0</v>
      </c>
      <c r="MA102" s="48">
        <f t="shared" si="421"/>
        <v>0</v>
      </c>
      <c r="MB102" s="48">
        <f t="shared" si="421"/>
        <v>0</v>
      </c>
      <c r="MC102" s="48">
        <f t="shared" si="421"/>
        <v>0</v>
      </c>
      <c r="MD102" s="48">
        <f t="shared" si="421"/>
        <v>0</v>
      </c>
      <c r="ME102" s="48">
        <f t="shared" si="421"/>
        <v>0</v>
      </c>
      <c r="MF102" s="48">
        <f t="shared" si="421"/>
        <v>0</v>
      </c>
      <c r="MG102" s="48">
        <f t="shared" si="421"/>
        <v>0</v>
      </c>
      <c r="MH102" s="48">
        <f t="shared" si="421"/>
        <v>0</v>
      </c>
      <c r="MI102" s="48">
        <f t="shared" si="421"/>
        <v>0</v>
      </c>
      <c r="MJ102" s="48">
        <f t="shared" si="421"/>
        <v>0</v>
      </c>
      <c r="MK102" s="48">
        <f t="shared" si="422"/>
        <v>0</v>
      </c>
      <c r="ML102" s="48">
        <f t="shared" si="422"/>
        <v>0</v>
      </c>
      <c r="MM102" s="48">
        <f t="shared" si="422"/>
        <v>0</v>
      </c>
      <c r="MN102" s="48">
        <f t="shared" si="422"/>
        <v>0</v>
      </c>
      <c r="MO102" s="48">
        <f t="shared" si="422"/>
        <v>0</v>
      </c>
      <c r="MP102" s="48">
        <f t="shared" si="422"/>
        <v>0</v>
      </c>
      <c r="MQ102" s="48">
        <f t="shared" si="422"/>
        <v>0</v>
      </c>
      <c r="MR102" s="48">
        <f t="shared" si="422"/>
        <v>0</v>
      </c>
      <c r="MS102" s="48">
        <f t="shared" si="422"/>
        <v>0</v>
      </c>
      <c r="MT102" s="48">
        <f t="shared" si="422"/>
        <v>0</v>
      </c>
      <c r="MU102" s="48">
        <f t="shared" si="423"/>
        <v>0</v>
      </c>
      <c r="MV102" s="48">
        <f t="shared" si="423"/>
        <v>0</v>
      </c>
      <c r="MW102" s="48">
        <f t="shared" si="423"/>
        <v>0</v>
      </c>
      <c r="MX102" s="48">
        <f t="shared" si="423"/>
        <v>0</v>
      </c>
      <c r="MY102" s="48">
        <f t="shared" si="423"/>
        <v>0</v>
      </c>
      <c r="MZ102" s="48">
        <f t="shared" si="423"/>
        <v>0</v>
      </c>
      <c r="NA102" s="48">
        <f t="shared" si="423"/>
        <v>0</v>
      </c>
      <c r="NB102" s="48">
        <f t="shared" si="423"/>
        <v>0</v>
      </c>
      <c r="NC102" s="48">
        <f t="shared" si="423"/>
        <v>0</v>
      </c>
      <c r="ND102" s="48">
        <f t="shared" si="423"/>
        <v>0</v>
      </c>
      <c r="NE102" s="48">
        <f t="shared" si="424"/>
        <v>0</v>
      </c>
      <c r="NF102" s="48">
        <f t="shared" si="424"/>
        <v>0</v>
      </c>
      <c r="NG102" s="48">
        <f t="shared" si="424"/>
        <v>0</v>
      </c>
      <c r="NH102" s="48">
        <f t="shared" si="424"/>
        <v>0</v>
      </c>
      <c r="NI102" s="48">
        <f t="shared" si="424"/>
        <v>0</v>
      </c>
      <c r="NJ102" s="48">
        <f t="shared" si="424"/>
        <v>0</v>
      </c>
      <c r="NK102" s="48">
        <f t="shared" si="424"/>
        <v>0</v>
      </c>
      <c r="NL102" s="48">
        <f t="shared" si="424"/>
        <v>0</v>
      </c>
      <c r="NM102" s="48">
        <f t="shared" si="424"/>
        <v>0</v>
      </c>
      <c r="NN102" s="48">
        <f t="shared" si="424"/>
        <v>0</v>
      </c>
      <c r="NO102" s="48">
        <f t="shared" si="425"/>
        <v>0</v>
      </c>
      <c r="NP102" s="48">
        <f t="shared" si="425"/>
        <v>0</v>
      </c>
      <c r="NQ102" s="48">
        <f t="shared" si="425"/>
        <v>0</v>
      </c>
      <c r="NR102" s="48">
        <f t="shared" si="425"/>
        <v>0</v>
      </c>
      <c r="NS102" s="48">
        <f t="shared" si="425"/>
        <v>0</v>
      </c>
      <c r="NT102" s="48">
        <f t="shared" si="425"/>
        <v>0</v>
      </c>
      <c r="NU102" s="48">
        <f t="shared" si="425"/>
        <v>0</v>
      </c>
      <c r="NV102" s="48">
        <f t="shared" si="425"/>
        <v>0</v>
      </c>
      <c r="NW102" s="48">
        <f t="shared" si="425"/>
        <v>0</v>
      </c>
      <c r="NX102" s="48">
        <f t="shared" si="425"/>
        <v>0</v>
      </c>
      <c r="NY102" s="48">
        <f t="shared" si="426"/>
        <v>0</v>
      </c>
      <c r="NZ102" s="48">
        <f t="shared" si="426"/>
        <v>0</v>
      </c>
      <c r="OA102" s="48">
        <f t="shared" si="426"/>
        <v>0</v>
      </c>
      <c r="OB102" s="48">
        <f t="shared" si="426"/>
        <v>0</v>
      </c>
      <c r="OC102" s="48">
        <f t="shared" si="426"/>
        <v>0</v>
      </c>
      <c r="OD102" s="48">
        <f t="shared" si="426"/>
        <v>0</v>
      </c>
      <c r="OE102" s="48">
        <f t="shared" si="426"/>
        <v>0</v>
      </c>
      <c r="OF102" s="48">
        <f t="shared" si="426"/>
        <v>0</v>
      </c>
      <c r="OG102" s="48">
        <f t="shared" si="426"/>
        <v>0</v>
      </c>
      <c r="OH102" s="48">
        <f t="shared" si="426"/>
        <v>0</v>
      </c>
      <c r="OI102" s="48">
        <f t="shared" si="427"/>
        <v>0</v>
      </c>
      <c r="OJ102" s="48">
        <f t="shared" si="427"/>
        <v>0</v>
      </c>
      <c r="OK102" s="48">
        <f t="shared" si="427"/>
        <v>0</v>
      </c>
      <c r="OL102" s="48">
        <f t="shared" si="427"/>
        <v>0</v>
      </c>
      <c r="OM102" s="48">
        <f t="shared" si="427"/>
        <v>0</v>
      </c>
      <c r="ON102" s="48">
        <f t="shared" si="427"/>
        <v>0</v>
      </c>
      <c r="OO102" s="48">
        <f t="shared" si="427"/>
        <v>0</v>
      </c>
      <c r="OP102" s="48">
        <f t="shared" si="427"/>
        <v>0</v>
      </c>
      <c r="OQ102" s="48">
        <f t="shared" si="427"/>
        <v>0</v>
      </c>
      <c r="OR102" s="48">
        <f t="shared" si="427"/>
        <v>0</v>
      </c>
      <c r="OS102" s="48">
        <f t="shared" si="428"/>
        <v>0</v>
      </c>
      <c r="OT102" s="48">
        <f t="shared" si="428"/>
        <v>0</v>
      </c>
      <c r="OU102" s="48">
        <f t="shared" si="428"/>
        <v>0</v>
      </c>
      <c r="OV102" s="48">
        <f t="shared" si="428"/>
        <v>0</v>
      </c>
      <c r="OW102" s="48">
        <f t="shared" si="428"/>
        <v>0</v>
      </c>
      <c r="OX102" s="48">
        <f t="shared" si="428"/>
        <v>0</v>
      </c>
      <c r="OY102" s="48">
        <f t="shared" si="428"/>
        <v>0</v>
      </c>
      <c r="OZ102" s="48">
        <f t="shared" si="428"/>
        <v>0</v>
      </c>
      <c r="PA102" s="48">
        <f t="shared" si="428"/>
        <v>0</v>
      </c>
      <c r="PB102" s="48">
        <f t="shared" si="428"/>
        <v>0</v>
      </c>
      <c r="PC102" s="48">
        <f t="shared" si="429"/>
        <v>0</v>
      </c>
      <c r="PD102" s="48">
        <f t="shared" si="429"/>
        <v>0</v>
      </c>
      <c r="PE102" s="48">
        <f t="shared" si="429"/>
        <v>0</v>
      </c>
      <c r="PF102" s="48">
        <f t="shared" si="429"/>
        <v>0</v>
      </c>
      <c r="PG102" s="48">
        <f t="shared" si="429"/>
        <v>0</v>
      </c>
      <c r="PH102" s="48">
        <f t="shared" si="429"/>
        <v>0</v>
      </c>
      <c r="PI102" s="48">
        <f t="shared" si="429"/>
        <v>0</v>
      </c>
      <c r="PJ102" s="48">
        <f t="shared" si="429"/>
        <v>0</v>
      </c>
      <c r="PK102" s="48">
        <f t="shared" si="429"/>
        <v>0</v>
      </c>
      <c r="PL102" s="48">
        <f t="shared" si="429"/>
        <v>0</v>
      </c>
      <c r="PM102" s="48">
        <f t="shared" si="429"/>
        <v>0</v>
      </c>
      <c r="PN102" s="48">
        <f t="shared" si="429"/>
        <v>0</v>
      </c>
    </row>
    <row r="103" spans="1:430" x14ac:dyDescent="0.3">
      <c r="A103" s="34">
        <v>1.1000000000000001</v>
      </c>
      <c r="B103" s="34">
        <v>11</v>
      </c>
      <c r="C103" s="12"/>
      <c r="D103" s="2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S103" s="22"/>
      <c r="W103" s="46">
        <v>100</v>
      </c>
      <c r="X103" s="49">
        <f t="shared" si="308"/>
        <v>500</v>
      </c>
      <c r="Y103" s="52" t="str">
        <f t="shared" si="430"/>
        <v/>
      </c>
      <c r="Z103" s="63">
        <f t="shared" si="431"/>
        <v>0</v>
      </c>
      <c r="AA103" s="50">
        <f t="shared" si="352"/>
        <v>0</v>
      </c>
      <c r="AB103" s="50">
        <v>0</v>
      </c>
      <c r="AC103" s="62">
        <f t="shared" si="435"/>
        <v>211.7758949671387</v>
      </c>
      <c r="AD103" s="54"/>
      <c r="AE103" s="46">
        <v>101</v>
      </c>
      <c r="AF103" s="51">
        <f t="shared" si="432"/>
        <v>0</v>
      </c>
      <c r="AG103" s="51">
        <f t="shared" si="392"/>
        <v>0</v>
      </c>
      <c r="AH103" s="51">
        <f t="shared" si="392"/>
        <v>0</v>
      </c>
      <c r="AI103" s="51">
        <f t="shared" si="392"/>
        <v>0</v>
      </c>
      <c r="AJ103" s="51">
        <f t="shared" si="392"/>
        <v>0</v>
      </c>
      <c r="AK103" s="51">
        <f t="shared" si="392"/>
        <v>0</v>
      </c>
      <c r="AL103" s="51">
        <f t="shared" si="392"/>
        <v>0</v>
      </c>
      <c r="AM103" s="51">
        <f t="shared" si="392"/>
        <v>0</v>
      </c>
      <c r="AN103" s="51">
        <f t="shared" si="392"/>
        <v>0</v>
      </c>
      <c r="AO103" s="51">
        <f t="shared" si="392"/>
        <v>0</v>
      </c>
      <c r="AP103" s="51">
        <f t="shared" si="392"/>
        <v>0</v>
      </c>
      <c r="AQ103" s="51">
        <f t="shared" si="393"/>
        <v>0</v>
      </c>
      <c r="AR103" s="51">
        <f t="shared" si="393"/>
        <v>0</v>
      </c>
      <c r="AS103" s="51">
        <f t="shared" si="393"/>
        <v>0</v>
      </c>
      <c r="AT103" s="51">
        <f t="shared" si="393"/>
        <v>0</v>
      </c>
      <c r="AU103" s="51">
        <f t="shared" si="393"/>
        <v>0</v>
      </c>
      <c r="AV103" s="51">
        <f t="shared" si="393"/>
        <v>0</v>
      </c>
      <c r="AW103" s="51">
        <f t="shared" si="393"/>
        <v>0</v>
      </c>
      <c r="AX103" s="51">
        <f t="shared" si="393"/>
        <v>0</v>
      </c>
      <c r="AY103" s="51">
        <f t="shared" si="393"/>
        <v>0</v>
      </c>
      <c r="AZ103" s="51">
        <f t="shared" si="393"/>
        <v>0</v>
      </c>
      <c r="BA103" s="51">
        <f t="shared" si="394"/>
        <v>0</v>
      </c>
      <c r="BB103" s="51">
        <f t="shared" si="394"/>
        <v>0</v>
      </c>
      <c r="BC103" s="51">
        <f t="shared" si="394"/>
        <v>0</v>
      </c>
      <c r="BD103" s="51">
        <f t="shared" si="394"/>
        <v>0</v>
      </c>
      <c r="BE103" s="51">
        <f t="shared" si="394"/>
        <v>0</v>
      </c>
      <c r="BF103" s="51">
        <f t="shared" si="394"/>
        <v>0</v>
      </c>
      <c r="BG103" s="51">
        <f t="shared" si="394"/>
        <v>0</v>
      </c>
      <c r="BH103" s="51">
        <f t="shared" si="394"/>
        <v>0</v>
      </c>
      <c r="BI103" s="51">
        <f t="shared" si="394"/>
        <v>0</v>
      </c>
      <c r="BJ103" s="51">
        <f t="shared" si="394"/>
        <v>0</v>
      </c>
      <c r="BK103" s="51">
        <f t="shared" si="395"/>
        <v>0</v>
      </c>
      <c r="BL103" s="51">
        <f t="shared" si="395"/>
        <v>0</v>
      </c>
      <c r="BM103" s="51">
        <f t="shared" si="395"/>
        <v>0</v>
      </c>
      <c r="BN103" s="51">
        <f t="shared" si="395"/>
        <v>0</v>
      </c>
      <c r="BO103" s="51">
        <f t="shared" si="395"/>
        <v>0</v>
      </c>
      <c r="BP103" s="51">
        <f t="shared" si="395"/>
        <v>0</v>
      </c>
      <c r="BQ103" s="51">
        <f t="shared" si="395"/>
        <v>0</v>
      </c>
      <c r="BR103" s="51">
        <f t="shared" si="395"/>
        <v>0</v>
      </c>
      <c r="BS103" s="51">
        <f t="shared" si="395"/>
        <v>0</v>
      </c>
      <c r="BT103" s="51">
        <f t="shared" si="395"/>
        <v>0</v>
      </c>
      <c r="BU103" s="51">
        <f t="shared" si="396"/>
        <v>0</v>
      </c>
      <c r="BV103" s="51">
        <f t="shared" si="396"/>
        <v>0</v>
      </c>
      <c r="BW103" s="51">
        <f t="shared" si="396"/>
        <v>0</v>
      </c>
      <c r="BX103" s="51">
        <f t="shared" si="396"/>
        <v>0</v>
      </c>
      <c r="BY103" s="51">
        <f t="shared" si="396"/>
        <v>0</v>
      </c>
      <c r="BZ103" s="51">
        <f t="shared" si="396"/>
        <v>0</v>
      </c>
      <c r="CA103" s="51">
        <f t="shared" si="396"/>
        <v>0</v>
      </c>
      <c r="CB103" s="51">
        <f t="shared" si="396"/>
        <v>0</v>
      </c>
      <c r="CC103" s="51">
        <f t="shared" si="396"/>
        <v>0</v>
      </c>
      <c r="CD103" s="51">
        <f t="shared" si="396"/>
        <v>0</v>
      </c>
      <c r="CE103" s="51">
        <f t="shared" si="397"/>
        <v>0</v>
      </c>
      <c r="CF103" s="51">
        <f t="shared" si="397"/>
        <v>0</v>
      </c>
      <c r="CG103" s="51">
        <f t="shared" si="397"/>
        <v>0</v>
      </c>
      <c r="CH103" s="51">
        <f t="shared" si="397"/>
        <v>0</v>
      </c>
      <c r="CI103" s="51">
        <f t="shared" si="397"/>
        <v>0</v>
      </c>
      <c r="CJ103" s="51">
        <f t="shared" si="397"/>
        <v>0</v>
      </c>
      <c r="CK103" s="51">
        <f t="shared" si="397"/>
        <v>0</v>
      </c>
      <c r="CL103" s="51">
        <f t="shared" si="397"/>
        <v>0</v>
      </c>
      <c r="CM103" s="51">
        <f t="shared" si="397"/>
        <v>0</v>
      </c>
      <c r="CN103" s="51">
        <f t="shared" si="397"/>
        <v>0</v>
      </c>
      <c r="CO103" s="51">
        <f t="shared" si="398"/>
        <v>0</v>
      </c>
      <c r="CP103" s="51">
        <f t="shared" si="398"/>
        <v>0</v>
      </c>
      <c r="CQ103" s="51">
        <f t="shared" si="398"/>
        <v>0</v>
      </c>
      <c r="CR103" s="51">
        <f t="shared" si="398"/>
        <v>0</v>
      </c>
      <c r="CS103" s="51">
        <f t="shared" si="398"/>
        <v>0</v>
      </c>
      <c r="CT103" s="51">
        <f t="shared" si="398"/>
        <v>0</v>
      </c>
      <c r="CU103" s="51">
        <f t="shared" si="398"/>
        <v>0</v>
      </c>
      <c r="CV103" s="51">
        <f t="shared" si="398"/>
        <v>0</v>
      </c>
      <c r="CW103" s="51">
        <f t="shared" si="398"/>
        <v>0</v>
      </c>
      <c r="CX103" s="51">
        <f t="shared" si="398"/>
        <v>0</v>
      </c>
      <c r="CY103" s="51">
        <f t="shared" si="399"/>
        <v>0</v>
      </c>
      <c r="CZ103" s="51">
        <f t="shared" si="399"/>
        <v>0</v>
      </c>
      <c r="DA103" s="51">
        <f t="shared" si="399"/>
        <v>0</v>
      </c>
      <c r="DB103" s="51">
        <f t="shared" si="399"/>
        <v>0</v>
      </c>
      <c r="DC103" s="51">
        <f t="shared" si="399"/>
        <v>0</v>
      </c>
      <c r="DD103" s="51">
        <f t="shared" si="399"/>
        <v>0</v>
      </c>
      <c r="DE103" s="51">
        <f t="shared" si="399"/>
        <v>0</v>
      </c>
      <c r="DF103" s="51">
        <f t="shared" si="399"/>
        <v>0</v>
      </c>
      <c r="DG103" s="51">
        <f t="shared" si="399"/>
        <v>0</v>
      </c>
      <c r="DH103" s="51">
        <f t="shared" si="399"/>
        <v>1.4372901692793086E-5</v>
      </c>
      <c r="DI103" s="51">
        <f t="shared" si="400"/>
        <v>2.7857067307628778E-5</v>
      </c>
      <c r="DJ103" s="51">
        <f t="shared" si="400"/>
        <v>4.1075027703360157E-5</v>
      </c>
      <c r="DK103" s="51">
        <f t="shared" si="400"/>
        <v>5.9699549011322866E-5</v>
      </c>
      <c r="DL103" s="51">
        <f t="shared" si="400"/>
        <v>8.7540741517313391E-5</v>
      </c>
      <c r="DM103" s="51">
        <f t="shared" si="400"/>
        <v>1.2837388479443857E-4</v>
      </c>
      <c r="DN103" s="51">
        <f t="shared" si="400"/>
        <v>1.8776725283595457E-4</v>
      </c>
      <c r="DO103" s="51">
        <f t="shared" si="400"/>
        <v>2.7490993918839258E-4</v>
      </c>
      <c r="DP103" s="51">
        <f t="shared" si="400"/>
        <v>4.0443968208431289E-4</v>
      </c>
      <c r="DQ103" s="51">
        <f t="shared" si="400"/>
        <v>5.9827068957529241E-4</v>
      </c>
      <c r="DR103" s="51">
        <f t="shared" si="400"/>
        <v>8.8742146466493359E-4</v>
      </c>
      <c r="DS103" s="51">
        <f t="shared" si="401"/>
        <v>1.3138426304416823E-3</v>
      </c>
      <c r="DT103" s="51">
        <f t="shared" si="401"/>
        <v>1.9322447552118155E-3</v>
      </c>
      <c r="DU103" s="51">
        <f t="shared" si="401"/>
        <v>2.9578823769679957E-3</v>
      </c>
      <c r="DV103" s="51">
        <f t="shared" si="401"/>
        <v>4.3725776573519236E-3</v>
      </c>
      <c r="DW103" s="51">
        <f t="shared" si="401"/>
        <v>5.6037913669719245E-3</v>
      </c>
      <c r="DX103" s="51">
        <f t="shared" si="401"/>
        <v>6.0067150249743864E-3</v>
      </c>
      <c r="DY103" s="51">
        <f t="shared" si="401"/>
        <v>5.0334268353983951E-3</v>
      </c>
      <c r="DZ103" s="51">
        <f t="shared" si="401"/>
        <v>2.648818732339102E-3</v>
      </c>
      <c r="EA103" s="51">
        <f t="shared" si="401"/>
        <v>7.6072713075802073E-4</v>
      </c>
      <c r="EB103" s="51">
        <f t="shared" si="401"/>
        <v>0</v>
      </c>
      <c r="EC103" s="51">
        <f t="shared" si="402"/>
        <v>0</v>
      </c>
      <c r="ED103" s="51">
        <f t="shared" si="402"/>
        <v>0</v>
      </c>
      <c r="EE103" s="51">
        <f t="shared" si="402"/>
        <v>0</v>
      </c>
      <c r="EF103" s="51">
        <f t="shared" si="402"/>
        <v>0</v>
      </c>
      <c r="EG103" s="51">
        <f t="shared" si="402"/>
        <v>0</v>
      </c>
      <c r="EH103" s="51">
        <f t="shared" si="402"/>
        <v>0</v>
      </c>
      <c r="EI103" s="51">
        <f t="shared" si="402"/>
        <v>0</v>
      </c>
      <c r="EJ103" s="51">
        <f t="shared" si="402"/>
        <v>0</v>
      </c>
      <c r="EK103" s="51">
        <f t="shared" si="402"/>
        <v>0</v>
      </c>
      <c r="EL103" s="51">
        <f t="shared" si="402"/>
        <v>0</v>
      </c>
      <c r="EM103" s="51">
        <f t="shared" si="403"/>
        <v>0</v>
      </c>
      <c r="EN103" s="51">
        <f t="shared" si="403"/>
        <v>0</v>
      </c>
      <c r="EO103" s="51">
        <f t="shared" si="403"/>
        <v>0</v>
      </c>
      <c r="EP103" s="51">
        <f t="shared" si="403"/>
        <v>0</v>
      </c>
      <c r="EQ103" s="51">
        <f t="shared" si="403"/>
        <v>0</v>
      </c>
      <c r="ER103" s="51">
        <f t="shared" si="403"/>
        <v>0</v>
      </c>
      <c r="ES103" s="51">
        <f t="shared" si="403"/>
        <v>0</v>
      </c>
      <c r="ET103" s="51">
        <f t="shared" si="403"/>
        <v>0</v>
      </c>
      <c r="EU103" s="51">
        <f t="shared" si="403"/>
        <v>0</v>
      </c>
      <c r="EV103" s="51">
        <f t="shared" si="403"/>
        <v>0</v>
      </c>
      <c r="EW103" s="51">
        <f t="shared" si="404"/>
        <v>0</v>
      </c>
      <c r="EX103" s="51">
        <f t="shared" si="404"/>
        <v>0</v>
      </c>
      <c r="EY103" s="51">
        <f t="shared" si="404"/>
        <v>0</v>
      </c>
      <c r="EZ103" s="51">
        <f t="shared" si="404"/>
        <v>0</v>
      </c>
      <c r="FA103" s="51">
        <f t="shared" si="404"/>
        <v>0</v>
      </c>
      <c r="FB103" s="51">
        <f t="shared" si="404"/>
        <v>0</v>
      </c>
      <c r="FC103" s="51">
        <f t="shared" si="404"/>
        <v>0</v>
      </c>
      <c r="FD103" s="51">
        <f t="shared" si="404"/>
        <v>0</v>
      </c>
      <c r="FE103" s="51">
        <f t="shared" si="404"/>
        <v>0</v>
      </c>
      <c r="FF103" s="51">
        <f t="shared" si="404"/>
        <v>0</v>
      </c>
      <c r="FG103" s="51">
        <f t="shared" si="405"/>
        <v>0</v>
      </c>
      <c r="FH103" s="51">
        <f t="shared" si="405"/>
        <v>0</v>
      </c>
      <c r="FI103" s="51">
        <f t="shared" si="405"/>
        <v>0</v>
      </c>
      <c r="FJ103" s="51">
        <f t="shared" si="405"/>
        <v>0</v>
      </c>
      <c r="FK103" s="51">
        <f t="shared" si="405"/>
        <v>0</v>
      </c>
      <c r="FL103" s="51">
        <f t="shared" si="405"/>
        <v>0</v>
      </c>
      <c r="FM103" s="51">
        <f t="shared" si="405"/>
        <v>0</v>
      </c>
      <c r="FN103" s="51">
        <f t="shared" si="405"/>
        <v>0</v>
      </c>
      <c r="FO103" s="51">
        <f t="shared" si="405"/>
        <v>0</v>
      </c>
      <c r="FP103" s="51">
        <f t="shared" si="405"/>
        <v>0</v>
      </c>
      <c r="FQ103" s="51">
        <f t="shared" si="406"/>
        <v>0</v>
      </c>
      <c r="FR103" s="51">
        <f t="shared" si="406"/>
        <v>0</v>
      </c>
      <c r="FS103" s="51">
        <f t="shared" si="406"/>
        <v>0</v>
      </c>
      <c r="FT103" s="51">
        <f t="shared" si="406"/>
        <v>0</v>
      </c>
      <c r="FU103" s="51">
        <f t="shared" si="406"/>
        <v>0</v>
      </c>
      <c r="FV103" s="51">
        <f t="shared" si="406"/>
        <v>0</v>
      </c>
      <c r="FW103" s="51">
        <f t="shared" si="406"/>
        <v>0</v>
      </c>
      <c r="FX103" s="51">
        <f t="shared" si="406"/>
        <v>0</v>
      </c>
      <c r="FY103" s="51">
        <f t="shared" si="406"/>
        <v>0</v>
      </c>
      <c r="FZ103" s="51">
        <f t="shared" si="406"/>
        <v>0</v>
      </c>
      <c r="GA103" s="51">
        <f t="shared" si="407"/>
        <v>0</v>
      </c>
      <c r="GB103" s="51">
        <f t="shared" si="407"/>
        <v>0</v>
      </c>
      <c r="GC103" s="51">
        <f t="shared" si="407"/>
        <v>0</v>
      </c>
      <c r="GD103" s="51">
        <f t="shared" si="407"/>
        <v>0</v>
      </c>
      <c r="GE103" s="51">
        <f t="shared" si="407"/>
        <v>0</v>
      </c>
      <c r="GF103" s="51">
        <f t="shared" si="407"/>
        <v>0</v>
      </c>
      <c r="GG103" s="51">
        <f t="shared" si="407"/>
        <v>0</v>
      </c>
      <c r="GH103" s="51">
        <f t="shared" si="407"/>
        <v>0</v>
      </c>
      <c r="GI103" s="51">
        <f t="shared" si="407"/>
        <v>0</v>
      </c>
      <c r="GJ103" s="51">
        <f t="shared" si="407"/>
        <v>0</v>
      </c>
      <c r="GK103" s="51">
        <f t="shared" si="408"/>
        <v>0</v>
      </c>
      <c r="GL103" s="51">
        <f t="shared" si="408"/>
        <v>0</v>
      </c>
      <c r="GM103" s="51">
        <f t="shared" si="408"/>
        <v>0</v>
      </c>
      <c r="GN103" s="51">
        <f t="shared" si="408"/>
        <v>0</v>
      </c>
      <c r="GO103" s="51">
        <f t="shared" si="408"/>
        <v>0</v>
      </c>
      <c r="GP103" s="51">
        <f t="shared" si="408"/>
        <v>0</v>
      </c>
      <c r="GQ103" s="51">
        <f t="shared" si="408"/>
        <v>0</v>
      </c>
      <c r="GR103" s="51">
        <f t="shared" si="408"/>
        <v>0</v>
      </c>
      <c r="GS103" s="51">
        <f t="shared" si="408"/>
        <v>0</v>
      </c>
      <c r="GT103" s="51">
        <f t="shared" si="408"/>
        <v>0</v>
      </c>
      <c r="GU103" s="51">
        <f t="shared" si="409"/>
        <v>0</v>
      </c>
      <c r="GV103" s="51">
        <f t="shared" si="409"/>
        <v>0</v>
      </c>
      <c r="GW103" s="51">
        <f t="shared" si="409"/>
        <v>0</v>
      </c>
      <c r="GX103" s="51">
        <f t="shared" si="409"/>
        <v>0</v>
      </c>
      <c r="GY103" s="51">
        <f t="shared" si="409"/>
        <v>0</v>
      </c>
      <c r="GZ103" s="51">
        <f t="shared" si="409"/>
        <v>0</v>
      </c>
      <c r="HA103" s="51">
        <f t="shared" si="409"/>
        <v>0</v>
      </c>
      <c r="HB103" s="51">
        <f t="shared" si="409"/>
        <v>0</v>
      </c>
      <c r="HC103" s="51">
        <f t="shared" si="409"/>
        <v>0</v>
      </c>
      <c r="HD103" s="51">
        <f t="shared" si="409"/>
        <v>0</v>
      </c>
      <c r="HE103" s="51">
        <f t="shared" si="410"/>
        <v>0</v>
      </c>
      <c r="HF103" s="51">
        <f t="shared" si="410"/>
        <v>0</v>
      </c>
      <c r="HG103" s="51">
        <f t="shared" si="410"/>
        <v>0</v>
      </c>
      <c r="HH103" s="51">
        <f t="shared" si="410"/>
        <v>0</v>
      </c>
      <c r="HI103" s="51">
        <f t="shared" si="410"/>
        <v>0</v>
      </c>
      <c r="HJ103" s="51">
        <f t="shared" si="410"/>
        <v>0</v>
      </c>
      <c r="HK103" s="51">
        <f t="shared" si="410"/>
        <v>0</v>
      </c>
      <c r="HL103" s="51">
        <f t="shared" si="410"/>
        <v>0</v>
      </c>
      <c r="HM103" s="51">
        <f t="shared" si="410"/>
        <v>0</v>
      </c>
      <c r="HN103" s="51">
        <f t="shared" si="410"/>
        <v>0</v>
      </c>
      <c r="HO103" s="51">
        <f t="shared" si="410"/>
        <v>0</v>
      </c>
      <c r="HP103" s="51">
        <f t="shared" si="410"/>
        <v>0</v>
      </c>
      <c r="HR103" s="46">
        <v>100</v>
      </c>
      <c r="HS103" s="49">
        <f t="shared" si="310"/>
        <v>500</v>
      </c>
      <c r="HT103" s="52" t="str">
        <f t="shared" si="311"/>
        <v/>
      </c>
      <c r="HU103" s="63">
        <f t="shared" si="312"/>
        <v>0</v>
      </c>
      <c r="HV103" s="50">
        <f t="shared" si="353"/>
        <v>0</v>
      </c>
      <c r="HW103" s="50" t="str">
        <f t="shared" si="433"/>
        <v>08:20</v>
      </c>
      <c r="HX103" s="50">
        <v>0</v>
      </c>
      <c r="HY103" s="62">
        <f>HY102+HX103*Escenario1!$D$15*0.06</f>
        <v>468.72665229745769</v>
      </c>
      <c r="HZ103" s="50">
        <f t="shared" si="313"/>
        <v>0</v>
      </c>
      <c r="IA103" s="64">
        <f>IA102+HZ103*Escenario1!$D$15*0.06</f>
        <v>258.16395932323189</v>
      </c>
      <c r="IB103" s="54"/>
      <c r="IC103" s="47">
        <v>101</v>
      </c>
      <c r="ID103" s="48">
        <f t="shared" si="434"/>
        <v>0</v>
      </c>
      <c r="IE103" s="48">
        <f t="shared" si="411"/>
        <v>0</v>
      </c>
      <c r="IF103" s="48">
        <f t="shared" si="411"/>
        <v>0</v>
      </c>
      <c r="IG103" s="48">
        <f t="shared" si="411"/>
        <v>0</v>
      </c>
      <c r="IH103" s="48">
        <f t="shared" si="411"/>
        <v>0</v>
      </c>
      <c r="II103" s="48">
        <f t="shared" si="411"/>
        <v>0</v>
      </c>
      <c r="IJ103" s="48">
        <f t="shared" si="411"/>
        <v>0</v>
      </c>
      <c r="IK103" s="48">
        <f t="shared" si="411"/>
        <v>0</v>
      </c>
      <c r="IL103" s="48">
        <f t="shared" si="411"/>
        <v>0</v>
      </c>
      <c r="IM103" s="48">
        <f t="shared" si="411"/>
        <v>0</v>
      </c>
      <c r="IN103" s="48">
        <f t="shared" si="411"/>
        <v>0</v>
      </c>
      <c r="IO103" s="48">
        <f t="shared" si="412"/>
        <v>0</v>
      </c>
      <c r="IP103" s="48">
        <f t="shared" si="412"/>
        <v>0</v>
      </c>
      <c r="IQ103" s="48">
        <f t="shared" si="412"/>
        <v>0</v>
      </c>
      <c r="IR103" s="48">
        <f t="shared" si="412"/>
        <v>0</v>
      </c>
      <c r="IS103" s="48">
        <f t="shared" si="412"/>
        <v>0</v>
      </c>
      <c r="IT103" s="48">
        <f t="shared" si="412"/>
        <v>0</v>
      </c>
      <c r="IU103" s="48">
        <f t="shared" si="412"/>
        <v>0</v>
      </c>
      <c r="IV103" s="48">
        <f t="shared" si="412"/>
        <v>0</v>
      </c>
      <c r="IW103" s="48">
        <f t="shared" si="412"/>
        <v>0</v>
      </c>
      <c r="IX103" s="48">
        <f t="shared" si="412"/>
        <v>0</v>
      </c>
      <c r="IY103" s="48">
        <f t="shared" si="413"/>
        <v>0</v>
      </c>
      <c r="IZ103" s="48">
        <f t="shared" si="413"/>
        <v>0</v>
      </c>
      <c r="JA103" s="48">
        <f t="shared" si="413"/>
        <v>0</v>
      </c>
      <c r="JB103" s="48">
        <f t="shared" si="413"/>
        <v>0</v>
      </c>
      <c r="JC103" s="48">
        <f t="shared" si="413"/>
        <v>0</v>
      </c>
      <c r="JD103" s="48">
        <f t="shared" si="413"/>
        <v>0</v>
      </c>
      <c r="JE103" s="48">
        <f t="shared" si="413"/>
        <v>0</v>
      </c>
      <c r="JF103" s="48">
        <f t="shared" si="413"/>
        <v>0</v>
      </c>
      <c r="JG103" s="48">
        <f t="shared" si="413"/>
        <v>0</v>
      </c>
      <c r="JH103" s="48">
        <f t="shared" si="413"/>
        <v>0</v>
      </c>
      <c r="JI103" s="48">
        <f t="shared" si="414"/>
        <v>0</v>
      </c>
      <c r="JJ103" s="48">
        <f t="shared" si="414"/>
        <v>0</v>
      </c>
      <c r="JK103" s="48">
        <f t="shared" si="414"/>
        <v>0</v>
      </c>
      <c r="JL103" s="48">
        <f t="shared" si="414"/>
        <v>0</v>
      </c>
      <c r="JM103" s="48">
        <f t="shared" si="414"/>
        <v>0</v>
      </c>
      <c r="JN103" s="48">
        <f t="shared" si="414"/>
        <v>0</v>
      </c>
      <c r="JO103" s="48">
        <f t="shared" si="414"/>
        <v>0</v>
      </c>
      <c r="JP103" s="48">
        <f t="shared" si="414"/>
        <v>0</v>
      </c>
      <c r="JQ103" s="48">
        <f t="shared" si="414"/>
        <v>0</v>
      </c>
      <c r="JR103" s="48">
        <f t="shared" si="414"/>
        <v>0</v>
      </c>
      <c r="JS103" s="48">
        <f t="shared" si="415"/>
        <v>0</v>
      </c>
      <c r="JT103" s="48">
        <f t="shared" si="415"/>
        <v>0</v>
      </c>
      <c r="JU103" s="48">
        <f t="shared" si="415"/>
        <v>0</v>
      </c>
      <c r="JV103" s="48">
        <f t="shared" si="415"/>
        <v>0</v>
      </c>
      <c r="JW103" s="48">
        <f t="shared" si="415"/>
        <v>0</v>
      </c>
      <c r="JX103" s="48">
        <f t="shared" si="415"/>
        <v>0</v>
      </c>
      <c r="JY103" s="48">
        <f t="shared" si="415"/>
        <v>0</v>
      </c>
      <c r="JZ103" s="48">
        <f t="shared" si="415"/>
        <v>0</v>
      </c>
      <c r="KA103" s="48">
        <f t="shared" si="415"/>
        <v>0</v>
      </c>
      <c r="KB103" s="48">
        <f t="shared" si="415"/>
        <v>0</v>
      </c>
      <c r="KC103" s="48">
        <f t="shared" si="416"/>
        <v>0</v>
      </c>
      <c r="KD103" s="48">
        <f t="shared" si="416"/>
        <v>0</v>
      </c>
      <c r="KE103" s="48">
        <f t="shared" si="416"/>
        <v>0</v>
      </c>
      <c r="KF103" s="48">
        <f t="shared" si="416"/>
        <v>0</v>
      </c>
      <c r="KG103" s="48">
        <f t="shared" si="416"/>
        <v>0</v>
      </c>
      <c r="KH103" s="48">
        <f t="shared" si="416"/>
        <v>0</v>
      </c>
      <c r="KI103" s="48">
        <f t="shared" si="416"/>
        <v>0</v>
      </c>
      <c r="KJ103" s="48">
        <f t="shared" si="416"/>
        <v>0</v>
      </c>
      <c r="KK103" s="48">
        <f t="shared" si="416"/>
        <v>0</v>
      </c>
      <c r="KL103" s="48">
        <f t="shared" si="416"/>
        <v>0</v>
      </c>
      <c r="KM103" s="48">
        <f t="shared" si="417"/>
        <v>0</v>
      </c>
      <c r="KN103" s="48">
        <f t="shared" si="417"/>
        <v>0</v>
      </c>
      <c r="KO103" s="48">
        <f t="shared" si="417"/>
        <v>0</v>
      </c>
      <c r="KP103" s="48">
        <f t="shared" si="417"/>
        <v>0</v>
      </c>
      <c r="KQ103" s="48">
        <f t="shared" si="417"/>
        <v>0</v>
      </c>
      <c r="KR103" s="48">
        <f t="shared" si="417"/>
        <v>0</v>
      </c>
      <c r="KS103" s="48">
        <f t="shared" si="417"/>
        <v>0</v>
      </c>
      <c r="KT103" s="48">
        <f t="shared" si="417"/>
        <v>0</v>
      </c>
      <c r="KU103" s="48">
        <f t="shared" si="417"/>
        <v>0</v>
      </c>
      <c r="KV103" s="48">
        <f t="shared" si="417"/>
        <v>0</v>
      </c>
      <c r="KW103" s="48">
        <f t="shared" si="418"/>
        <v>0</v>
      </c>
      <c r="KX103" s="48">
        <f t="shared" si="418"/>
        <v>0</v>
      </c>
      <c r="KY103" s="48">
        <f t="shared" si="418"/>
        <v>0</v>
      </c>
      <c r="KZ103" s="48">
        <f t="shared" si="418"/>
        <v>0</v>
      </c>
      <c r="LA103" s="48">
        <f t="shared" si="418"/>
        <v>0</v>
      </c>
      <c r="LB103" s="48">
        <f t="shared" si="418"/>
        <v>0</v>
      </c>
      <c r="LC103" s="48">
        <f t="shared" si="418"/>
        <v>0</v>
      </c>
      <c r="LD103" s="48">
        <f t="shared" si="418"/>
        <v>0</v>
      </c>
      <c r="LE103" s="48">
        <f t="shared" si="418"/>
        <v>0</v>
      </c>
      <c r="LF103" s="48">
        <f t="shared" si="418"/>
        <v>0</v>
      </c>
      <c r="LG103" s="48">
        <f t="shared" si="419"/>
        <v>0</v>
      </c>
      <c r="LH103" s="48">
        <f t="shared" si="419"/>
        <v>0</v>
      </c>
      <c r="LI103" s="48">
        <f t="shared" si="419"/>
        <v>0</v>
      </c>
      <c r="LJ103" s="48">
        <f t="shared" si="419"/>
        <v>0</v>
      </c>
      <c r="LK103" s="48">
        <f t="shared" si="419"/>
        <v>0</v>
      </c>
      <c r="LL103" s="48">
        <f t="shared" si="419"/>
        <v>0</v>
      </c>
      <c r="LM103" s="48">
        <f t="shared" si="419"/>
        <v>0</v>
      </c>
      <c r="LN103" s="48">
        <f t="shared" si="419"/>
        <v>0</v>
      </c>
      <c r="LO103" s="48">
        <f t="shared" si="419"/>
        <v>0</v>
      </c>
      <c r="LP103" s="48">
        <f t="shared" si="419"/>
        <v>0</v>
      </c>
      <c r="LQ103" s="48">
        <f t="shared" si="420"/>
        <v>4.4751983576649488E-5</v>
      </c>
      <c r="LR103" s="48">
        <f t="shared" si="420"/>
        <v>1.1151658490373781E-4</v>
      </c>
      <c r="LS103" s="48">
        <f t="shared" si="420"/>
        <v>2.5595687974807398E-4</v>
      </c>
      <c r="LT103" s="48">
        <f t="shared" si="420"/>
        <v>5.8604981628922268E-4</v>
      </c>
      <c r="LU103" s="48">
        <f t="shared" si="420"/>
        <v>1.3658629589843377E-3</v>
      </c>
      <c r="LV103" s="48">
        <f t="shared" si="420"/>
        <v>3.2093238342923826E-3</v>
      </c>
      <c r="LW103" s="48">
        <f t="shared" si="420"/>
        <v>7.8504339864859992E-3</v>
      </c>
      <c r="LX103" s="48">
        <f t="shared" si="420"/>
        <v>1.2976985830460603E-2</v>
      </c>
      <c r="LY103" s="48">
        <f t="shared" si="420"/>
        <v>6.7154609757989992E-3</v>
      </c>
      <c r="LZ103" s="48">
        <f t="shared" si="420"/>
        <v>0</v>
      </c>
      <c r="MA103" s="48">
        <f t="shared" si="421"/>
        <v>0</v>
      </c>
      <c r="MB103" s="48">
        <f t="shared" si="421"/>
        <v>0</v>
      </c>
      <c r="MC103" s="48">
        <f t="shared" si="421"/>
        <v>0</v>
      </c>
      <c r="MD103" s="48">
        <f t="shared" si="421"/>
        <v>0</v>
      </c>
      <c r="ME103" s="48">
        <f t="shared" si="421"/>
        <v>0</v>
      </c>
      <c r="MF103" s="48">
        <f t="shared" si="421"/>
        <v>0</v>
      </c>
      <c r="MG103" s="48">
        <f t="shared" si="421"/>
        <v>0</v>
      </c>
      <c r="MH103" s="48">
        <f t="shared" si="421"/>
        <v>0</v>
      </c>
      <c r="MI103" s="48">
        <f t="shared" si="421"/>
        <v>0</v>
      </c>
      <c r="MJ103" s="48">
        <f t="shared" si="421"/>
        <v>0</v>
      </c>
      <c r="MK103" s="48">
        <f t="shared" si="422"/>
        <v>0</v>
      </c>
      <c r="ML103" s="48">
        <f t="shared" si="422"/>
        <v>0</v>
      </c>
      <c r="MM103" s="48">
        <f t="shared" si="422"/>
        <v>0</v>
      </c>
      <c r="MN103" s="48">
        <f t="shared" si="422"/>
        <v>0</v>
      </c>
      <c r="MO103" s="48">
        <f t="shared" si="422"/>
        <v>0</v>
      </c>
      <c r="MP103" s="48">
        <f t="shared" si="422"/>
        <v>0</v>
      </c>
      <c r="MQ103" s="48">
        <f t="shared" si="422"/>
        <v>0</v>
      </c>
      <c r="MR103" s="48">
        <f t="shared" si="422"/>
        <v>0</v>
      </c>
      <c r="MS103" s="48">
        <f t="shared" si="422"/>
        <v>0</v>
      </c>
      <c r="MT103" s="48">
        <f t="shared" si="422"/>
        <v>0</v>
      </c>
      <c r="MU103" s="48">
        <f t="shared" si="423"/>
        <v>0</v>
      </c>
      <c r="MV103" s="48">
        <f t="shared" si="423"/>
        <v>0</v>
      </c>
      <c r="MW103" s="48">
        <f t="shared" si="423"/>
        <v>0</v>
      </c>
      <c r="MX103" s="48">
        <f t="shared" si="423"/>
        <v>0</v>
      </c>
      <c r="MY103" s="48">
        <f t="shared" si="423"/>
        <v>0</v>
      </c>
      <c r="MZ103" s="48">
        <f t="shared" si="423"/>
        <v>0</v>
      </c>
      <c r="NA103" s="48">
        <f t="shared" si="423"/>
        <v>0</v>
      </c>
      <c r="NB103" s="48">
        <f t="shared" si="423"/>
        <v>0</v>
      </c>
      <c r="NC103" s="48">
        <f t="shared" si="423"/>
        <v>0</v>
      </c>
      <c r="ND103" s="48">
        <f t="shared" si="423"/>
        <v>0</v>
      </c>
      <c r="NE103" s="48">
        <f t="shared" si="424"/>
        <v>0</v>
      </c>
      <c r="NF103" s="48">
        <f t="shared" si="424"/>
        <v>0</v>
      </c>
      <c r="NG103" s="48">
        <f t="shared" si="424"/>
        <v>0</v>
      </c>
      <c r="NH103" s="48">
        <f t="shared" si="424"/>
        <v>0</v>
      </c>
      <c r="NI103" s="48">
        <f t="shared" si="424"/>
        <v>0</v>
      </c>
      <c r="NJ103" s="48">
        <f t="shared" si="424"/>
        <v>0</v>
      </c>
      <c r="NK103" s="48">
        <f t="shared" si="424"/>
        <v>0</v>
      </c>
      <c r="NL103" s="48">
        <f t="shared" si="424"/>
        <v>0</v>
      </c>
      <c r="NM103" s="48">
        <f t="shared" si="424"/>
        <v>0</v>
      </c>
      <c r="NN103" s="48">
        <f t="shared" si="424"/>
        <v>0</v>
      </c>
      <c r="NO103" s="48">
        <f t="shared" si="425"/>
        <v>0</v>
      </c>
      <c r="NP103" s="48">
        <f t="shared" si="425"/>
        <v>0</v>
      </c>
      <c r="NQ103" s="48">
        <f t="shared" si="425"/>
        <v>0</v>
      </c>
      <c r="NR103" s="48">
        <f t="shared" si="425"/>
        <v>0</v>
      </c>
      <c r="NS103" s="48">
        <f t="shared" si="425"/>
        <v>0</v>
      </c>
      <c r="NT103" s="48">
        <f t="shared" si="425"/>
        <v>0</v>
      </c>
      <c r="NU103" s="48">
        <f t="shared" si="425"/>
        <v>0</v>
      </c>
      <c r="NV103" s="48">
        <f t="shared" si="425"/>
        <v>0</v>
      </c>
      <c r="NW103" s="48">
        <f t="shared" si="425"/>
        <v>0</v>
      </c>
      <c r="NX103" s="48">
        <f t="shared" si="425"/>
        <v>0</v>
      </c>
      <c r="NY103" s="48">
        <f t="shared" si="426"/>
        <v>0</v>
      </c>
      <c r="NZ103" s="48">
        <f t="shared" si="426"/>
        <v>0</v>
      </c>
      <c r="OA103" s="48">
        <f t="shared" si="426"/>
        <v>0</v>
      </c>
      <c r="OB103" s="48">
        <f t="shared" si="426"/>
        <v>0</v>
      </c>
      <c r="OC103" s="48">
        <f t="shared" si="426"/>
        <v>0</v>
      </c>
      <c r="OD103" s="48">
        <f t="shared" si="426"/>
        <v>0</v>
      </c>
      <c r="OE103" s="48">
        <f t="shared" si="426"/>
        <v>0</v>
      </c>
      <c r="OF103" s="48">
        <f t="shared" si="426"/>
        <v>0</v>
      </c>
      <c r="OG103" s="48">
        <f t="shared" si="426"/>
        <v>0</v>
      </c>
      <c r="OH103" s="48">
        <f t="shared" si="426"/>
        <v>0</v>
      </c>
      <c r="OI103" s="48">
        <f t="shared" si="427"/>
        <v>0</v>
      </c>
      <c r="OJ103" s="48">
        <f t="shared" si="427"/>
        <v>0</v>
      </c>
      <c r="OK103" s="48">
        <f t="shared" si="427"/>
        <v>0</v>
      </c>
      <c r="OL103" s="48">
        <f t="shared" si="427"/>
        <v>0</v>
      </c>
      <c r="OM103" s="48">
        <f t="shared" si="427"/>
        <v>0</v>
      </c>
      <c r="ON103" s="48">
        <f t="shared" si="427"/>
        <v>0</v>
      </c>
      <c r="OO103" s="48">
        <f t="shared" si="427"/>
        <v>0</v>
      </c>
      <c r="OP103" s="48">
        <f t="shared" si="427"/>
        <v>0</v>
      </c>
      <c r="OQ103" s="48">
        <f t="shared" si="427"/>
        <v>0</v>
      </c>
      <c r="OR103" s="48">
        <f t="shared" si="427"/>
        <v>0</v>
      </c>
      <c r="OS103" s="48">
        <f t="shared" si="428"/>
        <v>0</v>
      </c>
      <c r="OT103" s="48">
        <f t="shared" si="428"/>
        <v>0</v>
      </c>
      <c r="OU103" s="48">
        <f t="shared" si="428"/>
        <v>0</v>
      </c>
      <c r="OV103" s="48">
        <f t="shared" si="428"/>
        <v>0</v>
      </c>
      <c r="OW103" s="48">
        <f t="shared" si="428"/>
        <v>0</v>
      </c>
      <c r="OX103" s="48">
        <f t="shared" si="428"/>
        <v>0</v>
      </c>
      <c r="OY103" s="48">
        <f t="shared" si="428"/>
        <v>0</v>
      </c>
      <c r="OZ103" s="48">
        <f t="shared" si="428"/>
        <v>0</v>
      </c>
      <c r="PA103" s="48">
        <f t="shared" si="428"/>
        <v>0</v>
      </c>
      <c r="PB103" s="48">
        <f t="shared" si="428"/>
        <v>0</v>
      </c>
      <c r="PC103" s="48">
        <f t="shared" si="429"/>
        <v>0</v>
      </c>
      <c r="PD103" s="48">
        <f t="shared" si="429"/>
        <v>0</v>
      </c>
      <c r="PE103" s="48">
        <f t="shared" si="429"/>
        <v>0</v>
      </c>
      <c r="PF103" s="48">
        <f t="shared" si="429"/>
        <v>0</v>
      </c>
      <c r="PG103" s="48">
        <f t="shared" si="429"/>
        <v>0</v>
      </c>
      <c r="PH103" s="48">
        <f t="shared" si="429"/>
        <v>0</v>
      </c>
      <c r="PI103" s="48">
        <f t="shared" si="429"/>
        <v>0</v>
      </c>
      <c r="PJ103" s="48">
        <f t="shared" si="429"/>
        <v>0</v>
      </c>
      <c r="PK103" s="48">
        <f t="shared" si="429"/>
        <v>0</v>
      </c>
      <c r="PL103" s="48">
        <f t="shared" si="429"/>
        <v>0</v>
      </c>
      <c r="PM103" s="48">
        <f t="shared" si="429"/>
        <v>0</v>
      </c>
      <c r="PN103" s="48">
        <f t="shared" si="429"/>
        <v>0</v>
      </c>
    </row>
    <row r="104" spans="1:430" x14ac:dyDescent="0.3">
      <c r="A104" s="34">
        <v>1.2</v>
      </c>
      <c r="B104" s="34">
        <v>12</v>
      </c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S104" s="22"/>
      <c r="W104" s="46">
        <v>101</v>
      </c>
      <c r="X104" s="49">
        <f t="shared" si="308"/>
        <v>505</v>
      </c>
      <c r="Y104" s="52" t="str">
        <f t="shared" si="430"/>
        <v/>
      </c>
      <c r="Z104" s="63">
        <f t="shared" si="431"/>
        <v>0</v>
      </c>
      <c r="AA104" s="50">
        <f t="shared" si="352"/>
        <v>0</v>
      </c>
      <c r="AB104" s="50">
        <v>0</v>
      </c>
      <c r="AC104" s="62">
        <f t="shared" si="435"/>
        <v>211.7758949671387</v>
      </c>
      <c r="AD104" s="54"/>
      <c r="AE104" s="46">
        <v>102</v>
      </c>
      <c r="AF104" s="51">
        <f t="shared" si="432"/>
        <v>0</v>
      </c>
      <c r="AG104" s="51">
        <f t="shared" ref="AG104:AP113" si="436">AF103</f>
        <v>0</v>
      </c>
      <c r="AH104" s="51">
        <f t="shared" si="436"/>
        <v>0</v>
      </c>
      <c r="AI104" s="51">
        <f t="shared" si="436"/>
        <v>0</v>
      </c>
      <c r="AJ104" s="51">
        <f t="shared" si="436"/>
        <v>0</v>
      </c>
      <c r="AK104" s="51">
        <f t="shared" si="436"/>
        <v>0</v>
      </c>
      <c r="AL104" s="51">
        <f t="shared" si="436"/>
        <v>0</v>
      </c>
      <c r="AM104" s="51">
        <f t="shared" si="436"/>
        <v>0</v>
      </c>
      <c r="AN104" s="51">
        <f t="shared" si="436"/>
        <v>0</v>
      </c>
      <c r="AO104" s="51">
        <f t="shared" si="436"/>
        <v>0</v>
      </c>
      <c r="AP104" s="51">
        <f t="shared" si="436"/>
        <v>0</v>
      </c>
      <c r="AQ104" s="51">
        <f t="shared" ref="AQ104:AZ113" si="437">AP103</f>
        <v>0</v>
      </c>
      <c r="AR104" s="51">
        <f t="shared" si="437"/>
        <v>0</v>
      </c>
      <c r="AS104" s="51">
        <f t="shared" si="437"/>
        <v>0</v>
      </c>
      <c r="AT104" s="51">
        <f t="shared" si="437"/>
        <v>0</v>
      </c>
      <c r="AU104" s="51">
        <f t="shared" si="437"/>
        <v>0</v>
      </c>
      <c r="AV104" s="51">
        <f t="shared" si="437"/>
        <v>0</v>
      </c>
      <c r="AW104" s="51">
        <f t="shared" si="437"/>
        <v>0</v>
      </c>
      <c r="AX104" s="51">
        <f t="shared" si="437"/>
        <v>0</v>
      </c>
      <c r="AY104" s="51">
        <f t="shared" si="437"/>
        <v>0</v>
      </c>
      <c r="AZ104" s="51">
        <f t="shared" si="437"/>
        <v>0</v>
      </c>
      <c r="BA104" s="51">
        <f t="shared" ref="BA104:BJ113" si="438">AZ103</f>
        <v>0</v>
      </c>
      <c r="BB104" s="51">
        <f t="shared" si="438"/>
        <v>0</v>
      </c>
      <c r="BC104" s="51">
        <f t="shared" si="438"/>
        <v>0</v>
      </c>
      <c r="BD104" s="51">
        <f t="shared" si="438"/>
        <v>0</v>
      </c>
      <c r="BE104" s="51">
        <f t="shared" si="438"/>
        <v>0</v>
      </c>
      <c r="BF104" s="51">
        <f t="shared" si="438"/>
        <v>0</v>
      </c>
      <c r="BG104" s="51">
        <f t="shared" si="438"/>
        <v>0</v>
      </c>
      <c r="BH104" s="51">
        <f t="shared" si="438"/>
        <v>0</v>
      </c>
      <c r="BI104" s="51">
        <f t="shared" si="438"/>
        <v>0</v>
      </c>
      <c r="BJ104" s="51">
        <f t="shared" si="438"/>
        <v>0</v>
      </c>
      <c r="BK104" s="51">
        <f t="shared" ref="BK104:BT113" si="439">BJ103</f>
        <v>0</v>
      </c>
      <c r="BL104" s="51">
        <f t="shared" si="439"/>
        <v>0</v>
      </c>
      <c r="BM104" s="51">
        <f t="shared" si="439"/>
        <v>0</v>
      </c>
      <c r="BN104" s="51">
        <f t="shared" si="439"/>
        <v>0</v>
      </c>
      <c r="BO104" s="51">
        <f t="shared" si="439"/>
        <v>0</v>
      </c>
      <c r="BP104" s="51">
        <f t="shared" si="439"/>
        <v>0</v>
      </c>
      <c r="BQ104" s="51">
        <f t="shared" si="439"/>
        <v>0</v>
      </c>
      <c r="BR104" s="51">
        <f t="shared" si="439"/>
        <v>0</v>
      </c>
      <c r="BS104" s="51">
        <f t="shared" si="439"/>
        <v>0</v>
      </c>
      <c r="BT104" s="51">
        <f t="shared" si="439"/>
        <v>0</v>
      </c>
      <c r="BU104" s="51">
        <f t="shared" ref="BU104:CD113" si="440">BT103</f>
        <v>0</v>
      </c>
      <c r="BV104" s="51">
        <f t="shared" si="440"/>
        <v>0</v>
      </c>
      <c r="BW104" s="51">
        <f t="shared" si="440"/>
        <v>0</v>
      </c>
      <c r="BX104" s="51">
        <f t="shared" si="440"/>
        <v>0</v>
      </c>
      <c r="BY104" s="51">
        <f t="shared" si="440"/>
        <v>0</v>
      </c>
      <c r="BZ104" s="51">
        <f t="shared" si="440"/>
        <v>0</v>
      </c>
      <c r="CA104" s="51">
        <f t="shared" si="440"/>
        <v>0</v>
      </c>
      <c r="CB104" s="51">
        <f t="shared" si="440"/>
        <v>0</v>
      </c>
      <c r="CC104" s="51">
        <f t="shared" si="440"/>
        <v>0</v>
      </c>
      <c r="CD104" s="51">
        <f t="shared" si="440"/>
        <v>0</v>
      </c>
      <c r="CE104" s="51">
        <f t="shared" ref="CE104:CN113" si="441">CD103</f>
        <v>0</v>
      </c>
      <c r="CF104" s="51">
        <f t="shared" si="441"/>
        <v>0</v>
      </c>
      <c r="CG104" s="51">
        <f t="shared" si="441"/>
        <v>0</v>
      </c>
      <c r="CH104" s="51">
        <f t="shared" si="441"/>
        <v>0</v>
      </c>
      <c r="CI104" s="51">
        <f t="shared" si="441"/>
        <v>0</v>
      </c>
      <c r="CJ104" s="51">
        <f t="shared" si="441"/>
        <v>0</v>
      </c>
      <c r="CK104" s="51">
        <f t="shared" si="441"/>
        <v>0</v>
      </c>
      <c r="CL104" s="51">
        <f t="shared" si="441"/>
        <v>0</v>
      </c>
      <c r="CM104" s="51">
        <f t="shared" si="441"/>
        <v>0</v>
      </c>
      <c r="CN104" s="51">
        <f t="shared" si="441"/>
        <v>0</v>
      </c>
      <c r="CO104" s="51">
        <f t="shared" ref="CO104:CX113" si="442">CN103</f>
        <v>0</v>
      </c>
      <c r="CP104" s="51">
        <f t="shared" si="442"/>
        <v>0</v>
      </c>
      <c r="CQ104" s="51">
        <f t="shared" si="442"/>
        <v>0</v>
      </c>
      <c r="CR104" s="51">
        <f t="shared" si="442"/>
        <v>0</v>
      </c>
      <c r="CS104" s="51">
        <f t="shared" si="442"/>
        <v>0</v>
      </c>
      <c r="CT104" s="51">
        <f t="shared" si="442"/>
        <v>0</v>
      </c>
      <c r="CU104" s="51">
        <f t="shared" si="442"/>
        <v>0</v>
      </c>
      <c r="CV104" s="51">
        <f t="shared" si="442"/>
        <v>0</v>
      </c>
      <c r="CW104" s="51">
        <f t="shared" si="442"/>
        <v>0</v>
      </c>
      <c r="CX104" s="51">
        <f t="shared" si="442"/>
        <v>0</v>
      </c>
      <c r="CY104" s="51">
        <f t="shared" ref="CY104:DH113" si="443">CX103</f>
        <v>0</v>
      </c>
      <c r="CZ104" s="51">
        <f t="shared" si="443"/>
        <v>0</v>
      </c>
      <c r="DA104" s="51">
        <f t="shared" si="443"/>
        <v>0</v>
      </c>
      <c r="DB104" s="51">
        <f t="shared" si="443"/>
        <v>0</v>
      </c>
      <c r="DC104" s="51">
        <f t="shared" si="443"/>
        <v>0</v>
      </c>
      <c r="DD104" s="51">
        <f t="shared" si="443"/>
        <v>0</v>
      </c>
      <c r="DE104" s="51">
        <f t="shared" si="443"/>
        <v>0</v>
      </c>
      <c r="DF104" s="51">
        <f t="shared" si="443"/>
        <v>0</v>
      </c>
      <c r="DG104" s="51">
        <f t="shared" si="443"/>
        <v>0</v>
      </c>
      <c r="DH104" s="51">
        <f t="shared" si="443"/>
        <v>0</v>
      </c>
      <c r="DI104" s="51">
        <f t="shared" ref="DI104:DR113" si="444">DH103</f>
        <v>1.4372901692793086E-5</v>
      </c>
      <c r="DJ104" s="51">
        <f t="shared" si="444"/>
        <v>2.7857067307628778E-5</v>
      </c>
      <c r="DK104" s="51">
        <f t="shared" si="444"/>
        <v>4.1075027703360157E-5</v>
      </c>
      <c r="DL104" s="51">
        <f t="shared" si="444"/>
        <v>5.9699549011322866E-5</v>
      </c>
      <c r="DM104" s="51">
        <f t="shared" si="444"/>
        <v>8.7540741517313391E-5</v>
      </c>
      <c r="DN104" s="51">
        <f t="shared" si="444"/>
        <v>1.2837388479443857E-4</v>
      </c>
      <c r="DO104" s="51">
        <f t="shared" si="444"/>
        <v>1.8776725283595457E-4</v>
      </c>
      <c r="DP104" s="51">
        <f t="shared" si="444"/>
        <v>2.7490993918839258E-4</v>
      </c>
      <c r="DQ104" s="51">
        <f t="shared" si="444"/>
        <v>4.0443968208431289E-4</v>
      </c>
      <c r="DR104" s="51">
        <f t="shared" si="444"/>
        <v>5.9827068957529241E-4</v>
      </c>
      <c r="DS104" s="51">
        <f t="shared" ref="DS104:EB113" si="445">DR103</f>
        <v>8.8742146466493359E-4</v>
      </c>
      <c r="DT104" s="51">
        <f t="shared" si="445"/>
        <v>1.3138426304416823E-3</v>
      </c>
      <c r="DU104" s="51">
        <f t="shared" si="445"/>
        <v>1.9322447552118155E-3</v>
      </c>
      <c r="DV104" s="51">
        <f t="shared" si="445"/>
        <v>2.9578823769679957E-3</v>
      </c>
      <c r="DW104" s="51">
        <f t="shared" si="445"/>
        <v>4.3725776573519236E-3</v>
      </c>
      <c r="DX104" s="51">
        <f t="shared" si="445"/>
        <v>5.6037913669719245E-3</v>
      </c>
      <c r="DY104" s="51">
        <f t="shared" si="445"/>
        <v>6.0067150249743864E-3</v>
      </c>
      <c r="DZ104" s="51">
        <f t="shared" si="445"/>
        <v>5.0334268353983951E-3</v>
      </c>
      <c r="EA104" s="51">
        <f t="shared" si="445"/>
        <v>2.648818732339102E-3</v>
      </c>
      <c r="EB104" s="51">
        <f t="shared" si="445"/>
        <v>7.6072713075802073E-4</v>
      </c>
      <c r="EC104" s="51">
        <f t="shared" ref="EC104:EL113" si="446">EB103</f>
        <v>0</v>
      </c>
      <c r="ED104" s="51">
        <f t="shared" si="446"/>
        <v>0</v>
      </c>
      <c r="EE104" s="51">
        <f t="shared" si="446"/>
        <v>0</v>
      </c>
      <c r="EF104" s="51">
        <f t="shared" si="446"/>
        <v>0</v>
      </c>
      <c r="EG104" s="51">
        <f t="shared" si="446"/>
        <v>0</v>
      </c>
      <c r="EH104" s="51">
        <f t="shared" si="446"/>
        <v>0</v>
      </c>
      <c r="EI104" s="51">
        <f t="shared" si="446"/>
        <v>0</v>
      </c>
      <c r="EJ104" s="51">
        <f t="shared" si="446"/>
        <v>0</v>
      </c>
      <c r="EK104" s="51">
        <f t="shared" si="446"/>
        <v>0</v>
      </c>
      <c r="EL104" s="51">
        <f t="shared" si="446"/>
        <v>0</v>
      </c>
      <c r="EM104" s="51">
        <f t="shared" ref="EM104:EV113" si="447">EL103</f>
        <v>0</v>
      </c>
      <c r="EN104" s="51">
        <f t="shared" si="447"/>
        <v>0</v>
      </c>
      <c r="EO104" s="51">
        <f t="shared" si="447"/>
        <v>0</v>
      </c>
      <c r="EP104" s="51">
        <f t="shared" si="447"/>
        <v>0</v>
      </c>
      <c r="EQ104" s="51">
        <f t="shared" si="447"/>
        <v>0</v>
      </c>
      <c r="ER104" s="51">
        <f t="shared" si="447"/>
        <v>0</v>
      </c>
      <c r="ES104" s="51">
        <f t="shared" si="447"/>
        <v>0</v>
      </c>
      <c r="ET104" s="51">
        <f t="shared" si="447"/>
        <v>0</v>
      </c>
      <c r="EU104" s="51">
        <f t="shared" si="447"/>
        <v>0</v>
      </c>
      <c r="EV104" s="51">
        <f t="shared" si="447"/>
        <v>0</v>
      </c>
      <c r="EW104" s="51">
        <f t="shared" ref="EW104:FF113" si="448">EV103</f>
        <v>0</v>
      </c>
      <c r="EX104" s="51">
        <f t="shared" si="448"/>
        <v>0</v>
      </c>
      <c r="EY104" s="51">
        <f t="shared" si="448"/>
        <v>0</v>
      </c>
      <c r="EZ104" s="51">
        <f t="shared" si="448"/>
        <v>0</v>
      </c>
      <c r="FA104" s="51">
        <f t="shared" si="448"/>
        <v>0</v>
      </c>
      <c r="FB104" s="51">
        <f t="shared" si="448"/>
        <v>0</v>
      </c>
      <c r="FC104" s="51">
        <f t="shared" si="448"/>
        <v>0</v>
      </c>
      <c r="FD104" s="51">
        <f t="shared" si="448"/>
        <v>0</v>
      </c>
      <c r="FE104" s="51">
        <f t="shared" si="448"/>
        <v>0</v>
      </c>
      <c r="FF104" s="51">
        <f t="shared" si="448"/>
        <v>0</v>
      </c>
      <c r="FG104" s="51">
        <f t="shared" ref="FG104:FP113" si="449">FF103</f>
        <v>0</v>
      </c>
      <c r="FH104" s="51">
        <f t="shared" si="449"/>
        <v>0</v>
      </c>
      <c r="FI104" s="51">
        <f t="shared" si="449"/>
        <v>0</v>
      </c>
      <c r="FJ104" s="51">
        <f t="shared" si="449"/>
        <v>0</v>
      </c>
      <c r="FK104" s="51">
        <f t="shared" si="449"/>
        <v>0</v>
      </c>
      <c r="FL104" s="51">
        <f t="shared" si="449"/>
        <v>0</v>
      </c>
      <c r="FM104" s="51">
        <f t="shared" si="449"/>
        <v>0</v>
      </c>
      <c r="FN104" s="51">
        <f t="shared" si="449"/>
        <v>0</v>
      </c>
      <c r="FO104" s="51">
        <f t="shared" si="449"/>
        <v>0</v>
      </c>
      <c r="FP104" s="51">
        <f t="shared" si="449"/>
        <v>0</v>
      </c>
      <c r="FQ104" s="51">
        <f t="shared" ref="FQ104:FZ113" si="450">FP103</f>
        <v>0</v>
      </c>
      <c r="FR104" s="51">
        <f t="shared" si="450"/>
        <v>0</v>
      </c>
      <c r="FS104" s="51">
        <f t="shared" si="450"/>
        <v>0</v>
      </c>
      <c r="FT104" s="51">
        <f t="shared" si="450"/>
        <v>0</v>
      </c>
      <c r="FU104" s="51">
        <f t="shared" si="450"/>
        <v>0</v>
      </c>
      <c r="FV104" s="51">
        <f t="shared" si="450"/>
        <v>0</v>
      </c>
      <c r="FW104" s="51">
        <f t="shared" si="450"/>
        <v>0</v>
      </c>
      <c r="FX104" s="51">
        <f t="shared" si="450"/>
        <v>0</v>
      </c>
      <c r="FY104" s="51">
        <f t="shared" si="450"/>
        <v>0</v>
      </c>
      <c r="FZ104" s="51">
        <f t="shared" si="450"/>
        <v>0</v>
      </c>
      <c r="GA104" s="51">
        <f t="shared" ref="GA104:GJ113" si="451">FZ103</f>
        <v>0</v>
      </c>
      <c r="GB104" s="51">
        <f t="shared" si="451"/>
        <v>0</v>
      </c>
      <c r="GC104" s="51">
        <f t="shared" si="451"/>
        <v>0</v>
      </c>
      <c r="GD104" s="51">
        <f t="shared" si="451"/>
        <v>0</v>
      </c>
      <c r="GE104" s="51">
        <f t="shared" si="451"/>
        <v>0</v>
      </c>
      <c r="GF104" s="51">
        <f t="shared" si="451"/>
        <v>0</v>
      </c>
      <c r="GG104" s="51">
        <f t="shared" si="451"/>
        <v>0</v>
      </c>
      <c r="GH104" s="51">
        <f t="shared" si="451"/>
        <v>0</v>
      </c>
      <c r="GI104" s="51">
        <f t="shared" si="451"/>
        <v>0</v>
      </c>
      <c r="GJ104" s="51">
        <f t="shared" si="451"/>
        <v>0</v>
      </c>
      <c r="GK104" s="51">
        <f t="shared" ref="GK104:GT113" si="452">GJ103</f>
        <v>0</v>
      </c>
      <c r="GL104" s="51">
        <f t="shared" si="452"/>
        <v>0</v>
      </c>
      <c r="GM104" s="51">
        <f t="shared" si="452"/>
        <v>0</v>
      </c>
      <c r="GN104" s="51">
        <f t="shared" si="452"/>
        <v>0</v>
      </c>
      <c r="GO104" s="51">
        <f t="shared" si="452"/>
        <v>0</v>
      </c>
      <c r="GP104" s="51">
        <f t="shared" si="452"/>
        <v>0</v>
      </c>
      <c r="GQ104" s="51">
        <f t="shared" si="452"/>
        <v>0</v>
      </c>
      <c r="GR104" s="51">
        <f t="shared" si="452"/>
        <v>0</v>
      </c>
      <c r="GS104" s="51">
        <f t="shared" si="452"/>
        <v>0</v>
      </c>
      <c r="GT104" s="51">
        <f t="shared" si="452"/>
        <v>0</v>
      </c>
      <c r="GU104" s="51">
        <f t="shared" ref="GU104:HD113" si="453">GT103</f>
        <v>0</v>
      </c>
      <c r="GV104" s="51">
        <f t="shared" si="453"/>
        <v>0</v>
      </c>
      <c r="GW104" s="51">
        <f t="shared" si="453"/>
        <v>0</v>
      </c>
      <c r="GX104" s="51">
        <f t="shared" si="453"/>
        <v>0</v>
      </c>
      <c r="GY104" s="51">
        <f t="shared" si="453"/>
        <v>0</v>
      </c>
      <c r="GZ104" s="51">
        <f t="shared" si="453"/>
        <v>0</v>
      </c>
      <c r="HA104" s="51">
        <f t="shared" si="453"/>
        <v>0</v>
      </c>
      <c r="HB104" s="51">
        <f t="shared" si="453"/>
        <v>0</v>
      </c>
      <c r="HC104" s="51">
        <f t="shared" si="453"/>
        <v>0</v>
      </c>
      <c r="HD104" s="51">
        <f t="shared" si="453"/>
        <v>0</v>
      </c>
      <c r="HE104" s="51">
        <f t="shared" ref="HE104:HP113" si="454">HD103</f>
        <v>0</v>
      </c>
      <c r="HF104" s="51">
        <f t="shared" si="454"/>
        <v>0</v>
      </c>
      <c r="HG104" s="51">
        <f t="shared" si="454"/>
        <v>0</v>
      </c>
      <c r="HH104" s="51">
        <f t="shared" si="454"/>
        <v>0</v>
      </c>
      <c r="HI104" s="51">
        <f t="shared" si="454"/>
        <v>0</v>
      </c>
      <c r="HJ104" s="51">
        <f t="shared" si="454"/>
        <v>0</v>
      </c>
      <c r="HK104" s="51">
        <f t="shared" si="454"/>
        <v>0</v>
      </c>
      <c r="HL104" s="51">
        <f t="shared" si="454"/>
        <v>0</v>
      </c>
      <c r="HM104" s="51">
        <f t="shared" si="454"/>
        <v>0</v>
      </c>
      <c r="HN104" s="51">
        <f t="shared" si="454"/>
        <v>0</v>
      </c>
      <c r="HO104" s="51">
        <f t="shared" si="454"/>
        <v>0</v>
      </c>
      <c r="HP104" s="51">
        <f t="shared" si="454"/>
        <v>0</v>
      </c>
      <c r="HR104" s="46">
        <v>101</v>
      </c>
      <c r="HS104" s="49">
        <f t="shared" si="310"/>
        <v>505</v>
      </c>
      <c r="HT104" s="52" t="str">
        <f t="shared" si="311"/>
        <v/>
      </c>
      <c r="HU104" s="63">
        <f t="shared" si="312"/>
        <v>0</v>
      </c>
      <c r="HV104" s="50">
        <f t="shared" si="353"/>
        <v>0</v>
      </c>
      <c r="HW104" s="50" t="str">
        <f t="shared" si="433"/>
        <v>08:25</v>
      </c>
      <c r="HX104" s="50">
        <v>0</v>
      </c>
      <c r="HY104" s="62">
        <f>HY103+HX104*Escenario1!$D$15*0.06</f>
        <v>468.72665229745769</v>
      </c>
      <c r="HZ104" s="50">
        <f t="shared" si="313"/>
        <v>0</v>
      </c>
      <c r="IA104" s="64">
        <f>IA103+HZ104*Escenario1!$D$15*0.06</f>
        <v>258.16395932323189</v>
      </c>
      <c r="IB104" s="54"/>
      <c r="IC104" s="47">
        <v>102</v>
      </c>
      <c r="ID104" s="48">
        <f t="shared" si="434"/>
        <v>0</v>
      </c>
      <c r="IE104" s="48">
        <f t="shared" ref="IE104:IN113" si="455">ID103</f>
        <v>0</v>
      </c>
      <c r="IF104" s="48">
        <f t="shared" si="455"/>
        <v>0</v>
      </c>
      <c r="IG104" s="48">
        <f t="shared" si="455"/>
        <v>0</v>
      </c>
      <c r="IH104" s="48">
        <f t="shared" si="455"/>
        <v>0</v>
      </c>
      <c r="II104" s="48">
        <f t="shared" si="455"/>
        <v>0</v>
      </c>
      <c r="IJ104" s="48">
        <f t="shared" si="455"/>
        <v>0</v>
      </c>
      <c r="IK104" s="48">
        <f t="shared" si="455"/>
        <v>0</v>
      </c>
      <c r="IL104" s="48">
        <f t="shared" si="455"/>
        <v>0</v>
      </c>
      <c r="IM104" s="48">
        <f t="shared" si="455"/>
        <v>0</v>
      </c>
      <c r="IN104" s="48">
        <f t="shared" si="455"/>
        <v>0</v>
      </c>
      <c r="IO104" s="48">
        <f t="shared" ref="IO104:IX113" si="456">IN103</f>
        <v>0</v>
      </c>
      <c r="IP104" s="48">
        <f t="shared" si="456"/>
        <v>0</v>
      </c>
      <c r="IQ104" s="48">
        <f t="shared" si="456"/>
        <v>0</v>
      </c>
      <c r="IR104" s="48">
        <f t="shared" si="456"/>
        <v>0</v>
      </c>
      <c r="IS104" s="48">
        <f t="shared" si="456"/>
        <v>0</v>
      </c>
      <c r="IT104" s="48">
        <f t="shared" si="456"/>
        <v>0</v>
      </c>
      <c r="IU104" s="48">
        <f t="shared" si="456"/>
        <v>0</v>
      </c>
      <c r="IV104" s="48">
        <f t="shared" si="456"/>
        <v>0</v>
      </c>
      <c r="IW104" s="48">
        <f t="shared" si="456"/>
        <v>0</v>
      </c>
      <c r="IX104" s="48">
        <f t="shared" si="456"/>
        <v>0</v>
      </c>
      <c r="IY104" s="48">
        <f t="shared" ref="IY104:JH113" si="457">IX103</f>
        <v>0</v>
      </c>
      <c r="IZ104" s="48">
        <f t="shared" si="457"/>
        <v>0</v>
      </c>
      <c r="JA104" s="48">
        <f t="shared" si="457"/>
        <v>0</v>
      </c>
      <c r="JB104" s="48">
        <f t="shared" si="457"/>
        <v>0</v>
      </c>
      <c r="JC104" s="48">
        <f t="shared" si="457"/>
        <v>0</v>
      </c>
      <c r="JD104" s="48">
        <f t="shared" si="457"/>
        <v>0</v>
      </c>
      <c r="JE104" s="48">
        <f t="shared" si="457"/>
        <v>0</v>
      </c>
      <c r="JF104" s="48">
        <f t="shared" si="457"/>
        <v>0</v>
      </c>
      <c r="JG104" s="48">
        <f t="shared" si="457"/>
        <v>0</v>
      </c>
      <c r="JH104" s="48">
        <f t="shared" si="457"/>
        <v>0</v>
      </c>
      <c r="JI104" s="48">
        <f t="shared" ref="JI104:JR113" si="458">JH103</f>
        <v>0</v>
      </c>
      <c r="JJ104" s="48">
        <f t="shared" si="458"/>
        <v>0</v>
      </c>
      <c r="JK104" s="48">
        <f t="shared" si="458"/>
        <v>0</v>
      </c>
      <c r="JL104" s="48">
        <f t="shared" si="458"/>
        <v>0</v>
      </c>
      <c r="JM104" s="48">
        <f t="shared" si="458"/>
        <v>0</v>
      </c>
      <c r="JN104" s="48">
        <f t="shared" si="458"/>
        <v>0</v>
      </c>
      <c r="JO104" s="48">
        <f t="shared" si="458"/>
        <v>0</v>
      </c>
      <c r="JP104" s="48">
        <f t="shared" si="458"/>
        <v>0</v>
      </c>
      <c r="JQ104" s="48">
        <f t="shared" si="458"/>
        <v>0</v>
      </c>
      <c r="JR104" s="48">
        <f t="shared" si="458"/>
        <v>0</v>
      </c>
      <c r="JS104" s="48">
        <f t="shared" ref="JS104:KB113" si="459">JR103</f>
        <v>0</v>
      </c>
      <c r="JT104" s="48">
        <f t="shared" si="459"/>
        <v>0</v>
      </c>
      <c r="JU104" s="48">
        <f t="shared" si="459"/>
        <v>0</v>
      </c>
      <c r="JV104" s="48">
        <f t="shared" si="459"/>
        <v>0</v>
      </c>
      <c r="JW104" s="48">
        <f t="shared" si="459"/>
        <v>0</v>
      </c>
      <c r="JX104" s="48">
        <f t="shared" si="459"/>
        <v>0</v>
      </c>
      <c r="JY104" s="48">
        <f t="shared" si="459"/>
        <v>0</v>
      </c>
      <c r="JZ104" s="48">
        <f t="shared" si="459"/>
        <v>0</v>
      </c>
      <c r="KA104" s="48">
        <f t="shared" si="459"/>
        <v>0</v>
      </c>
      <c r="KB104" s="48">
        <f t="shared" si="459"/>
        <v>0</v>
      </c>
      <c r="KC104" s="48">
        <f t="shared" ref="KC104:KL113" si="460">KB103</f>
        <v>0</v>
      </c>
      <c r="KD104" s="48">
        <f t="shared" si="460"/>
        <v>0</v>
      </c>
      <c r="KE104" s="48">
        <f t="shared" si="460"/>
        <v>0</v>
      </c>
      <c r="KF104" s="48">
        <f t="shared" si="460"/>
        <v>0</v>
      </c>
      <c r="KG104" s="48">
        <f t="shared" si="460"/>
        <v>0</v>
      </c>
      <c r="KH104" s="48">
        <f t="shared" si="460"/>
        <v>0</v>
      </c>
      <c r="KI104" s="48">
        <f t="shared" si="460"/>
        <v>0</v>
      </c>
      <c r="KJ104" s="48">
        <f t="shared" si="460"/>
        <v>0</v>
      </c>
      <c r="KK104" s="48">
        <f t="shared" si="460"/>
        <v>0</v>
      </c>
      <c r="KL104" s="48">
        <f t="shared" si="460"/>
        <v>0</v>
      </c>
      <c r="KM104" s="48">
        <f t="shared" ref="KM104:KV113" si="461">KL103</f>
        <v>0</v>
      </c>
      <c r="KN104" s="48">
        <f t="shared" si="461"/>
        <v>0</v>
      </c>
      <c r="KO104" s="48">
        <f t="shared" si="461"/>
        <v>0</v>
      </c>
      <c r="KP104" s="48">
        <f t="shared" si="461"/>
        <v>0</v>
      </c>
      <c r="KQ104" s="48">
        <f t="shared" si="461"/>
        <v>0</v>
      </c>
      <c r="KR104" s="48">
        <f t="shared" si="461"/>
        <v>0</v>
      </c>
      <c r="KS104" s="48">
        <f t="shared" si="461"/>
        <v>0</v>
      </c>
      <c r="KT104" s="48">
        <f t="shared" si="461"/>
        <v>0</v>
      </c>
      <c r="KU104" s="48">
        <f t="shared" si="461"/>
        <v>0</v>
      </c>
      <c r="KV104" s="48">
        <f t="shared" si="461"/>
        <v>0</v>
      </c>
      <c r="KW104" s="48">
        <f t="shared" ref="KW104:LF113" si="462">KV103</f>
        <v>0</v>
      </c>
      <c r="KX104" s="48">
        <f t="shared" si="462"/>
        <v>0</v>
      </c>
      <c r="KY104" s="48">
        <f t="shared" si="462"/>
        <v>0</v>
      </c>
      <c r="KZ104" s="48">
        <f t="shared" si="462"/>
        <v>0</v>
      </c>
      <c r="LA104" s="48">
        <f t="shared" si="462"/>
        <v>0</v>
      </c>
      <c r="LB104" s="48">
        <f t="shared" si="462"/>
        <v>0</v>
      </c>
      <c r="LC104" s="48">
        <f t="shared" si="462"/>
        <v>0</v>
      </c>
      <c r="LD104" s="48">
        <f t="shared" si="462"/>
        <v>0</v>
      </c>
      <c r="LE104" s="48">
        <f t="shared" si="462"/>
        <v>0</v>
      </c>
      <c r="LF104" s="48">
        <f t="shared" si="462"/>
        <v>0</v>
      </c>
      <c r="LG104" s="48">
        <f t="shared" ref="LG104:LP113" si="463">LF103</f>
        <v>0</v>
      </c>
      <c r="LH104" s="48">
        <f t="shared" si="463"/>
        <v>0</v>
      </c>
      <c r="LI104" s="48">
        <f t="shared" si="463"/>
        <v>0</v>
      </c>
      <c r="LJ104" s="48">
        <f t="shared" si="463"/>
        <v>0</v>
      </c>
      <c r="LK104" s="48">
        <f t="shared" si="463"/>
        <v>0</v>
      </c>
      <c r="LL104" s="48">
        <f t="shared" si="463"/>
        <v>0</v>
      </c>
      <c r="LM104" s="48">
        <f t="shared" si="463"/>
        <v>0</v>
      </c>
      <c r="LN104" s="48">
        <f t="shared" si="463"/>
        <v>0</v>
      </c>
      <c r="LO104" s="48">
        <f t="shared" si="463"/>
        <v>0</v>
      </c>
      <c r="LP104" s="48">
        <f t="shared" si="463"/>
        <v>0</v>
      </c>
      <c r="LQ104" s="48">
        <f t="shared" ref="LQ104:LZ113" si="464">LP103</f>
        <v>0</v>
      </c>
      <c r="LR104" s="48">
        <f t="shared" si="464"/>
        <v>4.4751983576649488E-5</v>
      </c>
      <c r="LS104" s="48">
        <f t="shared" si="464"/>
        <v>1.1151658490373781E-4</v>
      </c>
      <c r="LT104" s="48">
        <f t="shared" si="464"/>
        <v>2.5595687974807398E-4</v>
      </c>
      <c r="LU104" s="48">
        <f t="shared" si="464"/>
        <v>5.8604981628922268E-4</v>
      </c>
      <c r="LV104" s="48">
        <f t="shared" si="464"/>
        <v>1.3658629589843377E-3</v>
      </c>
      <c r="LW104" s="48">
        <f t="shared" si="464"/>
        <v>3.2093238342923826E-3</v>
      </c>
      <c r="LX104" s="48">
        <f t="shared" si="464"/>
        <v>7.8504339864859992E-3</v>
      </c>
      <c r="LY104" s="48">
        <f t="shared" si="464"/>
        <v>1.2976985830460603E-2</v>
      </c>
      <c r="LZ104" s="48">
        <f t="shared" si="464"/>
        <v>6.7154609757989992E-3</v>
      </c>
      <c r="MA104" s="48">
        <f t="shared" ref="MA104:MJ113" si="465">LZ103</f>
        <v>0</v>
      </c>
      <c r="MB104" s="48">
        <f t="shared" si="465"/>
        <v>0</v>
      </c>
      <c r="MC104" s="48">
        <f t="shared" si="465"/>
        <v>0</v>
      </c>
      <c r="MD104" s="48">
        <f t="shared" si="465"/>
        <v>0</v>
      </c>
      <c r="ME104" s="48">
        <f t="shared" si="465"/>
        <v>0</v>
      </c>
      <c r="MF104" s="48">
        <f t="shared" si="465"/>
        <v>0</v>
      </c>
      <c r="MG104" s="48">
        <f t="shared" si="465"/>
        <v>0</v>
      </c>
      <c r="MH104" s="48">
        <f t="shared" si="465"/>
        <v>0</v>
      </c>
      <c r="MI104" s="48">
        <f t="shared" si="465"/>
        <v>0</v>
      </c>
      <c r="MJ104" s="48">
        <f t="shared" si="465"/>
        <v>0</v>
      </c>
      <c r="MK104" s="48">
        <f t="shared" ref="MK104:MT113" si="466">MJ103</f>
        <v>0</v>
      </c>
      <c r="ML104" s="48">
        <f t="shared" si="466"/>
        <v>0</v>
      </c>
      <c r="MM104" s="48">
        <f t="shared" si="466"/>
        <v>0</v>
      </c>
      <c r="MN104" s="48">
        <f t="shared" si="466"/>
        <v>0</v>
      </c>
      <c r="MO104" s="48">
        <f t="shared" si="466"/>
        <v>0</v>
      </c>
      <c r="MP104" s="48">
        <f t="shared" si="466"/>
        <v>0</v>
      </c>
      <c r="MQ104" s="48">
        <f t="shared" si="466"/>
        <v>0</v>
      </c>
      <c r="MR104" s="48">
        <f t="shared" si="466"/>
        <v>0</v>
      </c>
      <c r="MS104" s="48">
        <f t="shared" si="466"/>
        <v>0</v>
      </c>
      <c r="MT104" s="48">
        <f t="shared" si="466"/>
        <v>0</v>
      </c>
      <c r="MU104" s="48">
        <f t="shared" ref="MU104:ND113" si="467">MT103</f>
        <v>0</v>
      </c>
      <c r="MV104" s="48">
        <f t="shared" si="467"/>
        <v>0</v>
      </c>
      <c r="MW104" s="48">
        <f t="shared" si="467"/>
        <v>0</v>
      </c>
      <c r="MX104" s="48">
        <f t="shared" si="467"/>
        <v>0</v>
      </c>
      <c r="MY104" s="48">
        <f t="shared" si="467"/>
        <v>0</v>
      </c>
      <c r="MZ104" s="48">
        <f t="shared" si="467"/>
        <v>0</v>
      </c>
      <c r="NA104" s="48">
        <f t="shared" si="467"/>
        <v>0</v>
      </c>
      <c r="NB104" s="48">
        <f t="shared" si="467"/>
        <v>0</v>
      </c>
      <c r="NC104" s="48">
        <f t="shared" si="467"/>
        <v>0</v>
      </c>
      <c r="ND104" s="48">
        <f t="shared" si="467"/>
        <v>0</v>
      </c>
      <c r="NE104" s="48">
        <f t="shared" ref="NE104:NN113" si="468">ND103</f>
        <v>0</v>
      </c>
      <c r="NF104" s="48">
        <f t="shared" si="468"/>
        <v>0</v>
      </c>
      <c r="NG104" s="48">
        <f t="shared" si="468"/>
        <v>0</v>
      </c>
      <c r="NH104" s="48">
        <f t="shared" si="468"/>
        <v>0</v>
      </c>
      <c r="NI104" s="48">
        <f t="shared" si="468"/>
        <v>0</v>
      </c>
      <c r="NJ104" s="48">
        <f t="shared" si="468"/>
        <v>0</v>
      </c>
      <c r="NK104" s="48">
        <f t="shared" si="468"/>
        <v>0</v>
      </c>
      <c r="NL104" s="48">
        <f t="shared" si="468"/>
        <v>0</v>
      </c>
      <c r="NM104" s="48">
        <f t="shared" si="468"/>
        <v>0</v>
      </c>
      <c r="NN104" s="48">
        <f t="shared" si="468"/>
        <v>0</v>
      </c>
      <c r="NO104" s="48">
        <f t="shared" ref="NO104:NX113" si="469">NN103</f>
        <v>0</v>
      </c>
      <c r="NP104" s="48">
        <f t="shared" si="469"/>
        <v>0</v>
      </c>
      <c r="NQ104" s="48">
        <f t="shared" si="469"/>
        <v>0</v>
      </c>
      <c r="NR104" s="48">
        <f t="shared" si="469"/>
        <v>0</v>
      </c>
      <c r="NS104" s="48">
        <f t="shared" si="469"/>
        <v>0</v>
      </c>
      <c r="NT104" s="48">
        <f t="shared" si="469"/>
        <v>0</v>
      </c>
      <c r="NU104" s="48">
        <f t="shared" si="469"/>
        <v>0</v>
      </c>
      <c r="NV104" s="48">
        <f t="shared" si="469"/>
        <v>0</v>
      </c>
      <c r="NW104" s="48">
        <f t="shared" si="469"/>
        <v>0</v>
      </c>
      <c r="NX104" s="48">
        <f t="shared" si="469"/>
        <v>0</v>
      </c>
      <c r="NY104" s="48">
        <f t="shared" ref="NY104:OH113" si="470">NX103</f>
        <v>0</v>
      </c>
      <c r="NZ104" s="48">
        <f t="shared" si="470"/>
        <v>0</v>
      </c>
      <c r="OA104" s="48">
        <f t="shared" si="470"/>
        <v>0</v>
      </c>
      <c r="OB104" s="48">
        <f t="shared" si="470"/>
        <v>0</v>
      </c>
      <c r="OC104" s="48">
        <f t="shared" si="470"/>
        <v>0</v>
      </c>
      <c r="OD104" s="48">
        <f t="shared" si="470"/>
        <v>0</v>
      </c>
      <c r="OE104" s="48">
        <f t="shared" si="470"/>
        <v>0</v>
      </c>
      <c r="OF104" s="48">
        <f t="shared" si="470"/>
        <v>0</v>
      </c>
      <c r="OG104" s="48">
        <f t="shared" si="470"/>
        <v>0</v>
      </c>
      <c r="OH104" s="48">
        <f t="shared" si="470"/>
        <v>0</v>
      </c>
      <c r="OI104" s="48">
        <f t="shared" ref="OI104:OR113" si="471">OH103</f>
        <v>0</v>
      </c>
      <c r="OJ104" s="48">
        <f t="shared" si="471"/>
        <v>0</v>
      </c>
      <c r="OK104" s="48">
        <f t="shared" si="471"/>
        <v>0</v>
      </c>
      <c r="OL104" s="48">
        <f t="shared" si="471"/>
        <v>0</v>
      </c>
      <c r="OM104" s="48">
        <f t="shared" si="471"/>
        <v>0</v>
      </c>
      <c r="ON104" s="48">
        <f t="shared" si="471"/>
        <v>0</v>
      </c>
      <c r="OO104" s="48">
        <f t="shared" si="471"/>
        <v>0</v>
      </c>
      <c r="OP104" s="48">
        <f t="shared" si="471"/>
        <v>0</v>
      </c>
      <c r="OQ104" s="48">
        <f t="shared" si="471"/>
        <v>0</v>
      </c>
      <c r="OR104" s="48">
        <f t="shared" si="471"/>
        <v>0</v>
      </c>
      <c r="OS104" s="48">
        <f t="shared" ref="OS104:PB113" si="472">OR103</f>
        <v>0</v>
      </c>
      <c r="OT104" s="48">
        <f t="shared" si="472"/>
        <v>0</v>
      </c>
      <c r="OU104" s="48">
        <f t="shared" si="472"/>
        <v>0</v>
      </c>
      <c r="OV104" s="48">
        <f t="shared" si="472"/>
        <v>0</v>
      </c>
      <c r="OW104" s="48">
        <f t="shared" si="472"/>
        <v>0</v>
      </c>
      <c r="OX104" s="48">
        <f t="shared" si="472"/>
        <v>0</v>
      </c>
      <c r="OY104" s="48">
        <f t="shared" si="472"/>
        <v>0</v>
      </c>
      <c r="OZ104" s="48">
        <f t="shared" si="472"/>
        <v>0</v>
      </c>
      <c r="PA104" s="48">
        <f t="shared" si="472"/>
        <v>0</v>
      </c>
      <c r="PB104" s="48">
        <f t="shared" si="472"/>
        <v>0</v>
      </c>
      <c r="PC104" s="48">
        <f t="shared" ref="PC104:PN113" si="473">PB103</f>
        <v>0</v>
      </c>
      <c r="PD104" s="48">
        <f t="shared" si="473"/>
        <v>0</v>
      </c>
      <c r="PE104" s="48">
        <f t="shared" si="473"/>
        <v>0</v>
      </c>
      <c r="PF104" s="48">
        <f t="shared" si="473"/>
        <v>0</v>
      </c>
      <c r="PG104" s="48">
        <f t="shared" si="473"/>
        <v>0</v>
      </c>
      <c r="PH104" s="48">
        <f t="shared" si="473"/>
        <v>0</v>
      </c>
      <c r="PI104" s="48">
        <f t="shared" si="473"/>
        <v>0</v>
      </c>
      <c r="PJ104" s="48">
        <f t="shared" si="473"/>
        <v>0</v>
      </c>
      <c r="PK104" s="48">
        <f t="shared" si="473"/>
        <v>0</v>
      </c>
      <c r="PL104" s="48">
        <f t="shared" si="473"/>
        <v>0</v>
      </c>
      <c r="PM104" s="48">
        <f t="shared" si="473"/>
        <v>0</v>
      </c>
      <c r="PN104" s="48">
        <f t="shared" si="473"/>
        <v>0</v>
      </c>
    </row>
    <row r="105" spans="1:430" x14ac:dyDescent="0.3">
      <c r="A105" s="34">
        <v>1.3</v>
      </c>
      <c r="B105" s="34">
        <v>13</v>
      </c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S105" s="22"/>
      <c r="W105" s="46">
        <v>102</v>
      </c>
      <c r="X105" s="49">
        <f t="shared" si="308"/>
        <v>510</v>
      </c>
      <c r="Y105" s="52" t="str">
        <f t="shared" si="430"/>
        <v/>
      </c>
      <c r="Z105" s="63">
        <f t="shared" si="431"/>
        <v>0</v>
      </c>
      <c r="AA105" s="50">
        <f t="shared" si="352"/>
        <v>0</v>
      </c>
      <c r="AB105" s="50">
        <v>0</v>
      </c>
      <c r="AC105" s="62">
        <f t="shared" si="435"/>
        <v>211.7758949671387</v>
      </c>
      <c r="AD105" s="54"/>
      <c r="AE105" s="46">
        <v>103</v>
      </c>
      <c r="AF105" s="51">
        <f t="shared" si="432"/>
        <v>0</v>
      </c>
      <c r="AG105" s="51">
        <f t="shared" si="436"/>
        <v>0</v>
      </c>
      <c r="AH105" s="51">
        <f t="shared" si="436"/>
        <v>0</v>
      </c>
      <c r="AI105" s="51">
        <f t="shared" si="436"/>
        <v>0</v>
      </c>
      <c r="AJ105" s="51">
        <f t="shared" si="436"/>
        <v>0</v>
      </c>
      <c r="AK105" s="51">
        <f t="shared" si="436"/>
        <v>0</v>
      </c>
      <c r="AL105" s="51">
        <f t="shared" si="436"/>
        <v>0</v>
      </c>
      <c r="AM105" s="51">
        <f t="shared" si="436"/>
        <v>0</v>
      </c>
      <c r="AN105" s="51">
        <f t="shared" si="436"/>
        <v>0</v>
      </c>
      <c r="AO105" s="51">
        <f t="shared" si="436"/>
        <v>0</v>
      </c>
      <c r="AP105" s="51">
        <f t="shared" si="436"/>
        <v>0</v>
      </c>
      <c r="AQ105" s="51">
        <f t="shared" si="437"/>
        <v>0</v>
      </c>
      <c r="AR105" s="51">
        <f t="shared" si="437"/>
        <v>0</v>
      </c>
      <c r="AS105" s="51">
        <f t="shared" si="437"/>
        <v>0</v>
      </c>
      <c r="AT105" s="51">
        <f t="shared" si="437"/>
        <v>0</v>
      </c>
      <c r="AU105" s="51">
        <f t="shared" si="437"/>
        <v>0</v>
      </c>
      <c r="AV105" s="51">
        <f t="shared" si="437"/>
        <v>0</v>
      </c>
      <c r="AW105" s="51">
        <f t="shared" si="437"/>
        <v>0</v>
      </c>
      <c r="AX105" s="51">
        <f t="shared" si="437"/>
        <v>0</v>
      </c>
      <c r="AY105" s="51">
        <f t="shared" si="437"/>
        <v>0</v>
      </c>
      <c r="AZ105" s="51">
        <f t="shared" si="437"/>
        <v>0</v>
      </c>
      <c r="BA105" s="51">
        <f t="shared" si="438"/>
        <v>0</v>
      </c>
      <c r="BB105" s="51">
        <f t="shared" si="438"/>
        <v>0</v>
      </c>
      <c r="BC105" s="51">
        <f t="shared" si="438"/>
        <v>0</v>
      </c>
      <c r="BD105" s="51">
        <f t="shared" si="438"/>
        <v>0</v>
      </c>
      <c r="BE105" s="51">
        <f t="shared" si="438"/>
        <v>0</v>
      </c>
      <c r="BF105" s="51">
        <f t="shared" si="438"/>
        <v>0</v>
      </c>
      <c r="BG105" s="51">
        <f t="shared" si="438"/>
        <v>0</v>
      </c>
      <c r="BH105" s="51">
        <f t="shared" si="438"/>
        <v>0</v>
      </c>
      <c r="BI105" s="51">
        <f t="shared" si="438"/>
        <v>0</v>
      </c>
      <c r="BJ105" s="51">
        <f t="shared" si="438"/>
        <v>0</v>
      </c>
      <c r="BK105" s="51">
        <f t="shared" si="439"/>
        <v>0</v>
      </c>
      <c r="BL105" s="51">
        <f t="shared" si="439"/>
        <v>0</v>
      </c>
      <c r="BM105" s="51">
        <f t="shared" si="439"/>
        <v>0</v>
      </c>
      <c r="BN105" s="51">
        <f t="shared" si="439"/>
        <v>0</v>
      </c>
      <c r="BO105" s="51">
        <f t="shared" si="439"/>
        <v>0</v>
      </c>
      <c r="BP105" s="51">
        <f t="shared" si="439"/>
        <v>0</v>
      </c>
      <c r="BQ105" s="51">
        <f t="shared" si="439"/>
        <v>0</v>
      </c>
      <c r="BR105" s="51">
        <f t="shared" si="439"/>
        <v>0</v>
      </c>
      <c r="BS105" s="51">
        <f t="shared" si="439"/>
        <v>0</v>
      </c>
      <c r="BT105" s="51">
        <f t="shared" si="439"/>
        <v>0</v>
      </c>
      <c r="BU105" s="51">
        <f t="shared" si="440"/>
        <v>0</v>
      </c>
      <c r="BV105" s="51">
        <f t="shared" si="440"/>
        <v>0</v>
      </c>
      <c r="BW105" s="51">
        <f t="shared" si="440"/>
        <v>0</v>
      </c>
      <c r="BX105" s="51">
        <f t="shared" si="440"/>
        <v>0</v>
      </c>
      <c r="BY105" s="51">
        <f t="shared" si="440"/>
        <v>0</v>
      </c>
      <c r="BZ105" s="51">
        <f t="shared" si="440"/>
        <v>0</v>
      </c>
      <c r="CA105" s="51">
        <f t="shared" si="440"/>
        <v>0</v>
      </c>
      <c r="CB105" s="51">
        <f t="shared" si="440"/>
        <v>0</v>
      </c>
      <c r="CC105" s="51">
        <f t="shared" si="440"/>
        <v>0</v>
      </c>
      <c r="CD105" s="51">
        <f t="shared" si="440"/>
        <v>0</v>
      </c>
      <c r="CE105" s="51">
        <f t="shared" si="441"/>
        <v>0</v>
      </c>
      <c r="CF105" s="51">
        <f t="shared" si="441"/>
        <v>0</v>
      </c>
      <c r="CG105" s="51">
        <f t="shared" si="441"/>
        <v>0</v>
      </c>
      <c r="CH105" s="51">
        <f t="shared" si="441"/>
        <v>0</v>
      </c>
      <c r="CI105" s="51">
        <f t="shared" si="441"/>
        <v>0</v>
      </c>
      <c r="CJ105" s="51">
        <f t="shared" si="441"/>
        <v>0</v>
      </c>
      <c r="CK105" s="51">
        <f t="shared" si="441"/>
        <v>0</v>
      </c>
      <c r="CL105" s="51">
        <f t="shared" si="441"/>
        <v>0</v>
      </c>
      <c r="CM105" s="51">
        <f t="shared" si="441"/>
        <v>0</v>
      </c>
      <c r="CN105" s="51">
        <f t="shared" si="441"/>
        <v>0</v>
      </c>
      <c r="CO105" s="51">
        <f t="shared" si="442"/>
        <v>0</v>
      </c>
      <c r="CP105" s="51">
        <f t="shared" si="442"/>
        <v>0</v>
      </c>
      <c r="CQ105" s="51">
        <f t="shared" si="442"/>
        <v>0</v>
      </c>
      <c r="CR105" s="51">
        <f t="shared" si="442"/>
        <v>0</v>
      </c>
      <c r="CS105" s="51">
        <f t="shared" si="442"/>
        <v>0</v>
      </c>
      <c r="CT105" s="51">
        <f t="shared" si="442"/>
        <v>0</v>
      </c>
      <c r="CU105" s="51">
        <f t="shared" si="442"/>
        <v>0</v>
      </c>
      <c r="CV105" s="51">
        <f t="shared" si="442"/>
        <v>0</v>
      </c>
      <c r="CW105" s="51">
        <f t="shared" si="442"/>
        <v>0</v>
      </c>
      <c r="CX105" s="51">
        <f t="shared" si="442"/>
        <v>0</v>
      </c>
      <c r="CY105" s="51">
        <f t="shared" si="443"/>
        <v>0</v>
      </c>
      <c r="CZ105" s="51">
        <f t="shared" si="443"/>
        <v>0</v>
      </c>
      <c r="DA105" s="51">
        <f t="shared" si="443"/>
        <v>0</v>
      </c>
      <c r="DB105" s="51">
        <f t="shared" si="443"/>
        <v>0</v>
      </c>
      <c r="DC105" s="51">
        <f t="shared" si="443"/>
        <v>0</v>
      </c>
      <c r="DD105" s="51">
        <f t="shared" si="443"/>
        <v>0</v>
      </c>
      <c r="DE105" s="51">
        <f t="shared" si="443"/>
        <v>0</v>
      </c>
      <c r="DF105" s="51">
        <f t="shared" si="443"/>
        <v>0</v>
      </c>
      <c r="DG105" s="51">
        <f t="shared" si="443"/>
        <v>0</v>
      </c>
      <c r="DH105" s="51">
        <f t="shared" si="443"/>
        <v>0</v>
      </c>
      <c r="DI105" s="51">
        <f t="shared" si="444"/>
        <v>0</v>
      </c>
      <c r="DJ105" s="51">
        <f t="shared" si="444"/>
        <v>1.4372901692793086E-5</v>
      </c>
      <c r="DK105" s="51">
        <f t="shared" si="444"/>
        <v>2.7857067307628778E-5</v>
      </c>
      <c r="DL105" s="51">
        <f t="shared" si="444"/>
        <v>4.1075027703360157E-5</v>
      </c>
      <c r="DM105" s="51">
        <f t="shared" si="444"/>
        <v>5.9699549011322866E-5</v>
      </c>
      <c r="DN105" s="51">
        <f t="shared" si="444"/>
        <v>8.7540741517313391E-5</v>
      </c>
      <c r="DO105" s="51">
        <f t="shared" si="444"/>
        <v>1.2837388479443857E-4</v>
      </c>
      <c r="DP105" s="51">
        <f t="shared" si="444"/>
        <v>1.8776725283595457E-4</v>
      </c>
      <c r="DQ105" s="51">
        <f t="shared" si="444"/>
        <v>2.7490993918839258E-4</v>
      </c>
      <c r="DR105" s="51">
        <f t="shared" si="444"/>
        <v>4.0443968208431289E-4</v>
      </c>
      <c r="DS105" s="51">
        <f t="shared" si="445"/>
        <v>5.9827068957529241E-4</v>
      </c>
      <c r="DT105" s="51">
        <f t="shared" si="445"/>
        <v>8.8742146466493359E-4</v>
      </c>
      <c r="DU105" s="51">
        <f t="shared" si="445"/>
        <v>1.3138426304416823E-3</v>
      </c>
      <c r="DV105" s="51">
        <f t="shared" si="445"/>
        <v>1.9322447552118155E-3</v>
      </c>
      <c r="DW105" s="51">
        <f t="shared" si="445"/>
        <v>2.9578823769679957E-3</v>
      </c>
      <c r="DX105" s="51">
        <f t="shared" si="445"/>
        <v>4.3725776573519236E-3</v>
      </c>
      <c r="DY105" s="51">
        <f t="shared" si="445"/>
        <v>5.6037913669719245E-3</v>
      </c>
      <c r="DZ105" s="51">
        <f t="shared" si="445"/>
        <v>6.0067150249743864E-3</v>
      </c>
      <c r="EA105" s="51">
        <f t="shared" si="445"/>
        <v>5.0334268353983951E-3</v>
      </c>
      <c r="EB105" s="51">
        <f t="shared" si="445"/>
        <v>2.648818732339102E-3</v>
      </c>
      <c r="EC105" s="51">
        <f t="shared" si="446"/>
        <v>7.6072713075802073E-4</v>
      </c>
      <c r="ED105" s="51">
        <f t="shared" si="446"/>
        <v>0</v>
      </c>
      <c r="EE105" s="51">
        <f t="shared" si="446"/>
        <v>0</v>
      </c>
      <c r="EF105" s="51">
        <f t="shared" si="446"/>
        <v>0</v>
      </c>
      <c r="EG105" s="51">
        <f t="shared" si="446"/>
        <v>0</v>
      </c>
      <c r="EH105" s="51">
        <f t="shared" si="446"/>
        <v>0</v>
      </c>
      <c r="EI105" s="51">
        <f t="shared" si="446"/>
        <v>0</v>
      </c>
      <c r="EJ105" s="51">
        <f t="shared" si="446"/>
        <v>0</v>
      </c>
      <c r="EK105" s="51">
        <f t="shared" si="446"/>
        <v>0</v>
      </c>
      <c r="EL105" s="51">
        <f t="shared" si="446"/>
        <v>0</v>
      </c>
      <c r="EM105" s="51">
        <f t="shared" si="447"/>
        <v>0</v>
      </c>
      <c r="EN105" s="51">
        <f t="shared" si="447"/>
        <v>0</v>
      </c>
      <c r="EO105" s="51">
        <f t="shared" si="447"/>
        <v>0</v>
      </c>
      <c r="EP105" s="51">
        <f t="shared" si="447"/>
        <v>0</v>
      </c>
      <c r="EQ105" s="51">
        <f t="shared" si="447"/>
        <v>0</v>
      </c>
      <c r="ER105" s="51">
        <f t="shared" si="447"/>
        <v>0</v>
      </c>
      <c r="ES105" s="51">
        <f t="shared" si="447"/>
        <v>0</v>
      </c>
      <c r="ET105" s="51">
        <f t="shared" si="447"/>
        <v>0</v>
      </c>
      <c r="EU105" s="51">
        <f t="shared" si="447"/>
        <v>0</v>
      </c>
      <c r="EV105" s="51">
        <f t="shared" si="447"/>
        <v>0</v>
      </c>
      <c r="EW105" s="51">
        <f t="shared" si="448"/>
        <v>0</v>
      </c>
      <c r="EX105" s="51">
        <f t="shared" si="448"/>
        <v>0</v>
      </c>
      <c r="EY105" s="51">
        <f t="shared" si="448"/>
        <v>0</v>
      </c>
      <c r="EZ105" s="51">
        <f t="shared" si="448"/>
        <v>0</v>
      </c>
      <c r="FA105" s="51">
        <f t="shared" si="448"/>
        <v>0</v>
      </c>
      <c r="FB105" s="51">
        <f t="shared" si="448"/>
        <v>0</v>
      </c>
      <c r="FC105" s="51">
        <f t="shared" si="448"/>
        <v>0</v>
      </c>
      <c r="FD105" s="51">
        <f t="shared" si="448"/>
        <v>0</v>
      </c>
      <c r="FE105" s="51">
        <f t="shared" si="448"/>
        <v>0</v>
      </c>
      <c r="FF105" s="51">
        <f t="shared" si="448"/>
        <v>0</v>
      </c>
      <c r="FG105" s="51">
        <f t="shared" si="449"/>
        <v>0</v>
      </c>
      <c r="FH105" s="51">
        <f t="shared" si="449"/>
        <v>0</v>
      </c>
      <c r="FI105" s="51">
        <f t="shared" si="449"/>
        <v>0</v>
      </c>
      <c r="FJ105" s="51">
        <f t="shared" si="449"/>
        <v>0</v>
      </c>
      <c r="FK105" s="51">
        <f t="shared" si="449"/>
        <v>0</v>
      </c>
      <c r="FL105" s="51">
        <f t="shared" si="449"/>
        <v>0</v>
      </c>
      <c r="FM105" s="51">
        <f t="shared" si="449"/>
        <v>0</v>
      </c>
      <c r="FN105" s="51">
        <f t="shared" si="449"/>
        <v>0</v>
      </c>
      <c r="FO105" s="51">
        <f t="shared" si="449"/>
        <v>0</v>
      </c>
      <c r="FP105" s="51">
        <f t="shared" si="449"/>
        <v>0</v>
      </c>
      <c r="FQ105" s="51">
        <f t="shared" si="450"/>
        <v>0</v>
      </c>
      <c r="FR105" s="51">
        <f t="shared" si="450"/>
        <v>0</v>
      </c>
      <c r="FS105" s="51">
        <f t="shared" si="450"/>
        <v>0</v>
      </c>
      <c r="FT105" s="51">
        <f t="shared" si="450"/>
        <v>0</v>
      </c>
      <c r="FU105" s="51">
        <f t="shared" si="450"/>
        <v>0</v>
      </c>
      <c r="FV105" s="51">
        <f t="shared" si="450"/>
        <v>0</v>
      </c>
      <c r="FW105" s="51">
        <f t="shared" si="450"/>
        <v>0</v>
      </c>
      <c r="FX105" s="51">
        <f t="shared" si="450"/>
        <v>0</v>
      </c>
      <c r="FY105" s="51">
        <f t="shared" si="450"/>
        <v>0</v>
      </c>
      <c r="FZ105" s="51">
        <f t="shared" si="450"/>
        <v>0</v>
      </c>
      <c r="GA105" s="51">
        <f t="shared" si="451"/>
        <v>0</v>
      </c>
      <c r="GB105" s="51">
        <f t="shared" si="451"/>
        <v>0</v>
      </c>
      <c r="GC105" s="51">
        <f t="shared" si="451"/>
        <v>0</v>
      </c>
      <c r="GD105" s="51">
        <f t="shared" si="451"/>
        <v>0</v>
      </c>
      <c r="GE105" s="51">
        <f t="shared" si="451"/>
        <v>0</v>
      </c>
      <c r="GF105" s="51">
        <f t="shared" si="451"/>
        <v>0</v>
      </c>
      <c r="GG105" s="51">
        <f t="shared" si="451"/>
        <v>0</v>
      </c>
      <c r="GH105" s="51">
        <f t="shared" si="451"/>
        <v>0</v>
      </c>
      <c r="GI105" s="51">
        <f t="shared" si="451"/>
        <v>0</v>
      </c>
      <c r="GJ105" s="51">
        <f t="shared" si="451"/>
        <v>0</v>
      </c>
      <c r="GK105" s="51">
        <f t="shared" si="452"/>
        <v>0</v>
      </c>
      <c r="GL105" s="51">
        <f t="shared" si="452"/>
        <v>0</v>
      </c>
      <c r="GM105" s="51">
        <f t="shared" si="452"/>
        <v>0</v>
      </c>
      <c r="GN105" s="51">
        <f t="shared" si="452"/>
        <v>0</v>
      </c>
      <c r="GO105" s="51">
        <f t="shared" si="452"/>
        <v>0</v>
      </c>
      <c r="GP105" s="51">
        <f t="shared" si="452"/>
        <v>0</v>
      </c>
      <c r="GQ105" s="51">
        <f t="shared" si="452"/>
        <v>0</v>
      </c>
      <c r="GR105" s="51">
        <f t="shared" si="452"/>
        <v>0</v>
      </c>
      <c r="GS105" s="51">
        <f t="shared" si="452"/>
        <v>0</v>
      </c>
      <c r="GT105" s="51">
        <f t="shared" si="452"/>
        <v>0</v>
      </c>
      <c r="GU105" s="51">
        <f t="shared" si="453"/>
        <v>0</v>
      </c>
      <c r="GV105" s="51">
        <f t="shared" si="453"/>
        <v>0</v>
      </c>
      <c r="GW105" s="51">
        <f t="shared" si="453"/>
        <v>0</v>
      </c>
      <c r="GX105" s="51">
        <f t="shared" si="453"/>
        <v>0</v>
      </c>
      <c r="GY105" s="51">
        <f t="shared" si="453"/>
        <v>0</v>
      </c>
      <c r="GZ105" s="51">
        <f t="shared" si="453"/>
        <v>0</v>
      </c>
      <c r="HA105" s="51">
        <f t="shared" si="453"/>
        <v>0</v>
      </c>
      <c r="HB105" s="51">
        <f t="shared" si="453"/>
        <v>0</v>
      </c>
      <c r="HC105" s="51">
        <f t="shared" si="453"/>
        <v>0</v>
      </c>
      <c r="HD105" s="51">
        <f t="shared" si="453"/>
        <v>0</v>
      </c>
      <c r="HE105" s="51">
        <f t="shared" si="454"/>
        <v>0</v>
      </c>
      <c r="HF105" s="51">
        <f t="shared" si="454"/>
        <v>0</v>
      </c>
      <c r="HG105" s="51">
        <f t="shared" si="454"/>
        <v>0</v>
      </c>
      <c r="HH105" s="51">
        <f t="shared" si="454"/>
        <v>0</v>
      </c>
      <c r="HI105" s="51">
        <f t="shared" si="454"/>
        <v>0</v>
      </c>
      <c r="HJ105" s="51">
        <f t="shared" si="454"/>
        <v>0</v>
      </c>
      <c r="HK105" s="51">
        <f t="shared" si="454"/>
        <v>0</v>
      </c>
      <c r="HL105" s="51">
        <f t="shared" si="454"/>
        <v>0</v>
      </c>
      <c r="HM105" s="51">
        <f t="shared" si="454"/>
        <v>0</v>
      </c>
      <c r="HN105" s="51">
        <f t="shared" si="454"/>
        <v>0</v>
      </c>
      <c r="HO105" s="51">
        <f t="shared" si="454"/>
        <v>0</v>
      </c>
      <c r="HP105" s="51">
        <f t="shared" si="454"/>
        <v>0</v>
      </c>
      <c r="HR105" s="46">
        <v>102</v>
      </c>
      <c r="HS105" s="49">
        <f t="shared" si="310"/>
        <v>510</v>
      </c>
      <c r="HT105" s="52" t="str">
        <f t="shared" si="311"/>
        <v/>
      </c>
      <c r="HU105" s="63">
        <f t="shared" si="312"/>
        <v>0</v>
      </c>
      <c r="HV105" s="50">
        <f t="shared" si="353"/>
        <v>0</v>
      </c>
      <c r="HW105" s="50" t="str">
        <f t="shared" si="433"/>
        <v>08:30</v>
      </c>
      <c r="HX105" s="50">
        <v>0</v>
      </c>
      <c r="HY105" s="62">
        <f>HY104+HX105*Escenario1!$D$15*0.06</f>
        <v>468.72665229745769</v>
      </c>
      <c r="HZ105" s="50">
        <f t="shared" si="313"/>
        <v>0</v>
      </c>
      <c r="IA105" s="64">
        <f>IA104+HZ105*Escenario1!$D$15*0.06</f>
        <v>258.16395932323189</v>
      </c>
      <c r="IB105" s="54"/>
      <c r="IC105" s="47">
        <v>103</v>
      </c>
      <c r="ID105" s="48">
        <f t="shared" si="434"/>
        <v>0</v>
      </c>
      <c r="IE105" s="48">
        <f t="shared" si="455"/>
        <v>0</v>
      </c>
      <c r="IF105" s="48">
        <f t="shared" si="455"/>
        <v>0</v>
      </c>
      <c r="IG105" s="48">
        <f t="shared" si="455"/>
        <v>0</v>
      </c>
      <c r="IH105" s="48">
        <f t="shared" si="455"/>
        <v>0</v>
      </c>
      <c r="II105" s="48">
        <f t="shared" si="455"/>
        <v>0</v>
      </c>
      <c r="IJ105" s="48">
        <f t="shared" si="455"/>
        <v>0</v>
      </c>
      <c r="IK105" s="48">
        <f t="shared" si="455"/>
        <v>0</v>
      </c>
      <c r="IL105" s="48">
        <f t="shared" si="455"/>
        <v>0</v>
      </c>
      <c r="IM105" s="48">
        <f t="shared" si="455"/>
        <v>0</v>
      </c>
      <c r="IN105" s="48">
        <f t="shared" si="455"/>
        <v>0</v>
      </c>
      <c r="IO105" s="48">
        <f t="shared" si="456"/>
        <v>0</v>
      </c>
      <c r="IP105" s="48">
        <f t="shared" si="456"/>
        <v>0</v>
      </c>
      <c r="IQ105" s="48">
        <f t="shared" si="456"/>
        <v>0</v>
      </c>
      <c r="IR105" s="48">
        <f t="shared" si="456"/>
        <v>0</v>
      </c>
      <c r="IS105" s="48">
        <f t="shared" si="456"/>
        <v>0</v>
      </c>
      <c r="IT105" s="48">
        <f t="shared" si="456"/>
        <v>0</v>
      </c>
      <c r="IU105" s="48">
        <f t="shared" si="456"/>
        <v>0</v>
      </c>
      <c r="IV105" s="48">
        <f t="shared" si="456"/>
        <v>0</v>
      </c>
      <c r="IW105" s="48">
        <f t="shared" si="456"/>
        <v>0</v>
      </c>
      <c r="IX105" s="48">
        <f t="shared" si="456"/>
        <v>0</v>
      </c>
      <c r="IY105" s="48">
        <f t="shared" si="457"/>
        <v>0</v>
      </c>
      <c r="IZ105" s="48">
        <f t="shared" si="457"/>
        <v>0</v>
      </c>
      <c r="JA105" s="48">
        <f t="shared" si="457"/>
        <v>0</v>
      </c>
      <c r="JB105" s="48">
        <f t="shared" si="457"/>
        <v>0</v>
      </c>
      <c r="JC105" s="48">
        <f t="shared" si="457"/>
        <v>0</v>
      </c>
      <c r="JD105" s="48">
        <f t="shared" si="457"/>
        <v>0</v>
      </c>
      <c r="JE105" s="48">
        <f t="shared" si="457"/>
        <v>0</v>
      </c>
      <c r="JF105" s="48">
        <f t="shared" si="457"/>
        <v>0</v>
      </c>
      <c r="JG105" s="48">
        <f t="shared" si="457"/>
        <v>0</v>
      </c>
      <c r="JH105" s="48">
        <f t="shared" si="457"/>
        <v>0</v>
      </c>
      <c r="JI105" s="48">
        <f t="shared" si="458"/>
        <v>0</v>
      </c>
      <c r="JJ105" s="48">
        <f t="shared" si="458"/>
        <v>0</v>
      </c>
      <c r="JK105" s="48">
        <f t="shared" si="458"/>
        <v>0</v>
      </c>
      <c r="JL105" s="48">
        <f t="shared" si="458"/>
        <v>0</v>
      </c>
      <c r="JM105" s="48">
        <f t="shared" si="458"/>
        <v>0</v>
      </c>
      <c r="JN105" s="48">
        <f t="shared" si="458"/>
        <v>0</v>
      </c>
      <c r="JO105" s="48">
        <f t="shared" si="458"/>
        <v>0</v>
      </c>
      <c r="JP105" s="48">
        <f t="shared" si="458"/>
        <v>0</v>
      </c>
      <c r="JQ105" s="48">
        <f t="shared" si="458"/>
        <v>0</v>
      </c>
      <c r="JR105" s="48">
        <f t="shared" si="458"/>
        <v>0</v>
      </c>
      <c r="JS105" s="48">
        <f t="shared" si="459"/>
        <v>0</v>
      </c>
      <c r="JT105" s="48">
        <f t="shared" si="459"/>
        <v>0</v>
      </c>
      <c r="JU105" s="48">
        <f t="shared" si="459"/>
        <v>0</v>
      </c>
      <c r="JV105" s="48">
        <f t="shared" si="459"/>
        <v>0</v>
      </c>
      <c r="JW105" s="48">
        <f t="shared" si="459"/>
        <v>0</v>
      </c>
      <c r="JX105" s="48">
        <f t="shared" si="459"/>
        <v>0</v>
      </c>
      <c r="JY105" s="48">
        <f t="shared" si="459"/>
        <v>0</v>
      </c>
      <c r="JZ105" s="48">
        <f t="shared" si="459"/>
        <v>0</v>
      </c>
      <c r="KA105" s="48">
        <f t="shared" si="459"/>
        <v>0</v>
      </c>
      <c r="KB105" s="48">
        <f t="shared" si="459"/>
        <v>0</v>
      </c>
      <c r="KC105" s="48">
        <f t="shared" si="460"/>
        <v>0</v>
      </c>
      <c r="KD105" s="48">
        <f t="shared" si="460"/>
        <v>0</v>
      </c>
      <c r="KE105" s="48">
        <f t="shared" si="460"/>
        <v>0</v>
      </c>
      <c r="KF105" s="48">
        <f t="shared" si="460"/>
        <v>0</v>
      </c>
      <c r="KG105" s="48">
        <f t="shared" si="460"/>
        <v>0</v>
      </c>
      <c r="KH105" s="48">
        <f t="shared" si="460"/>
        <v>0</v>
      </c>
      <c r="KI105" s="48">
        <f t="shared" si="460"/>
        <v>0</v>
      </c>
      <c r="KJ105" s="48">
        <f t="shared" si="460"/>
        <v>0</v>
      </c>
      <c r="KK105" s="48">
        <f t="shared" si="460"/>
        <v>0</v>
      </c>
      <c r="KL105" s="48">
        <f t="shared" si="460"/>
        <v>0</v>
      </c>
      <c r="KM105" s="48">
        <f t="shared" si="461"/>
        <v>0</v>
      </c>
      <c r="KN105" s="48">
        <f t="shared" si="461"/>
        <v>0</v>
      </c>
      <c r="KO105" s="48">
        <f t="shared" si="461"/>
        <v>0</v>
      </c>
      <c r="KP105" s="48">
        <f t="shared" si="461"/>
        <v>0</v>
      </c>
      <c r="KQ105" s="48">
        <f t="shared" si="461"/>
        <v>0</v>
      </c>
      <c r="KR105" s="48">
        <f t="shared" si="461"/>
        <v>0</v>
      </c>
      <c r="KS105" s="48">
        <f t="shared" si="461"/>
        <v>0</v>
      </c>
      <c r="KT105" s="48">
        <f t="shared" si="461"/>
        <v>0</v>
      </c>
      <c r="KU105" s="48">
        <f t="shared" si="461"/>
        <v>0</v>
      </c>
      <c r="KV105" s="48">
        <f t="shared" si="461"/>
        <v>0</v>
      </c>
      <c r="KW105" s="48">
        <f t="shared" si="462"/>
        <v>0</v>
      </c>
      <c r="KX105" s="48">
        <f t="shared" si="462"/>
        <v>0</v>
      </c>
      <c r="KY105" s="48">
        <f t="shared" si="462"/>
        <v>0</v>
      </c>
      <c r="KZ105" s="48">
        <f t="shared" si="462"/>
        <v>0</v>
      </c>
      <c r="LA105" s="48">
        <f t="shared" si="462"/>
        <v>0</v>
      </c>
      <c r="LB105" s="48">
        <f t="shared" si="462"/>
        <v>0</v>
      </c>
      <c r="LC105" s="48">
        <f t="shared" si="462"/>
        <v>0</v>
      </c>
      <c r="LD105" s="48">
        <f t="shared" si="462"/>
        <v>0</v>
      </c>
      <c r="LE105" s="48">
        <f t="shared" si="462"/>
        <v>0</v>
      </c>
      <c r="LF105" s="48">
        <f t="shared" si="462"/>
        <v>0</v>
      </c>
      <c r="LG105" s="48">
        <f t="shared" si="463"/>
        <v>0</v>
      </c>
      <c r="LH105" s="48">
        <f t="shared" si="463"/>
        <v>0</v>
      </c>
      <c r="LI105" s="48">
        <f t="shared" si="463"/>
        <v>0</v>
      </c>
      <c r="LJ105" s="48">
        <f t="shared" si="463"/>
        <v>0</v>
      </c>
      <c r="LK105" s="48">
        <f t="shared" si="463"/>
        <v>0</v>
      </c>
      <c r="LL105" s="48">
        <f t="shared" si="463"/>
        <v>0</v>
      </c>
      <c r="LM105" s="48">
        <f t="shared" si="463"/>
        <v>0</v>
      </c>
      <c r="LN105" s="48">
        <f t="shared" si="463"/>
        <v>0</v>
      </c>
      <c r="LO105" s="48">
        <f t="shared" si="463"/>
        <v>0</v>
      </c>
      <c r="LP105" s="48">
        <f t="shared" si="463"/>
        <v>0</v>
      </c>
      <c r="LQ105" s="48">
        <f t="shared" si="464"/>
        <v>0</v>
      </c>
      <c r="LR105" s="48">
        <f t="shared" si="464"/>
        <v>0</v>
      </c>
      <c r="LS105" s="48">
        <f t="shared" si="464"/>
        <v>4.4751983576649488E-5</v>
      </c>
      <c r="LT105" s="48">
        <f t="shared" si="464"/>
        <v>1.1151658490373781E-4</v>
      </c>
      <c r="LU105" s="48">
        <f t="shared" si="464"/>
        <v>2.5595687974807398E-4</v>
      </c>
      <c r="LV105" s="48">
        <f t="shared" si="464"/>
        <v>5.8604981628922268E-4</v>
      </c>
      <c r="LW105" s="48">
        <f t="shared" si="464"/>
        <v>1.3658629589843377E-3</v>
      </c>
      <c r="LX105" s="48">
        <f t="shared" si="464"/>
        <v>3.2093238342923826E-3</v>
      </c>
      <c r="LY105" s="48">
        <f t="shared" si="464"/>
        <v>7.8504339864859992E-3</v>
      </c>
      <c r="LZ105" s="48">
        <f t="shared" si="464"/>
        <v>1.2976985830460603E-2</v>
      </c>
      <c r="MA105" s="48">
        <f t="shared" si="465"/>
        <v>6.7154609757989992E-3</v>
      </c>
      <c r="MB105" s="48">
        <f t="shared" si="465"/>
        <v>0</v>
      </c>
      <c r="MC105" s="48">
        <f t="shared" si="465"/>
        <v>0</v>
      </c>
      <c r="MD105" s="48">
        <f t="shared" si="465"/>
        <v>0</v>
      </c>
      <c r="ME105" s="48">
        <f t="shared" si="465"/>
        <v>0</v>
      </c>
      <c r="MF105" s="48">
        <f t="shared" si="465"/>
        <v>0</v>
      </c>
      <c r="MG105" s="48">
        <f t="shared" si="465"/>
        <v>0</v>
      </c>
      <c r="MH105" s="48">
        <f t="shared" si="465"/>
        <v>0</v>
      </c>
      <c r="MI105" s="48">
        <f t="shared" si="465"/>
        <v>0</v>
      </c>
      <c r="MJ105" s="48">
        <f t="shared" si="465"/>
        <v>0</v>
      </c>
      <c r="MK105" s="48">
        <f t="shared" si="466"/>
        <v>0</v>
      </c>
      <c r="ML105" s="48">
        <f t="shared" si="466"/>
        <v>0</v>
      </c>
      <c r="MM105" s="48">
        <f t="shared" si="466"/>
        <v>0</v>
      </c>
      <c r="MN105" s="48">
        <f t="shared" si="466"/>
        <v>0</v>
      </c>
      <c r="MO105" s="48">
        <f t="shared" si="466"/>
        <v>0</v>
      </c>
      <c r="MP105" s="48">
        <f t="shared" si="466"/>
        <v>0</v>
      </c>
      <c r="MQ105" s="48">
        <f t="shared" si="466"/>
        <v>0</v>
      </c>
      <c r="MR105" s="48">
        <f t="shared" si="466"/>
        <v>0</v>
      </c>
      <c r="MS105" s="48">
        <f t="shared" si="466"/>
        <v>0</v>
      </c>
      <c r="MT105" s="48">
        <f t="shared" si="466"/>
        <v>0</v>
      </c>
      <c r="MU105" s="48">
        <f t="shared" si="467"/>
        <v>0</v>
      </c>
      <c r="MV105" s="48">
        <f t="shared" si="467"/>
        <v>0</v>
      </c>
      <c r="MW105" s="48">
        <f t="shared" si="467"/>
        <v>0</v>
      </c>
      <c r="MX105" s="48">
        <f t="shared" si="467"/>
        <v>0</v>
      </c>
      <c r="MY105" s="48">
        <f t="shared" si="467"/>
        <v>0</v>
      </c>
      <c r="MZ105" s="48">
        <f t="shared" si="467"/>
        <v>0</v>
      </c>
      <c r="NA105" s="48">
        <f t="shared" si="467"/>
        <v>0</v>
      </c>
      <c r="NB105" s="48">
        <f t="shared" si="467"/>
        <v>0</v>
      </c>
      <c r="NC105" s="48">
        <f t="shared" si="467"/>
        <v>0</v>
      </c>
      <c r="ND105" s="48">
        <f t="shared" si="467"/>
        <v>0</v>
      </c>
      <c r="NE105" s="48">
        <f t="shared" si="468"/>
        <v>0</v>
      </c>
      <c r="NF105" s="48">
        <f t="shared" si="468"/>
        <v>0</v>
      </c>
      <c r="NG105" s="48">
        <f t="shared" si="468"/>
        <v>0</v>
      </c>
      <c r="NH105" s="48">
        <f t="shared" si="468"/>
        <v>0</v>
      </c>
      <c r="NI105" s="48">
        <f t="shared" si="468"/>
        <v>0</v>
      </c>
      <c r="NJ105" s="48">
        <f t="shared" si="468"/>
        <v>0</v>
      </c>
      <c r="NK105" s="48">
        <f t="shared" si="468"/>
        <v>0</v>
      </c>
      <c r="NL105" s="48">
        <f t="shared" si="468"/>
        <v>0</v>
      </c>
      <c r="NM105" s="48">
        <f t="shared" si="468"/>
        <v>0</v>
      </c>
      <c r="NN105" s="48">
        <f t="shared" si="468"/>
        <v>0</v>
      </c>
      <c r="NO105" s="48">
        <f t="shared" si="469"/>
        <v>0</v>
      </c>
      <c r="NP105" s="48">
        <f t="shared" si="469"/>
        <v>0</v>
      </c>
      <c r="NQ105" s="48">
        <f t="shared" si="469"/>
        <v>0</v>
      </c>
      <c r="NR105" s="48">
        <f t="shared" si="469"/>
        <v>0</v>
      </c>
      <c r="NS105" s="48">
        <f t="shared" si="469"/>
        <v>0</v>
      </c>
      <c r="NT105" s="48">
        <f t="shared" si="469"/>
        <v>0</v>
      </c>
      <c r="NU105" s="48">
        <f t="shared" si="469"/>
        <v>0</v>
      </c>
      <c r="NV105" s="48">
        <f t="shared" si="469"/>
        <v>0</v>
      </c>
      <c r="NW105" s="48">
        <f t="shared" si="469"/>
        <v>0</v>
      </c>
      <c r="NX105" s="48">
        <f t="shared" si="469"/>
        <v>0</v>
      </c>
      <c r="NY105" s="48">
        <f t="shared" si="470"/>
        <v>0</v>
      </c>
      <c r="NZ105" s="48">
        <f t="shared" si="470"/>
        <v>0</v>
      </c>
      <c r="OA105" s="48">
        <f t="shared" si="470"/>
        <v>0</v>
      </c>
      <c r="OB105" s="48">
        <f t="shared" si="470"/>
        <v>0</v>
      </c>
      <c r="OC105" s="48">
        <f t="shared" si="470"/>
        <v>0</v>
      </c>
      <c r="OD105" s="48">
        <f t="shared" si="470"/>
        <v>0</v>
      </c>
      <c r="OE105" s="48">
        <f t="shared" si="470"/>
        <v>0</v>
      </c>
      <c r="OF105" s="48">
        <f t="shared" si="470"/>
        <v>0</v>
      </c>
      <c r="OG105" s="48">
        <f t="shared" si="470"/>
        <v>0</v>
      </c>
      <c r="OH105" s="48">
        <f t="shared" si="470"/>
        <v>0</v>
      </c>
      <c r="OI105" s="48">
        <f t="shared" si="471"/>
        <v>0</v>
      </c>
      <c r="OJ105" s="48">
        <f t="shared" si="471"/>
        <v>0</v>
      </c>
      <c r="OK105" s="48">
        <f t="shared" si="471"/>
        <v>0</v>
      </c>
      <c r="OL105" s="48">
        <f t="shared" si="471"/>
        <v>0</v>
      </c>
      <c r="OM105" s="48">
        <f t="shared" si="471"/>
        <v>0</v>
      </c>
      <c r="ON105" s="48">
        <f t="shared" si="471"/>
        <v>0</v>
      </c>
      <c r="OO105" s="48">
        <f t="shared" si="471"/>
        <v>0</v>
      </c>
      <c r="OP105" s="48">
        <f t="shared" si="471"/>
        <v>0</v>
      </c>
      <c r="OQ105" s="48">
        <f t="shared" si="471"/>
        <v>0</v>
      </c>
      <c r="OR105" s="48">
        <f t="shared" si="471"/>
        <v>0</v>
      </c>
      <c r="OS105" s="48">
        <f t="shared" si="472"/>
        <v>0</v>
      </c>
      <c r="OT105" s="48">
        <f t="shared" si="472"/>
        <v>0</v>
      </c>
      <c r="OU105" s="48">
        <f t="shared" si="472"/>
        <v>0</v>
      </c>
      <c r="OV105" s="48">
        <f t="shared" si="472"/>
        <v>0</v>
      </c>
      <c r="OW105" s="48">
        <f t="shared" si="472"/>
        <v>0</v>
      </c>
      <c r="OX105" s="48">
        <f t="shared" si="472"/>
        <v>0</v>
      </c>
      <c r="OY105" s="48">
        <f t="shared" si="472"/>
        <v>0</v>
      </c>
      <c r="OZ105" s="48">
        <f t="shared" si="472"/>
        <v>0</v>
      </c>
      <c r="PA105" s="48">
        <f t="shared" si="472"/>
        <v>0</v>
      </c>
      <c r="PB105" s="48">
        <f t="shared" si="472"/>
        <v>0</v>
      </c>
      <c r="PC105" s="48">
        <f t="shared" si="473"/>
        <v>0</v>
      </c>
      <c r="PD105" s="48">
        <f t="shared" si="473"/>
        <v>0</v>
      </c>
      <c r="PE105" s="48">
        <f t="shared" si="473"/>
        <v>0</v>
      </c>
      <c r="PF105" s="48">
        <f t="shared" si="473"/>
        <v>0</v>
      </c>
      <c r="PG105" s="48">
        <f t="shared" si="473"/>
        <v>0</v>
      </c>
      <c r="PH105" s="48">
        <f t="shared" si="473"/>
        <v>0</v>
      </c>
      <c r="PI105" s="48">
        <f t="shared" si="473"/>
        <v>0</v>
      </c>
      <c r="PJ105" s="48">
        <f t="shared" si="473"/>
        <v>0</v>
      </c>
      <c r="PK105" s="48">
        <f t="shared" si="473"/>
        <v>0</v>
      </c>
      <c r="PL105" s="48">
        <f t="shared" si="473"/>
        <v>0</v>
      </c>
      <c r="PM105" s="48">
        <f t="shared" si="473"/>
        <v>0</v>
      </c>
      <c r="PN105" s="48">
        <f t="shared" si="473"/>
        <v>0</v>
      </c>
    </row>
    <row r="106" spans="1:430" x14ac:dyDescent="0.3">
      <c r="A106" s="34">
        <v>1.4</v>
      </c>
      <c r="B106" s="34">
        <v>14</v>
      </c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S106" s="22"/>
      <c r="W106" s="46">
        <v>103</v>
      </c>
      <c r="X106" s="49">
        <f t="shared" si="308"/>
        <v>515</v>
      </c>
      <c r="Y106" s="52" t="str">
        <f t="shared" si="430"/>
        <v/>
      </c>
      <c r="Z106" s="63">
        <f t="shared" si="431"/>
        <v>0</v>
      </c>
      <c r="AA106" s="50">
        <f t="shared" si="352"/>
        <v>0</v>
      </c>
      <c r="AB106" s="50">
        <v>0</v>
      </c>
      <c r="AC106" s="62">
        <f t="shared" si="435"/>
        <v>211.7758949671387</v>
      </c>
      <c r="AD106" s="54"/>
      <c r="AE106" s="46">
        <v>104</v>
      </c>
      <c r="AF106" s="51">
        <f t="shared" si="432"/>
        <v>0</v>
      </c>
      <c r="AG106" s="51">
        <f t="shared" si="436"/>
        <v>0</v>
      </c>
      <c r="AH106" s="51">
        <f t="shared" si="436"/>
        <v>0</v>
      </c>
      <c r="AI106" s="51">
        <f t="shared" si="436"/>
        <v>0</v>
      </c>
      <c r="AJ106" s="51">
        <f t="shared" si="436"/>
        <v>0</v>
      </c>
      <c r="AK106" s="51">
        <f t="shared" si="436"/>
        <v>0</v>
      </c>
      <c r="AL106" s="51">
        <f t="shared" si="436"/>
        <v>0</v>
      </c>
      <c r="AM106" s="51">
        <f t="shared" si="436"/>
        <v>0</v>
      </c>
      <c r="AN106" s="51">
        <f t="shared" si="436"/>
        <v>0</v>
      </c>
      <c r="AO106" s="51">
        <f t="shared" si="436"/>
        <v>0</v>
      </c>
      <c r="AP106" s="51">
        <f t="shared" si="436"/>
        <v>0</v>
      </c>
      <c r="AQ106" s="51">
        <f t="shared" si="437"/>
        <v>0</v>
      </c>
      <c r="AR106" s="51">
        <f t="shared" si="437"/>
        <v>0</v>
      </c>
      <c r="AS106" s="51">
        <f t="shared" si="437"/>
        <v>0</v>
      </c>
      <c r="AT106" s="51">
        <f t="shared" si="437"/>
        <v>0</v>
      </c>
      <c r="AU106" s="51">
        <f t="shared" si="437"/>
        <v>0</v>
      </c>
      <c r="AV106" s="51">
        <f t="shared" si="437"/>
        <v>0</v>
      </c>
      <c r="AW106" s="51">
        <f t="shared" si="437"/>
        <v>0</v>
      </c>
      <c r="AX106" s="51">
        <f t="shared" si="437"/>
        <v>0</v>
      </c>
      <c r="AY106" s="51">
        <f t="shared" si="437"/>
        <v>0</v>
      </c>
      <c r="AZ106" s="51">
        <f t="shared" si="437"/>
        <v>0</v>
      </c>
      <c r="BA106" s="51">
        <f t="shared" si="438"/>
        <v>0</v>
      </c>
      <c r="BB106" s="51">
        <f t="shared" si="438"/>
        <v>0</v>
      </c>
      <c r="BC106" s="51">
        <f t="shared" si="438"/>
        <v>0</v>
      </c>
      <c r="BD106" s="51">
        <f t="shared" si="438"/>
        <v>0</v>
      </c>
      <c r="BE106" s="51">
        <f t="shared" si="438"/>
        <v>0</v>
      </c>
      <c r="BF106" s="51">
        <f t="shared" si="438"/>
        <v>0</v>
      </c>
      <c r="BG106" s="51">
        <f t="shared" si="438"/>
        <v>0</v>
      </c>
      <c r="BH106" s="51">
        <f t="shared" si="438"/>
        <v>0</v>
      </c>
      <c r="BI106" s="51">
        <f t="shared" si="438"/>
        <v>0</v>
      </c>
      <c r="BJ106" s="51">
        <f t="shared" si="438"/>
        <v>0</v>
      </c>
      <c r="BK106" s="51">
        <f t="shared" si="439"/>
        <v>0</v>
      </c>
      <c r="BL106" s="51">
        <f t="shared" si="439"/>
        <v>0</v>
      </c>
      <c r="BM106" s="51">
        <f t="shared" si="439"/>
        <v>0</v>
      </c>
      <c r="BN106" s="51">
        <f t="shared" si="439"/>
        <v>0</v>
      </c>
      <c r="BO106" s="51">
        <f t="shared" si="439"/>
        <v>0</v>
      </c>
      <c r="BP106" s="51">
        <f t="shared" si="439"/>
        <v>0</v>
      </c>
      <c r="BQ106" s="51">
        <f t="shared" si="439"/>
        <v>0</v>
      </c>
      <c r="BR106" s="51">
        <f t="shared" si="439"/>
        <v>0</v>
      </c>
      <c r="BS106" s="51">
        <f t="shared" si="439"/>
        <v>0</v>
      </c>
      <c r="BT106" s="51">
        <f t="shared" si="439"/>
        <v>0</v>
      </c>
      <c r="BU106" s="51">
        <f t="shared" si="440"/>
        <v>0</v>
      </c>
      <c r="BV106" s="51">
        <f t="shared" si="440"/>
        <v>0</v>
      </c>
      <c r="BW106" s="51">
        <f t="shared" si="440"/>
        <v>0</v>
      </c>
      <c r="BX106" s="51">
        <f t="shared" si="440"/>
        <v>0</v>
      </c>
      <c r="BY106" s="51">
        <f t="shared" si="440"/>
        <v>0</v>
      </c>
      <c r="BZ106" s="51">
        <f t="shared" si="440"/>
        <v>0</v>
      </c>
      <c r="CA106" s="51">
        <f t="shared" si="440"/>
        <v>0</v>
      </c>
      <c r="CB106" s="51">
        <f t="shared" si="440"/>
        <v>0</v>
      </c>
      <c r="CC106" s="51">
        <f t="shared" si="440"/>
        <v>0</v>
      </c>
      <c r="CD106" s="51">
        <f t="shared" si="440"/>
        <v>0</v>
      </c>
      <c r="CE106" s="51">
        <f t="shared" si="441"/>
        <v>0</v>
      </c>
      <c r="CF106" s="51">
        <f t="shared" si="441"/>
        <v>0</v>
      </c>
      <c r="CG106" s="51">
        <f t="shared" si="441"/>
        <v>0</v>
      </c>
      <c r="CH106" s="51">
        <f t="shared" si="441"/>
        <v>0</v>
      </c>
      <c r="CI106" s="51">
        <f t="shared" si="441"/>
        <v>0</v>
      </c>
      <c r="CJ106" s="51">
        <f t="shared" si="441"/>
        <v>0</v>
      </c>
      <c r="CK106" s="51">
        <f t="shared" si="441"/>
        <v>0</v>
      </c>
      <c r="CL106" s="51">
        <f t="shared" si="441"/>
        <v>0</v>
      </c>
      <c r="CM106" s="51">
        <f t="shared" si="441"/>
        <v>0</v>
      </c>
      <c r="CN106" s="51">
        <f t="shared" si="441"/>
        <v>0</v>
      </c>
      <c r="CO106" s="51">
        <f t="shared" si="442"/>
        <v>0</v>
      </c>
      <c r="CP106" s="51">
        <f t="shared" si="442"/>
        <v>0</v>
      </c>
      <c r="CQ106" s="51">
        <f t="shared" si="442"/>
        <v>0</v>
      </c>
      <c r="CR106" s="51">
        <f t="shared" si="442"/>
        <v>0</v>
      </c>
      <c r="CS106" s="51">
        <f t="shared" si="442"/>
        <v>0</v>
      </c>
      <c r="CT106" s="51">
        <f t="shared" si="442"/>
        <v>0</v>
      </c>
      <c r="CU106" s="51">
        <f t="shared" si="442"/>
        <v>0</v>
      </c>
      <c r="CV106" s="51">
        <f t="shared" si="442"/>
        <v>0</v>
      </c>
      <c r="CW106" s="51">
        <f t="shared" si="442"/>
        <v>0</v>
      </c>
      <c r="CX106" s="51">
        <f t="shared" si="442"/>
        <v>0</v>
      </c>
      <c r="CY106" s="51">
        <f t="shared" si="443"/>
        <v>0</v>
      </c>
      <c r="CZ106" s="51">
        <f t="shared" si="443"/>
        <v>0</v>
      </c>
      <c r="DA106" s="51">
        <f t="shared" si="443"/>
        <v>0</v>
      </c>
      <c r="DB106" s="51">
        <f t="shared" si="443"/>
        <v>0</v>
      </c>
      <c r="DC106" s="51">
        <f t="shared" si="443"/>
        <v>0</v>
      </c>
      <c r="DD106" s="51">
        <f t="shared" si="443"/>
        <v>0</v>
      </c>
      <c r="DE106" s="51">
        <f t="shared" si="443"/>
        <v>0</v>
      </c>
      <c r="DF106" s="51">
        <f t="shared" si="443"/>
        <v>0</v>
      </c>
      <c r="DG106" s="51">
        <f t="shared" si="443"/>
        <v>0</v>
      </c>
      <c r="DH106" s="51">
        <f t="shared" si="443"/>
        <v>0</v>
      </c>
      <c r="DI106" s="51">
        <f t="shared" si="444"/>
        <v>0</v>
      </c>
      <c r="DJ106" s="51">
        <f t="shared" si="444"/>
        <v>0</v>
      </c>
      <c r="DK106" s="51">
        <f t="shared" si="444"/>
        <v>1.4372901692793086E-5</v>
      </c>
      <c r="DL106" s="51">
        <f t="shared" si="444"/>
        <v>2.7857067307628778E-5</v>
      </c>
      <c r="DM106" s="51">
        <f t="shared" si="444"/>
        <v>4.1075027703360157E-5</v>
      </c>
      <c r="DN106" s="51">
        <f t="shared" si="444"/>
        <v>5.9699549011322866E-5</v>
      </c>
      <c r="DO106" s="51">
        <f t="shared" si="444"/>
        <v>8.7540741517313391E-5</v>
      </c>
      <c r="DP106" s="51">
        <f t="shared" si="444"/>
        <v>1.2837388479443857E-4</v>
      </c>
      <c r="DQ106" s="51">
        <f t="shared" si="444"/>
        <v>1.8776725283595457E-4</v>
      </c>
      <c r="DR106" s="51">
        <f t="shared" si="444"/>
        <v>2.7490993918839258E-4</v>
      </c>
      <c r="DS106" s="51">
        <f t="shared" si="445"/>
        <v>4.0443968208431289E-4</v>
      </c>
      <c r="DT106" s="51">
        <f t="shared" si="445"/>
        <v>5.9827068957529241E-4</v>
      </c>
      <c r="DU106" s="51">
        <f t="shared" si="445"/>
        <v>8.8742146466493359E-4</v>
      </c>
      <c r="DV106" s="51">
        <f t="shared" si="445"/>
        <v>1.3138426304416823E-3</v>
      </c>
      <c r="DW106" s="51">
        <f t="shared" si="445"/>
        <v>1.9322447552118155E-3</v>
      </c>
      <c r="DX106" s="51">
        <f t="shared" si="445"/>
        <v>2.9578823769679957E-3</v>
      </c>
      <c r="DY106" s="51">
        <f t="shared" si="445"/>
        <v>4.3725776573519236E-3</v>
      </c>
      <c r="DZ106" s="51">
        <f t="shared" si="445"/>
        <v>5.6037913669719245E-3</v>
      </c>
      <c r="EA106" s="51">
        <f t="shared" si="445"/>
        <v>6.0067150249743864E-3</v>
      </c>
      <c r="EB106" s="51">
        <f t="shared" si="445"/>
        <v>5.0334268353983951E-3</v>
      </c>
      <c r="EC106" s="51">
        <f t="shared" si="446"/>
        <v>2.648818732339102E-3</v>
      </c>
      <c r="ED106" s="51">
        <f t="shared" si="446"/>
        <v>7.6072713075802073E-4</v>
      </c>
      <c r="EE106" s="51">
        <f t="shared" si="446"/>
        <v>0</v>
      </c>
      <c r="EF106" s="51">
        <f t="shared" si="446"/>
        <v>0</v>
      </c>
      <c r="EG106" s="51">
        <f t="shared" si="446"/>
        <v>0</v>
      </c>
      <c r="EH106" s="51">
        <f t="shared" si="446"/>
        <v>0</v>
      </c>
      <c r="EI106" s="51">
        <f t="shared" si="446"/>
        <v>0</v>
      </c>
      <c r="EJ106" s="51">
        <f t="shared" si="446"/>
        <v>0</v>
      </c>
      <c r="EK106" s="51">
        <f t="shared" si="446"/>
        <v>0</v>
      </c>
      <c r="EL106" s="51">
        <f t="shared" si="446"/>
        <v>0</v>
      </c>
      <c r="EM106" s="51">
        <f t="shared" si="447"/>
        <v>0</v>
      </c>
      <c r="EN106" s="51">
        <f t="shared" si="447"/>
        <v>0</v>
      </c>
      <c r="EO106" s="51">
        <f t="shared" si="447"/>
        <v>0</v>
      </c>
      <c r="EP106" s="51">
        <f t="shared" si="447"/>
        <v>0</v>
      </c>
      <c r="EQ106" s="51">
        <f t="shared" si="447"/>
        <v>0</v>
      </c>
      <c r="ER106" s="51">
        <f t="shared" si="447"/>
        <v>0</v>
      </c>
      <c r="ES106" s="51">
        <f t="shared" si="447"/>
        <v>0</v>
      </c>
      <c r="ET106" s="51">
        <f t="shared" si="447"/>
        <v>0</v>
      </c>
      <c r="EU106" s="51">
        <f t="shared" si="447"/>
        <v>0</v>
      </c>
      <c r="EV106" s="51">
        <f t="shared" si="447"/>
        <v>0</v>
      </c>
      <c r="EW106" s="51">
        <f t="shared" si="448"/>
        <v>0</v>
      </c>
      <c r="EX106" s="51">
        <f t="shared" si="448"/>
        <v>0</v>
      </c>
      <c r="EY106" s="51">
        <f t="shared" si="448"/>
        <v>0</v>
      </c>
      <c r="EZ106" s="51">
        <f t="shared" si="448"/>
        <v>0</v>
      </c>
      <c r="FA106" s="51">
        <f t="shared" si="448"/>
        <v>0</v>
      </c>
      <c r="FB106" s="51">
        <f t="shared" si="448"/>
        <v>0</v>
      </c>
      <c r="FC106" s="51">
        <f t="shared" si="448"/>
        <v>0</v>
      </c>
      <c r="FD106" s="51">
        <f t="shared" si="448"/>
        <v>0</v>
      </c>
      <c r="FE106" s="51">
        <f t="shared" si="448"/>
        <v>0</v>
      </c>
      <c r="FF106" s="51">
        <f t="shared" si="448"/>
        <v>0</v>
      </c>
      <c r="FG106" s="51">
        <f t="shared" si="449"/>
        <v>0</v>
      </c>
      <c r="FH106" s="51">
        <f t="shared" si="449"/>
        <v>0</v>
      </c>
      <c r="FI106" s="51">
        <f t="shared" si="449"/>
        <v>0</v>
      </c>
      <c r="FJ106" s="51">
        <f t="shared" si="449"/>
        <v>0</v>
      </c>
      <c r="FK106" s="51">
        <f t="shared" si="449"/>
        <v>0</v>
      </c>
      <c r="FL106" s="51">
        <f t="shared" si="449"/>
        <v>0</v>
      </c>
      <c r="FM106" s="51">
        <f t="shared" si="449"/>
        <v>0</v>
      </c>
      <c r="FN106" s="51">
        <f t="shared" si="449"/>
        <v>0</v>
      </c>
      <c r="FO106" s="51">
        <f t="shared" si="449"/>
        <v>0</v>
      </c>
      <c r="FP106" s="51">
        <f t="shared" si="449"/>
        <v>0</v>
      </c>
      <c r="FQ106" s="51">
        <f t="shared" si="450"/>
        <v>0</v>
      </c>
      <c r="FR106" s="51">
        <f t="shared" si="450"/>
        <v>0</v>
      </c>
      <c r="FS106" s="51">
        <f t="shared" si="450"/>
        <v>0</v>
      </c>
      <c r="FT106" s="51">
        <f t="shared" si="450"/>
        <v>0</v>
      </c>
      <c r="FU106" s="51">
        <f t="shared" si="450"/>
        <v>0</v>
      </c>
      <c r="FV106" s="51">
        <f t="shared" si="450"/>
        <v>0</v>
      </c>
      <c r="FW106" s="51">
        <f t="shared" si="450"/>
        <v>0</v>
      </c>
      <c r="FX106" s="51">
        <f t="shared" si="450"/>
        <v>0</v>
      </c>
      <c r="FY106" s="51">
        <f t="shared" si="450"/>
        <v>0</v>
      </c>
      <c r="FZ106" s="51">
        <f t="shared" si="450"/>
        <v>0</v>
      </c>
      <c r="GA106" s="51">
        <f t="shared" si="451"/>
        <v>0</v>
      </c>
      <c r="GB106" s="51">
        <f t="shared" si="451"/>
        <v>0</v>
      </c>
      <c r="GC106" s="51">
        <f t="shared" si="451"/>
        <v>0</v>
      </c>
      <c r="GD106" s="51">
        <f t="shared" si="451"/>
        <v>0</v>
      </c>
      <c r="GE106" s="51">
        <f t="shared" si="451"/>
        <v>0</v>
      </c>
      <c r="GF106" s="51">
        <f t="shared" si="451"/>
        <v>0</v>
      </c>
      <c r="GG106" s="51">
        <f t="shared" si="451"/>
        <v>0</v>
      </c>
      <c r="GH106" s="51">
        <f t="shared" si="451"/>
        <v>0</v>
      </c>
      <c r="GI106" s="51">
        <f t="shared" si="451"/>
        <v>0</v>
      </c>
      <c r="GJ106" s="51">
        <f t="shared" si="451"/>
        <v>0</v>
      </c>
      <c r="GK106" s="51">
        <f t="shared" si="452"/>
        <v>0</v>
      </c>
      <c r="GL106" s="51">
        <f t="shared" si="452"/>
        <v>0</v>
      </c>
      <c r="GM106" s="51">
        <f t="shared" si="452"/>
        <v>0</v>
      </c>
      <c r="GN106" s="51">
        <f t="shared" si="452"/>
        <v>0</v>
      </c>
      <c r="GO106" s="51">
        <f t="shared" si="452"/>
        <v>0</v>
      </c>
      <c r="GP106" s="51">
        <f t="shared" si="452"/>
        <v>0</v>
      </c>
      <c r="GQ106" s="51">
        <f t="shared" si="452"/>
        <v>0</v>
      </c>
      <c r="GR106" s="51">
        <f t="shared" si="452"/>
        <v>0</v>
      </c>
      <c r="GS106" s="51">
        <f t="shared" si="452"/>
        <v>0</v>
      </c>
      <c r="GT106" s="51">
        <f t="shared" si="452"/>
        <v>0</v>
      </c>
      <c r="GU106" s="51">
        <f t="shared" si="453"/>
        <v>0</v>
      </c>
      <c r="GV106" s="51">
        <f t="shared" si="453"/>
        <v>0</v>
      </c>
      <c r="GW106" s="51">
        <f t="shared" si="453"/>
        <v>0</v>
      </c>
      <c r="GX106" s="51">
        <f t="shared" si="453"/>
        <v>0</v>
      </c>
      <c r="GY106" s="51">
        <f t="shared" si="453"/>
        <v>0</v>
      </c>
      <c r="GZ106" s="51">
        <f t="shared" si="453"/>
        <v>0</v>
      </c>
      <c r="HA106" s="51">
        <f t="shared" si="453"/>
        <v>0</v>
      </c>
      <c r="HB106" s="51">
        <f t="shared" si="453"/>
        <v>0</v>
      </c>
      <c r="HC106" s="51">
        <f t="shared" si="453"/>
        <v>0</v>
      </c>
      <c r="HD106" s="51">
        <f t="shared" si="453"/>
        <v>0</v>
      </c>
      <c r="HE106" s="51">
        <f t="shared" si="454"/>
        <v>0</v>
      </c>
      <c r="HF106" s="51">
        <f t="shared" si="454"/>
        <v>0</v>
      </c>
      <c r="HG106" s="51">
        <f t="shared" si="454"/>
        <v>0</v>
      </c>
      <c r="HH106" s="51">
        <f t="shared" si="454"/>
        <v>0</v>
      </c>
      <c r="HI106" s="51">
        <f t="shared" si="454"/>
        <v>0</v>
      </c>
      <c r="HJ106" s="51">
        <f t="shared" si="454"/>
        <v>0</v>
      </c>
      <c r="HK106" s="51">
        <f t="shared" si="454"/>
        <v>0</v>
      </c>
      <c r="HL106" s="51">
        <f t="shared" si="454"/>
        <v>0</v>
      </c>
      <c r="HM106" s="51">
        <f t="shared" si="454"/>
        <v>0</v>
      </c>
      <c r="HN106" s="51">
        <f t="shared" si="454"/>
        <v>0</v>
      </c>
      <c r="HO106" s="51">
        <f t="shared" si="454"/>
        <v>0</v>
      </c>
      <c r="HP106" s="51">
        <f t="shared" si="454"/>
        <v>0</v>
      </c>
      <c r="HR106" s="46">
        <v>103</v>
      </c>
      <c r="HS106" s="49">
        <f t="shared" si="310"/>
        <v>515</v>
      </c>
      <c r="HT106" s="52" t="str">
        <f t="shared" si="311"/>
        <v/>
      </c>
      <c r="HU106" s="63">
        <f t="shared" si="312"/>
        <v>0</v>
      </c>
      <c r="HV106" s="50">
        <f t="shared" si="353"/>
        <v>0</v>
      </c>
      <c r="HW106" s="50" t="str">
        <f t="shared" si="433"/>
        <v>08:35</v>
      </c>
      <c r="HX106" s="50">
        <v>0</v>
      </c>
      <c r="HY106" s="62">
        <f>HY105+HX106*Escenario1!$D$15*0.06</f>
        <v>468.72665229745769</v>
      </c>
      <c r="HZ106" s="50">
        <f t="shared" si="313"/>
        <v>0</v>
      </c>
      <c r="IA106" s="64">
        <f>IA105+HZ106*Escenario1!$D$15*0.06</f>
        <v>258.16395932323189</v>
      </c>
      <c r="IB106" s="54"/>
      <c r="IC106" s="47">
        <v>104</v>
      </c>
      <c r="ID106" s="48">
        <f t="shared" si="434"/>
        <v>0</v>
      </c>
      <c r="IE106" s="48">
        <f t="shared" si="455"/>
        <v>0</v>
      </c>
      <c r="IF106" s="48">
        <f t="shared" si="455"/>
        <v>0</v>
      </c>
      <c r="IG106" s="48">
        <f t="shared" si="455"/>
        <v>0</v>
      </c>
      <c r="IH106" s="48">
        <f t="shared" si="455"/>
        <v>0</v>
      </c>
      <c r="II106" s="48">
        <f t="shared" si="455"/>
        <v>0</v>
      </c>
      <c r="IJ106" s="48">
        <f t="shared" si="455"/>
        <v>0</v>
      </c>
      <c r="IK106" s="48">
        <f t="shared" si="455"/>
        <v>0</v>
      </c>
      <c r="IL106" s="48">
        <f t="shared" si="455"/>
        <v>0</v>
      </c>
      <c r="IM106" s="48">
        <f t="shared" si="455"/>
        <v>0</v>
      </c>
      <c r="IN106" s="48">
        <f t="shared" si="455"/>
        <v>0</v>
      </c>
      <c r="IO106" s="48">
        <f t="shared" si="456"/>
        <v>0</v>
      </c>
      <c r="IP106" s="48">
        <f t="shared" si="456"/>
        <v>0</v>
      </c>
      <c r="IQ106" s="48">
        <f t="shared" si="456"/>
        <v>0</v>
      </c>
      <c r="IR106" s="48">
        <f t="shared" si="456"/>
        <v>0</v>
      </c>
      <c r="IS106" s="48">
        <f t="shared" si="456"/>
        <v>0</v>
      </c>
      <c r="IT106" s="48">
        <f t="shared" si="456"/>
        <v>0</v>
      </c>
      <c r="IU106" s="48">
        <f t="shared" si="456"/>
        <v>0</v>
      </c>
      <c r="IV106" s="48">
        <f t="shared" si="456"/>
        <v>0</v>
      </c>
      <c r="IW106" s="48">
        <f t="shared" si="456"/>
        <v>0</v>
      </c>
      <c r="IX106" s="48">
        <f t="shared" si="456"/>
        <v>0</v>
      </c>
      <c r="IY106" s="48">
        <f t="shared" si="457"/>
        <v>0</v>
      </c>
      <c r="IZ106" s="48">
        <f t="shared" si="457"/>
        <v>0</v>
      </c>
      <c r="JA106" s="48">
        <f t="shared" si="457"/>
        <v>0</v>
      </c>
      <c r="JB106" s="48">
        <f t="shared" si="457"/>
        <v>0</v>
      </c>
      <c r="JC106" s="48">
        <f t="shared" si="457"/>
        <v>0</v>
      </c>
      <c r="JD106" s="48">
        <f t="shared" si="457"/>
        <v>0</v>
      </c>
      <c r="JE106" s="48">
        <f t="shared" si="457"/>
        <v>0</v>
      </c>
      <c r="JF106" s="48">
        <f t="shared" si="457"/>
        <v>0</v>
      </c>
      <c r="JG106" s="48">
        <f t="shared" si="457"/>
        <v>0</v>
      </c>
      <c r="JH106" s="48">
        <f t="shared" si="457"/>
        <v>0</v>
      </c>
      <c r="JI106" s="48">
        <f t="shared" si="458"/>
        <v>0</v>
      </c>
      <c r="JJ106" s="48">
        <f t="shared" si="458"/>
        <v>0</v>
      </c>
      <c r="JK106" s="48">
        <f t="shared" si="458"/>
        <v>0</v>
      </c>
      <c r="JL106" s="48">
        <f t="shared" si="458"/>
        <v>0</v>
      </c>
      <c r="JM106" s="48">
        <f t="shared" si="458"/>
        <v>0</v>
      </c>
      <c r="JN106" s="48">
        <f t="shared" si="458"/>
        <v>0</v>
      </c>
      <c r="JO106" s="48">
        <f t="shared" si="458"/>
        <v>0</v>
      </c>
      <c r="JP106" s="48">
        <f t="shared" si="458"/>
        <v>0</v>
      </c>
      <c r="JQ106" s="48">
        <f t="shared" si="458"/>
        <v>0</v>
      </c>
      <c r="JR106" s="48">
        <f t="shared" si="458"/>
        <v>0</v>
      </c>
      <c r="JS106" s="48">
        <f t="shared" si="459"/>
        <v>0</v>
      </c>
      <c r="JT106" s="48">
        <f t="shared" si="459"/>
        <v>0</v>
      </c>
      <c r="JU106" s="48">
        <f t="shared" si="459"/>
        <v>0</v>
      </c>
      <c r="JV106" s="48">
        <f t="shared" si="459"/>
        <v>0</v>
      </c>
      <c r="JW106" s="48">
        <f t="shared" si="459"/>
        <v>0</v>
      </c>
      <c r="JX106" s="48">
        <f t="shared" si="459"/>
        <v>0</v>
      </c>
      <c r="JY106" s="48">
        <f t="shared" si="459"/>
        <v>0</v>
      </c>
      <c r="JZ106" s="48">
        <f t="shared" si="459"/>
        <v>0</v>
      </c>
      <c r="KA106" s="48">
        <f t="shared" si="459"/>
        <v>0</v>
      </c>
      <c r="KB106" s="48">
        <f t="shared" si="459"/>
        <v>0</v>
      </c>
      <c r="KC106" s="48">
        <f t="shared" si="460"/>
        <v>0</v>
      </c>
      <c r="KD106" s="48">
        <f t="shared" si="460"/>
        <v>0</v>
      </c>
      <c r="KE106" s="48">
        <f t="shared" si="460"/>
        <v>0</v>
      </c>
      <c r="KF106" s="48">
        <f t="shared" si="460"/>
        <v>0</v>
      </c>
      <c r="KG106" s="48">
        <f t="shared" si="460"/>
        <v>0</v>
      </c>
      <c r="KH106" s="48">
        <f t="shared" si="460"/>
        <v>0</v>
      </c>
      <c r="KI106" s="48">
        <f t="shared" si="460"/>
        <v>0</v>
      </c>
      <c r="KJ106" s="48">
        <f t="shared" si="460"/>
        <v>0</v>
      </c>
      <c r="KK106" s="48">
        <f t="shared" si="460"/>
        <v>0</v>
      </c>
      <c r="KL106" s="48">
        <f t="shared" si="460"/>
        <v>0</v>
      </c>
      <c r="KM106" s="48">
        <f t="shared" si="461"/>
        <v>0</v>
      </c>
      <c r="KN106" s="48">
        <f t="shared" si="461"/>
        <v>0</v>
      </c>
      <c r="KO106" s="48">
        <f t="shared" si="461"/>
        <v>0</v>
      </c>
      <c r="KP106" s="48">
        <f t="shared" si="461"/>
        <v>0</v>
      </c>
      <c r="KQ106" s="48">
        <f t="shared" si="461"/>
        <v>0</v>
      </c>
      <c r="KR106" s="48">
        <f t="shared" si="461"/>
        <v>0</v>
      </c>
      <c r="KS106" s="48">
        <f t="shared" si="461"/>
        <v>0</v>
      </c>
      <c r="KT106" s="48">
        <f t="shared" si="461"/>
        <v>0</v>
      </c>
      <c r="KU106" s="48">
        <f t="shared" si="461"/>
        <v>0</v>
      </c>
      <c r="KV106" s="48">
        <f t="shared" si="461"/>
        <v>0</v>
      </c>
      <c r="KW106" s="48">
        <f t="shared" si="462"/>
        <v>0</v>
      </c>
      <c r="KX106" s="48">
        <f t="shared" si="462"/>
        <v>0</v>
      </c>
      <c r="KY106" s="48">
        <f t="shared" si="462"/>
        <v>0</v>
      </c>
      <c r="KZ106" s="48">
        <f t="shared" si="462"/>
        <v>0</v>
      </c>
      <c r="LA106" s="48">
        <f t="shared" si="462"/>
        <v>0</v>
      </c>
      <c r="LB106" s="48">
        <f t="shared" si="462"/>
        <v>0</v>
      </c>
      <c r="LC106" s="48">
        <f t="shared" si="462"/>
        <v>0</v>
      </c>
      <c r="LD106" s="48">
        <f t="shared" si="462"/>
        <v>0</v>
      </c>
      <c r="LE106" s="48">
        <f t="shared" si="462"/>
        <v>0</v>
      </c>
      <c r="LF106" s="48">
        <f t="shared" si="462"/>
        <v>0</v>
      </c>
      <c r="LG106" s="48">
        <f t="shared" si="463"/>
        <v>0</v>
      </c>
      <c r="LH106" s="48">
        <f t="shared" si="463"/>
        <v>0</v>
      </c>
      <c r="LI106" s="48">
        <f t="shared" si="463"/>
        <v>0</v>
      </c>
      <c r="LJ106" s="48">
        <f t="shared" si="463"/>
        <v>0</v>
      </c>
      <c r="LK106" s="48">
        <f t="shared" si="463"/>
        <v>0</v>
      </c>
      <c r="LL106" s="48">
        <f t="shared" si="463"/>
        <v>0</v>
      </c>
      <c r="LM106" s="48">
        <f t="shared" si="463"/>
        <v>0</v>
      </c>
      <c r="LN106" s="48">
        <f t="shared" si="463"/>
        <v>0</v>
      </c>
      <c r="LO106" s="48">
        <f t="shared" si="463"/>
        <v>0</v>
      </c>
      <c r="LP106" s="48">
        <f t="shared" si="463"/>
        <v>0</v>
      </c>
      <c r="LQ106" s="48">
        <f t="shared" si="464"/>
        <v>0</v>
      </c>
      <c r="LR106" s="48">
        <f t="shared" si="464"/>
        <v>0</v>
      </c>
      <c r="LS106" s="48">
        <f t="shared" si="464"/>
        <v>0</v>
      </c>
      <c r="LT106" s="48">
        <f t="shared" si="464"/>
        <v>4.4751983576649488E-5</v>
      </c>
      <c r="LU106" s="48">
        <f t="shared" si="464"/>
        <v>1.1151658490373781E-4</v>
      </c>
      <c r="LV106" s="48">
        <f t="shared" si="464"/>
        <v>2.5595687974807398E-4</v>
      </c>
      <c r="LW106" s="48">
        <f t="shared" si="464"/>
        <v>5.8604981628922268E-4</v>
      </c>
      <c r="LX106" s="48">
        <f t="shared" si="464"/>
        <v>1.3658629589843377E-3</v>
      </c>
      <c r="LY106" s="48">
        <f t="shared" si="464"/>
        <v>3.2093238342923826E-3</v>
      </c>
      <c r="LZ106" s="48">
        <f t="shared" si="464"/>
        <v>7.8504339864859992E-3</v>
      </c>
      <c r="MA106" s="48">
        <f t="shared" si="465"/>
        <v>1.2976985830460603E-2</v>
      </c>
      <c r="MB106" s="48">
        <f t="shared" si="465"/>
        <v>6.7154609757989992E-3</v>
      </c>
      <c r="MC106" s="48">
        <f t="shared" si="465"/>
        <v>0</v>
      </c>
      <c r="MD106" s="48">
        <f t="shared" si="465"/>
        <v>0</v>
      </c>
      <c r="ME106" s="48">
        <f t="shared" si="465"/>
        <v>0</v>
      </c>
      <c r="MF106" s="48">
        <f t="shared" si="465"/>
        <v>0</v>
      </c>
      <c r="MG106" s="48">
        <f t="shared" si="465"/>
        <v>0</v>
      </c>
      <c r="MH106" s="48">
        <f t="shared" si="465"/>
        <v>0</v>
      </c>
      <c r="MI106" s="48">
        <f t="shared" si="465"/>
        <v>0</v>
      </c>
      <c r="MJ106" s="48">
        <f t="shared" si="465"/>
        <v>0</v>
      </c>
      <c r="MK106" s="48">
        <f t="shared" si="466"/>
        <v>0</v>
      </c>
      <c r="ML106" s="48">
        <f t="shared" si="466"/>
        <v>0</v>
      </c>
      <c r="MM106" s="48">
        <f t="shared" si="466"/>
        <v>0</v>
      </c>
      <c r="MN106" s="48">
        <f t="shared" si="466"/>
        <v>0</v>
      </c>
      <c r="MO106" s="48">
        <f t="shared" si="466"/>
        <v>0</v>
      </c>
      <c r="MP106" s="48">
        <f t="shared" si="466"/>
        <v>0</v>
      </c>
      <c r="MQ106" s="48">
        <f t="shared" si="466"/>
        <v>0</v>
      </c>
      <c r="MR106" s="48">
        <f t="shared" si="466"/>
        <v>0</v>
      </c>
      <c r="MS106" s="48">
        <f t="shared" si="466"/>
        <v>0</v>
      </c>
      <c r="MT106" s="48">
        <f t="shared" si="466"/>
        <v>0</v>
      </c>
      <c r="MU106" s="48">
        <f t="shared" si="467"/>
        <v>0</v>
      </c>
      <c r="MV106" s="48">
        <f t="shared" si="467"/>
        <v>0</v>
      </c>
      <c r="MW106" s="48">
        <f t="shared" si="467"/>
        <v>0</v>
      </c>
      <c r="MX106" s="48">
        <f t="shared" si="467"/>
        <v>0</v>
      </c>
      <c r="MY106" s="48">
        <f t="shared" si="467"/>
        <v>0</v>
      </c>
      <c r="MZ106" s="48">
        <f t="shared" si="467"/>
        <v>0</v>
      </c>
      <c r="NA106" s="48">
        <f t="shared" si="467"/>
        <v>0</v>
      </c>
      <c r="NB106" s="48">
        <f t="shared" si="467"/>
        <v>0</v>
      </c>
      <c r="NC106" s="48">
        <f t="shared" si="467"/>
        <v>0</v>
      </c>
      <c r="ND106" s="48">
        <f t="shared" si="467"/>
        <v>0</v>
      </c>
      <c r="NE106" s="48">
        <f t="shared" si="468"/>
        <v>0</v>
      </c>
      <c r="NF106" s="48">
        <f t="shared" si="468"/>
        <v>0</v>
      </c>
      <c r="NG106" s="48">
        <f t="shared" si="468"/>
        <v>0</v>
      </c>
      <c r="NH106" s="48">
        <f t="shared" si="468"/>
        <v>0</v>
      </c>
      <c r="NI106" s="48">
        <f t="shared" si="468"/>
        <v>0</v>
      </c>
      <c r="NJ106" s="48">
        <f t="shared" si="468"/>
        <v>0</v>
      </c>
      <c r="NK106" s="48">
        <f t="shared" si="468"/>
        <v>0</v>
      </c>
      <c r="NL106" s="48">
        <f t="shared" si="468"/>
        <v>0</v>
      </c>
      <c r="NM106" s="48">
        <f t="shared" si="468"/>
        <v>0</v>
      </c>
      <c r="NN106" s="48">
        <f t="shared" si="468"/>
        <v>0</v>
      </c>
      <c r="NO106" s="48">
        <f t="shared" si="469"/>
        <v>0</v>
      </c>
      <c r="NP106" s="48">
        <f t="shared" si="469"/>
        <v>0</v>
      </c>
      <c r="NQ106" s="48">
        <f t="shared" si="469"/>
        <v>0</v>
      </c>
      <c r="NR106" s="48">
        <f t="shared" si="469"/>
        <v>0</v>
      </c>
      <c r="NS106" s="48">
        <f t="shared" si="469"/>
        <v>0</v>
      </c>
      <c r="NT106" s="48">
        <f t="shared" si="469"/>
        <v>0</v>
      </c>
      <c r="NU106" s="48">
        <f t="shared" si="469"/>
        <v>0</v>
      </c>
      <c r="NV106" s="48">
        <f t="shared" si="469"/>
        <v>0</v>
      </c>
      <c r="NW106" s="48">
        <f t="shared" si="469"/>
        <v>0</v>
      </c>
      <c r="NX106" s="48">
        <f t="shared" si="469"/>
        <v>0</v>
      </c>
      <c r="NY106" s="48">
        <f t="shared" si="470"/>
        <v>0</v>
      </c>
      <c r="NZ106" s="48">
        <f t="shared" si="470"/>
        <v>0</v>
      </c>
      <c r="OA106" s="48">
        <f t="shared" si="470"/>
        <v>0</v>
      </c>
      <c r="OB106" s="48">
        <f t="shared" si="470"/>
        <v>0</v>
      </c>
      <c r="OC106" s="48">
        <f t="shared" si="470"/>
        <v>0</v>
      </c>
      <c r="OD106" s="48">
        <f t="shared" si="470"/>
        <v>0</v>
      </c>
      <c r="OE106" s="48">
        <f t="shared" si="470"/>
        <v>0</v>
      </c>
      <c r="OF106" s="48">
        <f t="shared" si="470"/>
        <v>0</v>
      </c>
      <c r="OG106" s="48">
        <f t="shared" si="470"/>
        <v>0</v>
      </c>
      <c r="OH106" s="48">
        <f t="shared" si="470"/>
        <v>0</v>
      </c>
      <c r="OI106" s="48">
        <f t="shared" si="471"/>
        <v>0</v>
      </c>
      <c r="OJ106" s="48">
        <f t="shared" si="471"/>
        <v>0</v>
      </c>
      <c r="OK106" s="48">
        <f t="shared" si="471"/>
        <v>0</v>
      </c>
      <c r="OL106" s="48">
        <f t="shared" si="471"/>
        <v>0</v>
      </c>
      <c r="OM106" s="48">
        <f t="shared" si="471"/>
        <v>0</v>
      </c>
      <c r="ON106" s="48">
        <f t="shared" si="471"/>
        <v>0</v>
      </c>
      <c r="OO106" s="48">
        <f t="shared" si="471"/>
        <v>0</v>
      </c>
      <c r="OP106" s="48">
        <f t="shared" si="471"/>
        <v>0</v>
      </c>
      <c r="OQ106" s="48">
        <f t="shared" si="471"/>
        <v>0</v>
      </c>
      <c r="OR106" s="48">
        <f t="shared" si="471"/>
        <v>0</v>
      </c>
      <c r="OS106" s="48">
        <f t="shared" si="472"/>
        <v>0</v>
      </c>
      <c r="OT106" s="48">
        <f t="shared" si="472"/>
        <v>0</v>
      </c>
      <c r="OU106" s="48">
        <f t="shared" si="472"/>
        <v>0</v>
      </c>
      <c r="OV106" s="48">
        <f t="shared" si="472"/>
        <v>0</v>
      </c>
      <c r="OW106" s="48">
        <f t="shared" si="472"/>
        <v>0</v>
      </c>
      <c r="OX106" s="48">
        <f t="shared" si="472"/>
        <v>0</v>
      </c>
      <c r="OY106" s="48">
        <f t="shared" si="472"/>
        <v>0</v>
      </c>
      <c r="OZ106" s="48">
        <f t="shared" si="472"/>
        <v>0</v>
      </c>
      <c r="PA106" s="48">
        <f t="shared" si="472"/>
        <v>0</v>
      </c>
      <c r="PB106" s="48">
        <f t="shared" si="472"/>
        <v>0</v>
      </c>
      <c r="PC106" s="48">
        <f t="shared" si="473"/>
        <v>0</v>
      </c>
      <c r="PD106" s="48">
        <f t="shared" si="473"/>
        <v>0</v>
      </c>
      <c r="PE106" s="48">
        <f t="shared" si="473"/>
        <v>0</v>
      </c>
      <c r="PF106" s="48">
        <f t="shared" si="473"/>
        <v>0</v>
      </c>
      <c r="PG106" s="48">
        <f t="shared" si="473"/>
        <v>0</v>
      </c>
      <c r="PH106" s="48">
        <f t="shared" si="473"/>
        <v>0</v>
      </c>
      <c r="PI106" s="48">
        <f t="shared" si="473"/>
        <v>0</v>
      </c>
      <c r="PJ106" s="48">
        <f t="shared" si="473"/>
        <v>0</v>
      </c>
      <c r="PK106" s="48">
        <f t="shared" si="473"/>
        <v>0</v>
      </c>
      <c r="PL106" s="48">
        <f t="shared" si="473"/>
        <v>0</v>
      </c>
      <c r="PM106" s="48">
        <f t="shared" si="473"/>
        <v>0</v>
      </c>
      <c r="PN106" s="48">
        <f t="shared" si="473"/>
        <v>0</v>
      </c>
    </row>
    <row r="107" spans="1:430" x14ac:dyDescent="0.3">
      <c r="A107" s="34">
        <v>1.5</v>
      </c>
      <c r="B107" s="34">
        <v>15</v>
      </c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S107" s="22"/>
      <c r="W107" s="46">
        <v>104</v>
      </c>
      <c r="X107" s="49">
        <f t="shared" si="308"/>
        <v>520</v>
      </c>
      <c r="Y107" s="52" t="str">
        <f t="shared" si="430"/>
        <v/>
      </c>
      <c r="Z107" s="63">
        <f t="shared" si="431"/>
        <v>0</v>
      </c>
      <c r="AA107" s="50">
        <f t="shared" si="352"/>
        <v>0</v>
      </c>
      <c r="AB107" s="50">
        <v>0</v>
      </c>
      <c r="AC107" s="62">
        <f t="shared" si="435"/>
        <v>211.7758949671387</v>
      </c>
      <c r="AD107" s="54"/>
      <c r="AE107" s="46">
        <v>105</v>
      </c>
      <c r="AF107" s="51">
        <f t="shared" si="432"/>
        <v>0</v>
      </c>
      <c r="AG107" s="51">
        <f t="shared" si="436"/>
        <v>0</v>
      </c>
      <c r="AH107" s="51">
        <f t="shared" si="436"/>
        <v>0</v>
      </c>
      <c r="AI107" s="51">
        <f t="shared" si="436"/>
        <v>0</v>
      </c>
      <c r="AJ107" s="51">
        <f t="shared" si="436"/>
        <v>0</v>
      </c>
      <c r="AK107" s="51">
        <f t="shared" si="436"/>
        <v>0</v>
      </c>
      <c r="AL107" s="51">
        <f t="shared" si="436"/>
        <v>0</v>
      </c>
      <c r="AM107" s="51">
        <f t="shared" si="436"/>
        <v>0</v>
      </c>
      <c r="AN107" s="51">
        <f t="shared" si="436"/>
        <v>0</v>
      </c>
      <c r="AO107" s="51">
        <f t="shared" si="436"/>
        <v>0</v>
      </c>
      <c r="AP107" s="51">
        <f t="shared" si="436"/>
        <v>0</v>
      </c>
      <c r="AQ107" s="51">
        <f t="shared" si="437"/>
        <v>0</v>
      </c>
      <c r="AR107" s="51">
        <f t="shared" si="437"/>
        <v>0</v>
      </c>
      <c r="AS107" s="51">
        <f t="shared" si="437"/>
        <v>0</v>
      </c>
      <c r="AT107" s="51">
        <f t="shared" si="437"/>
        <v>0</v>
      </c>
      <c r="AU107" s="51">
        <f t="shared" si="437"/>
        <v>0</v>
      </c>
      <c r="AV107" s="51">
        <f t="shared" si="437"/>
        <v>0</v>
      </c>
      <c r="AW107" s="51">
        <f t="shared" si="437"/>
        <v>0</v>
      </c>
      <c r="AX107" s="51">
        <f t="shared" si="437"/>
        <v>0</v>
      </c>
      <c r="AY107" s="51">
        <f t="shared" si="437"/>
        <v>0</v>
      </c>
      <c r="AZ107" s="51">
        <f t="shared" si="437"/>
        <v>0</v>
      </c>
      <c r="BA107" s="51">
        <f t="shared" si="438"/>
        <v>0</v>
      </c>
      <c r="BB107" s="51">
        <f t="shared" si="438"/>
        <v>0</v>
      </c>
      <c r="BC107" s="51">
        <f t="shared" si="438"/>
        <v>0</v>
      </c>
      <c r="BD107" s="51">
        <f t="shared" si="438"/>
        <v>0</v>
      </c>
      <c r="BE107" s="51">
        <f t="shared" si="438"/>
        <v>0</v>
      </c>
      <c r="BF107" s="51">
        <f t="shared" si="438"/>
        <v>0</v>
      </c>
      <c r="BG107" s="51">
        <f t="shared" si="438"/>
        <v>0</v>
      </c>
      <c r="BH107" s="51">
        <f t="shared" si="438"/>
        <v>0</v>
      </c>
      <c r="BI107" s="51">
        <f t="shared" si="438"/>
        <v>0</v>
      </c>
      <c r="BJ107" s="51">
        <f t="shared" si="438"/>
        <v>0</v>
      </c>
      <c r="BK107" s="51">
        <f t="shared" si="439"/>
        <v>0</v>
      </c>
      <c r="BL107" s="51">
        <f t="shared" si="439"/>
        <v>0</v>
      </c>
      <c r="BM107" s="51">
        <f t="shared" si="439"/>
        <v>0</v>
      </c>
      <c r="BN107" s="51">
        <f t="shared" si="439"/>
        <v>0</v>
      </c>
      <c r="BO107" s="51">
        <f t="shared" si="439"/>
        <v>0</v>
      </c>
      <c r="BP107" s="51">
        <f t="shared" si="439"/>
        <v>0</v>
      </c>
      <c r="BQ107" s="51">
        <f t="shared" si="439"/>
        <v>0</v>
      </c>
      <c r="BR107" s="51">
        <f t="shared" si="439"/>
        <v>0</v>
      </c>
      <c r="BS107" s="51">
        <f t="shared" si="439"/>
        <v>0</v>
      </c>
      <c r="BT107" s="51">
        <f t="shared" si="439"/>
        <v>0</v>
      </c>
      <c r="BU107" s="51">
        <f t="shared" si="440"/>
        <v>0</v>
      </c>
      <c r="BV107" s="51">
        <f t="shared" si="440"/>
        <v>0</v>
      </c>
      <c r="BW107" s="51">
        <f t="shared" si="440"/>
        <v>0</v>
      </c>
      <c r="BX107" s="51">
        <f t="shared" si="440"/>
        <v>0</v>
      </c>
      <c r="BY107" s="51">
        <f t="shared" si="440"/>
        <v>0</v>
      </c>
      <c r="BZ107" s="51">
        <f t="shared" si="440"/>
        <v>0</v>
      </c>
      <c r="CA107" s="51">
        <f t="shared" si="440"/>
        <v>0</v>
      </c>
      <c r="CB107" s="51">
        <f t="shared" si="440"/>
        <v>0</v>
      </c>
      <c r="CC107" s="51">
        <f t="shared" si="440"/>
        <v>0</v>
      </c>
      <c r="CD107" s="51">
        <f t="shared" si="440"/>
        <v>0</v>
      </c>
      <c r="CE107" s="51">
        <f t="shared" si="441"/>
        <v>0</v>
      </c>
      <c r="CF107" s="51">
        <f t="shared" si="441"/>
        <v>0</v>
      </c>
      <c r="CG107" s="51">
        <f t="shared" si="441"/>
        <v>0</v>
      </c>
      <c r="CH107" s="51">
        <f t="shared" si="441"/>
        <v>0</v>
      </c>
      <c r="CI107" s="51">
        <f t="shared" si="441"/>
        <v>0</v>
      </c>
      <c r="CJ107" s="51">
        <f t="shared" si="441"/>
        <v>0</v>
      </c>
      <c r="CK107" s="51">
        <f t="shared" si="441"/>
        <v>0</v>
      </c>
      <c r="CL107" s="51">
        <f t="shared" si="441"/>
        <v>0</v>
      </c>
      <c r="CM107" s="51">
        <f t="shared" si="441"/>
        <v>0</v>
      </c>
      <c r="CN107" s="51">
        <f t="shared" si="441"/>
        <v>0</v>
      </c>
      <c r="CO107" s="51">
        <f t="shared" si="442"/>
        <v>0</v>
      </c>
      <c r="CP107" s="51">
        <f t="shared" si="442"/>
        <v>0</v>
      </c>
      <c r="CQ107" s="51">
        <f t="shared" si="442"/>
        <v>0</v>
      </c>
      <c r="CR107" s="51">
        <f t="shared" si="442"/>
        <v>0</v>
      </c>
      <c r="CS107" s="51">
        <f t="shared" si="442"/>
        <v>0</v>
      </c>
      <c r="CT107" s="51">
        <f t="shared" si="442"/>
        <v>0</v>
      </c>
      <c r="CU107" s="51">
        <f t="shared" si="442"/>
        <v>0</v>
      </c>
      <c r="CV107" s="51">
        <f t="shared" si="442"/>
        <v>0</v>
      </c>
      <c r="CW107" s="51">
        <f t="shared" si="442"/>
        <v>0</v>
      </c>
      <c r="CX107" s="51">
        <f t="shared" si="442"/>
        <v>0</v>
      </c>
      <c r="CY107" s="51">
        <f t="shared" si="443"/>
        <v>0</v>
      </c>
      <c r="CZ107" s="51">
        <f t="shared" si="443"/>
        <v>0</v>
      </c>
      <c r="DA107" s="51">
        <f t="shared" si="443"/>
        <v>0</v>
      </c>
      <c r="DB107" s="51">
        <f t="shared" si="443"/>
        <v>0</v>
      </c>
      <c r="DC107" s="51">
        <f t="shared" si="443"/>
        <v>0</v>
      </c>
      <c r="DD107" s="51">
        <f t="shared" si="443"/>
        <v>0</v>
      </c>
      <c r="DE107" s="51">
        <f t="shared" si="443"/>
        <v>0</v>
      </c>
      <c r="DF107" s="51">
        <f t="shared" si="443"/>
        <v>0</v>
      </c>
      <c r="DG107" s="51">
        <f t="shared" si="443"/>
        <v>0</v>
      </c>
      <c r="DH107" s="51">
        <f t="shared" si="443"/>
        <v>0</v>
      </c>
      <c r="DI107" s="51">
        <f t="shared" si="444"/>
        <v>0</v>
      </c>
      <c r="DJ107" s="51">
        <f t="shared" si="444"/>
        <v>0</v>
      </c>
      <c r="DK107" s="51">
        <f t="shared" si="444"/>
        <v>0</v>
      </c>
      <c r="DL107" s="51">
        <f t="shared" si="444"/>
        <v>1.4372901692793086E-5</v>
      </c>
      <c r="DM107" s="51">
        <f t="shared" si="444"/>
        <v>2.7857067307628778E-5</v>
      </c>
      <c r="DN107" s="51">
        <f t="shared" si="444"/>
        <v>4.1075027703360157E-5</v>
      </c>
      <c r="DO107" s="51">
        <f t="shared" si="444"/>
        <v>5.9699549011322866E-5</v>
      </c>
      <c r="DP107" s="51">
        <f t="shared" si="444"/>
        <v>8.7540741517313391E-5</v>
      </c>
      <c r="DQ107" s="51">
        <f t="shared" si="444"/>
        <v>1.2837388479443857E-4</v>
      </c>
      <c r="DR107" s="51">
        <f t="shared" si="444"/>
        <v>1.8776725283595457E-4</v>
      </c>
      <c r="DS107" s="51">
        <f t="shared" si="445"/>
        <v>2.7490993918839258E-4</v>
      </c>
      <c r="DT107" s="51">
        <f t="shared" si="445"/>
        <v>4.0443968208431289E-4</v>
      </c>
      <c r="DU107" s="51">
        <f t="shared" si="445"/>
        <v>5.9827068957529241E-4</v>
      </c>
      <c r="DV107" s="51">
        <f t="shared" si="445"/>
        <v>8.8742146466493359E-4</v>
      </c>
      <c r="DW107" s="51">
        <f t="shared" si="445"/>
        <v>1.3138426304416823E-3</v>
      </c>
      <c r="DX107" s="51">
        <f t="shared" si="445"/>
        <v>1.9322447552118155E-3</v>
      </c>
      <c r="DY107" s="51">
        <f t="shared" si="445"/>
        <v>2.9578823769679957E-3</v>
      </c>
      <c r="DZ107" s="51">
        <f t="shared" si="445"/>
        <v>4.3725776573519236E-3</v>
      </c>
      <c r="EA107" s="51">
        <f t="shared" si="445"/>
        <v>5.6037913669719245E-3</v>
      </c>
      <c r="EB107" s="51">
        <f t="shared" si="445"/>
        <v>6.0067150249743864E-3</v>
      </c>
      <c r="EC107" s="51">
        <f t="shared" si="446"/>
        <v>5.0334268353983951E-3</v>
      </c>
      <c r="ED107" s="51">
        <f t="shared" si="446"/>
        <v>2.648818732339102E-3</v>
      </c>
      <c r="EE107" s="51">
        <f t="shared" si="446"/>
        <v>7.6072713075802073E-4</v>
      </c>
      <c r="EF107" s="51">
        <f t="shared" si="446"/>
        <v>0</v>
      </c>
      <c r="EG107" s="51">
        <f t="shared" si="446"/>
        <v>0</v>
      </c>
      <c r="EH107" s="51">
        <f t="shared" si="446"/>
        <v>0</v>
      </c>
      <c r="EI107" s="51">
        <f t="shared" si="446"/>
        <v>0</v>
      </c>
      <c r="EJ107" s="51">
        <f t="shared" si="446"/>
        <v>0</v>
      </c>
      <c r="EK107" s="51">
        <f t="shared" si="446"/>
        <v>0</v>
      </c>
      <c r="EL107" s="51">
        <f t="shared" si="446"/>
        <v>0</v>
      </c>
      <c r="EM107" s="51">
        <f t="shared" si="447"/>
        <v>0</v>
      </c>
      <c r="EN107" s="51">
        <f t="shared" si="447"/>
        <v>0</v>
      </c>
      <c r="EO107" s="51">
        <f t="shared" si="447"/>
        <v>0</v>
      </c>
      <c r="EP107" s="51">
        <f t="shared" si="447"/>
        <v>0</v>
      </c>
      <c r="EQ107" s="51">
        <f t="shared" si="447"/>
        <v>0</v>
      </c>
      <c r="ER107" s="51">
        <f t="shared" si="447"/>
        <v>0</v>
      </c>
      <c r="ES107" s="51">
        <f t="shared" si="447"/>
        <v>0</v>
      </c>
      <c r="ET107" s="51">
        <f t="shared" si="447"/>
        <v>0</v>
      </c>
      <c r="EU107" s="51">
        <f t="shared" si="447"/>
        <v>0</v>
      </c>
      <c r="EV107" s="51">
        <f t="shared" si="447"/>
        <v>0</v>
      </c>
      <c r="EW107" s="51">
        <f t="shared" si="448"/>
        <v>0</v>
      </c>
      <c r="EX107" s="51">
        <f t="shared" si="448"/>
        <v>0</v>
      </c>
      <c r="EY107" s="51">
        <f t="shared" si="448"/>
        <v>0</v>
      </c>
      <c r="EZ107" s="51">
        <f t="shared" si="448"/>
        <v>0</v>
      </c>
      <c r="FA107" s="51">
        <f t="shared" si="448"/>
        <v>0</v>
      </c>
      <c r="FB107" s="51">
        <f t="shared" si="448"/>
        <v>0</v>
      </c>
      <c r="FC107" s="51">
        <f t="shared" si="448"/>
        <v>0</v>
      </c>
      <c r="FD107" s="51">
        <f t="shared" si="448"/>
        <v>0</v>
      </c>
      <c r="FE107" s="51">
        <f t="shared" si="448"/>
        <v>0</v>
      </c>
      <c r="FF107" s="51">
        <f t="shared" si="448"/>
        <v>0</v>
      </c>
      <c r="FG107" s="51">
        <f t="shared" si="449"/>
        <v>0</v>
      </c>
      <c r="FH107" s="51">
        <f t="shared" si="449"/>
        <v>0</v>
      </c>
      <c r="FI107" s="51">
        <f t="shared" si="449"/>
        <v>0</v>
      </c>
      <c r="FJ107" s="51">
        <f t="shared" si="449"/>
        <v>0</v>
      </c>
      <c r="FK107" s="51">
        <f t="shared" si="449"/>
        <v>0</v>
      </c>
      <c r="FL107" s="51">
        <f t="shared" si="449"/>
        <v>0</v>
      </c>
      <c r="FM107" s="51">
        <f t="shared" si="449"/>
        <v>0</v>
      </c>
      <c r="FN107" s="51">
        <f t="shared" si="449"/>
        <v>0</v>
      </c>
      <c r="FO107" s="51">
        <f t="shared" si="449"/>
        <v>0</v>
      </c>
      <c r="FP107" s="51">
        <f t="shared" si="449"/>
        <v>0</v>
      </c>
      <c r="FQ107" s="51">
        <f t="shared" si="450"/>
        <v>0</v>
      </c>
      <c r="FR107" s="51">
        <f t="shared" si="450"/>
        <v>0</v>
      </c>
      <c r="FS107" s="51">
        <f t="shared" si="450"/>
        <v>0</v>
      </c>
      <c r="FT107" s="51">
        <f t="shared" si="450"/>
        <v>0</v>
      </c>
      <c r="FU107" s="51">
        <f t="shared" si="450"/>
        <v>0</v>
      </c>
      <c r="FV107" s="51">
        <f t="shared" si="450"/>
        <v>0</v>
      </c>
      <c r="FW107" s="51">
        <f t="shared" si="450"/>
        <v>0</v>
      </c>
      <c r="FX107" s="51">
        <f t="shared" si="450"/>
        <v>0</v>
      </c>
      <c r="FY107" s="51">
        <f t="shared" si="450"/>
        <v>0</v>
      </c>
      <c r="FZ107" s="51">
        <f t="shared" si="450"/>
        <v>0</v>
      </c>
      <c r="GA107" s="51">
        <f t="shared" si="451"/>
        <v>0</v>
      </c>
      <c r="GB107" s="51">
        <f t="shared" si="451"/>
        <v>0</v>
      </c>
      <c r="GC107" s="51">
        <f t="shared" si="451"/>
        <v>0</v>
      </c>
      <c r="GD107" s="51">
        <f t="shared" si="451"/>
        <v>0</v>
      </c>
      <c r="GE107" s="51">
        <f t="shared" si="451"/>
        <v>0</v>
      </c>
      <c r="GF107" s="51">
        <f t="shared" si="451"/>
        <v>0</v>
      </c>
      <c r="GG107" s="51">
        <f t="shared" si="451"/>
        <v>0</v>
      </c>
      <c r="GH107" s="51">
        <f t="shared" si="451"/>
        <v>0</v>
      </c>
      <c r="GI107" s="51">
        <f t="shared" si="451"/>
        <v>0</v>
      </c>
      <c r="GJ107" s="51">
        <f t="shared" si="451"/>
        <v>0</v>
      </c>
      <c r="GK107" s="51">
        <f t="shared" si="452"/>
        <v>0</v>
      </c>
      <c r="GL107" s="51">
        <f t="shared" si="452"/>
        <v>0</v>
      </c>
      <c r="GM107" s="51">
        <f t="shared" si="452"/>
        <v>0</v>
      </c>
      <c r="GN107" s="51">
        <f t="shared" si="452"/>
        <v>0</v>
      </c>
      <c r="GO107" s="51">
        <f t="shared" si="452"/>
        <v>0</v>
      </c>
      <c r="GP107" s="51">
        <f t="shared" si="452"/>
        <v>0</v>
      </c>
      <c r="GQ107" s="51">
        <f t="shared" si="452"/>
        <v>0</v>
      </c>
      <c r="GR107" s="51">
        <f t="shared" si="452"/>
        <v>0</v>
      </c>
      <c r="GS107" s="51">
        <f t="shared" si="452"/>
        <v>0</v>
      </c>
      <c r="GT107" s="51">
        <f t="shared" si="452"/>
        <v>0</v>
      </c>
      <c r="GU107" s="51">
        <f t="shared" si="453"/>
        <v>0</v>
      </c>
      <c r="GV107" s="51">
        <f t="shared" si="453"/>
        <v>0</v>
      </c>
      <c r="GW107" s="51">
        <f t="shared" si="453"/>
        <v>0</v>
      </c>
      <c r="GX107" s="51">
        <f t="shared" si="453"/>
        <v>0</v>
      </c>
      <c r="GY107" s="51">
        <f t="shared" si="453"/>
        <v>0</v>
      </c>
      <c r="GZ107" s="51">
        <f t="shared" si="453"/>
        <v>0</v>
      </c>
      <c r="HA107" s="51">
        <f t="shared" si="453"/>
        <v>0</v>
      </c>
      <c r="HB107" s="51">
        <f t="shared" si="453"/>
        <v>0</v>
      </c>
      <c r="HC107" s="51">
        <f t="shared" si="453"/>
        <v>0</v>
      </c>
      <c r="HD107" s="51">
        <f t="shared" si="453"/>
        <v>0</v>
      </c>
      <c r="HE107" s="51">
        <f t="shared" si="454"/>
        <v>0</v>
      </c>
      <c r="HF107" s="51">
        <f t="shared" si="454"/>
        <v>0</v>
      </c>
      <c r="HG107" s="51">
        <f t="shared" si="454"/>
        <v>0</v>
      </c>
      <c r="HH107" s="51">
        <f t="shared" si="454"/>
        <v>0</v>
      </c>
      <c r="HI107" s="51">
        <f t="shared" si="454"/>
        <v>0</v>
      </c>
      <c r="HJ107" s="51">
        <f t="shared" si="454"/>
        <v>0</v>
      </c>
      <c r="HK107" s="51">
        <f t="shared" si="454"/>
        <v>0</v>
      </c>
      <c r="HL107" s="51">
        <f t="shared" si="454"/>
        <v>0</v>
      </c>
      <c r="HM107" s="51">
        <f t="shared" si="454"/>
        <v>0</v>
      </c>
      <c r="HN107" s="51">
        <f t="shared" si="454"/>
        <v>0</v>
      </c>
      <c r="HO107" s="51">
        <f t="shared" si="454"/>
        <v>0</v>
      </c>
      <c r="HP107" s="51">
        <f t="shared" si="454"/>
        <v>0</v>
      </c>
      <c r="HR107" s="46">
        <v>104</v>
      </c>
      <c r="HS107" s="49">
        <f t="shared" si="310"/>
        <v>520</v>
      </c>
      <c r="HT107" s="52" t="str">
        <f t="shared" si="311"/>
        <v/>
      </c>
      <c r="HU107" s="63">
        <f t="shared" si="312"/>
        <v>0</v>
      </c>
      <c r="HV107" s="50">
        <f t="shared" si="353"/>
        <v>0</v>
      </c>
      <c r="HW107" s="50" t="str">
        <f t="shared" si="433"/>
        <v>08:40</v>
      </c>
      <c r="HX107" s="50">
        <v>0</v>
      </c>
      <c r="HY107" s="62">
        <f>HY106+HX107*Escenario1!$D$15*0.06</f>
        <v>468.72665229745769</v>
      </c>
      <c r="HZ107" s="50">
        <f t="shared" si="313"/>
        <v>0</v>
      </c>
      <c r="IA107" s="64">
        <f>IA106+HZ107*Escenario1!$D$15*0.06</f>
        <v>258.16395932323189</v>
      </c>
      <c r="IB107" s="54"/>
      <c r="IC107" s="47">
        <v>105</v>
      </c>
      <c r="ID107" s="48">
        <f t="shared" si="434"/>
        <v>0</v>
      </c>
      <c r="IE107" s="48">
        <f t="shared" si="455"/>
        <v>0</v>
      </c>
      <c r="IF107" s="48">
        <f t="shared" si="455"/>
        <v>0</v>
      </c>
      <c r="IG107" s="48">
        <f t="shared" si="455"/>
        <v>0</v>
      </c>
      <c r="IH107" s="48">
        <f t="shared" si="455"/>
        <v>0</v>
      </c>
      <c r="II107" s="48">
        <f t="shared" si="455"/>
        <v>0</v>
      </c>
      <c r="IJ107" s="48">
        <f t="shared" si="455"/>
        <v>0</v>
      </c>
      <c r="IK107" s="48">
        <f t="shared" si="455"/>
        <v>0</v>
      </c>
      <c r="IL107" s="48">
        <f t="shared" si="455"/>
        <v>0</v>
      </c>
      <c r="IM107" s="48">
        <f t="shared" si="455"/>
        <v>0</v>
      </c>
      <c r="IN107" s="48">
        <f t="shared" si="455"/>
        <v>0</v>
      </c>
      <c r="IO107" s="48">
        <f t="shared" si="456"/>
        <v>0</v>
      </c>
      <c r="IP107" s="48">
        <f t="shared" si="456"/>
        <v>0</v>
      </c>
      <c r="IQ107" s="48">
        <f t="shared" si="456"/>
        <v>0</v>
      </c>
      <c r="IR107" s="48">
        <f t="shared" si="456"/>
        <v>0</v>
      </c>
      <c r="IS107" s="48">
        <f t="shared" si="456"/>
        <v>0</v>
      </c>
      <c r="IT107" s="48">
        <f t="shared" si="456"/>
        <v>0</v>
      </c>
      <c r="IU107" s="48">
        <f t="shared" si="456"/>
        <v>0</v>
      </c>
      <c r="IV107" s="48">
        <f t="shared" si="456"/>
        <v>0</v>
      </c>
      <c r="IW107" s="48">
        <f t="shared" si="456"/>
        <v>0</v>
      </c>
      <c r="IX107" s="48">
        <f t="shared" si="456"/>
        <v>0</v>
      </c>
      <c r="IY107" s="48">
        <f t="shared" si="457"/>
        <v>0</v>
      </c>
      <c r="IZ107" s="48">
        <f t="shared" si="457"/>
        <v>0</v>
      </c>
      <c r="JA107" s="48">
        <f t="shared" si="457"/>
        <v>0</v>
      </c>
      <c r="JB107" s="48">
        <f t="shared" si="457"/>
        <v>0</v>
      </c>
      <c r="JC107" s="48">
        <f t="shared" si="457"/>
        <v>0</v>
      </c>
      <c r="JD107" s="48">
        <f t="shared" si="457"/>
        <v>0</v>
      </c>
      <c r="JE107" s="48">
        <f t="shared" si="457"/>
        <v>0</v>
      </c>
      <c r="JF107" s="48">
        <f t="shared" si="457"/>
        <v>0</v>
      </c>
      <c r="JG107" s="48">
        <f t="shared" si="457"/>
        <v>0</v>
      </c>
      <c r="JH107" s="48">
        <f t="shared" si="457"/>
        <v>0</v>
      </c>
      <c r="JI107" s="48">
        <f t="shared" si="458"/>
        <v>0</v>
      </c>
      <c r="JJ107" s="48">
        <f t="shared" si="458"/>
        <v>0</v>
      </c>
      <c r="JK107" s="48">
        <f t="shared" si="458"/>
        <v>0</v>
      </c>
      <c r="JL107" s="48">
        <f t="shared" si="458"/>
        <v>0</v>
      </c>
      <c r="JM107" s="48">
        <f t="shared" si="458"/>
        <v>0</v>
      </c>
      <c r="JN107" s="48">
        <f t="shared" si="458"/>
        <v>0</v>
      </c>
      <c r="JO107" s="48">
        <f t="shared" si="458"/>
        <v>0</v>
      </c>
      <c r="JP107" s="48">
        <f t="shared" si="458"/>
        <v>0</v>
      </c>
      <c r="JQ107" s="48">
        <f t="shared" si="458"/>
        <v>0</v>
      </c>
      <c r="JR107" s="48">
        <f t="shared" si="458"/>
        <v>0</v>
      </c>
      <c r="JS107" s="48">
        <f t="shared" si="459"/>
        <v>0</v>
      </c>
      <c r="JT107" s="48">
        <f t="shared" si="459"/>
        <v>0</v>
      </c>
      <c r="JU107" s="48">
        <f t="shared" si="459"/>
        <v>0</v>
      </c>
      <c r="JV107" s="48">
        <f t="shared" si="459"/>
        <v>0</v>
      </c>
      <c r="JW107" s="48">
        <f t="shared" si="459"/>
        <v>0</v>
      </c>
      <c r="JX107" s="48">
        <f t="shared" si="459"/>
        <v>0</v>
      </c>
      <c r="JY107" s="48">
        <f t="shared" si="459"/>
        <v>0</v>
      </c>
      <c r="JZ107" s="48">
        <f t="shared" si="459"/>
        <v>0</v>
      </c>
      <c r="KA107" s="48">
        <f t="shared" si="459"/>
        <v>0</v>
      </c>
      <c r="KB107" s="48">
        <f t="shared" si="459"/>
        <v>0</v>
      </c>
      <c r="KC107" s="48">
        <f t="shared" si="460"/>
        <v>0</v>
      </c>
      <c r="KD107" s="48">
        <f t="shared" si="460"/>
        <v>0</v>
      </c>
      <c r="KE107" s="48">
        <f t="shared" si="460"/>
        <v>0</v>
      </c>
      <c r="KF107" s="48">
        <f t="shared" si="460"/>
        <v>0</v>
      </c>
      <c r="KG107" s="48">
        <f t="shared" si="460"/>
        <v>0</v>
      </c>
      <c r="KH107" s="48">
        <f t="shared" si="460"/>
        <v>0</v>
      </c>
      <c r="KI107" s="48">
        <f t="shared" si="460"/>
        <v>0</v>
      </c>
      <c r="KJ107" s="48">
        <f t="shared" si="460"/>
        <v>0</v>
      </c>
      <c r="KK107" s="48">
        <f t="shared" si="460"/>
        <v>0</v>
      </c>
      <c r="KL107" s="48">
        <f t="shared" si="460"/>
        <v>0</v>
      </c>
      <c r="KM107" s="48">
        <f t="shared" si="461"/>
        <v>0</v>
      </c>
      <c r="KN107" s="48">
        <f t="shared" si="461"/>
        <v>0</v>
      </c>
      <c r="KO107" s="48">
        <f t="shared" si="461"/>
        <v>0</v>
      </c>
      <c r="KP107" s="48">
        <f t="shared" si="461"/>
        <v>0</v>
      </c>
      <c r="KQ107" s="48">
        <f t="shared" si="461"/>
        <v>0</v>
      </c>
      <c r="KR107" s="48">
        <f t="shared" si="461"/>
        <v>0</v>
      </c>
      <c r="KS107" s="48">
        <f t="shared" si="461"/>
        <v>0</v>
      </c>
      <c r="KT107" s="48">
        <f t="shared" si="461"/>
        <v>0</v>
      </c>
      <c r="KU107" s="48">
        <f t="shared" si="461"/>
        <v>0</v>
      </c>
      <c r="KV107" s="48">
        <f t="shared" si="461"/>
        <v>0</v>
      </c>
      <c r="KW107" s="48">
        <f t="shared" si="462"/>
        <v>0</v>
      </c>
      <c r="KX107" s="48">
        <f t="shared" si="462"/>
        <v>0</v>
      </c>
      <c r="KY107" s="48">
        <f t="shared" si="462"/>
        <v>0</v>
      </c>
      <c r="KZ107" s="48">
        <f t="shared" si="462"/>
        <v>0</v>
      </c>
      <c r="LA107" s="48">
        <f t="shared" si="462"/>
        <v>0</v>
      </c>
      <c r="LB107" s="48">
        <f t="shared" si="462"/>
        <v>0</v>
      </c>
      <c r="LC107" s="48">
        <f t="shared" si="462"/>
        <v>0</v>
      </c>
      <c r="LD107" s="48">
        <f t="shared" si="462"/>
        <v>0</v>
      </c>
      <c r="LE107" s="48">
        <f t="shared" si="462"/>
        <v>0</v>
      </c>
      <c r="LF107" s="48">
        <f t="shared" si="462"/>
        <v>0</v>
      </c>
      <c r="LG107" s="48">
        <f t="shared" si="463"/>
        <v>0</v>
      </c>
      <c r="LH107" s="48">
        <f t="shared" si="463"/>
        <v>0</v>
      </c>
      <c r="LI107" s="48">
        <f t="shared" si="463"/>
        <v>0</v>
      </c>
      <c r="LJ107" s="48">
        <f t="shared" si="463"/>
        <v>0</v>
      </c>
      <c r="LK107" s="48">
        <f t="shared" si="463"/>
        <v>0</v>
      </c>
      <c r="LL107" s="48">
        <f t="shared" si="463"/>
        <v>0</v>
      </c>
      <c r="LM107" s="48">
        <f t="shared" si="463"/>
        <v>0</v>
      </c>
      <c r="LN107" s="48">
        <f t="shared" si="463"/>
        <v>0</v>
      </c>
      <c r="LO107" s="48">
        <f t="shared" si="463"/>
        <v>0</v>
      </c>
      <c r="LP107" s="48">
        <f t="shared" si="463"/>
        <v>0</v>
      </c>
      <c r="LQ107" s="48">
        <f t="shared" si="464"/>
        <v>0</v>
      </c>
      <c r="LR107" s="48">
        <f t="shared" si="464"/>
        <v>0</v>
      </c>
      <c r="LS107" s="48">
        <f t="shared" si="464"/>
        <v>0</v>
      </c>
      <c r="LT107" s="48">
        <f t="shared" si="464"/>
        <v>0</v>
      </c>
      <c r="LU107" s="48">
        <f t="shared" si="464"/>
        <v>4.4751983576649488E-5</v>
      </c>
      <c r="LV107" s="48">
        <f t="shared" si="464"/>
        <v>1.1151658490373781E-4</v>
      </c>
      <c r="LW107" s="48">
        <f t="shared" si="464"/>
        <v>2.5595687974807398E-4</v>
      </c>
      <c r="LX107" s="48">
        <f t="shared" si="464"/>
        <v>5.8604981628922268E-4</v>
      </c>
      <c r="LY107" s="48">
        <f t="shared" si="464"/>
        <v>1.3658629589843377E-3</v>
      </c>
      <c r="LZ107" s="48">
        <f t="shared" si="464"/>
        <v>3.2093238342923826E-3</v>
      </c>
      <c r="MA107" s="48">
        <f t="shared" si="465"/>
        <v>7.8504339864859992E-3</v>
      </c>
      <c r="MB107" s="48">
        <f t="shared" si="465"/>
        <v>1.2976985830460603E-2</v>
      </c>
      <c r="MC107" s="48">
        <f t="shared" si="465"/>
        <v>6.7154609757989992E-3</v>
      </c>
      <c r="MD107" s="48">
        <f t="shared" si="465"/>
        <v>0</v>
      </c>
      <c r="ME107" s="48">
        <f t="shared" si="465"/>
        <v>0</v>
      </c>
      <c r="MF107" s="48">
        <f t="shared" si="465"/>
        <v>0</v>
      </c>
      <c r="MG107" s="48">
        <f t="shared" si="465"/>
        <v>0</v>
      </c>
      <c r="MH107" s="48">
        <f t="shared" si="465"/>
        <v>0</v>
      </c>
      <c r="MI107" s="48">
        <f t="shared" si="465"/>
        <v>0</v>
      </c>
      <c r="MJ107" s="48">
        <f t="shared" si="465"/>
        <v>0</v>
      </c>
      <c r="MK107" s="48">
        <f t="shared" si="466"/>
        <v>0</v>
      </c>
      <c r="ML107" s="48">
        <f t="shared" si="466"/>
        <v>0</v>
      </c>
      <c r="MM107" s="48">
        <f t="shared" si="466"/>
        <v>0</v>
      </c>
      <c r="MN107" s="48">
        <f t="shared" si="466"/>
        <v>0</v>
      </c>
      <c r="MO107" s="48">
        <f t="shared" si="466"/>
        <v>0</v>
      </c>
      <c r="MP107" s="48">
        <f t="shared" si="466"/>
        <v>0</v>
      </c>
      <c r="MQ107" s="48">
        <f t="shared" si="466"/>
        <v>0</v>
      </c>
      <c r="MR107" s="48">
        <f t="shared" si="466"/>
        <v>0</v>
      </c>
      <c r="MS107" s="48">
        <f t="shared" si="466"/>
        <v>0</v>
      </c>
      <c r="MT107" s="48">
        <f t="shared" si="466"/>
        <v>0</v>
      </c>
      <c r="MU107" s="48">
        <f t="shared" si="467"/>
        <v>0</v>
      </c>
      <c r="MV107" s="48">
        <f t="shared" si="467"/>
        <v>0</v>
      </c>
      <c r="MW107" s="48">
        <f t="shared" si="467"/>
        <v>0</v>
      </c>
      <c r="MX107" s="48">
        <f t="shared" si="467"/>
        <v>0</v>
      </c>
      <c r="MY107" s="48">
        <f t="shared" si="467"/>
        <v>0</v>
      </c>
      <c r="MZ107" s="48">
        <f t="shared" si="467"/>
        <v>0</v>
      </c>
      <c r="NA107" s="48">
        <f t="shared" si="467"/>
        <v>0</v>
      </c>
      <c r="NB107" s="48">
        <f t="shared" si="467"/>
        <v>0</v>
      </c>
      <c r="NC107" s="48">
        <f t="shared" si="467"/>
        <v>0</v>
      </c>
      <c r="ND107" s="48">
        <f t="shared" si="467"/>
        <v>0</v>
      </c>
      <c r="NE107" s="48">
        <f t="shared" si="468"/>
        <v>0</v>
      </c>
      <c r="NF107" s="48">
        <f t="shared" si="468"/>
        <v>0</v>
      </c>
      <c r="NG107" s="48">
        <f t="shared" si="468"/>
        <v>0</v>
      </c>
      <c r="NH107" s="48">
        <f t="shared" si="468"/>
        <v>0</v>
      </c>
      <c r="NI107" s="48">
        <f t="shared" si="468"/>
        <v>0</v>
      </c>
      <c r="NJ107" s="48">
        <f t="shared" si="468"/>
        <v>0</v>
      </c>
      <c r="NK107" s="48">
        <f t="shared" si="468"/>
        <v>0</v>
      </c>
      <c r="NL107" s="48">
        <f t="shared" si="468"/>
        <v>0</v>
      </c>
      <c r="NM107" s="48">
        <f t="shared" si="468"/>
        <v>0</v>
      </c>
      <c r="NN107" s="48">
        <f t="shared" si="468"/>
        <v>0</v>
      </c>
      <c r="NO107" s="48">
        <f t="shared" si="469"/>
        <v>0</v>
      </c>
      <c r="NP107" s="48">
        <f t="shared" si="469"/>
        <v>0</v>
      </c>
      <c r="NQ107" s="48">
        <f t="shared" si="469"/>
        <v>0</v>
      </c>
      <c r="NR107" s="48">
        <f t="shared" si="469"/>
        <v>0</v>
      </c>
      <c r="NS107" s="48">
        <f t="shared" si="469"/>
        <v>0</v>
      </c>
      <c r="NT107" s="48">
        <f t="shared" si="469"/>
        <v>0</v>
      </c>
      <c r="NU107" s="48">
        <f t="shared" si="469"/>
        <v>0</v>
      </c>
      <c r="NV107" s="48">
        <f t="shared" si="469"/>
        <v>0</v>
      </c>
      <c r="NW107" s="48">
        <f t="shared" si="469"/>
        <v>0</v>
      </c>
      <c r="NX107" s="48">
        <f t="shared" si="469"/>
        <v>0</v>
      </c>
      <c r="NY107" s="48">
        <f t="shared" si="470"/>
        <v>0</v>
      </c>
      <c r="NZ107" s="48">
        <f t="shared" si="470"/>
        <v>0</v>
      </c>
      <c r="OA107" s="48">
        <f t="shared" si="470"/>
        <v>0</v>
      </c>
      <c r="OB107" s="48">
        <f t="shared" si="470"/>
        <v>0</v>
      </c>
      <c r="OC107" s="48">
        <f t="shared" si="470"/>
        <v>0</v>
      </c>
      <c r="OD107" s="48">
        <f t="shared" si="470"/>
        <v>0</v>
      </c>
      <c r="OE107" s="48">
        <f t="shared" si="470"/>
        <v>0</v>
      </c>
      <c r="OF107" s="48">
        <f t="shared" si="470"/>
        <v>0</v>
      </c>
      <c r="OG107" s="48">
        <f t="shared" si="470"/>
        <v>0</v>
      </c>
      <c r="OH107" s="48">
        <f t="shared" si="470"/>
        <v>0</v>
      </c>
      <c r="OI107" s="48">
        <f t="shared" si="471"/>
        <v>0</v>
      </c>
      <c r="OJ107" s="48">
        <f t="shared" si="471"/>
        <v>0</v>
      </c>
      <c r="OK107" s="48">
        <f t="shared" si="471"/>
        <v>0</v>
      </c>
      <c r="OL107" s="48">
        <f t="shared" si="471"/>
        <v>0</v>
      </c>
      <c r="OM107" s="48">
        <f t="shared" si="471"/>
        <v>0</v>
      </c>
      <c r="ON107" s="48">
        <f t="shared" si="471"/>
        <v>0</v>
      </c>
      <c r="OO107" s="48">
        <f t="shared" si="471"/>
        <v>0</v>
      </c>
      <c r="OP107" s="48">
        <f t="shared" si="471"/>
        <v>0</v>
      </c>
      <c r="OQ107" s="48">
        <f t="shared" si="471"/>
        <v>0</v>
      </c>
      <c r="OR107" s="48">
        <f t="shared" si="471"/>
        <v>0</v>
      </c>
      <c r="OS107" s="48">
        <f t="shared" si="472"/>
        <v>0</v>
      </c>
      <c r="OT107" s="48">
        <f t="shared" si="472"/>
        <v>0</v>
      </c>
      <c r="OU107" s="48">
        <f t="shared" si="472"/>
        <v>0</v>
      </c>
      <c r="OV107" s="48">
        <f t="shared" si="472"/>
        <v>0</v>
      </c>
      <c r="OW107" s="48">
        <f t="shared" si="472"/>
        <v>0</v>
      </c>
      <c r="OX107" s="48">
        <f t="shared" si="472"/>
        <v>0</v>
      </c>
      <c r="OY107" s="48">
        <f t="shared" si="472"/>
        <v>0</v>
      </c>
      <c r="OZ107" s="48">
        <f t="shared" si="472"/>
        <v>0</v>
      </c>
      <c r="PA107" s="48">
        <f t="shared" si="472"/>
        <v>0</v>
      </c>
      <c r="PB107" s="48">
        <f t="shared" si="472"/>
        <v>0</v>
      </c>
      <c r="PC107" s="48">
        <f t="shared" si="473"/>
        <v>0</v>
      </c>
      <c r="PD107" s="48">
        <f t="shared" si="473"/>
        <v>0</v>
      </c>
      <c r="PE107" s="48">
        <f t="shared" si="473"/>
        <v>0</v>
      </c>
      <c r="PF107" s="48">
        <f t="shared" si="473"/>
        <v>0</v>
      </c>
      <c r="PG107" s="48">
        <f t="shared" si="473"/>
        <v>0</v>
      </c>
      <c r="PH107" s="48">
        <f t="shared" si="473"/>
        <v>0</v>
      </c>
      <c r="PI107" s="48">
        <f t="shared" si="473"/>
        <v>0</v>
      </c>
      <c r="PJ107" s="48">
        <f t="shared" si="473"/>
        <v>0</v>
      </c>
      <c r="PK107" s="48">
        <f t="shared" si="473"/>
        <v>0</v>
      </c>
      <c r="PL107" s="48">
        <f t="shared" si="473"/>
        <v>0</v>
      </c>
      <c r="PM107" s="48">
        <f t="shared" si="473"/>
        <v>0</v>
      </c>
      <c r="PN107" s="48">
        <f t="shared" si="473"/>
        <v>0</v>
      </c>
    </row>
    <row r="108" spans="1:430" x14ac:dyDescent="0.3">
      <c r="A108" s="34">
        <v>1.6</v>
      </c>
      <c r="B108" s="34">
        <v>16</v>
      </c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S108" s="22"/>
      <c r="W108" s="46">
        <v>105</v>
      </c>
      <c r="X108" s="49">
        <f t="shared" si="308"/>
        <v>525</v>
      </c>
      <c r="Y108" s="52" t="str">
        <f t="shared" si="430"/>
        <v/>
      </c>
      <c r="Z108" s="63">
        <f t="shared" si="431"/>
        <v>0</v>
      </c>
      <c r="AA108" s="50">
        <f t="shared" ref="AA108:AA139" si="474">IF(X108&gt;MAX($D$19:$D$55),0,I125)</f>
        <v>0</v>
      </c>
      <c r="AB108" s="50">
        <v>0</v>
      </c>
      <c r="AC108" s="62">
        <f t="shared" si="435"/>
        <v>211.7758949671387</v>
      </c>
      <c r="AD108" s="54"/>
      <c r="AE108" s="46">
        <v>106</v>
      </c>
      <c r="AF108" s="51">
        <f t="shared" si="432"/>
        <v>0</v>
      </c>
      <c r="AG108" s="51">
        <f t="shared" si="436"/>
        <v>0</v>
      </c>
      <c r="AH108" s="51">
        <f t="shared" si="436"/>
        <v>0</v>
      </c>
      <c r="AI108" s="51">
        <f t="shared" si="436"/>
        <v>0</v>
      </c>
      <c r="AJ108" s="51">
        <f t="shared" si="436"/>
        <v>0</v>
      </c>
      <c r="AK108" s="51">
        <f t="shared" si="436"/>
        <v>0</v>
      </c>
      <c r="AL108" s="51">
        <f t="shared" si="436"/>
        <v>0</v>
      </c>
      <c r="AM108" s="51">
        <f t="shared" si="436"/>
        <v>0</v>
      </c>
      <c r="AN108" s="51">
        <f t="shared" si="436"/>
        <v>0</v>
      </c>
      <c r="AO108" s="51">
        <f t="shared" si="436"/>
        <v>0</v>
      </c>
      <c r="AP108" s="51">
        <f t="shared" si="436"/>
        <v>0</v>
      </c>
      <c r="AQ108" s="51">
        <f t="shared" si="437"/>
        <v>0</v>
      </c>
      <c r="AR108" s="51">
        <f t="shared" si="437"/>
        <v>0</v>
      </c>
      <c r="AS108" s="51">
        <f t="shared" si="437"/>
        <v>0</v>
      </c>
      <c r="AT108" s="51">
        <f t="shared" si="437"/>
        <v>0</v>
      </c>
      <c r="AU108" s="51">
        <f t="shared" si="437"/>
        <v>0</v>
      </c>
      <c r="AV108" s="51">
        <f t="shared" si="437"/>
        <v>0</v>
      </c>
      <c r="AW108" s="51">
        <f t="shared" si="437"/>
        <v>0</v>
      </c>
      <c r="AX108" s="51">
        <f t="shared" si="437"/>
        <v>0</v>
      </c>
      <c r="AY108" s="51">
        <f t="shared" si="437"/>
        <v>0</v>
      </c>
      <c r="AZ108" s="51">
        <f t="shared" si="437"/>
        <v>0</v>
      </c>
      <c r="BA108" s="51">
        <f t="shared" si="438"/>
        <v>0</v>
      </c>
      <c r="BB108" s="51">
        <f t="shared" si="438"/>
        <v>0</v>
      </c>
      <c r="BC108" s="51">
        <f t="shared" si="438"/>
        <v>0</v>
      </c>
      <c r="BD108" s="51">
        <f t="shared" si="438"/>
        <v>0</v>
      </c>
      <c r="BE108" s="51">
        <f t="shared" si="438"/>
        <v>0</v>
      </c>
      <c r="BF108" s="51">
        <f t="shared" si="438"/>
        <v>0</v>
      </c>
      <c r="BG108" s="51">
        <f t="shared" si="438"/>
        <v>0</v>
      </c>
      <c r="BH108" s="51">
        <f t="shared" si="438"/>
        <v>0</v>
      </c>
      <c r="BI108" s="51">
        <f t="shared" si="438"/>
        <v>0</v>
      </c>
      <c r="BJ108" s="51">
        <f t="shared" si="438"/>
        <v>0</v>
      </c>
      <c r="BK108" s="51">
        <f t="shared" si="439"/>
        <v>0</v>
      </c>
      <c r="BL108" s="51">
        <f t="shared" si="439"/>
        <v>0</v>
      </c>
      <c r="BM108" s="51">
        <f t="shared" si="439"/>
        <v>0</v>
      </c>
      <c r="BN108" s="51">
        <f t="shared" si="439"/>
        <v>0</v>
      </c>
      <c r="BO108" s="51">
        <f t="shared" si="439"/>
        <v>0</v>
      </c>
      <c r="BP108" s="51">
        <f t="shared" si="439"/>
        <v>0</v>
      </c>
      <c r="BQ108" s="51">
        <f t="shared" si="439"/>
        <v>0</v>
      </c>
      <c r="BR108" s="51">
        <f t="shared" si="439"/>
        <v>0</v>
      </c>
      <c r="BS108" s="51">
        <f t="shared" si="439"/>
        <v>0</v>
      </c>
      <c r="BT108" s="51">
        <f t="shared" si="439"/>
        <v>0</v>
      </c>
      <c r="BU108" s="51">
        <f t="shared" si="440"/>
        <v>0</v>
      </c>
      <c r="BV108" s="51">
        <f t="shared" si="440"/>
        <v>0</v>
      </c>
      <c r="BW108" s="51">
        <f t="shared" si="440"/>
        <v>0</v>
      </c>
      <c r="BX108" s="51">
        <f t="shared" si="440"/>
        <v>0</v>
      </c>
      <c r="BY108" s="51">
        <f t="shared" si="440"/>
        <v>0</v>
      </c>
      <c r="BZ108" s="51">
        <f t="shared" si="440"/>
        <v>0</v>
      </c>
      <c r="CA108" s="51">
        <f t="shared" si="440"/>
        <v>0</v>
      </c>
      <c r="CB108" s="51">
        <f t="shared" si="440"/>
        <v>0</v>
      </c>
      <c r="CC108" s="51">
        <f t="shared" si="440"/>
        <v>0</v>
      </c>
      <c r="CD108" s="51">
        <f t="shared" si="440"/>
        <v>0</v>
      </c>
      <c r="CE108" s="51">
        <f t="shared" si="441"/>
        <v>0</v>
      </c>
      <c r="CF108" s="51">
        <f t="shared" si="441"/>
        <v>0</v>
      </c>
      <c r="CG108" s="51">
        <f t="shared" si="441"/>
        <v>0</v>
      </c>
      <c r="CH108" s="51">
        <f t="shared" si="441"/>
        <v>0</v>
      </c>
      <c r="CI108" s="51">
        <f t="shared" si="441"/>
        <v>0</v>
      </c>
      <c r="CJ108" s="51">
        <f t="shared" si="441"/>
        <v>0</v>
      </c>
      <c r="CK108" s="51">
        <f t="shared" si="441"/>
        <v>0</v>
      </c>
      <c r="CL108" s="51">
        <f t="shared" si="441"/>
        <v>0</v>
      </c>
      <c r="CM108" s="51">
        <f t="shared" si="441"/>
        <v>0</v>
      </c>
      <c r="CN108" s="51">
        <f t="shared" si="441"/>
        <v>0</v>
      </c>
      <c r="CO108" s="51">
        <f t="shared" si="442"/>
        <v>0</v>
      </c>
      <c r="CP108" s="51">
        <f t="shared" si="442"/>
        <v>0</v>
      </c>
      <c r="CQ108" s="51">
        <f t="shared" si="442"/>
        <v>0</v>
      </c>
      <c r="CR108" s="51">
        <f t="shared" si="442"/>
        <v>0</v>
      </c>
      <c r="CS108" s="51">
        <f t="shared" si="442"/>
        <v>0</v>
      </c>
      <c r="CT108" s="51">
        <f t="shared" si="442"/>
        <v>0</v>
      </c>
      <c r="CU108" s="51">
        <f t="shared" si="442"/>
        <v>0</v>
      </c>
      <c r="CV108" s="51">
        <f t="shared" si="442"/>
        <v>0</v>
      </c>
      <c r="CW108" s="51">
        <f t="shared" si="442"/>
        <v>0</v>
      </c>
      <c r="CX108" s="51">
        <f t="shared" si="442"/>
        <v>0</v>
      </c>
      <c r="CY108" s="51">
        <f t="shared" si="443"/>
        <v>0</v>
      </c>
      <c r="CZ108" s="51">
        <f t="shared" si="443"/>
        <v>0</v>
      </c>
      <c r="DA108" s="51">
        <f t="shared" si="443"/>
        <v>0</v>
      </c>
      <c r="DB108" s="51">
        <f t="shared" si="443"/>
        <v>0</v>
      </c>
      <c r="DC108" s="51">
        <f t="shared" si="443"/>
        <v>0</v>
      </c>
      <c r="DD108" s="51">
        <f t="shared" si="443"/>
        <v>0</v>
      </c>
      <c r="DE108" s="51">
        <f t="shared" si="443"/>
        <v>0</v>
      </c>
      <c r="DF108" s="51">
        <f t="shared" si="443"/>
        <v>0</v>
      </c>
      <c r="DG108" s="51">
        <f t="shared" si="443"/>
        <v>0</v>
      </c>
      <c r="DH108" s="51">
        <f t="shared" si="443"/>
        <v>0</v>
      </c>
      <c r="DI108" s="51">
        <f t="shared" si="444"/>
        <v>0</v>
      </c>
      <c r="DJ108" s="51">
        <f t="shared" si="444"/>
        <v>0</v>
      </c>
      <c r="DK108" s="51">
        <f t="shared" si="444"/>
        <v>0</v>
      </c>
      <c r="DL108" s="51">
        <f t="shared" si="444"/>
        <v>0</v>
      </c>
      <c r="DM108" s="51">
        <f t="shared" si="444"/>
        <v>1.4372901692793086E-5</v>
      </c>
      <c r="DN108" s="51">
        <f t="shared" si="444"/>
        <v>2.7857067307628778E-5</v>
      </c>
      <c r="DO108" s="51">
        <f t="shared" si="444"/>
        <v>4.1075027703360157E-5</v>
      </c>
      <c r="DP108" s="51">
        <f t="shared" si="444"/>
        <v>5.9699549011322866E-5</v>
      </c>
      <c r="DQ108" s="51">
        <f t="shared" si="444"/>
        <v>8.7540741517313391E-5</v>
      </c>
      <c r="DR108" s="51">
        <f t="shared" si="444"/>
        <v>1.2837388479443857E-4</v>
      </c>
      <c r="DS108" s="51">
        <f t="shared" si="445"/>
        <v>1.8776725283595457E-4</v>
      </c>
      <c r="DT108" s="51">
        <f t="shared" si="445"/>
        <v>2.7490993918839258E-4</v>
      </c>
      <c r="DU108" s="51">
        <f t="shared" si="445"/>
        <v>4.0443968208431289E-4</v>
      </c>
      <c r="DV108" s="51">
        <f t="shared" si="445"/>
        <v>5.9827068957529241E-4</v>
      </c>
      <c r="DW108" s="51">
        <f t="shared" si="445"/>
        <v>8.8742146466493359E-4</v>
      </c>
      <c r="DX108" s="51">
        <f t="shared" si="445"/>
        <v>1.3138426304416823E-3</v>
      </c>
      <c r="DY108" s="51">
        <f t="shared" si="445"/>
        <v>1.9322447552118155E-3</v>
      </c>
      <c r="DZ108" s="51">
        <f t="shared" si="445"/>
        <v>2.9578823769679957E-3</v>
      </c>
      <c r="EA108" s="51">
        <f t="shared" si="445"/>
        <v>4.3725776573519236E-3</v>
      </c>
      <c r="EB108" s="51">
        <f t="shared" si="445"/>
        <v>5.6037913669719245E-3</v>
      </c>
      <c r="EC108" s="51">
        <f t="shared" si="446"/>
        <v>6.0067150249743864E-3</v>
      </c>
      <c r="ED108" s="51">
        <f t="shared" si="446"/>
        <v>5.0334268353983951E-3</v>
      </c>
      <c r="EE108" s="51">
        <f t="shared" si="446"/>
        <v>2.648818732339102E-3</v>
      </c>
      <c r="EF108" s="51">
        <f t="shared" si="446"/>
        <v>7.6072713075802073E-4</v>
      </c>
      <c r="EG108" s="51">
        <f t="shared" si="446"/>
        <v>0</v>
      </c>
      <c r="EH108" s="51">
        <f t="shared" si="446"/>
        <v>0</v>
      </c>
      <c r="EI108" s="51">
        <f t="shared" si="446"/>
        <v>0</v>
      </c>
      <c r="EJ108" s="51">
        <f t="shared" si="446"/>
        <v>0</v>
      </c>
      <c r="EK108" s="51">
        <f t="shared" si="446"/>
        <v>0</v>
      </c>
      <c r="EL108" s="51">
        <f t="shared" si="446"/>
        <v>0</v>
      </c>
      <c r="EM108" s="51">
        <f t="shared" si="447"/>
        <v>0</v>
      </c>
      <c r="EN108" s="51">
        <f t="shared" si="447"/>
        <v>0</v>
      </c>
      <c r="EO108" s="51">
        <f t="shared" si="447"/>
        <v>0</v>
      </c>
      <c r="EP108" s="51">
        <f t="shared" si="447"/>
        <v>0</v>
      </c>
      <c r="EQ108" s="51">
        <f t="shared" si="447"/>
        <v>0</v>
      </c>
      <c r="ER108" s="51">
        <f t="shared" si="447"/>
        <v>0</v>
      </c>
      <c r="ES108" s="51">
        <f t="shared" si="447"/>
        <v>0</v>
      </c>
      <c r="ET108" s="51">
        <f t="shared" si="447"/>
        <v>0</v>
      </c>
      <c r="EU108" s="51">
        <f t="shared" si="447"/>
        <v>0</v>
      </c>
      <c r="EV108" s="51">
        <f t="shared" si="447"/>
        <v>0</v>
      </c>
      <c r="EW108" s="51">
        <f t="shared" si="448"/>
        <v>0</v>
      </c>
      <c r="EX108" s="51">
        <f t="shared" si="448"/>
        <v>0</v>
      </c>
      <c r="EY108" s="51">
        <f t="shared" si="448"/>
        <v>0</v>
      </c>
      <c r="EZ108" s="51">
        <f t="shared" si="448"/>
        <v>0</v>
      </c>
      <c r="FA108" s="51">
        <f t="shared" si="448"/>
        <v>0</v>
      </c>
      <c r="FB108" s="51">
        <f t="shared" si="448"/>
        <v>0</v>
      </c>
      <c r="FC108" s="51">
        <f t="shared" si="448"/>
        <v>0</v>
      </c>
      <c r="FD108" s="51">
        <f t="shared" si="448"/>
        <v>0</v>
      </c>
      <c r="FE108" s="51">
        <f t="shared" si="448"/>
        <v>0</v>
      </c>
      <c r="FF108" s="51">
        <f t="shared" si="448"/>
        <v>0</v>
      </c>
      <c r="FG108" s="51">
        <f t="shared" si="449"/>
        <v>0</v>
      </c>
      <c r="FH108" s="51">
        <f t="shared" si="449"/>
        <v>0</v>
      </c>
      <c r="FI108" s="51">
        <f t="shared" si="449"/>
        <v>0</v>
      </c>
      <c r="FJ108" s="51">
        <f t="shared" si="449"/>
        <v>0</v>
      </c>
      <c r="FK108" s="51">
        <f t="shared" si="449"/>
        <v>0</v>
      </c>
      <c r="FL108" s="51">
        <f t="shared" si="449"/>
        <v>0</v>
      </c>
      <c r="FM108" s="51">
        <f t="shared" si="449"/>
        <v>0</v>
      </c>
      <c r="FN108" s="51">
        <f t="shared" si="449"/>
        <v>0</v>
      </c>
      <c r="FO108" s="51">
        <f t="shared" si="449"/>
        <v>0</v>
      </c>
      <c r="FP108" s="51">
        <f t="shared" si="449"/>
        <v>0</v>
      </c>
      <c r="FQ108" s="51">
        <f t="shared" si="450"/>
        <v>0</v>
      </c>
      <c r="FR108" s="51">
        <f t="shared" si="450"/>
        <v>0</v>
      </c>
      <c r="FS108" s="51">
        <f t="shared" si="450"/>
        <v>0</v>
      </c>
      <c r="FT108" s="51">
        <f t="shared" si="450"/>
        <v>0</v>
      </c>
      <c r="FU108" s="51">
        <f t="shared" si="450"/>
        <v>0</v>
      </c>
      <c r="FV108" s="51">
        <f t="shared" si="450"/>
        <v>0</v>
      </c>
      <c r="FW108" s="51">
        <f t="shared" si="450"/>
        <v>0</v>
      </c>
      <c r="FX108" s="51">
        <f t="shared" si="450"/>
        <v>0</v>
      </c>
      <c r="FY108" s="51">
        <f t="shared" si="450"/>
        <v>0</v>
      </c>
      <c r="FZ108" s="51">
        <f t="shared" si="450"/>
        <v>0</v>
      </c>
      <c r="GA108" s="51">
        <f t="shared" si="451"/>
        <v>0</v>
      </c>
      <c r="GB108" s="51">
        <f t="shared" si="451"/>
        <v>0</v>
      </c>
      <c r="GC108" s="51">
        <f t="shared" si="451"/>
        <v>0</v>
      </c>
      <c r="GD108" s="51">
        <f t="shared" si="451"/>
        <v>0</v>
      </c>
      <c r="GE108" s="51">
        <f t="shared" si="451"/>
        <v>0</v>
      </c>
      <c r="GF108" s="51">
        <f t="shared" si="451"/>
        <v>0</v>
      </c>
      <c r="GG108" s="51">
        <f t="shared" si="451"/>
        <v>0</v>
      </c>
      <c r="GH108" s="51">
        <f t="shared" si="451"/>
        <v>0</v>
      </c>
      <c r="GI108" s="51">
        <f t="shared" si="451"/>
        <v>0</v>
      </c>
      <c r="GJ108" s="51">
        <f t="shared" si="451"/>
        <v>0</v>
      </c>
      <c r="GK108" s="51">
        <f t="shared" si="452"/>
        <v>0</v>
      </c>
      <c r="GL108" s="51">
        <f t="shared" si="452"/>
        <v>0</v>
      </c>
      <c r="GM108" s="51">
        <f t="shared" si="452"/>
        <v>0</v>
      </c>
      <c r="GN108" s="51">
        <f t="shared" si="452"/>
        <v>0</v>
      </c>
      <c r="GO108" s="51">
        <f t="shared" si="452"/>
        <v>0</v>
      </c>
      <c r="GP108" s="51">
        <f t="shared" si="452"/>
        <v>0</v>
      </c>
      <c r="GQ108" s="51">
        <f t="shared" si="452"/>
        <v>0</v>
      </c>
      <c r="GR108" s="51">
        <f t="shared" si="452"/>
        <v>0</v>
      </c>
      <c r="GS108" s="51">
        <f t="shared" si="452"/>
        <v>0</v>
      </c>
      <c r="GT108" s="51">
        <f t="shared" si="452"/>
        <v>0</v>
      </c>
      <c r="GU108" s="51">
        <f t="shared" si="453"/>
        <v>0</v>
      </c>
      <c r="GV108" s="51">
        <f t="shared" si="453"/>
        <v>0</v>
      </c>
      <c r="GW108" s="51">
        <f t="shared" si="453"/>
        <v>0</v>
      </c>
      <c r="GX108" s="51">
        <f t="shared" si="453"/>
        <v>0</v>
      </c>
      <c r="GY108" s="51">
        <f t="shared" si="453"/>
        <v>0</v>
      </c>
      <c r="GZ108" s="51">
        <f t="shared" si="453"/>
        <v>0</v>
      </c>
      <c r="HA108" s="51">
        <f t="shared" si="453"/>
        <v>0</v>
      </c>
      <c r="HB108" s="51">
        <f t="shared" si="453"/>
        <v>0</v>
      </c>
      <c r="HC108" s="51">
        <f t="shared" si="453"/>
        <v>0</v>
      </c>
      <c r="HD108" s="51">
        <f t="shared" si="453"/>
        <v>0</v>
      </c>
      <c r="HE108" s="51">
        <f t="shared" si="454"/>
        <v>0</v>
      </c>
      <c r="HF108" s="51">
        <f t="shared" si="454"/>
        <v>0</v>
      </c>
      <c r="HG108" s="51">
        <f t="shared" si="454"/>
        <v>0</v>
      </c>
      <c r="HH108" s="51">
        <f t="shared" si="454"/>
        <v>0</v>
      </c>
      <c r="HI108" s="51">
        <f t="shared" si="454"/>
        <v>0</v>
      </c>
      <c r="HJ108" s="51">
        <f t="shared" si="454"/>
        <v>0</v>
      </c>
      <c r="HK108" s="51">
        <f t="shared" si="454"/>
        <v>0</v>
      </c>
      <c r="HL108" s="51">
        <f t="shared" si="454"/>
        <v>0</v>
      </c>
      <c r="HM108" s="51">
        <f t="shared" si="454"/>
        <v>0</v>
      </c>
      <c r="HN108" s="51">
        <f t="shared" si="454"/>
        <v>0</v>
      </c>
      <c r="HO108" s="51">
        <f t="shared" si="454"/>
        <v>0</v>
      </c>
      <c r="HP108" s="51">
        <f t="shared" si="454"/>
        <v>0</v>
      </c>
      <c r="HR108" s="46">
        <v>105</v>
      </c>
      <c r="HS108" s="49">
        <f t="shared" si="310"/>
        <v>525</v>
      </c>
      <c r="HT108" s="52" t="str">
        <f t="shared" si="311"/>
        <v/>
      </c>
      <c r="HU108" s="63">
        <f t="shared" si="312"/>
        <v>0</v>
      </c>
      <c r="HV108" s="50">
        <f t="shared" ref="HV108:HV139" si="475">IF(HS108&gt;MAX($D$19:$D$55),0,G125)</f>
        <v>0</v>
      </c>
      <c r="HW108" s="50" t="str">
        <f t="shared" si="433"/>
        <v>08:45</v>
      </c>
      <c r="HX108" s="50">
        <v>0</v>
      </c>
      <c r="HY108" s="62">
        <f>HY107+HX108*Escenario1!$D$15*0.06</f>
        <v>468.72665229745769</v>
      </c>
      <c r="HZ108" s="50">
        <f t="shared" si="313"/>
        <v>0</v>
      </c>
      <c r="IA108" s="64">
        <f>IA107+HZ108*Escenario1!$D$15*0.06</f>
        <v>258.16395932323189</v>
      </c>
      <c r="IB108" s="54"/>
      <c r="IC108" s="47">
        <v>106</v>
      </c>
      <c r="ID108" s="48">
        <f t="shared" si="434"/>
        <v>0</v>
      </c>
      <c r="IE108" s="48">
        <f t="shared" si="455"/>
        <v>0</v>
      </c>
      <c r="IF108" s="48">
        <f t="shared" si="455"/>
        <v>0</v>
      </c>
      <c r="IG108" s="48">
        <f t="shared" si="455"/>
        <v>0</v>
      </c>
      <c r="IH108" s="48">
        <f t="shared" si="455"/>
        <v>0</v>
      </c>
      <c r="II108" s="48">
        <f t="shared" si="455"/>
        <v>0</v>
      </c>
      <c r="IJ108" s="48">
        <f t="shared" si="455"/>
        <v>0</v>
      </c>
      <c r="IK108" s="48">
        <f t="shared" si="455"/>
        <v>0</v>
      </c>
      <c r="IL108" s="48">
        <f t="shared" si="455"/>
        <v>0</v>
      </c>
      <c r="IM108" s="48">
        <f t="shared" si="455"/>
        <v>0</v>
      </c>
      <c r="IN108" s="48">
        <f t="shared" si="455"/>
        <v>0</v>
      </c>
      <c r="IO108" s="48">
        <f t="shared" si="456"/>
        <v>0</v>
      </c>
      <c r="IP108" s="48">
        <f t="shared" si="456"/>
        <v>0</v>
      </c>
      <c r="IQ108" s="48">
        <f t="shared" si="456"/>
        <v>0</v>
      </c>
      <c r="IR108" s="48">
        <f t="shared" si="456"/>
        <v>0</v>
      </c>
      <c r="IS108" s="48">
        <f t="shared" si="456"/>
        <v>0</v>
      </c>
      <c r="IT108" s="48">
        <f t="shared" si="456"/>
        <v>0</v>
      </c>
      <c r="IU108" s="48">
        <f t="shared" si="456"/>
        <v>0</v>
      </c>
      <c r="IV108" s="48">
        <f t="shared" si="456"/>
        <v>0</v>
      </c>
      <c r="IW108" s="48">
        <f t="shared" si="456"/>
        <v>0</v>
      </c>
      <c r="IX108" s="48">
        <f t="shared" si="456"/>
        <v>0</v>
      </c>
      <c r="IY108" s="48">
        <f t="shared" si="457"/>
        <v>0</v>
      </c>
      <c r="IZ108" s="48">
        <f t="shared" si="457"/>
        <v>0</v>
      </c>
      <c r="JA108" s="48">
        <f t="shared" si="457"/>
        <v>0</v>
      </c>
      <c r="JB108" s="48">
        <f t="shared" si="457"/>
        <v>0</v>
      </c>
      <c r="JC108" s="48">
        <f t="shared" si="457"/>
        <v>0</v>
      </c>
      <c r="JD108" s="48">
        <f t="shared" si="457"/>
        <v>0</v>
      </c>
      <c r="JE108" s="48">
        <f t="shared" si="457"/>
        <v>0</v>
      </c>
      <c r="JF108" s="48">
        <f t="shared" si="457"/>
        <v>0</v>
      </c>
      <c r="JG108" s="48">
        <f t="shared" si="457"/>
        <v>0</v>
      </c>
      <c r="JH108" s="48">
        <f t="shared" si="457"/>
        <v>0</v>
      </c>
      <c r="JI108" s="48">
        <f t="shared" si="458"/>
        <v>0</v>
      </c>
      <c r="JJ108" s="48">
        <f t="shared" si="458"/>
        <v>0</v>
      </c>
      <c r="JK108" s="48">
        <f t="shared" si="458"/>
        <v>0</v>
      </c>
      <c r="JL108" s="48">
        <f t="shared" si="458"/>
        <v>0</v>
      </c>
      <c r="JM108" s="48">
        <f t="shared" si="458"/>
        <v>0</v>
      </c>
      <c r="JN108" s="48">
        <f t="shared" si="458"/>
        <v>0</v>
      </c>
      <c r="JO108" s="48">
        <f t="shared" si="458"/>
        <v>0</v>
      </c>
      <c r="JP108" s="48">
        <f t="shared" si="458"/>
        <v>0</v>
      </c>
      <c r="JQ108" s="48">
        <f t="shared" si="458"/>
        <v>0</v>
      </c>
      <c r="JR108" s="48">
        <f t="shared" si="458"/>
        <v>0</v>
      </c>
      <c r="JS108" s="48">
        <f t="shared" si="459"/>
        <v>0</v>
      </c>
      <c r="JT108" s="48">
        <f t="shared" si="459"/>
        <v>0</v>
      </c>
      <c r="JU108" s="48">
        <f t="shared" si="459"/>
        <v>0</v>
      </c>
      <c r="JV108" s="48">
        <f t="shared" si="459"/>
        <v>0</v>
      </c>
      <c r="JW108" s="48">
        <f t="shared" si="459"/>
        <v>0</v>
      </c>
      <c r="JX108" s="48">
        <f t="shared" si="459"/>
        <v>0</v>
      </c>
      <c r="JY108" s="48">
        <f t="shared" si="459"/>
        <v>0</v>
      </c>
      <c r="JZ108" s="48">
        <f t="shared" si="459"/>
        <v>0</v>
      </c>
      <c r="KA108" s="48">
        <f t="shared" si="459"/>
        <v>0</v>
      </c>
      <c r="KB108" s="48">
        <f t="shared" si="459"/>
        <v>0</v>
      </c>
      <c r="KC108" s="48">
        <f t="shared" si="460"/>
        <v>0</v>
      </c>
      <c r="KD108" s="48">
        <f t="shared" si="460"/>
        <v>0</v>
      </c>
      <c r="KE108" s="48">
        <f t="shared" si="460"/>
        <v>0</v>
      </c>
      <c r="KF108" s="48">
        <f t="shared" si="460"/>
        <v>0</v>
      </c>
      <c r="KG108" s="48">
        <f t="shared" si="460"/>
        <v>0</v>
      </c>
      <c r="KH108" s="48">
        <f t="shared" si="460"/>
        <v>0</v>
      </c>
      <c r="KI108" s="48">
        <f t="shared" si="460"/>
        <v>0</v>
      </c>
      <c r="KJ108" s="48">
        <f t="shared" si="460"/>
        <v>0</v>
      </c>
      <c r="KK108" s="48">
        <f t="shared" si="460"/>
        <v>0</v>
      </c>
      <c r="KL108" s="48">
        <f t="shared" si="460"/>
        <v>0</v>
      </c>
      <c r="KM108" s="48">
        <f t="shared" si="461"/>
        <v>0</v>
      </c>
      <c r="KN108" s="48">
        <f t="shared" si="461"/>
        <v>0</v>
      </c>
      <c r="KO108" s="48">
        <f t="shared" si="461"/>
        <v>0</v>
      </c>
      <c r="KP108" s="48">
        <f t="shared" si="461"/>
        <v>0</v>
      </c>
      <c r="KQ108" s="48">
        <f t="shared" si="461"/>
        <v>0</v>
      </c>
      <c r="KR108" s="48">
        <f t="shared" si="461"/>
        <v>0</v>
      </c>
      <c r="KS108" s="48">
        <f t="shared" si="461"/>
        <v>0</v>
      </c>
      <c r="KT108" s="48">
        <f t="shared" si="461"/>
        <v>0</v>
      </c>
      <c r="KU108" s="48">
        <f t="shared" si="461"/>
        <v>0</v>
      </c>
      <c r="KV108" s="48">
        <f t="shared" si="461"/>
        <v>0</v>
      </c>
      <c r="KW108" s="48">
        <f t="shared" si="462"/>
        <v>0</v>
      </c>
      <c r="KX108" s="48">
        <f t="shared" si="462"/>
        <v>0</v>
      </c>
      <c r="KY108" s="48">
        <f t="shared" si="462"/>
        <v>0</v>
      </c>
      <c r="KZ108" s="48">
        <f t="shared" si="462"/>
        <v>0</v>
      </c>
      <c r="LA108" s="48">
        <f t="shared" si="462"/>
        <v>0</v>
      </c>
      <c r="LB108" s="48">
        <f t="shared" si="462"/>
        <v>0</v>
      </c>
      <c r="LC108" s="48">
        <f t="shared" si="462"/>
        <v>0</v>
      </c>
      <c r="LD108" s="48">
        <f t="shared" si="462"/>
        <v>0</v>
      </c>
      <c r="LE108" s="48">
        <f t="shared" si="462"/>
        <v>0</v>
      </c>
      <c r="LF108" s="48">
        <f t="shared" si="462"/>
        <v>0</v>
      </c>
      <c r="LG108" s="48">
        <f t="shared" si="463"/>
        <v>0</v>
      </c>
      <c r="LH108" s="48">
        <f t="shared" si="463"/>
        <v>0</v>
      </c>
      <c r="LI108" s="48">
        <f t="shared" si="463"/>
        <v>0</v>
      </c>
      <c r="LJ108" s="48">
        <f t="shared" si="463"/>
        <v>0</v>
      </c>
      <c r="LK108" s="48">
        <f t="shared" si="463"/>
        <v>0</v>
      </c>
      <c r="LL108" s="48">
        <f t="shared" si="463"/>
        <v>0</v>
      </c>
      <c r="LM108" s="48">
        <f t="shared" si="463"/>
        <v>0</v>
      </c>
      <c r="LN108" s="48">
        <f t="shared" si="463"/>
        <v>0</v>
      </c>
      <c r="LO108" s="48">
        <f t="shared" si="463"/>
        <v>0</v>
      </c>
      <c r="LP108" s="48">
        <f t="shared" si="463"/>
        <v>0</v>
      </c>
      <c r="LQ108" s="48">
        <f t="shared" si="464"/>
        <v>0</v>
      </c>
      <c r="LR108" s="48">
        <f t="shared" si="464"/>
        <v>0</v>
      </c>
      <c r="LS108" s="48">
        <f t="shared" si="464"/>
        <v>0</v>
      </c>
      <c r="LT108" s="48">
        <f t="shared" si="464"/>
        <v>0</v>
      </c>
      <c r="LU108" s="48">
        <f t="shared" si="464"/>
        <v>0</v>
      </c>
      <c r="LV108" s="48">
        <f t="shared" si="464"/>
        <v>4.4751983576649488E-5</v>
      </c>
      <c r="LW108" s="48">
        <f t="shared" si="464"/>
        <v>1.1151658490373781E-4</v>
      </c>
      <c r="LX108" s="48">
        <f t="shared" si="464"/>
        <v>2.5595687974807398E-4</v>
      </c>
      <c r="LY108" s="48">
        <f t="shared" si="464"/>
        <v>5.8604981628922268E-4</v>
      </c>
      <c r="LZ108" s="48">
        <f t="shared" si="464"/>
        <v>1.3658629589843377E-3</v>
      </c>
      <c r="MA108" s="48">
        <f t="shared" si="465"/>
        <v>3.2093238342923826E-3</v>
      </c>
      <c r="MB108" s="48">
        <f t="shared" si="465"/>
        <v>7.8504339864859992E-3</v>
      </c>
      <c r="MC108" s="48">
        <f t="shared" si="465"/>
        <v>1.2976985830460603E-2</v>
      </c>
      <c r="MD108" s="48">
        <f t="shared" si="465"/>
        <v>6.7154609757989992E-3</v>
      </c>
      <c r="ME108" s="48">
        <f t="shared" si="465"/>
        <v>0</v>
      </c>
      <c r="MF108" s="48">
        <f t="shared" si="465"/>
        <v>0</v>
      </c>
      <c r="MG108" s="48">
        <f t="shared" si="465"/>
        <v>0</v>
      </c>
      <c r="MH108" s="48">
        <f t="shared" si="465"/>
        <v>0</v>
      </c>
      <c r="MI108" s="48">
        <f t="shared" si="465"/>
        <v>0</v>
      </c>
      <c r="MJ108" s="48">
        <f t="shared" si="465"/>
        <v>0</v>
      </c>
      <c r="MK108" s="48">
        <f t="shared" si="466"/>
        <v>0</v>
      </c>
      <c r="ML108" s="48">
        <f t="shared" si="466"/>
        <v>0</v>
      </c>
      <c r="MM108" s="48">
        <f t="shared" si="466"/>
        <v>0</v>
      </c>
      <c r="MN108" s="48">
        <f t="shared" si="466"/>
        <v>0</v>
      </c>
      <c r="MO108" s="48">
        <f t="shared" si="466"/>
        <v>0</v>
      </c>
      <c r="MP108" s="48">
        <f t="shared" si="466"/>
        <v>0</v>
      </c>
      <c r="MQ108" s="48">
        <f t="shared" si="466"/>
        <v>0</v>
      </c>
      <c r="MR108" s="48">
        <f t="shared" si="466"/>
        <v>0</v>
      </c>
      <c r="MS108" s="48">
        <f t="shared" si="466"/>
        <v>0</v>
      </c>
      <c r="MT108" s="48">
        <f t="shared" si="466"/>
        <v>0</v>
      </c>
      <c r="MU108" s="48">
        <f t="shared" si="467"/>
        <v>0</v>
      </c>
      <c r="MV108" s="48">
        <f t="shared" si="467"/>
        <v>0</v>
      </c>
      <c r="MW108" s="48">
        <f t="shared" si="467"/>
        <v>0</v>
      </c>
      <c r="MX108" s="48">
        <f t="shared" si="467"/>
        <v>0</v>
      </c>
      <c r="MY108" s="48">
        <f t="shared" si="467"/>
        <v>0</v>
      </c>
      <c r="MZ108" s="48">
        <f t="shared" si="467"/>
        <v>0</v>
      </c>
      <c r="NA108" s="48">
        <f t="shared" si="467"/>
        <v>0</v>
      </c>
      <c r="NB108" s="48">
        <f t="shared" si="467"/>
        <v>0</v>
      </c>
      <c r="NC108" s="48">
        <f t="shared" si="467"/>
        <v>0</v>
      </c>
      <c r="ND108" s="48">
        <f t="shared" si="467"/>
        <v>0</v>
      </c>
      <c r="NE108" s="48">
        <f t="shared" si="468"/>
        <v>0</v>
      </c>
      <c r="NF108" s="48">
        <f t="shared" si="468"/>
        <v>0</v>
      </c>
      <c r="NG108" s="48">
        <f t="shared" si="468"/>
        <v>0</v>
      </c>
      <c r="NH108" s="48">
        <f t="shared" si="468"/>
        <v>0</v>
      </c>
      <c r="NI108" s="48">
        <f t="shared" si="468"/>
        <v>0</v>
      </c>
      <c r="NJ108" s="48">
        <f t="shared" si="468"/>
        <v>0</v>
      </c>
      <c r="NK108" s="48">
        <f t="shared" si="468"/>
        <v>0</v>
      </c>
      <c r="NL108" s="48">
        <f t="shared" si="468"/>
        <v>0</v>
      </c>
      <c r="NM108" s="48">
        <f t="shared" si="468"/>
        <v>0</v>
      </c>
      <c r="NN108" s="48">
        <f t="shared" si="468"/>
        <v>0</v>
      </c>
      <c r="NO108" s="48">
        <f t="shared" si="469"/>
        <v>0</v>
      </c>
      <c r="NP108" s="48">
        <f t="shared" si="469"/>
        <v>0</v>
      </c>
      <c r="NQ108" s="48">
        <f t="shared" si="469"/>
        <v>0</v>
      </c>
      <c r="NR108" s="48">
        <f t="shared" si="469"/>
        <v>0</v>
      </c>
      <c r="NS108" s="48">
        <f t="shared" si="469"/>
        <v>0</v>
      </c>
      <c r="NT108" s="48">
        <f t="shared" si="469"/>
        <v>0</v>
      </c>
      <c r="NU108" s="48">
        <f t="shared" si="469"/>
        <v>0</v>
      </c>
      <c r="NV108" s="48">
        <f t="shared" si="469"/>
        <v>0</v>
      </c>
      <c r="NW108" s="48">
        <f t="shared" si="469"/>
        <v>0</v>
      </c>
      <c r="NX108" s="48">
        <f t="shared" si="469"/>
        <v>0</v>
      </c>
      <c r="NY108" s="48">
        <f t="shared" si="470"/>
        <v>0</v>
      </c>
      <c r="NZ108" s="48">
        <f t="shared" si="470"/>
        <v>0</v>
      </c>
      <c r="OA108" s="48">
        <f t="shared" si="470"/>
        <v>0</v>
      </c>
      <c r="OB108" s="48">
        <f t="shared" si="470"/>
        <v>0</v>
      </c>
      <c r="OC108" s="48">
        <f t="shared" si="470"/>
        <v>0</v>
      </c>
      <c r="OD108" s="48">
        <f t="shared" si="470"/>
        <v>0</v>
      </c>
      <c r="OE108" s="48">
        <f t="shared" si="470"/>
        <v>0</v>
      </c>
      <c r="OF108" s="48">
        <f t="shared" si="470"/>
        <v>0</v>
      </c>
      <c r="OG108" s="48">
        <f t="shared" si="470"/>
        <v>0</v>
      </c>
      <c r="OH108" s="48">
        <f t="shared" si="470"/>
        <v>0</v>
      </c>
      <c r="OI108" s="48">
        <f t="shared" si="471"/>
        <v>0</v>
      </c>
      <c r="OJ108" s="48">
        <f t="shared" si="471"/>
        <v>0</v>
      </c>
      <c r="OK108" s="48">
        <f t="shared" si="471"/>
        <v>0</v>
      </c>
      <c r="OL108" s="48">
        <f t="shared" si="471"/>
        <v>0</v>
      </c>
      <c r="OM108" s="48">
        <f t="shared" si="471"/>
        <v>0</v>
      </c>
      <c r="ON108" s="48">
        <f t="shared" si="471"/>
        <v>0</v>
      </c>
      <c r="OO108" s="48">
        <f t="shared" si="471"/>
        <v>0</v>
      </c>
      <c r="OP108" s="48">
        <f t="shared" si="471"/>
        <v>0</v>
      </c>
      <c r="OQ108" s="48">
        <f t="shared" si="471"/>
        <v>0</v>
      </c>
      <c r="OR108" s="48">
        <f t="shared" si="471"/>
        <v>0</v>
      </c>
      <c r="OS108" s="48">
        <f t="shared" si="472"/>
        <v>0</v>
      </c>
      <c r="OT108" s="48">
        <f t="shared" si="472"/>
        <v>0</v>
      </c>
      <c r="OU108" s="48">
        <f t="shared" si="472"/>
        <v>0</v>
      </c>
      <c r="OV108" s="48">
        <f t="shared" si="472"/>
        <v>0</v>
      </c>
      <c r="OW108" s="48">
        <f t="shared" si="472"/>
        <v>0</v>
      </c>
      <c r="OX108" s="48">
        <f t="shared" si="472"/>
        <v>0</v>
      </c>
      <c r="OY108" s="48">
        <f t="shared" si="472"/>
        <v>0</v>
      </c>
      <c r="OZ108" s="48">
        <f t="shared" si="472"/>
        <v>0</v>
      </c>
      <c r="PA108" s="48">
        <f t="shared" si="472"/>
        <v>0</v>
      </c>
      <c r="PB108" s="48">
        <f t="shared" si="472"/>
        <v>0</v>
      </c>
      <c r="PC108" s="48">
        <f t="shared" si="473"/>
        <v>0</v>
      </c>
      <c r="PD108" s="48">
        <f t="shared" si="473"/>
        <v>0</v>
      </c>
      <c r="PE108" s="48">
        <f t="shared" si="473"/>
        <v>0</v>
      </c>
      <c r="PF108" s="48">
        <f t="shared" si="473"/>
        <v>0</v>
      </c>
      <c r="PG108" s="48">
        <f t="shared" si="473"/>
        <v>0</v>
      </c>
      <c r="PH108" s="48">
        <f t="shared" si="473"/>
        <v>0</v>
      </c>
      <c r="PI108" s="48">
        <f t="shared" si="473"/>
        <v>0</v>
      </c>
      <c r="PJ108" s="48">
        <f t="shared" si="473"/>
        <v>0</v>
      </c>
      <c r="PK108" s="48">
        <f t="shared" si="473"/>
        <v>0</v>
      </c>
      <c r="PL108" s="48">
        <f t="shared" si="473"/>
        <v>0</v>
      </c>
      <c r="PM108" s="48">
        <f t="shared" si="473"/>
        <v>0</v>
      </c>
      <c r="PN108" s="48">
        <f t="shared" si="473"/>
        <v>0</v>
      </c>
    </row>
    <row r="109" spans="1:430" x14ac:dyDescent="0.3">
      <c r="A109" s="34">
        <v>1.7</v>
      </c>
      <c r="B109" s="34">
        <v>17</v>
      </c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S109" s="22"/>
      <c r="W109" s="46">
        <v>106</v>
      </c>
      <c r="X109" s="49">
        <f t="shared" si="308"/>
        <v>530</v>
      </c>
      <c r="Y109" s="52" t="str">
        <f t="shared" si="430"/>
        <v/>
      </c>
      <c r="Z109" s="63">
        <f t="shared" si="431"/>
        <v>0</v>
      </c>
      <c r="AA109" s="50">
        <f t="shared" si="474"/>
        <v>0</v>
      </c>
      <c r="AB109" s="50">
        <v>0</v>
      </c>
      <c r="AC109" s="62">
        <f t="shared" si="435"/>
        <v>211.7758949671387</v>
      </c>
      <c r="AD109" s="54"/>
      <c r="AE109" s="46">
        <v>107</v>
      </c>
      <c r="AF109" s="51">
        <f t="shared" si="432"/>
        <v>0</v>
      </c>
      <c r="AG109" s="51">
        <f t="shared" si="436"/>
        <v>0</v>
      </c>
      <c r="AH109" s="51">
        <f t="shared" si="436"/>
        <v>0</v>
      </c>
      <c r="AI109" s="51">
        <f t="shared" si="436"/>
        <v>0</v>
      </c>
      <c r="AJ109" s="51">
        <f t="shared" si="436"/>
        <v>0</v>
      </c>
      <c r="AK109" s="51">
        <f t="shared" si="436"/>
        <v>0</v>
      </c>
      <c r="AL109" s="51">
        <f t="shared" si="436"/>
        <v>0</v>
      </c>
      <c r="AM109" s="51">
        <f t="shared" si="436"/>
        <v>0</v>
      </c>
      <c r="AN109" s="51">
        <f t="shared" si="436"/>
        <v>0</v>
      </c>
      <c r="AO109" s="51">
        <f t="shared" si="436"/>
        <v>0</v>
      </c>
      <c r="AP109" s="51">
        <f t="shared" si="436"/>
        <v>0</v>
      </c>
      <c r="AQ109" s="51">
        <f t="shared" si="437"/>
        <v>0</v>
      </c>
      <c r="AR109" s="51">
        <f t="shared" si="437"/>
        <v>0</v>
      </c>
      <c r="AS109" s="51">
        <f t="shared" si="437"/>
        <v>0</v>
      </c>
      <c r="AT109" s="51">
        <f t="shared" si="437"/>
        <v>0</v>
      </c>
      <c r="AU109" s="51">
        <f t="shared" si="437"/>
        <v>0</v>
      </c>
      <c r="AV109" s="51">
        <f t="shared" si="437"/>
        <v>0</v>
      </c>
      <c r="AW109" s="51">
        <f t="shared" si="437"/>
        <v>0</v>
      </c>
      <c r="AX109" s="51">
        <f t="shared" si="437"/>
        <v>0</v>
      </c>
      <c r="AY109" s="51">
        <f t="shared" si="437"/>
        <v>0</v>
      </c>
      <c r="AZ109" s="51">
        <f t="shared" si="437"/>
        <v>0</v>
      </c>
      <c r="BA109" s="51">
        <f t="shared" si="438"/>
        <v>0</v>
      </c>
      <c r="BB109" s="51">
        <f t="shared" si="438"/>
        <v>0</v>
      </c>
      <c r="BC109" s="51">
        <f t="shared" si="438"/>
        <v>0</v>
      </c>
      <c r="BD109" s="51">
        <f t="shared" si="438"/>
        <v>0</v>
      </c>
      <c r="BE109" s="51">
        <f t="shared" si="438"/>
        <v>0</v>
      </c>
      <c r="BF109" s="51">
        <f t="shared" si="438"/>
        <v>0</v>
      </c>
      <c r="BG109" s="51">
        <f t="shared" si="438"/>
        <v>0</v>
      </c>
      <c r="BH109" s="51">
        <f t="shared" si="438"/>
        <v>0</v>
      </c>
      <c r="BI109" s="51">
        <f t="shared" si="438"/>
        <v>0</v>
      </c>
      <c r="BJ109" s="51">
        <f t="shared" si="438"/>
        <v>0</v>
      </c>
      <c r="BK109" s="51">
        <f t="shared" si="439"/>
        <v>0</v>
      </c>
      <c r="BL109" s="51">
        <f t="shared" si="439"/>
        <v>0</v>
      </c>
      <c r="BM109" s="51">
        <f t="shared" si="439"/>
        <v>0</v>
      </c>
      <c r="BN109" s="51">
        <f t="shared" si="439"/>
        <v>0</v>
      </c>
      <c r="BO109" s="51">
        <f t="shared" si="439"/>
        <v>0</v>
      </c>
      <c r="BP109" s="51">
        <f t="shared" si="439"/>
        <v>0</v>
      </c>
      <c r="BQ109" s="51">
        <f t="shared" si="439"/>
        <v>0</v>
      </c>
      <c r="BR109" s="51">
        <f t="shared" si="439"/>
        <v>0</v>
      </c>
      <c r="BS109" s="51">
        <f t="shared" si="439"/>
        <v>0</v>
      </c>
      <c r="BT109" s="51">
        <f t="shared" si="439"/>
        <v>0</v>
      </c>
      <c r="BU109" s="51">
        <f t="shared" si="440"/>
        <v>0</v>
      </c>
      <c r="BV109" s="51">
        <f t="shared" si="440"/>
        <v>0</v>
      </c>
      <c r="BW109" s="51">
        <f t="shared" si="440"/>
        <v>0</v>
      </c>
      <c r="BX109" s="51">
        <f t="shared" si="440"/>
        <v>0</v>
      </c>
      <c r="BY109" s="51">
        <f t="shared" si="440"/>
        <v>0</v>
      </c>
      <c r="BZ109" s="51">
        <f t="shared" si="440"/>
        <v>0</v>
      </c>
      <c r="CA109" s="51">
        <f t="shared" si="440"/>
        <v>0</v>
      </c>
      <c r="CB109" s="51">
        <f t="shared" si="440"/>
        <v>0</v>
      </c>
      <c r="CC109" s="51">
        <f t="shared" si="440"/>
        <v>0</v>
      </c>
      <c r="CD109" s="51">
        <f t="shared" si="440"/>
        <v>0</v>
      </c>
      <c r="CE109" s="51">
        <f t="shared" si="441"/>
        <v>0</v>
      </c>
      <c r="CF109" s="51">
        <f t="shared" si="441"/>
        <v>0</v>
      </c>
      <c r="CG109" s="51">
        <f t="shared" si="441"/>
        <v>0</v>
      </c>
      <c r="CH109" s="51">
        <f t="shared" si="441"/>
        <v>0</v>
      </c>
      <c r="CI109" s="51">
        <f t="shared" si="441"/>
        <v>0</v>
      </c>
      <c r="CJ109" s="51">
        <f t="shared" si="441"/>
        <v>0</v>
      </c>
      <c r="CK109" s="51">
        <f t="shared" si="441"/>
        <v>0</v>
      </c>
      <c r="CL109" s="51">
        <f t="shared" si="441"/>
        <v>0</v>
      </c>
      <c r="CM109" s="51">
        <f t="shared" si="441"/>
        <v>0</v>
      </c>
      <c r="CN109" s="51">
        <f t="shared" si="441"/>
        <v>0</v>
      </c>
      <c r="CO109" s="51">
        <f t="shared" si="442"/>
        <v>0</v>
      </c>
      <c r="CP109" s="51">
        <f t="shared" si="442"/>
        <v>0</v>
      </c>
      <c r="CQ109" s="51">
        <f t="shared" si="442"/>
        <v>0</v>
      </c>
      <c r="CR109" s="51">
        <f t="shared" si="442"/>
        <v>0</v>
      </c>
      <c r="CS109" s="51">
        <f t="shared" si="442"/>
        <v>0</v>
      </c>
      <c r="CT109" s="51">
        <f t="shared" si="442"/>
        <v>0</v>
      </c>
      <c r="CU109" s="51">
        <f t="shared" si="442"/>
        <v>0</v>
      </c>
      <c r="CV109" s="51">
        <f t="shared" si="442"/>
        <v>0</v>
      </c>
      <c r="CW109" s="51">
        <f t="shared" si="442"/>
        <v>0</v>
      </c>
      <c r="CX109" s="51">
        <f t="shared" si="442"/>
        <v>0</v>
      </c>
      <c r="CY109" s="51">
        <f t="shared" si="443"/>
        <v>0</v>
      </c>
      <c r="CZ109" s="51">
        <f t="shared" si="443"/>
        <v>0</v>
      </c>
      <c r="DA109" s="51">
        <f t="shared" si="443"/>
        <v>0</v>
      </c>
      <c r="DB109" s="51">
        <f t="shared" si="443"/>
        <v>0</v>
      </c>
      <c r="DC109" s="51">
        <f t="shared" si="443"/>
        <v>0</v>
      </c>
      <c r="DD109" s="51">
        <f t="shared" si="443"/>
        <v>0</v>
      </c>
      <c r="DE109" s="51">
        <f t="shared" si="443"/>
        <v>0</v>
      </c>
      <c r="DF109" s="51">
        <f t="shared" si="443"/>
        <v>0</v>
      </c>
      <c r="DG109" s="51">
        <f t="shared" si="443"/>
        <v>0</v>
      </c>
      <c r="DH109" s="51">
        <f t="shared" si="443"/>
        <v>0</v>
      </c>
      <c r="DI109" s="51">
        <f t="shared" si="444"/>
        <v>0</v>
      </c>
      <c r="DJ109" s="51">
        <f t="shared" si="444"/>
        <v>0</v>
      </c>
      <c r="DK109" s="51">
        <f t="shared" si="444"/>
        <v>0</v>
      </c>
      <c r="DL109" s="51">
        <f t="shared" si="444"/>
        <v>0</v>
      </c>
      <c r="DM109" s="51">
        <f t="shared" si="444"/>
        <v>0</v>
      </c>
      <c r="DN109" s="51">
        <f t="shared" si="444"/>
        <v>1.4372901692793086E-5</v>
      </c>
      <c r="DO109" s="51">
        <f t="shared" si="444"/>
        <v>2.7857067307628778E-5</v>
      </c>
      <c r="DP109" s="51">
        <f t="shared" si="444"/>
        <v>4.1075027703360157E-5</v>
      </c>
      <c r="DQ109" s="51">
        <f t="shared" si="444"/>
        <v>5.9699549011322866E-5</v>
      </c>
      <c r="DR109" s="51">
        <f t="shared" si="444"/>
        <v>8.7540741517313391E-5</v>
      </c>
      <c r="DS109" s="51">
        <f t="shared" si="445"/>
        <v>1.2837388479443857E-4</v>
      </c>
      <c r="DT109" s="51">
        <f t="shared" si="445"/>
        <v>1.8776725283595457E-4</v>
      </c>
      <c r="DU109" s="51">
        <f t="shared" si="445"/>
        <v>2.7490993918839258E-4</v>
      </c>
      <c r="DV109" s="51">
        <f t="shared" si="445"/>
        <v>4.0443968208431289E-4</v>
      </c>
      <c r="DW109" s="51">
        <f t="shared" si="445"/>
        <v>5.9827068957529241E-4</v>
      </c>
      <c r="DX109" s="51">
        <f t="shared" si="445"/>
        <v>8.8742146466493359E-4</v>
      </c>
      <c r="DY109" s="51">
        <f t="shared" si="445"/>
        <v>1.3138426304416823E-3</v>
      </c>
      <c r="DZ109" s="51">
        <f t="shared" si="445"/>
        <v>1.9322447552118155E-3</v>
      </c>
      <c r="EA109" s="51">
        <f t="shared" si="445"/>
        <v>2.9578823769679957E-3</v>
      </c>
      <c r="EB109" s="51">
        <f t="shared" si="445"/>
        <v>4.3725776573519236E-3</v>
      </c>
      <c r="EC109" s="51">
        <f t="shared" si="446"/>
        <v>5.6037913669719245E-3</v>
      </c>
      <c r="ED109" s="51">
        <f t="shared" si="446"/>
        <v>6.0067150249743864E-3</v>
      </c>
      <c r="EE109" s="51">
        <f t="shared" si="446"/>
        <v>5.0334268353983951E-3</v>
      </c>
      <c r="EF109" s="51">
        <f t="shared" si="446"/>
        <v>2.648818732339102E-3</v>
      </c>
      <c r="EG109" s="51">
        <f t="shared" si="446"/>
        <v>7.6072713075802073E-4</v>
      </c>
      <c r="EH109" s="51">
        <f t="shared" si="446"/>
        <v>0</v>
      </c>
      <c r="EI109" s="51">
        <f t="shared" si="446"/>
        <v>0</v>
      </c>
      <c r="EJ109" s="51">
        <f t="shared" si="446"/>
        <v>0</v>
      </c>
      <c r="EK109" s="51">
        <f t="shared" si="446"/>
        <v>0</v>
      </c>
      <c r="EL109" s="51">
        <f t="shared" si="446"/>
        <v>0</v>
      </c>
      <c r="EM109" s="51">
        <f t="shared" si="447"/>
        <v>0</v>
      </c>
      <c r="EN109" s="51">
        <f t="shared" si="447"/>
        <v>0</v>
      </c>
      <c r="EO109" s="51">
        <f t="shared" si="447"/>
        <v>0</v>
      </c>
      <c r="EP109" s="51">
        <f t="shared" si="447"/>
        <v>0</v>
      </c>
      <c r="EQ109" s="51">
        <f t="shared" si="447"/>
        <v>0</v>
      </c>
      <c r="ER109" s="51">
        <f t="shared" si="447"/>
        <v>0</v>
      </c>
      <c r="ES109" s="51">
        <f t="shared" si="447"/>
        <v>0</v>
      </c>
      <c r="ET109" s="51">
        <f t="shared" si="447"/>
        <v>0</v>
      </c>
      <c r="EU109" s="51">
        <f t="shared" si="447"/>
        <v>0</v>
      </c>
      <c r="EV109" s="51">
        <f t="shared" si="447"/>
        <v>0</v>
      </c>
      <c r="EW109" s="51">
        <f t="shared" si="448"/>
        <v>0</v>
      </c>
      <c r="EX109" s="51">
        <f t="shared" si="448"/>
        <v>0</v>
      </c>
      <c r="EY109" s="51">
        <f t="shared" si="448"/>
        <v>0</v>
      </c>
      <c r="EZ109" s="51">
        <f t="shared" si="448"/>
        <v>0</v>
      </c>
      <c r="FA109" s="51">
        <f t="shared" si="448"/>
        <v>0</v>
      </c>
      <c r="FB109" s="51">
        <f t="shared" si="448"/>
        <v>0</v>
      </c>
      <c r="FC109" s="51">
        <f t="shared" si="448"/>
        <v>0</v>
      </c>
      <c r="FD109" s="51">
        <f t="shared" si="448"/>
        <v>0</v>
      </c>
      <c r="FE109" s="51">
        <f t="shared" si="448"/>
        <v>0</v>
      </c>
      <c r="FF109" s="51">
        <f t="shared" si="448"/>
        <v>0</v>
      </c>
      <c r="FG109" s="51">
        <f t="shared" si="449"/>
        <v>0</v>
      </c>
      <c r="FH109" s="51">
        <f t="shared" si="449"/>
        <v>0</v>
      </c>
      <c r="FI109" s="51">
        <f t="shared" si="449"/>
        <v>0</v>
      </c>
      <c r="FJ109" s="51">
        <f t="shared" si="449"/>
        <v>0</v>
      </c>
      <c r="FK109" s="51">
        <f t="shared" si="449"/>
        <v>0</v>
      </c>
      <c r="FL109" s="51">
        <f t="shared" si="449"/>
        <v>0</v>
      </c>
      <c r="FM109" s="51">
        <f t="shared" si="449"/>
        <v>0</v>
      </c>
      <c r="FN109" s="51">
        <f t="shared" si="449"/>
        <v>0</v>
      </c>
      <c r="FO109" s="51">
        <f t="shared" si="449"/>
        <v>0</v>
      </c>
      <c r="FP109" s="51">
        <f t="shared" si="449"/>
        <v>0</v>
      </c>
      <c r="FQ109" s="51">
        <f t="shared" si="450"/>
        <v>0</v>
      </c>
      <c r="FR109" s="51">
        <f t="shared" si="450"/>
        <v>0</v>
      </c>
      <c r="FS109" s="51">
        <f t="shared" si="450"/>
        <v>0</v>
      </c>
      <c r="FT109" s="51">
        <f t="shared" si="450"/>
        <v>0</v>
      </c>
      <c r="FU109" s="51">
        <f t="shared" si="450"/>
        <v>0</v>
      </c>
      <c r="FV109" s="51">
        <f t="shared" si="450"/>
        <v>0</v>
      </c>
      <c r="FW109" s="51">
        <f t="shared" si="450"/>
        <v>0</v>
      </c>
      <c r="FX109" s="51">
        <f t="shared" si="450"/>
        <v>0</v>
      </c>
      <c r="FY109" s="51">
        <f t="shared" si="450"/>
        <v>0</v>
      </c>
      <c r="FZ109" s="51">
        <f t="shared" si="450"/>
        <v>0</v>
      </c>
      <c r="GA109" s="51">
        <f t="shared" si="451"/>
        <v>0</v>
      </c>
      <c r="GB109" s="51">
        <f t="shared" si="451"/>
        <v>0</v>
      </c>
      <c r="GC109" s="51">
        <f t="shared" si="451"/>
        <v>0</v>
      </c>
      <c r="GD109" s="51">
        <f t="shared" si="451"/>
        <v>0</v>
      </c>
      <c r="GE109" s="51">
        <f t="shared" si="451"/>
        <v>0</v>
      </c>
      <c r="GF109" s="51">
        <f t="shared" si="451"/>
        <v>0</v>
      </c>
      <c r="GG109" s="51">
        <f t="shared" si="451"/>
        <v>0</v>
      </c>
      <c r="GH109" s="51">
        <f t="shared" si="451"/>
        <v>0</v>
      </c>
      <c r="GI109" s="51">
        <f t="shared" si="451"/>
        <v>0</v>
      </c>
      <c r="GJ109" s="51">
        <f t="shared" si="451"/>
        <v>0</v>
      </c>
      <c r="GK109" s="51">
        <f t="shared" si="452"/>
        <v>0</v>
      </c>
      <c r="GL109" s="51">
        <f t="shared" si="452"/>
        <v>0</v>
      </c>
      <c r="GM109" s="51">
        <f t="shared" si="452"/>
        <v>0</v>
      </c>
      <c r="GN109" s="51">
        <f t="shared" si="452"/>
        <v>0</v>
      </c>
      <c r="GO109" s="51">
        <f t="shared" si="452"/>
        <v>0</v>
      </c>
      <c r="GP109" s="51">
        <f t="shared" si="452"/>
        <v>0</v>
      </c>
      <c r="GQ109" s="51">
        <f t="shared" si="452"/>
        <v>0</v>
      </c>
      <c r="GR109" s="51">
        <f t="shared" si="452"/>
        <v>0</v>
      </c>
      <c r="GS109" s="51">
        <f t="shared" si="452"/>
        <v>0</v>
      </c>
      <c r="GT109" s="51">
        <f t="shared" si="452"/>
        <v>0</v>
      </c>
      <c r="GU109" s="51">
        <f t="shared" si="453"/>
        <v>0</v>
      </c>
      <c r="GV109" s="51">
        <f t="shared" si="453"/>
        <v>0</v>
      </c>
      <c r="GW109" s="51">
        <f t="shared" si="453"/>
        <v>0</v>
      </c>
      <c r="GX109" s="51">
        <f t="shared" si="453"/>
        <v>0</v>
      </c>
      <c r="GY109" s="51">
        <f t="shared" si="453"/>
        <v>0</v>
      </c>
      <c r="GZ109" s="51">
        <f t="shared" si="453"/>
        <v>0</v>
      </c>
      <c r="HA109" s="51">
        <f t="shared" si="453"/>
        <v>0</v>
      </c>
      <c r="HB109" s="51">
        <f t="shared" si="453"/>
        <v>0</v>
      </c>
      <c r="HC109" s="51">
        <f t="shared" si="453"/>
        <v>0</v>
      </c>
      <c r="HD109" s="51">
        <f t="shared" si="453"/>
        <v>0</v>
      </c>
      <c r="HE109" s="51">
        <f t="shared" si="454"/>
        <v>0</v>
      </c>
      <c r="HF109" s="51">
        <f t="shared" si="454"/>
        <v>0</v>
      </c>
      <c r="HG109" s="51">
        <f t="shared" si="454"/>
        <v>0</v>
      </c>
      <c r="HH109" s="51">
        <f t="shared" si="454"/>
        <v>0</v>
      </c>
      <c r="HI109" s="51">
        <f t="shared" si="454"/>
        <v>0</v>
      </c>
      <c r="HJ109" s="51">
        <f t="shared" si="454"/>
        <v>0</v>
      </c>
      <c r="HK109" s="51">
        <f t="shared" si="454"/>
        <v>0</v>
      </c>
      <c r="HL109" s="51">
        <f t="shared" si="454"/>
        <v>0</v>
      </c>
      <c r="HM109" s="51">
        <f t="shared" si="454"/>
        <v>0</v>
      </c>
      <c r="HN109" s="51">
        <f t="shared" si="454"/>
        <v>0</v>
      </c>
      <c r="HO109" s="51">
        <f t="shared" si="454"/>
        <v>0</v>
      </c>
      <c r="HP109" s="51">
        <f t="shared" si="454"/>
        <v>0</v>
      </c>
      <c r="HR109" s="46">
        <v>106</v>
      </c>
      <c r="HS109" s="49">
        <f t="shared" si="310"/>
        <v>530</v>
      </c>
      <c r="HT109" s="52" t="str">
        <f t="shared" si="311"/>
        <v/>
      </c>
      <c r="HU109" s="63">
        <f t="shared" si="312"/>
        <v>0</v>
      </c>
      <c r="HV109" s="50">
        <f t="shared" si="475"/>
        <v>0</v>
      </c>
      <c r="HW109" s="50" t="str">
        <f t="shared" si="433"/>
        <v>08:50</v>
      </c>
      <c r="HX109" s="50">
        <v>0</v>
      </c>
      <c r="HY109" s="62">
        <f>HY108+HX109*Escenario1!$D$15*0.06</f>
        <v>468.72665229745769</v>
      </c>
      <c r="HZ109" s="50">
        <f t="shared" si="313"/>
        <v>0</v>
      </c>
      <c r="IA109" s="64">
        <f>IA108+HZ109*Escenario1!$D$15*0.06</f>
        <v>258.16395932323189</v>
      </c>
      <c r="IB109" s="54"/>
      <c r="IC109" s="47">
        <v>107</v>
      </c>
      <c r="ID109" s="48">
        <f t="shared" si="434"/>
        <v>0</v>
      </c>
      <c r="IE109" s="48">
        <f t="shared" si="455"/>
        <v>0</v>
      </c>
      <c r="IF109" s="48">
        <f t="shared" si="455"/>
        <v>0</v>
      </c>
      <c r="IG109" s="48">
        <f t="shared" si="455"/>
        <v>0</v>
      </c>
      <c r="IH109" s="48">
        <f t="shared" si="455"/>
        <v>0</v>
      </c>
      <c r="II109" s="48">
        <f t="shared" si="455"/>
        <v>0</v>
      </c>
      <c r="IJ109" s="48">
        <f t="shared" si="455"/>
        <v>0</v>
      </c>
      <c r="IK109" s="48">
        <f t="shared" si="455"/>
        <v>0</v>
      </c>
      <c r="IL109" s="48">
        <f t="shared" si="455"/>
        <v>0</v>
      </c>
      <c r="IM109" s="48">
        <f t="shared" si="455"/>
        <v>0</v>
      </c>
      <c r="IN109" s="48">
        <f t="shared" si="455"/>
        <v>0</v>
      </c>
      <c r="IO109" s="48">
        <f t="shared" si="456"/>
        <v>0</v>
      </c>
      <c r="IP109" s="48">
        <f t="shared" si="456"/>
        <v>0</v>
      </c>
      <c r="IQ109" s="48">
        <f t="shared" si="456"/>
        <v>0</v>
      </c>
      <c r="IR109" s="48">
        <f t="shared" si="456"/>
        <v>0</v>
      </c>
      <c r="IS109" s="48">
        <f t="shared" si="456"/>
        <v>0</v>
      </c>
      <c r="IT109" s="48">
        <f t="shared" si="456"/>
        <v>0</v>
      </c>
      <c r="IU109" s="48">
        <f t="shared" si="456"/>
        <v>0</v>
      </c>
      <c r="IV109" s="48">
        <f t="shared" si="456"/>
        <v>0</v>
      </c>
      <c r="IW109" s="48">
        <f t="shared" si="456"/>
        <v>0</v>
      </c>
      <c r="IX109" s="48">
        <f t="shared" si="456"/>
        <v>0</v>
      </c>
      <c r="IY109" s="48">
        <f t="shared" si="457"/>
        <v>0</v>
      </c>
      <c r="IZ109" s="48">
        <f t="shared" si="457"/>
        <v>0</v>
      </c>
      <c r="JA109" s="48">
        <f t="shared" si="457"/>
        <v>0</v>
      </c>
      <c r="JB109" s="48">
        <f t="shared" si="457"/>
        <v>0</v>
      </c>
      <c r="JC109" s="48">
        <f t="shared" si="457"/>
        <v>0</v>
      </c>
      <c r="JD109" s="48">
        <f t="shared" si="457"/>
        <v>0</v>
      </c>
      <c r="JE109" s="48">
        <f t="shared" si="457"/>
        <v>0</v>
      </c>
      <c r="JF109" s="48">
        <f t="shared" si="457"/>
        <v>0</v>
      </c>
      <c r="JG109" s="48">
        <f t="shared" si="457"/>
        <v>0</v>
      </c>
      <c r="JH109" s="48">
        <f t="shared" si="457"/>
        <v>0</v>
      </c>
      <c r="JI109" s="48">
        <f t="shared" si="458"/>
        <v>0</v>
      </c>
      <c r="JJ109" s="48">
        <f t="shared" si="458"/>
        <v>0</v>
      </c>
      <c r="JK109" s="48">
        <f t="shared" si="458"/>
        <v>0</v>
      </c>
      <c r="JL109" s="48">
        <f t="shared" si="458"/>
        <v>0</v>
      </c>
      <c r="JM109" s="48">
        <f t="shared" si="458"/>
        <v>0</v>
      </c>
      <c r="JN109" s="48">
        <f t="shared" si="458"/>
        <v>0</v>
      </c>
      <c r="JO109" s="48">
        <f t="shared" si="458"/>
        <v>0</v>
      </c>
      <c r="JP109" s="48">
        <f t="shared" si="458"/>
        <v>0</v>
      </c>
      <c r="JQ109" s="48">
        <f t="shared" si="458"/>
        <v>0</v>
      </c>
      <c r="JR109" s="48">
        <f t="shared" si="458"/>
        <v>0</v>
      </c>
      <c r="JS109" s="48">
        <f t="shared" si="459"/>
        <v>0</v>
      </c>
      <c r="JT109" s="48">
        <f t="shared" si="459"/>
        <v>0</v>
      </c>
      <c r="JU109" s="48">
        <f t="shared" si="459"/>
        <v>0</v>
      </c>
      <c r="JV109" s="48">
        <f t="shared" si="459"/>
        <v>0</v>
      </c>
      <c r="JW109" s="48">
        <f t="shared" si="459"/>
        <v>0</v>
      </c>
      <c r="JX109" s="48">
        <f t="shared" si="459"/>
        <v>0</v>
      </c>
      <c r="JY109" s="48">
        <f t="shared" si="459"/>
        <v>0</v>
      </c>
      <c r="JZ109" s="48">
        <f t="shared" si="459"/>
        <v>0</v>
      </c>
      <c r="KA109" s="48">
        <f t="shared" si="459"/>
        <v>0</v>
      </c>
      <c r="KB109" s="48">
        <f t="shared" si="459"/>
        <v>0</v>
      </c>
      <c r="KC109" s="48">
        <f t="shared" si="460"/>
        <v>0</v>
      </c>
      <c r="KD109" s="48">
        <f t="shared" si="460"/>
        <v>0</v>
      </c>
      <c r="KE109" s="48">
        <f t="shared" si="460"/>
        <v>0</v>
      </c>
      <c r="KF109" s="48">
        <f t="shared" si="460"/>
        <v>0</v>
      </c>
      <c r="KG109" s="48">
        <f t="shared" si="460"/>
        <v>0</v>
      </c>
      <c r="KH109" s="48">
        <f t="shared" si="460"/>
        <v>0</v>
      </c>
      <c r="KI109" s="48">
        <f t="shared" si="460"/>
        <v>0</v>
      </c>
      <c r="KJ109" s="48">
        <f t="shared" si="460"/>
        <v>0</v>
      </c>
      <c r="KK109" s="48">
        <f t="shared" si="460"/>
        <v>0</v>
      </c>
      <c r="KL109" s="48">
        <f t="shared" si="460"/>
        <v>0</v>
      </c>
      <c r="KM109" s="48">
        <f t="shared" si="461"/>
        <v>0</v>
      </c>
      <c r="KN109" s="48">
        <f t="shared" si="461"/>
        <v>0</v>
      </c>
      <c r="KO109" s="48">
        <f t="shared" si="461"/>
        <v>0</v>
      </c>
      <c r="KP109" s="48">
        <f t="shared" si="461"/>
        <v>0</v>
      </c>
      <c r="KQ109" s="48">
        <f t="shared" si="461"/>
        <v>0</v>
      </c>
      <c r="KR109" s="48">
        <f t="shared" si="461"/>
        <v>0</v>
      </c>
      <c r="KS109" s="48">
        <f t="shared" si="461"/>
        <v>0</v>
      </c>
      <c r="KT109" s="48">
        <f t="shared" si="461"/>
        <v>0</v>
      </c>
      <c r="KU109" s="48">
        <f t="shared" si="461"/>
        <v>0</v>
      </c>
      <c r="KV109" s="48">
        <f t="shared" si="461"/>
        <v>0</v>
      </c>
      <c r="KW109" s="48">
        <f t="shared" si="462"/>
        <v>0</v>
      </c>
      <c r="KX109" s="48">
        <f t="shared" si="462"/>
        <v>0</v>
      </c>
      <c r="KY109" s="48">
        <f t="shared" si="462"/>
        <v>0</v>
      </c>
      <c r="KZ109" s="48">
        <f t="shared" si="462"/>
        <v>0</v>
      </c>
      <c r="LA109" s="48">
        <f t="shared" si="462"/>
        <v>0</v>
      </c>
      <c r="LB109" s="48">
        <f t="shared" si="462"/>
        <v>0</v>
      </c>
      <c r="LC109" s="48">
        <f t="shared" si="462"/>
        <v>0</v>
      </c>
      <c r="LD109" s="48">
        <f t="shared" si="462"/>
        <v>0</v>
      </c>
      <c r="LE109" s="48">
        <f t="shared" si="462"/>
        <v>0</v>
      </c>
      <c r="LF109" s="48">
        <f t="shared" si="462"/>
        <v>0</v>
      </c>
      <c r="LG109" s="48">
        <f t="shared" si="463"/>
        <v>0</v>
      </c>
      <c r="LH109" s="48">
        <f t="shared" si="463"/>
        <v>0</v>
      </c>
      <c r="LI109" s="48">
        <f t="shared" si="463"/>
        <v>0</v>
      </c>
      <c r="LJ109" s="48">
        <f t="shared" si="463"/>
        <v>0</v>
      </c>
      <c r="LK109" s="48">
        <f t="shared" si="463"/>
        <v>0</v>
      </c>
      <c r="LL109" s="48">
        <f t="shared" si="463"/>
        <v>0</v>
      </c>
      <c r="LM109" s="48">
        <f t="shared" si="463"/>
        <v>0</v>
      </c>
      <c r="LN109" s="48">
        <f t="shared" si="463"/>
        <v>0</v>
      </c>
      <c r="LO109" s="48">
        <f t="shared" si="463"/>
        <v>0</v>
      </c>
      <c r="LP109" s="48">
        <f t="shared" si="463"/>
        <v>0</v>
      </c>
      <c r="LQ109" s="48">
        <f t="shared" si="464"/>
        <v>0</v>
      </c>
      <c r="LR109" s="48">
        <f t="shared" si="464"/>
        <v>0</v>
      </c>
      <c r="LS109" s="48">
        <f t="shared" si="464"/>
        <v>0</v>
      </c>
      <c r="LT109" s="48">
        <f t="shared" si="464"/>
        <v>0</v>
      </c>
      <c r="LU109" s="48">
        <f t="shared" si="464"/>
        <v>0</v>
      </c>
      <c r="LV109" s="48">
        <f t="shared" si="464"/>
        <v>0</v>
      </c>
      <c r="LW109" s="48">
        <f t="shared" si="464"/>
        <v>4.4751983576649488E-5</v>
      </c>
      <c r="LX109" s="48">
        <f t="shared" si="464"/>
        <v>1.1151658490373781E-4</v>
      </c>
      <c r="LY109" s="48">
        <f t="shared" si="464"/>
        <v>2.5595687974807398E-4</v>
      </c>
      <c r="LZ109" s="48">
        <f t="shared" si="464"/>
        <v>5.8604981628922268E-4</v>
      </c>
      <c r="MA109" s="48">
        <f t="shared" si="465"/>
        <v>1.3658629589843377E-3</v>
      </c>
      <c r="MB109" s="48">
        <f t="shared" si="465"/>
        <v>3.2093238342923826E-3</v>
      </c>
      <c r="MC109" s="48">
        <f t="shared" si="465"/>
        <v>7.8504339864859992E-3</v>
      </c>
      <c r="MD109" s="48">
        <f t="shared" si="465"/>
        <v>1.2976985830460603E-2</v>
      </c>
      <c r="ME109" s="48">
        <f t="shared" si="465"/>
        <v>6.7154609757989992E-3</v>
      </c>
      <c r="MF109" s="48">
        <f t="shared" si="465"/>
        <v>0</v>
      </c>
      <c r="MG109" s="48">
        <f t="shared" si="465"/>
        <v>0</v>
      </c>
      <c r="MH109" s="48">
        <f t="shared" si="465"/>
        <v>0</v>
      </c>
      <c r="MI109" s="48">
        <f t="shared" si="465"/>
        <v>0</v>
      </c>
      <c r="MJ109" s="48">
        <f t="shared" si="465"/>
        <v>0</v>
      </c>
      <c r="MK109" s="48">
        <f t="shared" si="466"/>
        <v>0</v>
      </c>
      <c r="ML109" s="48">
        <f t="shared" si="466"/>
        <v>0</v>
      </c>
      <c r="MM109" s="48">
        <f t="shared" si="466"/>
        <v>0</v>
      </c>
      <c r="MN109" s="48">
        <f t="shared" si="466"/>
        <v>0</v>
      </c>
      <c r="MO109" s="48">
        <f t="shared" si="466"/>
        <v>0</v>
      </c>
      <c r="MP109" s="48">
        <f t="shared" si="466"/>
        <v>0</v>
      </c>
      <c r="MQ109" s="48">
        <f t="shared" si="466"/>
        <v>0</v>
      </c>
      <c r="MR109" s="48">
        <f t="shared" si="466"/>
        <v>0</v>
      </c>
      <c r="MS109" s="48">
        <f t="shared" si="466"/>
        <v>0</v>
      </c>
      <c r="MT109" s="48">
        <f t="shared" si="466"/>
        <v>0</v>
      </c>
      <c r="MU109" s="48">
        <f t="shared" si="467"/>
        <v>0</v>
      </c>
      <c r="MV109" s="48">
        <f t="shared" si="467"/>
        <v>0</v>
      </c>
      <c r="MW109" s="48">
        <f t="shared" si="467"/>
        <v>0</v>
      </c>
      <c r="MX109" s="48">
        <f t="shared" si="467"/>
        <v>0</v>
      </c>
      <c r="MY109" s="48">
        <f t="shared" si="467"/>
        <v>0</v>
      </c>
      <c r="MZ109" s="48">
        <f t="shared" si="467"/>
        <v>0</v>
      </c>
      <c r="NA109" s="48">
        <f t="shared" si="467"/>
        <v>0</v>
      </c>
      <c r="NB109" s="48">
        <f t="shared" si="467"/>
        <v>0</v>
      </c>
      <c r="NC109" s="48">
        <f t="shared" si="467"/>
        <v>0</v>
      </c>
      <c r="ND109" s="48">
        <f t="shared" si="467"/>
        <v>0</v>
      </c>
      <c r="NE109" s="48">
        <f t="shared" si="468"/>
        <v>0</v>
      </c>
      <c r="NF109" s="48">
        <f t="shared" si="468"/>
        <v>0</v>
      </c>
      <c r="NG109" s="48">
        <f t="shared" si="468"/>
        <v>0</v>
      </c>
      <c r="NH109" s="48">
        <f t="shared" si="468"/>
        <v>0</v>
      </c>
      <c r="NI109" s="48">
        <f t="shared" si="468"/>
        <v>0</v>
      </c>
      <c r="NJ109" s="48">
        <f t="shared" si="468"/>
        <v>0</v>
      </c>
      <c r="NK109" s="48">
        <f t="shared" si="468"/>
        <v>0</v>
      </c>
      <c r="NL109" s="48">
        <f t="shared" si="468"/>
        <v>0</v>
      </c>
      <c r="NM109" s="48">
        <f t="shared" si="468"/>
        <v>0</v>
      </c>
      <c r="NN109" s="48">
        <f t="shared" si="468"/>
        <v>0</v>
      </c>
      <c r="NO109" s="48">
        <f t="shared" si="469"/>
        <v>0</v>
      </c>
      <c r="NP109" s="48">
        <f t="shared" si="469"/>
        <v>0</v>
      </c>
      <c r="NQ109" s="48">
        <f t="shared" si="469"/>
        <v>0</v>
      </c>
      <c r="NR109" s="48">
        <f t="shared" si="469"/>
        <v>0</v>
      </c>
      <c r="NS109" s="48">
        <f t="shared" si="469"/>
        <v>0</v>
      </c>
      <c r="NT109" s="48">
        <f t="shared" si="469"/>
        <v>0</v>
      </c>
      <c r="NU109" s="48">
        <f t="shared" si="469"/>
        <v>0</v>
      </c>
      <c r="NV109" s="48">
        <f t="shared" si="469"/>
        <v>0</v>
      </c>
      <c r="NW109" s="48">
        <f t="shared" si="469"/>
        <v>0</v>
      </c>
      <c r="NX109" s="48">
        <f t="shared" si="469"/>
        <v>0</v>
      </c>
      <c r="NY109" s="48">
        <f t="shared" si="470"/>
        <v>0</v>
      </c>
      <c r="NZ109" s="48">
        <f t="shared" si="470"/>
        <v>0</v>
      </c>
      <c r="OA109" s="48">
        <f t="shared" si="470"/>
        <v>0</v>
      </c>
      <c r="OB109" s="48">
        <f t="shared" si="470"/>
        <v>0</v>
      </c>
      <c r="OC109" s="48">
        <f t="shared" si="470"/>
        <v>0</v>
      </c>
      <c r="OD109" s="48">
        <f t="shared" si="470"/>
        <v>0</v>
      </c>
      <c r="OE109" s="48">
        <f t="shared" si="470"/>
        <v>0</v>
      </c>
      <c r="OF109" s="48">
        <f t="shared" si="470"/>
        <v>0</v>
      </c>
      <c r="OG109" s="48">
        <f t="shared" si="470"/>
        <v>0</v>
      </c>
      <c r="OH109" s="48">
        <f t="shared" si="470"/>
        <v>0</v>
      </c>
      <c r="OI109" s="48">
        <f t="shared" si="471"/>
        <v>0</v>
      </c>
      <c r="OJ109" s="48">
        <f t="shared" si="471"/>
        <v>0</v>
      </c>
      <c r="OK109" s="48">
        <f t="shared" si="471"/>
        <v>0</v>
      </c>
      <c r="OL109" s="48">
        <f t="shared" si="471"/>
        <v>0</v>
      </c>
      <c r="OM109" s="48">
        <f t="shared" si="471"/>
        <v>0</v>
      </c>
      <c r="ON109" s="48">
        <f t="shared" si="471"/>
        <v>0</v>
      </c>
      <c r="OO109" s="48">
        <f t="shared" si="471"/>
        <v>0</v>
      </c>
      <c r="OP109" s="48">
        <f t="shared" si="471"/>
        <v>0</v>
      </c>
      <c r="OQ109" s="48">
        <f t="shared" si="471"/>
        <v>0</v>
      </c>
      <c r="OR109" s="48">
        <f t="shared" si="471"/>
        <v>0</v>
      </c>
      <c r="OS109" s="48">
        <f t="shared" si="472"/>
        <v>0</v>
      </c>
      <c r="OT109" s="48">
        <f t="shared" si="472"/>
        <v>0</v>
      </c>
      <c r="OU109" s="48">
        <f t="shared" si="472"/>
        <v>0</v>
      </c>
      <c r="OV109" s="48">
        <f t="shared" si="472"/>
        <v>0</v>
      </c>
      <c r="OW109" s="48">
        <f t="shared" si="472"/>
        <v>0</v>
      </c>
      <c r="OX109" s="48">
        <f t="shared" si="472"/>
        <v>0</v>
      </c>
      <c r="OY109" s="48">
        <f t="shared" si="472"/>
        <v>0</v>
      </c>
      <c r="OZ109" s="48">
        <f t="shared" si="472"/>
        <v>0</v>
      </c>
      <c r="PA109" s="48">
        <f t="shared" si="472"/>
        <v>0</v>
      </c>
      <c r="PB109" s="48">
        <f t="shared" si="472"/>
        <v>0</v>
      </c>
      <c r="PC109" s="48">
        <f t="shared" si="473"/>
        <v>0</v>
      </c>
      <c r="PD109" s="48">
        <f t="shared" si="473"/>
        <v>0</v>
      </c>
      <c r="PE109" s="48">
        <f t="shared" si="473"/>
        <v>0</v>
      </c>
      <c r="PF109" s="48">
        <f t="shared" si="473"/>
        <v>0</v>
      </c>
      <c r="PG109" s="48">
        <f t="shared" si="473"/>
        <v>0</v>
      </c>
      <c r="PH109" s="48">
        <f t="shared" si="473"/>
        <v>0</v>
      </c>
      <c r="PI109" s="48">
        <f t="shared" si="473"/>
        <v>0</v>
      </c>
      <c r="PJ109" s="48">
        <f t="shared" si="473"/>
        <v>0</v>
      </c>
      <c r="PK109" s="48">
        <f t="shared" si="473"/>
        <v>0</v>
      </c>
      <c r="PL109" s="48">
        <f t="shared" si="473"/>
        <v>0</v>
      </c>
      <c r="PM109" s="48">
        <f t="shared" si="473"/>
        <v>0</v>
      </c>
      <c r="PN109" s="48">
        <f t="shared" si="473"/>
        <v>0</v>
      </c>
    </row>
    <row r="110" spans="1:430" x14ac:dyDescent="0.3">
      <c r="A110" s="34">
        <v>1.8</v>
      </c>
      <c r="B110" s="34">
        <v>18</v>
      </c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S110" s="22"/>
      <c r="W110" s="46">
        <v>107</v>
      </c>
      <c r="X110" s="49">
        <f t="shared" si="308"/>
        <v>535</v>
      </c>
      <c r="Y110" s="52" t="str">
        <f t="shared" si="430"/>
        <v/>
      </c>
      <c r="Z110" s="63">
        <f t="shared" si="431"/>
        <v>0</v>
      </c>
      <c r="AA110" s="50">
        <f t="shared" si="474"/>
        <v>0</v>
      </c>
      <c r="AB110" s="50">
        <v>0</v>
      </c>
      <c r="AC110" s="62">
        <f t="shared" si="435"/>
        <v>211.7758949671387</v>
      </c>
      <c r="AD110" s="54"/>
      <c r="AE110" s="46">
        <v>108</v>
      </c>
      <c r="AF110" s="51">
        <f t="shared" si="432"/>
        <v>0</v>
      </c>
      <c r="AG110" s="51">
        <f t="shared" si="436"/>
        <v>0</v>
      </c>
      <c r="AH110" s="51">
        <f t="shared" si="436"/>
        <v>0</v>
      </c>
      <c r="AI110" s="51">
        <f t="shared" si="436"/>
        <v>0</v>
      </c>
      <c r="AJ110" s="51">
        <f t="shared" si="436"/>
        <v>0</v>
      </c>
      <c r="AK110" s="51">
        <f t="shared" si="436"/>
        <v>0</v>
      </c>
      <c r="AL110" s="51">
        <f t="shared" si="436"/>
        <v>0</v>
      </c>
      <c r="AM110" s="51">
        <f t="shared" si="436"/>
        <v>0</v>
      </c>
      <c r="AN110" s="51">
        <f t="shared" si="436"/>
        <v>0</v>
      </c>
      <c r="AO110" s="51">
        <f t="shared" si="436"/>
        <v>0</v>
      </c>
      <c r="AP110" s="51">
        <f t="shared" si="436"/>
        <v>0</v>
      </c>
      <c r="AQ110" s="51">
        <f t="shared" si="437"/>
        <v>0</v>
      </c>
      <c r="AR110" s="51">
        <f t="shared" si="437"/>
        <v>0</v>
      </c>
      <c r="AS110" s="51">
        <f t="shared" si="437"/>
        <v>0</v>
      </c>
      <c r="AT110" s="51">
        <f t="shared" si="437"/>
        <v>0</v>
      </c>
      <c r="AU110" s="51">
        <f t="shared" si="437"/>
        <v>0</v>
      </c>
      <c r="AV110" s="51">
        <f t="shared" si="437"/>
        <v>0</v>
      </c>
      <c r="AW110" s="51">
        <f t="shared" si="437"/>
        <v>0</v>
      </c>
      <c r="AX110" s="51">
        <f t="shared" si="437"/>
        <v>0</v>
      </c>
      <c r="AY110" s="51">
        <f t="shared" si="437"/>
        <v>0</v>
      </c>
      <c r="AZ110" s="51">
        <f t="shared" si="437"/>
        <v>0</v>
      </c>
      <c r="BA110" s="51">
        <f t="shared" si="438"/>
        <v>0</v>
      </c>
      <c r="BB110" s="51">
        <f t="shared" si="438"/>
        <v>0</v>
      </c>
      <c r="BC110" s="51">
        <f t="shared" si="438"/>
        <v>0</v>
      </c>
      <c r="BD110" s="51">
        <f t="shared" si="438"/>
        <v>0</v>
      </c>
      <c r="BE110" s="51">
        <f t="shared" si="438"/>
        <v>0</v>
      </c>
      <c r="BF110" s="51">
        <f t="shared" si="438"/>
        <v>0</v>
      </c>
      <c r="BG110" s="51">
        <f t="shared" si="438"/>
        <v>0</v>
      </c>
      <c r="BH110" s="51">
        <f t="shared" si="438"/>
        <v>0</v>
      </c>
      <c r="BI110" s="51">
        <f t="shared" si="438"/>
        <v>0</v>
      </c>
      <c r="BJ110" s="51">
        <f t="shared" si="438"/>
        <v>0</v>
      </c>
      <c r="BK110" s="51">
        <f t="shared" si="439"/>
        <v>0</v>
      </c>
      <c r="BL110" s="51">
        <f t="shared" si="439"/>
        <v>0</v>
      </c>
      <c r="BM110" s="51">
        <f t="shared" si="439"/>
        <v>0</v>
      </c>
      <c r="BN110" s="51">
        <f t="shared" si="439"/>
        <v>0</v>
      </c>
      <c r="BO110" s="51">
        <f t="shared" si="439"/>
        <v>0</v>
      </c>
      <c r="BP110" s="51">
        <f t="shared" si="439"/>
        <v>0</v>
      </c>
      <c r="BQ110" s="51">
        <f t="shared" si="439"/>
        <v>0</v>
      </c>
      <c r="BR110" s="51">
        <f t="shared" si="439"/>
        <v>0</v>
      </c>
      <c r="BS110" s="51">
        <f t="shared" si="439"/>
        <v>0</v>
      </c>
      <c r="BT110" s="51">
        <f t="shared" si="439"/>
        <v>0</v>
      </c>
      <c r="BU110" s="51">
        <f t="shared" si="440"/>
        <v>0</v>
      </c>
      <c r="BV110" s="51">
        <f t="shared" si="440"/>
        <v>0</v>
      </c>
      <c r="BW110" s="51">
        <f t="shared" si="440"/>
        <v>0</v>
      </c>
      <c r="BX110" s="51">
        <f t="shared" si="440"/>
        <v>0</v>
      </c>
      <c r="BY110" s="51">
        <f t="shared" si="440"/>
        <v>0</v>
      </c>
      <c r="BZ110" s="51">
        <f t="shared" si="440"/>
        <v>0</v>
      </c>
      <c r="CA110" s="51">
        <f t="shared" si="440"/>
        <v>0</v>
      </c>
      <c r="CB110" s="51">
        <f t="shared" si="440"/>
        <v>0</v>
      </c>
      <c r="CC110" s="51">
        <f t="shared" si="440"/>
        <v>0</v>
      </c>
      <c r="CD110" s="51">
        <f t="shared" si="440"/>
        <v>0</v>
      </c>
      <c r="CE110" s="51">
        <f t="shared" si="441"/>
        <v>0</v>
      </c>
      <c r="CF110" s="51">
        <f t="shared" si="441"/>
        <v>0</v>
      </c>
      <c r="CG110" s="51">
        <f t="shared" si="441"/>
        <v>0</v>
      </c>
      <c r="CH110" s="51">
        <f t="shared" si="441"/>
        <v>0</v>
      </c>
      <c r="CI110" s="51">
        <f t="shared" si="441"/>
        <v>0</v>
      </c>
      <c r="CJ110" s="51">
        <f t="shared" si="441"/>
        <v>0</v>
      </c>
      <c r="CK110" s="51">
        <f t="shared" si="441"/>
        <v>0</v>
      </c>
      <c r="CL110" s="51">
        <f t="shared" si="441"/>
        <v>0</v>
      </c>
      <c r="CM110" s="51">
        <f t="shared" si="441"/>
        <v>0</v>
      </c>
      <c r="CN110" s="51">
        <f t="shared" si="441"/>
        <v>0</v>
      </c>
      <c r="CO110" s="51">
        <f t="shared" si="442"/>
        <v>0</v>
      </c>
      <c r="CP110" s="51">
        <f t="shared" si="442"/>
        <v>0</v>
      </c>
      <c r="CQ110" s="51">
        <f t="shared" si="442"/>
        <v>0</v>
      </c>
      <c r="CR110" s="51">
        <f t="shared" si="442"/>
        <v>0</v>
      </c>
      <c r="CS110" s="51">
        <f t="shared" si="442"/>
        <v>0</v>
      </c>
      <c r="CT110" s="51">
        <f t="shared" si="442"/>
        <v>0</v>
      </c>
      <c r="CU110" s="51">
        <f t="shared" si="442"/>
        <v>0</v>
      </c>
      <c r="CV110" s="51">
        <f t="shared" si="442"/>
        <v>0</v>
      </c>
      <c r="CW110" s="51">
        <f t="shared" si="442"/>
        <v>0</v>
      </c>
      <c r="CX110" s="51">
        <f t="shared" si="442"/>
        <v>0</v>
      </c>
      <c r="CY110" s="51">
        <f t="shared" si="443"/>
        <v>0</v>
      </c>
      <c r="CZ110" s="51">
        <f t="shared" si="443"/>
        <v>0</v>
      </c>
      <c r="DA110" s="51">
        <f t="shared" si="443"/>
        <v>0</v>
      </c>
      <c r="DB110" s="51">
        <f t="shared" si="443"/>
        <v>0</v>
      </c>
      <c r="DC110" s="51">
        <f t="shared" si="443"/>
        <v>0</v>
      </c>
      <c r="DD110" s="51">
        <f t="shared" si="443"/>
        <v>0</v>
      </c>
      <c r="DE110" s="51">
        <f t="shared" si="443"/>
        <v>0</v>
      </c>
      <c r="DF110" s="51">
        <f t="shared" si="443"/>
        <v>0</v>
      </c>
      <c r="DG110" s="51">
        <f t="shared" si="443"/>
        <v>0</v>
      </c>
      <c r="DH110" s="51">
        <f t="shared" si="443"/>
        <v>0</v>
      </c>
      <c r="DI110" s="51">
        <f t="shared" si="444"/>
        <v>0</v>
      </c>
      <c r="DJ110" s="51">
        <f t="shared" si="444"/>
        <v>0</v>
      </c>
      <c r="DK110" s="51">
        <f t="shared" si="444"/>
        <v>0</v>
      </c>
      <c r="DL110" s="51">
        <f t="shared" si="444"/>
        <v>0</v>
      </c>
      <c r="DM110" s="51">
        <f t="shared" si="444"/>
        <v>0</v>
      </c>
      <c r="DN110" s="51">
        <f t="shared" si="444"/>
        <v>0</v>
      </c>
      <c r="DO110" s="51">
        <f t="shared" si="444"/>
        <v>1.4372901692793086E-5</v>
      </c>
      <c r="DP110" s="51">
        <f t="shared" si="444"/>
        <v>2.7857067307628778E-5</v>
      </c>
      <c r="DQ110" s="51">
        <f t="shared" si="444"/>
        <v>4.1075027703360157E-5</v>
      </c>
      <c r="DR110" s="51">
        <f t="shared" si="444"/>
        <v>5.9699549011322866E-5</v>
      </c>
      <c r="DS110" s="51">
        <f t="shared" si="445"/>
        <v>8.7540741517313391E-5</v>
      </c>
      <c r="DT110" s="51">
        <f t="shared" si="445"/>
        <v>1.2837388479443857E-4</v>
      </c>
      <c r="DU110" s="51">
        <f t="shared" si="445"/>
        <v>1.8776725283595457E-4</v>
      </c>
      <c r="DV110" s="51">
        <f t="shared" si="445"/>
        <v>2.7490993918839258E-4</v>
      </c>
      <c r="DW110" s="51">
        <f t="shared" si="445"/>
        <v>4.0443968208431289E-4</v>
      </c>
      <c r="DX110" s="51">
        <f t="shared" si="445"/>
        <v>5.9827068957529241E-4</v>
      </c>
      <c r="DY110" s="51">
        <f t="shared" si="445"/>
        <v>8.8742146466493359E-4</v>
      </c>
      <c r="DZ110" s="51">
        <f t="shared" si="445"/>
        <v>1.3138426304416823E-3</v>
      </c>
      <c r="EA110" s="51">
        <f t="shared" si="445"/>
        <v>1.9322447552118155E-3</v>
      </c>
      <c r="EB110" s="51">
        <f t="shared" si="445"/>
        <v>2.9578823769679957E-3</v>
      </c>
      <c r="EC110" s="51">
        <f t="shared" si="446"/>
        <v>4.3725776573519236E-3</v>
      </c>
      <c r="ED110" s="51">
        <f t="shared" si="446"/>
        <v>5.6037913669719245E-3</v>
      </c>
      <c r="EE110" s="51">
        <f t="shared" si="446"/>
        <v>6.0067150249743864E-3</v>
      </c>
      <c r="EF110" s="51">
        <f t="shared" si="446"/>
        <v>5.0334268353983951E-3</v>
      </c>
      <c r="EG110" s="51">
        <f t="shared" si="446"/>
        <v>2.648818732339102E-3</v>
      </c>
      <c r="EH110" s="51">
        <f t="shared" si="446"/>
        <v>7.6072713075802073E-4</v>
      </c>
      <c r="EI110" s="51">
        <f t="shared" si="446"/>
        <v>0</v>
      </c>
      <c r="EJ110" s="51">
        <f t="shared" si="446"/>
        <v>0</v>
      </c>
      <c r="EK110" s="51">
        <f t="shared" si="446"/>
        <v>0</v>
      </c>
      <c r="EL110" s="51">
        <f t="shared" si="446"/>
        <v>0</v>
      </c>
      <c r="EM110" s="51">
        <f t="shared" si="447"/>
        <v>0</v>
      </c>
      <c r="EN110" s="51">
        <f t="shared" si="447"/>
        <v>0</v>
      </c>
      <c r="EO110" s="51">
        <f t="shared" si="447"/>
        <v>0</v>
      </c>
      <c r="EP110" s="51">
        <f t="shared" si="447"/>
        <v>0</v>
      </c>
      <c r="EQ110" s="51">
        <f t="shared" si="447"/>
        <v>0</v>
      </c>
      <c r="ER110" s="51">
        <f t="shared" si="447"/>
        <v>0</v>
      </c>
      <c r="ES110" s="51">
        <f t="shared" si="447"/>
        <v>0</v>
      </c>
      <c r="ET110" s="51">
        <f t="shared" si="447"/>
        <v>0</v>
      </c>
      <c r="EU110" s="51">
        <f t="shared" si="447"/>
        <v>0</v>
      </c>
      <c r="EV110" s="51">
        <f t="shared" si="447"/>
        <v>0</v>
      </c>
      <c r="EW110" s="51">
        <f t="shared" si="448"/>
        <v>0</v>
      </c>
      <c r="EX110" s="51">
        <f t="shared" si="448"/>
        <v>0</v>
      </c>
      <c r="EY110" s="51">
        <f t="shared" si="448"/>
        <v>0</v>
      </c>
      <c r="EZ110" s="51">
        <f t="shared" si="448"/>
        <v>0</v>
      </c>
      <c r="FA110" s="51">
        <f t="shared" si="448"/>
        <v>0</v>
      </c>
      <c r="FB110" s="51">
        <f t="shared" si="448"/>
        <v>0</v>
      </c>
      <c r="FC110" s="51">
        <f t="shared" si="448"/>
        <v>0</v>
      </c>
      <c r="FD110" s="51">
        <f t="shared" si="448"/>
        <v>0</v>
      </c>
      <c r="FE110" s="51">
        <f t="shared" si="448"/>
        <v>0</v>
      </c>
      <c r="FF110" s="51">
        <f t="shared" si="448"/>
        <v>0</v>
      </c>
      <c r="FG110" s="51">
        <f t="shared" si="449"/>
        <v>0</v>
      </c>
      <c r="FH110" s="51">
        <f t="shared" si="449"/>
        <v>0</v>
      </c>
      <c r="FI110" s="51">
        <f t="shared" si="449"/>
        <v>0</v>
      </c>
      <c r="FJ110" s="51">
        <f t="shared" si="449"/>
        <v>0</v>
      </c>
      <c r="FK110" s="51">
        <f t="shared" si="449"/>
        <v>0</v>
      </c>
      <c r="FL110" s="51">
        <f t="shared" si="449"/>
        <v>0</v>
      </c>
      <c r="FM110" s="51">
        <f t="shared" si="449"/>
        <v>0</v>
      </c>
      <c r="FN110" s="51">
        <f t="shared" si="449"/>
        <v>0</v>
      </c>
      <c r="FO110" s="51">
        <f t="shared" si="449"/>
        <v>0</v>
      </c>
      <c r="FP110" s="51">
        <f t="shared" si="449"/>
        <v>0</v>
      </c>
      <c r="FQ110" s="51">
        <f t="shared" si="450"/>
        <v>0</v>
      </c>
      <c r="FR110" s="51">
        <f t="shared" si="450"/>
        <v>0</v>
      </c>
      <c r="FS110" s="51">
        <f t="shared" si="450"/>
        <v>0</v>
      </c>
      <c r="FT110" s="51">
        <f t="shared" si="450"/>
        <v>0</v>
      </c>
      <c r="FU110" s="51">
        <f t="shared" si="450"/>
        <v>0</v>
      </c>
      <c r="FV110" s="51">
        <f t="shared" si="450"/>
        <v>0</v>
      </c>
      <c r="FW110" s="51">
        <f t="shared" si="450"/>
        <v>0</v>
      </c>
      <c r="FX110" s="51">
        <f t="shared" si="450"/>
        <v>0</v>
      </c>
      <c r="FY110" s="51">
        <f t="shared" si="450"/>
        <v>0</v>
      </c>
      <c r="FZ110" s="51">
        <f t="shared" si="450"/>
        <v>0</v>
      </c>
      <c r="GA110" s="51">
        <f t="shared" si="451"/>
        <v>0</v>
      </c>
      <c r="GB110" s="51">
        <f t="shared" si="451"/>
        <v>0</v>
      </c>
      <c r="GC110" s="51">
        <f t="shared" si="451"/>
        <v>0</v>
      </c>
      <c r="GD110" s="51">
        <f t="shared" si="451"/>
        <v>0</v>
      </c>
      <c r="GE110" s="51">
        <f t="shared" si="451"/>
        <v>0</v>
      </c>
      <c r="GF110" s="51">
        <f t="shared" si="451"/>
        <v>0</v>
      </c>
      <c r="GG110" s="51">
        <f t="shared" si="451"/>
        <v>0</v>
      </c>
      <c r="GH110" s="51">
        <f t="shared" si="451"/>
        <v>0</v>
      </c>
      <c r="GI110" s="51">
        <f t="shared" si="451"/>
        <v>0</v>
      </c>
      <c r="GJ110" s="51">
        <f t="shared" si="451"/>
        <v>0</v>
      </c>
      <c r="GK110" s="51">
        <f t="shared" si="452"/>
        <v>0</v>
      </c>
      <c r="GL110" s="51">
        <f t="shared" si="452"/>
        <v>0</v>
      </c>
      <c r="GM110" s="51">
        <f t="shared" si="452"/>
        <v>0</v>
      </c>
      <c r="GN110" s="51">
        <f t="shared" si="452"/>
        <v>0</v>
      </c>
      <c r="GO110" s="51">
        <f t="shared" si="452"/>
        <v>0</v>
      </c>
      <c r="GP110" s="51">
        <f t="shared" si="452"/>
        <v>0</v>
      </c>
      <c r="GQ110" s="51">
        <f t="shared" si="452"/>
        <v>0</v>
      </c>
      <c r="GR110" s="51">
        <f t="shared" si="452"/>
        <v>0</v>
      </c>
      <c r="GS110" s="51">
        <f t="shared" si="452"/>
        <v>0</v>
      </c>
      <c r="GT110" s="51">
        <f t="shared" si="452"/>
        <v>0</v>
      </c>
      <c r="GU110" s="51">
        <f t="shared" si="453"/>
        <v>0</v>
      </c>
      <c r="GV110" s="51">
        <f t="shared" si="453"/>
        <v>0</v>
      </c>
      <c r="GW110" s="51">
        <f t="shared" si="453"/>
        <v>0</v>
      </c>
      <c r="GX110" s="51">
        <f t="shared" si="453"/>
        <v>0</v>
      </c>
      <c r="GY110" s="51">
        <f t="shared" si="453"/>
        <v>0</v>
      </c>
      <c r="GZ110" s="51">
        <f t="shared" si="453"/>
        <v>0</v>
      </c>
      <c r="HA110" s="51">
        <f t="shared" si="453"/>
        <v>0</v>
      </c>
      <c r="HB110" s="51">
        <f t="shared" si="453"/>
        <v>0</v>
      </c>
      <c r="HC110" s="51">
        <f t="shared" si="453"/>
        <v>0</v>
      </c>
      <c r="HD110" s="51">
        <f t="shared" si="453"/>
        <v>0</v>
      </c>
      <c r="HE110" s="51">
        <f t="shared" si="454"/>
        <v>0</v>
      </c>
      <c r="HF110" s="51">
        <f t="shared" si="454"/>
        <v>0</v>
      </c>
      <c r="HG110" s="51">
        <f t="shared" si="454"/>
        <v>0</v>
      </c>
      <c r="HH110" s="51">
        <f t="shared" si="454"/>
        <v>0</v>
      </c>
      <c r="HI110" s="51">
        <f t="shared" si="454"/>
        <v>0</v>
      </c>
      <c r="HJ110" s="51">
        <f t="shared" si="454"/>
        <v>0</v>
      </c>
      <c r="HK110" s="51">
        <f t="shared" si="454"/>
        <v>0</v>
      </c>
      <c r="HL110" s="51">
        <f t="shared" si="454"/>
        <v>0</v>
      </c>
      <c r="HM110" s="51">
        <f t="shared" si="454"/>
        <v>0</v>
      </c>
      <c r="HN110" s="51">
        <f t="shared" si="454"/>
        <v>0</v>
      </c>
      <c r="HO110" s="51">
        <f t="shared" si="454"/>
        <v>0</v>
      </c>
      <c r="HP110" s="51">
        <f t="shared" si="454"/>
        <v>0</v>
      </c>
      <c r="HR110" s="46">
        <v>107</v>
      </c>
      <c r="HS110" s="49">
        <f t="shared" si="310"/>
        <v>535</v>
      </c>
      <c r="HT110" s="52" t="str">
        <f t="shared" si="311"/>
        <v/>
      </c>
      <c r="HU110" s="63">
        <f t="shared" si="312"/>
        <v>0</v>
      </c>
      <c r="HV110" s="50">
        <f t="shared" si="475"/>
        <v>0</v>
      </c>
      <c r="HW110" s="50" t="str">
        <f t="shared" si="433"/>
        <v>08:55</v>
      </c>
      <c r="HX110" s="50">
        <v>0</v>
      </c>
      <c r="HY110" s="62">
        <f>HY109+HX110*Escenario1!$D$15*0.06</f>
        <v>468.72665229745769</v>
      </c>
      <c r="HZ110" s="50">
        <f t="shared" si="313"/>
        <v>0</v>
      </c>
      <c r="IA110" s="64">
        <f>IA109+HZ110*Escenario1!$D$15*0.06</f>
        <v>258.16395932323189</v>
      </c>
      <c r="IB110" s="54"/>
      <c r="IC110" s="47">
        <v>108</v>
      </c>
      <c r="ID110" s="48">
        <f t="shared" si="434"/>
        <v>0</v>
      </c>
      <c r="IE110" s="48">
        <f t="shared" si="455"/>
        <v>0</v>
      </c>
      <c r="IF110" s="48">
        <f t="shared" si="455"/>
        <v>0</v>
      </c>
      <c r="IG110" s="48">
        <f t="shared" si="455"/>
        <v>0</v>
      </c>
      <c r="IH110" s="48">
        <f t="shared" si="455"/>
        <v>0</v>
      </c>
      <c r="II110" s="48">
        <f t="shared" si="455"/>
        <v>0</v>
      </c>
      <c r="IJ110" s="48">
        <f t="shared" si="455"/>
        <v>0</v>
      </c>
      <c r="IK110" s="48">
        <f t="shared" si="455"/>
        <v>0</v>
      </c>
      <c r="IL110" s="48">
        <f t="shared" si="455"/>
        <v>0</v>
      </c>
      <c r="IM110" s="48">
        <f t="shared" si="455"/>
        <v>0</v>
      </c>
      <c r="IN110" s="48">
        <f t="shared" si="455"/>
        <v>0</v>
      </c>
      <c r="IO110" s="48">
        <f t="shared" si="456"/>
        <v>0</v>
      </c>
      <c r="IP110" s="48">
        <f t="shared" si="456"/>
        <v>0</v>
      </c>
      <c r="IQ110" s="48">
        <f t="shared" si="456"/>
        <v>0</v>
      </c>
      <c r="IR110" s="48">
        <f t="shared" si="456"/>
        <v>0</v>
      </c>
      <c r="IS110" s="48">
        <f t="shared" si="456"/>
        <v>0</v>
      </c>
      <c r="IT110" s="48">
        <f t="shared" si="456"/>
        <v>0</v>
      </c>
      <c r="IU110" s="48">
        <f t="shared" si="456"/>
        <v>0</v>
      </c>
      <c r="IV110" s="48">
        <f t="shared" si="456"/>
        <v>0</v>
      </c>
      <c r="IW110" s="48">
        <f t="shared" si="456"/>
        <v>0</v>
      </c>
      <c r="IX110" s="48">
        <f t="shared" si="456"/>
        <v>0</v>
      </c>
      <c r="IY110" s="48">
        <f t="shared" si="457"/>
        <v>0</v>
      </c>
      <c r="IZ110" s="48">
        <f t="shared" si="457"/>
        <v>0</v>
      </c>
      <c r="JA110" s="48">
        <f t="shared" si="457"/>
        <v>0</v>
      </c>
      <c r="JB110" s="48">
        <f t="shared" si="457"/>
        <v>0</v>
      </c>
      <c r="JC110" s="48">
        <f t="shared" si="457"/>
        <v>0</v>
      </c>
      <c r="JD110" s="48">
        <f t="shared" si="457"/>
        <v>0</v>
      </c>
      <c r="JE110" s="48">
        <f t="shared" si="457"/>
        <v>0</v>
      </c>
      <c r="JF110" s="48">
        <f t="shared" si="457"/>
        <v>0</v>
      </c>
      <c r="JG110" s="48">
        <f t="shared" si="457"/>
        <v>0</v>
      </c>
      <c r="JH110" s="48">
        <f t="shared" si="457"/>
        <v>0</v>
      </c>
      <c r="JI110" s="48">
        <f t="shared" si="458"/>
        <v>0</v>
      </c>
      <c r="JJ110" s="48">
        <f t="shared" si="458"/>
        <v>0</v>
      </c>
      <c r="JK110" s="48">
        <f t="shared" si="458"/>
        <v>0</v>
      </c>
      <c r="JL110" s="48">
        <f t="shared" si="458"/>
        <v>0</v>
      </c>
      <c r="JM110" s="48">
        <f t="shared" si="458"/>
        <v>0</v>
      </c>
      <c r="JN110" s="48">
        <f t="shared" si="458"/>
        <v>0</v>
      </c>
      <c r="JO110" s="48">
        <f t="shared" si="458"/>
        <v>0</v>
      </c>
      <c r="JP110" s="48">
        <f t="shared" si="458"/>
        <v>0</v>
      </c>
      <c r="JQ110" s="48">
        <f t="shared" si="458"/>
        <v>0</v>
      </c>
      <c r="JR110" s="48">
        <f t="shared" si="458"/>
        <v>0</v>
      </c>
      <c r="JS110" s="48">
        <f t="shared" si="459"/>
        <v>0</v>
      </c>
      <c r="JT110" s="48">
        <f t="shared" si="459"/>
        <v>0</v>
      </c>
      <c r="JU110" s="48">
        <f t="shared" si="459"/>
        <v>0</v>
      </c>
      <c r="JV110" s="48">
        <f t="shared" si="459"/>
        <v>0</v>
      </c>
      <c r="JW110" s="48">
        <f t="shared" si="459"/>
        <v>0</v>
      </c>
      <c r="JX110" s="48">
        <f t="shared" si="459"/>
        <v>0</v>
      </c>
      <c r="JY110" s="48">
        <f t="shared" si="459"/>
        <v>0</v>
      </c>
      <c r="JZ110" s="48">
        <f t="shared" si="459"/>
        <v>0</v>
      </c>
      <c r="KA110" s="48">
        <f t="shared" si="459"/>
        <v>0</v>
      </c>
      <c r="KB110" s="48">
        <f t="shared" si="459"/>
        <v>0</v>
      </c>
      <c r="KC110" s="48">
        <f t="shared" si="460"/>
        <v>0</v>
      </c>
      <c r="KD110" s="48">
        <f t="shared" si="460"/>
        <v>0</v>
      </c>
      <c r="KE110" s="48">
        <f t="shared" si="460"/>
        <v>0</v>
      </c>
      <c r="KF110" s="48">
        <f t="shared" si="460"/>
        <v>0</v>
      </c>
      <c r="KG110" s="48">
        <f t="shared" si="460"/>
        <v>0</v>
      </c>
      <c r="KH110" s="48">
        <f t="shared" si="460"/>
        <v>0</v>
      </c>
      <c r="KI110" s="48">
        <f t="shared" si="460"/>
        <v>0</v>
      </c>
      <c r="KJ110" s="48">
        <f t="shared" si="460"/>
        <v>0</v>
      </c>
      <c r="KK110" s="48">
        <f t="shared" si="460"/>
        <v>0</v>
      </c>
      <c r="KL110" s="48">
        <f t="shared" si="460"/>
        <v>0</v>
      </c>
      <c r="KM110" s="48">
        <f t="shared" si="461"/>
        <v>0</v>
      </c>
      <c r="KN110" s="48">
        <f t="shared" si="461"/>
        <v>0</v>
      </c>
      <c r="KO110" s="48">
        <f t="shared" si="461"/>
        <v>0</v>
      </c>
      <c r="KP110" s="48">
        <f t="shared" si="461"/>
        <v>0</v>
      </c>
      <c r="KQ110" s="48">
        <f t="shared" si="461"/>
        <v>0</v>
      </c>
      <c r="KR110" s="48">
        <f t="shared" si="461"/>
        <v>0</v>
      </c>
      <c r="KS110" s="48">
        <f t="shared" si="461"/>
        <v>0</v>
      </c>
      <c r="KT110" s="48">
        <f t="shared" si="461"/>
        <v>0</v>
      </c>
      <c r="KU110" s="48">
        <f t="shared" si="461"/>
        <v>0</v>
      </c>
      <c r="KV110" s="48">
        <f t="shared" si="461"/>
        <v>0</v>
      </c>
      <c r="KW110" s="48">
        <f t="shared" si="462"/>
        <v>0</v>
      </c>
      <c r="KX110" s="48">
        <f t="shared" si="462"/>
        <v>0</v>
      </c>
      <c r="KY110" s="48">
        <f t="shared" si="462"/>
        <v>0</v>
      </c>
      <c r="KZ110" s="48">
        <f t="shared" si="462"/>
        <v>0</v>
      </c>
      <c r="LA110" s="48">
        <f t="shared" si="462"/>
        <v>0</v>
      </c>
      <c r="LB110" s="48">
        <f t="shared" si="462"/>
        <v>0</v>
      </c>
      <c r="LC110" s="48">
        <f t="shared" si="462"/>
        <v>0</v>
      </c>
      <c r="LD110" s="48">
        <f t="shared" si="462"/>
        <v>0</v>
      </c>
      <c r="LE110" s="48">
        <f t="shared" si="462"/>
        <v>0</v>
      </c>
      <c r="LF110" s="48">
        <f t="shared" si="462"/>
        <v>0</v>
      </c>
      <c r="LG110" s="48">
        <f t="shared" si="463"/>
        <v>0</v>
      </c>
      <c r="LH110" s="48">
        <f t="shared" si="463"/>
        <v>0</v>
      </c>
      <c r="LI110" s="48">
        <f t="shared" si="463"/>
        <v>0</v>
      </c>
      <c r="LJ110" s="48">
        <f t="shared" si="463"/>
        <v>0</v>
      </c>
      <c r="LK110" s="48">
        <f t="shared" si="463"/>
        <v>0</v>
      </c>
      <c r="LL110" s="48">
        <f t="shared" si="463"/>
        <v>0</v>
      </c>
      <c r="LM110" s="48">
        <f t="shared" si="463"/>
        <v>0</v>
      </c>
      <c r="LN110" s="48">
        <f t="shared" si="463"/>
        <v>0</v>
      </c>
      <c r="LO110" s="48">
        <f t="shared" si="463"/>
        <v>0</v>
      </c>
      <c r="LP110" s="48">
        <f t="shared" si="463"/>
        <v>0</v>
      </c>
      <c r="LQ110" s="48">
        <f t="shared" si="464"/>
        <v>0</v>
      </c>
      <c r="LR110" s="48">
        <f t="shared" si="464"/>
        <v>0</v>
      </c>
      <c r="LS110" s="48">
        <f t="shared" si="464"/>
        <v>0</v>
      </c>
      <c r="LT110" s="48">
        <f t="shared" si="464"/>
        <v>0</v>
      </c>
      <c r="LU110" s="48">
        <f t="shared" si="464"/>
        <v>0</v>
      </c>
      <c r="LV110" s="48">
        <f t="shared" si="464"/>
        <v>0</v>
      </c>
      <c r="LW110" s="48">
        <f t="shared" si="464"/>
        <v>0</v>
      </c>
      <c r="LX110" s="48">
        <f t="shared" si="464"/>
        <v>4.4751983576649488E-5</v>
      </c>
      <c r="LY110" s="48">
        <f t="shared" si="464"/>
        <v>1.1151658490373781E-4</v>
      </c>
      <c r="LZ110" s="48">
        <f t="shared" si="464"/>
        <v>2.5595687974807398E-4</v>
      </c>
      <c r="MA110" s="48">
        <f t="shared" si="465"/>
        <v>5.8604981628922268E-4</v>
      </c>
      <c r="MB110" s="48">
        <f t="shared" si="465"/>
        <v>1.3658629589843377E-3</v>
      </c>
      <c r="MC110" s="48">
        <f t="shared" si="465"/>
        <v>3.2093238342923826E-3</v>
      </c>
      <c r="MD110" s="48">
        <f t="shared" si="465"/>
        <v>7.8504339864859992E-3</v>
      </c>
      <c r="ME110" s="48">
        <f t="shared" si="465"/>
        <v>1.2976985830460603E-2</v>
      </c>
      <c r="MF110" s="48">
        <f t="shared" si="465"/>
        <v>6.7154609757989992E-3</v>
      </c>
      <c r="MG110" s="48">
        <f t="shared" si="465"/>
        <v>0</v>
      </c>
      <c r="MH110" s="48">
        <f t="shared" si="465"/>
        <v>0</v>
      </c>
      <c r="MI110" s="48">
        <f t="shared" si="465"/>
        <v>0</v>
      </c>
      <c r="MJ110" s="48">
        <f t="shared" si="465"/>
        <v>0</v>
      </c>
      <c r="MK110" s="48">
        <f t="shared" si="466"/>
        <v>0</v>
      </c>
      <c r="ML110" s="48">
        <f t="shared" si="466"/>
        <v>0</v>
      </c>
      <c r="MM110" s="48">
        <f t="shared" si="466"/>
        <v>0</v>
      </c>
      <c r="MN110" s="48">
        <f t="shared" si="466"/>
        <v>0</v>
      </c>
      <c r="MO110" s="48">
        <f t="shared" si="466"/>
        <v>0</v>
      </c>
      <c r="MP110" s="48">
        <f t="shared" si="466"/>
        <v>0</v>
      </c>
      <c r="MQ110" s="48">
        <f t="shared" si="466"/>
        <v>0</v>
      </c>
      <c r="MR110" s="48">
        <f t="shared" si="466"/>
        <v>0</v>
      </c>
      <c r="MS110" s="48">
        <f t="shared" si="466"/>
        <v>0</v>
      </c>
      <c r="MT110" s="48">
        <f t="shared" si="466"/>
        <v>0</v>
      </c>
      <c r="MU110" s="48">
        <f t="shared" si="467"/>
        <v>0</v>
      </c>
      <c r="MV110" s="48">
        <f t="shared" si="467"/>
        <v>0</v>
      </c>
      <c r="MW110" s="48">
        <f t="shared" si="467"/>
        <v>0</v>
      </c>
      <c r="MX110" s="48">
        <f t="shared" si="467"/>
        <v>0</v>
      </c>
      <c r="MY110" s="48">
        <f t="shared" si="467"/>
        <v>0</v>
      </c>
      <c r="MZ110" s="48">
        <f t="shared" si="467"/>
        <v>0</v>
      </c>
      <c r="NA110" s="48">
        <f t="shared" si="467"/>
        <v>0</v>
      </c>
      <c r="NB110" s="48">
        <f t="shared" si="467"/>
        <v>0</v>
      </c>
      <c r="NC110" s="48">
        <f t="shared" si="467"/>
        <v>0</v>
      </c>
      <c r="ND110" s="48">
        <f t="shared" si="467"/>
        <v>0</v>
      </c>
      <c r="NE110" s="48">
        <f t="shared" si="468"/>
        <v>0</v>
      </c>
      <c r="NF110" s="48">
        <f t="shared" si="468"/>
        <v>0</v>
      </c>
      <c r="NG110" s="48">
        <f t="shared" si="468"/>
        <v>0</v>
      </c>
      <c r="NH110" s="48">
        <f t="shared" si="468"/>
        <v>0</v>
      </c>
      <c r="NI110" s="48">
        <f t="shared" si="468"/>
        <v>0</v>
      </c>
      <c r="NJ110" s="48">
        <f t="shared" si="468"/>
        <v>0</v>
      </c>
      <c r="NK110" s="48">
        <f t="shared" si="468"/>
        <v>0</v>
      </c>
      <c r="NL110" s="48">
        <f t="shared" si="468"/>
        <v>0</v>
      </c>
      <c r="NM110" s="48">
        <f t="shared" si="468"/>
        <v>0</v>
      </c>
      <c r="NN110" s="48">
        <f t="shared" si="468"/>
        <v>0</v>
      </c>
      <c r="NO110" s="48">
        <f t="shared" si="469"/>
        <v>0</v>
      </c>
      <c r="NP110" s="48">
        <f t="shared" si="469"/>
        <v>0</v>
      </c>
      <c r="NQ110" s="48">
        <f t="shared" si="469"/>
        <v>0</v>
      </c>
      <c r="NR110" s="48">
        <f t="shared" si="469"/>
        <v>0</v>
      </c>
      <c r="NS110" s="48">
        <f t="shared" si="469"/>
        <v>0</v>
      </c>
      <c r="NT110" s="48">
        <f t="shared" si="469"/>
        <v>0</v>
      </c>
      <c r="NU110" s="48">
        <f t="shared" si="469"/>
        <v>0</v>
      </c>
      <c r="NV110" s="48">
        <f t="shared" si="469"/>
        <v>0</v>
      </c>
      <c r="NW110" s="48">
        <f t="shared" si="469"/>
        <v>0</v>
      </c>
      <c r="NX110" s="48">
        <f t="shared" si="469"/>
        <v>0</v>
      </c>
      <c r="NY110" s="48">
        <f t="shared" si="470"/>
        <v>0</v>
      </c>
      <c r="NZ110" s="48">
        <f t="shared" si="470"/>
        <v>0</v>
      </c>
      <c r="OA110" s="48">
        <f t="shared" si="470"/>
        <v>0</v>
      </c>
      <c r="OB110" s="48">
        <f t="shared" si="470"/>
        <v>0</v>
      </c>
      <c r="OC110" s="48">
        <f t="shared" si="470"/>
        <v>0</v>
      </c>
      <c r="OD110" s="48">
        <f t="shared" si="470"/>
        <v>0</v>
      </c>
      <c r="OE110" s="48">
        <f t="shared" si="470"/>
        <v>0</v>
      </c>
      <c r="OF110" s="48">
        <f t="shared" si="470"/>
        <v>0</v>
      </c>
      <c r="OG110" s="48">
        <f t="shared" si="470"/>
        <v>0</v>
      </c>
      <c r="OH110" s="48">
        <f t="shared" si="470"/>
        <v>0</v>
      </c>
      <c r="OI110" s="48">
        <f t="shared" si="471"/>
        <v>0</v>
      </c>
      <c r="OJ110" s="48">
        <f t="shared" si="471"/>
        <v>0</v>
      </c>
      <c r="OK110" s="48">
        <f t="shared" si="471"/>
        <v>0</v>
      </c>
      <c r="OL110" s="48">
        <f t="shared" si="471"/>
        <v>0</v>
      </c>
      <c r="OM110" s="48">
        <f t="shared" si="471"/>
        <v>0</v>
      </c>
      <c r="ON110" s="48">
        <f t="shared" si="471"/>
        <v>0</v>
      </c>
      <c r="OO110" s="48">
        <f t="shared" si="471"/>
        <v>0</v>
      </c>
      <c r="OP110" s="48">
        <f t="shared" si="471"/>
        <v>0</v>
      </c>
      <c r="OQ110" s="48">
        <f t="shared" si="471"/>
        <v>0</v>
      </c>
      <c r="OR110" s="48">
        <f t="shared" si="471"/>
        <v>0</v>
      </c>
      <c r="OS110" s="48">
        <f t="shared" si="472"/>
        <v>0</v>
      </c>
      <c r="OT110" s="48">
        <f t="shared" si="472"/>
        <v>0</v>
      </c>
      <c r="OU110" s="48">
        <f t="shared" si="472"/>
        <v>0</v>
      </c>
      <c r="OV110" s="48">
        <f t="shared" si="472"/>
        <v>0</v>
      </c>
      <c r="OW110" s="48">
        <f t="shared" si="472"/>
        <v>0</v>
      </c>
      <c r="OX110" s="48">
        <f t="shared" si="472"/>
        <v>0</v>
      </c>
      <c r="OY110" s="48">
        <f t="shared" si="472"/>
        <v>0</v>
      </c>
      <c r="OZ110" s="48">
        <f t="shared" si="472"/>
        <v>0</v>
      </c>
      <c r="PA110" s="48">
        <f t="shared" si="472"/>
        <v>0</v>
      </c>
      <c r="PB110" s="48">
        <f t="shared" si="472"/>
        <v>0</v>
      </c>
      <c r="PC110" s="48">
        <f t="shared" si="473"/>
        <v>0</v>
      </c>
      <c r="PD110" s="48">
        <f t="shared" si="473"/>
        <v>0</v>
      </c>
      <c r="PE110" s="48">
        <f t="shared" si="473"/>
        <v>0</v>
      </c>
      <c r="PF110" s="48">
        <f t="shared" si="473"/>
        <v>0</v>
      </c>
      <c r="PG110" s="48">
        <f t="shared" si="473"/>
        <v>0</v>
      </c>
      <c r="PH110" s="48">
        <f t="shared" si="473"/>
        <v>0</v>
      </c>
      <c r="PI110" s="48">
        <f t="shared" si="473"/>
        <v>0</v>
      </c>
      <c r="PJ110" s="48">
        <f t="shared" si="473"/>
        <v>0</v>
      </c>
      <c r="PK110" s="48">
        <f t="shared" si="473"/>
        <v>0</v>
      </c>
      <c r="PL110" s="48">
        <f t="shared" si="473"/>
        <v>0</v>
      </c>
      <c r="PM110" s="48">
        <f t="shared" si="473"/>
        <v>0</v>
      </c>
      <c r="PN110" s="48">
        <f t="shared" si="473"/>
        <v>0</v>
      </c>
    </row>
    <row r="111" spans="1:430" x14ac:dyDescent="0.3">
      <c r="A111" s="34">
        <v>1.9</v>
      </c>
      <c r="B111" s="34">
        <v>19</v>
      </c>
      <c r="C111" s="12"/>
      <c r="D111" s="22"/>
      <c r="E111" s="12"/>
      <c r="F111" s="12"/>
      <c r="G111" s="12"/>
      <c r="H111" s="12"/>
      <c r="I111" s="12"/>
      <c r="J111" s="12"/>
      <c r="K111" s="12"/>
      <c r="L111" s="12"/>
      <c r="M111" s="12"/>
      <c r="N111" s="22"/>
      <c r="O111" s="12"/>
      <c r="P111" s="12"/>
      <c r="Q111" s="12"/>
      <c r="S111" s="22"/>
      <c r="W111" s="46">
        <v>108</v>
      </c>
      <c r="X111" s="49">
        <f t="shared" si="308"/>
        <v>540</v>
      </c>
      <c r="Y111" s="52" t="str">
        <f t="shared" si="430"/>
        <v/>
      </c>
      <c r="Z111" s="63">
        <f t="shared" si="431"/>
        <v>0</v>
      </c>
      <c r="AA111" s="50">
        <f t="shared" si="474"/>
        <v>0</v>
      </c>
      <c r="AB111" s="50">
        <v>0</v>
      </c>
      <c r="AC111" s="62">
        <f t="shared" si="435"/>
        <v>211.7758949671387</v>
      </c>
      <c r="AD111" s="54"/>
      <c r="AE111" s="46">
        <v>109</v>
      </c>
      <c r="AF111" s="51">
        <f t="shared" si="432"/>
        <v>0</v>
      </c>
      <c r="AG111" s="51">
        <f t="shared" si="436"/>
        <v>0</v>
      </c>
      <c r="AH111" s="51">
        <f t="shared" si="436"/>
        <v>0</v>
      </c>
      <c r="AI111" s="51">
        <f t="shared" si="436"/>
        <v>0</v>
      </c>
      <c r="AJ111" s="51">
        <f t="shared" si="436"/>
        <v>0</v>
      </c>
      <c r="AK111" s="51">
        <f t="shared" si="436"/>
        <v>0</v>
      </c>
      <c r="AL111" s="51">
        <f t="shared" si="436"/>
        <v>0</v>
      </c>
      <c r="AM111" s="51">
        <f t="shared" si="436"/>
        <v>0</v>
      </c>
      <c r="AN111" s="51">
        <f t="shared" si="436"/>
        <v>0</v>
      </c>
      <c r="AO111" s="51">
        <f t="shared" si="436"/>
        <v>0</v>
      </c>
      <c r="AP111" s="51">
        <f t="shared" si="436"/>
        <v>0</v>
      </c>
      <c r="AQ111" s="51">
        <f t="shared" si="437"/>
        <v>0</v>
      </c>
      <c r="AR111" s="51">
        <f t="shared" si="437"/>
        <v>0</v>
      </c>
      <c r="AS111" s="51">
        <f t="shared" si="437"/>
        <v>0</v>
      </c>
      <c r="AT111" s="51">
        <f t="shared" si="437"/>
        <v>0</v>
      </c>
      <c r="AU111" s="51">
        <f t="shared" si="437"/>
        <v>0</v>
      </c>
      <c r="AV111" s="51">
        <f t="shared" si="437"/>
        <v>0</v>
      </c>
      <c r="AW111" s="51">
        <f t="shared" si="437"/>
        <v>0</v>
      </c>
      <c r="AX111" s="51">
        <f t="shared" si="437"/>
        <v>0</v>
      </c>
      <c r="AY111" s="51">
        <f t="shared" si="437"/>
        <v>0</v>
      </c>
      <c r="AZ111" s="51">
        <f t="shared" si="437"/>
        <v>0</v>
      </c>
      <c r="BA111" s="51">
        <f t="shared" si="438"/>
        <v>0</v>
      </c>
      <c r="BB111" s="51">
        <f t="shared" si="438"/>
        <v>0</v>
      </c>
      <c r="BC111" s="51">
        <f t="shared" si="438"/>
        <v>0</v>
      </c>
      <c r="BD111" s="51">
        <f t="shared" si="438"/>
        <v>0</v>
      </c>
      <c r="BE111" s="51">
        <f t="shared" si="438"/>
        <v>0</v>
      </c>
      <c r="BF111" s="51">
        <f t="shared" si="438"/>
        <v>0</v>
      </c>
      <c r="BG111" s="51">
        <f t="shared" si="438"/>
        <v>0</v>
      </c>
      <c r="BH111" s="51">
        <f t="shared" si="438"/>
        <v>0</v>
      </c>
      <c r="BI111" s="51">
        <f t="shared" si="438"/>
        <v>0</v>
      </c>
      <c r="BJ111" s="51">
        <f t="shared" si="438"/>
        <v>0</v>
      </c>
      <c r="BK111" s="51">
        <f t="shared" si="439"/>
        <v>0</v>
      </c>
      <c r="BL111" s="51">
        <f t="shared" si="439"/>
        <v>0</v>
      </c>
      <c r="BM111" s="51">
        <f t="shared" si="439"/>
        <v>0</v>
      </c>
      <c r="BN111" s="51">
        <f t="shared" si="439"/>
        <v>0</v>
      </c>
      <c r="BO111" s="51">
        <f t="shared" si="439"/>
        <v>0</v>
      </c>
      <c r="BP111" s="51">
        <f t="shared" si="439"/>
        <v>0</v>
      </c>
      <c r="BQ111" s="51">
        <f t="shared" si="439"/>
        <v>0</v>
      </c>
      <c r="BR111" s="51">
        <f t="shared" si="439"/>
        <v>0</v>
      </c>
      <c r="BS111" s="51">
        <f t="shared" si="439"/>
        <v>0</v>
      </c>
      <c r="BT111" s="51">
        <f t="shared" si="439"/>
        <v>0</v>
      </c>
      <c r="BU111" s="51">
        <f t="shared" si="440"/>
        <v>0</v>
      </c>
      <c r="BV111" s="51">
        <f t="shared" si="440"/>
        <v>0</v>
      </c>
      <c r="BW111" s="51">
        <f t="shared" si="440"/>
        <v>0</v>
      </c>
      <c r="BX111" s="51">
        <f t="shared" si="440"/>
        <v>0</v>
      </c>
      <c r="BY111" s="51">
        <f t="shared" si="440"/>
        <v>0</v>
      </c>
      <c r="BZ111" s="51">
        <f t="shared" si="440"/>
        <v>0</v>
      </c>
      <c r="CA111" s="51">
        <f t="shared" si="440"/>
        <v>0</v>
      </c>
      <c r="CB111" s="51">
        <f t="shared" si="440"/>
        <v>0</v>
      </c>
      <c r="CC111" s="51">
        <f t="shared" si="440"/>
        <v>0</v>
      </c>
      <c r="CD111" s="51">
        <f t="shared" si="440"/>
        <v>0</v>
      </c>
      <c r="CE111" s="51">
        <f t="shared" si="441"/>
        <v>0</v>
      </c>
      <c r="CF111" s="51">
        <f t="shared" si="441"/>
        <v>0</v>
      </c>
      <c r="CG111" s="51">
        <f t="shared" si="441"/>
        <v>0</v>
      </c>
      <c r="CH111" s="51">
        <f t="shared" si="441"/>
        <v>0</v>
      </c>
      <c r="CI111" s="51">
        <f t="shared" si="441"/>
        <v>0</v>
      </c>
      <c r="CJ111" s="51">
        <f t="shared" si="441"/>
        <v>0</v>
      </c>
      <c r="CK111" s="51">
        <f t="shared" si="441"/>
        <v>0</v>
      </c>
      <c r="CL111" s="51">
        <f t="shared" si="441"/>
        <v>0</v>
      </c>
      <c r="CM111" s="51">
        <f t="shared" si="441"/>
        <v>0</v>
      </c>
      <c r="CN111" s="51">
        <f t="shared" si="441"/>
        <v>0</v>
      </c>
      <c r="CO111" s="51">
        <f t="shared" si="442"/>
        <v>0</v>
      </c>
      <c r="CP111" s="51">
        <f t="shared" si="442"/>
        <v>0</v>
      </c>
      <c r="CQ111" s="51">
        <f t="shared" si="442"/>
        <v>0</v>
      </c>
      <c r="CR111" s="51">
        <f t="shared" si="442"/>
        <v>0</v>
      </c>
      <c r="CS111" s="51">
        <f t="shared" si="442"/>
        <v>0</v>
      </c>
      <c r="CT111" s="51">
        <f t="shared" si="442"/>
        <v>0</v>
      </c>
      <c r="CU111" s="51">
        <f t="shared" si="442"/>
        <v>0</v>
      </c>
      <c r="CV111" s="51">
        <f t="shared" si="442"/>
        <v>0</v>
      </c>
      <c r="CW111" s="51">
        <f t="shared" si="442"/>
        <v>0</v>
      </c>
      <c r="CX111" s="51">
        <f t="shared" si="442"/>
        <v>0</v>
      </c>
      <c r="CY111" s="51">
        <f t="shared" si="443"/>
        <v>0</v>
      </c>
      <c r="CZ111" s="51">
        <f t="shared" si="443"/>
        <v>0</v>
      </c>
      <c r="DA111" s="51">
        <f t="shared" si="443"/>
        <v>0</v>
      </c>
      <c r="DB111" s="51">
        <f t="shared" si="443"/>
        <v>0</v>
      </c>
      <c r="DC111" s="51">
        <f t="shared" si="443"/>
        <v>0</v>
      </c>
      <c r="DD111" s="51">
        <f t="shared" si="443"/>
        <v>0</v>
      </c>
      <c r="DE111" s="51">
        <f t="shared" si="443"/>
        <v>0</v>
      </c>
      <c r="DF111" s="51">
        <f t="shared" si="443"/>
        <v>0</v>
      </c>
      <c r="DG111" s="51">
        <f t="shared" si="443"/>
        <v>0</v>
      </c>
      <c r="DH111" s="51">
        <f t="shared" si="443"/>
        <v>0</v>
      </c>
      <c r="DI111" s="51">
        <f t="shared" si="444"/>
        <v>0</v>
      </c>
      <c r="DJ111" s="51">
        <f t="shared" si="444"/>
        <v>0</v>
      </c>
      <c r="DK111" s="51">
        <f t="shared" si="444"/>
        <v>0</v>
      </c>
      <c r="DL111" s="51">
        <f t="shared" si="444"/>
        <v>0</v>
      </c>
      <c r="DM111" s="51">
        <f t="shared" si="444"/>
        <v>0</v>
      </c>
      <c r="DN111" s="51">
        <f t="shared" si="444"/>
        <v>0</v>
      </c>
      <c r="DO111" s="51">
        <f t="shared" si="444"/>
        <v>0</v>
      </c>
      <c r="DP111" s="51">
        <f t="shared" si="444"/>
        <v>1.4372901692793086E-5</v>
      </c>
      <c r="DQ111" s="51">
        <f t="shared" si="444"/>
        <v>2.7857067307628778E-5</v>
      </c>
      <c r="DR111" s="51">
        <f t="shared" si="444"/>
        <v>4.1075027703360157E-5</v>
      </c>
      <c r="DS111" s="51">
        <f t="shared" si="445"/>
        <v>5.9699549011322866E-5</v>
      </c>
      <c r="DT111" s="51">
        <f t="shared" si="445"/>
        <v>8.7540741517313391E-5</v>
      </c>
      <c r="DU111" s="51">
        <f t="shared" si="445"/>
        <v>1.2837388479443857E-4</v>
      </c>
      <c r="DV111" s="51">
        <f t="shared" si="445"/>
        <v>1.8776725283595457E-4</v>
      </c>
      <c r="DW111" s="51">
        <f t="shared" si="445"/>
        <v>2.7490993918839258E-4</v>
      </c>
      <c r="DX111" s="51">
        <f t="shared" si="445"/>
        <v>4.0443968208431289E-4</v>
      </c>
      <c r="DY111" s="51">
        <f t="shared" si="445"/>
        <v>5.9827068957529241E-4</v>
      </c>
      <c r="DZ111" s="51">
        <f t="shared" si="445"/>
        <v>8.8742146466493359E-4</v>
      </c>
      <c r="EA111" s="51">
        <f t="shared" si="445"/>
        <v>1.3138426304416823E-3</v>
      </c>
      <c r="EB111" s="51">
        <f t="shared" si="445"/>
        <v>1.9322447552118155E-3</v>
      </c>
      <c r="EC111" s="51">
        <f t="shared" si="446"/>
        <v>2.9578823769679957E-3</v>
      </c>
      <c r="ED111" s="51">
        <f t="shared" si="446"/>
        <v>4.3725776573519236E-3</v>
      </c>
      <c r="EE111" s="51">
        <f t="shared" si="446"/>
        <v>5.6037913669719245E-3</v>
      </c>
      <c r="EF111" s="51">
        <f t="shared" si="446"/>
        <v>6.0067150249743864E-3</v>
      </c>
      <c r="EG111" s="51">
        <f t="shared" si="446"/>
        <v>5.0334268353983951E-3</v>
      </c>
      <c r="EH111" s="51">
        <f t="shared" si="446"/>
        <v>2.648818732339102E-3</v>
      </c>
      <c r="EI111" s="51">
        <f t="shared" si="446"/>
        <v>7.6072713075802073E-4</v>
      </c>
      <c r="EJ111" s="51">
        <f t="shared" si="446"/>
        <v>0</v>
      </c>
      <c r="EK111" s="51">
        <f t="shared" si="446"/>
        <v>0</v>
      </c>
      <c r="EL111" s="51">
        <f t="shared" si="446"/>
        <v>0</v>
      </c>
      <c r="EM111" s="51">
        <f t="shared" si="447"/>
        <v>0</v>
      </c>
      <c r="EN111" s="51">
        <f t="shared" si="447"/>
        <v>0</v>
      </c>
      <c r="EO111" s="51">
        <f t="shared" si="447"/>
        <v>0</v>
      </c>
      <c r="EP111" s="51">
        <f t="shared" si="447"/>
        <v>0</v>
      </c>
      <c r="EQ111" s="51">
        <f t="shared" si="447"/>
        <v>0</v>
      </c>
      <c r="ER111" s="51">
        <f t="shared" si="447"/>
        <v>0</v>
      </c>
      <c r="ES111" s="51">
        <f t="shared" si="447"/>
        <v>0</v>
      </c>
      <c r="ET111" s="51">
        <f t="shared" si="447"/>
        <v>0</v>
      </c>
      <c r="EU111" s="51">
        <f t="shared" si="447"/>
        <v>0</v>
      </c>
      <c r="EV111" s="51">
        <f t="shared" si="447"/>
        <v>0</v>
      </c>
      <c r="EW111" s="51">
        <f t="shared" si="448"/>
        <v>0</v>
      </c>
      <c r="EX111" s="51">
        <f t="shared" si="448"/>
        <v>0</v>
      </c>
      <c r="EY111" s="51">
        <f t="shared" si="448"/>
        <v>0</v>
      </c>
      <c r="EZ111" s="51">
        <f t="shared" si="448"/>
        <v>0</v>
      </c>
      <c r="FA111" s="51">
        <f t="shared" si="448"/>
        <v>0</v>
      </c>
      <c r="FB111" s="51">
        <f t="shared" si="448"/>
        <v>0</v>
      </c>
      <c r="FC111" s="51">
        <f t="shared" si="448"/>
        <v>0</v>
      </c>
      <c r="FD111" s="51">
        <f t="shared" si="448"/>
        <v>0</v>
      </c>
      <c r="FE111" s="51">
        <f t="shared" si="448"/>
        <v>0</v>
      </c>
      <c r="FF111" s="51">
        <f t="shared" si="448"/>
        <v>0</v>
      </c>
      <c r="FG111" s="51">
        <f t="shared" si="449"/>
        <v>0</v>
      </c>
      <c r="FH111" s="51">
        <f t="shared" si="449"/>
        <v>0</v>
      </c>
      <c r="FI111" s="51">
        <f t="shared" si="449"/>
        <v>0</v>
      </c>
      <c r="FJ111" s="51">
        <f t="shared" si="449"/>
        <v>0</v>
      </c>
      <c r="FK111" s="51">
        <f t="shared" si="449"/>
        <v>0</v>
      </c>
      <c r="FL111" s="51">
        <f t="shared" si="449"/>
        <v>0</v>
      </c>
      <c r="FM111" s="51">
        <f t="shared" si="449"/>
        <v>0</v>
      </c>
      <c r="FN111" s="51">
        <f t="shared" si="449"/>
        <v>0</v>
      </c>
      <c r="FO111" s="51">
        <f t="shared" si="449"/>
        <v>0</v>
      </c>
      <c r="FP111" s="51">
        <f t="shared" si="449"/>
        <v>0</v>
      </c>
      <c r="FQ111" s="51">
        <f t="shared" si="450"/>
        <v>0</v>
      </c>
      <c r="FR111" s="51">
        <f t="shared" si="450"/>
        <v>0</v>
      </c>
      <c r="FS111" s="51">
        <f t="shared" si="450"/>
        <v>0</v>
      </c>
      <c r="FT111" s="51">
        <f t="shared" si="450"/>
        <v>0</v>
      </c>
      <c r="FU111" s="51">
        <f t="shared" si="450"/>
        <v>0</v>
      </c>
      <c r="FV111" s="51">
        <f t="shared" si="450"/>
        <v>0</v>
      </c>
      <c r="FW111" s="51">
        <f t="shared" si="450"/>
        <v>0</v>
      </c>
      <c r="FX111" s="51">
        <f t="shared" si="450"/>
        <v>0</v>
      </c>
      <c r="FY111" s="51">
        <f t="shared" si="450"/>
        <v>0</v>
      </c>
      <c r="FZ111" s="51">
        <f t="shared" si="450"/>
        <v>0</v>
      </c>
      <c r="GA111" s="51">
        <f t="shared" si="451"/>
        <v>0</v>
      </c>
      <c r="GB111" s="51">
        <f t="shared" si="451"/>
        <v>0</v>
      </c>
      <c r="GC111" s="51">
        <f t="shared" si="451"/>
        <v>0</v>
      </c>
      <c r="GD111" s="51">
        <f t="shared" si="451"/>
        <v>0</v>
      </c>
      <c r="GE111" s="51">
        <f t="shared" si="451"/>
        <v>0</v>
      </c>
      <c r="GF111" s="51">
        <f t="shared" si="451"/>
        <v>0</v>
      </c>
      <c r="GG111" s="51">
        <f t="shared" si="451"/>
        <v>0</v>
      </c>
      <c r="GH111" s="51">
        <f t="shared" si="451"/>
        <v>0</v>
      </c>
      <c r="GI111" s="51">
        <f t="shared" si="451"/>
        <v>0</v>
      </c>
      <c r="GJ111" s="51">
        <f t="shared" si="451"/>
        <v>0</v>
      </c>
      <c r="GK111" s="51">
        <f t="shared" si="452"/>
        <v>0</v>
      </c>
      <c r="GL111" s="51">
        <f t="shared" si="452"/>
        <v>0</v>
      </c>
      <c r="GM111" s="51">
        <f t="shared" si="452"/>
        <v>0</v>
      </c>
      <c r="GN111" s="51">
        <f t="shared" si="452"/>
        <v>0</v>
      </c>
      <c r="GO111" s="51">
        <f t="shared" si="452"/>
        <v>0</v>
      </c>
      <c r="GP111" s="51">
        <f t="shared" si="452"/>
        <v>0</v>
      </c>
      <c r="GQ111" s="51">
        <f t="shared" si="452"/>
        <v>0</v>
      </c>
      <c r="GR111" s="51">
        <f t="shared" si="452"/>
        <v>0</v>
      </c>
      <c r="GS111" s="51">
        <f t="shared" si="452"/>
        <v>0</v>
      </c>
      <c r="GT111" s="51">
        <f t="shared" si="452"/>
        <v>0</v>
      </c>
      <c r="GU111" s="51">
        <f t="shared" si="453"/>
        <v>0</v>
      </c>
      <c r="GV111" s="51">
        <f t="shared" si="453"/>
        <v>0</v>
      </c>
      <c r="GW111" s="51">
        <f t="shared" si="453"/>
        <v>0</v>
      </c>
      <c r="GX111" s="51">
        <f t="shared" si="453"/>
        <v>0</v>
      </c>
      <c r="GY111" s="51">
        <f t="shared" si="453"/>
        <v>0</v>
      </c>
      <c r="GZ111" s="51">
        <f t="shared" si="453"/>
        <v>0</v>
      </c>
      <c r="HA111" s="51">
        <f t="shared" si="453"/>
        <v>0</v>
      </c>
      <c r="HB111" s="51">
        <f t="shared" si="453"/>
        <v>0</v>
      </c>
      <c r="HC111" s="51">
        <f t="shared" si="453"/>
        <v>0</v>
      </c>
      <c r="HD111" s="51">
        <f t="shared" si="453"/>
        <v>0</v>
      </c>
      <c r="HE111" s="51">
        <f t="shared" si="454"/>
        <v>0</v>
      </c>
      <c r="HF111" s="51">
        <f t="shared" si="454"/>
        <v>0</v>
      </c>
      <c r="HG111" s="51">
        <f t="shared" si="454"/>
        <v>0</v>
      </c>
      <c r="HH111" s="51">
        <f t="shared" si="454"/>
        <v>0</v>
      </c>
      <c r="HI111" s="51">
        <f t="shared" si="454"/>
        <v>0</v>
      </c>
      <c r="HJ111" s="51">
        <f t="shared" si="454"/>
        <v>0</v>
      </c>
      <c r="HK111" s="51">
        <f t="shared" si="454"/>
        <v>0</v>
      </c>
      <c r="HL111" s="51">
        <f t="shared" si="454"/>
        <v>0</v>
      </c>
      <c r="HM111" s="51">
        <f t="shared" si="454"/>
        <v>0</v>
      </c>
      <c r="HN111" s="51">
        <f t="shared" si="454"/>
        <v>0</v>
      </c>
      <c r="HO111" s="51">
        <f t="shared" si="454"/>
        <v>0</v>
      </c>
      <c r="HP111" s="51">
        <f t="shared" si="454"/>
        <v>0</v>
      </c>
      <c r="HR111" s="46">
        <v>108</v>
      </c>
      <c r="HS111" s="49">
        <f t="shared" si="310"/>
        <v>540</v>
      </c>
      <c r="HT111" s="52" t="str">
        <f t="shared" si="311"/>
        <v/>
      </c>
      <c r="HU111" s="63">
        <f t="shared" si="312"/>
        <v>0</v>
      </c>
      <c r="HV111" s="50">
        <f t="shared" si="475"/>
        <v>0</v>
      </c>
      <c r="HW111" s="50" t="str">
        <f t="shared" si="433"/>
        <v>09:00</v>
      </c>
      <c r="HX111" s="50">
        <v>0</v>
      </c>
      <c r="HY111" s="62">
        <f>HY110+HX111*Escenario1!$D$15*0.06</f>
        <v>468.72665229745769</v>
      </c>
      <c r="HZ111" s="50">
        <f t="shared" si="313"/>
        <v>0</v>
      </c>
      <c r="IA111" s="64">
        <f>IA110+HZ111*Escenario1!$D$15*0.06</f>
        <v>258.16395932323189</v>
      </c>
      <c r="IB111" s="54"/>
      <c r="IC111" s="47">
        <v>109</v>
      </c>
      <c r="ID111" s="48">
        <f t="shared" si="434"/>
        <v>0</v>
      </c>
      <c r="IE111" s="48">
        <f t="shared" si="455"/>
        <v>0</v>
      </c>
      <c r="IF111" s="48">
        <f t="shared" si="455"/>
        <v>0</v>
      </c>
      <c r="IG111" s="48">
        <f t="shared" si="455"/>
        <v>0</v>
      </c>
      <c r="IH111" s="48">
        <f t="shared" si="455"/>
        <v>0</v>
      </c>
      <c r="II111" s="48">
        <f t="shared" si="455"/>
        <v>0</v>
      </c>
      <c r="IJ111" s="48">
        <f t="shared" si="455"/>
        <v>0</v>
      </c>
      <c r="IK111" s="48">
        <f t="shared" si="455"/>
        <v>0</v>
      </c>
      <c r="IL111" s="48">
        <f t="shared" si="455"/>
        <v>0</v>
      </c>
      <c r="IM111" s="48">
        <f t="shared" si="455"/>
        <v>0</v>
      </c>
      <c r="IN111" s="48">
        <f t="shared" si="455"/>
        <v>0</v>
      </c>
      <c r="IO111" s="48">
        <f t="shared" si="456"/>
        <v>0</v>
      </c>
      <c r="IP111" s="48">
        <f t="shared" si="456"/>
        <v>0</v>
      </c>
      <c r="IQ111" s="48">
        <f t="shared" si="456"/>
        <v>0</v>
      </c>
      <c r="IR111" s="48">
        <f t="shared" si="456"/>
        <v>0</v>
      </c>
      <c r="IS111" s="48">
        <f t="shared" si="456"/>
        <v>0</v>
      </c>
      <c r="IT111" s="48">
        <f t="shared" si="456"/>
        <v>0</v>
      </c>
      <c r="IU111" s="48">
        <f t="shared" si="456"/>
        <v>0</v>
      </c>
      <c r="IV111" s="48">
        <f t="shared" si="456"/>
        <v>0</v>
      </c>
      <c r="IW111" s="48">
        <f t="shared" si="456"/>
        <v>0</v>
      </c>
      <c r="IX111" s="48">
        <f t="shared" si="456"/>
        <v>0</v>
      </c>
      <c r="IY111" s="48">
        <f t="shared" si="457"/>
        <v>0</v>
      </c>
      <c r="IZ111" s="48">
        <f t="shared" si="457"/>
        <v>0</v>
      </c>
      <c r="JA111" s="48">
        <f t="shared" si="457"/>
        <v>0</v>
      </c>
      <c r="JB111" s="48">
        <f t="shared" si="457"/>
        <v>0</v>
      </c>
      <c r="JC111" s="48">
        <f t="shared" si="457"/>
        <v>0</v>
      </c>
      <c r="JD111" s="48">
        <f t="shared" si="457"/>
        <v>0</v>
      </c>
      <c r="JE111" s="48">
        <f t="shared" si="457"/>
        <v>0</v>
      </c>
      <c r="JF111" s="48">
        <f t="shared" si="457"/>
        <v>0</v>
      </c>
      <c r="JG111" s="48">
        <f t="shared" si="457"/>
        <v>0</v>
      </c>
      <c r="JH111" s="48">
        <f t="shared" si="457"/>
        <v>0</v>
      </c>
      <c r="JI111" s="48">
        <f t="shared" si="458"/>
        <v>0</v>
      </c>
      <c r="JJ111" s="48">
        <f t="shared" si="458"/>
        <v>0</v>
      </c>
      <c r="JK111" s="48">
        <f t="shared" si="458"/>
        <v>0</v>
      </c>
      <c r="JL111" s="48">
        <f t="shared" si="458"/>
        <v>0</v>
      </c>
      <c r="JM111" s="48">
        <f t="shared" si="458"/>
        <v>0</v>
      </c>
      <c r="JN111" s="48">
        <f t="shared" si="458"/>
        <v>0</v>
      </c>
      <c r="JO111" s="48">
        <f t="shared" si="458"/>
        <v>0</v>
      </c>
      <c r="JP111" s="48">
        <f t="shared" si="458"/>
        <v>0</v>
      </c>
      <c r="JQ111" s="48">
        <f t="shared" si="458"/>
        <v>0</v>
      </c>
      <c r="JR111" s="48">
        <f t="shared" si="458"/>
        <v>0</v>
      </c>
      <c r="JS111" s="48">
        <f t="shared" si="459"/>
        <v>0</v>
      </c>
      <c r="JT111" s="48">
        <f t="shared" si="459"/>
        <v>0</v>
      </c>
      <c r="JU111" s="48">
        <f t="shared" si="459"/>
        <v>0</v>
      </c>
      <c r="JV111" s="48">
        <f t="shared" si="459"/>
        <v>0</v>
      </c>
      <c r="JW111" s="48">
        <f t="shared" si="459"/>
        <v>0</v>
      </c>
      <c r="JX111" s="48">
        <f t="shared" si="459"/>
        <v>0</v>
      </c>
      <c r="JY111" s="48">
        <f t="shared" si="459"/>
        <v>0</v>
      </c>
      <c r="JZ111" s="48">
        <f t="shared" si="459"/>
        <v>0</v>
      </c>
      <c r="KA111" s="48">
        <f t="shared" si="459"/>
        <v>0</v>
      </c>
      <c r="KB111" s="48">
        <f t="shared" si="459"/>
        <v>0</v>
      </c>
      <c r="KC111" s="48">
        <f t="shared" si="460"/>
        <v>0</v>
      </c>
      <c r="KD111" s="48">
        <f t="shared" si="460"/>
        <v>0</v>
      </c>
      <c r="KE111" s="48">
        <f t="shared" si="460"/>
        <v>0</v>
      </c>
      <c r="KF111" s="48">
        <f t="shared" si="460"/>
        <v>0</v>
      </c>
      <c r="KG111" s="48">
        <f t="shared" si="460"/>
        <v>0</v>
      </c>
      <c r="KH111" s="48">
        <f t="shared" si="460"/>
        <v>0</v>
      </c>
      <c r="KI111" s="48">
        <f t="shared" si="460"/>
        <v>0</v>
      </c>
      <c r="KJ111" s="48">
        <f t="shared" si="460"/>
        <v>0</v>
      </c>
      <c r="KK111" s="48">
        <f t="shared" si="460"/>
        <v>0</v>
      </c>
      <c r="KL111" s="48">
        <f t="shared" si="460"/>
        <v>0</v>
      </c>
      <c r="KM111" s="48">
        <f t="shared" si="461"/>
        <v>0</v>
      </c>
      <c r="KN111" s="48">
        <f t="shared" si="461"/>
        <v>0</v>
      </c>
      <c r="KO111" s="48">
        <f t="shared" si="461"/>
        <v>0</v>
      </c>
      <c r="KP111" s="48">
        <f t="shared" si="461"/>
        <v>0</v>
      </c>
      <c r="KQ111" s="48">
        <f t="shared" si="461"/>
        <v>0</v>
      </c>
      <c r="KR111" s="48">
        <f t="shared" si="461"/>
        <v>0</v>
      </c>
      <c r="KS111" s="48">
        <f t="shared" si="461"/>
        <v>0</v>
      </c>
      <c r="KT111" s="48">
        <f t="shared" si="461"/>
        <v>0</v>
      </c>
      <c r="KU111" s="48">
        <f t="shared" si="461"/>
        <v>0</v>
      </c>
      <c r="KV111" s="48">
        <f t="shared" si="461"/>
        <v>0</v>
      </c>
      <c r="KW111" s="48">
        <f t="shared" si="462"/>
        <v>0</v>
      </c>
      <c r="KX111" s="48">
        <f t="shared" si="462"/>
        <v>0</v>
      </c>
      <c r="KY111" s="48">
        <f t="shared" si="462"/>
        <v>0</v>
      </c>
      <c r="KZ111" s="48">
        <f t="shared" si="462"/>
        <v>0</v>
      </c>
      <c r="LA111" s="48">
        <f t="shared" si="462"/>
        <v>0</v>
      </c>
      <c r="LB111" s="48">
        <f t="shared" si="462"/>
        <v>0</v>
      </c>
      <c r="LC111" s="48">
        <f t="shared" si="462"/>
        <v>0</v>
      </c>
      <c r="LD111" s="48">
        <f t="shared" si="462"/>
        <v>0</v>
      </c>
      <c r="LE111" s="48">
        <f t="shared" si="462"/>
        <v>0</v>
      </c>
      <c r="LF111" s="48">
        <f t="shared" si="462"/>
        <v>0</v>
      </c>
      <c r="LG111" s="48">
        <f t="shared" si="463"/>
        <v>0</v>
      </c>
      <c r="LH111" s="48">
        <f t="shared" si="463"/>
        <v>0</v>
      </c>
      <c r="LI111" s="48">
        <f t="shared" si="463"/>
        <v>0</v>
      </c>
      <c r="LJ111" s="48">
        <f t="shared" si="463"/>
        <v>0</v>
      </c>
      <c r="LK111" s="48">
        <f t="shared" si="463"/>
        <v>0</v>
      </c>
      <c r="LL111" s="48">
        <f t="shared" si="463"/>
        <v>0</v>
      </c>
      <c r="LM111" s="48">
        <f t="shared" si="463"/>
        <v>0</v>
      </c>
      <c r="LN111" s="48">
        <f t="shared" si="463"/>
        <v>0</v>
      </c>
      <c r="LO111" s="48">
        <f t="shared" si="463"/>
        <v>0</v>
      </c>
      <c r="LP111" s="48">
        <f t="shared" si="463"/>
        <v>0</v>
      </c>
      <c r="LQ111" s="48">
        <f t="shared" si="464"/>
        <v>0</v>
      </c>
      <c r="LR111" s="48">
        <f t="shared" si="464"/>
        <v>0</v>
      </c>
      <c r="LS111" s="48">
        <f t="shared" si="464"/>
        <v>0</v>
      </c>
      <c r="LT111" s="48">
        <f t="shared" si="464"/>
        <v>0</v>
      </c>
      <c r="LU111" s="48">
        <f t="shared" si="464"/>
        <v>0</v>
      </c>
      <c r="LV111" s="48">
        <f t="shared" si="464"/>
        <v>0</v>
      </c>
      <c r="LW111" s="48">
        <f t="shared" si="464"/>
        <v>0</v>
      </c>
      <c r="LX111" s="48">
        <f t="shared" si="464"/>
        <v>0</v>
      </c>
      <c r="LY111" s="48">
        <f t="shared" si="464"/>
        <v>4.4751983576649488E-5</v>
      </c>
      <c r="LZ111" s="48">
        <f t="shared" si="464"/>
        <v>1.1151658490373781E-4</v>
      </c>
      <c r="MA111" s="48">
        <f t="shared" si="465"/>
        <v>2.5595687974807398E-4</v>
      </c>
      <c r="MB111" s="48">
        <f t="shared" si="465"/>
        <v>5.8604981628922268E-4</v>
      </c>
      <c r="MC111" s="48">
        <f t="shared" si="465"/>
        <v>1.3658629589843377E-3</v>
      </c>
      <c r="MD111" s="48">
        <f t="shared" si="465"/>
        <v>3.2093238342923826E-3</v>
      </c>
      <c r="ME111" s="48">
        <f t="shared" si="465"/>
        <v>7.8504339864859992E-3</v>
      </c>
      <c r="MF111" s="48">
        <f t="shared" si="465"/>
        <v>1.2976985830460603E-2</v>
      </c>
      <c r="MG111" s="48">
        <f t="shared" si="465"/>
        <v>6.7154609757989992E-3</v>
      </c>
      <c r="MH111" s="48">
        <f t="shared" si="465"/>
        <v>0</v>
      </c>
      <c r="MI111" s="48">
        <f t="shared" si="465"/>
        <v>0</v>
      </c>
      <c r="MJ111" s="48">
        <f t="shared" si="465"/>
        <v>0</v>
      </c>
      <c r="MK111" s="48">
        <f t="shared" si="466"/>
        <v>0</v>
      </c>
      <c r="ML111" s="48">
        <f t="shared" si="466"/>
        <v>0</v>
      </c>
      <c r="MM111" s="48">
        <f t="shared" si="466"/>
        <v>0</v>
      </c>
      <c r="MN111" s="48">
        <f t="shared" si="466"/>
        <v>0</v>
      </c>
      <c r="MO111" s="48">
        <f t="shared" si="466"/>
        <v>0</v>
      </c>
      <c r="MP111" s="48">
        <f t="shared" si="466"/>
        <v>0</v>
      </c>
      <c r="MQ111" s="48">
        <f t="shared" si="466"/>
        <v>0</v>
      </c>
      <c r="MR111" s="48">
        <f t="shared" si="466"/>
        <v>0</v>
      </c>
      <c r="MS111" s="48">
        <f t="shared" si="466"/>
        <v>0</v>
      </c>
      <c r="MT111" s="48">
        <f t="shared" si="466"/>
        <v>0</v>
      </c>
      <c r="MU111" s="48">
        <f t="shared" si="467"/>
        <v>0</v>
      </c>
      <c r="MV111" s="48">
        <f t="shared" si="467"/>
        <v>0</v>
      </c>
      <c r="MW111" s="48">
        <f t="shared" si="467"/>
        <v>0</v>
      </c>
      <c r="MX111" s="48">
        <f t="shared" si="467"/>
        <v>0</v>
      </c>
      <c r="MY111" s="48">
        <f t="shared" si="467"/>
        <v>0</v>
      </c>
      <c r="MZ111" s="48">
        <f t="shared" si="467"/>
        <v>0</v>
      </c>
      <c r="NA111" s="48">
        <f t="shared" si="467"/>
        <v>0</v>
      </c>
      <c r="NB111" s="48">
        <f t="shared" si="467"/>
        <v>0</v>
      </c>
      <c r="NC111" s="48">
        <f t="shared" si="467"/>
        <v>0</v>
      </c>
      <c r="ND111" s="48">
        <f t="shared" si="467"/>
        <v>0</v>
      </c>
      <c r="NE111" s="48">
        <f t="shared" si="468"/>
        <v>0</v>
      </c>
      <c r="NF111" s="48">
        <f t="shared" si="468"/>
        <v>0</v>
      </c>
      <c r="NG111" s="48">
        <f t="shared" si="468"/>
        <v>0</v>
      </c>
      <c r="NH111" s="48">
        <f t="shared" si="468"/>
        <v>0</v>
      </c>
      <c r="NI111" s="48">
        <f t="shared" si="468"/>
        <v>0</v>
      </c>
      <c r="NJ111" s="48">
        <f t="shared" si="468"/>
        <v>0</v>
      </c>
      <c r="NK111" s="48">
        <f t="shared" si="468"/>
        <v>0</v>
      </c>
      <c r="NL111" s="48">
        <f t="shared" si="468"/>
        <v>0</v>
      </c>
      <c r="NM111" s="48">
        <f t="shared" si="468"/>
        <v>0</v>
      </c>
      <c r="NN111" s="48">
        <f t="shared" si="468"/>
        <v>0</v>
      </c>
      <c r="NO111" s="48">
        <f t="shared" si="469"/>
        <v>0</v>
      </c>
      <c r="NP111" s="48">
        <f t="shared" si="469"/>
        <v>0</v>
      </c>
      <c r="NQ111" s="48">
        <f t="shared" si="469"/>
        <v>0</v>
      </c>
      <c r="NR111" s="48">
        <f t="shared" si="469"/>
        <v>0</v>
      </c>
      <c r="NS111" s="48">
        <f t="shared" si="469"/>
        <v>0</v>
      </c>
      <c r="NT111" s="48">
        <f t="shared" si="469"/>
        <v>0</v>
      </c>
      <c r="NU111" s="48">
        <f t="shared" si="469"/>
        <v>0</v>
      </c>
      <c r="NV111" s="48">
        <f t="shared" si="469"/>
        <v>0</v>
      </c>
      <c r="NW111" s="48">
        <f t="shared" si="469"/>
        <v>0</v>
      </c>
      <c r="NX111" s="48">
        <f t="shared" si="469"/>
        <v>0</v>
      </c>
      <c r="NY111" s="48">
        <f t="shared" si="470"/>
        <v>0</v>
      </c>
      <c r="NZ111" s="48">
        <f t="shared" si="470"/>
        <v>0</v>
      </c>
      <c r="OA111" s="48">
        <f t="shared" si="470"/>
        <v>0</v>
      </c>
      <c r="OB111" s="48">
        <f t="shared" si="470"/>
        <v>0</v>
      </c>
      <c r="OC111" s="48">
        <f t="shared" si="470"/>
        <v>0</v>
      </c>
      <c r="OD111" s="48">
        <f t="shared" si="470"/>
        <v>0</v>
      </c>
      <c r="OE111" s="48">
        <f t="shared" si="470"/>
        <v>0</v>
      </c>
      <c r="OF111" s="48">
        <f t="shared" si="470"/>
        <v>0</v>
      </c>
      <c r="OG111" s="48">
        <f t="shared" si="470"/>
        <v>0</v>
      </c>
      <c r="OH111" s="48">
        <f t="shared" si="470"/>
        <v>0</v>
      </c>
      <c r="OI111" s="48">
        <f t="shared" si="471"/>
        <v>0</v>
      </c>
      <c r="OJ111" s="48">
        <f t="shared" si="471"/>
        <v>0</v>
      </c>
      <c r="OK111" s="48">
        <f t="shared" si="471"/>
        <v>0</v>
      </c>
      <c r="OL111" s="48">
        <f t="shared" si="471"/>
        <v>0</v>
      </c>
      <c r="OM111" s="48">
        <f t="shared" si="471"/>
        <v>0</v>
      </c>
      <c r="ON111" s="48">
        <f t="shared" si="471"/>
        <v>0</v>
      </c>
      <c r="OO111" s="48">
        <f t="shared" si="471"/>
        <v>0</v>
      </c>
      <c r="OP111" s="48">
        <f t="shared" si="471"/>
        <v>0</v>
      </c>
      <c r="OQ111" s="48">
        <f t="shared" si="471"/>
        <v>0</v>
      </c>
      <c r="OR111" s="48">
        <f t="shared" si="471"/>
        <v>0</v>
      </c>
      <c r="OS111" s="48">
        <f t="shared" si="472"/>
        <v>0</v>
      </c>
      <c r="OT111" s="48">
        <f t="shared" si="472"/>
        <v>0</v>
      </c>
      <c r="OU111" s="48">
        <f t="shared" si="472"/>
        <v>0</v>
      </c>
      <c r="OV111" s="48">
        <f t="shared" si="472"/>
        <v>0</v>
      </c>
      <c r="OW111" s="48">
        <f t="shared" si="472"/>
        <v>0</v>
      </c>
      <c r="OX111" s="48">
        <f t="shared" si="472"/>
        <v>0</v>
      </c>
      <c r="OY111" s="48">
        <f t="shared" si="472"/>
        <v>0</v>
      </c>
      <c r="OZ111" s="48">
        <f t="shared" si="472"/>
        <v>0</v>
      </c>
      <c r="PA111" s="48">
        <f t="shared" si="472"/>
        <v>0</v>
      </c>
      <c r="PB111" s="48">
        <f t="shared" si="472"/>
        <v>0</v>
      </c>
      <c r="PC111" s="48">
        <f t="shared" si="473"/>
        <v>0</v>
      </c>
      <c r="PD111" s="48">
        <f t="shared" si="473"/>
        <v>0</v>
      </c>
      <c r="PE111" s="48">
        <f t="shared" si="473"/>
        <v>0</v>
      </c>
      <c r="PF111" s="48">
        <f t="shared" si="473"/>
        <v>0</v>
      </c>
      <c r="PG111" s="48">
        <f t="shared" si="473"/>
        <v>0</v>
      </c>
      <c r="PH111" s="48">
        <f t="shared" si="473"/>
        <v>0</v>
      </c>
      <c r="PI111" s="48">
        <f t="shared" si="473"/>
        <v>0</v>
      </c>
      <c r="PJ111" s="48">
        <f t="shared" si="473"/>
        <v>0</v>
      </c>
      <c r="PK111" s="48">
        <f t="shared" si="473"/>
        <v>0</v>
      </c>
      <c r="PL111" s="48">
        <f t="shared" si="473"/>
        <v>0</v>
      </c>
      <c r="PM111" s="48">
        <f t="shared" si="473"/>
        <v>0</v>
      </c>
      <c r="PN111" s="48">
        <f t="shared" si="473"/>
        <v>0</v>
      </c>
    </row>
    <row r="112" spans="1:430" x14ac:dyDescent="0.3">
      <c r="A112" s="34">
        <v>2</v>
      </c>
      <c r="B112" s="34">
        <v>20</v>
      </c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22"/>
      <c r="O112" s="12"/>
      <c r="P112" s="12"/>
      <c r="Q112" s="12"/>
      <c r="S112" s="22"/>
      <c r="W112" s="46">
        <v>109</v>
      </c>
      <c r="X112" s="49">
        <f t="shared" si="308"/>
        <v>545</v>
      </c>
      <c r="Y112" s="52" t="str">
        <f t="shared" si="430"/>
        <v/>
      </c>
      <c r="Z112" s="63">
        <f t="shared" si="431"/>
        <v>0</v>
      </c>
      <c r="AA112" s="50">
        <f t="shared" si="474"/>
        <v>0</v>
      </c>
      <c r="AB112" s="50">
        <v>0</v>
      </c>
      <c r="AC112" s="62">
        <f t="shared" si="435"/>
        <v>211.7758949671387</v>
      </c>
      <c r="AD112" s="54"/>
      <c r="AE112" s="46">
        <v>110</v>
      </c>
      <c r="AF112" s="51">
        <f t="shared" si="432"/>
        <v>0</v>
      </c>
      <c r="AG112" s="51">
        <f t="shared" si="436"/>
        <v>0</v>
      </c>
      <c r="AH112" s="51">
        <f t="shared" si="436"/>
        <v>0</v>
      </c>
      <c r="AI112" s="51">
        <f t="shared" si="436"/>
        <v>0</v>
      </c>
      <c r="AJ112" s="51">
        <f t="shared" si="436"/>
        <v>0</v>
      </c>
      <c r="AK112" s="51">
        <f t="shared" si="436"/>
        <v>0</v>
      </c>
      <c r="AL112" s="51">
        <f t="shared" si="436"/>
        <v>0</v>
      </c>
      <c r="AM112" s="51">
        <f t="shared" si="436"/>
        <v>0</v>
      </c>
      <c r="AN112" s="51">
        <f t="shared" si="436"/>
        <v>0</v>
      </c>
      <c r="AO112" s="51">
        <f t="shared" si="436"/>
        <v>0</v>
      </c>
      <c r="AP112" s="51">
        <f t="shared" si="436"/>
        <v>0</v>
      </c>
      <c r="AQ112" s="51">
        <f t="shared" si="437"/>
        <v>0</v>
      </c>
      <c r="AR112" s="51">
        <f t="shared" si="437"/>
        <v>0</v>
      </c>
      <c r="AS112" s="51">
        <f t="shared" si="437"/>
        <v>0</v>
      </c>
      <c r="AT112" s="51">
        <f t="shared" si="437"/>
        <v>0</v>
      </c>
      <c r="AU112" s="51">
        <f t="shared" si="437"/>
        <v>0</v>
      </c>
      <c r="AV112" s="51">
        <f t="shared" si="437"/>
        <v>0</v>
      </c>
      <c r="AW112" s="51">
        <f t="shared" si="437"/>
        <v>0</v>
      </c>
      <c r="AX112" s="51">
        <f t="shared" si="437"/>
        <v>0</v>
      </c>
      <c r="AY112" s="51">
        <f t="shared" si="437"/>
        <v>0</v>
      </c>
      <c r="AZ112" s="51">
        <f t="shared" si="437"/>
        <v>0</v>
      </c>
      <c r="BA112" s="51">
        <f t="shared" si="438"/>
        <v>0</v>
      </c>
      <c r="BB112" s="51">
        <f t="shared" si="438"/>
        <v>0</v>
      </c>
      <c r="BC112" s="51">
        <f t="shared" si="438"/>
        <v>0</v>
      </c>
      <c r="BD112" s="51">
        <f t="shared" si="438"/>
        <v>0</v>
      </c>
      <c r="BE112" s="51">
        <f t="shared" si="438"/>
        <v>0</v>
      </c>
      <c r="BF112" s="51">
        <f t="shared" si="438"/>
        <v>0</v>
      </c>
      <c r="BG112" s="51">
        <f t="shared" si="438"/>
        <v>0</v>
      </c>
      <c r="BH112" s="51">
        <f t="shared" si="438"/>
        <v>0</v>
      </c>
      <c r="BI112" s="51">
        <f t="shared" si="438"/>
        <v>0</v>
      </c>
      <c r="BJ112" s="51">
        <f t="shared" si="438"/>
        <v>0</v>
      </c>
      <c r="BK112" s="51">
        <f t="shared" si="439"/>
        <v>0</v>
      </c>
      <c r="BL112" s="51">
        <f t="shared" si="439"/>
        <v>0</v>
      </c>
      <c r="BM112" s="51">
        <f t="shared" si="439"/>
        <v>0</v>
      </c>
      <c r="BN112" s="51">
        <f t="shared" si="439"/>
        <v>0</v>
      </c>
      <c r="BO112" s="51">
        <f t="shared" si="439"/>
        <v>0</v>
      </c>
      <c r="BP112" s="51">
        <f t="shared" si="439"/>
        <v>0</v>
      </c>
      <c r="BQ112" s="51">
        <f t="shared" si="439"/>
        <v>0</v>
      </c>
      <c r="BR112" s="51">
        <f t="shared" si="439"/>
        <v>0</v>
      </c>
      <c r="BS112" s="51">
        <f t="shared" si="439"/>
        <v>0</v>
      </c>
      <c r="BT112" s="51">
        <f t="shared" si="439"/>
        <v>0</v>
      </c>
      <c r="BU112" s="51">
        <f t="shared" si="440"/>
        <v>0</v>
      </c>
      <c r="BV112" s="51">
        <f t="shared" si="440"/>
        <v>0</v>
      </c>
      <c r="BW112" s="51">
        <f t="shared" si="440"/>
        <v>0</v>
      </c>
      <c r="BX112" s="51">
        <f t="shared" si="440"/>
        <v>0</v>
      </c>
      <c r="BY112" s="51">
        <f t="shared" si="440"/>
        <v>0</v>
      </c>
      <c r="BZ112" s="51">
        <f t="shared" si="440"/>
        <v>0</v>
      </c>
      <c r="CA112" s="51">
        <f t="shared" si="440"/>
        <v>0</v>
      </c>
      <c r="CB112" s="51">
        <f t="shared" si="440"/>
        <v>0</v>
      </c>
      <c r="CC112" s="51">
        <f t="shared" si="440"/>
        <v>0</v>
      </c>
      <c r="CD112" s="51">
        <f t="shared" si="440"/>
        <v>0</v>
      </c>
      <c r="CE112" s="51">
        <f t="shared" si="441"/>
        <v>0</v>
      </c>
      <c r="CF112" s="51">
        <f t="shared" si="441"/>
        <v>0</v>
      </c>
      <c r="CG112" s="51">
        <f t="shared" si="441"/>
        <v>0</v>
      </c>
      <c r="CH112" s="51">
        <f t="shared" si="441"/>
        <v>0</v>
      </c>
      <c r="CI112" s="51">
        <f t="shared" si="441"/>
        <v>0</v>
      </c>
      <c r="CJ112" s="51">
        <f t="shared" si="441"/>
        <v>0</v>
      </c>
      <c r="CK112" s="51">
        <f t="shared" si="441"/>
        <v>0</v>
      </c>
      <c r="CL112" s="51">
        <f t="shared" si="441"/>
        <v>0</v>
      </c>
      <c r="CM112" s="51">
        <f t="shared" si="441"/>
        <v>0</v>
      </c>
      <c r="CN112" s="51">
        <f t="shared" si="441"/>
        <v>0</v>
      </c>
      <c r="CO112" s="51">
        <f t="shared" si="442"/>
        <v>0</v>
      </c>
      <c r="CP112" s="51">
        <f t="shared" si="442"/>
        <v>0</v>
      </c>
      <c r="CQ112" s="51">
        <f t="shared" si="442"/>
        <v>0</v>
      </c>
      <c r="CR112" s="51">
        <f t="shared" si="442"/>
        <v>0</v>
      </c>
      <c r="CS112" s="51">
        <f t="shared" si="442"/>
        <v>0</v>
      </c>
      <c r="CT112" s="51">
        <f t="shared" si="442"/>
        <v>0</v>
      </c>
      <c r="CU112" s="51">
        <f t="shared" si="442"/>
        <v>0</v>
      </c>
      <c r="CV112" s="51">
        <f t="shared" si="442"/>
        <v>0</v>
      </c>
      <c r="CW112" s="51">
        <f t="shared" si="442"/>
        <v>0</v>
      </c>
      <c r="CX112" s="51">
        <f t="shared" si="442"/>
        <v>0</v>
      </c>
      <c r="CY112" s="51">
        <f t="shared" si="443"/>
        <v>0</v>
      </c>
      <c r="CZ112" s="51">
        <f t="shared" si="443"/>
        <v>0</v>
      </c>
      <c r="DA112" s="51">
        <f t="shared" si="443"/>
        <v>0</v>
      </c>
      <c r="DB112" s="51">
        <f t="shared" si="443"/>
        <v>0</v>
      </c>
      <c r="DC112" s="51">
        <f t="shared" si="443"/>
        <v>0</v>
      </c>
      <c r="DD112" s="51">
        <f t="shared" si="443"/>
        <v>0</v>
      </c>
      <c r="DE112" s="51">
        <f t="shared" si="443"/>
        <v>0</v>
      </c>
      <c r="DF112" s="51">
        <f t="shared" si="443"/>
        <v>0</v>
      </c>
      <c r="DG112" s="51">
        <f t="shared" si="443"/>
        <v>0</v>
      </c>
      <c r="DH112" s="51">
        <f t="shared" si="443"/>
        <v>0</v>
      </c>
      <c r="DI112" s="51">
        <f t="shared" si="444"/>
        <v>0</v>
      </c>
      <c r="DJ112" s="51">
        <f t="shared" si="444"/>
        <v>0</v>
      </c>
      <c r="DK112" s="51">
        <f t="shared" si="444"/>
        <v>0</v>
      </c>
      <c r="DL112" s="51">
        <f t="shared" si="444"/>
        <v>0</v>
      </c>
      <c r="DM112" s="51">
        <f t="shared" si="444"/>
        <v>0</v>
      </c>
      <c r="DN112" s="51">
        <f t="shared" si="444"/>
        <v>0</v>
      </c>
      <c r="DO112" s="51">
        <f t="shared" si="444"/>
        <v>0</v>
      </c>
      <c r="DP112" s="51">
        <f t="shared" si="444"/>
        <v>0</v>
      </c>
      <c r="DQ112" s="51">
        <f t="shared" si="444"/>
        <v>1.4372901692793086E-5</v>
      </c>
      <c r="DR112" s="51">
        <f t="shared" si="444"/>
        <v>2.7857067307628778E-5</v>
      </c>
      <c r="DS112" s="51">
        <f t="shared" si="445"/>
        <v>4.1075027703360157E-5</v>
      </c>
      <c r="DT112" s="51">
        <f t="shared" si="445"/>
        <v>5.9699549011322866E-5</v>
      </c>
      <c r="DU112" s="51">
        <f t="shared" si="445"/>
        <v>8.7540741517313391E-5</v>
      </c>
      <c r="DV112" s="51">
        <f t="shared" si="445"/>
        <v>1.2837388479443857E-4</v>
      </c>
      <c r="DW112" s="51">
        <f t="shared" si="445"/>
        <v>1.8776725283595457E-4</v>
      </c>
      <c r="DX112" s="51">
        <f t="shared" si="445"/>
        <v>2.7490993918839258E-4</v>
      </c>
      <c r="DY112" s="51">
        <f t="shared" si="445"/>
        <v>4.0443968208431289E-4</v>
      </c>
      <c r="DZ112" s="51">
        <f t="shared" si="445"/>
        <v>5.9827068957529241E-4</v>
      </c>
      <c r="EA112" s="51">
        <f t="shared" si="445"/>
        <v>8.8742146466493359E-4</v>
      </c>
      <c r="EB112" s="51">
        <f t="shared" si="445"/>
        <v>1.3138426304416823E-3</v>
      </c>
      <c r="EC112" s="51">
        <f t="shared" si="446"/>
        <v>1.9322447552118155E-3</v>
      </c>
      <c r="ED112" s="51">
        <f t="shared" si="446"/>
        <v>2.9578823769679957E-3</v>
      </c>
      <c r="EE112" s="51">
        <f t="shared" si="446"/>
        <v>4.3725776573519236E-3</v>
      </c>
      <c r="EF112" s="51">
        <f t="shared" si="446"/>
        <v>5.6037913669719245E-3</v>
      </c>
      <c r="EG112" s="51">
        <f t="shared" si="446"/>
        <v>6.0067150249743864E-3</v>
      </c>
      <c r="EH112" s="51">
        <f t="shared" si="446"/>
        <v>5.0334268353983951E-3</v>
      </c>
      <c r="EI112" s="51">
        <f t="shared" si="446"/>
        <v>2.648818732339102E-3</v>
      </c>
      <c r="EJ112" s="51">
        <f t="shared" si="446"/>
        <v>7.6072713075802073E-4</v>
      </c>
      <c r="EK112" s="51">
        <f t="shared" si="446"/>
        <v>0</v>
      </c>
      <c r="EL112" s="51">
        <f t="shared" si="446"/>
        <v>0</v>
      </c>
      <c r="EM112" s="51">
        <f t="shared" si="447"/>
        <v>0</v>
      </c>
      <c r="EN112" s="51">
        <f t="shared" si="447"/>
        <v>0</v>
      </c>
      <c r="EO112" s="51">
        <f t="shared" si="447"/>
        <v>0</v>
      </c>
      <c r="EP112" s="51">
        <f t="shared" si="447"/>
        <v>0</v>
      </c>
      <c r="EQ112" s="51">
        <f t="shared" si="447"/>
        <v>0</v>
      </c>
      <c r="ER112" s="51">
        <f t="shared" si="447"/>
        <v>0</v>
      </c>
      <c r="ES112" s="51">
        <f t="shared" si="447"/>
        <v>0</v>
      </c>
      <c r="ET112" s="51">
        <f t="shared" si="447"/>
        <v>0</v>
      </c>
      <c r="EU112" s="51">
        <f t="shared" si="447"/>
        <v>0</v>
      </c>
      <c r="EV112" s="51">
        <f t="shared" si="447"/>
        <v>0</v>
      </c>
      <c r="EW112" s="51">
        <f t="shared" si="448"/>
        <v>0</v>
      </c>
      <c r="EX112" s="51">
        <f t="shared" si="448"/>
        <v>0</v>
      </c>
      <c r="EY112" s="51">
        <f t="shared" si="448"/>
        <v>0</v>
      </c>
      <c r="EZ112" s="51">
        <f t="shared" si="448"/>
        <v>0</v>
      </c>
      <c r="FA112" s="51">
        <f t="shared" si="448"/>
        <v>0</v>
      </c>
      <c r="FB112" s="51">
        <f t="shared" si="448"/>
        <v>0</v>
      </c>
      <c r="FC112" s="51">
        <f t="shared" si="448"/>
        <v>0</v>
      </c>
      <c r="FD112" s="51">
        <f t="shared" si="448"/>
        <v>0</v>
      </c>
      <c r="FE112" s="51">
        <f t="shared" si="448"/>
        <v>0</v>
      </c>
      <c r="FF112" s="51">
        <f t="shared" si="448"/>
        <v>0</v>
      </c>
      <c r="FG112" s="51">
        <f t="shared" si="449"/>
        <v>0</v>
      </c>
      <c r="FH112" s="51">
        <f t="shared" si="449"/>
        <v>0</v>
      </c>
      <c r="FI112" s="51">
        <f t="shared" si="449"/>
        <v>0</v>
      </c>
      <c r="FJ112" s="51">
        <f t="shared" si="449"/>
        <v>0</v>
      </c>
      <c r="FK112" s="51">
        <f t="shared" si="449"/>
        <v>0</v>
      </c>
      <c r="FL112" s="51">
        <f t="shared" si="449"/>
        <v>0</v>
      </c>
      <c r="FM112" s="51">
        <f t="shared" si="449"/>
        <v>0</v>
      </c>
      <c r="FN112" s="51">
        <f t="shared" si="449"/>
        <v>0</v>
      </c>
      <c r="FO112" s="51">
        <f t="shared" si="449"/>
        <v>0</v>
      </c>
      <c r="FP112" s="51">
        <f t="shared" si="449"/>
        <v>0</v>
      </c>
      <c r="FQ112" s="51">
        <f t="shared" si="450"/>
        <v>0</v>
      </c>
      <c r="FR112" s="51">
        <f t="shared" si="450"/>
        <v>0</v>
      </c>
      <c r="FS112" s="51">
        <f t="shared" si="450"/>
        <v>0</v>
      </c>
      <c r="FT112" s="51">
        <f t="shared" si="450"/>
        <v>0</v>
      </c>
      <c r="FU112" s="51">
        <f t="shared" si="450"/>
        <v>0</v>
      </c>
      <c r="FV112" s="51">
        <f t="shared" si="450"/>
        <v>0</v>
      </c>
      <c r="FW112" s="51">
        <f t="shared" si="450"/>
        <v>0</v>
      </c>
      <c r="FX112" s="51">
        <f t="shared" si="450"/>
        <v>0</v>
      </c>
      <c r="FY112" s="51">
        <f t="shared" si="450"/>
        <v>0</v>
      </c>
      <c r="FZ112" s="51">
        <f t="shared" si="450"/>
        <v>0</v>
      </c>
      <c r="GA112" s="51">
        <f t="shared" si="451"/>
        <v>0</v>
      </c>
      <c r="GB112" s="51">
        <f t="shared" si="451"/>
        <v>0</v>
      </c>
      <c r="GC112" s="51">
        <f t="shared" si="451"/>
        <v>0</v>
      </c>
      <c r="GD112" s="51">
        <f t="shared" si="451"/>
        <v>0</v>
      </c>
      <c r="GE112" s="51">
        <f t="shared" si="451"/>
        <v>0</v>
      </c>
      <c r="GF112" s="51">
        <f t="shared" si="451"/>
        <v>0</v>
      </c>
      <c r="GG112" s="51">
        <f t="shared" si="451"/>
        <v>0</v>
      </c>
      <c r="GH112" s="51">
        <f t="shared" si="451"/>
        <v>0</v>
      </c>
      <c r="GI112" s="51">
        <f t="shared" si="451"/>
        <v>0</v>
      </c>
      <c r="GJ112" s="51">
        <f t="shared" si="451"/>
        <v>0</v>
      </c>
      <c r="GK112" s="51">
        <f t="shared" si="452"/>
        <v>0</v>
      </c>
      <c r="GL112" s="51">
        <f t="shared" si="452"/>
        <v>0</v>
      </c>
      <c r="GM112" s="51">
        <f t="shared" si="452"/>
        <v>0</v>
      </c>
      <c r="GN112" s="51">
        <f t="shared" si="452"/>
        <v>0</v>
      </c>
      <c r="GO112" s="51">
        <f t="shared" si="452"/>
        <v>0</v>
      </c>
      <c r="GP112" s="51">
        <f t="shared" si="452"/>
        <v>0</v>
      </c>
      <c r="GQ112" s="51">
        <f t="shared" si="452"/>
        <v>0</v>
      </c>
      <c r="GR112" s="51">
        <f t="shared" si="452"/>
        <v>0</v>
      </c>
      <c r="GS112" s="51">
        <f t="shared" si="452"/>
        <v>0</v>
      </c>
      <c r="GT112" s="51">
        <f t="shared" si="452"/>
        <v>0</v>
      </c>
      <c r="GU112" s="51">
        <f t="shared" si="453"/>
        <v>0</v>
      </c>
      <c r="GV112" s="51">
        <f t="shared" si="453"/>
        <v>0</v>
      </c>
      <c r="GW112" s="51">
        <f t="shared" si="453"/>
        <v>0</v>
      </c>
      <c r="GX112" s="51">
        <f t="shared" si="453"/>
        <v>0</v>
      </c>
      <c r="GY112" s="51">
        <f t="shared" si="453"/>
        <v>0</v>
      </c>
      <c r="GZ112" s="51">
        <f t="shared" si="453"/>
        <v>0</v>
      </c>
      <c r="HA112" s="51">
        <f t="shared" si="453"/>
        <v>0</v>
      </c>
      <c r="HB112" s="51">
        <f t="shared" si="453"/>
        <v>0</v>
      </c>
      <c r="HC112" s="51">
        <f t="shared" si="453"/>
        <v>0</v>
      </c>
      <c r="HD112" s="51">
        <f t="shared" si="453"/>
        <v>0</v>
      </c>
      <c r="HE112" s="51">
        <f t="shared" si="454"/>
        <v>0</v>
      </c>
      <c r="HF112" s="51">
        <f t="shared" si="454"/>
        <v>0</v>
      </c>
      <c r="HG112" s="51">
        <f t="shared" si="454"/>
        <v>0</v>
      </c>
      <c r="HH112" s="51">
        <f t="shared" si="454"/>
        <v>0</v>
      </c>
      <c r="HI112" s="51">
        <f t="shared" si="454"/>
        <v>0</v>
      </c>
      <c r="HJ112" s="51">
        <f t="shared" si="454"/>
        <v>0</v>
      </c>
      <c r="HK112" s="51">
        <f t="shared" si="454"/>
        <v>0</v>
      </c>
      <c r="HL112" s="51">
        <f t="shared" si="454"/>
        <v>0</v>
      </c>
      <c r="HM112" s="51">
        <f t="shared" si="454"/>
        <v>0</v>
      </c>
      <c r="HN112" s="51">
        <f t="shared" si="454"/>
        <v>0</v>
      </c>
      <c r="HO112" s="51">
        <f t="shared" si="454"/>
        <v>0</v>
      </c>
      <c r="HP112" s="51">
        <f t="shared" si="454"/>
        <v>0</v>
      </c>
      <c r="HR112" s="46">
        <v>109</v>
      </c>
      <c r="HS112" s="49">
        <f t="shared" si="310"/>
        <v>545</v>
      </c>
      <c r="HT112" s="52" t="str">
        <f t="shared" si="311"/>
        <v/>
      </c>
      <c r="HU112" s="63">
        <f t="shared" si="312"/>
        <v>0</v>
      </c>
      <c r="HV112" s="50">
        <f t="shared" si="475"/>
        <v>0</v>
      </c>
      <c r="HW112" s="50" t="str">
        <f t="shared" si="433"/>
        <v>09:05</v>
      </c>
      <c r="HX112" s="50">
        <v>0</v>
      </c>
      <c r="HY112" s="62">
        <f>HY111+HX112*Escenario1!$D$15*0.06</f>
        <v>468.72665229745769</v>
      </c>
      <c r="HZ112" s="50">
        <f t="shared" si="313"/>
        <v>0</v>
      </c>
      <c r="IA112" s="64">
        <f>IA111+HZ112*Escenario1!$D$15*0.06</f>
        <v>258.16395932323189</v>
      </c>
      <c r="IB112" s="54"/>
      <c r="IC112" s="47">
        <v>110</v>
      </c>
      <c r="ID112" s="48">
        <f t="shared" si="434"/>
        <v>0</v>
      </c>
      <c r="IE112" s="48">
        <f t="shared" si="455"/>
        <v>0</v>
      </c>
      <c r="IF112" s="48">
        <f t="shared" si="455"/>
        <v>0</v>
      </c>
      <c r="IG112" s="48">
        <f t="shared" si="455"/>
        <v>0</v>
      </c>
      <c r="IH112" s="48">
        <f t="shared" si="455"/>
        <v>0</v>
      </c>
      <c r="II112" s="48">
        <f t="shared" si="455"/>
        <v>0</v>
      </c>
      <c r="IJ112" s="48">
        <f t="shared" si="455"/>
        <v>0</v>
      </c>
      <c r="IK112" s="48">
        <f t="shared" si="455"/>
        <v>0</v>
      </c>
      <c r="IL112" s="48">
        <f t="shared" si="455"/>
        <v>0</v>
      </c>
      <c r="IM112" s="48">
        <f t="shared" si="455"/>
        <v>0</v>
      </c>
      <c r="IN112" s="48">
        <f t="shared" si="455"/>
        <v>0</v>
      </c>
      <c r="IO112" s="48">
        <f t="shared" si="456"/>
        <v>0</v>
      </c>
      <c r="IP112" s="48">
        <f t="shared" si="456"/>
        <v>0</v>
      </c>
      <c r="IQ112" s="48">
        <f t="shared" si="456"/>
        <v>0</v>
      </c>
      <c r="IR112" s="48">
        <f t="shared" si="456"/>
        <v>0</v>
      </c>
      <c r="IS112" s="48">
        <f t="shared" si="456"/>
        <v>0</v>
      </c>
      <c r="IT112" s="48">
        <f t="shared" si="456"/>
        <v>0</v>
      </c>
      <c r="IU112" s="48">
        <f t="shared" si="456"/>
        <v>0</v>
      </c>
      <c r="IV112" s="48">
        <f t="shared" si="456"/>
        <v>0</v>
      </c>
      <c r="IW112" s="48">
        <f t="shared" si="456"/>
        <v>0</v>
      </c>
      <c r="IX112" s="48">
        <f t="shared" si="456"/>
        <v>0</v>
      </c>
      <c r="IY112" s="48">
        <f t="shared" si="457"/>
        <v>0</v>
      </c>
      <c r="IZ112" s="48">
        <f t="shared" si="457"/>
        <v>0</v>
      </c>
      <c r="JA112" s="48">
        <f t="shared" si="457"/>
        <v>0</v>
      </c>
      <c r="JB112" s="48">
        <f t="shared" si="457"/>
        <v>0</v>
      </c>
      <c r="JC112" s="48">
        <f t="shared" si="457"/>
        <v>0</v>
      </c>
      <c r="JD112" s="48">
        <f t="shared" si="457"/>
        <v>0</v>
      </c>
      <c r="JE112" s="48">
        <f t="shared" si="457"/>
        <v>0</v>
      </c>
      <c r="JF112" s="48">
        <f t="shared" si="457"/>
        <v>0</v>
      </c>
      <c r="JG112" s="48">
        <f t="shared" si="457"/>
        <v>0</v>
      </c>
      <c r="JH112" s="48">
        <f t="shared" si="457"/>
        <v>0</v>
      </c>
      <c r="JI112" s="48">
        <f t="shared" si="458"/>
        <v>0</v>
      </c>
      <c r="JJ112" s="48">
        <f t="shared" si="458"/>
        <v>0</v>
      </c>
      <c r="JK112" s="48">
        <f t="shared" si="458"/>
        <v>0</v>
      </c>
      <c r="JL112" s="48">
        <f t="shared" si="458"/>
        <v>0</v>
      </c>
      <c r="JM112" s="48">
        <f t="shared" si="458"/>
        <v>0</v>
      </c>
      <c r="JN112" s="48">
        <f t="shared" si="458"/>
        <v>0</v>
      </c>
      <c r="JO112" s="48">
        <f t="shared" si="458"/>
        <v>0</v>
      </c>
      <c r="JP112" s="48">
        <f t="shared" si="458"/>
        <v>0</v>
      </c>
      <c r="JQ112" s="48">
        <f t="shared" si="458"/>
        <v>0</v>
      </c>
      <c r="JR112" s="48">
        <f t="shared" si="458"/>
        <v>0</v>
      </c>
      <c r="JS112" s="48">
        <f t="shared" si="459"/>
        <v>0</v>
      </c>
      <c r="JT112" s="48">
        <f t="shared" si="459"/>
        <v>0</v>
      </c>
      <c r="JU112" s="48">
        <f t="shared" si="459"/>
        <v>0</v>
      </c>
      <c r="JV112" s="48">
        <f t="shared" si="459"/>
        <v>0</v>
      </c>
      <c r="JW112" s="48">
        <f t="shared" si="459"/>
        <v>0</v>
      </c>
      <c r="JX112" s="48">
        <f t="shared" si="459"/>
        <v>0</v>
      </c>
      <c r="JY112" s="48">
        <f t="shared" si="459"/>
        <v>0</v>
      </c>
      <c r="JZ112" s="48">
        <f t="shared" si="459"/>
        <v>0</v>
      </c>
      <c r="KA112" s="48">
        <f t="shared" si="459"/>
        <v>0</v>
      </c>
      <c r="KB112" s="48">
        <f t="shared" si="459"/>
        <v>0</v>
      </c>
      <c r="KC112" s="48">
        <f t="shared" si="460"/>
        <v>0</v>
      </c>
      <c r="KD112" s="48">
        <f t="shared" si="460"/>
        <v>0</v>
      </c>
      <c r="KE112" s="48">
        <f t="shared" si="460"/>
        <v>0</v>
      </c>
      <c r="KF112" s="48">
        <f t="shared" si="460"/>
        <v>0</v>
      </c>
      <c r="KG112" s="48">
        <f t="shared" si="460"/>
        <v>0</v>
      </c>
      <c r="KH112" s="48">
        <f t="shared" si="460"/>
        <v>0</v>
      </c>
      <c r="KI112" s="48">
        <f t="shared" si="460"/>
        <v>0</v>
      </c>
      <c r="KJ112" s="48">
        <f t="shared" si="460"/>
        <v>0</v>
      </c>
      <c r="KK112" s="48">
        <f t="shared" si="460"/>
        <v>0</v>
      </c>
      <c r="KL112" s="48">
        <f t="shared" si="460"/>
        <v>0</v>
      </c>
      <c r="KM112" s="48">
        <f t="shared" si="461"/>
        <v>0</v>
      </c>
      <c r="KN112" s="48">
        <f t="shared" si="461"/>
        <v>0</v>
      </c>
      <c r="KO112" s="48">
        <f t="shared" si="461"/>
        <v>0</v>
      </c>
      <c r="KP112" s="48">
        <f t="shared" si="461"/>
        <v>0</v>
      </c>
      <c r="KQ112" s="48">
        <f t="shared" si="461"/>
        <v>0</v>
      </c>
      <c r="KR112" s="48">
        <f t="shared" si="461"/>
        <v>0</v>
      </c>
      <c r="KS112" s="48">
        <f t="shared" si="461"/>
        <v>0</v>
      </c>
      <c r="KT112" s="48">
        <f t="shared" si="461"/>
        <v>0</v>
      </c>
      <c r="KU112" s="48">
        <f t="shared" si="461"/>
        <v>0</v>
      </c>
      <c r="KV112" s="48">
        <f t="shared" si="461"/>
        <v>0</v>
      </c>
      <c r="KW112" s="48">
        <f t="shared" si="462"/>
        <v>0</v>
      </c>
      <c r="KX112" s="48">
        <f t="shared" si="462"/>
        <v>0</v>
      </c>
      <c r="KY112" s="48">
        <f t="shared" si="462"/>
        <v>0</v>
      </c>
      <c r="KZ112" s="48">
        <f t="shared" si="462"/>
        <v>0</v>
      </c>
      <c r="LA112" s="48">
        <f t="shared" si="462"/>
        <v>0</v>
      </c>
      <c r="LB112" s="48">
        <f t="shared" si="462"/>
        <v>0</v>
      </c>
      <c r="LC112" s="48">
        <f t="shared" si="462"/>
        <v>0</v>
      </c>
      <c r="LD112" s="48">
        <f t="shared" si="462"/>
        <v>0</v>
      </c>
      <c r="LE112" s="48">
        <f t="shared" si="462"/>
        <v>0</v>
      </c>
      <c r="LF112" s="48">
        <f t="shared" si="462"/>
        <v>0</v>
      </c>
      <c r="LG112" s="48">
        <f t="shared" si="463"/>
        <v>0</v>
      </c>
      <c r="LH112" s="48">
        <f t="shared" si="463"/>
        <v>0</v>
      </c>
      <c r="LI112" s="48">
        <f t="shared" si="463"/>
        <v>0</v>
      </c>
      <c r="LJ112" s="48">
        <f t="shared" si="463"/>
        <v>0</v>
      </c>
      <c r="LK112" s="48">
        <f t="shared" si="463"/>
        <v>0</v>
      </c>
      <c r="LL112" s="48">
        <f t="shared" si="463"/>
        <v>0</v>
      </c>
      <c r="LM112" s="48">
        <f t="shared" si="463"/>
        <v>0</v>
      </c>
      <c r="LN112" s="48">
        <f t="shared" si="463"/>
        <v>0</v>
      </c>
      <c r="LO112" s="48">
        <f t="shared" si="463"/>
        <v>0</v>
      </c>
      <c r="LP112" s="48">
        <f t="shared" si="463"/>
        <v>0</v>
      </c>
      <c r="LQ112" s="48">
        <f t="shared" si="464"/>
        <v>0</v>
      </c>
      <c r="LR112" s="48">
        <f t="shared" si="464"/>
        <v>0</v>
      </c>
      <c r="LS112" s="48">
        <f t="shared" si="464"/>
        <v>0</v>
      </c>
      <c r="LT112" s="48">
        <f t="shared" si="464"/>
        <v>0</v>
      </c>
      <c r="LU112" s="48">
        <f t="shared" si="464"/>
        <v>0</v>
      </c>
      <c r="LV112" s="48">
        <f t="shared" si="464"/>
        <v>0</v>
      </c>
      <c r="LW112" s="48">
        <f t="shared" si="464"/>
        <v>0</v>
      </c>
      <c r="LX112" s="48">
        <f t="shared" si="464"/>
        <v>0</v>
      </c>
      <c r="LY112" s="48">
        <f t="shared" si="464"/>
        <v>0</v>
      </c>
      <c r="LZ112" s="48">
        <f t="shared" si="464"/>
        <v>4.4751983576649488E-5</v>
      </c>
      <c r="MA112" s="48">
        <f t="shared" si="465"/>
        <v>1.1151658490373781E-4</v>
      </c>
      <c r="MB112" s="48">
        <f t="shared" si="465"/>
        <v>2.5595687974807398E-4</v>
      </c>
      <c r="MC112" s="48">
        <f t="shared" si="465"/>
        <v>5.8604981628922268E-4</v>
      </c>
      <c r="MD112" s="48">
        <f t="shared" si="465"/>
        <v>1.3658629589843377E-3</v>
      </c>
      <c r="ME112" s="48">
        <f t="shared" si="465"/>
        <v>3.2093238342923826E-3</v>
      </c>
      <c r="MF112" s="48">
        <f t="shared" si="465"/>
        <v>7.8504339864859992E-3</v>
      </c>
      <c r="MG112" s="48">
        <f t="shared" si="465"/>
        <v>1.2976985830460603E-2</v>
      </c>
      <c r="MH112" s="48">
        <f t="shared" si="465"/>
        <v>6.7154609757989992E-3</v>
      </c>
      <c r="MI112" s="48">
        <f t="shared" si="465"/>
        <v>0</v>
      </c>
      <c r="MJ112" s="48">
        <f t="shared" si="465"/>
        <v>0</v>
      </c>
      <c r="MK112" s="48">
        <f t="shared" si="466"/>
        <v>0</v>
      </c>
      <c r="ML112" s="48">
        <f t="shared" si="466"/>
        <v>0</v>
      </c>
      <c r="MM112" s="48">
        <f t="shared" si="466"/>
        <v>0</v>
      </c>
      <c r="MN112" s="48">
        <f t="shared" si="466"/>
        <v>0</v>
      </c>
      <c r="MO112" s="48">
        <f t="shared" si="466"/>
        <v>0</v>
      </c>
      <c r="MP112" s="48">
        <f t="shared" si="466"/>
        <v>0</v>
      </c>
      <c r="MQ112" s="48">
        <f t="shared" si="466"/>
        <v>0</v>
      </c>
      <c r="MR112" s="48">
        <f t="shared" si="466"/>
        <v>0</v>
      </c>
      <c r="MS112" s="48">
        <f t="shared" si="466"/>
        <v>0</v>
      </c>
      <c r="MT112" s="48">
        <f t="shared" si="466"/>
        <v>0</v>
      </c>
      <c r="MU112" s="48">
        <f t="shared" si="467"/>
        <v>0</v>
      </c>
      <c r="MV112" s="48">
        <f t="shared" si="467"/>
        <v>0</v>
      </c>
      <c r="MW112" s="48">
        <f t="shared" si="467"/>
        <v>0</v>
      </c>
      <c r="MX112" s="48">
        <f t="shared" si="467"/>
        <v>0</v>
      </c>
      <c r="MY112" s="48">
        <f t="shared" si="467"/>
        <v>0</v>
      </c>
      <c r="MZ112" s="48">
        <f t="shared" si="467"/>
        <v>0</v>
      </c>
      <c r="NA112" s="48">
        <f t="shared" si="467"/>
        <v>0</v>
      </c>
      <c r="NB112" s="48">
        <f t="shared" si="467"/>
        <v>0</v>
      </c>
      <c r="NC112" s="48">
        <f t="shared" si="467"/>
        <v>0</v>
      </c>
      <c r="ND112" s="48">
        <f t="shared" si="467"/>
        <v>0</v>
      </c>
      <c r="NE112" s="48">
        <f t="shared" si="468"/>
        <v>0</v>
      </c>
      <c r="NF112" s="48">
        <f t="shared" si="468"/>
        <v>0</v>
      </c>
      <c r="NG112" s="48">
        <f t="shared" si="468"/>
        <v>0</v>
      </c>
      <c r="NH112" s="48">
        <f t="shared" si="468"/>
        <v>0</v>
      </c>
      <c r="NI112" s="48">
        <f t="shared" si="468"/>
        <v>0</v>
      </c>
      <c r="NJ112" s="48">
        <f t="shared" si="468"/>
        <v>0</v>
      </c>
      <c r="NK112" s="48">
        <f t="shared" si="468"/>
        <v>0</v>
      </c>
      <c r="NL112" s="48">
        <f t="shared" si="468"/>
        <v>0</v>
      </c>
      <c r="NM112" s="48">
        <f t="shared" si="468"/>
        <v>0</v>
      </c>
      <c r="NN112" s="48">
        <f t="shared" si="468"/>
        <v>0</v>
      </c>
      <c r="NO112" s="48">
        <f t="shared" si="469"/>
        <v>0</v>
      </c>
      <c r="NP112" s="48">
        <f t="shared" si="469"/>
        <v>0</v>
      </c>
      <c r="NQ112" s="48">
        <f t="shared" si="469"/>
        <v>0</v>
      </c>
      <c r="NR112" s="48">
        <f t="shared" si="469"/>
        <v>0</v>
      </c>
      <c r="NS112" s="48">
        <f t="shared" si="469"/>
        <v>0</v>
      </c>
      <c r="NT112" s="48">
        <f t="shared" si="469"/>
        <v>0</v>
      </c>
      <c r="NU112" s="48">
        <f t="shared" si="469"/>
        <v>0</v>
      </c>
      <c r="NV112" s="48">
        <f t="shared" si="469"/>
        <v>0</v>
      </c>
      <c r="NW112" s="48">
        <f t="shared" si="469"/>
        <v>0</v>
      </c>
      <c r="NX112" s="48">
        <f t="shared" si="469"/>
        <v>0</v>
      </c>
      <c r="NY112" s="48">
        <f t="shared" si="470"/>
        <v>0</v>
      </c>
      <c r="NZ112" s="48">
        <f t="shared" si="470"/>
        <v>0</v>
      </c>
      <c r="OA112" s="48">
        <f t="shared" si="470"/>
        <v>0</v>
      </c>
      <c r="OB112" s="48">
        <f t="shared" si="470"/>
        <v>0</v>
      </c>
      <c r="OC112" s="48">
        <f t="shared" si="470"/>
        <v>0</v>
      </c>
      <c r="OD112" s="48">
        <f t="shared" si="470"/>
        <v>0</v>
      </c>
      <c r="OE112" s="48">
        <f t="shared" si="470"/>
        <v>0</v>
      </c>
      <c r="OF112" s="48">
        <f t="shared" si="470"/>
        <v>0</v>
      </c>
      <c r="OG112" s="48">
        <f t="shared" si="470"/>
        <v>0</v>
      </c>
      <c r="OH112" s="48">
        <f t="shared" si="470"/>
        <v>0</v>
      </c>
      <c r="OI112" s="48">
        <f t="shared" si="471"/>
        <v>0</v>
      </c>
      <c r="OJ112" s="48">
        <f t="shared" si="471"/>
        <v>0</v>
      </c>
      <c r="OK112" s="48">
        <f t="shared" si="471"/>
        <v>0</v>
      </c>
      <c r="OL112" s="48">
        <f t="shared" si="471"/>
        <v>0</v>
      </c>
      <c r="OM112" s="48">
        <f t="shared" si="471"/>
        <v>0</v>
      </c>
      <c r="ON112" s="48">
        <f t="shared" si="471"/>
        <v>0</v>
      </c>
      <c r="OO112" s="48">
        <f t="shared" si="471"/>
        <v>0</v>
      </c>
      <c r="OP112" s="48">
        <f t="shared" si="471"/>
        <v>0</v>
      </c>
      <c r="OQ112" s="48">
        <f t="shared" si="471"/>
        <v>0</v>
      </c>
      <c r="OR112" s="48">
        <f t="shared" si="471"/>
        <v>0</v>
      </c>
      <c r="OS112" s="48">
        <f t="shared" si="472"/>
        <v>0</v>
      </c>
      <c r="OT112" s="48">
        <f t="shared" si="472"/>
        <v>0</v>
      </c>
      <c r="OU112" s="48">
        <f t="shared" si="472"/>
        <v>0</v>
      </c>
      <c r="OV112" s="48">
        <f t="shared" si="472"/>
        <v>0</v>
      </c>
      <c r="OW112" s="48">
        <f t="shared" si="472"/>
        <v>0</v>
      </c>
      <c r="OX112" s="48">
        <f t="shared" si="472"/>
        <v>0</v>
      </c>
      <c r="OY112" s="48">
        <f t="shared" si="472"/>
        <v>0</v>
      </c>
      <c r="OZ112" s="48">
        <f t="shared" si="472"/>
        <v>0</v>
      </c>
      <c r="PA112" s="48">
        <f t="shared" si="472"/>
        <v>0</v>
      </c>
      <c r="PB112" s="48">
        <f t="shared" si="472"/>
        <v>0</v>
      </c>
      <c r="PC112" s="48">
        <f t="shared" si="473"/>
        <v>0</v>
      </c>
      <c r="PD112" s="48">
        <f t="shared" si="473"/>
        <v>0</v>
      </c>
      <c r="PE112" s="48">
        <f t="shared" si="473"/>
        <v>0</v>
      </c>
      <c r="PF112" s="48">
        <f t="shared" si="473"/>
        <v>0</v>
      </c>
      <c r="PG112" s="48">
        <f t="shared" si="473"/>
        <v>0</v>
      </c>
      <c r="PH112" s="48">
        <f t="shared" si="473"/>
        <v>0</v>
      </c>
      <c r="PI112" s="48">
        <f t="shared" si="473"/>
        <v>0</v>
      </c>
      <c r="PJ112" s="48">
        <f t="shared" si="473"/>
        <v>0</v>
      </c>
      <c r="PK112" s="48">
        <f t="shared" si="473"/>
        <v>0</v>
      </c>
      <c r="PL112" s="48">
        <f t="shared" si="473"/>
        <v>0</v>
      </c>
      <c r="PM112" s="48">
        <f t="shared" si="473"/>
        <v>0</v>
      </c>
      <c r="PN112" s="48">
        <f t="shared" si="473"/>
        <v>0</v>
      </c>
    </row>
    <row r="113" spans="1:430" x14ac:dyDescent="0.3">
      <c r="A113" s="12"/>
      <c r="B113" s="12"/>
      <c r="C113" s="12"/>
      <c r="D113" s="12"/>
      <c r="E113" s="12"/>
      <c r="F113" s="16"/>
      <c r="G113" s="12"/>
      <c r="H113" s="12"/>
      <c r="I113" s="12"/>
      <c r="J113" s="12"/>
      <c r="K113" s="12"/>
      <c r="L113" s="12"/>
      <c r="M113" s="12"/>
      <c r="N113" s="22"/>
      <c r="O113" s="12"/>
      <c r="P113" s="12"/>
      <c r="Q113" s="12"/>
      <c r="S113" s="22"/>
      <c r="W113" s="46">
        <v>110</v>
      </c>
      <c r="X113" s="49">
        <f t="shared" si="308"/>
        <v>550</v>
      </c>
      <c r="Y113" s="52" t="str">
        <f t="shared" si="430"/>
        <v/>
      </c>
      <c r="Z113" s="63">
        <f t="shared" si="431"/>
        <v>0</v>
      </c>
      <c r="AA113" s="50">
        <f t="shared" si="474"/>
        <v>0</v>
      </c>
      <c r="AB113" s="50">
        <v>0</v>
      </c>
      <c r="AC113" s="62">
        <f t="shared" si="435"/>
        <v>211.7758949671387</v>
      </c>
      <c r="AD113" s="54"/>
      <c r="AE113" s="46">
        <v>111</v>
      </c>
      <c r="AF113" s="51">
        <f t="shared" si="432"/>
        <v>0</v>
      </c>
      <c r="AG113" s="51">
        <f t="shared" si="436"/>
        <v>0</v>
      </c>
      <c r="AH113" s="51">
        <f t="shared" si="436"/>
        <v>0</v>
      </c>
      <c r="AI113" s="51">
        <f t="shared" si="436"/>
        <v>0</v>
      </c>
      <c r="AJ113" s="51">
        <f t="shared" si="436"/>
        <v>0</v>
      </c>
      <c r="AK113" s="51">
        <f t="shared" si="436"/>
        <v>0</v>
      </c>
      <c r="AL113" s="51">
        <f t="shared" si="436"/>
        <v>0</v>
      </c>
      <c r="AM113" s="51">
        <f t="shared" si="436"/>
        <v>0</v>
      </c>
      <c r="AN113" s="51">
        <f t="shared" si="436"/>
        <v>0</v>
      </c>
      <c r="AO113" s="51">
        <f t="shared" si="436"/>
        <v>0</v>
      </c>
      <c r="AP113" s="51">
        <f t="shared" si="436"/>
        <v>0</v>
      </c>
      <c r="AQ113" s="51">
        <f t="shared" si="437"/>
        <v>0</v>
      </c>
      <c r="AR113" s="51">
        <f t="shared" si="437"/>
        <v>0</v>
      </c>
      <c r="AS113" s="51">
        <f t="shared" si="437"/>
        <v>0</v>
      </c>
      <c r="AT113" s="51">
        <f t="shared" si="437"/>
        <v>0</v>
      </c>
      <c r="AU113" s="51">
        <f t="shared" si="437"/>
        <v>0</v>
      </c>
      <c r="AV113" s="51">
        <f t="shared" si="437"/>
        <v>0</v>
      </c>
      <c r="AW113" s="51">
        <f t="shared" si="437"/>
        <v>0</v>
      </c>
      <c r="AX113" s="51">
        <f t="shared" si="437"/>
        <v>0</v>
      </c>
      <c r="AY113" s="51">
        <f t="shared" si="437"/>
        <v>0</v>
      </c>
      <c r="AZ113" s="51">
        <f t="shared" si="437"/>
        <v>0</v>
      </c>
      <c r="BA113" s="51">
        <f t="shared" si="438"/>
        <v>0</v>
      </c>
      <c r="BB113" s="51">
        <f t="shared" si="438"/>
        <v>0</v>
      </c>
      <c r="BC113" s="51">
        <f t="shared" si="438"/>
        <v>0</v>
      </c>
      <c r="BD113" s="51">
        <f t="shared" si="438"/>
        <v>0</v>
      </c>
      <c r="BE113" s="51">
        <f t="shared" si="438"/>
        <v>0</v>
      </c>
      <c r="BF113" s="51">
        <f t="shared" si="438"/>
        <v>0</v>
      </c>
      <c r="BG113" s="51">
        <f t="shared" si="438"/>
        <v>0</v>
      </c>
      <c r="BH113" s="51">
        <f t="shared" si="438"/>
        <v>0</v>
      </c>
      <c r="BI113" s="51">
        <f t="shared" si="438"/>
        <v>0</v>
      </c>
      <c r="BJ113" s="51">
        <f t="shared" si="438"/>
        <v>0</v>
      </c>
      <c r="BK113" s="51">
        <f t="shared" si="439"/>
        <v>0</v>
      </c>
      <c r="BL113" s="51">
        <f t="shared" si="439"/>
        <v>0</v>
      </c>
      <c r="BM113" s="51">
        <f t="shared" si="439"/>
        <v>0</v>
      </c>
      <c r="BN113" s="51">
        <f t="shared" si="439"/>
        <v>0</v>
      </c>
      <c r="BO113" s="51">
        <f t="shared" si="439"/>
        <v>0</v>
      </c>
      <c r="BP113" s="51">
        <f t="shared" si="439"/>
        <v>0</v>
      </c>
      <c r="BQ113" s="51">
        <f t="shared" si="439"/>
        <v>0</v>
      </c>
      <c r="BR113" s="51">
        <f t="shared" si="439"/>
        <v>0</v>
      </c>
      <c r="BS113" s="51">
        <f t="shared" si="439"/>
        <v>0</v>
      </c>
      <c r="BT113" s="51">
        <f t="shared" si="439"/>
        <v>0</v>
      </c>
      <c r="BU113" s="51">
        <f t="shared" si="440"/>
        <v>0</v>
      </c>
      <c r="BV113" s="51">
        <f t="shared" si="440"/>
        <v>0</v>
      </c>
      <c r="BW113" s="51">
        <f t="shared" si="440"/>
        <v>0</v>
      </c>
      <c r="BX113" s="51">
        <f t="shared" si="440"/>
        <v>0</v>
      </c>
      <c r="BY113" s="51">
        <f t="shared" si="440"/>
        <v>0</v>
      </c>
      <c r="BZ113" s="51">
        <f t="shared" si="440"/>
        <v>0</v>
      </c>
      <c r="CA113" s="51">
        <f t="shared" si="440"/>
        <v>0</v>
      </c>
      <c r="CB113" s="51">
        <f t="shared" si="440"/>
        <v>0</v>
      </c>
      <c r="CC113" s="51">
        <f t="shared" si="440"/>
        <v>0</v>
      </c>
      <c r="CD113" s="51">
        <f t="shared" si="440"/>
        <v>0</v>
      </c>
      <c r="CE113" s="51">
        <f t="shared" si="441"/>
        <v>0</v>
      </c>
      <c r="CF113" s="51">
        <f t="shared" si="441"/>
        <v>0</v>
      </c>
      <c r="CG113" s="51">
        <f t="shared" si="441"/>
        <v>0</v>
      </c>
      <c r="CH113" s="51">
        <f t="shared" si="441"/>
        <v>0</v>
      </c>
      <c r="CI113" s="51">
        <f t="shared" si="441"/>
        <v>0</v>
      </c>
      <c r="CJ113" s="51">
        <f t="shared" si="441"/>
        <v>0</v>
      </c>
      <c r="CK113" s="51">
        <f t="shared" si="441"/>
        <v>0</v>
      </c>
      <c r="CL113" s="51">
        <f t="shared" si="441"/>
        <v>0</v>
      </c>
      <c r="CM113" s="51">
        <f t="shared" si="441"/>
        <v>0</v>
      </c>
      <c r="CN113" s="51">
        <f t="shared" si="441"/>
        <v>0</v>
      </c>
      <c r="CO113" s="51">
        <f t="shared" si="442"/>
        <v>0</v>
      </c>
      <c r="CP113" s="51">
        <f t="shared" si="442"/>
        <v>0</v>
      </c>
      <c r="CQ113" s="51">
        <f t="shared" si="442"/>
        <v>0</v>
      </c>
      <c r="CR113" s="51">
        <f t="shared" si="442"/>
        <v>0</v>
      </c>
      <c r="CS113" s="51">
        <f t="shared" si="442"/>
        <v>0</v>
      </c>
      <c r="CT113" s="51">
        <f t="shared" si="442"/>
        <v>0</v>
      </c>
      <c r="CU113" s="51">
        <f t="shared" si="442"/>
        <v>0</v>
      </c>
      <c r="CV113" s="51">
        <f t="shared" si="442"/>
        <v>0</v>
      </c>
      <c r="CW113" s="51">
        <f t="shared" si="442"/>
        <v>0</v>
      </c>
      <c r="CX113" s="51">
        <f t="shared" si="442"/>
        <v>0</v>
      </c>
      <c r="CY113" s="51">
        <f t="shared" si="443"/>
        <v>0</v>
      </c>
      <c r="CZ113" s="51">
        <f t="shared" si="443"/>
        <v>0</v>
      </c>
      <c r="DA113" s="51">
        <f t="shared" si="443"/>
        <v>0</v>
      </c>
      <c r="DB113" s="51">
        <f t="shared" si="443"/>
        <v>0</v>
      </c>
      <c r="DC113" s="51">
        <f t="shared" si="443"/>
        <v>0</v>
      </c>
      <c r="DD113" s="51">
        <f t="shared" si="443"/>
        <v>0</v>
      </c>
      <c r="DE113" s="51">
        <f t="shared" si="443"/>
        <v>0</v>
      </c>
      <c r="DF113" s="51">
        <f t="shared" si="443"/>
        <v>0</v>
      </c>
      <c r="DG113" s="51">
        <f t="shared" si="443"/>
        <v>0</v>
      </c>
      <c r="DH113" s="51">
        <f t="shared" si="443"/>
        <v>0</v>
      </c>
      <c r="DI113" s="51">
        <f t="shared" si="444"/>
        <v>0</v>
      </c>
      <c r="DJ113" s="51">
        <f t="shared" si="444"/>
        <v>0</v>
      </c>
      <c r="DK113" s="51">
        <f t="shared" si="444"/>
        <v>0</v>
      </c>
      <c r="DL113" s="51">
        <f t="shared" si="444"/>
        <v>0</v>
      </c>
      <c r="DM113" s="51">
        <f t="shared" si="444"/>
        <v>0</v>
      </c>
      <c r="DN113" s="51">
        <f t="shared" si="444"/>
        <v>0</v>
      </c>
      <c r="DO113" s="51">
        <f t="shared" si="444"/>
        <v>0</v>
      </c>
      <c r="DP113" s="51">
        <f t="shared" si="444"/>
        <v>0</v>
      </c>
      <c r="DQ113" s="51">
        <f t="shared" si="444"/>
        <v>0</v>
      </c>
      <c r="DR113" s="51">
        <f t="shared" si="444"/>
        <v>1.4372901692793086E-5</v>
      </c>
      <c r="DS113" s="51">
        <f t="shared" si="445"/>
        <v>2.7857067307628778E-5</v>
      </c>
      <c r="DT113" s="51">
        <f t="shared" si="445"/>
        <v>4.1075027703360157E-5</v>
      </c>
      <c r="DU113" s="51">
        <f t="shared" si="445"/>
        <v>5.9699549011322866E-5</v>
      </c>
      <c r="DV113" s="51">
        <f t="shared" si="445"/>
        <v>8.7540741517313391E-5</v>
      </c>
      <c r="DW113" s="51">
        <f t="shared" si="445"/>
        <v>1.2837388479443857E-4</v>
      </c>
      <c r="DX113" s="51">
        <f t="shared" si="445"/>
        <v>1.8776725283595457E-4</v>
      </c>
      <c r="DY113" s="51">
        <f t="shared" si="445"/>
        <v>2.7490993918839258E-4</v>
      </c>
      <c r="DZ113" s="51">
        <f t="shared" si="445"/>
        <v>4.0443968208431289E-4</v>
      </c>
      <c r="EA113" s="51">
        <f t="shared" si="445"/>
        <v>5.9827068957529241E-4</v>
      </c>
      <c r="EB113" s="51">
        <f t="shared" si="445"/>
        <v>8.8742146466493359E-4</v>
      </c>
      <c r="EC113" s="51">
        <f t="shared" si="446"/>
        <v>1.3138426304416823E-3</v>
      </c>
      <c r="ED113" s="51">
        <f t="shared" si="446"/>
        <v>1.9322447552118155E-3</v>
      </c>
      <c r="EE113" s="51">
        <f t="shared" si="446"/>
        <v>2.9578823769679957E-3</v>
      </c>
      <c r="EF113" s="51">
        <f t="shared" si="446"/>
        <v>4.3725776573519236E-3</v>
      </c>
      <c r="EG113" s="51">
        <f t="shared" si="446"/>
        <v>5.6037913669719245E-3</v>
      </c>
      <c r="EH113" s="51">
        <f t="shared" si="446"/>
        <v>6.0067150249743864E-3</v>
      </c>
      <c r="EI113" s="51">
        <f t="shared" si="446"/>
        <v>5.0334268353983951E-3</v>
      </c>
      <c r="EJ113" s="51">
        <f t="shared" si="446"/>
        <v>2.648818732339102E-3</v>
      </c>
      <c r="EK113" s="51">
        <f t="shared" si="446"/>
        <v>7.6072713075802073E-4</v>
      </c>
      <c r="EL113" s="51">
        <f t="shared" si="446"/>
        <v>0</v>
      </c>
      <c r="EM113" s="51">
        <f t="shared" si="447"/>
        <v>0</v>
      </c>
      <c r="EN113" s="51">
        <f t="shared" si="447"/>
        <v>0</v>
      </c>
      <c r="EO113" s="51">
        <f t="shared" si="447"/>
        <v>0</v>
      </c>
      <c r="EP113" s="51">
        <f t="shared" si="447"/>
        <v>0</v>
      </c>
      <c r="EQ113" s="51">
        <f t="shared" si="447"/>
        <v>0</v>
      </c>
      <c r="ER113" s="51">
        <f t="shared" si="447"/>
        <v>0</v>
      </c>
      <c r="ES113" s="51">
        <f t="shared" si="447"/>
        <v>0</v>
      </c>
      <c r="ET113" s="51">
        <f t="shared" si="447"/>
        <v>0</v>
      </c>
      <c r="EU113" s="51">
        <f t="shared" si="447"/>
        <v>0</v>
      </c>
      <c r="EV113" s="51">
        <f t="shared" si="447"/>
        <v>0</v>
      </c>
      <c r="EW113" s="51">
        <f t="shared" si="448"/>
        <v>0</v>
      </c>
      <c r="EX113" s="51">
        <f t="shared" si="448"/>
        <v>0</v>
      </c>
      <c r="EY113" s="51">
        <f t="shared" si="448"/>
        <v>0</v>
      </c>
      <c r="EZ113" s="51">
        <f t="shared" si="448"/>
        <v>0</v>
      </c>
      <c r="FA113" s="51">
        <f t="shared" si="448"/>
        <v>0</v>
      </c>
      <c r="FB113" s="51">
        <f t="shared" si="448"/>
        <v>0</v>
      </c>
      <c r="FC113" s="51">
        <f t="shared" si="448"/>
        <v>0</v>
      </c>
      <c r="FD113" s="51">
        <f t="shared" si="448"/>
        <v>0</v>
      </c>
      <c r="FE113" s="51">
        <f t="shared" si="448"/>
        <v>0</v>
      </c>
      <c r="FF113" s="51">
        <f t="shared" si="448"/>
        <v>0</v>
      </c>
      <c r="FG113" s="51">
        <f t="shared" si="449"/>
        <v>0</v>
      </c>
      <c r="FH113" s="51">
        <f t="shared" si="449"/>
        <v>0</v>
      </c>
      <c r="FI113" s="51">
        <f t="shared" si="449"/>
        <v>0</v>
      </c>
      <c r="FJ113" s="51">
        <f t="shared" si="449"/>
        <v>0</v>
      </c>
      <c r="FK113" s="51">
        <f t="shared" si="449"/>
        <v>0</v>
      </c>
      <c r="FL113" s="51">
        <f t="shared" si="449"/>
        <v>0</v>
      </c>
      <c r="FM113" s="51">
        <f t="shared" si="449"/>
        <v>0</v>
      </c>
      <c r="FN113" s="51">
        <f t="shared" si="449"/>
        <v>0</v>
      </c>
      <c r="FO113" s="51">
        <f t="shared" si="449"/>
        <v>0</v>
      </c>
      <c r="FP113" s="51">
        <f t="shared" si="449"/>
        <v>0</v>
      </c>
      <c r="FQ113" s="51">
        <f t="shared" si="450"/>
        <v>0</v>
      </c>
      <c r="FR113" s="51">
        <f t="shared" si="450"/>
        <v>0</v>
      </c>
      <c r="FS113" s="51">
        <f t="shared" si="450"/>
        <v>0</v>
      </c>
      <c r="FT113" s="51">
        <f t="shared" si="450"/>
        <v>0</v>
      </c>
      <c r="FU113" s="51">
        <f t="shared" si="450"/>
        <v>0</v>
      </c>
      <c r="FV113" s="51">
        <f t="shared" si="450"/>
        <v>0</v>
      </c>
      <c r="FW113" s="51">
        <f t="shared" si="450"/>
        <v>0</v>
      </c>
      <c r="FX113" s="51">
        <f t="shared" si="450"/>
        <v>0</v>
      </c>
      <c r="FY113" s="51">
        <f t="shared" si="450"/>
        <v>0</v>
      </c>
      <c r="FZ113" s="51">
        <f t="shared" si="450"/>
        <v>0</v>
      </c>
      <c r="GA113" s="51">
        <f t="shared" si="451"/>
        <v>0</v>
      </c>
      <c r="GB113" s="51">
        <f t="shared" si="451"/>
        <v>0</v>
      </c>
      <c r="GC113" s="51">
        <f t="shared" si="451"/>
        <v>0</v>
      </c>
      <c r="GD113" s="51">
        <f t="shared" si="451"/>
        <v>0</v>
      </c>
      <c r="GE113" s="51">
        <f t="shared" si="451"/>
        <v>0</v>
      </c>
      <c r="GF113" s="51">
        <f t="shared" si="451"/>
        <v>0</v>
      </c>
      <c r="GG113" s="51">
        <f t="shared" si="451"/>
        <v>0</v>
      </c>
      <c r="GH113" s="51">
        <f t="shared" si="451"/>
        <v>0</v>
      </c>
      <c r="GI113" s="51">
        <f t="shared" si="451"/>
        <v>0</v>
      </c>
      <c r="GJ113" s="51">
        <f t="shared" si="451"/>
        <v>0</v>
      </c>
      <c r="GK113" s="51">
        <f t="shared" si="452"/>
        <v>0</v>
      </c>
      <c r="GL113" s="51">
        <f t="shared" si="452"/>
        <v>0</v>
      </c>
      <c r="GM113" s="51">
        <f t="shared" si="452"/>
        <v>0</v>
      </c>
      <c r="GN113" s="51">
        <f t="shared" si="452"/>
        <v>0</v>
      </c>
      <c r="GO113" s="51">
        <f t="shared" si="452"/>
        <v>0</v>
      </c>
      <c r="GP113" s="51">
        <f t="shared" si="452"/>
        <v>0</v>
      </c>
      <c r="GQ113" s="51">
        <f t="shared" si="452"/>
        <v>0</v>
      </c>
      <c r="GR113" s="51">
        <f t="shared" si="452"/>
        <v>0</v>
      </c>
      <c r="GS113" s="51">
        <f t="shared" si="452"/>
        <v>0</v>
      </c>
      <c r="GT113" s="51">
        <f t="shared" si="452"/>
        <v>0</v>
      </c>
      <c r="GU113" s="51">
        <f t="shared" si="453"/>
        <v>0</v>
      </c>
      <c r="GV113" s="51">
        <f t="shared" si="453"/>
        <v>0</v>
      </c>
      <c r="GW113" s="51">
        <f t="shared" si="453"/>
        <v>0</v>
      </c>
      <c r="GX113" s="51">
        <f t="shared" si="453"/>
        <v>0</v>
      </c>
      <c r="GY113" s="51">
        <f t="shared" si="453"/>
        <v>0</v>
      </c>
      <c r="GZ113" s="51">
        <f t="shared" si="453"/>
        <v>0</v>
      </c>
      <c r="HA113" s="51">
        <f t="shared" si="453"/>
        <v>0</v>
      </c>
      <c r="HB113" s="51">
        <f t="shared" si="453"/>
        <v>0</v>
      </c>
      <c r="HC113" s="51">
        <f t="shared" si="453"/>
        <v>0</v>
      </c>
      <c r="HD113" s="51">
        <f t="shared" si="453"/>
        <v>0</v>
      </c>
      <c r="HE113" s="51">
        <f t="shared" si="454"/>
        <v>0</v>
      </c>
      <c r="HF113" s="51">
        <f t="shared" si="454"/>
        <v>0</v>
      </c>
      <c r="HG113" s="51">
        <f t="shared" si="454"/>
        <v>0</v>
      </c>
      <c r="HH113" s="51">
        <f t="shared" si="454"/>
        <v>0</v>
      </c>
      <c r="HI113" s="51">
        <f t="shared" si="454"/>
        <v>0</v>
      </c>
      <c r="HJ113" s="51">
        <f t="shared" si="454"/>
        <v>0</v>
      </c>
      <c r="HK113" s="51">
        <f t="shared" si="454"/>
        <v>0</v>
      </c>
      <c r="HL113" s="51">
        <f t="shared" si="454"/>
        <v>0</v>
      </c>
      <c r="HM113" s="51">
        <f t="shared" si="454"/>
        <v>0</v>
      </c>
      <c r="HN113" s="51">
        <f t="shared" si="454"/>
        <v>0</v>
      </c>
      <c r="HO113" s="51">
        <f t="shared" si="454"/>
        <v>0</v>
      </c>
      <c r="HP113" s="51">
        <f t="shared" si="454"/>
        <v>0</v>
      </c>
      <c r="HR113" s="46">
        <v>110</v>
      </c>
      <c r="HS113" s="49">
        <f t="shared" si="310"/>
        <v>550</v>
      </c>
      <c r="HT113" s="52" t="str">
        <f t="shared" si="311"/>
        <v/>
      </c>
      <c r="HU113" s="63">
        <f t="shared" si="312"/>
        <v>0</v>
      </c>
      <c r="HV113" s="50">
        <f t="shared" si="475"/>
        <v>0</v>
      </c>
      <c r="HW113" s="50" t="str">
        <f t="shared" si="433"/>
        <v>09:10</v>
      </c>
      <c r="HX113" s="50">
        <v>0</v>
      </c>
      <c r="HY113" s="62">
        <f>HY112+HX113*Escenario1!$D$15*0.06</f>
        <v>468.72665229745769</v>
      </c>
      <c r="HZ113" s="50">
        <f t="shared" si="313"/>
        <v>0</v>
      </c>
      <c r="IA113" s="64">
        <f>IA112+HZ113*Escenario1!$D$15*0.06</f>
        <v>258.16395932323189</v>
      </c>
      <c r="IB113" s="54"/>
      <c r="IC113" s="47">
        <v>111</v>
      </c>
      <c r="ID113" s="48">
        <f t="shared" si="434"/>
        <v>0</v>
      </c>
      <c r="IE113" s="48">
        <f t="shared" si="455"/>
        <v>0</v>
      </c>
      <c r="IF113" s="48">
        <f t="shared" si="455"/>
        <v>0</v>
      </c>
      <c r="IG113" s="48">
        <f t="shared" si="455"/>
        <v>0</v>
      </c>
      <c r="IH113" s="48">
        <f t="shared" si="455"/>
        <v>0</v>
      </c>
      <c r="II113" s="48">
        <f t="shared" si="455"/>
        <v>0</v>
      </c>
      <c r="IJ113" s="48">
        <f t="shared" si="455"/>
        <v>0</v>
      </c>
      <c r="IK113" s="48">
        <f t="shared" si="455"/>
        <v>0</v>
      </c>
      <c r="IL113" s="48">
        <f t="shared" si="455"/>
        <v>0</v>
      </c>
      <c r="IM113" s="48">
        <f t="shared" si="455"/>
        <v>0</v>
      </c>
      <c r="IN113" s="48">
        <f t="shared" si="455"/>
        <v>0</v>
      </c>
      <c r="IO113" s="48">
        <f t="shared" si="456"/>
        <v>0</v>
      </c>
      <c r="IP113" s="48">
        <f t="shared" si="456"/>
        <v>0</v>
      </c>
      <c r="IQ113" s="48">
        <f t="shared" si="456"/>
        <v>0</v>
      </c>
      <c r="IR113" s="48">
        <f t="shared" si="456"/>
        <v>0</v>
      </c>
      <c r="IS113" s="48">
        <f t="shared" si="456"/>
        <v>0</v>
      </c>
      <c r="IT113" s="48">
        <f t="shared" si="456"/>
        <v>0</v>
      </c>
      <c r="IU113" s="48">
        <f t="shared" si="456"/>
        <v>0</v>
      </c>
      <c r="IV113" s="48">
        <f t="shared" si="456"/>
        <v>0</v>
      </c>
      <c r="IW113" s="48">
        <f t="shared" si="456"/>
        <v>0</v>
      </c>
      <c r="IX113" s="48">
        <f t="shared" si="456"/>
        <v>0</v>
      </c>
      <c r="IY113" s="48">
        <f t="shared" si="457"/>
        <v>0</v>
      </c>
      <c r="IZ113" s="48">
        <f t="shared" si="457"/>
        <v>0</v>
      </c>
      <c r="JA113" s="48">
        <f t="shared" si="457"/>
        <v>0</v>
      </c>
      <c r="JB113" s="48">
        <f t="shared" si="457"/>
        <v>0</v>
      </c>
      <c r="JC113" s="48">
        <f t="shared" si="457"/>
        <v>0</v>
      </c>
      <c r="JD113" s="48">
        <f t="shared" si="457"/>
        <v>0</v>
      </c>
      <c r="JE113" s="48">
        <f t="shared" si="457"/>
        <v>0</v>
      </c>
      <c r="JF113" s="48">
        <f t="shared" si="457"/>
        <v>0</v>
      </c>
      <c r="JG113" s="48">
        <f t="shared" si="457"/>
        <v>0</v>
      </c>
      <c r="JH113" s="48">
        <f t="shared" si="457"/>
        <v>0</v>
      </c>
      <c r="JI113" s="48">
        <f t="shared" si="458"/>
        <v>0</v>
      </c>
      <c r="JJ113" s="48">
        <f t="shared" si="458"/>
        <v>0</v>
      </c>
      <c r="JK113" s="48">
        <f t="shared" si="458"/>
        <v>0</v>
      </c>
      <c r="JL113" s="48">
        <f t="shared" si="458"/>
        <v>0</v>
      </c>
      <c r="JM113" s="48">
        <f t="shared" si="458"/>
        <v>0</v>
      </c>
      <c r="JN113" s="48">
        <f t="shared" si="458"/>
        <v>0</v>
      </c>
      <c r="JO113" s="48">
        <f t="shared" si="458"/>
        <v>0</v>
      </c>
      <c r="JP113" s="48">
        <f t="shared" si="458"/>
        <v>0</v>
      </c>
      <c r="JQ113" s="48">
        <f t="shared" si="458"/>
        <v>0</v>
      </c>
      <c r="JR113" s="48">
        <f t="shared" si="458"/>
        <v>0</v>
      </c>
      <c r="JS113" s="48">
        <f t="shared" si="459"/>
        <v>0</v>
      </c>
      <c r="JT113" s="48">
        <f t="shared" si="459"/>
        <v>0</v>
      </c>
      <c r="JU113" s="48">
        <f t="shared" si="459"/>
        <v>0</v>
      </c>
      <c r="JV113" s="48">
        <f t="shared" si="459"/>
        <v>0</v>
      </c>
      <c r="JW113" s="48">
        <f t="shared" si="459"/>
        <v>0</v>
      </c>
      <c r="JX113" s="48">
        <f t="shared" si="459"/>
        <v>0</v>
      </c>
      <c r="JY113" s="48">
        <f t="shared" si="459"/>
        <v>0</v>
      </c>
      <c r="JZ113" s="48">
        <f t="shared" si="459"/>
        <v>0</v>
      </c>
      <c r="KA113" s="48">
        <f t="shared" si="459"/>
        <v>0</v>
      </c>
      <c r="KB113" s="48">
        <f t="shared" si="459"/>
        <v>0</v>
      </c>
      <c r="KC113" s="48">
        <f t="shared" si="460"/>
        <v>0</v>
      </c>
      <c r="KD113" s="48">
        <f t="shared" si="460"/>
        <v>0</v>
      </c>
      <c r="KE113" s="48">
        <f t="shared" si="460"/>
        <v>0</v>
      </c>
      <c r="KF113" s="48">
        <f t="shared" si="460"/>
        <v>0</v>
      </c>
      <c r="KG113" s="48">
        <f t="shared" si="460"/>
        <v>0</v>
      </c>
      <c r="KH113" s="48">
        <f t="shared" si="460"/>
        <v>0</v>
      </c>
      <c r="KI113" s="48">
        <f t="shared" si="460"/>
        <v>0</v>
      </c>
      <c r="KJ113" s="48">
        <f t="shared" si="460"/>
        <v>0</v>
      </c>
      <c r="KK113" s="48">
        <f t="shared" si="460"/>
        <v>0</v>
      </c>
      <c r="KL113" s="48">
        <f t="shared" si="460"/>
        <v>0</v>
      </c>
      <c r="KM113" s="48">
        <f t="shared" si="461"/>
        <v>0</v>
      </c>
      <c r="KN113" s="48">
        <f t="shared" si="461"/>
        <v>0</v>
      </c>
      <c r="KO113" s="48">
        <f t="shared" si="461"/>
        <v>0</v>
      </c>
      <c r="KP113" s="48">
        <f t="shared" si="461"/>
        <v>0</v>
      </c>
      <c r="KQ113" s="48">
        <f t="shared" si="461"/>
        <v>0</v>
      </c>
      <c r="KR113" s="48">
        <f t="shared" si="461"/>
        <v>0</v>
      </c>
      <c r="KS113" s="48">
        <f t="shared" si="461"/>
        <v>0</v>
      </c>
      <c r="KT113" s="48">
        <f t="shared" si="461"/>
        <v>0</v>
      </c>
      <c r="KU113" s="48">
        <f t="shared" si="461"/>
        <v>0</v>
      </c>
      <c r="KV113" s="48">
        <f t="shared" si="461"/>
        <v>0</v>
      </c>
      <c r="KW113" s="48">
        <f t="shared" si="462"/>
        <v>0</v>
      </c>
      <c r="KX113" s="48">
        <f t="shared" si="462"/>
        <v>0</v>
      </c>
      <c r="KY113" s="48">
        <f t="shared" si="462"/>
        <v>0</v>
      </c>
      <c r="KZ113" s="48">
        <f t="shared" si="462"/>
        <v>0</v>
      </c>
      <c r="LA113" s="48">
        <f t="shared" si="462"/>
        <v>0</v>
      </c>
      <c r="LB113" s="48">
        <f t="shared" si="462"/>
        <v>0</v>
      </c>
      <c r="LC113" s="48">
        <f t="shared" si="462"/>
        <v>0</v>
      </c>
      <c r="LD113" s="48">
        <f t="shared" si="462"/>
        <v>0</v>
      </c>
      <c r="LE113" s="48">
        <f t="shared" si="462"/>
        <v>0</v>
      </c>
      <c r="LF113" s="48">
        <f t="shared" si="462"/>
        <v>0</v>
      </c>
      <c r="LG113" s="48">
        <f t="shared" si="463"/>
        <v>0</v>
      </c>
      <c r="LH113" s="48">
        <f t="shared" si="463"/>
        <v>0</v>
      </c>
      <c r="LI113" s="48">
        <f t="shared" si="463"/>
        <v>0</v>
      </c>
      <c r="LJ113" s="48">
        <f t="shared" si="463"/>
        <v>0</v>
      </c>
      <c r="LK113" s="48">
        <f t="shared" si="463"/>
        <v>0</v>
      </c>
      <c r="LL113" s="48">
        <f t="shared" si="463"/>
        <v>0</v>
      </c>
      <c r="LM113" s="48">
        <f t="shared" si="463"/>
        <v>0</v>
      </c>
      <c r="LN113" s="48">
        <f t="shared" si="463"/>
        <v>0</v>
      </c>
      <c r="LO113" s="48">
        <f t="shared" si="463"/>
        <v>0</v>
      </c>
      <c r="LP113" s="48">
        <f t="shared" si="463"/>
        <v>0</v>
      </c>
      <c r="LQ113" s="48">
        <f t="shared" si="464"/>
        <v>0</v>
      </c>
      <c r="LR113" s="48">
        <f t="shared" si="464"/>
        <v>0</v>
      </c>
      <c r="LS113" s="48">
        <f t="shared" si="464"/>
        <v>0</v>
      </c>
      <c r="LT113" s="48">
        <f t="shared" si="464"/>
        <v>0</v>
      </c>
      <c r="LU113" s="48">
        <f t="shared" si="464"/>
        <v>0</v>
      </c>
      <c r="LV113" s="48">
        <f t="shared" si="464"/>
        <v>0</v>
      </c>
      <c r="LW113" s="48">
        <f t="shared" si="464"/>
        <v>0</v>
      </c>
      <c r="LX113" s="48">
        <f t="shared" si="464"/>
        <v>0</v>
      </c>
      <c r="LY113" s="48">
        <f t="shared" si="464"/>
        <v>0</v>
      </c>
      <c r="LZ113" s="48">
        <f t="shared" si="464"/>
        <v>0</v>
      </c>
      <c r="MA113" s="48">
        <f t="shared" si="465"/>
        <v>4.4751983576649488E-5</v>
      </c>
      <c r="MB113" s="48">
        <f t="shared" si="465"/>
        <v>1.1151658490373781E-4</v>
      </c>
      <c r="MC113" s="48">
        <f t="shared" si="465"/>
        <v>2.5595687974807398E-4</v>
      </c>
      <c r="MD113" s="48">
        <f t="shared" si="465"/>
        <v>5.8604981628922268E-4</v>
      </c>
      <c r="ME113" s="48">
        <f t="shared" si="465"/>
        <v>1.3658629589843377E-3</v>
      </c>
      <c r="MF113" s="48">
        <f t="shared" si="465"/>
        <v>3.2093238342923826E-3</v>
      </c>
      <c r="MG113" s="48">
        <f t="shared" si="465"/>
        <v>7.8504339864859992E-3</v>
      </c>
      <c r="MH113" s="48">
        <f t="shared" si="465"/>
        <v>1.2976985830460603E-2</v>
      </c>
      <c r="MI113" s="48">
        <f t="shared" si="465"/>
        <v>6.7154609757989992E-3</v>
      </c>
      <c r="MJ113" s="48">
        <f t="shared" si="465"/>
        <v>0</v>
      </c>
      <c r="MK113" s="48">
        <f t="shared" si="466"/>
        <v>0</v>
      </c>
      <c r="ML113" s="48">
        <f t="shared" si="466"/>
        <v>0</v>
      </c>
      <c r="MM113" s="48">
        <f t="shared" si="466"/>
        <v>0</v>
      </c>
      <c r="MN113" s="48">
        <f t="shared" si="466"/>
        <v>0</v>
      </c>
      <c r="MO113" s="48">
        <f t="shared" si="466"/>
        <v>0</v>
      </c>
      <c r="MP113" s="48">
        <f t="shared" si="466"/>
        <v>0</v>
      </c>
      <c r="MQ113" s="48">
        <f t="shared" si="466"/>
        <v>0</v>
      </c>
      <c r="MR113" s="48">
        <f t="shared" si="466"/>
        <v>0</v>
      </c>
      <c r="MS113" s="48">
        <f t="shared" si="466"/>
        <v>0</v>
      </c>
      <c r="MT113" s="48">
        <f t="shared" si="466"/>
        <v>0</v>
      </c>
      <c r="MU113" s="48">
        <f t="shared" si="467"/>
        <v>0</v>
      </c>
      <c r="MV113" s="48">
        <f t="shared" si="467"/>
        <v>0</v>
      </c>
      <c r="MW113" s="48">
        <f t="shared" si="467"/>
        <v>0</v>
      </c>
      <c r="MX113" s="48">
        <f t="shared" si="467"/>
        <v>0</v>
      </c>
      <c r="MY113" s="48">
        <f t="shared" si="467"/>
        <v>0</v>
      </c>
      <c r="MZ113" s="48">
        <f t="shared" si="467"/>
        <v>0</v>
      </c>
      <c r="NA113" s="48">
        <f t="shared" si="467"/>
        <v>0</v>
      </c>
      <c r="NB113" s="48">
        <f t="shared" si="467"/>
        <v>0</v>
      </c>
      <c r="NC113" s="48">
        <f t="shared" si="467"/>
        <v>0</v>
      </c>
      <c r="ND113" s="48">
        <f t="shared" si="467"/>
        <v>0</v>
      </c>
      <c r="NE113" s="48">
        <f t="shared" si="468"/>
        <v>0</v>
      </c>
      <c r="NF113" s="48">
        <f t="shared" si="468"/>
        <v>0</v>
      </c>
      <c r="NG113" s="48">
        <f t="shared" si="468"/>
        <v>0</v>
      </c>
      <c r="NH113" s="48">
        <f t="shared" si="468"/>
        <v>0</v>
      </c>
      <c r="NI113" s="48">
        <f t="shared" si="468"/>
        <v>0</v>
      </c>
      <c r="NJ113" s="48">
        <f t="shared" si="468"/>
        <v>0</v>
      </c>
      <c r="NK113" s="48">
        <f t="shared" si="468"/>
        <v>0</v>
      </c>
      <c r="NL113" s="48">
        <f t="shared" si="468"/>
        <v>0</v>
      </c>
      <c r="NM113" s="48">
        <f t="shared" si="468"/>
        <v>0</v>
      </c>
      <c r="NN113" s="48">
        <f t="shared" si="468"/>
        <v>0</v>
      </c>
      <c r="NO113" s="48">
        <f t="shared" si="469"/>
        <v>0</v>
      </c>
      <c r="NP113" s="48">
        <f t="shared" si="469"/>
        <v>0</v>
      </c>
      <c r="NQ113" s="48">
        <f t="shared" si="469"/>
        <v>0</v>
      </c>
      <c r="NR113" s="48">
        <f t="shared" si="469"/>
        <v>0</v>
      </c>
      <c r="NS113" s="48">
        <f t="shared" si="469"/>
        <v>0</v>
      </c>
      <c r="NT113" s="48">
        <f t="shared" si="469"/>
        <v>0</v>
      </c>
      <c r="NU113" s="48">
        <f t="shared" si="469"/>
        <v>0</v>
      </c>
      <c r="NV113" s="48">
        <f t="shared" si="469"/>
        <v>0</v>
      </c>
      <c r="NW113" s="48">
        <f t="shared" si="469"/>
        <v>0</v>
      </c>
      <c r="NX113" s="48">
        <f t="shared" si="469"/>
        <v>0</v>
      </c>
      <c r="NY113" s="48">
        <f t="shared" si="470"/>
        <v>0</v>
      </c>
      <c r="NZ113" s="48">
        <f t="shared" si="470"/>
        <v>0</v>
      </c>
      <c r="OA113" s="48">
        <f t="shared" si="470"/>
        <v>0</v>
      </c>
      <c r="OB113" s="48">
        <f t="shared" si="470"/>
        <v>0</v>
      </c>
      <c r="OC113" s="48">
        <f t="shared" si="470"/>
        <v>0</v>
      </c>
      <c r="OD113" s="48">
        <f t="shared" si="470"/>
        <v>0</v>
      </c>
      <c r="OE113" s="48">
        <f t="shared" si="470"/>
        <v>0</v>
      </c>
      <c r="OF113" s="48">
        <f t="shared" si="470"/>
        <v>0</v>
      </c>
      <c r="OG113" s="48">
        <f t="shared" si="470"/>
        <v>0</v>
      </c>
      <c r="OH113" s="48">
        <f t="shared" si="470"/>
        <v>0</v>
      </c>
      <c r="OI113" s="48">
        <f t="shared" si="471"/>
        <v>0</v>
      </c>
      <c r="OJ113" s="48">
        <f t="shared" si="471"/>
        <v>0</v>
      </c>
      <c r="OK113" s="48">
        <f t="shared" si="471"/>
        <v>0</v>
      </c>
      <c r="OL113" s="48">
        <f t="shared" si="471"/>
        <v>0</v>
      </c>
      <c r="OM113" s="48">
        <f t="shared" si="471"/>
        <v>0</v>
      </c>
      <c r="ON113" s="48">
        <f t="shared" si="471"/>
        <v>0</v>
      </c>
      <c r="OO113" s="48">
        <f t="shared" si="471"/>
        <v>0</v>
      </c>
      <c r="OP113" s="48">
        <f t="shared" si="471"/>
        <v>0</v>
      </c>
      <c r="OQ113" s="48">
        <f t="shared" si="471"/>
        <v>0</v>
      </c>
      <c r="OR113" s="48">
        <f t="shared" si="471"/>
        <v>0</v>
      </c>
      <c r="OS113" s="48">
        <f t="shared" si="472"/>
        <v>0</v>
      </c>
      <c r="OT113" s="48">
        <f t="shared" si="472"/>
        <v>0</v>
      </c>
      <c r="OU113" s="48">
        <f t="shared" si="472"/>
        <v>0</v>
      </c>
      <c r="OV113" s="48">
        <f t="shared" si="472"/>
        <v>0</v>
      </c>
      <c r="OW113" s="48">
        <f t="shared" si="472"/>
        <v>0</v>
      </c>
      <c r="OX113" s="48">
        <f t="shared" si="472"/>
        <v>0</v>
      </c>
      <c r="OY113" s="48">
        <f t="shared" si="472"/>
        <v>0</v>
      </c>
      <c r="OZ113" s="48">
        <f t="shared" si="472"/>
        <v>0</v>
      </c>
      <c r="PA113" s="48">
        <f t="shared" si="472"/>
        <v>0</v>
      </c>
      <c r="PB113" s="48">
        <f t="shared" si="472"/>
        <v>0</v>
      </c>
      <c r="PC113" s="48">
        <f t="shared" si="473"/>
        <v>0</v>
      </c>
      <c r="PD113" s="48">
        <f t="shared" si="473"/>
        <v>0</v>
      </c>
      <c r="PE113" s="48">
        <f t="shared" si="473"/>
        <v>0</v>
      </c>
      <c r="PF113" s="48">
        <f t="shared" si="473"/>
        <v>0</v>
      </c>
      <c r="PG113" s="48">
        <f t="shared" si="473"/>
        <v>0</v>
      </c>
      <c r="PH113" s="48">
        <f t="shared" si="473"/>
        <v>0</v>
      </c>
      <c r="PI113" s="48">
        <f t="shared" si="473"/>
        <v>0</v>
      </c>
      <c r="PJ113" s="48">
        <f t="shared" si="473"/>
        <v>0</v>
      </c>
      <c r="PK113" s="48">
        <f t="shared" si="473"/>
        <v>0</v>
      </c>
      <c r="PL113" s="48">
        <f t="shared" si="473"/>
        <v>0</v>
      </c>
      <c r="PM113" s="48">
        <f t="shared" si="473"/>
        <v>0</v>
      </c>
      <c r="PN113" s="48">
        <f t="shared" si="473"/>
        <v>0</v>
      </c>
    </row>
    <row r="114" spans="1:430" x14ac:dyDescent="0.3">
      <c r="A114" s="91" t="s">
        <v>68</v>
      </c>
      <c r="B114" s="92"/>
      <c r="C114" s="92"/>
      <c r="D114" s="92"/>
      <c r="E114" s="92"/>
      <c r="F114" s="92"/>
      <c r="G114" s="12"/>
      <c r="H114" s="12"/>
      <c r="I114" s="12"/>
      <c r="J114" s="12"/>
      <c r="K114" s="12"/>
      <c r="L114" s="12"/>
      <c r="M114" s="12"/>
      <c r="N114" s="22"/>
      <c r="O114" s="12"/>
      <c r="P114" s="12"/>
      <c r="Q114" s="12"/>
      <c r="S114" s="22"/>
      <c r="W114" s="46">
        <v>111</v>
      </c>
      <c r="X114" s="49">
        <f t="shared" si="308"/>
        <v>555</v>
      </c>
      <c r="Y114" s="52" t="str">
        <f t="shared" si="430"/>
        <v/>
      </c>
      <c r="Z114" s="63">
        <f t="shared" si="431"/>
        <v>0</v>
      </c>
      <c r="AA114" s="50">
        <f t="shared" si="474"/>
        <v>0</v>
      </c>
      <c r="AB114" s="50">
        <v>0</v>
      </c>
      <c r="AC114" s="62">
        <f t="shared" si="435"/>
        <v>211.7758949671387</v>
      </c>
      <c r="AD114" s="54"/>
      <c r="AE114" s="46">
        <v>112</v>
      </c>
      <c r="AF114" s="51">
        <f t="shared" si="432"/>
        <v>0</v>
      </c>
      <c r="AG114" s="51">
        <f t="shared" ref="AG114:AP123" si="476">AF113</f>
        <v>0</v>
      </c>
      <c r="AH114" s="51">
        <f t="shared" si="476"/>
        <v>0</v>
      </c>
      <c r="AI114" s="51">
        <f t="shared" si="476"/>
        <v>0</v>
      </c>
      <c r="AJ114" s="51">
        <f t="shared" si="476"/>
        <v>0</v>
      </c>
      <c r="AK114" s="51">
        <f t="shared" si="476"/>
        <v>0</v>
      </c>
      <c r="AL114" s="51">
        <f t="shared" si="476"/>
        <v>0</v>
      </c>
      <c r="AM114" s="51">
        <f t="shared" si="476"/>
        <v>0</v>
      </c>
      <c r="AN114" s="51">
        <f t="shared" si="476"/>
        <v>0</v>
      </c>
      <c r="AO114" s="51">
        <f t="shared" si="476"/>
        <v>0</v>
      </c>
      <c r="AP114" s="51">
        <f t="shared" si="476"/>
        <v>0</v>
      </c>
      <c r="AQ114" s="51">
        <f t="shared" ref="AQ114:AZ123" si="477">AP113</f>
        <v>0</v>
      </c>
      <c r="AR114" s="51">
        <f t="shared" si="477"/>
        <v>0</v>
      </c>
      <c r="AS114" s="51">
        <f t="shared" si="477"/>
        <v>0</v>
      </c>
      <c r="AT114" s="51">
        <f t="shared" si="477"/>
        <v>0</v>
      </c>
      <c r="AU114" s="51">
        <f t="shared" si="477"/>
        <v>0</v>
      </c>
      <c r="AV114" s="51">
        <f t="shared" si="477"/>
        <v>0</v>
      </c>
      <c r="AW114" s="51">
        <f t="shared" si="477"/>
        <v>0</v>
      </c>
      <c r="AX114" s="51">
        <f t="shared" si="477"/>
        <v>0</v>
      </c>
      <c r="AY114" s="51">
        <f t="shared" si="477"/>
        <v>0</v>
      </c>
      <c r="AZ114" s="51">
        <f t="shared" si="477"/>
        <v>0</v>
      </c>
      <c r="BA114" s="51">
        <f t="shared" ref="BA114:BJ123" si="478">AZ113</f>
        <v>0</v>
      </c>
      <c r="BB114" s="51">
        <f t="shared" si="478"/>
        <v>0</v>
      </c>
      <c r="BC114" s="51">
        <f t="shared" si="478"/>
        <v>0</v>
      </c>
      <c r="BD114" s="51">
        <f t="shared" si="478"/>
        <v>0</v>
      </c>
      <c r="BE114" s="51">
        <f t="shared" si="478"/>
        <v>0</v>
      </c>
      <c r="BF114" s="51">
        <f t="shared" si="478"/>
        <v>0</v>
      </c>
      <c r="BG114" s="51">
        <f t="shared" si="478"/>
        <v>0</v>
      </c>
      <c r="BH114" s="51">
        <f t="shared" si="478"/>
        <v>0</v>
      </c>
      <c r="BI114" s="51">
        <f t="shared" si="478"/>
        <v>0</v>
      </c>
      <c r="BJ114" s="51">
        <f t="shared" si="478"/>
        <v>0</v>
      </c>
      <c r="BK114" s="51">
        <f t="shared" ref="BK114:BT123" si="479">BJ113</f>
        <v>0</v>
      </c>
      <c r="BL114" s="51">
        <f t="shared" si="479"/>
        <v>0</v>
      </c>
      <c r="BM114" s="51">
        <f t="shared" si="479"/>
        <v>0</v>
      </c>
      <c r="BN114" s="51">
        <f t="shared" si="479"/>
        <v>0</v>
      </c>
      <c r="BO114" s="51">
        <f t="shared" si="479"/>
        <v>0</v>
      </c>
      <c r="BP114" s="51">
        <f t="shared" si="479"/>
        <v>0</v>
      </c>
      <c r="BQ114" s="51">
        <f t="shared" si="479"/>
        <v>0</v>
      </c>
      <c r="BR114" s="51">
        <f t="shared" si="479"/>
        <v>0</v>
      </c>
      <c r="BS114" s="51">
        <f t="shared" si="479"/>
        <v>0</v>
      </c>
      <c r="BT114" s="51">
        <f t="shared" si="479"/>
        <v>0</v>
      </c>
      <c r="BU114" s="51">
        <f t="shared" ref="BU114:CD123" si="480">BT113</f>
        <v>0</v>
      </c>
      <c r="BV114" s="51">
        <f t="shared" si="480"/>
        <v>0</v>
      </c>
      <c r="BW114" s="51">
        <f t="shared" si="480"/>
        <v>0</v>
      </c>
      <c r="BX114" s="51">
        <f t="shared" si="480"/>
        <v>0</v>
      </c>
      <c r="BY114" s="51">
        <f t="shared" si="480"/>
        <v>0</v>
      </c>
      <c r="BZ114" s="51">
        <f t="shared" si="480"/>
        <v>0</v>
      </c>
      <c r="CA114" s="51">
        <f t="shared" si="480"/>
        <v>0</v>
      </c>
      <c r="CB114" s="51">
        <f t="shared" si="480"/>
        <v>0</v>
      </c>
      <c r="CC114" s="51">
        <f t="shared" si="480"/>
        <v>0</v>
      </c>
      <c r="CD114" s="51">
        <f t="shared" si="480"/>
        <v>0</v>
      </c>
      <c r="CE114" s="51">
        <f t="shared" ref="CE114:CN123" si="481">CD113</f>
        <v>0</v>
      </c>
      <c r="CF114" s="51">
        <f t="shared" si="481"/>
        <v>0</v>
      </c>
      <c r="CG114" s="51">
        <f t="shared" si="481"/>
        <v>0</v>
      </c>
      <c r="CH114" s="51">
        <f t="shared" si="481"/>
        <v>0</v>
      </c>
      <c r="CI114" s="51">
        <f t="shared" si="481"/>
        <v>0</v>
      </c>
      <c r="CJ114" s="51">
        <f t="shared" si="481"/>
        <v>0</v>
      </c>
      <c r="CK114" s="51">
        <f t="shared" si="481"/>
        <v>0</v>
      </c>
      <c r="CL114" s="51">
        <f t="shared" si="481"/>
        <v>0</v>
      </c>
      <c r="CM114" s="51">
        <f t="shared" si="481"/>
        <v>0</v>
      </c>
      <c r="CN114" s="51">
        <f t="shared" si="481"/>
        <v>0</v>
      </c>
      <c r="CO114" s="51">
        <f t="shared" ref="CO114:CX123" si="482">CN113</f>
        <v>0</v>
      </c>
      <c r="CP114" s="51">
        <f t="shared" si="482"/>
        <v>0</v>
      </c>
      <c r="CQ114" s="51">
        <f t="shared" si="482"/>
        <v>0</v>
      </c>
      <c r="CR114" s="51">
        <f t="shared" si="482"/>
        <v>0</v>
      </c>
      <c r="CS114" s="51">
        <f t="shared" si="482"/>
        <v>0</v>
      </c>
      <c r="CT114" s="51">
        <f t="shared" si="482"/>
        <v>0</v>
      </c>
      <c r="CU114" s="51">
        <f t="shared" si="482"/>
        <v>0</v>
      </c>
      <c r="CV114" s="51">
        <f t="shared" si="482"/>
        <v>0</v>
      </c>
      <c r="CW114" s="51">
        <f t="shared" si="482"/>
        <v>0</v>
      </c>
      <c r="CX114" s="51">
        <f t="shared" si="482"/>
        <v>0</v>
      </c>
      <c r="CY114" s="51">
        <f t="shared" ref="CY114:DH123" si="483">CX113</f>
        <v>0</v>
      </c>
      <c r="CZ114" s="51">
        <f t="shared" si="483"/>
        <v>0</v>
      </c>
      <c r="DA114" s="51">
        <f t="shared" si="483"/>
        <v>0</v>
      </c>
      <c r="DB114" s="51">
        <f t="shared" si="483"/>
        <v>0</v>
      </c>
      <c r="DC114" s="51">
        <f t="shared" si="483"/>
        <v>0</v>
      </c>
      <c r="DD114" s="51">
        <f t="shared" si="483"/>
        <v>0</v>
      </c>
      <c r="DE114" s="51">
        <f t="shared" si="483"/>
        <v>0</v>
      </c>
      <c r="DF114" s="51">
        <f t="shared" si="483"/>
        <v>0</v>
      </c>
      <c r="DG114" s="51">
        <f t="shared" si="483"/>
        <v>0</v>
      </c>
      <c r="DH114" s="51">
        <f t="shared" si="483"/>
        <v>0</v>
      </c>
      <c r="DI114" s="51">
        <f t="shared" ref="DI114:DR123" si="484">DH113</f>
        <v>0</v>
      </c>
      <c r="DJ114" s="51">
        <f t="shared" si="484"/>
        <v>0</v>
      </c>
      <c r="DK114" s="51">
        <f t="shared" si="484"/>
        <v>0</v>
      </c>
      <c r="DL114" s="51">
        <f t="shared" si="484"/>
        <v>0</v>
      </c>
      <c r="DM114" s="51">
        <f t="shared" si="484"/>
        <v>0</v>
      </c>
      <c r="DN114" s="51">
        <f t="shared" si="484"/>
        <v>0</v>
      </c>
      <c r="DO114" s="51">
        <f t="shared" si="484"/>
        <v>0</v>
      </c>
      <c r="DP114" s="51">
        <f t="shared" si="484"/>
        <v>0</v>
      </c>
      <c r="DQ114" s="51">
        <f t="shared" si="484"/>
        <v>0</v>
      </c>
      <c r="DR114" s="51">
        <f t="shared" si="484"/>
        <v>0</v>
      </c>
      <c r="DS114" s="51">
        <f t="shared" ref="DS114:EB123" si="485">DR113</f>
        <v>1.4372901692793086E-5</v>
      </c>
      <c r="DT114" s="51">
        <f t="shared" si="485"/>
        <v>2.7857067307628778E-5</v>
      </c>
      <c r="DU114" s="51">
        <f t="shared" si="485"/>
        <v>4.1075027703360157E-5</v>
      </c>
      <c r="DV114" s="51">
        <f t="shared" si="485"/>
        <v>5.9699549011322866E-5</v>
      </c>
      <c r="DW114" s="51">
        <f t="shared" si="485"/>
        <v>8.7540741517313391E-5</v>
      </c>
      <c r="DX114" s="51">
        <f t="shared" si="485"/>
        <v>1.2837388479443857E-4</v>
      </c>
      <c r="DY114" s="51">
        <f t="shared" si="485"/>
        <v>1.8776725283595457E-4</v>
      </c>
      <c r="DZ114" s="51">
        <f t="shared" si="485"/>
        <v>2.7490993918839258E-4</v>
      </c>
      <c r="EA114" s="51">
        <f t="shared" si="485"/>
        <v>4.0443968208431289E-4</v>
      </c>
      <c r="EB114" s="51">
        <f t="shared" si="485"/>
        <v>5.9827068957529241E-4</v>
      </c>
      <c r="EC114" s="51">
        <f t="shared" ref="EC114:EL123" si="486">EB113</f>
        <v>8.8742146466493359E-4</v>
      </c>
      <c r="ED114" s="51">
        <f t="shared" si="486"/>
        <v>1.3138426304416823E-3</v>
      </c>
      <c r="EE114" s="51">
        <f t="shared" si="486"/>
        <v>1.9322447552118155E-3</v>
      </c>
      <c r="EF114" s="51">
        <f t="shared" si="486"/>
        <v>2.9578823769679957E-3</v>
      </c>
      <c r="EG114" s="51">
        <f t="shared" si="486"/>
        <v>4.3725776573519236E-3</v>
      </c>
      <c r="EH114" s="51">
        <f t="shared" si="486"/>
        <v>5.6037913669719245E-3</v>
      </c>
      <c r="EI114" s="51">
        <f t="shared" si="486"/>
        <v>6.0067150249743864E-3</v>
      </c>
      <c r="EJ114" s="51">
        <f t="shared" si="486"/>
        <v>5.0334268353983951E-3</v>
      </c>
      <c r="EK114" s="51">
        <f t="shared" si="486"/>
        <v>2.648818732339102E-3</v>
      </c>
      <c r="EL114" s="51">
        <f t="shared" si="486"/>
        <v>7.6072713075802073E-4</v>
      </c>
      <c r="EM114" s="51">
        <f t="shared" ref="EM114:EV123" si="487">EL113</f>
        <v>0</v>
      </c>
      <c r="EN114" s="51">
        <f t="shared" si="487"/>
        <v>0</v>
      </c>
      <c r="EO114" s="51">
        <f t="shared" si="487"/>
        <v>0</v>
      </c>
      <c r="EP114" s="51">
        <f t="shared" si="487"/>
        <v>0</v>
      </c>
      <c r="EQ114" s="51">
        <f t="shared" si="487"/>
        <v>0</v>
      </c>
      <c r="ER114" s="51">
        <f t="shared" si="487"/>
        <v>0</v>
      </c>
      <c r="ES114" s="51">
        <f t="shared" si="487"/>
        <v>0</v>
      </c>
      <c r="ET114" s="51">
        <f t="shared" si="487"/>
        <v>0</v>
      </c>
      <c r="EU114" s="51">
        <f t="shared" si="487"/>
        <v>0</v>
      </c>
      <c r="EV114" s="51">
        <f t="shared" si="487"/>
        <v>0</v>
      </c>
      <c r="EW114" s="51">
        <f t="shared" ref="EW114:FF123" si="488">EV113</f>
        <v>0</v>
      </c>
      <c r="EX114" s="51">
        <f t="shared" si="488"/>
        <v>0</v>
      </c>
      <c r="EY114" s="51">
        <f t="shared" si="488"/>
        <v>0</v>
      </c>
      <c r="EZ114" s="51">
        <f t="shared" si="488"/>
        <v>0</v>
      </c>
      <c r="FA114" s="51">
        <f t="shared" si="488"/>
        <v>0</v>
      </c>
      <c r="FB114" s="51">
        <f t="shared" si="488"/>
        <v>0</v>
      </c>
      <c r="FC114" s="51">
        <f t="shared" si="488"/>
        <v>0</v>
      </c>
      <c r="FD114" s="51">
        <f t="shared" si="488"/>
        <v>0</v>
      </c>
      <c r="FE114" s="51">
        <f t="shared" si="488"/>
        <v>0</v>
      </c>
      <c r="FF114" s="51">
        <f t="shared" si="488"/>
        <v>0</v>
      </c>
      <c r="FG114" s="51">
        <f t="shared" ref="FG114:FP123" si="489">FF113</f>
        <v>0</v>
      </c>
      <c r="FH114" s="51">
        <f t="shared" si="489"/>
        <v>0</v>
      </c>
      <c r="FI114" s="51">
        <f t="shared" si="489"/>
        <v>0</v>
      </c>
      <c r="FJ114" s="51">
        <f t="shared" si="489"/>
        <v>0</v>
      </c>
      <c r="FK114" s="51">
        <f t="shared" si="489"/>
        <v>0</v>
      </c>
      <c r="FL114" s="51">
        <f t="shared" si="489"/>
        <v>0</v>
      </c>
      <c r="FM114" s="51">
        <f t="shared" si="489"/>
        <v>0</v>
      </c>
      <c r="FN114" s="51">
        <f t="shared" si="489"/>
        <v>0</v>
      </c>
      <c r="FO114" s="51">
        <f t="shared" si="489"/>
        <v>0</v>
      </c>
      <c r="FP114" s="51">
        <f t="shared" si="489"/>
        <v>0</v>
      </c>
      <c r="FQ114" s="51">
        <f t="shared" ref="FQ114:FZ123" si="490">FP113</f>
        <v>0</v>
      </c>
      <c r="FR114" s="51">
        <f t="shared" si="490"/>
        <v>0</v>
      </c>
      <c r="FS114" s="51">
        <f t="shared" si="490"/>
        <v>0</v>
      </c>
      <c r="FT114" s="51">
        <f t="shared" si="490"/>
        <v>0</v>
      </c>
      <c r="FU114" s="51">
        <f t="shared" si="490"/>
        <v>0</v>
      </c>
      <c r="FV114" s="51">
        <f t="shared" si="490"/>
        <v>0</v>
      </c>
      <c r="FW114" s="51">
        <f t="shared" si="490"/>
        <v>0</v>
      </c>
      <c r="FX114" s="51">
        <f t="shared" si="490"/>
        <v>0</v>
      </c>
      <c r="FY114" s="51">
        <f t="shared" si="490"/>
        <v>0</v>
      </c>
      <c r="FZ114" s="51">
        <f t="shared" si="490"/>
        <v>0</v>
      </c>
      <c r="GA114" s="51">
        <f t="shared" ref="GA114:GJ123" si="491">FZ113</f>
        <v>0</v>
      </c>
      <c r="GB114" s="51">
        <f t="shared" si="491"/>
        <v>0</v>
      </c>
      <c r="GC114" s="51">
        <f t="shared" si="491"/>
        <v>0</v>
      </c>
      <c r="GD114" s="51">
        <f t="shared" si="491"/>
        <v>0</v>
      </c>
      <c r="GE114" s="51">
        <f t="shared" si="491"/>
        <v>0</v>
      </c>
      <c r="GF114" s="51">
        <f t="shared" si="491"/>
        <v>0</v>
      </c>
      <c r="GG114" s="51">
        <f t="shared" si="491"/>
        <v>0</v>
      </c>
      <c r="GH114" s="51">
        <f t="shared" si="491"/>
        <v>0</v>
      </c>
      <c r="GI114" s="51">
        <f t="shared" si="491"/>
        <v>0</v>
      </c>
      <c r="GJ114" s="51">
        <f t="shared" si="491"/>
        <v>0</v>
      </c>
      <c r="GK114" s="51">
        <f t="shared" ref="GK114:GT123" si="492">GJ113</f>
        <v>0</v>
      </c>
      <c r="GL114" s="51">
        <f t="shared" si="492"/>
        <v>0</v>
      </c>
      <c r="GM114" s="51">
        <f t="shared" si="492"/>
        <v>0</v>
      </c>
      <c r="GN114" s="51">
        <f t="shared" si="492"/>
        <v>0</v>
      </c>
      <c r="GO114" s="51">
        <f t="shared" si="492"/>
        <v>0</v>
      </c>
      <c r="GP114" s="51">
        <f t="shared" si="492"/>
        <v>0</v>
      </c>
      <c r="GQ114" s="51">
        <f t="shared" si="492"/>
        <v>0</v>
      </c>
      <c r="GR114" s="51">
        <f t="shared" si="492"/>
        <v>0</v>
      </c>
      <c r="GS114" s="51">
        <f t="shared" si="492"/>
        <v>0</v>
      </c>
      <c r="GT114" s="51">
        <f t="shared" si="492"/>
        <v>0</v>
      </c>
      <c r="GU114" s="51">
        <f t="shared" ref="GU114:HD123" si="493">GT113</f>
        <v>0</v>
      </c>
      <c r="GV114" s="51">
        <f t="shared" si="493"/>
        <v>0</v>
      </c>
      <c r="GW114" s="51">
        <f t="shared" si="493"/>
        <v>0</v>
      </c>
      <c r="GX114" s="51">
        <f t="shared" si="493"/>
        <v>0</v>
      </c>
      <c r="GY114" s="51">
        <f t="shared" si="493"/>
        <v>0</v>
      </c>
      <c r="GZ114" s="51">
        <f t="shared" si="493"/>
        <v>0</v>
      </c>
      <c r="HA114" s="51">
        <f t="shared" si="493"/>
        <v>0</v>
      </c>
      <c r="HB114" s="51">
        <f t="shared" si="493"/>
        <v>0</v>
      </c>
      <c r="HC114" s="51">
        <f t="shared" si="493"/>
        <v>0</v>
      </c>
      <c r="HD114" s="51">
        <f t="shared" si="493"/>
        <v>0</v>
      </c>
      <c r="HE114" s="51">
        <f t="shared" ref="HE114:HP123" si="494">HD113</f>
        <v>0</v>
      </c>
      <c r="HF114" s="51">
        <f t="shared" si="494"/>
        <v>0</v>
      </c>
      <c r="HG114" s="51">
        <f t="shared" si="494"/>
        <v>0</v>
      </c>
      <c r="HH114" s="51">
        <f t="shared" si="494"/>
        <v>0</v>
      </c>
      <c r="HI114" s="51">
        <f t="shared" si="494"/>
        <v>0</v>
      </c>
      <c r="HJ114" s="51">
        <f t="shared" si="494"/>
        <v>0</v>
      </c>
      <c r="HK114" s="51">
        <f t="shared" si="494"/>
        <v>0</v>
      </c>
      <c r="HL114" s="51">
        <f t="shared" si="494"/>
        <v>0</v>
      </c>
      <c r="HM114" s="51">
        <f t="shared" si="494"/>
        <v>0</v>
      </c>
      <c r="HN114" s="51">
        <f t="shared" si="494"/>
        <v>0</v>
      </c>
      <c r="HO114" s="51">
        <f t="shared" si="494"/>
        <v>0</v>
      </c>
      <c r="HP114" s="51">
        <f t="shared" si="494"/>
        <v>0</v>
      </c>
      <c r="HR114" s="46">
        <v>111</v>
      </c>
      <c r="HS114" s="49">
        <f t="shared" si="310"/>
        <v>555</v>
      </c>
      <c r="HT114" s="52" t="str">
        <f t="shared" si="311"/>
        <v/>
      </c>
      <c r="HU114" s="63">
        <f t="shared" si="312"/>
        <v>0</v>
      </c>
      <c r="HV114" s="50">
        <f t="shared" si="475"/>
        <v>0</v>
      </c>
      <c r="HW114" s="50" t="str">
        <f t="shared" si="433"/>
        <v>09:15</v>
      </c>
      <c r="HX114" s="50">
        <v>0</v>
      </c>
      <c r="HY114" s="62">
        <f>HY113+HX114*Escenario1!$D$15*0.06</f>
        <v>468.72665229745769</v>
      </c>
      <c r="HZ114" s="50">
        <f t="shared" si="313"/>
        <v>0</v>
      </c>
      <c r="IA114" s="64">
        <f>IA113+HZ114*Escenario1!$D$15*0.06</f>
        <v>258.16395932323189</v>
      </c>
      <c r="IB114" s="54"/>
      <c r="IC114" s="47">
        <v>112</v>
      </c>
      <c r="ID114" s="48">
        <f t="shared" si="434"/>
        <v>0</v>
      </c>
      <c r="IE114" s="48">
        <f t="shared" ref="IE114:IN123" si="495">ID113</f>
        <v>0</v>
      </c>
      <c r="IF114" s="48">
        <f t="shared" si="495"/>
        <v>0</v>
      </c>
      <c r="IG114" s="48">
        <f t="shared" si="495"/>
        <v>0</v>
      </c>
      <c r="IH114" s="48">
        <f t="shared" si="495"/>
        <v>0</v>
      </c>
      <c r="II114" s="48">
        <f t="shared" si="495"/>
        <v>0</v>
      </c>
      <c r="IJ114" s="48">
        <f t="shared" si="495"/>
        <v>0</v>
      </c>
      <c r="IK114" s="48">
        <f t="shared" si="495"/>
        <v>0</v>
      </c>
      <c r="IL114" s="48">
        <f t="shared" si="495"/>
        <v>0</v>
      </c>
      <c r="IM114" s="48">
        <f t="shared" si="495"/>
        <v>0</v>
      </c>
      <c r="IN114" s="48">
        <f t="shared" si="495"/>
        <v>0</v>
      </c>
      <c r="IO114" s="48">
        <f t="shared" ref="IO114:IX123" si="496">IN113</f>
        <v>0</v>
      </c>
      <c r="IP114" s="48">
        <f t="shared" si="496"/>
        <v>0</v>
      </c>
      <c r="IQ114" s="48">
        <f t="shared" si="496"/>
        <v>0</v>
      </c>
      <c r="IR114" s="48">
        <f t="shared" si="496"/>
        <v>0</v>
      </c>
      <c r="IS114" s="48">
        <f t="shared" si="496"/>
        <v>0</v>
      </c>
      <c r="IT114" s="48">
        <f t="shared" si="496"/>
        <v>0</v>
      </c>
      <c r="IU114" s="48">
        <f t="shared" si="496"/>
        <v>0</v>
      </c>
      <c r="IV114" s="48">
        <f t="shared" si="496"/>
        <v>0</v>
      </c>
      <c r="IW114" s="48">
        <f t="shared" si="496"/>
        <v>0</v>
      </c>
      <c r="IX114" s="48">
        <f t="shared" si="496"/>
        <v>0</v>
      </c>
      <c r="IY114" s="48">
        <f t="shared" ref="IY114:JH123" si="497">IX113</f>
        <v>0</v>
      </c>
      <c r="IZ114" s="48">
        <f t="shared" si="497"/>
        <v>0</v>
      </c>
      <c r="JA114" s="48">
        <f t="shared" si="497"/>
        <v>0</v>
      </c>
      <c r="JB114" s="48">
        <f t="shared" si="497"/>
        <v>0</v>
      </c>
      <c r="JC114" s="48">
        <f t="shared" si="497"/>
        <v>0</v>
      </c>
      <c r="JD114" s="48">
        <f t="shared" si="497"/>
        <v>0</v>
      </c>
      <c r="JE114" s="48">
        <f t="shared" si="497"/>
        <v>0</v>
      </c>
      <c r="JF114" s="48">
        <f t="shared" si="497"/>
        <v>0</v>
      </c>
      <c r="JG114" s="48">
        <f t="shared" si="497"/>
        <v>0</v>
      </c>
      <c r="JH114" s="48">
        <f t="shared" si="497"/>
        <v>0</v>
      </c>
      <c r="JI114" s="48">
        <f t="shared" ref="JI114:JR123" si="498">JH113</f>
        <v>0</v>
      </c>
      <c r="JJ114" s="48">
        <f t="shared" si="498"/>
        <v>0</v>
      </c>
      <c r="JK114" s="48">
        <f t="shared" si="498"/>
        <v>0</v>
      </c>
      <c r="JL114" s="48">
        <f t="shared" si="498"/>
        <v>0</v>
      </c>
      <c r="JM114" s="48">
        <f t="shared" si="498"/>
        <v>0</v>
      </c>
      <c r="JN114" s="48">
        <f t="shared" si="498"/>
        <v>0</v>
      </c>
      <c r="JO114" s="48">
        <f t="shared" si="498"/>
        <v>0</v>
      </c>
      <c r="JP114" s="48">
        <f t="shared" si="498"/>
        <v>0</v>
      </c>
      <c r="JQ114" s="48">
        <f t="shared" si="498"/>
        <v>0</v>
      </c>
      <c r="JR114" s="48">
        <f t="shared" si="498"/>
        <v>0</v>
      </c>
      <c r="JS114" s="48">
        <f t="shared" ref="JS114:KB123" si="499">JR113</f>
        <v>0</v>
      </c>
      <c r="JT114" s="48">
        <f t="shared" si="499"/>
        <v>0</v>
      </c>
      <c r="JU114" s="48">
        <f t="shared" si="499"/>
        <v>0</v>
      </c>
      <c r="JV114" s="48">
        <f t="shared" si="499"/>
        <v>0</v>
      </c>
      <c r="JW114" s="48">
        <f t="shared" si="499"/>
        <v>0</v>
      </c>
      <c r="JX114" s="48">
        <f t="shared" si="499"/>
        <v>0</v>
      </c>
      <c r="JY114" s="48">
        <f t="shared" si="499"/>
        <v>0</v>
      </c>
      <c r="JZ114" s="48">
        <f t="shared" si="499"/>
        <v>0</v>
      </c>
      <c r="KA114" s="48">
        <f t="shared" si="499"/>
        <v>0</v>
      </c>
      <c r="KB114" s="48">
        <f t="shared" si="499"/>
        <v>0</v>
      </c>
      <c r="KC114" s="48">
        <f t="shared" ref="KC114:KL123" si="500">KB113</f>
        <v>0</v>
      </c>
      <c r="KD114" s="48">
        <f t="shared" si="500"/>
        <v>0</v>
      </c>
      <c r="KE114" s="48">
        <f t="shared" si="500"/>
        <v>0</v>
      </c>
      <c r="KF114" s="48">
        <f t="shared" si="500"/>
        <v>0</v>
      </c>
      <c r="KG114" s="48">
        <f t="shared" si="500"/>
        <v>0</v>
      </c>
      <c r="KH114" s="48">
        <f t="shared" si="500"/>
        <v>0</v>
      </c>
      <c r="KI114" s="48">
        <f t="shared" si="500"/>
        <v>0</v>
      </c>
      <c r="KJ114" s="48">
        <f t="shared" si="500"/>
        <v>0</v>
      </c>
      <c r="KK114" s="48">
        <f t="shared" si="500"/>
        <v>0</v>
      </c>
      <c r="KL114" s="48">
        <f t="shared" si="500"/>
        <v>0</v>
      </c>
      <c r="KM114" s="48">
        <f t="shared" ref="KM114:KV123" si="501">KL113</f>
        <v>0</v>
      </c>
      <c r="KN114" s="48">
        <f t="shared" si="501"/>
        <v>0</v>
      </c>
      <c r="KO114" s="48">
        <f t="shared" si="501"/>
        <v>0</v>
      </c>
      <c r="KP114" s="48">
        <f t="shared" si="501"/>
        <v>0</v>
      </c>
      <c r="KQ114" s="48">
        <f t="shared" si="501"/>
        <v>0</v>
      </c>
      <c r="KR114" s="48">
        <f t="shared" si="501"/>
        <v>0</v>
      </c>
      <c r="KS114" s="48">
        <f t="shared" si="501"/>
        <v>0</v>
      </c>
      <c r="KT114" s="48">
        <f t="shared" si="501"/>
        <v>0</v>
      </c>
      <c r="KU114" s="48">
        <f t="shared" si="501"/>
        <v>0</v>
      </c>
      <c r="KV114" s="48">
        <f t="shared" si="501"/>
        <v>0</v>
      </c>
      <c r="KW114" s="48">
        <f t="shared" ref="KW114:LF123" si="502">KV113</f>
        <v>0</v>
      </c>
      <c r="KX114" s="48">
        <f t="shared" si="502"/>
        <v>0</v>
      </c>
      <c r="KY114" s="48">
        <f t="shared" si="502"/>
        <v>0</v>
      </c>
      <c r="KZ114" s="48">
        <f t="shared" si="502"/>
        <v>0</v>
      </c>
      <c r="LA114" s="48">
        <f t="shared" si="502"/>
        <v>0</v>
      </c>
      <c r="LB114" s="48">
        <f t="shared" si="502"/>
        <v>0</v>
      </c>
      <c r="LC114" s="48">
        <f t="shared" si="502"/>
        <v>0</v>
      </c>
      <c r="LD114" s="48">
        <f t="shared" si="502"/>
        <v>0</v>
      </c>
      <c r="LE114" s="48">
        <f t="shared" si="502"/>
        <v>0</v>
      </c>
      <c r="LF114" s="48">
        <f t="shared" si="502"/>
        <v>0</v>
      </c>
      <c r="LG114" s="48">
        <f t="shared" ref="LG114:LP123" si="503">LF113</f>
        <v>0</v>
      </c>
      <c r="LH114" s="48">
        <f t="shared" si="503"/>
        <v>0</v>
      </c>
      <c r="LI114" s="48">
        <f t="shared" si="503"/>
        <v>0</v>
      </c>
      <c r="LJ114" s="48">
        <f t="shared" si="503"/>
        <v>0</v>
      </c>
      <c r="LK114" s="48">
        <f t="shared" si="503"/>
        <v>0</v>
      </c>
      <c r="LL114" s="48">
        <f t="shared" si="503"/>
        <v>0</v>
      </c>
      <c r="LM114" s="48">
        <f t="shared" si="503"/>
        <v>0</v>
      </c>
      <c r="LN114" s="48">
        <f t="shared" si="503"/>
        <v>0</v>
      </c>
      <c r="LO114" s="48">
        <f t="shared" si="503"/>
        <v>0</v>
      </c>
      <c r="LP114" s="48">
        <f t="shared" si="503"/>
        <v>0</v>
      </c>
      <c r="LQ114" s="48">
        <f t="shared" ref="LQ114:LZ123" si="504">LP113</f>
        <v>0</v>
      </c>
      <c r="LR114" s="48">
        <f t="shared" si="504"/>
        <v>0</v>
      </c>
      <c r="LS114" s="48">
        <f t="shared" si="504"/>
        <v>0</v>
      </c>
      <c r="LT114" s="48">
        <f t="shared" si="504"/>
        <v>0</v>
      </c>
      <c r="LU114" s="48">
        <f t="shared" si="504"/>
        <v>0</v>
      </c>
      <c r="LV114" s="48">
        <f t="shared" si="504"/>
        <v>0</v>
      </c>
      <c r="LW114" s="48">
        <f t="shared" si="504"/>
        <v>0</v>
      </c>
      <c r="LX114" s="48">
        <f t="shared" si="504"/>
        <v>0</v>
      </c>
      <c r="LY114" s="48">
        <f t="shared" si="504"/>
        <v>0</v>
      </c>
      <c r="LZ114" s="48">
        <f t="shared" si="504"/>
        <v>0</v>
      </c>
      <c r="MA114" s="48">
        <f t="shared" ref="MA114:MJ123" si="505">LZ113</f>
        <v>0</v>
      </c>
      <c r="MB114" s="48">
        <f t="shared" si="505"/>
        <v>4.4751983576649488E-5</v>
      </c>
      <c r="MC114" s="48">
        <f t="shared" si="505"/>
        <v>1.1151658490373781E-4</v>
      </c>
      <c r="MD114" s="48">
        <f t="shared" si="505"/>
        <v>2.5595687974807398E-4</v>
      </c>
      <c r="ME114" s="48">
        <f t="shared" si="505"/>
        <v>5.8604981628922268E-4</v>
      </c>
      <c r="MF114" s="48">
        <f t="shared" si="505"/>
        <v>1.3658629589843377E-3</v>
      </c>
      <c r="MG114" s="48">
        <f t="shared" si="505"/>
        <v>3.2093238342923826E-3</v>
      </c>
      <c r="MH114" s="48">
        <f t="shared" si="505"/>
        <v>7.8504339864859992E-3</v>
      </c>
      <c r="MI114" s="48">
        <f t="shared" si="505"/>
        <v>1.2976985830460603E-2</v>
      </c>
      <c r="MJ114" s="48">
        <f t="shared" si="505"/>
        <v>6.7154609757989992E-3</v>
      </c>
      <c r="MK114" s="48">
        <f t="shared" ref="MK114:MT123" si="506">MJ113</f>
        <v>0</v>
      </c>
      <c r="ML114" s="48">
        <f t="shared" si="506"/>
        <v>0</v>
      </c>
      <c r="MM114" s="48">
        <f t="shared" si="506"/>
        <v>0</v>
      </c>
      <c r="MN114" s="48">
        <f t="shared" si="506"/>
        <v>0</v>
      </c>
      <c r="MO114" s="48">
        <f t="shared" si="506"/>
        <v>0</v>
      </c>
      <c r="MP114" s="48">
        <f t="shared" si="506"/>
        <v>0</v>
      </c>
      <c r="MQ114" s="48">
        <f t="shared" si="506"/>
        <v>0</v>
      </c>
      <c r="MR114" s="48">
        <f t="shared" si="506"/>
        <v>0</v>
      </c>
      <c r="MS114" s="48">
        <f t="shared" si="506"/>
        <v>0</v>
      </c>
      <c r="MT114" s="48">
        <f t="shared" si="506"/>
        <v>0</v>
      </c>
      <c r="MU114" s="48">
        <f t="shared" ref="MU114:ND123" si="507">MT113</f>
        <v>0</v>
      </c>
      <c r="MV114" s="48">
        <f t="shared" si="507"/>
        <v>0</v>
      </c>
      <c r="MW114" s="48">
        <f t="shared" si="507"/>
        <v>0</v>
      </c>
      <c r="MX114" s="48">
        <f t="shared" si="507"/>
        <v>0</v>
      </c>
      <c r="MY114" s="48">
        <f t="shared" si="507"/>
        <v>0</v>
      </c>
      <c r="MZ114" s="48">
        <f t="shared" si="507"/>
        <v>0</v>
      </c>
      <c r="NA114" s="48">
        <f t="shared" si="507"/>
        <v>0</v>
      </c>
      <c r="NB114" s="48">
        <f t="shared" si="507"/>
        <v>0</v>
      </c>
      <c r="NC114" s="48">
        <f t="shared" si="507"/>
        <v>0</v>
      </c>
      <c r="ND114" s="48">
        <f t="shared" si="507"/>
        <v>0</v>
      </c>
      <c r="NE114" s="48">
        <f t="shared" ref="NE114:NN123" si="508">ND113</f>
        <v>0</v>
      </c>
      <c r="NF114" s="48">
        <f t="shared" si="508"/>
        <v>0</v>
      </c>
      <c r="NG114" s="48">
        <f t="shared" si="508"/>
        <v>0</v>
      </c>
      <c r="NH114" s="48">
        <f t="shared" si="508"/>
        <v>0</v>
      </c>
      <c r="NI114" s="48">
        <f t="shared" si="508"/>
        <v>0</v>
      </c>
      <c r="NJ114" s="48">
        <f t="shared" si="508"/>
        <v>0</v>
      </c>
      <c r="NK114" s="48">
        <f t="shared" si="508"/>
        <v>0</v>
      </c>
      <c r="NL114" s="48">
        <f t="shared" si="508"/>
        <v>0</v>
      </c>
      <c r="NM114" s="48">
        <f t="shared" si="508"/>
        <v>0</v>
      </c>
      <c r="NN114" s="48">
        <f t="shared" si="508"/>
        <v>0</v>
      </c>
      <c r="NO114" s="48">
        <f t="shared" ref="NO114:NX123" si="509">NN113</f>
        <v>0</v>
      </c>
      <c r="NP114" s="48">
        <f t="shared" si="509"/>
        <v>0</v>
      </c>
      <c r="NQ114" s="48">
        <f t="shared" si="509"/>
        <v>0</v>
      </c>
      <c r="NR114" s="48">
        <f t="shared" si="509"/>
        <v>0</v>
      </c>
      <c r="NS114" s="48">
        <f t="shared" si="509"/>
        <v>0</v>
      </c>
      <c r="NT114" s="48">
        <f t="shared" si="509"/>
        <v>0</v>
      </c>
      <c r="NU114" s="48">
        <f t="shared" si="509"/>
        <v>0</v>
      </c>
      <c r="NV114" s="48">
        <f t="shared" si="509"/>
        <v>0</v>
      </c>
      <c r="NW114" s="48">
        <f t="shared" si="509"/>
        <v>0</v>
      </c>
      <c r="NX114" s="48">
        <f t="shared" si="509"/>
        <v>0</v>
      </c>
      <c r="NY114" s="48">
        <f t="shared" ref="NY114:OH123" si="510">NX113</f>
        <v>0</v>
      </c>
      <c r="NZ114" s="48">
        <f t="shared" si="510"/>
        <v>0</v>
      </c>
      <c r="OA114" s="48">
        <f t="shared" si="510"/>
        <v>0</v>
      </c>
      <c r="OB114" s="48">
        <f t="shared" si="510"/>
        <v>0</v>
      </c>
      <c r="OC114" s="48">
        <f t="shared" si="510"/>
        <v>0</v>
      </c>
      <c r="OD114" s="48">
        <f t="shared" si="510"/>
        <v>0</v>
      </c>
      <c r="OE114" s="48">
        <f t="shared" si="510"/>
        <v>0</v>
      </c>
      <c r="OF114" s="48">
        <f t="shared" si="510"/>
        <v>0</v>
      </c>
      <c r="OG114" s="48">
        <f t="shared" si="510"/>
        <v>0</v>
      </c>
      <c r="OH114" s="48">
        <f t="shared" si="510"/>
        <v>0</v>
      </c>
      <c r="OI114" s="48">
        <f t="shared" ref="OI114:OR123" si="511">OH113</f>
        <v>0</v>
      </c>
      <c r="OJ114" s="48">
        <f t="shared" si="511"/>
        <v>0</v>
      </c>
      <c r="OK114" s="48">
        <f t="shared" si="511"/>
        <v>0</v>
      </c>
      <c r="OL114" s="48">
        <f t="shared" si="511"/>
        <v>0</v>
      </c>
      <c r="OM114" s="48">
        <f t="shared" si="511"/>
        <v>0</v>
      </c>
      <c r="ON114" s="48">
        <f t="shared" si="511"/>
        <v>0</v>
      </c>
      <c r="OO114" s="48">
        <f t="shared" si="511"/>
        <v>0</v>
      </c>
      <c r="OP114" s="48">
        <f t="shared" si="511"/>
        <v>0</v>
      </c>
      <c r="OQ114" s="48">
        <f t="shared" si="511"/>
        <v>0</v>
      </c>
      <c r="OR114" s="48">
        <f t="shared" si="511"/>
        <v>0</v>
      </c>
      <c r="OS114" s="48">
        <f t="shared" ref="OS114:PB123" si="512">OR113</f>
        <v>0</v>
      </c>
      <c r="OT114" s="48">
        <f t="shared" si="512"/>
        <v>0</v>
      </c>
      <c r="OU114" s="48">
        <f t="shared" si="512"/>
        <v>0</v>
      </c>
      <c r="OV114" s="48">
        <f t="shared" si="512"/>
        <v>0</v>
      </c>
      <c r="OW114" s="48">
        <f t="shared" si="512"/>
        <v>0</v>
      </c>
      <c r="OX114" s="48">
        <f t="shared" si="512"/>
        <v>0</v>
      </c>
      <c r="OY114" s="48">
        <f t="shared" si="512"/>
        <v>0</v>
      </c>
      <c r="OZ114" s="48">
        <f t="shared" si="512"/>
        <v>0</v>
      </c>
      <c r="PA114" s="48">
        <f t="shared" si="512"/>
        <v>0</v>
      </c>
      <c r="PB114" s="48">
        <f t="shared" si="512"/>
        <v>0</v>
      </c>
      <c r="PC114" s="48">
        <f t="shared" ref="PC114:PN123" si="513">PB113</f>
        <v>0</v>
      </c>
      <c r="PD114" s="48">
        <f t="shared" si="513"/>
        <v>0</v>
      </c>
      <c r="PE114" s="48">
        <f t="shared" si="513"/>
        <v>0</v>
      </c>
      <c r="PF114" s="48">
        <f t="shared" si="513"/>
        <v>0</v>
      </c>
      <c r="PG114" s="48">
        <f t="shared" si="513"/>
        <v>0</v>
      </c>
      <c r="PH114" s="48">
        <f t="shared" si="513"/>
        <v>0</v>
      </c>
      <c r="PI114" s="48">
        <f t="shared" si="513"/>
        <v>0</v>
      </c>
      <c r="PJ114" s="48">
        <f t="shared" si="513"/>
        <v>0</v>
      </c>
      <c r="PK114" s="48">
        <f t="shared" si="513"/>
        <v>0</v>
      </c>
      <c r="PL114" s="48">
        <f t="shared" si="513"/>
        <v>0</v>
      </c>
      <c r="PM114" s="48">
        <f t="shared" si="513"/>
        <v>0</v>
      </c>
      <c r="PN114" s="48">
        <f t="shared" si="513"/>
        <v>0</v>
      </c>
    </row>
    <row r="115" spans="1:430" x14ac:dyDescent="0.3">
      <c r="A115" s="83" t="s">
        <v>60</v>
      </c>
      <c r="B115" s="84"/>
      <c r="C115" s="84"/>
      <c r="D115" s="85"/>
      <c r="E115" s="90">
        <f>Escenario1!B64</f>
        <v>58.693405835076483</v>
      </c>
      <c r="F115" s="90"/>
      <c r="G115" s="16"/>
      <c r="H115" s="12"/>
      <c r="I115" s="12"/>
      <c r="J115" s="12"/>
      <c r="K115" s="12"/>
      <c r="L115" s="12"/>
      <c r="M115" s="12"/>
      <c r="N115" s="22"/>
      <c r="O115" s="12"/>
      <c r="P115" s="12"/>
      <c r="Q115" s="12"/>
      <c r="S115" s="22"/>
      <c r="W115" s="46">
        <v>112</v>
      </c>
      <c r="X115" s="49">
        <f t="shared" si="308"/>
        <v>560</v>
      </c>
      <c r="Y115" s="52" t="str">
        <f t="shared" si="430"/>
        <v/>
      </c>
      <c r="Z115" s="63">
        <f t="shared" si="431"/>
        <v>0</v>
      </c>
      <c r="AA115" s="50">
        <f t="shared" si="474"/>
        <v>0</v>
      </c>
      <c r="AB115" s="50">
        <v>0</v>
      </c>
      <c r="AC115" s="62">
        <f t="shared" si="435"/>
        <v>211.7758949671387</v>
      </c>
      <c r="AD115" s="54"/>
      <c r="AE115" s="46">
        <v>113</v>
      </c>
      <c r="AF115" s="51">
        <f t="shared" si="432"/>
        <v>0</v>
      </c>
      <c r="AG115" s="51">
        <f t="shared" si="476"/>
        <v>0</v>
      </c>
      <c r="AH115" s="51">
        <f t="shared" si="476"/>
        <v>0</v>
      </c>
      <c r="AI115" s="51">
        <f t="shared" si="476"/>
        <v>0</v>
      </c>
      <c r="AJ115" s="51">
        <f t="shared" si="476"/>
        <v>0</v>
      </c>
      <c r="AK115" s="51">
        <f t="shared" si="476"/>
        <v>0</v>
      </c>
      <c r="AL115" s="51">
        <f t="shared" si="476"/>
        <v>0</v>
      </c>
      <c r="AM115" s="51">
        <f t="shared" si="476"/>
        <v>0</v>
      </c>
      <c r="AN115" s="51">
        <f t="shared" si="476"/>
        <v>0</v>
      </c>
      <c r="AO115" s="51">
        <f t="shared" si="476"/>
        <v>0</v>
      </c>
      <c r="AP115" s="51">
        <f t="shared" si="476"/>
        <v>0</v>
      </c>
      <c r="AQ115" s="51">
        <f t="shared" si="477"/>
        <v>0</v>
      </c>
      <c r="AR115" s="51">
        <f t="shared" si="477"/>
        <v>0</v>
      </c>
      <c r="AS115" s="51">
        <f t="shared" si="477"/>
        <v>0</v>
      </c>
      <c r="AT115" s="51">
        <f t="shared" si="477"/>
        <v>0</v>
      </c>
      <c r="AU115" s="51">
        <f t="shared" si="477"/>
        <v>0</v>
      </c>
      <c r="AV115" s="51">
        <f t="shared" si="477"/>
        <v>0</v>
      </c>
      <c r="AW115" s="51">
        <f t="shared" si="477"/>
        <v>0</v>
      </c>
      <c r="AX115" s="51">
        <f t="shared" si="477"/>
        <v>0</v>
      </c>
      <c r="AY115" s="51">
        <f t="shared" si="477"/>
        <v>0</v>
      </c>
      <c r="AZ115" s="51">
        <f t="shared" si="477"/>
        <v>0</v>
      </c>
      <c r="BA115" s="51">
        <f t="shared" si="478"/>
        <v>0</v>
      </c>
      <c r="BB115" s="51">
        <f t="shared" si="478"/>
        <v>0</v>
      </c>
      <c r="BC115" s="51">
        <f t="shared" si="478"/>
        <v>0</v>
      </c>
      <c r="BD115" s="51">
        <f t="shared" si="478"/>
        <v>0</v>
      </c>
      <c r="BE115" s="51">
        <f t="shared" si="478"/>
        <v>0</v>
      </c>
      <c r="BF115" s="51">
        <f t="shared" si="478"/>
        <v>0</v>
      </c>
      <c r="BG115" s="51">
        <f t="shared" si="478"/>
        <v>0</v>
      </c>
      <c r="BH115" s="51">
        <f t="shared" si="478"/>
        <v>0</v>
      </c>
      <c r="BI115" s="51">
        <f t="shared" si="478"/>
        <v>0</v>
      </c>
      <c r="BJ115" s="51">
        <f t="shared" si="478"/>
        <v>0</v>
      </c>
      <c r="BK115" s="51">
        <f t="shared" si="479"/>
        <v>0</v>
      </c>
      <c r="BL115" s="51">
        <f t="shared" si="479"/>
        <v>0</v>
      </c>
      <c r="BM115" s="51">
        <f t="shared" si="479"/>
        <v>0</v>
      </c>
      <c r="BN115" s="51">
        <f t="shared" si="479"/>
        <v>0</v>
      </c>
      <c r="BO115" s="51">
        <f t="shared" si="479"/>
        <v>0</v>
      </c>
      <c r="BP115" s="51">
        <f t="shared" si="479"/>
        <v>0</v>
      </c>
      <c r="BQ115" s="51">
        <f t="shared" si="479"/>
        <v>0</v>
      </c>
      <c r="BR115" s="51">
        <f t="shared" si="479"/>
        <v>0</v>
      </c>
      <c r="BS115" s="51">
        <f t="shared" si="479"/>
        <v>0</v>
      </c>
      <c r="BT115" s="51">
        <f t="shared" si="479"/>
        <v>0</v>
      </c>
      <c r="BU115" s="51">
        <f t="shared" si="480"/>
        <v>0</v>
      </c>
      <c r="BV115" s="51">
        <f t="shared" si="480"/>
        <v>0</v>
      </c>
      <c r="BW115" s="51">
        <f t="shared" si="480"/>
        <v>0</v>
      </c>
      <c r="BX115" s="51">
        <f t="shared" si="480"/>
        <v>0</v>
      </c>
      <c r="BY115" s="51">
        <f t="shared" si="480"/>
        <v>0</v>
      </c>
      <c r="BZ115" s="51">
        <f t="shared" si="480"/>
        <v>0</v>
      </c>
      <c r="CA115" s="51">
        <f t="shared" si="480"/>
        <v>0</v>
      </c>
      <c r="CB115" s="51">
        <f t="shared" si="480"/>
        <v>0</v>
      </c>
      <c r="CC115" s="51">
        <f t="shared" si="480"/>
        <v>0</v>
      </c>
      <c r="CD115" s="51">
        <f t="shared" si="480"/>
        <v>0</v>
      </c>
      <c r="CE115" s="51">
        <f t="shared" si="481"/>
        <v>0</v>
      </c>
      <c r="CF115" s="51">
        <f t="shared" si="481"/>
        <v>0</v>
      </c>
      <c r="CG115" s="51">
        <f t="shared" si="481"/>
        <v>0</v>
      </c>
      <c r="CH115" s="51">
        <f t="shared" si="481"/>
        <v>0</v>
      </c>
      <c r="CI115" s="51">
        <f t="shared" si="481"/>
        <v>0</v>
      </c>
      <c r="CJ115" s="51">
        <f t="shared" si="481"/>
        <v>0</v>
      </c>
      <c r="CK115" s="51">
        <f t="shared" si="481"/>
        <v>0</v>
      </c>
      <c r="CL115" s="51">
        <f t="shared" si="481"/>
        <v>0</v>
      </c>
      <c r="CM115" s="51">
        <f t="shared" si="481"/>
        <v>0</v>
      </c>
      <c r="CN115" s="51">
        <f t="shared" si="481"/>
        <v>0</v>
      </c>
      <c r="CO115" s="51">
        <f t="shared" si="482"/>
        <v>0</v>
      </c>
      <c r="CP115" s="51">
        <f t="shared" si="482"/>
        <v>0</v>
      </c>
      <c r="CQ115" s="51">
        <f t="shared" si="482"/>
        <v>0</v>
      </c>
      <c r="CR115" s="51">
        <f t="shared" si="482"/>
        <v>0</v>
      </c>
      <c r="CS115" s="51">
        <f t="shared" si="482"/>
        <v>0</v>
      </c>
      <c r="CT115" s="51">
        <f t="shared" si="482"/>
        <v>0</v>
      </c>
      <c r="CU115" s="51">
        <f t="shared" si="482"/>
        <v>0</v>
      </c>
      <c r="CV115" s="51">
        <f t="shared" si="482"/>
        <v>0</v>
      </c>
      <c r="CW115" s="51">
        <f t="shared" si="482"/>
        <v>0</v>
      </c>
      <c r="CX115" s="51">
        <f t="shared" si="482"/>
        <v>0</v>
      </c>
      <c r="CY115" s="51">
        <f t="shared" si="483"/>
        <v>0</v>
      </c>
      <c r="CZ115" s="51">
        <f t="shared" si="483"/>
        <v>0</v>
      </c>
      <c r="DA115" s="51">
        <f t="shared" si="483"/>
        <v>0</v>
      </c>
      <c r="DB115" s="51">
        <f t="shared" si="483"/>
        <v>0</v>
      </c>
      <c r="DC115" s="51">
        <f t="shared" si="483"/>
        <v>0</v>
      </c>
      <c r="DD115" s="51">
        <f t="shared" si="483"/>
        <v>0</v>
      </c>
      <c r="DE115" s="51">
        <f t="shared" si="483"/>
        <v>0</v>
      </c>
      <c r="DF115" s="51">
        <f t="shared" si="483"/>
        <v>0</v>
      </c>
      <c r="DG115" s="51">
        <f t="shared" si="483"/>
        <v>0</v>
      </c>
      <c r="DH115" s="51">
        <f t="shared" si="483"/>
        <v>0</v>
      </c>
      <c r="DI115" s="51">
        <f t="shared" si="484"/>
        <v>0</v>
      </c>
      <c r="DJ115" s="51">
        <f t="shared" si="484"/>
        <v>0</v>
      </c>
      <c r="DK115" s="51">
        <f t="shared" si="484"/>
        <v>0</v>
      </c>
      <c r="DL115" s="51">
        <f t="shared" si="484"/>
        <v>0</v>
      </c>
      <c r="DM115" s="51">
        <f t="shared" si="484"/>
        <v>0</v>
      </c>
      <c r="DN115" s="51">
        <f t="shared" si="484"/>
        <v>0</v>
      </c>
      <c r="DO115" s="51">
        <f t="shared" si="484"/>
        <v>0</v>
      </c>
      <c r="DP115" s="51">
        <f t="shared" si="484"/>
        <v>0</v>
      </c>
      <c r="DQ115" s="51">
        <f t="shared" si="484"/>
        <v>0</v>
      </c>
      <c r="DR115" s="51">
        <f t="shared" si="484"/>
        <v>0</v>
      </c>
      <c r="DS115" s="51">
        <f t="shared" si="485"/>
        <v>0</v>
      </c>
      <c r="DT115" s="51">
        <f t="shared" si="485"/>
        <v>1.4372901692793086E-5</v>
      </c>
      <c r="DU115" s="51">
        <f t="shared" si="485"/>
        <v>2.7857067307628778E-5</v>
      </c>
      <c r="DV115" s="51">
        <f t="shared" si="485"/>
        <v>4.1075027703360157E-5</v>
      </c>
      <c r="DW115" s="51">
        <f t="shared" si="485"/>
        <v>5.9699549011322866E-5</v>
      </c>
      <c r="DX115" s="51">
        <f t="shared" si="485"/>
        <v>8.7540741517313391E-5</v>
      </c>
      <c r="DY115" s="51">
        <f t="shared" si="485"/>
        <v>1.2837388479443857E-4</v>
      </c>
      <c r="DZ115" s="51">
        <f t="shared" si="485"/>
        <v>1.8776725283595457E-4</v>
      </c>
      <c r="EA115" s="51">
        <f t="shared" si="485"/>
        <v>2.7490993918839258E-4</v>
      </c>
      <c r="EB115" s="51">
        <f t="shared" si="485"/>
        <v>4.0443968208431289E-4</v>
      </c>
      <c r="EC115" s="51">
        <f t="shared" si="486"/>
        <v>5.9827068957529241E-4</v>
      </c>
      <c r="ED115" s="51">
        <f t="shared" si="486"/>
        <v>8.8742146466493359E-4</v>
      </c>
      <c r="EE115" s="51">
        <f t="shared" si="486"/>
        <v>1.3138426304416823E-3</v>
      </c>
      <c r="EF115" s="51">
        <f t="shared" si="486"/>
        <v>1.9322447552118155E-3</v>
      </c>
      <c r="EG115" s="51">
        <f t="shared" si="486"/>
        <v>2.9578823769679957E-3</v>
      </c>
      <c r="EH115" s="51">
        <f t="shared" si="486"/>
        <v>4.3725776573519236E-3</v>
      </c>
      <c r="EI115" s="51">
        <f t="shared" si="486"/>
        <v>5.6037913669719245E-3</v>
      </c>
      <c r="EJ115" s="51">
        <f t="shared" si="486"/>
        <v>6.0067150249743864E-3</v>
      </c>
      <c r="EK115" s="51">
        <f t="shared" si="486"/>
        <v>5.0334268353983951E-3</v>
      </c>
      <c r="EL115" s="51">
        <f t="shared" si="486"/>
        <v>2.648818732339102E-3</v>
      </c>
      <c r="EM115" s="51">
        <f t="shared" si="487"/>
        <v>7.6072713075802073E-4</v>
      </c>
      <c r="EN115" s="51">
        <f t="shared" si="487"/>
        <v>0</v>
      </c>
      <c r="EO115" s="51">
        <f t="shared" si="487"/>
        <v>0</v>
      </c>
      <c r="EP115" s="51">
        <f t="shared" si="487"/>
        <v>0</v>
      </c>
      <c r="EQ115" s="51">
        <f t="shared" si="487"/>
        <v>0</v>
      </c>
      <c r="ER115" s="51">
        <f t="shared" si="487"/>
        <v>0</v>
      </c>
      <c r="ES115" s="51">
        <f t="shared" si="487"/>
        <v>0</v>
      </c>
      <c r="ET115" s="51">
        <f t="shared" si="487"/>
        <v>0</v>
      </c>
      <c r="EU115" s="51">
        <f t="shared" si="487"/>
        <v>0</v>
      </c>
      <c r="EV115" s="51">
        <f t="shared" si="487"/>
        <v>0</v>
      </c>
      <c r="EW115" s="51">
        <f t="shared" si="488"/>
        <v>0</v>
      </c>
      <c r="EX115" s="51">
        <f t="shared" si="488"/>
        <v>0</v>
      </c>
      <c r="EY115" s="51">
        <f t="shared" si="488"/>
        <v>0</v>
      </c>
      <c r="EZ115" s="51">
        <f t="shared" si="488"/>
        <v>0</v>
      </c>
      <c r="FA115" s="51">
        <f t="shared" si="488"/>
        <v>0</v>
      </c>
      <c r="FB115" s="51">
        <f t="shared" si="488"/>
        <v>0</v>
      </c>
      <c r="FC115" s="51">
        <f t="shared" si="488"/>
        <v>0</v>
      </c>
      <c r="FD115" s="51">
        <f t="shared" si="488"/>
        <v>0</v>
      </c>
      <c r="FE115" s="51">
        <f t="shared" si="488"/>
        <v>0</v>
      </c>
      <c r="FF115" s="51">
        <f t="shared" si="488"/>
        <v>0</v>
      </c>
      <c r="FG115" s="51">
        <f t="shared" si="489"/>
        <v>0</v>
      </c>
      <c r="FH115" s="51">
        <f t="shared" si="489"/>
        <v>0</v>
      </c>
      <c r="FI115" s="51">
        <f t="shared" si="489"/>
        <v>0</v>
      </c>
      <c r="FJ115" s="51">
        <f t="shared" si="489"/>
        <v>0</v>
      </c>
      <c r="FK115" s="51">
        <f t="shared" si="489"/>
        <v>0</v>
      </c>
      <c r="FL115" s="51">
        <f t="shared" si="489"/>
        <v>0</v>
      </c>
      <c r="FM115" s="51">
        <f t="shared" si="489"/>
        <v>0</v>
      </c>
      <c r="FN115" s="51">
        <f t="shared" si="489"/>
        <v>0</v>
      </c>
      <c r="FO115" s="51">
        <f t="shared" si="489"/>
        <v>0</v>
      </c>
      <c r="FP115" s="51">
        <f t="shared" si="489"/>
        <v>0</v>
      </c>
      <c r="FQ115" s="51">
        <f t="shared" si="490"/>
        <v>0</v>
      </c>
      <c r="FR115" s="51">
        <f t="shared" si="490"/>
        <v>0</v>
      </c>
      <c r="FS115" s="51">
        <f t="shared" si="490"/>
        <v>0</v>
      </c>
      <c r="FT115" s="51">
        <f t="shared" si="490"/>
        <v>0</v>
      </c>
      <c r="FU115" s="51">
        <f t="shared" si="490"/>
        <v>0</v>
      </c>
      <c r="FV115" s="51">
        <f t="shared" si="490"/>
        <v>0</v>
      </c>
      <c r="FW115" s="51">
        <f t="shared" si="490"/>
        <v>0</v>
      </c>
      <c r="FX115" s="51">
        <f t="shared" si="490"/>
        <v>0</v>
      </c>
      <c r="FY115" s="51">
        <f t="shared" si="490"/>
        <v>0</v>
      </c>
      <c r="FZ115" s="51">
        <f t="shared" si="490"/>
        <v>0</v>
      </c>
      <c r="GA115" s="51">
        <f t="shared" si="491"/>
        <v>0</v>
      </c>
      <c r="GB115" s="51">
        <f t="shared" si="491"/>
        <v>0</v>
      </c>
      <c r="GC115" s="51">
        <f t="shared" si="491"/>
        <v>0</v>
      </c>
      <c r="GD115" s="51">
        <f t="shared" si="491"/>
        <v>0</v>
      </c>
      <c r="GE115" s="51">
        <f t="shared" si="491"/>
        <v>0</v>
      </c>
      <c r="GF115" s="51">
        <f t="shared" si="491"/>
        <v>0</v>
      </c>
      <c r="GG115" s="51">
        <f t="shared" si="491"/>
        <v>0</v>
      </c>
      <c r="GH115" s="51">
        <f t="shared" si="491"/>
        <v>0</v>
      </c>
      <c r="GI115" s="51">
        <f t="shared" si="491"/>
        <v>0</v>
      </c>
      <c r="GJ115" s="51">
        <f t="shared" si="491"/>
        <v>0</v>
      </c>
      <c r="GK115" s="51">
        <f t="shared" si="492"/>
        <v>0</v>
      </c>
      <c r="GL115" s="51">
        <f t="shared" si="492"/>
        <v>0</v>
      </c>
      <c r="GM115" s="51">
        <f t="shared" si="492"/>
        <v>0</v>
      </c>
      <c r="GN115" s="51">
        <f t="shared" si="492"/>
        <v>0</v>
      </c>
      <c r="GO115" s="51">
        <f t="shared" si="492"/>
        <v>0</v>
      </c>
      <c r="GP115" s="51">
        <f t="shared" si="492"/>
        <v>0</v>
      </c>
      <c r="GQ115" s="51">
        <f t="shared" si="492"/>
        <v>0</v>
      </c>
      <c r="GR115" s="51">
        <f t="shared" si="492"/>
        <v>0</v>
      </c>
      <c r="GS115" s="51">
        <f t="shared" si="492"/>
        <v>0</v>
      </c>
      <c r="GT115" s="51">
        <f t="shared" si="492"/>
        <v>0</v>
      </c>
      <c r="GU115" s="51">
        <f t="shared" si="493"/>
        <v>0</v>
      </c>
      <c r="GV115" s="51">
        <f t="shared" si="493"/>
        <v>0</v>
      </c>
      <c r="GW115" s="51">
        <f t="shared" si="493"/>
        <v>0</v>
      </c>
      <c r="GX115" s="51">
        <f t="shared" si="493"/>
        <v>0</v>
      </c>
      <c r="GY115" s="51">
        <f t="shared" si="493"/>
        <v>0</v>
      </c>
      <c r="GZ115" s="51">
        <f t="shared" si="493"/>
        <v>0</v>
      </c>
      <c r="HA115" s="51">
        <f t="shared" si="493"/>
        <v>0</v>
      </c>
      <c r="HB115" s="51">
        <f t="shared" si="493"/>
        <v>0</v>
      </c>
      <c r="HC115" s="51">
        <f t="shared" si="493"/>
        <v>0</v>
      </c>
      <c r="HD115" s="51">
        <f t="shared" si="493"/>
        <v>0</v>
      </c>
      <c r="HE115" s="51">
        <f t="shared" si="494"/>
        <v>0</v>
      </c>
      <c r="HF115" s="51">
        <f t="shared" si="494"/>
        <v>0</v>
      </c>
      <c r="HG115" s="51">
        <f t="shared" si="494"/>
        <v>0</v>
      </c>
      <c r="HH115" s="51">
        <f t="shared" si="494"/>
        <v>0</v>
      </c>
      <c r="HI115" s="51">
        <f t="shared" si="494"/>
        <v>0</v>
      </c>
      <c r="HJ115" s="51">
        <f t="shared" si="494"/>
        <v>0</v>
      </c>
      <c r="HK115" s="51">
        <f t="shared" si="494"/>
        <v>0</v>
      </c>
      <c r="HL115" s="51">
        <f t="shared" si="494"/>
        <v>0</v>
      </c>
      <c r="HM115" s="51">
        <f t="shared" si="494"/>
        <v>0</v>
      </c>
      <c r="HN115" s="51">
        <f t="shared" si="494"/>
        <v>0</v>
      </c>
      <c r="HO115" s="51">
        <f t="shared" si="494"/>
        <v>0</v>
      </c>
      <c r="HP115" s="51">
        <f t="shared" si="494"/>
        <v>0</v>
      </c>
      <c r="HR115" s="46">
        <v>112</v>
      </c>
      <c r="HS115" s="49">
        <f t="shared" si="310"/>
        <v>560</v>
      </c>
      <c r="HT115" s="52" t="str">
        <f t="shared" si="311"/>
        <v/>
      </c>
      <c r="HU115" s="63">
        <f t="shared" si="312"/>
        <v>0</v>
      </c>
      <c r="HV115" s="50">
        <f t="shared" si="475"/>
        <v>0</v>
      </c>
      <c r="HW115" s="50" t="str">
        <f t="shared" si="433"/>
        <v>09:20</v>
      </c>
      <c r="HX115" s="50">
        <v>0</v>
      </c>
      <c r="HY115" s="62">
        <f>HY114+HX115*Escenario1!$D$15*0.06</f>
        <v>468.72665229745769</v>
      </c>
      <c r="HZ115" s="50">
        <f t="shared" si="313"/>
        <v>0</v>
      </c>
      <c r="IA115" s="64">
        <f>IA114+HZ115*Escenario1!$D$15*0.06</f>
        <v>258.16395932323189</v>
      </c>
      <c r="IB115" s="54"/>
      <c r="IC115" s="47">
        <v>113</v>
      </c>
      <c r="ID115" s="48">
        <f t="shared" si="434"/>
        <v>0</v>
      </c>
      <c r="IE115" s="48">
        <f t="shared" si="495"/>
        <v>0</v>
      </c>
      <c r="IF115" s="48">
        <f t="shared" si="495"/>
        <v>0</v>
      </c>
      <c r="IG115" s="48">
        <f t="shared" si="495"/>
        <v>0</v>
      </c>
      <c r="IH115" s="48">
        <f t="shared" si="495"/>
        <v>0</v>
      </c>
      <c r="II115" s="48">
        <f t="shared" si="495"/>
        <v>0</v>
      </c>
      <c r="IJ115" s="48">
        <f t="shared" si="495"/>
        <v>0</v>
      </c>
      <c r="IK115" s="48">
        <f t="shared" si="495"/>
        <v>0</v>
      </c>
      <c r="IL115" s="48">
        <f t="shared" si="495"/>
        <v>0</v>
      </c>
      <c r="IM115" s="48">
        <f t="shared" si="495"/>
        <v>0</v>
      </c>
      <c r="IN115" s="48">
        <f t="shared" si="495"/>
        <v>0</v>
      </c>
      <c r="IO115" s="48">
        <f t="shared" si="496"/>
        <v>0</v>
      </c>
      <c r="IP115" s="48">
        <f t="shared" si="496"/>
        <v>0</v>
      </c>
      <c r="IQ115" s="48">
        <f t="shared" si="496"/>
        <v>0</v>
      </c>
      <c r="IR115" s="48">
        <f t="shared" si="496"/>
        <v>0</v>
      </c>
      <c r="IS115" s="48">
        <f t="shared" si="496"/>
        <v>0</v>
      </c>
      <c r="IT115" s="48">
        <f t="shared" si="496"/>
        <v>0</v>
      </c>
      <c r="IU115" s="48">
        <f t="shared" si="496"/>
        <v>0</v>
      </c>
      <c r="IV115" s="48">
        <f t="shared" si="496"/>
        <v>0</v>
      </c>
      <c r="IW115" s="48">
        <f t="shared" si="496"/>
        <v>0</v>
      </c>
      <c r="IX115" s="48">
        <f t="shared" si="496"/>
        <v>0</v>
      </c>
      <c r="IY115" s="48">
        <f t="shared" si="497"/>
        <v>0</v>
      </c>
      <c r="IZ115" s="48">
        <f t="shared" si="497"/>
        <v>0</v>
      </c>
      <c r="JA115" s="48">
        <f t="shared" si="497"/>
        <v>0</v>
      </c>
      <c r="JB115" s="48">
        <f t="shared" si="497"/>
        <v>0</v>
      </c>
      <c r="JC115" s="48">
        <f t="shared" si="497"/>
        <v>0</v>
      </c>
      <c r="JD115" s="48">
        <f t="shared" si="497"/>
        <v>0</v>
      </c>
      <c r="JE115" s="48">
        <f t="shared" si="497"/>
        <v>0</v>
      </c>
      <c r="JF115" s="48">
        <f t="shared" si="497"/>
        <v>0</v>
      </c>
      <c r="JG115" s="48">
        <f t="shared" si="497"/>
        <v>0</v>
      </c>
      <c r="JH115" s="48">
        <f t="shared" si="497"/>
        <v>0</v>
      </c>
      <c r="JI115" s="48">
        <f t="shared" si="498"/>
        <v>0</v>
      </c>
      <c r="JJ115" s="48">
        <f t="shared" si="498"/>
        <v>0</v>
      </c>
      <c r="JK115" s="48">
        <f t="shared" si="498"/>
        <v>0</v>
      </c>
      <c r="JL115" s="48">
        <f t="shared" si="498"/>
        <v>0</v>
      </c>
      <c r="JM115" s="48">
        <f t="shared" si="498"/>
        <v>0</v>
      </c>
      <c r="JN115" s="48">
        <f t="shared" si="498"/>
        <v>0</v>
      </c>
      <c r="JO115" s="48">
        <f t="shared" si="498"/>
        <v>0</v>
      </c>
      <c r="JP115" s="48">
        <f t="shared" si="498"/>
        <v>0</v>
      </c>
      <c r="JQ115" s="48">
        <f t="shared" si="498"/>
        <v>0</v>
      </c>
      <c r="JR115" s="48">
        <f t="shared" si="498"/>
        <v>0</v>
      </c>
      <c r="JS115" s="48">
        <f t="shared" si="499"/>
        <v>0</v>
      </c>
      <c r="JT115" s="48">
        <f t="shared" si="499"/>
        <v>0</v>
      </c>
      <c r="JU115" s="48">
        <f t="shared" si="499"/>
        <v>0</v>
      </c>
      <c r="JV115" s="48">
        <f t="shared" si="499"/>
        <v>0</v>
      </c>
      <c r="JW115" s="48">
        <f t="shared" si="499"/>
        <v>0</v>
      </c>
      <c r="JX115" s="48">
        <f t="shared" si="499"/>
        <v>0</v>
      </c>
      <c r="JY115" s="48">
        <f t="shared" si="499"/>
        <v>0</v>
      </c>
      <c r="JZ115" s="48">
        <f t="shared" si="499"/>
        <v>0</v>
      </c>
      <c r="KA115" s="48">
        <f t="shared" si="499"/>
        <v>0</v>
      </c>
      <c r="KB115" s="48">
        <f t="shared" si="499"/>
        <v>0</v>
      </c>
      <c r="KC115" s="48">
        <f t="shared" si="500"/>
        <v>0</v>
      </c>
      <c r="KD115" s="48">
        <f t="shared" si="500"/>
        <v>0</v>
      </c>
      <c r="KE115" s="48">
        <f t="shared" si="500"/>
        <v>0</v>
      </c>
      <c r="KF115" s="48">
        <f t="shared" si="500"/>
        <v>0</v>
      </c>
      <c r="KG115" s="48">
        <f t="shared" si="500"/>
        <v>0</v>
      </c>
      <c r="KH115" s="48">
        <f t="shared" si="500"/>
        <v>0</v>
      </c>
      <c r="KI115" s="48">
        <f t="shared" si="500"/>
        <v>0</v>
      </c>
      <c r="KJ115" s="48">
        <f t="shared" si="500"/>
        <v>0</v>
      </c>
      <c r="KK115" s="48">
        <f t="shared" si="500"/>
        <v>0</v>
      </c>
      <c r="KL115" s="48">
        <f t="shared" si="500"/>
        <v>0</v>
      </c>
      <c r="KM115" s="48">
        <f t="shared" si="501"/>
        <v>0</v>
      </c>
      <c r="KN115" s="48">
        <f t="shared" si="501"/>
        <v>0</v>
      </c>
      <c r="KO115" s="48">
        <f t="shared" si="501"/>
        <v>0</v>
      </c>
      <c r="KP115" s="48">
        <f t="shared" si="501"/>
        <v>0</v>
      </c>
      <c r="KQ115" s="48">
        <f t="shared" si="501"/>
        <v>0</v>
      </c>
      <c r="KR115" s="48">
        <f t="shared" si="501"/>
        <v>0</v>
      </c>
      <c r="KS115" s="48">
        <f t="shared" si="501"/>
        <v>0</v>
      </c>
      <c r="KT115" s="48">
        <f t="shared" si="501"/>
        <v>0</v>
      </c>
      <c r="KU115" s="48">
        <f t="shared" si="501"/>
        <v>0</v>
      </c>
      <c r="KV115" s="48">
        <f t="shared" si="501"/>
        <v>0</v>
      </c>
      <c r="KW115" s="48">
        <f t="shared" si="502"/>
        <v>0</v>
      </c>
      <c r="KX115" s="48">
        <f t="shared" si="502"/>
        <v>0</v>
      </c>
      <c r="KY115" s="48">
        <f t="shared" si="502"/>
        <v>0</v>
      </c>
      <c r="KZ115" s="48">
        <f t="shared" si="502"/>
        <v>0</v>
      </c>
      <c r="LA115" s="48">
        <f t="shared" si="502"/>
        <v>0</v>
      </c>
      <c r="LB115" s="48">
        <f t="shared" si="502"/>
        <v>0</v>
      </c>
      <c r="LC115" s="48">
        <f t="shared" si="502"/>
        <v>0</v>
      </c>
      <c r="LD115" s="48">
        <f t="shared" si="502"/>
        <v>0</v>
      </c>
      <c r="LE115" s="48">
        <f t="shared" si="502"/>
        <v>0</v>
      </c>
      <c r="LF115" s="48">
        <f t="shared" si="502"/>
        <v>0</v>
      </c>
      <c r="LG115" s="48">
        <f t="shared" si="503"/>
        <v>0</v>
      </c>
      <c r="LH115" s="48">
        <f t="shared" si="503"/>
        <v>0</v>
      </c>
      <c r="LI115" s="48">
        <f t="shared" si="503"/>
        <v>0</v>
      </c>
      <c r="LJ115" s="48">
        <f t="shared" si="503"/>
        <v>0</v>
      </c>
      <c r="LK115" s="48">
        <f t="shared" si="503"/>
        <v>0</v>
      </c>
      <c r="LL115" s="48">
        <f t="shared" si="503"/>
        <v>0</v>
      </c>
      <c r="LM115" s="48">
        <f t="shared" si="503"/>
        <v>0</v>
      </c>
      <c r="LN115" s="48">
        <f t="shared" si="503"/>
        <v>0</v>
      </c>
      <c r="LO115" s="48">
        <f t="shared" si="503"/>
        <v>0</v>
      </c>
      <c r="LP115" s="48">
        <f t="shared" si="503"/>
        <v>0</v>
      </c>
      <c r="LQ115" s="48">
        <f t="shared" si="504"/>
        <v>0</v>
      </c>
      <c r="LR115" s="48">
        <f t="shared" si="504"/>
        <v>0</v>
      </c>
      <c r="LS115" s="48">
        <f t="shared" si="504"/>
        <v>0</v>
      </c>
      <c r="LT115" s="48">
        <f t="shared" si="504"/>
        <v>0</v>
      </c>
      <c r="LU115" s="48">
        <f t="shared" si="504"/>
        <v>0</v>
      </c>
      <c r="LV115" s="48">
        <f t="shared" si="504"/>
        <v>0</v>
      </c>
      <c r="LW115" s="48">
        <f t="shared" si="504"/>
        <v>0</v>
      </c>
      <c r="LX115" s="48">
        <f t="shared" si="504"/>
        <v>0</v>
      </c>
      <c r="LY115" s="48">
        <f t="shared" si="504"/>
        <v>0</v>
      </c>
      <c r="LZ115" s="48">
        <f t="shared" si="504"/>
        <v>0</v>
      </c>
      <c r="MA115" s="48">
        <f t="shared" si="505"/>
        <v>0</v>
      </c>
      <c r="MB115" s="48">
        <f t="shared" si="505"/>
        <v>0</v>
      </c>
      <c r="MC115" s="48">
        <f t="shared" si="505"/>
        <v>4.4751983576649488E-5</v>
      </c>
      <c r="MD115" s="48">
        <f t="shared" si="505"/>
        <v>1.1151658490373781E-4</v>
      </c>
      <c r="ME115" s="48">
        <f t="shared" si="505"/>
        <v>2.5595687974807398E-4</v>
      </c>
      <c r="MF115" s="48">
        <f t="shared" si="505"/>
        <v>5.8604981628922268E-4</v>
      </c>
      <c r="MG115" s="48">
        <f t="shared" si="505"/>
        <v>1.3658629589843377E-3</v>
      </c>
      <c r="MH115" s="48">
        <f t="shared" si="505"/>
        <v>3.2093238342923826E-3</v>
      </c>
      <c r="MI115" s="48">
        <f t="shared" si="505"/>
        <v>7.8504339864859992E-3</v>
      </c>
      <c r="MJ115" s="48">
        <f t="shared" si="505"/>
        <v>1.2976985830460603E-2</v>
      </c>
      <c r="MK115" s="48">
        <f t="shared" si="506"/>
        <v>6.7154609757989992E-3</v>
      </c>
      <c r="ML115" s="48">
        <f t="shared" si="506"/>
        <v>0</v>
      </c>
      <c r="MM115" s="48">
        <f t="shared" si="506"/>
        <v>0</v>
      </c>
      <c r="MN115" s="48">
        <f t="shared" si="506"/>
        <v>0</v>
      </c>
      <c r="MO115" s="48">
        <f t="shared" si="506"/>
        <v>0</v>
      </c>
      <c r="MP115" s="48">
        <f t="shared" si="506"/>
        <v>0</v>
      </c>
      <c r="MQ115" s="48">
        <f t="shared" si="506"/>
        <v>0</v>
      </c>
      <c r="MR115" s="48">
        <f t="shared" si="506"/>
        <v>0</v>
      </c>
      <c r="MS115" s="48">
        <f t="shared" si="506"/>
        <v>0</v>
      </c>
      <c r="MT115" s="48">
        <f t="shared" si="506"/>
        <v>0</v>
      </c>
      <c r="MU115" s="48">
        <f t="shared" si="507"/>
        <v>0</v>
      </c>
      <c r="MV115" s="48">
        <f t="shared" si="507"/>
        <v>0</v>
      </c>
      <c r="MW115" s="48">
        <f t="shared" si="507"/>
        <v>0</v>
      </c>
      <c r="MX115" s="48">
        <f t="shared" si="507"/>
        <v>0</v>
      </c>
      <c r="MY115" s="48">
        <f t="shared" si="507"/>
        <v>0</v>
      </c>
      <c r="MZ115" s="48">
        <f t="shared" si="507"/>
        <v>0</v>
      </c>
      <c r="NA115" s="48">
        <f t="shared" si="507"/>
        <v>0</v>
      </c>
      <c r="NB115" s="48">
        <f t="shared" si="507"/>
        <v>0</v>
      </c>
      <c r="NC115" s="48">
        <f t="shared" si="507"/>
        <v>0</v>
      </c>
      <c r="ND115" s="48">
        <f t="shared" si="507"/>
        <v>0</v>
      </c>
      <c r="NE115" s="48">
        <f t="shared" si="508"/>
        <v>0</v>
      </c>
      <c r="NF115" s="48">
        <f t="shared" si="508"/>
        <v>0</v>
      </c>
      <c r="NG115" s="48">
        <f t="shared" si="508"/>
        <v>0</v>
      </c>
      <c r="NH115" s="48">
        <f t="shared" si="508"/>
        <v>0</v>
      </c>
      <c r="NI115" s="48">
        <f t="shared" si="508"/>
        <v>0</v>
      </c>
      <c r="NJ115" s="48">
        <f t="shared" si="508"/>
        <v>0</v>
      </c>
      <c r="NK115" s="48">
        <f t="shared" si="508"/>
        <v>0</v>
      </c>
      <c r="NL115" s="48">
        <f t="shared" si="508"/>
        <v>0</v>
      </c>
      <c r="NM115" s="48">
        <f t="shared" si="508"/>
        <v>0</v>
      </c>
      <c r="NN115" s="48">
        <f t="shared" si="508"/>
        <v>0</v>
      </c>
      <c r="NO115" s="48">
        <f t="shared" si="509"/>
        <v>0</v>
      </c>
      <c r="NP115" s="48">
        <f t="shared" si="509"/>
        <v>0</v>
      </c>
      <c r="NQ115" s="48">
        <f t="shared" si="509"/>
        <v>0</v>
      </c>
      <c r="NR115" s="48">
        <f t="shared" si="509"/>
        <v>0</v>
      </c>
      <c r="NS115" s="48">
        <f t="shared" si="509"/>
        <v>0</v>
      </c>
      <c r="NT115" s="48">
        <f t="shared" si="509"/>
        <v>0</v>
      </c>
      <c r="NU115" s="48">
        <f t="shared" si="509"/>
        <v>0</v>
      </c>
      <c r="NV115" s="48">
        <f t="shared" si="509"/>
        <v>0</v>
      </c>
      <c r="NW115" s="48">
        <f t="shared" si="509"/>
        <v>0</v>
      </c>
      <c r="NX115" s="48">
        <f t="shared" si="509"/>
        <v>0</v>
      </c>
      <c r="NY115" s="48">
        <f t="shared" si="510"/>
        <v>0</v>
      </c>
      <c r="NZ115" s="48">
        <f t="shared" si="510"/>
        <v>0</v>
      </c>
      <c r="OA115" s="48">
        <f t="shared" si="510"/>
        <v>0</v>
      </c>
      <c r="OB115" s="48">
        <f t="shared" si="510"/>
        <v>0</v>
      </c>
      <c r="OC115" s="48">
        <f t="shared" si="510"/>
        <v>0</v>
      </c>
      <c r="OD115" s="48">
        <f t="shared" si="510"/>
        <v>0</v>
      </c>
      <c r="OE115" s="48">
        <f t="shared" si="510"/>
        <v>0</v>
      </c>
      <c r="OF115" s="48">
        <f t="shared" si="510"/>
        <v>0</v>
      </c>
      <c r="OG115" s="48">
        <f t="shared" si="510"/>
        <v>0</v>
      </c>
      <c r="OH115" s="48">
        <f t="shared" si="510"/>
        <v>0</v>
      </c>
      <c r="OI115" s="48">
        <f t="shared" si="511"/>
        <v>0</v>
      </c>
      <c r="OJ115" s="48">
        <f t="shared" si="511"/>
        <v>0</v>
      </c>
      <c r="OK115" s="48">
        <f t="shared" si="511"/>
        <v>0</v>
      </c>
      <c r="OL115" s="48">
        <f t="shared" si="511"/>
        <v>0</v>
      </c>
      <c r="OM115" s="48">
        <f t="shared" si="511"/>
        <v>0</v>
      </c>
      <c r="ON115" s="48">
        <f t="shared" si="511"/>
        <v>0</v>
      </c>
      <c r="OO115" s="48">
        <f t="shared" si="511"/>
        <v>0</v>
      </c>
      <c r="OP115" s="48">
        <f t="shared" si="511"/>
        <v>0</v>
      </c>
      <c r="OQ115" s="48">
        <f t="shared" si="511"/>
        <v>0</v>
      </c>
      <c r="OR115" s="48">
        <f t="shared" si="511"/>
        <v>0</v>
      </c>
      <c r="OS115" s="48">
        <f t="shared" si="512"/>
        <v>0</v>
      </c>
      <c r="OT115" s="48">
        <f t="shared" si="512"/>
        <v>0</v>
      </c>
      <c r="OU115" s="48">
        <f t="shared" si="512"/>
        <v>0</v>
      </c>
      <c r="OV115" s="48">
        <f t="shared" si="512"/>
        <v>0</v>
      </c>
      <c r="OW115" s="48">
        <f t="shared" si="512"/>
        <v>0</v>
      </c>
      <c r="OX115" s="48">
        <f t="shared" si="512"/>
        <v>0</v>
      </c>
      <c r="OY115" s="48">
        <f t="shared" si="512"/>
        <v>0</v>
      </c>
      <c r="OZ115" s="48">
        <f t="shared" si="512"/>
        <v>0</v>
      </c>
      <c r="PA115" s="48">
        <f t="shared" si="512"/>
        <v>0</v>
      </c>
      <c r="PB115" s="48">
        <f t="shared" si="512"/>
        <v>0</v>
      </c>
      <c r="PC115" s="48">
        <f t="shared" si="513"/>
        <v>0</v>
      </c>
      <c r="PD115" s="48">
        <f t="shared" si="513"/>
        <v>0</v>
      </c>
      <c r="PE115" s="48">
        <f t="shared" si="513"/>
        <v>0</v>
      </c>
      <c r="PF115" s="48">
        <f t="shared" si="513"/>
        <v>0</v>
      </c>
      <c r="PG115" s="48">
        <f t="shared" si="513"/>
        <v>0</v>
      </c>
      <c r="PH115" s="48">
        <f t="shared" si="513"/>
        <v>0</v>
      </c>
      <c r="PI115" s="48">
        <f t="shared" si="513"/>
        <v>0</v>
      </c>
      <c r="PJ115" s="48">
        <f t="shared" si="513"/>
        <v>0</v>
      </c>
      <c r="PK115" s="48">
        <f t="shared" si="513"/>
        <v>0</v>
      </c>
      <c r="PL115" s="48">
        <f t="shared" si="513"/>
        <v>0</v>
      </c>
      <c r="PM115" s="48">
        <f t="shared" si="513"/>
        <v>0</v>
      </c>
      <c r="PN115" s="48">
        <f t="shared" si="513"/>
        <v>0</v>
      </c>
    </row>
    <row r="116" spans="1:430" x14ac:dyDescent="0.3">
      <c r="A116" s="83" t="s">
        <v>45</v>
      </c>
      <c r="B116" s="84"/>
      <c r="C116" s="84"/>
      <c r="D116" s="85"/>
      <c r="E116" s="90">
        <f>MAX(O126:O585)</f>
        <v>2.6247268565826225</v>
      </c>
      <c r="F116" s="90"/>
      <c r="G116" s="16"/>
      <c r="H116" s="12"/>
      <c r="I116" s="12"/>
      <c r="J116" s="12"/>
      <c r="K116" s="12"/>
      <c r="L116" s="12"/>
      <c r="M116" s="12"/>
      <c r="N116" s="22"/>
      <c r="O116" s="12"/>
      <c r="P116" s="12"/>
      <c r="Q116" s="12"/>
      <c r="S116" s="22"/>
      <c r="W116" s="46">
        <v>113</v>
      </c>
      <c r="X116" s="49">
        <f t="shared" si="308"/>
        <v>565</v>
      </c>
      <c r="Y116" s="52" t="str">
        <f t="shared" si="430"/>
        <v/>
      </c>
      <c r="Z116" s="63">
        <f t="shared" si="431"/>
        <v>0</v>
      </c>
      <c r="AA116" s="50">
        <f t="shared" si="474"/>
        <v>0</v>
      </c>
      <c r="AB116" s="50">
        <v>0</v>
      </c>
      <c r="AC116" s="62">
        <f t="shared" si="435"/>
        <v>211.7758949671387</v>
      </c>
      <c r="AD116" s="54"/>
      <c r="AE116" s="46">
        <v>114</v>
      </c>
      <c r="AF116" s="51">
        <f t="shared" si="432"/>
        <v>0</v>
      </c>
      <c r="AG116" s="51">
        <f t="shared" si="476"/>
        <v>0</v>
      </c>
      <c r="AH116" s="51">
        <f t="shared" si="476"/>
        <v>0</v>
      </c>
      <c r="AI116" s="51">
        <f t="shared" si="476"/>
        <v>0</v>
      </c>
      <c r="AJ116" s="51">
        <f t="shared" si="476"/>
        <v>0</v>
      </c>
      <c r="AK116" s="51">
        <f t="shared" si="476"/>
        <v>0</v>
      </c>
      <c r="AL116" s="51">
        <f t="shared" si="476"/>
        <v>0</v>
      </c>
      <c r="AM116" s="51">
        <f t="shared" si="476"/>
        <v>0</v>
      </c>
      <c r="AN116" s="51">
        <f t="shared" si="476"/>
        <v>0</v>
      </c>
      <c r="AO116" s="51">
        <f t="shared" si="476"/>
        <v>0</v>
      </c>
      <c r="AP116" s="51">
        <f t="shared" si="476"/>
        <v>0</v>
      </c>
      <c r="AQ116" s="51">
        <f t="shared" si="477"/>
        <v>0</v>
      </c>
      <c r="AR116" s="51">
        <f t="shared" si="477"/>
        <v>0</v>
      </c>
      <c r="AS116" s="51">
        <f t="shared" si="477"/>
        <v>0</v>
      </c>
      <c r="AT116" s="51">
        <f t="shared" si="477"/>
        <v>0</v>
      </c>
      <c r="AU116" s="51">
        <f t="shared" si="477"/>
        <v>0</v>
      </c>
      <c r="AV116" s="51">
        <f t="shared" si="477"/>
        <v>0</v>
      </c>
      <c r="AW116" s="51">
        <f t="shared" si="477"/>
        <v>0</v>
      </c>
      <c r="AX116" s="51">
        <f t="shared" si="477"/>
        <v>0</v>
      </c>
      <c r="AY116" s="51">
        <f t="shared" si="477"/>
        <v>0</v>
      </c>
      <c r="AZ116" s="51">
        <f t="shared" si="477"/>
        <v>0</v>
      </c>
      <c r="BA116" s="51">
        <f t="shared" si="478"/>
        <v>0</v>
      </c>
      <c r="BB116" s="51">
        <f t="shared" si="478"/>
        <v>0</v>
      </c>
      <c r="BC116" s="51">
        <f t="shared" si="478"/>
        <v>0</v>
      </c>
      <c r="BD116" s="51">
        <f t="shared" si="478"/>
        <v>0</v>
      </c>
      <c r="BE116" s="51">
        <f t="shared" si="478"/>
        <v>0</v>
      </c>
      <c r="BF116" s="51">
        <f t="shared" si="478"/>
        <v>0</v>
      </c>
      <c r="BG116" s="51">
        <f t="shared" si="478"/>
        <v>0</v>
      </c>
      <c r="BH116" s="51">
        <f t="shared" si="478"/>
        <v>0</v>
      </c>
      <c r="BI116" s="51">
        <f t="shared" si="478"/>
        <v>0</v>
      </c>
      <c r="BJ116" s="51">
        <f t="shared" si="478"/>
        <v>0</v>
      </c>
      <c r="BK116" s="51">
        <f t="shared" si="479"/>
        <v>0</v>
      </c>
      <c r="BL116" s="51">
        <f t="shared" si="479"/>
        <v>0</v>
      </c>
      <c r="BM116" s="51">
        <f t="shared" si="479"/>
        <v>0</v>
      </c>
      <c r="BN116" s="51">
        <f t="shared" si="479"/>
        <v>0</v>
      </c>
      <c r="BO116" s="51">
        <f t="shared" si="479"/>
        <v>0</v>
      </c>
      <c r="BP116" s="51">
        <f t="shared" si="479"/>
        <v>0</v>
      </c>
      <c r="BQ116" s="51">
        <f t="shared" si="479"/>
        <v>0</v>
      </c>
      <c r="BR116" s="51">
        <f t="shared" si="479"/>
        <v>0</v>
      </c>
      <c r="BS116" s="51">
        <f t="shared" si="479"/>
        <v>0</v>
      </c>
      <c r="BT116" s="51">
        <f t="shared" si="479"/>
        <v>0</v>
      </c>
      <c r="BU116" s="51">
        <f t="shared" si="480"/>
        <v>0</v>
      </c>
      <c r="BV116" s="51">
        <f t="shared" si="480"/>
        <v>0</v>
      </c>
      <c r="BW116" s="51">
        <f t="shared" si="480"/>
        <v>0</v>
      </c>
      <c r="BX116" s="51">
        <f t="shared" si="480"/>
        <v>0</v>
      </c>
      <c r="BY116" s="51">
        <f t="shared" si="480"/>
        <v>0</v>
      </c>
      <c r="BZ116" s="51">
        <f t="shared" si="480"/>
        <v>0</v>
      </c>
      <c r="CA116" s="51">
        <f t="shared" si="480"/>
        <v>0</v>
      </c>
      <c r="CB116" s="51">
        <f t="shared" si="480"/>
        <v>0</v>
      </c>
      <c r="CC116" s="51">
        <f t="shared" si="480"/>
        <v>0</v>
      </c>
      <c r="CD116" s="51">
        <f t="shared" si="480"/>
        <v>0</v>
      </c>
      <c r="CE116" s="51">
        <f t="shared" si="481"/>
        <v>0</v>
      </c>
      <c r="CF116" s="51">
        <f t="shared" si="481"/>
        <v>0</v>
      </c>
      <c r="CG116" s="51">
        <f t="shared" si="481"/>
        <v>0</v>
      </c>
      <c r="CH116" s="51">
        <f t="shared" si="481"/>
        <v>0</v>
      </c>
      <c r="CI116" s="51">
        <f t="shared" si="481"/>
        <v>0</v>
      </c>
      <c r="CJ116" s="51">
        <f t="shared" si="481"/>
        <v>0</v>
      </c>
      <c r="CK116" s="51">
        <f t="shared" si="481"/>
        <v>0</v>
      </c>
      <c r="CL116" s="51">
        <f t="shared" si="481"/>
        <v>0</v>
      </c>
      <c r="CM116" s="51">
        <f t="shared" si="481"/>
        <v>0</v>
      </c>
      <c r="CN116" s="51">
        <f t="shared" si="481"/>
        <v>0</v>
      </c>
      <c r="CO116" s="51">
        <f t="shared" si="482"/>
        <v>0</v>
      </c>
      <c r="CP116" s="51">
        <f t="shared" si="482"/>
        <v>0</v>
      </c>
      <c r="CQ116" s="51">
        <f t="shared" si="482"/>
        <v>0</v>
      </c>
      <c r="CR116" s="51">
        <f t="shared" si="482"/>
        <v>0</v>
      </c>
      <c r="CS116" s="51">
        <f t="shared" si="482"/>
        <v>0</v>
      </c>
      <c r="CT116" s="51">
        <f t="shared" si="482"/>
        <v>0</v>
      </c>
      <c r="CU116" s="51">
        <f t="shared" si="482"/>
        <v>0</v>
      </c>
      <c r="CV116" s="51">
        <f t="shared" si="482"/>
        <v>0</v>
      </c>
      <c r="CW116" s="51">
        <f t="shared" si="482"/>
        <v>0</v>
      </c>
      <c r="CX116" s="51">
        <f t="shared" si="482"/>
        <v>0</v>
      </c>
      <c r="CY116" s="51">
        <f t="shared" si="483"/>
        <v>0</v>
      </c>
      <c r="CZ116" s="51">
        <f t="shared" si="483"/>
        <v>0</v>
      </c>
      <c r="DA116" s="51">
        <f t="shared" si="483"/>
        <v>0</v>
      </c>
      <c r="DB116" s="51">
        <f t="shared" si="483"/>
        <v>0</v>
      </c>
      <c r="DC116" s="51">
        <f t="shared" si="483"/>
        <v>0</v>
      </c>
      <c r="DD116" s="51">
        <f t="shared" si="483"/>
        <v>0</v>
      </c>
      <c r="DE116" s="51">
        <f t="shared" si="483"/>
        <v>0</v>
      </c>
      <c r="DF116" s="51">
        <f t="shared" si="483"/>
        <v>0</v>
      </c>
      <c r="DG116" s="51">
        <f t="shared" si="483"/>
        <v>0</v>
      </c>
      <c r="DH116" s="51">
        <f t="shared" si="483"/>
        <v>0</v>
      </c>
      <c r="DI116" s="51">
        <f t="shared" si="484"/>
        <v>0</v>
      </c>
      <c r="DJ116" s="51">
        <f t="shared" si="484"/>
        <v>0</v>
      </c>
      <c r="DK116" s="51">
        <f t="shared" si="484"/>
        <v>0</v>
      </c>
      <c r="DL116" s="51">
        <f t="shared" si="484"/>
        <v>0</v>
      </c>
      <c r="DM116" s="51">
        <f t="shared" si="484"/>
        <v>0</v>
      </c>
      <c r="DN116" s="51">
        <f t="shared" si="484"/>
        <v>0</v>
      </c>
      <c r="DO116" s="51">
        <f t="shared" si="484"/>
        <v>0</v>
      </c>
      <c r="DP116" s="51">
        <f t="shared" si="484"/>
        <v>0</v>
      </c>
      <c r="DQ116" s="51">
        <f t="shared" si="484"/>
        <v>0</v>
      </c>
      <c r="DR116" s="51">
        <f t="shared" si="484"/>
        <v>0</v>
      </c>
      <c r="DS116" s="51">
        <f t="shared" si="485"/>
        <v>0</v>
      </c>
      <c r="DT116" s="51">
        <f t="shared" si="485"/>
        <v>0</v>
      </c>
      <c r="DU116" s="51">
        <f t="shared" si="485"/>
        <v>1.4372901692793086E-5</v>
      </c>
      <c r="DV116" s="51">
        <f t="shared" si="485"/>
        <v>2.7857067307628778E-5</v>
      </c>
      <c r="DW116" s="51">
        <f t="shared" si="485"/>
        <v>4.1075027703360157E-5</v>
      </c>
      <c r="DX116" s="51">
        <f t="shared" si="485"/>
        <v>5.9699549011322866E-5</v>
      </c>
      <c r="DY116" s="51">
        <f t="shared" si="485"/>
        <v>8.7540741517313391E-5</v>
      </c>
      <c r="DZ116" s="51">
        <f t="shared" si="485"/>
        <v>1.2837388479443857E-4</v>
      </c>
      <c r="EA116" s="51">
        <f t="shared" si="485"/>
        <v>1.8776725283595457E-4</v>
      </c>
      <c r="EB116" s="51">
        <f t="shared" si="485"/>
        <v>2.7490993918839258E-4</v>
      </c>
      <c r="EC116" s="51">
        <f t="shared" si="486"/>
        <v>4.0443968208431289E-4</v>
      </c>
      <c r="ED116" s="51">
        <f t="shared" si="486"/>
        <v>5.9827068957529241E-4</v>
      </c>
      <c r="EE116" s="51">
        <f t="shared" si="486"/>
        <v>8.8742146466493359E-4</v>
      </c>
      <c r="EF116" s="51">
        <f t="shared" si="486"/>
        <v>1.3138426304416823E-3</v>
      </c>
      <c r="EG116" s="51">
        <f t="shared" si="486"/>
        <v>1.9322447552118155E-3</v>
      </c>
      <c r="EH116" s="51">
        <f t="shared" si="486"/>
        <v>2.9578823769679957E-3</v>
      </c>
      <c r="EI116" s="51">
        <f t="shared" si="486"/>
        <v>4.3725776573519236E-3</v>
      </c>
      <c r="EJ116" s="51">
        <f t="shared" si="486"/>
        <v>5.6037913669719245E-3</v>
      </c>
      <c r="EK116" s="51">
        <f t="shared" si="486"/>
        <v>6.0067150249743864E-3</v>
      </c>
      <c r="EL116" s="51">
        <f t="shared" si="486"/>
        <v>5.0334268353983951E-3</v>
      </c>
      <c r="EM116" s="51">
        <f t="shared" si="487"/>
        <v>2.648818732339102E-3</v>
      </c>
      <c r="EN116" s="51">
        <f t="shared" si="487"/>
        <v>7.6072713075802073E-4</v>
      </c>
      <c r="EO116" s="51">
        <f t="shared" si="487"/>
        <v>0</v>
      </c>
      <c r="EP116" s="51">
        <f t="shared" si="487"/>
        <v>0</v>
      </c>
      <c r="EQ116" s="51">
        <f t="shared" si="487"/>
        <v>0</v>
      </c>
      <c r="ER116" s="51">
        <f t="shared" si="487"/>
        <v>0</v>
      </c>
      <c r="ES116" s="51">
        <f t="shared" si="487"/>
        <v>0</v>
      </c>
      <c r="ET116" s="51">
        <f t="shared" si="487"/>
        <v>0</v>
      </c>
      <c r="EU116" s="51">
        <f t="shared" si="487"/>
        <v>0</v>
      </c>
      <c r="EV116" s="51">
        <f t="shared" si="487"/>
        <v>0</v>
      </c>
      <c r="EW116" s="51">
        <f t="shared" si="488"/>
        <v>0</v>
      </c>
      <c r="EX116" s="51">
        <f t="shared" si="488"/>
        <v>0</v>
      </c>
      <c r="EY116" s="51">
        <f t="shared" si="488"/>
        <v>0</v>
      </c>
      <c r="EZ116" s="51">
        <f t="shared" si="488"/>
        <v>0</v>
      </c>
      <c r="FA116" s="51">
        <f t="shared" si="488"/>
        <v>0</v>
      </c>
      <c r="FB116" s="51">
        <f t="shared" si="488"/>
        <v>0</v>
      </c>
      <c r="FC116" s="51">
        <f t="shared" si="488"/>
        <v>0</v>
      </c>
      <c r="FD116" s="51">
        <f t="shared" si="488"/>
        <v>0</v>
      </c>
      <c r="FE116" s="51">
        <f t="shared" si="488"/>
        <v>0</v>
      </c>
      <c r="FF116" s="51">
        <f t="shared" si="488"/>
        <v>0</v>
      </c>
      <c r="FG116" s="51">
        <f t="shared" si="489"/>
        <v>0</v>
      </c>
      <c r="FH116" s="51">
        <f t="shared" si="489"/>
        <v>0</v>
      </c>
      <c r="FI116" s="51">
        <f t="shared" si="489"/>
        <v>0</v>
      </c>
      <c r="FJ116" s="51">
        <f t="shared" si="489"/>
        <v>0</v>
      </c>
      <c r="FK116" s="51">
        <f t="shared" si="489"/>
        <v>0</v>
      </c>
      <c r="FL116" s="51">
        <f t="shared" si="489"/>
        <v>0</v>
      </c>
      <c r="FM116" s="51">
        <f t="shared" si="489"/>
        <v>0</v>
      </c>
      <c r="FN116" s="51">
        <f t="shared" si="489"/>
        <v>0</v>
      </c>
      <c r="FO116" s="51">
        <f t="shared" si="489"/>
        <v>0</v>
      </c>
      <c r="FP116" s="51">
        <f t="shared" si="489"/>
        <v>0</v>
      </c>
      <c r="FQ116" s="51">
        <f t="shared" si="490"/>
        <v>0</v>
      </c>
      <c r="FR116" s="51">
        <f t="shared" si="490"/>
        <v>0</v>
      </c>
      <c r="FS116" s="51">
        <f t="shared" si="490"/>
        <v>0</v>
      </c>
      <c r="FT116" s="51">
        <f t="shared" si="490"/>
        <v>0</v>
      </c>
      <c r="FU116" s="51">
        <f t="shared" si="490"/>
        <v>0</v>
      </c>
      <c r="FV116" s="51">
        <f t="shared" si="490"/>
        <v>0</v>
      </c>
      <c r="FW116" s="51">
        <f t="shared" si="490"/>
        <v>0</v>
      </c>
      <c r="FX116" s="51">
        <f t="shared" si="490"/>
        <v>0</v>
      </c>
      <c r="FY116" s="51">
        <f t="shared" si="490"/>
        <v>0</v>
      </c>
      <c r="FZ116" s="51">
        <f t="shared" si="490"/>
        <v>0</v>
      </c>
      <c r="GA116" s="51">
        <f t="shared" si="491"/>
        <v>0</v>
      </c>
      <c r="GB116" s="51">
        <f t="shared" si="491"/>
        <v>0</v>
      </c>
      <c r="GC116" s="51">
        <f t="shared" si="491"/>
        <v>0</v>
      </c>
      <c r="GD116" s="51">
        <f t="shared" si="491"/>
        <v>0</v>
      </c>
      <c r="GE116" s="51">
        <f t="shared" si="491"/>
        <v>0</v>
      </c>
      <c r="GF116" s="51">
        <f t="shared" si="491"/>
        <v>0</v>
      </c>
      <c r="GG116" s="51">
        <f t="shared" si="491"/>
        <v>0</v>
      </c>
      <c r="GH116" s="51">
        <f t="shared" si="491"/>
        <v>0</v>
      </c>
      <c r="GI116" s="51">
        <f t="shared" si="491"/>
        <v>0</v>
      </c>
      <c r="GJ116" s="51">
        <f t="shared" si="491"/>
        <v>0</v>
      </c>
      <c r="GK116" s="51">
        <f t="shared" si="492"/>
        <v>0</v>
      </c>
      <c r="GL116" s="51">
        <f t="shared" si="492"/>
        <v>0</v>
      </c>
      <c r="GM116" s="51">
        <f t="shared" si="492"/>
        <v>0</v>
      </c>
      <c r="GN116" s="51">
        <f t="shared" si="492"/>
        <v>0</v>
      </c>
      <c r="GO116" s="51">
        <f t="shared" si="492"/>
        <v>0</v>
      </c>
      <c r="GP116" s="51">
        <f t="shared" si="492"/>
        <v>0</v>
      </c>
      <c r="GQ116" s="51">
        <f t="shared" si="492"/>
        <v>0</v>
      </c>
      <c r="GR116" s="51">
        <f t="shared" si="492"/>
        <v>0</v>
      </c>
      <c r="GS116" s="51">
        <f t="shared" si="492"/>
        <v>0</v>
      </c>
      <c r="GT116" s="51">
        <f t="shared" si="492"/>
        <v>0</v>
      </c>
      <c r="GU116" s="51">
        <f t="shared" si="493"/>
        <v>0</v>
      </c>
      <c r="GV116" s="51">
        <f t="shared" si="493"/>
        <v>0</v>
      </c>
      <c r="GW116" s="51">
        <f t="shared" si="493"/>
        <v>0</v>
      </c>
      <c r="GX116" s="51">
        <f t="shared" si="493"/>
        <v>0</v>
      </c>
      <c r="GY116" s="51">
        <f t="shared" si="493"/>
        <v>0</v>
      </c>
      <c r="GZ116" s="51">
        <f t="shared" si="493"/>
        <v>0</v>
      </c>
      <c r="HA116" s="51">
        <f t="shared" si="493"/>
        <v>0</v>
      </c>
      <c r="HB116" s="51">
        <f t="shared" si="493"/>
        <v>0</v>
      </c>
      <c r="HC116" s="51">
        <f t="shared" si="493"/>
        <v>0</v>
      </c>
      <c r="HD116" s="51">
        <f t="shared" si="493"/>
        <v>0</v>
      </c>
      <c r="HE116" s="51">
        <f t="shared" si="494"/>
        <v>0</v>
      </c>
      <c r="HF116" s="51">
        <f t="shared" si="494"/>
        <v>0</v>
      </c>
      <c r="HG116" s="51">
        <f t="shared" si="494"/>
        <v>0</v>
      </c>
      <c r="HH116" s="51">
        <f t="shared" si="494"/>
        <v>0</v>
      </c>
      <c r="HI116" s="51">
        <f t="shared" si="494"/>
        <v>0</v>
      </c>
      <c r="HJ116" s="51">
        <f t="shared" si="494"/>
        <v>0</v>
      </c>
      <c r="HK116" s="51">
        <f t="shared" si="494"/>
        <v>0</v>
      </c>
      <c r="HL116" s="51">
        <f t="shared" si="494"/>
        <v>0</v>
      </c>
      <c r="HM116" s="51">
        <f t="shared" si="494"/>
        <v>0</v>
      </c>
      <c r="HN116" s="51">
        <f t="shared" si="494"/>
        <v>0</v>
      </c>
      <c r="HO116" s="51">
        <f t="shared" si="494"/>
        <v>0</v>
      </c>
      <c r="HP116" s="51">
        <f t="shared" si="494"/>
        <v>0</v>
      </c>
      <c r="HR116" s="46">
        <v>113</v>
      </c>
      <c r="HS116" s="49">
        <f t="shared" si="310"/>
        <v>565</v>
      </c>
      <c r="HT116" s="52" t="str">
        <f t="shared" si="311"/>
        <v/>
      </c>
      <c r="HU116" s="63">
        <f t="shared" si="312"/>
        <v>0</v>
      </c>
      <c r="HV116" s="50">
        <f t="shared" si="475"/>
        <v>0</v>
      </c>
      <c r="HW116" s="50" t="str">
        <f t="shared" si="433"/>
        <v>09:25</v>
      </c>
      <c r="HX116" s="50">
        <v>0</v>
      </c>
      <c r="HY116" s="62">
        <f>HY115+HX116*Escenario1!$D$15*0.06</f>
        <v>468.72665229745769</v>
      </c>
      <c r="HZ116" s="50">
        <f t="shared" si="313"/>
        <v>0</v>
      </c>
      <c r="IA116" s="64">
        <f>IA115+HZ116*Escenario1!$D$15*0.06</f>
        <v>258.16395932323189</v>
      </c>
      <c r="IB116" s="54"/>
      <c r="IC116" s="47">
        <v>114</v>
      </c>
      <c r="ID116" s="48">
        <f t="shared" si="434"/>
        <v>0</v>
      </c>
      <c r="IE116" s="48">
        <f t="shared" si="495"/>
        <v>0</v>
      </c>
      <c r="IF116" s="48">
        <f t="shared" si="495"/>
        <v>0</v>
      </c>
      <c r="IG116" s="48">
        <f t="shared" si="495"/>
        <v>0</v>
      </c>
      <c r="IH116" s="48">
        <f t="shared" si="495"/>
        <v>0</v>
      </c>
      <c r="II116" s="48">
        <f t="shared" si="495"/>
        <v>0</v>
      </c>
      <c r="IJ116" s="48">
        <f t="shared" si="495"/>
        <v>0</v>
      </c>
      <c r="IK116" s="48">
        <f t="shared" si="495"/>
        <v>0</v>
      </c>
      <c r="IL116" s="48">
        <f t="shared" si="495"/>
        <v>0</v>
      </c>
      <c r="IM116" s="48">
        <f t="shared" si="495"/>
        <v>0</v>
      </c>
      <c r="IN116" s="48">
        <f t="shared" si="495"/>
        <v>0</v>
      </c>
      <c r="IO116" s="48">
        <f t="shared" si="496"/>
        <v>0</v>
      </c>
      <c r="IP116" s="48">
        <f t="shared" si="496"/>
        <v>0</v>
      </c>
      <c r="IQ116" s="48">
        <f t="shared" si="496"/>
        <v>0</v>
      </c>
      <c r="IR116" s="48">
        <f t="shared" si="496"/>
        <v>0</v>
      </c>
      <c r="IS116" s="48">
        <f t="shared" si="496"/>
        <v>0</v>
      </c>
      <c r="IT116" s="48">
        <f t="shared" si="496"/>
        <v>0</v>
      </c>
      <c r="IU116" s="48">
        <f t="shared" si="496"/>
        <v>0</v>
      </c>
      <c r="IV116" s="48">
        <f t="shared" si="496"/>
        <v>0</v>
      </c>
      <c r="IW116" s="48">
        <f t="shared" si="496"/>
        <v>0</v>
      </c>
      <c r="IX116" s="48">
        <f t="shared" si="496"/>
        <v>0</v>
      </c>
      <c r="IY116" s="48">
        <f t="shared" si="497"/>
        <v>0</v>
      </c>
      <c r="IZ116" s="48">
        <f t="shared" si="497"/>
        <v>0</v>
      </c>
      <c r="JA116" s="48">
        <f t="shared" si="497"/>
        <v>0</v>
      </c>
      <c r="JB116" s="48">
        <f t="shared" si="497"/>
        <v>0</v>
      </c>
      <c r="JC116" s="48">
        <f t="shared" si="497"/>
        <v>0</v>
      </c>
      <c r="JD116" s="48">
        <f t="shared" si="497"/>
        <v>0</v>
      </c>
      <c r="JE116" s="48">
        <f t="shared" si="497"/>
        <v>0</v>
      </c>
      <c r="JF116" s="48">
        <f t="shared" si="497"/>
        <v>0</v>
      </c>
      <c r="JG116" s="48">
        <f t="shared" si="497"/>
        <v>0</v>
      </c>
      <c r="JH116" s="48">
        <f t="shared" si="497"/>
        <v>0</v>
      </c>
      <c r="JI116" s="48">
        <f t="shared" si="498"/>
        <v>0</v>
      </c>
      <c r="JJ116" s="48">
        <f t="shared" si="498"/>
        <v>0</v>
      </c>
      <c r="JK116" s="48">
        <f t="shared" si="498"/>
        <v>0</v>
      </c>
      <c r="JL116" s="48">
        <f t="shared" si="498"/>
        <v>0</v>
      </c>
      <c r="JM116" s="48">
        <f t="shared" si="498"/>
        <v>0</v>
      </c>
      <c r="JN116" s="48">
        <f t="shared" si="498"/>
        <v>0</v>
      </c>
      <c r="JO116" s="48">
        <f t="shared" si="498"/>
        <v>0</v>
      </c>
      <c r="JP116" s="48">
        <f t="shared" si="498"/>
        <v>0</v>
      </c>
      <c r="JQ116" s="48">
        <f t="shared" si="498"/>
        <v>0</v>
      </c>
      <c r="JR116" s="48">
        <f t="shared" si="498"/>
        <v>0</v>
      </c>
      <c r="JS116" s="48">
        <f t="shared" si="499"/>
        <v>0</v>
      </c>
      <c r="JT116" s="48">
        <f t="shared" si="499"/>
        <v>0</v>
      </c>
      <c r="JU116" s="48">
        <f t="shared" si="499"/>
        <v>0</v>
      </c>
      <c r="JV116" s="48">
        <f t="shared" si="499"/>
        <v>0</v>
      </c>
      <c r="JW116" s="48">
        <f t="shared" si="499"/>
        <v>0</v>
      </c>
      <c r="JX116" s="48">
        <f t="shared" si="499"/>
        <v>0</v>
      </c>
      <c r="JY116" s="48">
        <f t="shared" si="499"/>
        <v>0</v>
      </c>
      <c r="JZ116" s="48">
        <f t="shared" si="499"/>
        <v>0</v>
      </c>
      <c r="KA116" s="48">
        <f t="shared" si="499"/>
        <v>0</v>
      </c>
      <c r="KB116" s="48">
        <f t="shared" si="499"/>
        <v>0</v>
      </c>
      <c r="KC116" s="48">
        <f t="shared" si="500"/>
        <v>0</v>
      </c>
      <c r="KD116" s="48">
        <f t="shared" si="500"/>
        <v>0</v>
      </c>
      <c r="KE116" s="48">
        <f t="shared" si="500"/>
        <v>0</v>
      </c>
      <c r="KF116" s="48">
        <f t="shared" si="500"/>
        <v>0</v>
      </c>
      <c r="KG116" s="48">
        <f t="shared" si="500"/>
        <v>0</v>
      </c>
      <c r="KH116" s="48">
        <f t="shared" si="500"/>
        <v>0</v>
      </c>
      <c r="KI116" s="48">
        <f t="shared" si="500"/>
        <v>0</v>
      </c>
      <c r="KJ116" s="48">
        <f t="shared" si="500"/>
        <v>0</v>
      </c>
      <c r="KK116" s="48">
        <f t="shared" si="500"/>
        <v>0</v>
      </c>
      <c r="KL116" s="48">
        <f t="shared" si="500"/>
        <v>0</v>
      </c>
      <c r="KM116" s="48">
        <f t="shared" si="501"/>
        <v>0</v>
      </c>
      <c r="KN116" s="48">
        <f t="shared" si="501"/>
        <v>0</v>
      </c>
      <c r="KO116" s="48">
        <f t="shared" si="501"/>
        <v>0</v>
      </c>
      <c r="KP116" s="48">
        <f t="shared" si="501"/>
        <v>0</v>
      </c>
      <c r="KQ116" s="48">
        <f t="shared" si="501"/>
        <v>0</v>
      </c>
      <c r="KR116" s="48">
        <f t="shared" si="501"/>
        <v>0</v>
      </c>
      <c r="KS116" s="48">
        <f t="shared" si="501"/>
        <v>0</v>
      </c>
      <c r="KT116" s="48">
        <f t="shared" si="501"/>
        <v>0</v>
      </c>
      <c r="KU116" s="48">
        <f t="shared" si="501"/>
        <v>0</v>
      </c>
      <c r="KV116" s="48">
        <f t="shared" si="501"/>
        <v>0</v>
      </c>
      <c r="KW116" s="48">
        <f t="shared" si="502"/>
        <v>0</v>
      </c>
      <c r="KX116" s="48">
        <f t="shared" si="502"/>
        <v>0</v>
      </c>
      <c r="KY116" s="48">
        <f t="shared" si="502"/>
        <v>0</v>
      </c>
      <c r="KZ116" s="48">
        <f t="shared" si="502"/>
        <v>0</v>
      </c>
      <c r="LA116" s="48">
        <f t="shared" si="502"/>
        <v>0</v>
      </c>
      <c r="LB116" s="48">
        <f t="shared" si="502"/>
        <v>0</v>
      </c>
      <c r="LC116" s="48">
        <f t="shared" si="502"/>
        <v>0</v>
      </c>
      <c r="LD116" s="48">
        <f t="shared" si="502"/>
        <v>0</v>
      </c>
      <c r="LE116" s="48">
        <f t="shared" si="502"/>
        <v>0</v>
      </c>
      <c r="LF116" s="48">
        <f t="shared" si="502"/>
        <v>0</v>
      </c>
      <c r="LG116" s="48">
        <f t="shared" si="503"/>
        <v>0</v>
      </c>
      <c r="LH116" s="48">
        <f t="shared" si="503"/>
        <v>0</v>
      </c>
      <c r="LI116" s="48">
        <f t="shared" si="503"/>
        <v>0</v>
      </c>
      <c r="LJ116" s="48">
        <f t="shared" si="503"/>
        <v>0</v>
      </c>
      <c r="LK116" s="48">
        <f t="shared" si="503"/>
        <v>0</v>
      </c>
      <c r="LL116" s="48">
        <f t="shared" si="503"/>
        <v>0</v>
      </c>
      <c r="LM116" s="48">
        <f t="shared" si="503"/>
        <v>0</v>
      </c>
      <c r="LN116" s="48">
        <f t="shared" si="503"/>
        <v>0</v>
      </c>
      <c r="LO116" s="48">
        <f t="shared" si="503"/>
        <v>0</v>
      </c>
      <c r="LP116" s="48">
        <f t="shared" si="503"/>
        <v>0</v>
      </c>
      <c r="LQ116" s="48">
        <f t="shared" si="504"/>
        <v>0</v>
      </c>
      <c r="LR116" s="48">
        <f t="shared" si="504"/>
        <v>0</v>
      </c>
      <c r="LS116" s="48">
        <f t="shared" si="504"/>
        <v>0</v>
      </c>
      <c r="LT116" s="48">
        <f t="shared" si="504"/>
        <v>0</v>
      </c>
      <c r="LU116" s="48">
        <f t="shared" si="504"/>
        <v>0</v>
      </c>
      <c r="LV116" s="48">
        <f t="shared" si="504"/>
        <v>0</v>
      </c>
      <c r="LW116" s="48">
        <f t="shared" si="504"/>
        <v>0</v>
      </c>
      <c r="LX116" s="48">
        <f t="shared" si="504"/>
        <v>0</v>
      </c>
      <c r="LY116" s="48">
        <f t="shared" si="504"/>
        <v>0</v>
      </c>
      <c r="LZ116" s="48">
        <f t="shared" si="504"/>
        <v>0</v>
      </c>
      <c r="MA116" s="48">
        <f t="shared" si="505"/>
        <v>0</v>
      </c>
      <c r="MB116" s="48">
        <f t="shared" si="505"/>
        <v>0</v>
      </c>
      <c r="MC116" s="48">
        <f t="shared" si="505"/>
        <v>0</v>
      </c>
      <c r="MD116" s="48">
        <f t="shared" si="505"/>
        <v>4.4751983576649488E-5</v>
      </c>
      <c r="ME116" s="48">
        <f t="shared" si="505"/>
        <v>1.1151658490373781E-4</v>
      </c>
      <c r="MF116" s="48">
        <f t="shared" si="505"/>
        <v>2.5595687974807398E-4</v>
      </c>
      <c r="MG116" s="48">
        <f t="shared" si="505"/>
        <v>5.8604981628922268E-4</v>
      </c>
      <c r="MH116" s="48">
        <f t="shared" si="505"/>
        <v>1.3658629589843377E-3</v>
      </c>
      <c r="MI116" s="48">
        <f t="shared" si="505"/>
        <v>3.2093238342923826E-3</v>
      </c>
      <c r="MJ116" s="48">
        <f t="shared" si="505"/>
        <v>7.8504339864859992E-3</v>
      </c>
      <c r="MK116" s="48">
        <f t="shared" si="506"/>
        <v>1.2976985830460603E-2</v>
      </c>
      <c r="ML116" s="48">
        <f t="shared" si="506"/>
        <v>6.7154609757989992E-3</v>
      </c>
      <c r="MM116" s="48">
        <f t="shared" si="506"/>
        <v>0</v>
      </c>
      <c r="MN116" s="48">
        <f t="shared" si="506"/>
        <v>0</v>
      </c>
      <c r="MO116" s="48">
        <f t="shared" si="506"/>
        <v>0</v>
      </c>
      <c r="MP116" s="48">
        <f t="shared" si="506"/>
        <v>0</v>
      </c>
      <c r="MQ116" s="48">
        <f t="shared" si="506"/>
        <v>0</v>
      </c>
      <c r="MR116" s="48">
        <f t="shared" si="506"/>
        <v>0</v>
      </c>
      <c r="MS116" s="48">
        <f t="shared" si="506"/>
        <v>0</v>
      </c>
      <c r="MT116" s="48">
        <f t="shared" si="506"/>
        <v>0</v>
      </c>
      <c r="MU116" s="48">
        <f t="shared" si="507"/>
        <v>0</v>
      </c>
      <c r="MV116" s="48">
        <f t="shared" si="507"/>
        <v>0</v>
      </c>
      <c r="MW116" s="48">
        <f t="shared" si="507"/>
        <v>0</v>
      </c>
      <c r="MX116" s="48">
        <f t="shared" si="507"/>
        <v>0</v>
      </c>
      <c r="MY116" s="48">
        <f t="shared" si="507"/>
        <v>0</v>
      </c>
      <c r="MZ116" s="48">
        <f t="shared" si="507"/>
        <v>0</v>
      </c>
      <c r="NA116" s="48">
        <f t="shared" si="507"/>
        <v>0</v>
      </c>
      <c r="NB116" s="48">
        <f t="shared" si="507"/>
        <v>0</v>
      </c>
      <c r="NC116" s="48">
        <f t="shared" si="507"/>
        <v>0</v>
      </c>
      <c r="ND116" s="48">
        <f t="shared" si="507"/>
        <v>0</v>
      </c>
      <c r="NE116" s="48">
        <f t="shared" si="508"/>
        <v>0</v>
      </c>
      <c r="NF116" s="48">
        <f t="shared" si="508"/>
        <v>0</v>
      </c>
      <c r="NG116" s="48">
        <f t="shared" si="508"/>
        <v>0</v>
      </c>
      <c r="NH116" s="48">
        <f t="shared" si="508"/>
        <v>0</v>
      </c>
      <c r="NI116" s="48">
        <f t="shared" si="508"/>
        <v>0</v>
      </c>
      <c r="NJ116" s="48">
        <f t="shared" si="508"/>
        <v>0</v>
      </c>
      <c r="NK116" s="48">
        <f t="shared" si="508"/>
        <v>0</v>
      </c>
      <c r="NL116" s="48">
        <f t="shared" si="508"/>
        <v>0</v>
      </c>
      <c r="NM116" s="48">
        <f t="shared" si="508"/>
        <v>0</v>
      </c>
      <c r="NN116" s="48">
        <f t="shared" si="508"/>
        <v>0</v>
      </c>
      <c r="NO116" s="48">
        <f t="shared" si="509"/>
        <v>0</v>
      </c>
      <c r="NP116" s="48">
        <f t="shared" si="509"/>
        <v>0</v>
      </c>
      <c r="NQ116" s="48">
        <f t="shared" si="509"/>
        <v>0</v>
      </c>
      <c r="NR116" s="48">
        <f t="shared" si="509"/>
        <v>0</v>
      </c>
      <c r="NS116" s="48">
        <f t="shared" si="509"/>
        <v>0</v>
      </c>
      <c r="NT116" s="48">
        <f t="shared" si="509"/>
        <v>0</v>
      </c>
      <c r="NU116" s="48">
        <f t="shared" si="509"/>
        <v>0</v>
      </c>
      <c r="NV116" s="48">
        <f t="shared" si="509"/>
        <v>0</v>
      </c>
      <c r="NW116" s="48">
        <f t="shared" si="509"/>
        <v>0</v>
      </c>
      <c r="NX116" s="48">
        <f t="shared" si="509"/>
        <v>0</v>
      </c>
      <c r="NY116" s="48">
        <f t="shared" si="510"/>
        <v>0</v>
      </c>
      <c r="NZ116" s="48">
        <f t="shared" si="510"/>
        <v>0</v>
      </c>
      <c r="OA116" s="48">
        <f t="shared" si="510"/>
        <v>0</v>
      </c>
      <c r="OB116" s="48">
        <f t="shared" si="510"/>
        <v>0</v>
      </c>
      <c r="OC116" s="48">
        <f t="shared" si="510"/>
        <v>0</v>
      </c>
      <c r="OD116" s="48">
        <f t="shared" si="510"/>
        <v>0</v>
      </c>
      <c r="OE116" s="48">
        <f t="shared" si="510"/>
        <v>0</v>
      </c>
      <c r="OF116" s="48">
        <f t="shared" si="510"/>
        <v>0</v>
      </c>
      <c r="OG116" s="48">
        <f t="shared" si="510"/>
        <v>0</v>
      </c>
      <c r="OH116" s="48">
        <f t="shared" si="510"/>
        <v>0</v>
      </c>
      <c r="OI116" s="48">
        <f t="shared" si="511"/>
        <v>0</v>
      </c>
      <c r="OJ116" s="48">
        <f t="shared" si="511"/>
        <v>0</v>
      </c>
      <c r="OK116" s="48">
        <f t="shared" si="511"/>
        <v>0</v>
      </c>
      <c r="OL116" s="48">
        <f t="shared" si="511"/>
        <v>0</v>
      </c>
      <c r="OM116" s="48">
        <f t="shared" si="511"/>
        <v>0</v>
      </c>
      <c r="ON116" s="48">
        <f t="shared" si="511"/>
        <v>0</v>
      </c>
      <c r="OO116" s="48">
        <f t="shared" si="511"/>
        <v>0</v>
      </c>
      <c r="OP116" s="48">
        <f t="shared" si="511"/>
        <v>0</v>
      </c>
      <c r="OQ116" s="48">
        <f t="shared" si="511"/>
        <v>0</v>
      </c>
      <c r="OR116" s="48">
        <f t="shared" si="511"/>
        <v>0</v>
      </c>
      <c r="OS116" s="48">
        <f t="shared" si="512"/>
        <v>0</v>
      </c>
      <c r="OT116" s="48">
        <f t="shared" si="512"/>
        <v>0</v>
      </c>
      <c r="OU116" s="48">
        <f t="shared" si="512"/>
        <v>0</v>
      </c>
      <c r="OV116" s="48">
        <f t="shared" si="512"/>
        <v>0</v>
      </c>
      <c r="OW116" s="48">
        <f t="shared" si="512"/>
        <v>0</v>
      </c>
      <c r="OX116" s="48">
        <f t="shared" si="512"/>
        <v>0</v>
      </c>
      <c r="OY116" s="48">
        <f t="shared" si="512"/>
        <v>0</v>
      </c>
      <c r="OZ116" s="48">
        <f t="shared" si="512"/>
        <v>0</v>
      </c>
      <c r="PA116" s="48">
        <f t="shared" si="512"/>
        <v>0</v>
      </c>
      <c r="PB116" s="48">
        <f t="shared" si="512"/>
        <v>0</v>
      </c>
      <c r="PC116" s="48">
        <f t="shared" si="513"/>
        <v>0</v>
      </c>
      <c r="PD116" s="48">
        <f t="shared" si="513"/>
        <v>0</v>
      </c>
      <c r="PE116" s="48">
        <f t="shared" si="513"/>
        <v>0</v>
      </c>
      <c r="PF116" s="48">
        <f t="shared" si="513"/>
        <v>0</v>
      </c>
      <c r="PG116" s="48">
        <f t="shared" si="513"/>
        <v>0</v>
      </c>
      <c r="PH116" s="48">
        <f t="shared" si="513"/>
        <v>0</v>
      </c>
      <c r="PI116" s="48">
        <f t="shared" si="513"/>
        <v>0</v>
      </c>
      <c r="PJ116" s="48">
        <f t="shared" si="513"/>
        <v>0</v>
      </c>
      <c r="PK116" s="48">
        <f t="shared" si="513"/>
        <v>0</v>
      </c>
      <c r="PL116" s="48">
        <f t="shared" si="513"/>
        <v>0</v>
      </c>
      <c r="PM116" s="48">
        <f t="shared" si="513"/>
        <v>0</v>
      </c>
      <c r="PN116" s="48">
        <f t="shared" si="513"/>
        <v>0</v>
      </c>
    </row>
    <row r="117" spans="1:430" x14ac:dyDescent="0.3">
      <c r="A117" s="83" t="s">
        <v>51</v>
      </c>
      <c r="B117" s="84"/>
      <c r="C117" s="84"/>
      <c r="D117" s="85"/>
      <c r="E117" s="90">
        <f>MAX(R126:R318)</f>
        <v>26.247268565826218</v>
      </c>
      <c r="F117" s="90"/>
      <c r="G117" s="7" t="str">
        <f>IF(E117&gt;E115,"Redimensionar","Cumple")</f>
        <v>Cumple</v>
      </c>
      <c r="H117" s="12"/>
      <c r="I117" s="12"/>
      <c r="J117" s="12"/>
      <c r="K117" s="12"/>
      <c r="L117" s="12"/>
      <c r="M117" s="12"/>
      <c r="N117" s="22"/>
      <c r="O117" s="12"/>
      <c r="P117" s="12"/>
      <c r="Q117" s="12"/>
      <c r="S117" s="22"/>
      <c r="W117" s="46">
        <v>114</v>
      </c>
      <c r="X117" s="49">
        <f t="shared" si="308"/>
        <v>570</v>
      </c>
      <c r="Y117" s="52" t="str">
        <f t="shared" si="430"/>
        <v/>
      </c>
      <c r="Z117" s="63">
        <f t="shared" si="431"/>
        <v>0</v>
      </c>
      <c r="AA117" s="50">
        <f t="shared" si="474"/>
        <v>0</v>
      </c>
      <c r="AB117" s="50">
        <v>0</v>
      </c>
      <c r="AC117" s="62">
        <f t="shared" si="435"/>
        <v>211.7758949671387</v>
      </c>
      <c r="AD117" s="54"/>
      <c r="AE117" s="46">
        <v>115</v>
      </c>
      <c r="AF117" s="51">
        <f t="shared" si="432"/>
        <v>0</v>
      </c>
      <c r="AG117" s="51">
        <f t="shared" si="476"/>
        <v>0</v>
      </c>
      <c r="AH117" s="51">
        <f t="shared" si="476"/>
        <v>0</v>
      </c>
      <c r="AI117" s="51">
        <f t="shared" si="476"/>
        <v>0</v>
      </c>
      <c r="AJ117" s="51">
        <f t="shared" si="476"/>
        <v>0</v>
      </c>
      <c r="AK117" s="51">
        <f t="shared" si="476"/>
        <v>0</v>
      </c>
      <c r="AL117" s="51">
        <f t="shared" si="476"/>
        <v>0</v>
      </c>
      <c r="AM117" s="51">
        <f t="shared" si="476"/>
        <v>0</v>
      </c>
      <c r="AN117" s="51">
        <f t="shared" si="476"/>
        <v>0</v>
      </c>
      <c r="AO117" s="51">
        <f t="shared" si="476"/>
        <v>0</v>
      </c>
      <c r="AP117" s="51">
        <f t="shared" si="476"/>
        <v>0</v>
      </c>
      <c r="AQ117" s="51">
        <f t="shared" si="477"/>
        <v>0</v>
      </c>
      <c r="AR117" s="51">
        <f t="shared" si="477"/>
        <v>0</v>
      </c>
      <c r="AS117" s="51">
        <f t="shared" si="477"/>
        <v>0</v>
      </c>
      <c r="AT117" s="51">
        <f t="shared" si="477"/>
        <v>0</v>
      </c>
      <c r="AU117" s="51">
        <f t="shared" si="477"/>
        <v>0</v>
      </c>
      <c r="AV117" s="51">
        <f t="shared" si="477"/>
        <v>0</v>
      </c>
      <c r="AW117" s="51">
        <f t="shared" si="477"/>
        <v>0</v>
      </c>
      <c r="AX117" s="51">
        <f t="shared" si="477"/>
        <v>0</v>
      </c>
      <c r="AY117" s="51">
        <f t="shared" si="477"/>
        <v>0</v>
      </c>
      <c r="AZ117" s="51">
        <f t="shared" si="477"/>
        <v>0</v>
      </c>
      <c r="BA117" s="51">
        <f t="shared" si="478"/>
        <v>0</v>
      </c>
      <c r="BB117" s="51">
        <f t="shared" si="478"/>
        <v>0</v>
      </c>
      <c r="BC117" s="51">
        <f t="shared" si="478"/>
        <v>0</v>
      </c>
      <c r="BD117" s="51">
        <f t="shared" si="478"/>
        <v>0</v>
      </c>
      <c r="BE117" s="51">
        <f t="shared" si="478"/>
        <v>0</v>
      </c>
      <c r="BF117" s="51">
        <f t="shared" si="478"/>
        <v>0</v>
      </c>
      <c r="BG117" s="51">
        <f t="shared" si="478"/>
        <v>0</v>
      </c>
      <c r="BH117" s="51">
        <f t="shared" si="478"/>
        <v>0</v>
      </c>
      <c r="BI117" s="51">
        <f t="shared" si="478"/>
        <v>0</v>
      </c>
      <c r="BJ117" s="51">
        <f t="shared" si="478"/>
        <v>0</v>
      </c>
      <c r="BK117" s="51">
        <f t="shared" si="479"/>
        <v>0</v>
      </c>
      <c r="BL117" s="51">
        <f t="shared" si="479"/>
        <v>0</v>
      </c>
      <c r="BM117" s="51">
        <f t="shared" si="479"/>
        <v>0</v>
      </c>
      <c r="BN117" s="51">
        <f t="shared" si="479"/>
        <v>0</v>
      </c>
      <c r="BO117" s="51">
        <f t="shared" si="479"/>
        <v>0</v>
      </c>
      <c r="BP117" s="51">
        <f t="shared" si="479"/>
        <v>0</v>
      </c>
      <c r="BQ117" s="51">
        <f t="shared" si="479"/>
        <v>0</v>
      </c>
      <c r="BR117" s="51">
        <f t="shared" si="479"/>
        <v>0</v>
      </c>
      <c r="BS117" s="51">
        <f t="shared" si="479"/>
        <v>0</v>
      </c>
      <c r="BT117" s="51">
        <f t="shared" si="479"/>
        <v>0</v>
      </c>
      <c r="BU117" s="51">
        <f t="shared" si="480"/>
        <v>0</v>
      </c>
      <c r="BV117" s="51">
        <f t="shared" si="480"/>
        <v>0</v>
      </c>
      <c r="BW117" s="51">
        <f t="shared" si="480"/>
        <v>0</v>
      </c>
      <c r="BX117" s="51">
        <f t="shared" si="480"/>
        <v>0</v>
      </c>
      <c r="BY117" s="51">
        <f t="shared" si="480"/>
        <v>0</v>
      </c>
      <c r="BZ117" s="51">
        <f t="shared" si="480"/>
        <v>0</v>
      </c>
      <c r="CA117" s="51">
        <f t="shared" si="480"/>
        <v>0</v>
      </c>
      <c r="CB117" s="51">
        <f t="shared" si="480"/>
        <v>0</v>
      </c>
      <c r="CC117" s="51">
        <f t="shared" si="480"/>
        <v>0</v>
      </c>
      <c r="CD117" s="51">
        <f t="shared" si="480"/>
        <v>0</v>
      </c>
      <c r="CE117" s="51">
        <f t="shared" si="481"/>
        <v>0</v>
      </c>
      <c r="CF117" s="51">
        <f t="shared" si="481"/>
        <v>0</v>
      </c>
      <c r="CG117" s="51">
        <f t="shared" si="481"/>
        <v>0</v>
      </c>
      <c r="CH117" s="51">
        <f t="shared" si="481"/>
        <v>0</v>
      </c>
      <c r="CI117" s="51">
        <f t="shared" si="481"/>
        <v>0</v>
      </c>
      <c r="CJ117" s="51">
        <f t="shared" si="481"/>
        <v>0</v>
      </c>
      <c r="CK117" s="51">
        <f t="shared" si="481"/>
        <v>0</v>
      </c>
      <c r="CL117" s="51">
        <f t="shared" si="481"/>
        <v>0</v>
      </c>
      <c r="CM117" s="51">
        <f t="shared" si="481"/>
        <v>0</v>
      </c>
      <c r="CN117" s="51">
        <f t="shared" si="481"/>
        <v>0</v>
      </c>
      <c r="CO117" s="51">
        <f t="shared" si="482"/>
        <v>0</v>
      </c>
      <c r="CP117" s="51">
        <f t="shared" si="482"/>
        <v>0</v>
      </c>
      <c r="CQ117" s="51">
        <f t="shared" si="482"/>
        <v>0</v>
      </c>
      <c r="CR117" s="51">
        <f t="shared" si="482"/>
        <v>0</v>
      </c>
      <c r="CS117" s="51">
        <f t="shared" si="482"/>
        <v>0</v>
      </c>
      <c r="CT117" s="51">
        <f t="shared" si="482"/>
        <v>0</v>
      </c>
      <c r="CU117" s="51">
        <f t="shared" si="482"/>
        <v>0</v>
      </c>
      <c r="CV117" s="51">
        <f t="shared" si="482"/>
        <v>0</v>
      </c>
      <c r="CW117" s="51">
        <f t="shared" si="482"/>
        <v>0</v>
      </c>
      <c r="CX117" s="51">
        <f t="shared" si="482"/>
        <v>0</v>
      </c>
      <c r="CY117" s="51">
        <f t="shared" si="483"/>
        <v>0</v>
      </c>
      <c r="CZ117" s="51">
        <f t="shared" si="483"/>
        <v>0</v>
      </c>
      <c r="DA117" s="51">
        <f t="shared" si="483"/>
        <v>0</v>
      </c>
      <c r="DB117" s="51">
        <f t="shared" si="483"/>
        <v>0</v>
      </c>
      <c r="DC117" s="51">
        <f t="shared" si="483"/>
        <v>0</v>
      </c>
      <c r="DD117" s="51">
        <f t="shared" si="483"/>
        <v>0</v>
      </c>
      <c r="DE117" s="51">
        <f t="shared" si="483"/>
        <v>0</v>
      </c>
      <c r="DF117" s="51">
        <f t="shared" si="483"/>
        <v>0</v>
      </c>
      <c r="DG117" s="51">
        <f t="shared" si="483"/>
        <v>0</v>
      </c>
      <c r="DH117" s="51">
        <f t="shared" si="483"/>
        <v>0</v>
      </c>
      <c r="DI117" s="51">
        <f t="shared" si="484"/>
        <v>0</v>
      </c>
      <c r="DJ117" s="51">
        <f t="shared" si="484"/>
        <v>0</v>
      </c>
      <c r="DK117" s="51">
        <f t="shared" si="484"/>
        <v>0</v>
      </c>
      <c r="DL117" s="51">
        <f t="shared" si="484"/>
        <v>0</v>
      </c>
      <c r="DM117" s="51">
        <f t="shared" si="484"/>
        <v>0</v>
      </c>
      <c r="DN117" s="51">
        <f t="shared" si="484"/>
        <v>0</v>
      </c>
      <c r="DO117" s="51">
        <f t="shared" si="484"/>
        <v>0</v>
      </c>
      <c r="DP117" s="51">
        <f t="shared" si="484"/>
        <v>0</v>
      </c>
      <c r="DQ117" s="51">
        <f t="shared" si="484"/>
        <v>0</v>
      </c>
      <c r="DR117" s="51">
        <f t="shared" si="484"/>
        <v>0</v>
      </c>
      <c r="DS117" s="51">
        <f t="shared" si="485"/>
        <v>0</v>
      </c>
      <c r="DT117" s="51">
        <f t="shared" si="485"/>
        <v>0</v>
      </c>
      <c r="DU117" s="51">
        <f t="shared" si="485"/>
        <v>0</v>
      </c>
      <c r="DV117" s="51">
        <f t="shared" si="485"/>
        <v>1.4372901692793086E-5</v>
      </c>
      <c r="DW117" s="51">
        <f t="shared" si="485"/>
        <v>2.7857067307628778E-5</v>
      </c>
      <c r="DX117" s="51">
        <f t="shared" si="485"/>
        <v>4.1075027703360157E-5</v>
      </c>
      <c r="DY117" s="51">
        <f t="shared" si="485"/>
        <v>5.9699549011322866E-5</v>
      </c>
      <c r="DZ117" s="51">
        <f t="shared" si="485"/>
        <v>8.7540741517313391E-5</v>
      </c>
      <c r="EA117" s="51">
        <f t="shared" si="485"/>
        <v>1.2837388479443857E-4</v>
      </c>
      <c r="EB117" s="51">
        <f t="shared" si="485"/>
        <v>1.8776725283595457E-4</v>
      </c>
      <c r="EC117" s="51">
        <f t="shared" si="486"/>
        <v>2.7490993918839258E-4</v>
      </c>
      <c r="ED117" s="51">
        <f t="shared" si="486"/>
        <v>4.0443968208431289E-4</v>
      </c>
      <c r="EE117" s="51">
        <f t="shared" si="486"/>
        <v>5.9827068957529241E-4</v>
      </c>
      <c r="EF117" s="51">
        <f t="shared" si="486"/>
        <v>8.8742146466493359E-4</v>
      </c>
      <c r="EG117" s="51">
        <f t="shared" si="486"/>
        <v>1.3138426304416823E-3</v>
      </c>
      <c r="EH117" s="51">
        <f t="shared" si="486"/>
        <v>1.9322447552118155E-3</v>
      </c>
      <c r="EI117" s="51">
        <f t="shared" si="486"/>
        <v>2.9578823769679957E-3</v>
      </c>
      <c r="EJ117" s="51">
        <f t="shared" si="486"/>
        <v>4.3725776573519236E-3</v>
      </c>
      <c r="EK117" s="51">
        <f t="shared" si="486"/>
        <v>5.6037913669719245E-3</v>
      </c>
      <c r="EL117" s="51">
        <f t="shared" si="486"/>
        <v>6.0067150249743864E-3</v>
      </c>
      <c r="EM117" s="51">
        <f t="shared" si="487"/>
        <v>5.0334268353983951E-3</v>
      </c>
      <c r="EN117" s="51">
        <f t="shared" si="487"/>
        <v>2.648818732339102E-3</v>
      </c>
      <c r="EO117" s="51">
        <f t="shared" si="487"/>
        <v>7.6072713075802073E-4</v>
      </c>
      <c r="EP117" s="51">
        <f t="shared" si="487"/>
        <v>0</v>
      </c>
      <c r="EQ117" s="51">
        <f t="shared" si="487"/>
        <v>0</v>
      </c>
      <c r="ER117" s="51">
        <f t="shared" si="487"/>
        <v>0</v>
      </c>
      <c r="ES117" s="51">
        <f t="shared" si="487"/>
        <v>0</v>
      </c>
      <c r="ET117" s="51">
        <f t="shared" si="487"/>
        <v>0</v>
      </c>
      <c r="EU117" s="51">
        <f t="shared" si="487"/>
        <v>0</v>
      </c>
      <c r="EV117" s="51">
        <f t="shared" si="487"/>
        <v>0</v>
      </c>
      <c r="EW117" s="51">
        <f t="shared" si="488"/>
        <v>0</v>
      </c>
      <c r="EX117" s="51">
        <f t="shared" si="488"/>
        <v>0</v>
      </c>
      <c r="EY117" s="51">
        <f t="shared" si="488"/>
        <v>0</v>
      </c>
      <c r="EZ117" s="51">
        <f t="shared" si="488"/>
        <v>0</v>
      </c>
      <c r="FA117" s="51">
        <f t="shared" si="488"/>
        <v>0</v>
      </c>
      <c r="FB117" s="51">
        <f t="shared" si="488"/>
        <v>0</v>
      </c>
      <c r="FC117" s="51">
        <f t="shared" si="488"/>
        <v>0</v>
      </c>
      <c r="FD117" s="51">
        <f t="shared" si="488"/>
        <v>0</v>
      </c>
      <c r="FE117" s="51">
        <f t="shared" si="488"/>
        <v>0</v>
      </c>
      <c r="FF117" s="51">
        <f t="shared" si="488"/>
        <v>0</v>
      </c>
      <c r="FG117" s="51">
        <f t="shared" si="489"/>
        <v>0</v>
      </c>
      <c r="FH117" s="51">
        <f t="shared" si="489"/>
        <v>0</v>
      </c>
      <c r="FI117" s="51">
        <f t="shared" si="489"/>
        <v>0</v>
      </c>
      <c r="FJ117" s="51">
        <f t="shared" si="489"/>
        <v>0</v>
      </c>
      <c r="FK117" s="51">
        <f t="shared" si="489"/>
        <v>0</v>
      </c>
      <c r="FL117" s="51">
        <f t="shared" si="489"/>
        <v>0</v>
      </c>
      <c r="FM117" s="51">
        <f t="shared" si="489"/>
        <v>0</v>
      </c>
      <c r="FN117" s="51">
        <f t="shared" si="489"/>
        <v>0</v>
      </c>
      <c r="FO117" s="51">
        <f t="shared" si="489"/>
        <v>0</v>
      </c>
      <c r="FP117" s="51">
        <f t="shared" si="489"/>
        <v>0</v>
      </c>
      <c r="FQ117" s="51">
        <f t="shared" si="490"/>
        <v>0</v>
      </c>
      <c r="FR117" s="51">
        <f t="shared" si="490"/>
        <v>0</v>
      </c>
      <c r="FS117" s="51">
        <f t="shared" si="490"/>
        <v>0</v>
      </c>
      <c r="FT117" s="51">
        <f t="shared" si="490"/>
        <v>0</v>
      </c>
      <c r="FU117" s="51">
        <f t="shared" si="490"/>
        <v>0</v>
      </c>
      <c r="FV117" s="51">
        <f t="shared" si="490"/>
        <v>0</v>
      </c>
      <c r="FW117" s="51">
        <f t="shared" si="490"/>
        <v>0</v>
      </c>
      <c r="FX117" s="51">
        <f t="shared" si="490"/>
        <v>0</v>
      </c>
      <c r="FY117" s="51">
        <f t="shared" si="490"/>
        <v>0</v>
      </c>
      <c r="FZ117" s="51">
        <f t="shared" si="490"/>
        <v>0</v>
      </c>
      <c r="GA117" s="51">
        <f t="shared" si="491"/>
        <v>0</v>
      </c>
      <c r="GB117" s="51">
        <f t="shared" si="491"/>
        <v>0</v>
      </c>
      <c r="GC117" s="51">
        <f t="shared" si="491"/>
        <v>0</v>
      </c>
      <c r="GD117" s="51">
        <f t="shared" si="491"/>
        <v>0</v>
      </c>
      <c r="GE117" s="51">
        <f t="shared" si="491"/>
        <v>0</v>
      </c>
      <c r="GF117" s="51">
        <f t="shared" si="491"/>
        <v>0</v>
      </c>
      <c r="GG117" s="51">
        <f t="shared" si="491"/>
        <v>0</v>
      </c>
      <c r="GH117" s="51">
        <f t="shared" si="491"/>
        <v>0</v>
      </c>
      <c r="GI117" s="51">
        <f t="shared" si="491"/>
        <v>0</v>
      </c>
      <c r="GJ117" s="51">
        <f t="shared" si="491"/>
        <v>0</v>
      </c>
      <c r="GK117" s="51">
        <f t="shared" si="492"/>
        <v>0</v>
      </c>
      <c r="GL117" s="51">
        <f t="shared" si="492"/>
        <v>0</v>
      </c>
      <c r="GM117" s="51">
        <f t="shared" si="492"/>
        <v>0</v>
      </c>
      <c r="GN117" s="51">
        <f t="shared" si="492"/>
        <v>0</v>
      </c>
      <c r="GO117" s="51">
        <f t="shared" si="492"/>
        <v>0</v>
      </c>
      <c r="GP117" s="51">
        <f t="shared" si="492"/>
        <v>0</v>
      </c>
      <c r="GQ117" s="51">
        <f t="shared" si="492"/>
        <v>0</v>
      </c>
      <c r="GR117" s="51">
        <f t="shared" si="492"/>
        <v>0</v>
      </c>
      <c r="GS117" s="51">
        <f t="shared" si="492"/>
        <v>0</v>
      </c>
      <c r="GT117" s="51">
        <f t="shared" si="492"/>
        <v>0</v>
      </c>
      <c r="GU117" s="51">
        <f t="shared" si="493"/>
        <v>0</v>
      </c>
      <c r="GV117" s="51">
        <f t="shared" si="493"/>
        <v>0</v>
      </c>
      <c r="GW117" s="51">
        <f t="shared" si="493"/>
        <v>0</v>
      </c>
      <c r="GX117" s="51">
        <f t="shared" si="493"/>
        <v>0</v>
      </c>
      <c r="GY117" s="51">
        <f t="shared" si="493"/>
        <v>0</v>
      </c>
      <c r="GZ117" s="51">
        <f t="shared" si="493"/>
        <v>0</v>
      </c>
      <c r="HA117" s="51">
        <f t="shared" si="493"/>
        <v>0</v>
      </c>
      <c r="HB117" s="51">
        <f t="shared" si="493"/>
        <v>0</v>
      </c>
      <c r="HC117" s="51">
        <f t="shared" si="493"/>
        <v>0</v>
      </c>
      <c r="HD117" s="51">
        <f t="shared" si="493"/>
        <v>0</v>
      </c>
      <c r="HE117" s="51">
        <f t="shared" si="494"/>
        <v>0</v>
      </c>
      <c r="HF117" s="51">
        <f t="shared" si="494"/>
        <v>0</v>
      </c>
      <c r="HG117" s="51">
        <f t="shared" si="494"/>
        <v>0</v>
      </c>
      <c r="HH117" s="51">
        <f t="shared" si="494"/>
        <v>0</v>
      </c>
      <c r="HI117" s="51">
        <f t="shared" si="494"/>
        <v>0</v>
      </c>
      <c r="HJ117" s="51">
        <f t="shared" si="494"/>
        <v>0</v>
      </c>
      <c r="HK117" s="51">
        <f t="shared" si="494"/>
        <v>0</v>
      </c>
      <c r="HL117" s="51">
        <f t="shared" si="494"/>
        <v>0</v>
      </c>
      <c r="HM117" s="51">
        <f t="shared" si="494"/>
        <v>0</v>
      </c>
      <c r="HN117" s="51">
        <f t="shared" si="494"/>
        <v>0</v>
      </c>
      <c r="HO117" s="51">
        <f t="shared" si="494"/>
        <v>0</v>
      </c>
      <c r="HP117" s="51">
        <f t="shared" si="494"/>
        <v>0</v>
      </c>
      <c r="HR117" s="46">
        <v>114</v>
      </c>
      <c r="HS117" s="49">
        <f t="shared" si="310"/>
        <v>570</v>
      </c>
      <c r="HT117" s="52" t="str">
        <f t="shared" si="311"/>
        <v/>
      </c>
      <c r="HU117" s="63">
        <f t="shared" si="312"/>
        <v>0</v>
      </c>
      <c r="HV117" s="50">
        <f t="shared" si="475"/>
        <v>0</v>
      </c>
      <c r="HW117" s="50" t="str">
        <f t="shared" si="433"/>
        <v>09:30</v>
      </c>
      <c r="HX117" s="50">
        <v>0</v>
      </c>
      <c r="HY117" s="62">
        <f>HY116+HX117*Escenario1!$D$15*0.06</f>
        <v>468.72665229745769</v>
      </c>
      <c r="HZ117" s="50">
        <f t="shared" si="313"/>
        <v>0</v>
      </c>
      <c r="IA117" s="64">
        <f>IA116+HZ117*Escenario1!$D$15*0.06</f>
        <v>258.16395932323189</v>
      </c>
      <c r="IB117" s="54"/>
      <c r="IC117" s="47">
        <v>115</v>
      </c>
      <c r="ID117" s="48">
        <f t="shared" si="434"/>
        <v>0</v>
      </c>
      <c r="IE117" s="48">
        <f t="shared" si="495"/>
        <v>0</v>
      </c>
      <c r="IF117" s="48">
        <f t="shared" si="495"/>
        <v>0</v>
      </c>
      <c r="IG117" s="48">
        <f t="shared" si="495"/>
        <v>0</v>
      </c>
      <c r="IH117" s="48">
        <f t="shared" si="495"/>
        <v>0</v>
      </c>
      <c r="II117" s="48">
        <f t="shared" si="495"/>
        <v>0</v>
      </c>
      <c r="IJ117" s="48">
        <f t="shared" si="495"/>
        <v>0</v>
      </c>
      <c r="IK117" s="48">
        <f t="shared" si="495"/>
        <v>0</v>
      </c>
      <c r="IL117" s="48">
        <f t="shared" si="495"/>
        <v>0</v>
      </c>
      <c r="IM117" s="48">
        <f t="shared" si="495"/>
        <v>0</v>
      </c>
      <c r="IN117" s="48">
        <f t="shared" si="495"/>
        <v>0</v>
      </c>
      <c r="IO117" s="48">
        <f t="shared" si="496"/>
        <v>0</v>
      </c>
      <c r="IP117" s="48">
        <f t="shared" si="496"/>
        <v>0</v>
      </c>
      <c r="IQ117" s="48">
        <f t="shared" si="496"/>
        <v>0</v>
      </c>
      <c r="IR117" s="48">
        <f t="shared" si="496"/>
        <v>0</v>
      </c>
      <c r="IS117" s="48">
        <f t="shared" si="496"/>
        <v>0</v>
      </c>
      <c r="IT117" s="48">
        <f t="shared" si="496"/>
        <v>0</v>
      </c>
      <c r="IU117" s="48">
        <f t="shared" si="496"/>
        <v>0</v>
      </c>
      <c r="IV117" s="48">
        <f t="shared" si="496"/>
        <v>0</v>
      </c>
      <c r="IW117" s="48">
        <f t="shared" si="496"/>
        <v>0</v>
      </c>
      <c r="IX117" s="48">
        <f t="shared" si="496"/>
        <v>0</v>
      </c>
      <c r="IY117" s="48">
        <f t="shared" si="497"/>
        <v>0</v>
      </c>
      <c r="IZ117" s="48">
        <f t="shared" si="497"/>
        <v>0</v>
      </c>
      <c r="JA117" s="48">
        <f t="shared" si="497"/>
        <v>0</v>
      </c>
      <c r="JB117" s="48">
        <f t="shared" si="497"/>
        <v>0</v>
      </c>
      <c r="JC117" s="48">
        <f t="shared" si="497"/>
        <v>0</v>
      </c>
      <c r="JD117" s="48">
        <f t="shared" si="497"/>
        <v>0</v>
      </c>
      <c r="JE117" s="48">
        <f t="shared" si="497"/>
        <v>0</v>
      </c>
      <c r="JF117" s="48">
        <f t="shared" si="497"/>
        <v>0</v>
      </c>
      <c r="JG117" s="48">
        <f t="shared" si="497"/>
        <v>0</v>
      </c>
      <c r="JH117" s="48">
        <f t="shared" si="497"/>
        <v>0</v>
      </c>
      <c r="JI117" s="48">
        <f t="shared" si="498"/>
        <v>0</v>
      </c>
      <c r="JJ117" s="48">
        <f t="shared" si="498"/>
        <v>0</v>
      </c>
      <c r="JK117" s="48">
        <f t="shared" si="498"/>
        <v>0</v>
      </c>
      <c r="JL117" s="48">
        <f t="shared" si="498"/>
        <v>0</v>
      </c>
      <c r="JM117" s="48">
        <f t="shared" si="498"/>
        <v>0</v>
      </c>
      <c r="JN117" s="48">
        <f t="shared" si="498"/>
        <v>0</v>
      </c>
      <c r="JO117" s="48">
        <f t="shared" si="498"/>
        <v>0</v>
      </c>
      <c r="JP117" s="48">
        <f t="shared" si="498"/>
        <v>0</v>
      </c>
      <c r="JQ117" s="48">
        <f t="shared" si="498"/>
        <v>0</v>
      </c>
      <c r="JR117" s="48">
        <f t="shared" si="498"/>
        <v>0</v>
      </c>
      <c r="JS117" s="48">
        <f t="shared" si="499"/>
        <v>0</v>
      </c>
      <c r="JT117" s="48">
        <f t="shared" si="499"/>
        <v>0</v>
      </c>
      <c r="JU117" s="48">
        <f t="shared" si="499"/>
        <v>0</v>
      </c>
      <c r="JV117" s="48">
        <f t="shared" si="499"/>
        <v>0</v>
      </c>
      <c r="JW117" s="48">
        <f t="shared" si="499"/>
        <v>0</v>
      </c>
      <c r="JX117" s="48">
        <f t="shared" si="499"/>
        <v>0</v>
      </c>
      <c r="JY117" s="48">
        <f t="shared" si="499"/>
        <v>0</v>
      </c>
      <c r="JZ117" s="48">
        <f t="shared" si="499"/>
        <v>0</v>
      </c>
      <c r="KA117" s="48">
        <f t="shared" si="499"/>
        <v>0</v>
      </c>
      <c r="KB117" s="48">
        <f t="shared" si="499"/>
        <v>0</v>
      </c>
      <c r="KC117" s="48">
        <f t="shared" si="500"/>
        <v>0</v>
      </c>
      <c r="KD117" s="48">
        <f t="shared" si="500"/>
        <v>0</v>
      </c>
      <c r="KE117" s="48">
        <f t="shared" si="500"/>
        <v>0</v>
      </c>
      <c r="KF117" s="48">
        <f t="shared" si="500"/>
        <v>0</v>
      </c>
      <c r="KG117" s="48">
        <f t="shared" si="500"/>
        <v>0</v>
      </c>
      <c r="KH117" s="48">
        <f t="shared" si="500"/>
        <v>0</v>
      </c>
      <c r="KI117" s="48">
        <f t="shared" si="500"/>
        <v>0</v>
      </c>
      <c r="KJ117" s="48">
        <f t="shared" si="500"/>
        <v>0</v>
      </c>
      <c r="KK117" s="48">
        <f t="shared" si="500"/>
        <v>0</v>
      </c>
      <c r="KL117" s="48">
        <f t="shared" si="500"/>
        <v>0</v>
      </c>
      <c r="KM117" s="48">
        <f t="shared" si="501"/>
        <v>0</v>
      </c>
      <c r="KN117" s="48">
        <f t="shared" si="501"/>
        <v>0</v>
      </c>
      <c r="KO117" s="48">
        <f t="shared" si="501"/>
        <v>0</v>
      </c>
      <c r="KP117" s="48">
        <f t="shared" si="501"/>
        <v>0</v>
      </c>
      <c r="KQ117" s="48">
        <f t="shared" si="501"/>
        <v>0</v>
      </c>
      <c r="KR117" s="48">
        <f t="shared" si="501"/>
        <v>0</v>
      </c>
      <c r="KS117" s="48">
        <f t="shared" si="501"/>
        <v>0</v>
      </c>
      <c r="KT117" s="48">
        <f t="shared" si="501"/>
        <v>0</v>
      </c>
      <c r="KU117" s="48">
        <f t="shared" si="501"/>
        <v>0</v>
      </c>
      <c r="KV117" s="48">
        <f t="shared" si="501"/>
        <v>0</v>
      </c>
      <c r="KW117" s="48">
        <f t="shared" si="502"/>
        <v>0</v>
      </c>
      <c r="KX117" s="48">
        <f t="shared" si="502"/>
        <v>0</v>
      </c>
      <c r="KY117" s="48">
        <f t="shared" si="502"/>
        <v>0</v>
      </c>
      <c r="KZ117" s="48">
        <f t="shared" si="502"/>
        <v>0</v>
      </c>
      <c r="LA117" s="48">
        <f t="shared" si="502"/>
        <v>0</v>
      </c>
      <c r="LB117" s="48">
        <f t="shared" si="502"/>
        <v>0</v>
      </c>
      <c r="LC117" s="48">
        <f t="shared" si="502"/>
        <v>0</v>
      </c>
      <c r="LD117" s="48">
        <f t="shared" si="502"/>
        <v>0</v>
      </c>
      <c r="LE117" s="48">
        <f t="shared" si="502"/>
        <v>0</v>
      </c>
      <c r="LF117" s="48">
        <f t="shared" si="502"/>
        <v>0</v>
      </c>
      <c r="LG117" s="48">
        <f t="shared" si="503"/>
        <v>0</v>
      </c>
      <c r="LH117" s="48">
        <f t="shared" si="503"/>
        <v>0</v>
      </c>
      <c r="LI117" s="48">
        <f t="shared" si="503"/>
        <v>0</v>
      </c>
      <c r="LJ117" s="48">
        <f t="shared" si="503"/>
        <v>0</v>
      </c>
      <c r="LK117" s="48">
        <f t="shared" si="503"/>
        <v>0</v>
      </c>
      <c r="LL117" s="48">
        <f t="shared" si="503"/>
        <v>0</v>
      </c>
      <c r="LM117" s="48">
        <f t="shared" si="503"/>
        <v>0</v>
      </c>
      <c r="LN117" s="48">
        <f t="shared" si="503"/>
        <v>0</v>
      </c>
      <c r="LO117" s="48">
        <f t="shared" si="503"/>
        <v>0</v>
      </c>
      <c r="LP117" s="48">
        <f t="shared" si="503"/>
        <v>0</v>
      </c>
      <c r="LQ117" s="48">
        <f t="shared" si="504"/>
        <v>0</v>
      </c>
      <c r="LR117" s="48">
        <f t="shared" si="504"/>
        <v>0</v>
      </c>
      <c r="LS117" s="48">
        <f t="shared" si="504"/>
        <v>0</v>
      </c>
      <c r="LT117" s="48">
        <f t="shared" si="504"/>
        <v>0</v>
      </c>
      <c r="LU117" s="48">
        <f t="shared" si="504"/>
        <v>0</v>
      </c>
      <c r="LV117" s="48">
        <f t="shared" si="504"/>
        <v>0</v>
      </c>
      <c r="LW117" s="48">
        <f t="shared" si="504"/>
        <v>0</v>
      </c>
      <c r="LX117" s="48">
        <f t="shared" si="504"/>
        <v>0</v>
      </c>
      <c r="LY117" s="48">
        <f t="shared" si="504"/>
        <v>0</v>
      </c>
      <c r="LZ117" s="48">
        <f t="shared" si="504"/>
        <v>0</v>
      </c>
      <c r="MA117" s="48">
        <f t="shared" si="505"/>
        <v>0</v>
      </c>
      <c r="MB117" s="48">
        <f t="shared" si="505"/>
        <v>0</v>
      </c>
      <c r="MC117" s="48">
        <f t="shared" si="505"/>
        <v>0</v>
      </c>
      <c r="MD117" s="48">
        <f t="shared" si="505"/>
        <v>0</v>
      </c>
      <c r="ME117" s="48">
        <f t="shared" si="505"/>
        <v>4.4751983576649488E-5</v>
      </c>
      <c r="MF117" s="48">
        <f t="shared" si="505"/>
        <v>1.1151658490373781E-4</v>
      </c>
      <c r="MG117" s="48">
        <f t="shared" si="505"/>
        <v>2.5595687974807398E-4</v>
      </c>
      <c r="MH117" s="48">
        <f t="shared" si="505"/>
        <v>5.8604981628922268E-4</v>
      </c>
      <c r="MI117" s="48">
        <f t="shared" si="505"/>
        <v>1.3658629589843377E-3</v>
      </c>
      <c r="MJ117" s="48">
        <f t="shared" si="505"/>
        <v>3.2093238342923826E-3</v>
      </c>
      <c r="MK117" s="48">
        <f t="shared" si="506"/>
        <v>7.8504339864859992E-3</v>
      </c>
      <c r="ML117" s="48">
        <f t="shared" si="506"/>
        <v>1.2976985830460603E-2</v>
      </c>
      <c r="MM117" s="48">
        <f t="shared" si="506"/>
        <v>6.7154609757989992E-3</v>
      </c>
      <c r="MN117" s="48">
        <f t="shared" si="506"/>
        <v>0</v>
      </c>
      <c r="MO117" s="48">
        <f t="shared" si="506"/>
        <v>0</v>
      </c>
      <c r="MP117" s="48">
        <f t="shared" si="506"/>
        <v>0</v>
      </c>
      <c r="MQ117" s="48">
        <f t="shared" si="506"/>
        <v>0</v>
      </c>
      <c r="MR117" s="48">
        <f t="shared" si="506"/>
        <v>0</v>
      </c>
      <c r="MS117" s="48">
        <f t="shared" si="506"/>
        <v>0</v>
      </c>
      <c r="MT117" s="48">
        <f t="shared" si="506"/>
        <v>0</v>
      </c>
      <c r="MU117" s="48">
        <f t="shared" si="507"/>
        <v>0</v>
      </c>
      <c r="MV117" s="48">
        <f t="shared" si="507"/>
        <v>0</v>
      </c>
      <c r="MW117" s="48">
        <f t="shared" si="507"/>
        <v>0</v>
      </c>
      <c r="MX117" s="48">
        <f t="shared" si="507"/>
        <v>0</v>
      </c>
      <c r="MY117" s="48">
        <f t="shared" si="507"/>
        <v>0</v>
      </c>
      <c r="MZ117" s="48">
        <f t="shared" si="507"/>
        <v>0</v>
      </c>
      <c r="NA117" s="48">
        <f t="shared" si="507"/>
        <v>0</v>
      </c>
      <c r="NB117" s="48">
        <f t="shared" si="507"/>
        <v>0</v>
      </c>
      <c r="NC117" s="48">
        <f t="shared" si="507"/>
        <v>0</v>
      </c>
      <c r="ND117" s="48">
        <f t="shared" si="507"/>
        <v>0</v>
      </c>
      <c r="NE117" s="48">
        <f t="shared" si="508"/>
        <v>0</v>
      </c>
      <c r="NF117" s="48">
        <f t="shared" si="508"/>
        <v>0</v>
      </c>
      <c r="NG117" s="48">
        <f t="shared" si="508"/>
        <v>0</v>
      </c>
      <c r="NH117" s="48">
        <f t="shared" si="508"/>
        <v>0</v>
      </c>
      <c r="NI117" s="48">
        <f t="shared" si="508"/>
        <v>0</v>
      </c>
      <c r="NJ117" s="48">
        <f t="shared" si="508"/>
        <v>0</v>
      </c>
      <c r="NK117" s="48">
        <f t="shared" si="508"/>
        <v>0</v>
      </c>
      <c r="NL117" s="48">
        <f t="shared" si="508"/>
        <v>0</v>
      </c>
      <c r="NM117" s="48">
        <f t="shared" si="508"/>
        <v>0</v>
      </c>
      <c r="NN117" s="48">
        <f t="shared" si="508"/>
        <v>0</v>
      </c>
      <c r="NO117" s="48">
        <f t="shared" si="509"/>
        <v>0</v>
      </c>
      <c r="NP117" s="48">
        <f t="shared" si="509"/>
        <v>0</v>
      </c>
      <c r="NQ117" s="48">
        <f t="shared" si="509"/>
        <v>0</v>
      </c>
      <c r="NR117" s="48">
        <f t="shared" si="509"/>
        <v>0</v>
      </c>
      <c r="NS117" s="48">
        <f t="shared" si="509"/>
        <v>0</v>
      </c>
      <c r="NT117" s="48">
        <f t="shared" si="509"/>
        <v>0</v>
      </c>
      <c r="NU117" s="48">
        <f t="shared" si="509"/>
        <v>0</v>
      </c>
      <c r="NV117" s="48">
        <f t="shared" si="509"/>
        <v>0</v>
      </c>
      <c r="NW117" s="48">
        <f t="shared" si="509"/>
        <v>0</v>
      </c>
      <c r="NX117" s="48">
        <f t="shared" si="509"/>
        <v>0</v>
      </c>
      <c r="NY117" s="48">
        <f t="shared" si="510"/>
        <v>0</v>
      </c>
      <c r="NZ117" s="48">
        <f t="shared" si="510"/>
        <v>0</v>
      </c>
      <c r="OA117" s="48">
        <f t="shared" si="510"/>
        <v>0</v>
      </c>
      <c r="OB117" s="48">
        <f t="shared" si="510"/>
        <v>0</v>
      </c>
      <c r="OC117" s="48">
        <f t="shared" si="510"/>
        <v>0</v>
      </c>
      <c r="OD117" s="48">
        <f t="shared" si="510"/>
        <v>0</v>
      </c>
      <c r="OE117" s="48">
        <f t="shared" si="510"/>
        <v>0</v>
      </c>
      <c r="OF117" s="48">
        <f t="shared" si="510"/>
        <v>0</v>
      </c>
      <c r="OG117" s="48">
        <f t="shared" si="510"/>
        <v>0</v>
      </c>
      <c r="OH117" s="48">
        <f t="shared" si="510"/>
        <v>0</v>
      </c>
      <c r="OI117" s="48">
        <f t="shared" si="511"/>
        <v>0</v>
      </c>
      <c r="OJ117" s="48">
        <f t="shared" si="511"/>
        <v>0</v>
      </c>
      <c r="OK117" s="48">
        <f t="shared" si="511"/>
        <v>0</v>
      </c>
      <c r="OL117" s="48">
        <f t="shared" si="511"/>
        <v>0</v>
      </c>
      <c r="OM117" s="48">
        <f t="shared" si="511"/>
        <v>0</v>
      </c>
      <c r="ON117" s="48">
        <f t="shared" si="511"/>
        <v>0</v>
      </c>
      <c r="OO117" s="48">
        <f t="shared" si="511"/>
        <v>0</v>
      </c>
      <c r="OP117" s="48">
        <f t="shared" si="511"/>
        <v>0</v>
      </c>
      <c r="OQ117" s="48">
        <f t="shared" si="511"/>
        <v>0</v>
      </c>
      <c r="OR117" s="48">
        <f t="shared" si="511"/>
        <v>0</v>
      </c>
      <c r="OS117" s="48">
        <f t="shared" si="512"/>
        <v>0</v>
      </c>
      <c r="OT117" s="48">
        <f t="shared" si="512"/>
        <v>0</v>
      </c>
      <c r="OU117" s="48">
        <f t="shared" si="512"/>
        <v>0</v>
      </c>
      <c r="OV117" s="48">
        <f t="shared" si="512"/>
        <v>0</v>
      </c>
      <c r="OW117" s="48">
        <f t="shared" si="512"/>
        <v>0</v>
      </c>
      <c r="OX117" s="48">
        <f t="shared" si="512"/>
        <v>0</v>
      </c>
      <c r="OY117" s="48">
        <f t="shared" si="512"/>
        <v>0</v>
      </c>
      <c r="OZ117" s="48">
        <f t="shared" si="512"/>
        <v>0</v>
      </c>
      <c r="PA117" s="48">
        <f t="shared" si="512"/>
        <v>0</v>
      </c>
      <c r="PB117" s="48">
        <f t="shared" si="512"/>
        <v>0</v>
      </c>
      <c r="PC117" s="48">
        <f t="shared" si="513"/>
        <v>0</v>
      </c>
      <c r="PD117" s="48">
        <f t="shared" si="513"/>
        <v>0</v>
      </c>
      <c r="PE117" s="48">
        <f t="shared" si="513"/>
        <v>0</v>
      </c>
      <c r="PF117" s="48">
        <f t="shared" si="513"/>
        <v>0</v>
      </c>
      <c r="PG117" s="48">
        <f t="shared" si="513"/>
        <v>0</v>
      </c>
      <c r="PH117" s="48">
        <f t="shared" si="513"/>
        <v>0</v>
      </c>
      <c r="PI117" s="48">
        <f t="shared" si="513"/>
        <v>0</v>
      </c>
      <c r="PJ117" s="48">
        <f t="shared" si="513"/>
        <v>0</v>
      </c>
      <c r="PK117" s="48">
        <f t="shared" si="513"/>
        <v>0</v>
      </c>
      <c r="PL117" s="48">
        <f t="shared" si="513"/>
        <v>0</v>
      </c>
      <c r="PM117" s="48">
        <f t="shared" si="513"/>
        <v>0</v>
      </c>
      <c r="PN117" s="48">
        <f t="shared" si="513"/>
        <v>0</v>
      </c>
    </row>
    <row r="118" spans="1:430" x14ac:dyDescent="0.3">
      <c r="A118" s="83" t="s">
        <v>152</v>
      </c>
      <c r="B118" s="84"/>
      <c r="C118" s="84"/>
      <c r="D118" s="85"/>
      <c r="E118" s="90">
        <f>MAX(N126:N318)</f>
        <v>262.47268565826226</v>
      </c>
      <c r="F118" s="90"/>
      <c r="G118" s="12"/>
      <c r="H118" s="12"/>
      <c r="I118" s="12"/>
      <c r="J118" s="12"/>
      <c r="K118" s="12"/>
      <c r="L118" s="12"/>
      <c r="M118" s="12"/>
      <c r="N118" s="22"/>
      <c r="O118" s="12"/>
      <c r="P118" s="12"/>
      <c r="Q118" s="12"/>
      <c r="S118" s="22"/>
      <c r="W118" s="46">
        <v>115</v>
      </c>
      <c r="X118" s="49">
        <f t="shared" si="308"/>
        <v>575</v>
      </c>
      <c r="Y118" s="52" t="str">
        <f t="shared" si="430"/>
        <v/>
      </c>
      <c r="Z118" s="63">
        <f t="shared" si="431"/>
        <v>0</v>
      </c>
      <c r="AA118" s="50">
        <f t="shared" si="474"/>
        <v>0</v>
      </c>
      <c r="AB118" s="50">
        <v>0</v>
      </c>
      <c r="AC118" s="62">
        <f t="shared" si="435"/>
        <v>211.7758949671387</v>
      </c>
      <c r="AD118" s="54"/>
      <c r="AE118" s="46">
        <v>116</v>
      </c>
      <c r="AF118" s="51">
        <f t="shared" si="432"/>
        <v>0</v>
      </c>
      <c r="AG118" s="51">
        <f t="shared" si="476"/>
        <v>0</v>
      </c>
      <c r="AH118" s="51">
        <f t="shared" si="476"/>
        <v>0</v>
      </c>
      <c r="AI118" s="51">
        <f t="shared" si="476"/>
        <v>0</v>
      </c>
      <c r="AJ118" s="51">
        <f t="shared" si="476"/>
        <v>0</v>
      </c>
      <c r="AK118" s="51">
        <f t="shared" si="476"/>
        <v>0</v>
      </c>
      <c r="AL118" s="51">
        <f t="shared" si="476"/>
        <v>0</v>
      </c>
      <c r="AM118" s="51">
        <f t="shared" si="476"/>
        <v>0</v>
      </c>
      <c r="AN118" s="51">
        <f t="shared" si="476"/>
        <v>0</v>
      </c>
      <c r="AO118" s="51">
        <f t="shared" si="476"/>
        <v>0</v>
      </c>
      <c r="AP118" s="51">
        <f t="shared" si="476"/>
        <v>0</v>
      </c>
      <c r="AQ118" s="51">
        <f t="shared" si="477"/>
        <v>0</v>
      </c>
      <c r="AR118" s="51">
        <f t="shared" si="477"/>
        <v>0</v>
      </c>
      <c r="AS118" s="51">
        <f t="shared" si="477"/>
        <v>0</v>
      </c>
      <c r="AT118" s="51">
        <f t="shared" si="477"/>
        <v>0</v>
      </c>
      <c r="AU118" s="51">
        <f t="shared" si="477"/>
        <v>0</v>
      </c>
      <c r="AV118" s="51">
        <f t="shared" si="477"/>
        <v>0</v>
      </c>
      <c r="AW118" s="51">
        <f t="shared" si="477"/>
        <v>0</v>
      </c>
      <c r="AX118" s="51">
        <f t="shared" si="477"/>
        <v>0</v>
      </c>
      <c r="AY118" s="51">
        <f t="shared" si="477"/>
        <v>0</v>
      </c>
      <c r="AZ118" s="51">
        <f t="shared" si="477"/>
        <v>0</v>
      </c>
      <c r="BA118" s="51">
        <f t="shared" si="478"/>
        <v>0</v>
      </c>
      <c r="BB118" s="51">
        <f t="shared" si="478"/>
        <v>0</v>
      </c>
      <c r="BC118" s="51">
        <f t="shared" si="478"/>
        <v>0</v>
      </c>
      <c r="BD118" s="51">
        <f t="shared" si="478"/>
        <v>0</v>
      </c>
      <c r="BE118" s="51">
        <f t="shared" si="478"/>
        <v>0</v>
      </c>
      <c r="BF118" s="51">
        <f t="shared" si="478"/>
        <v>0</v>
      </c>
      <c r="BG118" s="51">
        <f t="shared" si="478"/>
        <v>0</v>
      </c>
      <c r="BH118" s="51">
        <f t="shared" si="478"/>
        <v>0</v>
      </c>
      <c r="BI118" s="51">
        <f t="shared" si="478"/>
        <v>0</v>
      </c>
      <c r="BJ118" s="51">
        <f t="shared" si="478"/>
        <v>0</v>
      </c>
      <c r="BK118" s="51">
        <f t="shared" si="479"/>
        <v>0</v>
      </c>
      <c r="BL118" s="51">
        <f t="shared" si="479"/>
        <v>0</v>
      </c>
      <c r="BM118" s="51">
        <f t="shared" si="479"/>
        <v>0</v>
      </c>
      <c r="BN118" s="51">
        <f t="shared" si="479"/>
        <v>0</v>
      </c>
      <c r="BO118" s="51">
        <f t="shared" si="479"/>
        <v>0</v>
      </c>
      <c r="BP118" s="51">
        <f t="shared" si="479"/>
        <v>0</v>
      </c>
      <c r="BQ118" s="51">
        <f t="shared" si="479"/>
        <v>0</v>
      </c>
      <c r="BR118" s="51">
        <f t="shared" si="479"/>
        <v>0</v>
      </c>
      <c r="BS118" s="51">
        <f t="shared" si="479"/>
        <v>0</v>
      </c>
      <c r="BT118" s="51">
        <f t="shared" si="479"/>
        <v>0</v>
      </c>
      <c r="BU118" s="51">
        <f t="shared" si="480"/>
        <v>0</v>
      </c>
      <c r="BV118" s="51">
        <f t="shared" si="480"/>
        <v>0</v>
      </c>
      <c r="BW118" s="51">
        <f t="shared" si="480"/>
        <v>0</v>
      </c>
      <c r="BX118" s="51">
        <f t="shared" si="480"/>
        <v>0</v>
      </c>
      <c r="BY118" s="51">
        <f t="shared" si="480"/>
        <v>0</v>
      </c>
      <c r="BZ118" s="51">
        <f t="shared" si="480"/>
        <v>0</v>
      </c>
      <c r="CA118" s="51">
        <f t="shared" si="480"/>
        <v>0</v>
      </c>
      <c r="CB118" s="51">
        <f t="shared" si="480"/>
        <v>0</v>
      </c>
      <c r="CC118" s="51">
        <f t="shared" si="480"/>
        <v>0</v>
      </c>
      <c r="CD118" s="51">
        <f t="shared" si="480"/>
        <v>0</v>
      </c>
      <c r="CE118" s="51">
        <f t="shared" si="481"/>
        <v>0</v>
      </c>
      <c r="CF118" s="51">
        <f t="shared" si="481"/>
        <v>0</v>
      </c>
      <c r="CG118" s="51">
        <f t="shared" si="481"/>
        <v>0</v>
      </c>
      <c r="CH118" s="51">
        <f t="shared" si="481"/>
        <v>0</v>
      </c>
      <c r="CI118" s="51">
        <f t="shared" si="481"/>
        <v>0</v>
      </c>
      <c r="CJ118" s="51">
        <f t="shared" si="481"/>
        <v>0</v>
      </c>
      <c r="CK118" s="51">
        <f t="shared" si="481"/>
        <v>0</v>
      </c>
      <c r="CL118" s="51">
        <f t="shared" si="481"/>
        <v>0</v>
      </c>
      <c r="CM118" s="51">
        <f t="shared" si="481"/>
        <v>0</v>
      </c>
      <c r="CN118" s="51">
        <f t="shared" si="481"/>
        <v>0</v>
      </c>
      <c r="CO118" s="51">
        <f t="shared" si="482"/>
        <v>0</v>
      </c>
      <c r="CP118" s="51">
        <f t="shared" si="482"/>
        <v>0</v>
      </c>
      <c r="CQ118" s="51">
        <f t="shared" si="482"/>
        <v>0</v>
      </c>
      <c r="CR118" s="51">
        <f t="shared" si="482"/>
        <v>0</v>
      </c>
      <c r="CS118" s="51">
        <f t="shared" si="482"/>
        <v>0</v>
      </c>
      <c r="CT118" s="51">
        <f t="shared" si="482"/>
        <v>0</v>
      </c>
      <c r="CU118" s="51">
        <f t="shared" si="482"/>
        <v>0</v>
      </c>
      <c r="CV118" s="51">
        <f t="shared" si="482"/>
        <v>0</v>
      </c>
      <c r="CW118" s="51">
        <f t="shared" si="482"/>
        <v>0</v>
      </c>
      <c r="CX118" s="51">
        <f t="shared" si="482"/>
        <v>0</v>
      </c>
      <c r="CY118" s="51">
        <f t="shared" si="483"/>
        <v>0</v>
      </c>
      <c r="CZ118" s="51">
        <f t="shared" si="483"/>
        <v>0</v>
      </c>
      <c r="DA118" s="51">
        <f t="shared" si="483"/>
        <v>0</v>
      </c>
      <c r="DB118" s="51">
        <f t="shared" si="483"/>
        <v>0</v>
      </c>
      <c r="DC118" s="51">
        <f t="shared" si="483"/>
        <v>0</v>
      </c>
      <c r="DD118" s="51">
        <f t="shared" si="483"/>
        <v>0</v>
      </c>
      <c r="DE118" s="51">
        <f t="shared" si="483"/>
        <v>0</v>
      </c>
      <c r="DF118" s="51">
        <f t="shared" si="483"/>
        <v>0</v>
      </c>
      <c r="DG118" s="51">
        <f t="shared" si="483"/>
        <v>0</v>
      </c>
      <c r="DH118" s="51">
        <f t="shared" si="483"/>
        <v>0</v>
      </c>
      <c r="DI118" s="51">
        <f t="shared" si="484"/>
        <v>0</v>
      </c>
      <c r="DJ118" s="51">
        <f t="shared" si="484"/>
        <v>0</v>
      </c>
      <c r="DK118" s="51">
        <f t="shared" si="484"/>
        <v>0</v>
      </c>
      <c r="DL118" s="51">
        <f t="shared" si="484"/>
        <v>0</v>
      </c>
      <c r="DM118" s="51">
        <f t="shared" si="484"/>
        <v>0</v>
      </c>
      <c r="DN118" s="51">
        <f t="shared" si="484"/>
        <v>0</v>
      </c>
      <c r="DO118" s="51">
        <f t="shared" si="484"/>
        <v>0</v>
      </c>
      <c r="DP118" s="51">
        <f t="shared" si="484"/>
        <v>0</v>
      </c>
      <c r="DQ118" s="51">
        <f t="shared" si="484"/>
        <v>0</v>
      </c>
      <c r="DR118" s="51">
        <f t="shared" si="484"/>
        <v>0</v>
      </c>
      <c r="DS118" s="51">
        <f t="shared" si="485"/>
        <v>0</v>
      </c>
      <c r="DT118" s="51">
        <f t="shared" si="485"/>
        <v>0</v>
      </c>
      <c r="DU118" s="51">
        <f t="shared" si="485"/>
        <v>0</v>
      </c>
      <c r="DV118" s="51">
        <f t="shared" si="485"/>
        <v>0</v>
      </c>
      <c r="DW118" s="51">
        <f t="shared" si="485"/>
        <v>1.4372901692793086E-5</v>
      </c>
      <c r="DX118" s="51">
        <f t="shared" si="485"/>
        <v>2.7857067307628778E-5</v>
      </c>
      <c r="DY118" s="51">
        <f t="shared" si="485"/>
        <v>4.1075027703360157E-5</v>
      </c>
      <c r="DZ118" s="51">
        <f t="shared" si="485"/>
        <v>5.9699549011322866E-5</v>
      </c>
      <c r="EA118" s="51">
        <f t="shared" si="485"/>
        <v>8.7540741517313391E-5</v>
      </c>
      <c r="EB118" s="51">
        <f t="shared" si="485"/>
        <v>1.2837388479443857E-4</v>
      </c>
      <c r="EC118" s="51">
        <f t="shared" si="486"/>
        <v>1.8776725283595457E-4</v>
      </c>
      <c r="ED118" s="51">
        <f t="shared" si="486"/>
        <v>2.7490993918839258E-4</v>
      </c>
      <c r="EE118" s="51">
        <f t="shared" si="486"/>
        <v>4.0443968208431289E-4</v>
      </c>
      <c r="EF118" s="51">
        <f t="shared" si="486"/>
        <v>5.9827068957529241E-4</v>
      </c>
      <c r="EG118" s="51">
        <f t="shared" si="486"/>
        <v>8.8742146466493359E-4</v>
      </c>
      <c r="EH118" s="51">
        <f t="shared" si="486"/>
        <v>1.3138426304416823E-3</v>
      </c>
      <c r="EI118" s="51">
        <f t="shared" si="486"/>
        <v>1.9322447552118155E-3</v>
      </c>
      <c r="EJ118" s="51">
        <f t="shared" si="486"/>
        <v>2.9578823769679957E-3</v>
      </c>
      <c r="EK118" s="51">
        <f t="shared" si="486"/>
        <v>4.3725776573519236E-3</v>
      </c>
      <c r="EL118" s="51">
        <f t="shared" si="486"/>
        <v>5.6037913669719245E-3</v>
      </c>
      <c r="EM118" s="51">
        <f t="shared" si="487"/>
        <v>6.0067150249743864E-3</v>
      </c>
      <c r="EN118" s="51">
        <f t="shared" si="487"/>
        <v>5.0334268353983951E-3</v>
      </c>
      <c r="EO118" s="51">
        <f t="shared" si="487"/>
        <v>2.648818732339102E-3</v>
      </c>
      <c r="EP118" s="51">
        <f t="shared" si="487"/>
        <v>7.6072713075802073E-4</v>
      </c>
      <c r="EQ118" s="51">
        <f t="shared" si="487"/>
        <v>0</v>
      </c>
      <c r="ER118" s="51">
        <f t="shared" si="487"/>
        <v>0</v>
      </c>
      <c r="ES118" s="51">
        <f t="shared" si="487"/>
        <v>0</v>
      </c>
      <c r="ET118" s="51">
        <f t="shared" si="487"/>
        <v>0</v>
      </c>
      <c r="EU118" s="51">
        <f t="shared" si="487"/>
        <v>0</v>
      </c>
      <c r="EV118" s="51">
        <f t="shared" si="487"/>
        <v>0</v>
      </c>
      <c r="EW118" s="51">
        <f t="shared" si="488"/>
        <v>0</v>
      </c>
      <c r="EX118" s="51">
        <f t="shared" si="488"/>
        <v>0</v>
      </c>
      <c r="EY118" s="51">
        <f t="shared" si="488"/>
        <v>0</v>
      </c>
      <c r="EZ118" s="51">
        <f t="shared" si="488"/>
        <v>0</v>
      </c>
      <c r="FA118" s="51">
        <f t="shared" si="488"/>
        <v>0</v>
      </c>
      <c r="FB118" s="51">
        <f t="shared" si="488"/>
        <v>0</v>
      </c>
      <c r="FC118" s="51">
        <f t="shared" si="488"/>
        <v>0</v>
      </c>
      <c r="FD118" s="51">
        <f t="shared" si="488"/>
        <v>0</v>
      </c>
      <c r="FE118" s="51">
        <f t="shared" si="488"/>
        <v>0</v>
      </c>
      <c r="FF118" s="51">
        <f t="shared" si="488"/>
        <v>0</v>
      </c>
      <c r="FG118" s="51">
        <f t="shared" si="489"/>
        <v>0</v>
      </c>
      <c r="FH118" s="51">
        <f t="shared" si="489"/>
        <v>0</v>
      </c>
      <c r="FI118" s="51">
        <f t="shared" si="489"/>
        <v>0</v>
      </c>
      <c r="FJ118" s="51">
        <f t="shared" si="489"/>
        <v>0</v>
      </c>
      <c r="FK118" s="51">
        <f t="shared" si="489"/>
        <v>0</v>
      </c>
      <c r="FL118" s="51">
        <f t="shared" si="489"/>
        <v>0</v>
      </c>
      <c r="FM118" s="51">
        <f t="shared" si="489"/>
        <v>0</v>
      </c>
      <c r="FN118" s="51">
        <f t="shared" si="489"/>
        <v>0</v>
      </c>
      <c r="FO118" s="51">
        <f t="shared" si="489"/>
        <v>0</v>
      </c>
      <c r="FP118" s="51">
        <f t="shared" si="489"/>
        <v>0</v>
      </c>
      <c r="FQ118" s="51">
        <f t="shared" si="490"/>
        <v>0</v>
      </c>
      <c r="FR118" s="51">
        <f t="shared" si="490"/>
        <v>0</v>
      </c>
      <c r="FS118" s="51">
        <f t="shared" si="490"/>
        <v>0</v>
      </c>
      <c r="FT118" s="51">
        <f t="shared" si="490"/>
        <v>0</v>
      </c>
      <c r="FU118" s="51">
        <f t="shared" si="490"/>
        <v>0</v>
      </c>
      <c r="FV118" s="51">
        <f t="shared" si="490"/>
        <v>0</v>
      </c>
      <c r="FW118" s="51">
        <f t="shared" si="490"/>
        <v>0</v>
      </c>
      <c r="FX118" s="51">
        <f t="shared" si="490"/>
        <v>0</v>
      </c>
      <c r="FY118" s="51">
        <f t="shared" si="490"/>
        <v>0</v>
      </c>
      <c r="FZ118" s="51">
        <f t="shared" si="490"/>
        <v>0</v>
      </c>
      <c r="GA118" s="51">
        <f t="shared" si="491"/>
        <v>0</v>
      </c>
      <c r="GB118" s="51">
        <f t="shared" si="491"/>
        <v>0</v>
      </c>
      <c r="GC118" s="51">
        <f t="shared" si="491"/>
        <v>0</v>
      </c>
      <c r="GD118" s="51">
        <f t="shared" si="491"/>
        <v>0</v>
      </c>
      <c r="GE118" s="51">
        <f t="shared" si="491"/>
        <v>0</v>
      </c>
      <c r="GF118" s="51">
        <f t="shared" si="491"/>
        <v>0</v>
      </c>
      <c r="GG118" s="51">
        <f t="shared" si="491"/>
        <v>0</v>
      </c>
      <c r="GH118" s="51">
        <f t="shared" si="491"/>
        <v>0</v>
      </c>
      <c r="GI118" s="51">
        <f t="shared" si="491"/>
        <v>0</v>
      </c>
      <c r="GJ118" s="51">
        <f t="shared" si="491"/>
        <v>0</v>
      </c>
      <c r="GK118" s="51">
        <f t="shared" si="492"/>
        <v>0</v>
      </c>
      <c r="GL118" s="51">
        <f t="shared" si="492"/>
        <v>0</v>
      </c>
      <c r="GM118" s="51">
        <f t="shared" si="492"/>
        <v>0</v>
      </c>
      <c r="GN118" s="51">
        <f t="shared" si="492"/>
        <v>0</v>
      </c>
      <c r="GO118" s="51">
        <f t="shared" si="492"/>
        <v>0</v>
      </c>
      <c r="GP118" s="51">
        <f t="shared" si="492"/>
        <v>0</v>
      </c>
      <c r="GQ118" s="51">
        <f t="shared" si="492"/>
        <v>0</v>
      </c>
      <c r="GR118" s="51">
        <f t="shared" si="492"/>
        <v>0</v>
      </c>
      <c r="GS118" s="51">
        <f t="shared" si="492"/>
        <v>0</v>
      </c>
      <c r="GT118" s="51">
        <f t="shared" si="492"/>
        <v>0</v>
      </c>
      <c r="GU118" s="51">
        <f t="shared" si="493"/>
        <v>0</v>
      </c>
      <c r="GV118" s="51">
        <f t="shared" si="493"/>
        <v>0</v>
      </c>
      <c r="GW118" s="51">
        <f t="shared" si="493"/>
        <v>0</v>
      </c>
      <c r="GX118" s="51">
        <f t="shared" si="493"/>
        <v>0</v>
      </c>
      <c r="GY118" s="51">
        <f t="shared" si="493"/>
        <v>0</v>
      </c>
      <c r="GZ118" s="51">
        <f t="shared" si="493"/>
        <v>0</v>
      </c>
      <c r="HA118" s="51">
        <f t="shared" si="493"/>
        <v>0</v>
      </c>
      <c r="HB118" s="51">
        <f t="shared" si="493"/>
        <v>0</v>
      </c>
      <c r="HC118" s="51">
        <f t="shared" si="493"/>
        <v>0</v>
      </c>
      <c r="HD118" s="51">
        <f t="shared" si="493"/>
        <v>0</v>
      </c>
      <c r="HE118" s="51">
        <f t="shared" si="494"/>
        <v>0</v>
      </c>
      <c r="HF118" s="51">
        <f t="shared" si="494"/>
        <v>0</v>
      </c>
      <c r="HG118" s="51">
        <f t="shared" si="494"/>
        <v>0</v>
      </c>
      <c r="HH118" s="51">
        <f t="shared" si="494"/>
        <v>0</v>
      </c>
      <c r="HI118" s="51">
        <f t="shared" si="494"/>
        <v>0</v>
      </c>
      <c r="HJ118" s="51">
        <f t="shared" si="494"/>
        <v>0</v>
      </c>
      <c r="HK118" s="51">
        <f t="shared" si="494"/>
        <v>0</v>
      </c>
      <c r="HL118" s="51">
        <f t="shared" si="494"/>
        <v>0</v>
      </c>
      <c r="HM118" s="51">
        <f t="shared" si="494"/>
        <v>0</v>
      </c>
      <c r="HN118" s="51">
        <f t="shared" si="494"/>
        <v>0</v>
      </c>
      <c r="HO118" s="51">
        <f t="shared" si="494"/>
        <v>0</v>
      </c>
      <c r="HP118" s="51">
        <f t="shared" si="494"/>
        <v>0</v>
      </c>
      <c r="HR118" s="46">
        <v>115</v>
      </c>
      <c r="HS118" s="49">
        <f t="shared" si="310"/>
        <v>575</v>
      </c>
      <c r="HT118" s="52" t="str">
        <f t="shared" si="311"/>
        <v/>
      </c>
      <c r="HU118" s="63">
        <f t="shared" si="312"/>
        <v>0</v>
      </c>
      <c r="HV118" s="50">
        <f t="shared" si="475"/>
        <v>0</v>
      </c>
      <c r="HW118" s="50" t="str">
        <f t="shared" si="433"/>
        <v>09:35</v>
      </c>
      <c r="HX118" s="50">
        <v>0</v>
      </c>
      <c r="HY118" s="62">
        <f>HY117+HX118*Escenario1!$D$15*0.06</f>
        <v>468.72665229745769</v>
      </c>
      <c r="HZ118" s="50">
        <f t="shared" si="313"/>
        <v>0</v>
      </c>
      <c r="IA118" s="64">
        <f>IA117+HZ118*Escenario1!$D$15*0.06</f>
        <v>258.16395932323189</v>
      </c>
      <c r="IB118" s="54"/>
      <c r="IC118" s="47">
        <v>116</v>
      </c>
      <c r="ID118" s="48">
        <f t="shared" si="434"/>
        <v>0</v>
      </c>
      <c r="IE118" s="48">
        <f t="shared" si="495"/>
        <v>0</v>
      </c>
      <c r="IF118" s="48">
        <f t="shared" si="495"/>
        <v>0</v>
      </c>
      <c r="IG118" s="48">
        <f t="shared" si="495"/>
        <v>0</v>
      </c>
      <c r="IH118" s="48">
        <f t="shared" si="495"/>
        <v>0</v>
      </c>
      <c r="II118" s="48">
        <f t="shared" si="495"/>
        <v>0</v>
      </c>
      <c r="IJ118" s="48">
        <f t="shared" si="495"/>
        <v>0</v>
      </c>
      <c r="IK118" s="48">
        <f t="shared" si="495"/>
        <v>0</v>
      </c>
      <c r="IL118" s="48">
        <f t="shared" si="495"/>
        <v>0</v>
      </c>
      <c r="IM118" s="48">
        <f t="shared" si="495"/>
        <v>0</v>
      </c>
      <c r="IN118" s="48">
        <f t="shared" si="495"/>
        <v>0</v>
      </c>
      <c r="IO118" s="48">
        <f t="shared" si="496"/>
        <v>0</v>
      </c>
      <c r="IP118" s="48">
        <f t="shared" si="496"/>
        <v>0</v>
      </c>
      <c r="IQ118" s="48">
        <f t="shared" si="496"/>
        <v>0</v>
      </c>
      <c r="IR118" s="48">
        <f t="shared" si="496"/>
        <v>0</v>
      </c>
      <c r="IS118" s="48">
        <f t="shared" si="496"/>
        <v>0</v>
      </c>
      <c r="IT118" s="48">
        <f t="shared" si="496"/>
        <v>0</v>
      </c>
      <c r="IU118" s="48">
        <f t="shared" si="496"/>
        <v>0</v>
      </c>
      <c r="IV118" s="48">
        <f t="shared" si="496"/>
        <v>0</v>
      </c>
      <c r="IW118" s="48">
        <f t="shared" si="496"/>
        <v>0</v>
      </c>
      <c r="IX118" s="48">
        <f t="shared" si="496"/>
        <v>0</v>
      </c>
      <c r="IY118" s="48">
        <f t="shared" si="497"/>
        <v>0</v>
      </c>
      <c r="IZ118" s="48">
        <f t="shared" si="497"/>
        <v>0</v>
      </c>
      <c r="JA118" s="48">
        <f t="shared" si="497"/>
        <v>0</v>
      </c>
      <c r="JB118" s="48">
        <f t="shared" si="497"/>
        <v>0</v>
      </c>
      <c r="JC118" s="48">
        <f t="shared" si="497"/>
        <v>0</v>
      </c>
      <c r="JD118" s="48">
        <f t="shared" si="497"/>
        <v>0</v>
      </c>
      <c r="JE118" s="48">
        <f t="shared" si="497"/>
        <v>0</v>
      </c>
      <c r="JF118" s="48">
        <f t="shared" si="497"/>
        <v>0</v>
      </c>
      <c r="JG118" s="48">
        <f t="shared" si="497"/>
        <v>0</v>
      </c>
      <c r="JH118" s="48">
        <f t="shared" si="497"/>
        <v>0</v>
      </c>
      <c r="JI118" s="48">
        <f t="shared" si="498"/>
        <v>0</v>
      </c>
      <c r="JJ118" s="48">
        <f t="shared" si="498"/>
        <v>0</v>
      </c>
      <c r="JK118" s="48">
        <f t="shared" si="498"/>
        <v>0</v>
      </c>
      <c r="JL118" s="48">
        <f t="shared" si="498"/>
        <v>0</v>
      </c>
      <c r="JM118" s="48">
        <f t="shared" si="498"/>
        <v>0</v>
      </c>
      <c r="JN118" s="48">
        <f t="shared" si="498"/>
        <v>0</v>
      </c>
      <c r="JO118" s="48">
        <f t="shared" si="498"/>
        <v>0</v>
      </c>
      <c r="JP118" s="48">
        <f t="shared" si="498"/>
        <v>0</v>
      </c>
      <c r="JQ118" s="48">
        <f t="shared" si="498"/>
        <v>0</v>
      </c>
      <c r="JR118" s="48">
        <f t="shared" si="498"/>
        <v>0</v>
      </c>
      <c r="JS118" s="48">
        <f t="shared" si="499"/>
        <v>0</v>
      </c>
      <c r="JT118" s="48">
        <f t="shared" si="499"/>
        <v>0</v>
      </c>
      <c r="JU118" s="48">
        <f t="shared" si="499"/>
        <v>0</v>
      </c>
      <c r="JV118" s="48">
        <f t="shared" si="499"/>
        <v>0</v>
      </c>
      <c r="JW118" s="48">
        <f t="shared" si="499"/>
        <v>0</v>
      </c>
      <c r="JX118" s="48">
        <f t="shared" si="499"/>
        <v>0</v>
      </c>
      <c r="JY118" s="48">
        <f t="shared" si="499"/>
        <v>0</v>
      </c>
      <c r="JZ118" s="48">
        <f t="shared" si="499"/>
        <v>0</v>
      </c>
      <c r="KA118" s="48">
        <f t="shared" si="499"/>
        <v>0</v>
      </c>
      <c r="KB118" s="48">
        <f t="shared" si="499"/>
        <v>0</v>
      </c>
      <c r="KC118" s="48">
        <f t="shared" si="500"/>
        <v>0</v>
      </c>
      <c r="KD118" s="48">
        <f t="shared" si="500"/>
        <v>0</v>
      </c>
      <c r="KE118" s="48">
        <f t="shared" si="500"/>
        <v>0</v>
      </c>
      <c r="KF118" s="48">
        <f t="shared" si="500"/>
        <v>0</v>
      </c>
      <c r="KG118" s="48">
        <f t="shared" si="500"/>
        <v>0</v>
      </c>
      <c r="KH118" s="48">
        <f t="shared" si="500"/>
        <v>0</v>
      </c>
      <c r="KI118" s="48">
        <f t="shared" si="500"/>
        <v>0</v>
      </c>
      <c r="KJ118" s="48">
        <f t="shared" si="500"/>
        <v>0</v>
      </c>
      <c r="KK118" s="48">
        <f t="shared" si="500"/>
        <v>0</v>
      </c>
      <c r="KL118" s="48">
        <f t="shared" si="500"/>
        <v>0</v>
      </c>
      <c r="KM118" s="48">
        <f t="shared" si="501"/>
        <v>0</v>
      </c>
      <c r="KN118" s="48">
        <f t="shared" si="501"/>
        <v>0</v>
      </c>
      <c r="KO118" s="48">
        <f t="shared" si="501"/>
        <v>0</v>
      </c>
      <c r="KP118" s="48">
        <f t="shared" si="501"/>
        <v>0</v>
      </c>
      <c r="KQ118" s="48">
        <f t="shared" si="501"/>
        <v>0</v>
      </c>
      <c r="KR118" s="48">
        <f t="shared" si="501"/>
        <v>0</v>
      </c>
      <c r="KS118" s="48">
        <f t="shared" si="501"/>
        <v>0</v>
      </c>
      <c r="KT118" s="48">
        <f t="shared" si="501"/>
        <v>0</v>
      </c>
      <c r="KU118" s="48">
        <f t="shared" si="501"/>
        <v>0</v>
      </c>
      <c r="KV118" s="48">
        <f t="shared" si="501"/>
        <v>0</v>
      </c>
      <c r="KW118" s="48">
        <f t="shared" si="502"/>
        <v>0</v>
      </c>
      <c r="KX118" s="48">
        <f t="shared" si="502"/>
        <v>0</v>
      </c>
      <c r="KY118" s="48">
        <f t="shared" si="502"/>
        <v>0</v>
      </c>
      <c r="KZ118" s="48">
        <f t="shared" si="502"/>
        <v>0</v>
      </c>
      <c r="LA118" s="48">
        <f t="shared" si="502"/>
        <v>0</v>
      </c>
      <c r="LB118" s="48">
        <f t="shared" si="502"/>
        <v>0</v>
      </c>
      <c r="LC118" s="48">
        <f t="shared" si="502"/>
        <v>0</v>
      </c>
      <c r="LD118" s="48">
        <f t="shared" si="502"/>
        <v>0</v>
      </c>
      <c r="LE118" s="48">
        <f t="shared" si="502"/>
        <v>0</v>
      </c>
      <c r="LF118" s="48">
        <f t="shared" si="502"/>
        <v>0</v>
      </c>
      <c r="LG118" s="48">
        <f t="shared" si="503"/>
        <v>0</v>
      </c>
      <c r="LH118" s="48">
        <f t="shared" si="503"/>
        <v>0</v>
      </c>
      <c r="LI118" s="48">
        <f t="shared" si="503"/>
        <v>0</v>
      </c>
      <c r="LJ118" s="48">
        <f t="shared" si="503"/>
        <v>0</v>
      </c>
      <c r="LK118" s="48">
        <f t="shared" si="503"/>
        <v>0</v>
      </c>
      <c r="LL118" s="48">
        <f t="shared" si="503"/>
        <v>0</v>
      </c>
      <c r="LM118" s="48">
        <f t="shared" si="503"/>
        <v>0</v>
      </c>
      <c r="LN118" s="48">
        <f t="shared" si="503"/>
        <v>0</v>
      </c>
      <c r="LO118" s="48">
        <f t="shared" si="503"/>
        <v>0</v>
      </c>
      <c r="LP118" s="48">
        <f t="shared" si="503"/>
        <v>0</v>
      </c>
      <c r="LQ118" s="48">
        <f t="shared" si="504"/>
        <v>0</v>
      </c>
      <c r="LR118" s="48">
        <f t="shared" si="504"/>
        <v>0</v>
      </c>
      <c r="LS118" s="48">
        <f t="shared" si="504"/>
        <v>0</v>
      </c>
      <c r="LT118" s="48">
        <f t="shared" si="504"/>
        <v>0</v>
      </c>
      <c r="LU118" s="48">
        <f t="shared" si="504"/>
        <v>0</v>
      </c>
      <c r="LV118" s="48">
        <f t="shared" si="504"/>
        <v>0</v>
      </c>
      <c r="LW118" s="48">
        <f t="shared" si="504"/>
        <v>0</v>
      </c>
      <c r="LX118" s="48">
        <f t="shared" si="504"/>
        <v>0</v>
      </c>
      <c r="LY118" s="48">
        <f t="shared" si="504"/>
        <v>0</v>
      </c>
      <c r="LZ118" s="48">
        <f t="shared" si="504"/>
        <v>0</v>
      </c>
      <c r="MA118" s="48">
        <f t="shared" si="505"/>
        <v>0</v>
      </c>
      <c r="MB118" s="48">
        <f t="shared" si="505"/>
        <v>0</v>
      </c>
      <c r="MC118" s="48">
        <f t="shared" si="505"/>
        <v>0</v>
      </c>
      <c r="MD118" s="48">
        <f t="shared" si="505"/>
        <v>0</v>
      </c>
      <c r="ME118" s="48">
        <f t="shared" si="505"/>
        <v>0</v>
      </c>
      <c r="MF118" s="48">
        <f t="shared" si="505"/>
        <v>4.4751983576649488E-5</v>
      </c>
      <c r="MG118" s="48">
        <f t="shared" si="505"/>
        <v>1.1151658490373781E-4</v>
      </c>
      <c r="MH118" s="48">
        <f t="shared" si="505"/>
        <v>2.5595687974807398E-4</v>
      </c>
      <c r="MI118" s="48">
        <f t="shared" si="505"/>
        <v>5.8604981628922268E-4</v>
      </c>
      <c r="MJ118" s="48">
        <f t="shared" si="505"/>
        <v>1.3658629589843377E-3</v>
      </c>
      <c r="MK118" s="48">
        <f t="shared" si="506"/>
        <v>3.2093238342923826E-3</v>
      </c>
      <c r="ML118" s="48">
        <f t="shared" si="506"/>
        <v>7.8504339864859992E-3</v>
      </c>
      <c r="MM118" s="48">
        <f t="shared" si="506"/>
        <v>1.2976985830460603E-2</v>
      </c>
      <c r="MN118" s="48">
        <f t="shared" si="506"/>
        <v>6.7154609757989992E-3</v>
      </c>
      <c r="MO118" s="48">
        <f t="shared" si="506"/>
        <v>0</v>
      </c>
      <c r="MP118" s="48">
        <f t="shared" si="506"/>
        <v>0</v>
      </c>
      <c r="MQ118" s="48">
        <f t="shared" si="506"/>
        <v>0</v>
      </c>
      <c r="MR118" s="48">
        <f t="shared" si="506"/>
        <v>0</v>
      </c>
      <c r="MS118" s="48">
        <f t="shared" si="506"/>
        <v>0</v>
      </c>
      <c r="MT118" s="48">
        <f t="shared" si="506"/>
        <v>0</v>
      </c>
      <c r="MU118" s="48">
        <f t="shared" si="507"/>
        <v>0</v>
      </c>
      <c r="MV118" s="48">
        <f t="shared" si="507"/>
        <v>0</v>
      </c>
      <c r="MW118" s="48">
        <f t="shared" si="507"/>
        <v>0</v>
      </c>
      <c r="MX118" s="48">
        <f t="shared" si="507"/>
        <v>0</v>
      </c>
      <c r="MY118" s="48">
        <f t="shared" si="507"/>
        <v>0</v>
      </c>
      <c r="MZ118" s="48">
        <f t="shared" si="507"/>
        <v>0</v>
      </c>
      <c r="NA118" s="48">
        <f t="shared" si="507"/>
        <v>0</v>
      </c>
      <c r="NB118" s="48">
        <f t="shared" si="507"/>
        <v>0</v>
      </c>
      <c r="NC118" s="48">
        <f t="shared" si="507"/>
        <v>0</v>
      </c>
      <c r="ND118" s="48">
        <f t="shared" si="507"/>
        <v>0</v>
      </c>
      <c r="NE118" s="48">
        <f t="shared" si="508"/>
        <v>0</v>
      </c>
      <c r="NF118" s="48">
        <f t="shared" si="508"/>
        <v>0</v>
      </c>
      <c r="NG118" s="48">
        <f t="shared" si="508"/>
        <v>0</v>
      </c>
      <c r="NH118" s="48">
        <f t="shared" si="508"/>
        <v>0</v>
      </c>
      <c r="NI118" s="48">
        <f t="shared" si="508"/>
        <v>0</v>
      </c>
      <c r="NJ118" s="48">
        <f t="shared" si="508"/>
        <v>0</v>
      </c>
      <c r="NK118" s="48">
        <f t="shared" si="508"/>
        <v>0</v>
      </c>
      <c r="NL118" s="48">
        <f t="shared" si="508"/>
        <v>0</v>
      </c>
      <c r="NM118" s="48">
        <f t="shared" si="508"/>
        <v>0</v>
      </c>
      <c r="NN118" s="48">
        <f t="shared" si="508"/>
        <v>0</v>
      </c>
      <c r="NO118" s="48">
        <f t="shared" si="509"/>
        <v>0</v>
      </c>
      <c r="NP118" s="48">
        <f t="shared" si="509"/>
        <v>0</v>
      </c>
      <c r="NQ118" s="48">
        <f t="shared" si="509"/>
        <v>0</v>
      </c>
      <c r="NR118" s="48">
        <f t="shared" si="509"/>
        <v>0</v>
      </c>
      <c r="NS118" s="48">
        <f t="shared" si="509"/>
        <v>0</v>
      </c>
      <c r="NT118" s="48">
        <f t="shared" si="509"/>
        <v>0</v>
      </c>
      <c r="NU118" s="48">
        <f t="shared" si="509"/>
        <v>0</v>
      </c>
      <c r="NV118" s="48">
        <f t="shared" si="509"/>
        <v>0</v>
      </c>
      <c r="NW118" s="48">
        <f t="shared" si="509"/>
        <v>0</v>
      </c>
      <c r="NX118" s="48">
        <f t="shared" si="509"/>
        <v>0</v>
      </c>
      <c r="NY118" s="48">
        <f t="shared" si="510"/>
        <v>0</v>
      </c>
      <c r="NZ118" s="48">
        <f t="shared" si="510"/>
        <v>0</v>
      </c>
      <c r="OA118" s="48">
        <f t="shared" si="510"/>
        <v>0</v>
      </c>
      <c r="OB118" s="48">
        <f t="shared" si="510"/>
        <v>0</v>
      </c>
      <c r="OC118" s="48">
        <f t="shared" si="510"/>
        <v>0</v>
      </c>
      <c r="OD118" s="48">
        <f t="shared" si="510"/>
        <v>0</v>
      </c>
      <c r="OE118" s="48">
        <f t="shared" si="510"/>
        <v>0</v>
      </c>
      <c r="OF118" s="48">
        <f t="shared" si="510"/>
        <v>0</v>
      </c>
      <c r="OG118" s="48">
        <f t="shared" si="510"/>
        <v>0</v>
      </c>
      <c r="OH118" s="48">
        <f t="shared" si="510"/>
        <v>0</v>
      </c>
      <c r="OI118" s="48">
        <f t="shared" si="511"/>
        <v>0</v>
      </c>
      <c r="OJ118" s="48">
        <f t="shared" si="511"/>
        <v>0</v>
      </c>
      <c r="OK118" s="48">
        <f t="shared" si="511"/>
        <v>0</v>
      </c>
      <c r="OL118" s="48">
        <f t="shared" si="511"/>
        <v>0</v>
      </c>
      <c r="OM118" s="48">
        <f t="shared" si="511"/>
        <v>0</v>
      </c>
      <c r="ON118" s="48">
        <f t="shared" si="511"/>
        <v>0</v>
      </c>
      <c r="OO118" s="48">
        <f t="shared" si="511"/>
        <v>0</v>
      </c>
      <c r="OP118" s="48">
        <f t="shared" si="511"/>
        <v>0</v>
      </c>
      <c r="OQ118" s="48">
        <f t="shared" si="511"/>
        <v>0</v>
      </c>
      <c r="OR118" s="48">
        <f t="shared" si="511"/>
        <v>0</v>
      </c>
      <c r="OS118" s="48">
        <f t="shared" si="512"/>
        <v>0</v>
      </c>
      <c r="OT118" s="48">
        <f t="shared" si="512"/>
        <v>0</v>
      </c>
      <c r="OU118" s="48">
        <f t="shared" si="512"/>
        <v>0</v>
      </c>
      <c r="OV118" s="48">
        <f t="shared" si="512"/>
        <v>0</v>
      </c>
      <c r="OW118" s="48">
        <f t="shared" si="512"/>
        <v>0</v>
      </c>
      <c r="OX118" s="48">
        <f t="shared" si="512"/>
        <v>0</v>
      </c>
      <c r="OY118" s="48">
        <f t="shared" si="512"/>
        <v>0</v>
      </c>
      <c r="OZ118" s="48">
        <f t="shared" si="512"/>
        <v>0</v>
      </c>
      <c r="PA118" s="48">
        <f t="shared" si="512"/>
        <v>0</v>
      </c>
      <c r="PB118" s="48">
        <f t="shared" si="512"/>
        <v>0</v>
      </c>
      <c r="PC118" s="48">
        <f t="shared" si="513"/>
        <v>0</v>
      </c>
      <c r="PD118" s="48">
        <f t="shared" si="513"/>
        <v>0</v>
      </c>
      <c r="PE118" s="48">
        <f t="shared" si="513"/>
        <v>0</v>
      </c>
      <c r="PF118" s="48">
        <f t="shared" si="513"/>
        <v>0</v>
      </c>
      <c r="PG118" s="48">
        <f t="shared" si="513"/>
        <v>0</v>
      </c>
      <c r="PH118" s="48">
        <f t="shared" si="513"/>
        <v>0</v>
      </c>
      <c r="PI118" s="48">
        <f t="shared" si="513"/>
        <v>0</v>
      </c>
      <c r="PJ118" s="48">
        <f t="shared" si="513"/>
        <v>0</v>
      </c>
      <c r="PK118" s="48">
        <f t="shared" si="513"/>
        <v>0</v>
      </c>
      <c r="PL118" s="48">
        <f t="shared" si="513"/>
        <v>0</v>
      </c>
      <c r="PM118" s="48">
        <f t="shared" si="513"/>
        <v>0</v>
      </c>
      <c r="PN118" s="48">
        <f t="shared" si="513"/>
        <v>0</v>
      </c>
    </row>
    <row r="119" spans="1:430" x14ac:dyDescent="0.3">
      <c r="A119" s="83" t="s">
        <v>73</v>
      </c>
      <c r="B119" s="84"/>
      <c r="C119" s="84"/>
      <c r="D119" s="85"/>
      <c r="E119" s="90">
        <f>IFERROR(INDEX(A126:A585,MATCH(0,$S$126:$S$585,0),1)/60,"Mas de 38 horas")</f>
        <v>26.333333333333332</v>
      </c>
      <c r="F119" s="90"/>
      <c r="G119" s="7"/>
      <c r="H119" s="12"/>
      <c r="I119" s="12"/>
      <c r="J119" s="12"/>
      <c r="K119" s="12"/>
      <c r="L119" s="12"/>
      <c r="M119" s="12"/>
      <c r="N119" s="22"/>
      <c r="O119" s="12"/>
      <c r="P119" s="12"/>
      <c r="Q119" s="12"/>
      <c r="S119" s="22"/>
      <c r="W119" s="46">
        <v>116</v>
      </c>
      <c r="X119" s="49">
        <f t="shared" si="308"/>
        <v>580</v>
      </c>
      <c r="Y119" s="52" t="str">
        <f t="shared" si="430"/>
        <v/>
      </c>
      <c r="Z119" s="63">
        <f t="shared" si="431"/>
        <v>0</v>
      </c>
      <c r="AA119" s="50">
        <f t="shared" si="474"/>
        <v>0</v>
      </c>
      <c r="AB119" s="50">
        <v>0</v>
      </c>
      <c r="AC119" s="62">
        <f t="shared" si="435"/>
        <v>211.7758949671387</v>
      </c>
      <c r="AD119" s="54"/>
      <c r="AE119" s="46">
        <v>117</v>
      </c>
      <c r="AF119" s="51">
        <f t="shared" si="432"/>
        <v>0</v>
      </c>
      <c r="AG119" s="51">
        <f t="shared" si="476"/>
        <v>0</v>
      </c>
      <c r="AH119" s="51">
        <f t="shared" si="476"/>
        <v>0</v>
      </c>
      <c r="AI119" s="51">
        <f t="shared" si="476"/>
        <v>0</v>
      </c>
      <c r="AJ119" s="51">
        <f t="shared" si="476"/>
        <v>0</v>
      </c>
      <c r="AK119" s="51">
        <f t="shared" si="476"/>
        <v>0</v>
      </c>
      <c r="AL119" s="51">
        <f t="shared" si="476"/>
        <v>0</v>
      </c>
      <c r="AM119" s="51">
        <f t="shared" si="476"/>
        <v>0</v>
      </c>
      <c r="AN119" s="51">
        <f t="shared" si="476"/>
        <v>0</v>
      </c>
      <c r="AO119" s="51">
        <f t="shared" si="476"/>
        <v>0</v>
      </c>
      <c r="AP119" s="51">
        <f t="shared" si="476"/>
        <v>0</v>
      </c>
      <c r="AQ119" s="51">
        <f t="shared" si="477"/>
        <v>0</v>
      </c>
      <c r="AR119" s="51">
        <f t="shared" si="477"/>
        <v>0</v>
      </c>
      <c r="AS119" s="51">
        <f t="shared" si="477"/>
        <v>0</v>
      </c>
      <c r="AT119" s="51">
        <f t="shared" si="477"/>
        <v>0</v>
      </c>
      <c r="AU119" s="51">
        <f t="shared" si="477"/>
        <v>0</v>
      </c>
      <c r="AV119" s="51">
        <f t="shared" si="477"/>
        <v>0</v>
      </c>
      <c r="AW119" s="51">
        <f t="shared" si="477"/>
        <v>0</v>
      </c>
      <c r="AX119" s="51">
        <f t="shared" si="477"/>
        <v>0</v>
      </c>
      <c r="AY119" s="51">
        <f t="shared" si="477"/>
        <v>0</v>
      </c>
      <c r="AZ119" s="51">
        <f t="shared" si="477"/>
        <v>0</v>
      </c>
      <c r="BA119" s="51">
        <f t="shared" si="478"/>
        <v>0</v>
      </c>
      <c r="BB119" s="51">
        <f t="shared" si="478"/>
        <v>0</v>
      </c>
      <c r="BC119" s="51">
        <f t="shared" si="478"/>
        <v>0</v>
      </c>
      <c r="BD119" s="51">
        <f t="shared" si="478"/>
        <v>0</v>
      </c>
      <c r="BE119" s="51">
        <f t="shared" si="478"/>
        <v>0</v>
      </c>
      <c r="BF119" s="51">
        <f t="shared" si="478"/>
        <v>0</v>
      </c>
      <c r="BG119" s="51">
        <f t="shared" si="478"/>
        <v>0</v>
      </c>
      <c r="BH119" s="51">
        <f t="shared" si="478"/>
        <v>0</v>
      </c>
      <c r="BI119" s="51">
        <f t="shared" si="478"/>
        <v>0</v>
      </c>
      <c r="BJ119" s="51">
        <f t="shared" si="478"/>
        <v>0</v>
      </c>
      <c r="BK119" s="51">
        <f t="shared" si="479"/>
        <v>0</v>
      </c>
      <c r="BL119" s="51">
        <f t="shared" si="479"/>
        <v>0</v>
      </c>
      <c r="BM119" s="51">
        <f t="shared" si="479"/>
        <v>0</v>
      </c>
      <c r="BN119" s="51">
        <f t="shared" si="479"/>
        <v>0</v>
      </c>
      <c r="BO119" s="51">
        <f t="shared" si="479"/>
        <v>0</v>
      </c>
      <c r="BP119" s="51">
        <f t="shared" si="479"/>
        <v>0</v>
      </c>
      <c r="BQ119" s="51">
        <f t="shared" si="479"/>
        <v>0</v>
      </c>
      <c r="BR119" s="51">
        <f t="shared" si="479"/>
        <v>0</v>
      </c>
      <c r="BS119" s="51">
        <f t="shared" si="479"/>
        <v>0</v>
      </c>
      <c r="BT119" s="51">
        <f t="shared" si="479"/>
        <v>0</v>
      </c>
      <c r="BU119" s="51">
        <f t="shared" si="480"/>
        <v>0</v>
      </c>
      <c r="BV119" s="51">
        <f t="shared" si="480"/>
        <v>0</v>
      </c>
      <c r="BW119" s="51">
        <f t="shared" si="480"/>
        <v>0</v>
      </c>
      <c r="BX119" s="51">
        <f t="shared" si="480"/>
        <v>0</v>
      </c>
      <c r="BY119" s="51">
        <f t="shared" si="480"/>
        <v>0</v>
      </c>
      <c r="BZ119" s="51">
        <f t="shared" si="480"/>
        <v>0</v>
      </c>
      <c r="CA119" s="51">
        <f t="shared" si="480"/>
        <v>0</v>
      </c>
      <c r="CB119" s="51">
        <f t="shared" si="480"/>
        <v>0</v>
      </c>
      <c r="CC119" s="51">
        <f t="shared" si="480"/>
        <v>0</v>
      </c>
      <c r="CD119" s="51">
        <f t="shared" si="480"/>
        <v>0</v>
      </c>
      <c r="CE119" s="51">
        <f t="shared" si="481"/>
        <v>0</v>
      </c>
      <c r="CF119" s="51">
        <f t="shared" si="481"/>
        <v>0</v>
      </c>
      <c r="CG119" s="51">
        <f t="shared" si="481"/>
        <v>0</v>
      </c>
      <c r="CH119" s="51">
        <f t="shared" si="481"/>
        <v>0</v>
      </c>
      <c r="CI119" s="51">
        <f t="shared" si="481"/>
        <v>0</v>
      </c>
      <c r="CJ119" s="51">
        <f t="shared" si="481"/>
        <v>0</v>
      </c>
      <c r="CK119" s="51">
        <f t="shared" si="481"/>
        <v>0</v>
      </c>
      <c r="CL119" s="51">
        <f t="shared" si="481"/>
        <v>0</v>
      </c>
      <c r="CM119" s="51">
        <f t="shared" si="481"/>
        <v>0</v>
      </c>
      <c r="CN119" s="51">
        <f t="shared" si="481"/>
        <v>0</v>
      </c>
      <c r="CO119" s="51">
        <f t="shared" si="482"/>
        <v>0</v>
      </c>
      <c r="CP119" s="51">
        <f t="shared" si="482"/>
        <v>0</v>
      </c>
      <c r="CQ119" s="51">
        <f t="shared" si="482"/>
        <v>0</v>
      </c>
      <c r="CR119" s="51">
        <f t="shared" si="482"/>
        <v>0</v>
      </c>
      <c r="CS119" s="51">
        <f t="shared" si="482"/>
        <v>0</v>
      </c>
      <c r="CT119" s="51">
        <f t="shared" si="482"/>
        <v>0</v>
      </c>
      <c r="CU119" s="51">
        <f t="shared" si="482"/>
        <v>0</v>
      </c>
      <c r="CV119" s="51">
        <f t="shared" si="482"/>
        <v>0</v>
      </c>
      <c r="CW119" s="51">
        <f t="shared" si="482"/>
        <v>0</v>
      </c>
      <c r="CX119" s="51">
        <f t="shared" si="482"/>
        <v>0</v>
      </c>
      <c r="CY119" s="51">
        <f t="shared" si="483"/>
        <v>0</v>
      </c>
      <c r="CZ119" s="51">
        <f t="shared" si="483"/>
        <v>0</v>
      </c>
      <c r="DA119" s="51">
        <f t="shared" si="483"/>
        <v>0</v>
      </c>
      <c r="DB119" s="51">
        <f t="shared" si="483"/>
        <v>0</v>
      </c>
      <c r="DC119" s="51">
        <f t="shared" si="483"/>
        <v>0</v>
      </c>
      <c r="DD119" s="51">
        <f t="shared" si="483"/>
        <v>0</v>
      </c>
      <c r="DE119" s="51">
        <f t="shared" si="483"/>
        <v>0</v>
      </c>
      <c r="DF119" s="51">
        <f t="shared" si="483"/>
        <v>0</v>
      </c>
      <c r="DG119" s="51">
        <f t="shared" si="483"/>
        <v>0</v>
      </c>
      <c r="DH119" s="51">
        <f t="shared" si="483"/>
        <v>0</v>
      </c>
      <c r="DI119" s="51">
        <f t="shared" si="484"/>
        <v>0</v>
      </c>
      <c r="DJ119" s="51">
        <f t="shared" si="484"/>
        <v>0</v>
      </c>
      <c r="DK119" s="51">
        <f t="shared" si="484"/>
        <v>0</v>
      </c>
      <c r="DL119" s="51">
        <f t="shared" si="484"/>
        <v>0</v>
      </c>
      <c r="DM119" s="51">
        <f t="shared" si="484"/>
        <v>0</v>
      </c>
      <c r="DN119" s="51">
        <f t="shared" si="484"/>
        <v>0</v>
      </c>
      <c r="DO119" s="51">
        <f t="shared" si="484"/>
        <v>0</v>
      </c>
      <c r="DP119" s="51">
        <f t="shared" si="484"/>
        <v>0</v>
      </c>
      <c r="DQ119" s="51">
        <f t="shared" si="484"/>
        <v>0</v>
      </c>
      <c r="DR119" s="51">
        <f t="shared" si="484"/>
        <v>0</v>
      </c>
      <c r="DS119" s="51">
        <f t="shared" si="485"/>
        <v>0</v>
      </c>
      <c r="DT119" s="51">
        <f t="shared" si="485"/>
        <v>0</v>
      </c>
      <c r="DU119" s="51">
        <f t="shared" si="485"/>
        <v>0</v>
      </c>
      <c r="DV119" s="51">
        <f t="shared" si="485"/>
        <v>0</v>
      </c>
      <c r="DW119" s="51">
        <f t="shared" si="485"/>
        <v>0</v>
      </c>
      <c r="DX119" s="51">
        <f t="shared" si="485"/>
        <v>1.4372901692793086E-5</v>
      </c>
      <c r="DY119" s="51">
        <f t="shared" si="485"/>
        <v>2.7857067307628778E-5</v>
      </c>
      <c r="DZ119" s="51">
        <f t="shared" si="485"/>
        <v>4.1075027703360157E-5</v>
      </c>
      <c r="EA119" s="51">
        <f t="shared" si="485"/>
        <v>5.9699549011322866E-5</v>
      </c>
      <c r="EB119" s="51">
        <f t="shared" si="485"/>
        <v>8.7540741517313391E-5</v>
      </c>
      <c r="EC119" s="51">
        <f t="shared" si="486"/>
        <v>1.2837388479443857E-4</v>
      </c>
      <c r="ED119" s="51">
        <f t="shared" si="486"/>
        <v>1.8776725283595457E-4</v>
      </c>
      <c r="EE119" s="51">
        <f t="shared" si="486"/>
        <v>2.7490993918839258E-4</v>
      </c>
      <c r="EF119" s="51">
        <f t="shared" si="486"/>
        <v>4.0443968208431289E-4</v>
      </c>
      <c r="EG119" s="51">
        <f t="shared" si="486"/>
        <v>5.9827068957529241E-4</v>
      </c>
      <c r="EH119" s="51">
        <f t="shared" si="486"/>
        <v>8.8742146466493359E-4</v>
      </c>
      <c r="EI119" s="51">
        <f t="shared" si="486"/>
        <v>1.3138426304416823E-3</v>
      </c>
      <c r="EJ119" s="51">
        <f t="shared" si="486"/>
        <v>1.9322447552118155E-3</v>
      </c>
      <c r="EK119" s="51">
        <f t="shared" si="486"/>
        <v>2.9578823769679957E-3</v>
      </c>
      <c r="EL119" s="51">
        <f t="shared" si="486"/>
        <v>4.3725776573519236E-3</v>
      </c>
      <c r="EM119" s="51">
        <f t="shared" si="487"/>
        <v>5.6037913669719245E-3</v>
      </c>
      <c r="EN119" s="51">
        <f t="shared" si="487"/>
        <v>6.0067150249743864E-3</v>
      </c>
      <c r="EO119" s="51">
        <f t="shared" si="487"/>
        <v>5.0334268353983951E-3</v>
      </c>
      <c r="EP119" s="51">
        <f t="shared" si="487"/>
        <v>2.648818732339102E-3</v>
      </c>
      <c r="EQ119" s="51">
        <f t="shared" si="487"/>
        <v>7.6072713075802073E-4</v>
      </c>
      <c r="ER119" s="51">
        <f t="shared" si="487"/>
        <v>0</v>
      </c>
      <c r="ES119" s="51">
        <f t="shared" si="487"/>
        <v>0</v>
      </c>
      <c r="ET119" s="51">
        <f t="shared" si="487"/>
        <v>0</v>
      </c>
      <c r="EU119" s="51">
        <f t="shared" si="487"/>
        <v>0</v>
      </c>
      <c r="EV119" s="51">
        <f t="shared" si="487"/>
        <v>0</v>
      </c>
      <c r="EW119" s="51">
        <f t="shared" si="488"/>
        <v>0</v>
      </c>
      <c r="EX119" s="51">
        <f t="shared" si="488"/>
        <v>0</v>
      </c>
      <c r="EY119" s="51">
        <f t="shared" si="488"/>
        <v>0</v>
      </c>
      <c r="EZ119" s="51">
        <f t="shared" si="488"/>
        <v>0</v>
      </c>
      <c r="FA119" s="51">
        <f t="shared" si="488"/>
        <v>0</v>
      </c>
      <c r="FB119" s="51">
        <f t="shared" si="488"/>
        <v>0</v>
      </c>
      <c r="FC119" s="51">
        <f t="shared" si="488"/>
        <v>0</v>
      </c>
      <c r="FD119" s="51">
        <f t="shared" si="488"/>
        <v>0</v>
      </c>
      <c r="FE119" s="51">
        <f t="shared" si="488"/>
        <v>0</v>
      </c>
      <c r="FF119" s="51">
        <f t="shared" si="488"/>
        <v>0</v>
      </c>
      <c r="FG119" s="51">
        <f t="shared" si="489"/>
        <v>0</v>
      </c>
      <c r="FH119" s="51">
        <f t="shared" si="489"/>
        <v>0</v>
      </c>
      <c r="FI119" s="51">
        <f t="shared" si="489"/>
        <v>0</v>
      </c>
      <c r="FJ119" s="51">
        <f t="shared" si="489"/>
        <v>0</v>
      </c>
      <c r="FK119" s="51">
        <f t="shared" si="489"/>
        <v>0</v>
      </c>
      <c r="FL119" s="51">
        <f t="shared" si="489"/>
        <v>0</v>
      </c>
      <c r="FM119" s="51">
        <f t="shared" si="489"/>
        <v>0</v>
      </c>
      <c r="FN119" s="51">
        <f t="shared" si="489"/>
        <v>0</v>
      </c>
      <c r="FO119" s="51">
        <f t="shared" si="489"/>
        <v>0</v>
      </c>
      <c r="FP119" s="51">
        <f t="shared" si="489"/>
        <v>0</v>
      </c>
      <c r="FQ119" s="51">
        <f t="shared" si="490"/>
        <v>0</v>
      </c>
      <c r="FR119" s="51">
        <f t="shared" si="490"/>
        <v>0</v>
      </c>
      <c r="FS119" s="51">
        <f t="shared" si="490"/>
        <v>0</v>
      </c>
      <c r="FT119" s="51">
        <f t="shared" si="490"/>
        <v>0</v>
      </c>
      <c r="FU119" s="51">
        <f t="shared" si="490"/>
        <v>0</v>
      </c>
      <c r="FV119" s="51">
        <f t="shared" si="490"/>
        <v>0</v>
      </c>
      <c r="FW119" s="51">
        <f t="shared" si="490"/>
        <v>0</v>
      </c>
      <c r="FX119" s="51">
        <f t="shared" si="490"/>
        <v>0</v>
      </c>
      <c r="FY119" s="51">
        <f t="shared" si="490"/>
        <v>0</v>
      </c>
      <c r="FZ119" s="51">
        <f t="shared" si="490"/>
        <v>0</v>
      </c>
      <c r="GA119" s="51">
        <f t="shared" si="491"/>
        <v>0</v>
      </c>
      <c r="GB119" s="51">
        <f t="shared" si="491"/>
        <v>0</v>
      </c>
      <c r="GC119" s="51">
        <f t="shared" si="491"/>
        <v>0</v>
      </c>
      <c r="GD119" s="51">
        <f t="shared" si="491"/>
        <v>0</v>
      </c>
      <c r="GE119" s="51">
        <f t="shared" si="491"/>
        <v>0</v>
      </c>
      <c r="GF119" s="51">
        <f t="shared" si="491"/>
        <v>0</v>
      </c>
      <c r="GG119" s="51">
        <f t="shared" si="491"/>
        <v>0</v>
      </c>
      <c r="GH119" s="51">
        <f t="shared" si="491"/>
        <v>0</v>
      </c>
      <c r="GI119" s="51">
        <f t="shared" si="491"/>
        <v>0</v>
      </c>
      <c r="GJ119" s="51">
        <f t="shared" si="491"/>
        <v>0</v>
      </c>
      <c r="GK119" s="51">
        <f t="shared" si="492"/>
        <v>0</v>
      </c>
      <c r="GL119" s="51">
        <f t="shared" si="492"/>
        <v>0</v>
      </c>
      <c r="GM119" s="51">
        <f t="shared" si="492"/>
        <v>0</v>
      </c>
      <c r="GN119" s="51">
        <f t="shared" si="492"/>
        <v>0</v>
      </c>
      <c r="GO119" s="51">
        <f t="shared" si="492"/>
        <v>0</v>
      </c>
      <c r="GP119" s="51">
        <f t="shared" si="492"/>
        <v>0</v>
      </c>
      <c r="GQ119" s="51">
        <f t="shared" si="492"/>
        <v>0</v>
      </c>
      <c r="GR119" s="51">
        <f t="shared" si="492"/>
        <v>0</v>
      </c>
      <c r="GS119" s="51">
        <f t="shared" si="492"/>
        <v>0</v>
      </c>
      <c r="GT119" s="51">
        <f t="shared" si="492"/>
        <v>0</v>
      </c>
      <c r="GU119" s="51">
        <f t="shared" si="493"/>
        <v>0</v>
      </c>
      <c r="GV119" s="51">
        <f t="shared" si="493"/>
        <v>0</v>
      </c>
      <c r="GW119" s="51">
        <f t="shared" si="493"/>
        <v>0</v>
      </c>
      <c r="GX119" s="51">
        <f t="shared" si="493"/>
        <v>0</v>
      </c>
      <c r="GY119" s="51">
        <f t="shared" si="493"/>
        <v>0</v>
      </c>
      <c r="GZ119" s="51">
        <f t="shared" si="493"/>
        <v>0</v>
      </c>
      <c r="HA119" s="51">
        <f t="shared" si="493"/>
        <v>0</v>
      </c>
      <c r="HB119" s="51">
        <f t="shared" si="493"/>
        <v>0</v>
      </c>
      <c r="HC119" s="51">
        <f t="shared" si="493"/>
        <v>0</v>
      </c>
      <c r="HD119" s="51">
        <f t="shared" si="493"/>
        <v>0</v>
      </c>
      <c r="HE119" s="51">
        <f t="shared" si="494"/>
        <v>0</v>
      </c>
      <c r="HF119" s="51">
        <f t="shared" si="494"/>
        <v>0</v>
      </c>
      <c r="HG119" s="51">
        <f t="shared" si="494"/>
        <v>0</v>
      </c>
      <c r="HH119" s="51">
        <f t="shared" si="494"/>
        <v>0</v>
      </c>
      <c r="HI119" s="51">
        <f t="shared" si="494"/>
        <v>0</v>
      </c>
      <c r="HJ119" s="51">
        <f t="shared" si="494"/>
        <v>0</v>
      </c>
      <c r="HK119" s="51">
        <f t="shared" si="494"/>
        <v>0</v>
      </c>
      <c r="HL119" s="51">
        <f t="shared" si="494"/>
        <v>0</v>
      </c>
      <c r="HM119" s="51">
        <f t="shared" si="494"/>
        <v>0</v>
      </c>
      <c r="HN119" s="51">
        <f t="shared" si="494"/>
        <v>0</v>
      </c>
      <c r="HO119" s="51">
        <f t="shared" si="494"/>
        <v>0</v>
      </c>
      <c r="HP119" s="51">
        <f t="shared" si="494"/>
        <v>0</v>
      </c>
      <c r="HR119" s="46">
        <v>116</v>
      </c>
      <c r="HS119" s="49">
        <f t="shared" si="310"/>
        <v>580</v>
      </c>
      <c r="HT119" s="52" t="str">
        <f t="shared" si="311"/>
        <v/>
      </c>
      <c r="HU119" s="63">
        <f t="shared" si="312"/>
        <v>0</v>
      </c>
      <c r="HV119" s="50">
        <f t="shared" si="475"/>
        <v>0</v>
      </c>
      <c r="HW119" s="50" t="str">
        <f t="shared" si="433"/>
        <v>09:40</v>
      </c>
      <c r="HX119" s="50">
        <v>0</v>
      </c>
      <c r="HY119" s="62">
        <f>HY118+HX119*Escenario1!$D$15*0.06</f>
        <v>468.72665229745769</v>
      </c>
      <c r="HZ119" s="50">
        <f t="shared" si="313"/>
        <v>0</v>
      </c>
      <c r="IA119" s="64">
        <f>IA118+HZ119*Escenario1!$D$15*0.06</f>
        <v>258.16395932323189</v>
      </c>
      <c r="IB119" s="54"/>
      <c r="IC119" s="47">
        <v>117</v>
      </c>
      <c r="ID119" s="48">
        <f t="shared" si="434"/>
        <v>0</v>
      </c>
      <c r="IE119" s="48">
        <f t="shared" si="495"/>
        <v>0</v>
      </c>
      <c r="IF119" s="48">
        <f t="shared" si="495"/>
        <v>0</v>
      </c>
      <c r="IG119" s="48">
        <f t="shared" si="495"/>
        <v>0</v>
      </c>
      <c r="IH119" s="48">
        <f t="shared" si="495"/>
        <v>0</v>
      </c>
      <c r="II119" s="48">
        <f t="shared" si="495"/>
        <v>0</v>
      </c>
      <c r="IJ119" s="48">
        <f t="shared" si="495"/>
        <v>0</v>
      </c>
      <c r="IK119" s="48">
        <f t="shared" si="495"/>
        <v>0</v>
      </c>
      <c r="IL119" s="48">
        <f t="shared" si="495"/>
        <v>0</v>
      </c>
      <c r="IM119" s="48">
        <f t="shared" si="495"/>
        <v>0</v>
      </c>
      <c r="IN119" s="48">
        <f t="shared" si="495"/>
        <v>0</v>
      </c>
      <c r="IO119" s="48">
        <f t="shared" si="496"/>
        <v>0</v>
      </c>
      <c r="IP119" s="48">
        <f t="shared" si="496"/>
        <v>0</v>
      </c>
      <c r="IQ119" s="48">
        <f t="shared" si="496"/>
        <v>0</v>
      </c>
      <c r="IR119" s="48">
        <f t="shared" si="496"/>
        <v>0</v>
      </c>
      <c r="IS119" s="48">
        <f t="shared" si="496"/>
        <v>0</v>
      </c>
      <c r="IT119" s="48">
        <f t="shared" si="496"/>
        <v>0</v>
      </c>
      <c r="IU119" s="48">
        <f t="shared" si="496"/>
        <v>0</v>
      </c>
      <c r="IV119" s="48">
        <f t="shared" si="496"/>
        <v>0</v>
      </c>
      <c r="IW119" s="48">
        <f t="shared" si="496"/>
        <v>0</v>
      </c>
      <c r="IX119" s="48">
        <f t="shared" si="496"/>
        <v>0</v>
      </c>
      <c r="IY119" s="48">
        <f t="shared" si="497"/>
        <v>0</v>
      </c>
      <c r="IZ119" s="48">
        <f t="shared" si="497"/>
        <v>0</v>
      </c>
      <c r="JA119" s="48">
        <f t="shared" si="497"/>
        <v>0</v>
      </c>
      <c r="JB119" s="48">
        <f t="shared" si="497"/>
        <v>0</v>
      </c>
      <c r="JC119" s="48">
        <f t="shared" si="497"/>
        <v>0</v>
      </c>
      <c r="JD119" s="48">
        <f t="shared" si="497"/>
        <v>0</v>
      </c>
      <c r="JE119" s="48">
        <f t="shared" si="497"/>
        <v>0</v>
      </c>
      <c r="JF119" s="48">
        <f t="shared" si="497"/>
        <v>0</v>
      </c>
      <c r="JG119" s="48">
        <f t="shared" si="497"/>
        <v>0</v>
      </c>
      <c r="JH119" s="48">
        <f t="shared" si="497"/>
        <v>0</v>
      </c>
      <c r="JI119" s="48">
        <f t="shared" si="498"/>
        <v>0</v>
      </c>
      <c r="JJ119" s="48">
        <f t="shared" si="498"/>
        <v>0</v>
      </c>
      <c r="JK119" s="48">
        <f t="shared" si="498"/>
        <v>0</v>
      </c>
      <c r="JL119" s="48">
        <f t="shared" si="498"/>
        <v>0</v>
      </c>
      <c r="JM119" s="48">
        <f t="shared" si="498"/>
        <v>0</v>
      </c>
      <c r="JN119" s="48">
        <f t="shared" si="498"/>
        <v>0</v>
      </c>
      <c r="JO119" s="48">
        <f t="shared" si="498"/>
        <v>0</v>
      </c>
      <c r="JP119" s="48">
        <f t="shared" si="498"/>
        <v>0</v>
      </c>
      <c r="JQ119" s="48">
        <f t="shared" si="498"/>
        <v>0</v>
      </c>
      <c r="JR119" s="48">
        <f t="shared" si="498"/>
        <v>0</v>
      </c>
      <c r="JS119" s="48">
        <f t="shared" si="499"/>
        <v>0</v>
      </c>
      <c r="JT119" s="48">
        <f t="shared" si="499"/>
        <v>0</v>
      </c>
      <c r="JU119" s="48">
        <f t="shared" si="499"/>
        <v>0</v>
      </c>
      <c r="JV119" s="48">
        <f t="shared" si="499"/>
        <v>0</v>
      </c>
      <c r="JW119" s="48">
        <f t="shared" si="499"/>
        <v>0</v>
      </c>
      <c r="JX119" s="48">
        <f t="shared" si="499"/>
        <v>0</v>
      </c>
      <c r="JY119" s="48">
        <f t="shared" si="499"/>
        <v>0</v>
      </c>
      <c r="JZ119" s="48">
        <f t="shared" si="499"/>
        <v>0</v>
      </c>
      <c r="KA119" s="48">
        <f t="shared" si="499"/>
        <v>0</v>
      </c>
      <c r="KB119" s="48">
        <f t="shared" si="499"/>
        <v>0</v>
      </c>
      <c r="KC119" s="48">
        <f t="shared" si="500"/>
        <v>0</v>
      </c>
      <c r="KD119" s="48">
        <f t="shared" si="500"/>
        <v>0</v>
      </c>
      <c r="KE119" s="48">
        <f t="shared" si="500"/>
        <v>0</v>
      </c>
      <c r="KF119" s="48">
        <f t="shared" si="500"/>
        <v>0</v>
      </c>
      <c r="KG119" s="48">
        <f t="shared" si="500"/>
        <v>0</v>
      </c>
      <c r="KH119" s="48">
        <f t="shared" si="500"/>
        <v>0</v>
      </c>
      <c r="KI119" s="48">
        <f t="shared" si="500"/>
        <v>0</v>
      </c>
      <c r="KJ119" s="48">
        <f t="shared" si="500"/>
        <v>0</v>
      </c>
      <c r="KK119" s="48">
        <f t="shared" si="500"/>
        <v>0</v>
      </c>
      <c r="KL119" s="48">
        <f t="shared" si="500"/>
        <v>0</v>
      </c>
      <c r="KM119" s="48">
        <f t="shared" si="501"/>
        <v>0</v>
      </c>
      <c r="KN119" s="48">
        <f t="shared" si="501"/>
        <v>0</v>
      </c>
      <c r="KO119" s="48">
        <f t="shared" si="501"/>
        <v>0</v>
      </c>
      <c r="KP119" s="48">
        <f t="shared" si="501"/>
        <v>0</v>
      </c>
      <c r="KQ119" s="48">
        <f t="shared" si="501"/>
        <v>0</v>
      </c>
      <c r="KR119" s="48">
        <f t="shared" si="501"/>
        <v>0</v>
      </c>
      <c r="KS119" s="48">
        <f t="shared" si="501"/>
        <v>0</v>
      </c>
      <c r="KT119" s="48">
        <f t="shared" si="501"/>
        <v>0</v>
      </c>
      <c r="KU119" s="48">
        <f t="shared" si="501"/>
        <v>0</v>
      </c>
      <c r="KV119" s="48">
        <f t="shared" si="501"/>
        <v>0</v>
      </c>
      <c r="KW119" s="48">
        <f t="shared" si="502"/>
        <v>0</v>
      </c>
      <c r="KX119" s="48">
        <f t="shared" si="502"/>
        <v>0</v>
      </c>
      <c r="KY119" s="48">
        <f t="shared" si="502"/>
        <v>0</v>
      </c>
      <c r="KZ119" s="48">
        <f t="shared" si="502"/>
        <v>0</v>
      </c>
      <c r="LA119" s="48">
        <f t="shared" si="502"/>
        <v>0</v>
      </c>
      <c r="LB119" s="48">
        <f t="shared" si="502"/>
        <v>0</v>
      </c>
      <c r="LC119" s="48">
        <f t="shared" si="502"/>
        <v>0</v>
      </c>
      <c r="LD119" s="48">
        <f t="shared" si="502"/>
        <v>0</v>
      </c>
      <c r="LE119" s="48">
        <f t="shared" si="502"/>
        <v>0</v>
      </c>
      <c r="LF119" s="48">
        <f t="shared" si="502"/>
        <v>0</v>
      </c>
      <c r="LG119" s="48">
        <f t="shared" si="503"/>
        <v>0</v>
      </c>
      <c r="LH119" s="48">
        <f t="shared" si="503"/>
        <v>0</v>
      </c>
      <c r="LI119" s="48">
        <f t="shared" si="503"/>
        <v>0</v>
      </c>
      <c r="LJ119" s="48">
        <f t="shared" si="503"/>
        <v>0</v>
      </c>
      <c r="LK119" s="48">
        <f t="shared" si="503"/>
        <v>0</v>
      </c>
      <c r="LL119" s="48">
        <f t="shared" si="503"/>
        <v>0</v>
      </c>
      <c r="LM119" s="48">
        <f t="shared" si="503"/>
        <v>0</v>
      </c>
      <c r="LN119" s="48">
        <f t="shared" si="503"/>
        <v>0</v>
      </c>
      <c r="LO119" s="48">
        <f t="shared" si="503"/>
        <v>0</v>
      </c>
      <c r="LP119" s="48">
        <f t="shared" si="503"/>
        <v>0</v>
      </c>
      <c r="LQ119" s="48">
        <f t="shared" si="504"/>
        <v>0</v>
      </c>
      <c r="LR119" s="48">
        <f t="shared" si="504"/>
        <v>0</v>
      </c>
      <c r="LS119" s="48">
        <f t="shared" si="504"/>
        <v>0</v>
      </c>
      <c r="LT119" s="48">
        <f t="shared" si="504"/>
        <v>0</v>
      </c>
      <c r="LU119" s="48">
        <f t="shared" si="504"/>
        <v>0</v>
      </c>
      <c r="LV119" s="48">
        <f t="shared" si="504"/>
        <v>0</v>
      </c>
      <c r="LW119" s="48">
        <f t="shared" si="504"/>
        <v>0</v>
      </c>
      <c r="LX119" s="48">
        <f t="shared" si="504"/>
        <v>0</v>
      </c>
      <c r="LY119" s="48">
        <f t="shared" si="504"/>
        <v>0</v>
      </c>
      <c r="LZ119" s="48">
        <f t="shared" si="504"/>
        <v>0</v>
      </c>
      <c r="MA119" s="48">
        <f t="shared" si="505"/>
        <v>0</v>
      </c>
      <c r="MB119" s="48">
        <f t="shared" si="505"/>
        <v>0</v>
      </c>
      <c r="MC119" s="48">
        <f t="shared" si="505"/>
        <v>0</v>
      </c>
      <c r="MD119" s="48">
        <f t="shared" si="505"/>
        <v>0</v>
      </c>
      <c r="ME119" s="48">
        <f t="shared" si="505"/>
        <v>0</v>
      </c>
      <c r="MF119" s="48">
        <f t="shared" si="505"/>
        <v>0</v>
      </c>
      <c r="MG119" s="48">
        <f t="shared" si="505"/>
        <v>4.4751983576649488E-5</v>
      </c>
      <c r="MH119" s="48">
        <f t="shared" si="505"/>
        <v>1.1151658490373781E-4</v>
      </c>
      <c r="MI119" s="48">
        <f t="shared" si="505"/>
        <v>2.5595687974807398E-4</v>
      </c>
      <c r="MJ119" s="48">
        <f t="shared" si="505"/>
        <v>5.8604981628922268E-4</v>
      </c>
      <c r="MK119" s="48">
        <f t="shared" si="506"/>
        <v>1.3658629589843377E-3</v>
      </c>
      <c r="ML119" s="48">
        <f t="shared" si="506"/>
        <v>3.2093238342923826E-3</v>
      </c>
      <c r="MM119" s="48">
        <f t="shared" si="506"/>
        <v>7.8504339864859992E-3</v>
      </c>
      <c r="MN119" s="48">
        <f t="shared" si="506"/>
        <v>1.2976985830460603E-2</v>
      </c>
      <c r="MO119" s="48">
        <f t="shared" si="506"/>
        <v>6.7154609757989992E-3</v>
      </c>
      <c r="MP119" s="48">
        <f t="shared" si="506"/>
        <v>0</v>
      </c>
      <c r="MQ119" s="48">
        <f t="shared" si="506"/>
        <v>0</v>
      </c>
      <c r="MR119" s="48">
        <f t="shared" si="506"/>
        <v>0</v>
      </c>
      <c r="MS119" s="48">
        <f t="shared" si="506"/>
        <v>0</v>
      </c>
      <c r="MT119" s="48">
        <f t="shared" si="506"/>
        <v>0</v>
      </c>
      <c r="MU119" s="48">
        <f t="shared" si="507"/>
        <v>0</v>
      </c>
      <c r="MV119" s="48">
        <f t="shared" si="507"/>
        <v>0</v>
      </c>
      <c r="MW119" s="48">
        <f t="shared" si="507"/>
        <v>0</v>
      </c>
      <c r="MX119" s="48">
        <f t="shared" si="507"/>
        <v>0</v>
      </c>
      <c r="MY119" s="48">
        <f t="shared" si="507"/>
        <v>0</v>
      </c>
      <c r="MZ119" s="48">
        <f t="shared" si="507"/>
        <v>0</v>
      </c>
      <c r="NA119" s="48">
        <f t="shared" si="507"/>
        <v>0</v>
      </c>
      <c r="NB119" s="48">
        <f t="shared" si="507"/>
        <v>0</v>
      </c>
      <c r="NC119" s="48">
        <f t="shared" si="507"/>
        <v>0</v>
      </c>
      <c r="ND119" s="48">
        <f t="shared" si="507"/>
        <v>0</v>
      </c>
      <c r="NE119" s="48">
        <f t="shared" si="508"/>
        <v>0</v>
      </c>
      <c r="NF119" s="48">
        <f t="shared" si="508"/>
        <v>0</v>
      </c>
      <c r="NG119" s="48">
        <f t="shared" si="508"/>
        <v>0</v>
      </c>
      <c r="NH119" s="48">
        <f t="shared" si="508"/>
        <v>0</v>
      </c>
      <c r="NI119" s="48">
        <f t="shared" si="508"/>
        <v>0</v>
      </c>
      <c r="NJ119" s="48">
        <f t="shared" si="508"/>
        <v>0</v>
      </c>
      <c r="NK119" s="48">
        <f t="shared" si="508"/>
        <v>0</v>
      </c>
      <c r="NL119" s="48">
        <f t="shared" si="508"/>
        <v>0</v>
      </c>
      <c r="NM119" s="48">
        <f t="shared" si="508"/>
        <v>0</v>
      </c>
      <c r="NN119" s="48">
        <f t="shared" si="508"/>
        <v>0</v>
      </c>
      <c r="NO119" s="48">
        <f t="shared" si="509"/>
        <v>0</v>
      </c>
      <c r="NP119" s="48">
        <f t="shared" si="509"/>
        <v>0</v>
      </c>
      <c r="NQ119" s="48">
        <f t="shared" si="509"/>
        <v>0</v>
      </c>
      <c r="NR119" s="48">
        <f t="shared" si="509"/>
        <v>0</v>
      </c>
      <c r="NS119" s="48">
        <f t="shared" si="509"/>
        <v>0</v>
      </c>
      <c r="NT119" s="48">
        <f t="shared" si="509"/>
        <v>0</v>
      </c>
      <c r="NU119" s="48">
        <f t="shared" si="509"/>
        <v>0</v>
      </c>
      <c r="NV119" s="48">
        <f t="shared" si="509"/>
        <v>0</v>
      </c>
      <c r="NW119" s="48">
        <f t="shared" si="509"/>
        <v>0</v>
      </c>
      <c r="NX119" s="48">
        <f t="shared" si="509"/>
        <v>0</v>
      </c>
      <c r="NY119" s="48">
        <f t="shared" si="510"/>
        <v>0</v>
      </c>
      <c r="NZ119" s="48">
        <f t="shared" si="510"/>
        <v>0</v>
      </c>
      <c r="OA119" s="48">
        <f t="shared" si="510"/>
        <v>0</v>
      </c>
      <c r="OB119" s="48">
        <f t="shared" si="510"/>
        <v>0</v>
      </c>
      <c r="OC119" s="48">
        <f t="shared" si="510"/>
        <v>0</v>
      </c>
      <c r="OD119" s="48">
        <f t="shared" si="510"/>
        <v>0</v>
      </c>
      <c r="OE119" s="48">
        <f t="shared" si="510"/>
        <v>0</v>
      </c>
      <c r="OF119" s="48">
        <f t="shared" si="510"/>
        <v>0</v>
      </c>
      <c r="OG119" s="48">
        <f t="shared" si="510"/>
        <v>0</v>
      </c>
      <c r="OH119" s="48">
        <f t="shared" si="510"/>
        <v>0</v>
      </c>
      <c r="OI119" s="48">
        <f t="shared" si="511"/>
        <v>0</v>
      </c>
      <c r="OJ119" s="48">
        <f t="shared" si="511"/>
        <v>0</v>
      </c>
      <c r="OK119" s="48">
        <f t="shared" si="511"/>
        <v>0</v>
      </c>
      <c r="OL119" s="48">
        <f t="shared" si="511"/>
        <v>0</v>
      </c>
      <c r="OM119" s="48">
        <f t="shared" si="511"/>
        <v>0</v>
      </c>
      <c r="ON119" s="48">
        <f t="shared" si="511"/>
        <v>0</v>
      </c>
      <c r="OO119" s="48">
        <f t="shared" si="511"/>
        <v>0</v>
      </c>
      <c r="OP119" s="48">
        <f t="shared" si="511"/>
        <v>0</v>
      </c>
      <c r="OQ119" s="48">
        <f t="shared" si="511"/>
        <v>0</v>
      </c>
      <c r="OR119" s="48">
        <f t="shared" si="511"/>
        <v>0</v>
      </c>
      <c r="OS119" s="48">
        <f t="shared" si="512"/>
        <v>0</v>
      </c>
      <c r="OT119" s="48">
        <f t="shared" si="512"/>
        <v>0</v>
      </c>
      <c r="OU119" s="48">
        <f t="shared" si="512"/>
        <v>0</v>
      </c>
      <c r="OV119" s="48">
        <f t="shared" si="512"/>
        <v>0</v>
      </c>
      <c r="OW119" s="48">
        <f t="shared" si="512"/>
        <v>0</v>
      </c>
      <c r="OX119" s="48">
        <f t="shared" si="512"/>
        <v>0</v>
      </c>
      <c r="OY119" s="48">
        <f t="shared" si="512"/>
        <v>0</v>
      </c>
      <c r="OZ119" s="48">
        <f t="shared" si="512"/>
        <v>0</v>
      </c>
      <c r="PA119" s="48">
        <f t="shared" si="512"/>
        <v>0</v>
      </c>
      <c r="PB119" s="48">
        <f t="shared" si="512"/>
        <v>0</v>
      </c>
      <c r="PC119" s="48">
        <f t="shared" si="513"/>
        <v>0</v>
      </c>
      <c r="PD119" s="48">
        <f t="shared" si="513"/>
        <v>0</v>
      </c>
      <c r="PE119" s="48">
        <f t="shared" si="513"/>
        <v>0</v>
      </c>
      <c r="PF119" s="48">
        <f t="shared" si="513"/>
        <v>0</v>
      </c>
      <c r="PG119" s="48">
        <f t="shared" si="513"/>
        <v>0</v>
      </c>
      <c r="PH119" s="48">
        <f t="shared" si="513"/>
        <v>0</v>
      </c>
      <c r="PI119" s="48">
        <f t="shared" si="513"/>
        <v>0</v>
      </c>
      <c r="PJ119" s="48">
        <f t="shared" si="513"/>
        <v>0</v>
      </c>
      <c r="PK119" s="48">
        <f t="shared" si="513"/>
        <v>0</v>
      </c>
      <c r="PL119" s="48">
        <f t="shared" si="513"/>
        <v>0</v>
      </c>
      <c r="PM119" s="48">
        <f t="shared" si="513"/>
        <v>0</v>
      </c>
      <c r="PN119" s="48">
        <f t="shared" si="513"/>
        <v>0</v>
      </c>
    </row>
    <row r="120" spans="1:430" x14ac:dyDescent="0.3">
      <c r="A120" s="83" t="s">
        <v>80</v>
      </c>
      <c r="B120" s="84"/>
      <c r="C120" s="84"/>
      <c r="D120" s="85"/>
      <c r="E120" s="90">
        <f>MAX(K141:K585)</f>
        <v>0</v>
      </c>
      <c r="F120" s="90"/>
      <c r="G120" s="16"/>
      <c r="H120" s="12"/>
      <c r="I120" s="12"/>
      <c r="J120" s="12"/>
      <c r="K120" s="12"/>
      <c r="L120" s="12"/>
      <c r="M120" s="12"/>
      <c r="N120" s="22"/>
      <c r="O120" s="12"/>
      <c r="P120" s="12"/>
      <c r="Q120" s="12"/>
      <c r="S120" s="22"/>
      <c r="W120" s="46">
        <v>117</v>
      </c>
      <c r="X120" s="49">
        <f t="shared" si="308"/>
        <v>585</v>
      </c>
      <c r="Y120" s="52" t="str">
        <f t="shared" si="430"/>
        <v/>
      </c>
      <c r="Z120" s="63">
        <f t="shared" si="431"/>
        <v>0</v>
      </c>
      <c r="AA120" s="50">
        <f t="shared" si="474"/>
        <v>0</v>
      </c>
      <c r="AB120" s="50">
        <v>0</v>
      </c>
      <c r="AC120" s="62">
        <f t="shared" si="435"/>
        <v>211.7758949671387</v>
      </c>
      <c r="AD120" s="54"/>
      <c r="AE120" s="46">
        <v>118</v>
      </c>
      <c r="AF120" s="51">
        <f t="shared" si="432"/>
        <v>0</v>
      </c>
      <c r="AG120" s="51">
        <f t="shared" si="476"/>
        <v>0</v>
      </c>
      <c r="AH120" s="51">
        <f t="shared" si="476"/>
        <v>0</v>
      </c>
      <c r="AI120" s="51">
        <f t="shared" si="476"/>
        <v>0</v>
      </c>
      <c r="AJ120" s="51">
        <f t="shared" si="476"/>
        <v>0</v>
      </c>
      <c r="AK120" s="51">
        <f t="shared" si="476"/>
        <v>0</v>
      </c>
      <c r="AL120" s="51">
        <f t="shared" si="476"/>
        <v>0</v>
      </c>
      <c r="AM120" s="51">
        <f t="shared" si="476"/>
        <v>0</v>
      </c>
      <c r="AN120" s="51">
        <f t="shared" si="476"/>
        <v>0</v>
      </c>
      <c r="AO120" s="51">
        <f t="shared" si="476"/>
        <v>0</v>
      </c>
      <c r="AP120" s="51">
        <f t="shared" si="476"/>
        <v>0</v>
      </c>
      <c r="AQ120" s="51">
        <f t="shared" si="477"/>
        <v>0</v>
      </c>
      <c r="AR120" s="51">
        <f t="shared" si="477"/>
        <v>0</v>
      </c>
      <c r="AS120" s="51">
        <f t="shared" si="477"/>
        <v>0</v>
      </c>
      <c r="AT120" s="51">
        <f t="shared" si="477"/>
        <v>0</v>
      </c>
      <c r="AU120" s="51">
        <f t="shared" si="477"/>
        <v>0</v>
      </c>
      <c r="AV120" s="51">
        <f t="shared" si="477"/>
        <v>0</v>
      </c>
      <c r="AW120" s="51">
        <f t="shared" si="477"/>
        <v>0</v>
      </c>
      <c r="AX120" s="51">
        <f t="shared" si="477"/>
        <v>0</v>
      </c>
      <c r="AY120" s="51">
        <f t="shared" si="477"/>
        <v>0</v>
      </c>
      <c r="AZ120" s="51">
        <f t="shared" si="477"/>
        <v>0</v>
      </c>
      <c r="BA120" s="51">
        <f t="shared" si="478"/>
        <v>0</v>
      </c>
      <c r="BB120" s="51">
        <f t="shared" si="478"/>
        <v>0</v>
      </c>
      <c r="BC120" s="51">
        <f t="shared" si="478"/>
        <v>0</v>
      </c>
      <c r="BD120" s="51">
        <f t="shared" si="478"/>
        <v>0</v>
      </c>
      <c r="BE120" s="51">
        <f t="shared" si="478"/>
        <v>0</v>
      </c>
      <c r="BF120" s="51">
        <f t="shared" si="478"/>
        <v>0</v>
      </c>
      <c r="BG120" s="51">
        <f t="shared" si="478"/>
        <v>0</v>
      </c>
      <c r="BH120" s="51">
        <f t="shared" si="478"/>
        <v>0</v>
      </c>
      <c r="BI120" s="51">
        <f t="shared" si="478"/>
        <v>0</v>
      </c>
      <c r="BJ120" s="51">
        <f t="shared" si="478"/>
        <v>0</v>
      </c>
      <c r="BK120" s="51">
        <f t="shared" si="479"/>
        <v>0</v>
      </c>
      <c r="BL120" s="51">
        <f t="shared" si="479"/>
        <v>0</v>
      </c>
      <c r="BM120" s="51">
        <f t="shared" si="479"/>
        <v>0</v>
      </c>
      <c r="BN120" s="51">
        <f t="shared" si="479"/>
        <v>0</v>
      </c>
      <c r="BO120" s="51">
        <f t="shared" si="479"/>
        <v>0</v>
      </c>
      <c r="BP120" s="51">
        <f t="shared" si="479"/>
        <v>0</v>
      </c>
      <c r="BQ120" s="51">
        <f t="shared" si="479"/>
        <v>0</v>
      </c>
      <c r="BR120" s="51">
        <f t="shared" si="479"/>
        <v>0</v>
      </c>
      <c r="BS120" s="51">
        <f t="shared" si="479"/>
        <v>0</v>
      </c>
      <c r="BT120" s="51">
        <f t="shared" si="479"/>
        <v>0</v>
      </c>
      <c r="BU120" s="51">
        <f t="shared" si="480"/>
        <v>0</v>
      </c>
      <c r="BV120" s="51">
        <f t="shared" si="480"/>
        <v>0</v>
      </c>
      <c r="BW120" s="51">
        <f t="shared" si="480"/>
        <v>0</v>
      </c>
      <c r="BX120" s="51">
        <f t="shared" si="480"/>
        <v>0</v>
      </c>
      <c r="BY120" s="51">
        <f t="shared" si="480"/>
        <v>0</v>
      </c>
      <c r="BZ120" s="51">
        <f t="shared" si="480"/>
        <v>0</v>
      </c>
      <c r="CA120" s="51">
        <f t="shared" si="480"/>
        <v>0</v>
      </c>
      <c r="CB120" s="51">
        <f t="shared" si="480"/>
        <v>0</v>
      </c>
      <c r="CC120" s="51">
        <f t="shared" si="480"/>
        <v>0</v>
      </c>
      <c r="CD120" s="51">
        <f t="shared" si="480"/>
        <v>0</v>
      </c>
      <c r="CE120" s="51">
        <f t="shared" si="481"/>
        <v>0</v>
      </c>
      <c r="CF120" s="51">
        <f t="shared" si="481"/>
        <v>0</v>
      </c>
      <c r="CG120" s="51">
        <f t="shared" si="481"/>
        <v>0</v>
      </c>
      <c r="CH120" s="51">
        <f t="shared" si="481"/>
        <v>0</v>
      </c>
      <c r="CI120" s="51">
        <f t="shared" si="481"/>
        <v>0</v>
      </c>
      <c r="CJ120" s="51">
        <f t="shared" si="481"/>
        <v>0</v>
      </c>
      <c r="CK120" s="51">
        <f t="shared" si="481"/>
        <v>0</v>
      </c>
      <c r="CL120" s="51">
        <f t="shared" si="481"/>
        <v>0</v>
      </c>
      <c r="CM120" s="51">
        <f t="shared" si="481"/>
        <v>0</v>
      </c>
      <c r="CN120" s="51">
        <f t="shared" si="481"/>
        <v>0</v>
      </c>
      <c r="CO120" s="51">
        <f t="shared" si="482"/>
        <v>0</v>
      </c>
      <c r="CP120" s="51">
        <f t="shared" si="482"/>
        <v>0</v>
      </c>
      <c r="CQ120" s="51">
        <f t="shared" si="482"/>
        <v>0</v>
      </c>
      <c r="CR120" s="51">
        <f t="shared" si="482"/>
        <v>0</v>
      </c>
      <c r="CS120" s="51">
        <f t="shared" si="482"/>
        <v>0</v>
      </c>
      <c r="CT120" s="51">
        <f t="shared" si="482"/>
        <v>0</v>
      </c>
      <c r="CU120" s="51">
        <f t="shared" si="482"/>
        <v>0</v>
      </c>
      <c r="CV120" s="51">
        <f t="shared" si="482"/>
        <v>0</v>
      </c>
      <c r="CW120" s="51">
        <f t="shared" si="482"/>
        <v>0</v>
      </c>
      <c r="CX120" s="51">
        <f t="shared" si="482"/>
        <v>0</v>
      </c>
      <c r="CY120" s="51">
        <f t="shared" si="483"/>
        <v>0</v>
      </c>
      <c r="CZ120" s="51">
        <f t="shared" si="483"/>
        <v>0</v>
      </c>
      <c r="DA120" s="51">
        <f t="shared" si="483"/>
        <v>0</v>
      </c>
      <c r="DB120" s="51">
        <f t="shared" si="483"/>
        <v>0</v>
      </c>
      <c r="DC120" s="51">
        <f t="shared" si="483"/>
        <v>0</v>
      </c>
      <c r="DD120" s="51">
        <f t="shared" si="483"/>
        <v>0</v>
      </c>
      <c r="DE120" s="51">
        <f t="shared" si="483"/>
        <v>0</v>
      </c>
      <c r="DF120" s="51">
        <f t="shared" si="483"/>
        <v>0</v>
      </c>
      <c r="DG120" s="51">
        <f t="shared" si="483"/>
        <v>0</v>
      </c>
      <c r="DH120" s="51">
        <f t="shared" si="483"/>
        <v>0</v>
      </c>
      <c r="DI120" s="51">
        <f t="shared" si="484"/>
        <v>0</v>
      </c>
      <c r="DJ120" s="51">
        <f t="shared" si="484"/>
        <v>0</v>
      </c>
      <c r="DK120" s="51">
        <f t="shared" si="484"/>
        <v>0</v>
      </c>
      <c r="DL120" s="51">
        <f t="shared" si="484"/>
        <v>0</v>
      </c>
      <c r="DM120" s="51">
        <f t="shared" si="484"/>
        <v>0</v>
      </c>
      <c r="DN120" s="51">
        <f t="shared" si="484"/>
        <v>0</v>
      </c>
      <c r="DO120" s="51">
        <f t="shared" si="484"/>
        <v>0</v>
      </c>
      <c r="DP120" s="51">
        <f t="shared" si="484"/>
        <v>0</v>
      </c>
      <c r="DQ120" s="51">
        <f t="shared" si="484"/>
        <v>0</v>
      </c>
      <c r="DR120" s="51">
        <f t="shared" si="484"/>
        <v>0</v>
      </c>
      <c r="DS120" s="51">
        <f t="shared" si="485"/>
        <v>0</v>
      </c>
      <c r="DT120" s="51">
        <f t="shared" si="485"/>
        <v>0</v>
      </c>
      <c r="DU120" s="51">
        <f t="shared" si="485"/>
        <v>0</v>
      </c>
      <c r="DV120" s="51">
        <f t="shared" si="485"/>
        <v>0</v>
      </c>
      <c r="DW120" s="51">
        <f t="shared" si="485"/>
        <v>0</v>
      </c>
      <c r="DX120" s="51">
        <f t="shared" si="485"/>
        <v>0</v>
      </c>
      <c r="DY120" s="51">
        <f t="shared" si="485"/>
        <v>1.4372901692793086E-5</v>
      </c>
      <c r="DZ120" s="51">
        <f t="shared" si="485"/>
        <v>2.7857067307628778E-5</v>
      </c>
      <c r="EA120" s="51">
        <f t="shared" si="485"/>
        <v>4.1075027703360157E-5</v>
      </c>
      <c r="EB120" s="51">
        <f t="shared" si="485"/>
        <v>5.9699549011322866E-5</v>
      </c>
      <c r="EC120" s="51">
        <f t="shared" si="486"/>
        <v>8.7540741517313391E-5</v>
      </c>
      <c r="ED120" s="51">
        <f t="shared" si="486"/>
        <v>1.2837388479443857E-4</v>
      </c>
      <c r="EE120" s="51">
        <f t="shared" si="486"/>
        <v>1.8776725283595457E-4</v>
      </c>
      <c r="EF120" s="51">
        <f t="shared" si="486"/>
        <v>2.7490993918839258E-4</v>
      </c>
      <c r="EG120" s="51">
        <f t="shared" si="486"/>
        <v>4.0443968208431289E-4</v>
      </c>
      <c r="EH120" s="51">
        <f t="shared" si="486"/>
        <v>5.9827068957529241E-4</v>
      </c>
      <c r="EI120" s="51">
        <f t="shared" si="486"/>
        <v>8.8742146466493359E-4</v>
      </c>
      <c r="EJ120" s="51">
        <f t="shared" si="486"/>
        <v>1.3138426304416823E-3</v>
      </c>
      <c r="EK120" s="51">
        <f t="shared" si="486"/>
        <v>1.9322447552118155E-3</v>
      </c>
      <c r="EL120" s="51">
        <f t="shared" si="486"/>
        <v>2.9578823769679957E-3</v>
      </c>
      <c r="EM120" s="51">
        <f t="shared" si="487"/>
        <v>4.3725776573519236E-3</v>
      </c>
      <c r="EN120" s="51">
        <f t="shared" si="487"/>
        <v>5.6037913669719245E-3</v>
      </c>
      <c r="EO120" s="51">
        <f t="shared" si="487"/>
        <v>6.0067150249743864E-3</v>
      </c>
      <c r="EP120" s="51">
        <f t="shared" si="487"/>
        <v>5.0334268353983951E-3</v>
      </c>
      <c r="EQ120" s="51">
        <f t="shared" si="487"/>
        <v>2.648818732339102E-3</v>
      </c>
      <c r="ER120" s="51">
        <f t="shared" si="487"/>
        <v>7.6072713075802073E-4</v>
      </c>
      <c r="ES120" s="51">
        <f t="shared" si="487"/>
        <v>0</v>
      </c>
      <c r="ET120" s="51">
        <f t="shared" si="487"/>
        <v>0</v>
      </c>
      <c r="EU120" s="51">
        <f t="shared" si="487"/>
        <v>0</v>
      </c>
      <c r="EV120" s="51">
        <f t="shared" si="487"/>
        <v>0</v>
      </c>
      <c r="EW120" s="51">
        <f t="shared" si="488"/>
        <v>0</v>
      </c>
      <c r="EX120" s="51">
        <f t="shared" si="488"/>
        <v>0</v>
      </c>
      <c r="EY120" s="51">
        <f t="shared" si="488"/>
        <v>0</v>
      </c>
      <c r="EZ120" s="51">
        <f t="shared" si="488"/>
        <v>0</v>
      </c>
      <c r="FA120" s="51">
        <f t="shared" si="488"/>
        <v>0</v>
      </c>
      <c r="FB120" s="51">
        <f t="shared" si="488"/>
        <v>0</v>
      </c>
      <c r="FC120" s="51">
        <f t="shared" si="488"/>
        <v>0</v>
      </c>
      <c r="FD120" s="51">
        <f t="shared" si="488"/>
        <v>0</v>
      </c>
      <c r="FE120" s="51">
        <f t="shared" si="488"/>
        <v>0</v>
      </c>
      <c r="FF120" s="51">
        <f t="shared" si="488"/>
        <v>0</v>
      </c>
      <c r="FG120" s="51">
        <f t="shared" si="489"/>
        <v>0</v>
      </c>
      <c r="FH120" s="51">
        <f t="shared" si="489"/>
        <v>0</v>
      </c>
      <c r="FI120" s="51">
        <f t="shared" si="489"/>
        <v>0</v>
      </c>
      <c r="FJ120" s="51">
        <f t="shared" si="489"/>
        <v>0</v>
      </c>
      <c r="FK120" s="51">
        <f t="shared" si="489"/>
        <v>0</v>
      </c>
      <c r="FL120" s="51">
        <f t="shared" si="489"/>
        <v>0</v>
      </c>
      <c r="FM120" s="51">
        <f t="shared" si="489"/>
        <v>0</v>
      </c>
      <c r="FN120" s="51">
        <f t="shared" si="489"/>
        <v>0</v>
      </c>
      <c r="FO120" s="51">
        <f t="shared" si="489"/>
        <v>0</v>
      </c>
      <c r="FP120" s="51">
        <f t="shared" si="489"/>
        <v>0</v>
      </c>
      <c r="FQ120" s="51">
        <f t="shared" si="490"/>
        <v>0</v>
      </c>
      <c r="FR120" s="51">
        <f t="shared" si="490"/>
        <v>0</v>
      </c>
      <c r="FS120" s="51">
        <f t="shared" si="490"/>
        <v>0</v>
      </c>
      <c r="FT120" s="51">
        <f t="shared" si="490"/>
        <v>0</v>
      </c>
      <c r="FU120" s="51">
        <f t="shared" si="490"/>
        <v>0</v>
      </c>
      <c r="FV120" s="51">
        <f t="shared" si="490"/>
        <v>0</v>
      </c>
      <c r="FW120" s="51">
        <f t="shared" si="490"/>
        <v>0</v>
      </c>
      <c r="FX120" s="51">
        <f t="shared" si="490"/>
        <v>0</v>
      </c>
      <c r="FY120" s="51">
        <f t="shared" si="490"/>
        <v>0</v>
      </c>
      <c r="FZ120" s="51">
        <f t="shared" si="490"/>
        <v>0</v>
      </c>
      <c r="GA120" s="51">
        <f t="shared" si="491"/>
        <v>0</v>
      </c>
      <c r="GB120" s="51">
        <f t="shared" si="491"/>
        <v>0</v>
      </c>
      <c r="GC120" s="51">
        <f t="shared" si="491"/>
        <v>0</v>
      </c>
      <c r="GD120" s="51">
        <f t="shared" si="491"/>
        <v>0</v>
      </c>
      <c r="GE120" s="51">
        <f t="shared" si="491"/>
        <v>0</v>
      </c>
      <c r="GF120" s="51">
        <f t="shared" si="491"/>
        <v>0</v>
      </c>
      <c r="GG120" s="51">
        <f t="shared" si="491"/>
        <v>0</v>
      </c>
      <c r="GH120" s="51">
        <f t="shared" si="491"/>
        <v>0</v>
      </c>
      <c r="GI120" s="51">
        <f t="shared" si="491"/>
        <v>0</v>
      </c>
      <c r="GJ120" s="51">
        <f t="shared" si="491"/>
        <v>0</v>
      </c>
      <c r="GK120" s="51">
        <f t="shared" si="492"/>
        <v>0</v>
      </c>
      <c r="GL120" s="51">
        <f t="shared" si="492"/>
        <v>0</v>
      </c>
      <c r="GM120" s="51">
        <f t="shared" si="492"/>
        <v>0</v>
      </c>
      <c r="GN120" s="51">
        <f t="shared" si="492"/>
        <v>0</v>
      </c>
      <c r="GO120" s="51">
        <f t="shared" si="492"/>
        <v>0</v>
      </c>
      <c r="GP120" s="51">
        <f t="shared" si="492"/>
        <v>0</v>
      </c>
      <c r="GQ120" s="51">
        <f t="shared" si="492"/>
        <v>0</v>
      </c>
      <c r="GR120" s="51">
        <f t="shared" si="492"/>
        <v>0</v>
      </c>
      <c r="GS120" s="51">
        <f t="shared" si="492"/>
        <v>0</v>
      </c>
      <c r="GT120" s="51">
        <f t="shared" si="492"/>
        <v>0</v>
      </c>
      <c r="GU120" s="51">
        <f t="shared" si="493"/>
        <v>0</v>
      </c>
      <c r="GV120" s="51">
        <f t="shared" si="493"/>
        <v>0</v>
      </c>
      <c r="GW120" s="51">
        <f t="shared" si="493"/>
        <v>0</v>
      </c>
      <c r="GX120" s="51">
        <f t="shared" si="493"/>
        <v>0</v>
      </c>
      <c r="GY120" s="51">
        <f t="shared" si="493"/>
        <v>0</v>
      </c>
      <c r="GZ120" s="51">
        <f t="shared" si="493"/>
        <v>0</v>
      </c>
      <c r="HA120" s="51">
        <f t="shared" si="493"/>
        <v>0</v>
      </c>
      <c r="HB120" s="51">
        <f t="shared" si="493"/>
        <v>0</v>
      </c>
      <c r="HC120" s="51">
        <f t="shared" si="493"/>
        <v>0</v>
      </c>
      <c r="HD120" s="51">
        <f t="shared" si="493"/>
        <v>0</v>
      </c>
      <c r="HE120" s="51">
        <f t="shared" si="494"/>
        <v>0</v>
      </c>
      <c r="HF120" s="51">
        <f t="shared" si="494"/>
        <v>0</v>
      </c>
      <c r="HG120" s="51">
        <f t="shared" si="494"/>
        <v>0</v>
      </c>
      <c r="HH120" s="51">
        <f t="shared" si="494"/>
        <v>0</v>
      </c>
      <c r="HI120" s="51">
        <f t="shared" si="494"/>
        <v>0</v>
      </c>
      <c r="HJ120" s="51">
        <f t="shared" si="494"/>
        <v>0</v>
      </c>
      <c r="HK120" s="51">
        <f t="shared" si="494"/>
        <v>0</v>
      </c>
      <c r="HL120" s="51">
        <f t="shared" si="494"/>
        <v>0</v>
      </c>
      <c r="HM120" s="51">
        <f t="shared" si="494"/>
        <v>0</v>
      </c>
      <c r="HN120" s="51">
        <f t="shared" si="494"/>
        <v>0</v>
      </c>
      <c r="HO120" s="51">
        <f t="shared" si="494"/>
        <v>0</v>
      </c>
      <c r="HP120" s="51">
        <f t="shared" si="494"/>
        <v>0</v>
      </c>
      <c r="HR120" s="46">
        <v>117</v>
      </c>
      <c r="HS120" s="49">
        <f t="shared" si="310"/>
        <v>585</v>
      </c>
      <c r="HT120" s="52" t="str">
        <f t="shared" si="311"/>
        <v/>
      </c>
      <c r="HU120" s="63">
        <f t="shared" si="312"/>
        <v>0</v>
      </c>
      <c r="HV120" s="50">
        <f t="shared" si="475"/>
        <v>0</v>
      </c>
      <c r="HW120" s="50" t="str">
        <f t="shared" si="433"/>
        <v>09:45</v>
      </c>
      <c r="HX120" s="50">
        <v>0</v>
      </c>
      <c r="HY120" s="62">
        <f>HY119+HX120*Escenario1!$D$15*0.06</f>
        <v>468.72665229745769</v>
      </c>
      <c r="HZ120" s="50">
        <f t="shared" si="313"/>
        <v>0</v>
      </c>
      <c r="IA120" s="64">
        <f>IA119+HZ120*Escenario1!$D$15*0.06</f>
        <v>258.16395932323189</v>
      </c>
      <c r="IB120" s="54"/>
      <c r="IC120" s="47">
        <v>118</v>
      </c>
      <c r="ID120" s="48">
        <f t="shared" si="434"/>
        <v>0</v>
      </c>
      <c r="IE120" s="48">
        <f t="shared" si="495"/>
        <v>0</v>
      </c>
      <c r="IF120" s="48">
        <f t="shared" si="495"/>
        <v>0</v>
      </c>
      <c r="IG120" s="48">
        <f t="shared" si="495"/>
        <v>0</v>
      </c>
      <c r="IH120" s="48">
        <f t="shared" si="495"/>
        <v>0</v>
      </c>
      <c r="II120" s="48">
        <f t="shared" si="495"/>
        <v>0</v>
      </c>
      <c r="IJ120" s="48">
        <f t="shared" si="495"/>
        <v>0</v>
      </c>
      <c r="IK120" s="48">
        <f t="shared" si="495"/>
        <v>0</v>
      </c>
      <c r="IL120" s="48">
        <f t="shared" si="495"/>
        <v>0</v>
      </c>
      <c r="IM120" s="48">
        <f t="shared" si="495"/>
        <v>0</v>
      </c>
      <c r="IN120" s="48">
        <f t="shared" si="495"/>
        <v>0</v>
      </c>
      <c r="IO120" s="48">
        <f t="shared" si="496"/>
        <v>0</v>
      </c>
      <c r="IP120" s="48">
        <f t="shared" si="496"/>
        <v>0</v>
      </c>
      <c r="IQ120" s="48">
        <f t="shared" si="496"/>
        <v>0</v>
      </c>
      <c r="IR120" s="48">
        <f t="shared" si="496"/>
        <v>0</v>
      </c>
      <c r="IS120" s="48">
        <f t="shared" si="496"/>
        <v>0</v>
      </c>
      <c r="IT120" s="48">
        <f t="shared" si="496"/>
        <v>0</v>
      </c>
      <c r="IU120" s="48">
        <f t="shared" si="496"/>
        <v>0</v>
      </c>
      <c r="IV120" s="48">
        <f t="shared" si="496"/>
        <v>0</v>
      </c>
      <c r="IW120" s="48">
        <f t="shared" si="496"/>
        <v>0</v>
      </c>
      <c r="IX120" s="48">
        <f t="shared" si="496"/>
        <v>0</v>
      </c>
      <c r="IY120" s="48">
        <f t="shared" si="497"/>
        <v>0</v>
      </c>
      <c r="IZ120" s="48">
        <f t="shared" si="497"/>
        <v>0</v>
      </c>
      <c r="JA120" s="48">
        <f t="shared" si="497"/>
        <v>0</v>
      </c>
      <c r="JB120" s="48">
        <f t="shared" si="497"/>
        <v>0</v>
      </c>
      <c r="JC120" s="48">
        <f t="shared" si="497"/>
        <v>0</v>
      </c>
      <c r="JD120" s="48">
        <f t="shared" si="497"/>
        <v>0</v>
      </c>
      <c r="JE120" s="48">
        <f t="shared" si="497"/>
        <v>0</v>
      </c>
      <c r="JF120" s="48">
        <f t="shared" si="497"/>
        <v>0</v>
      </c>
      <c r="JG120" s="48">
        <f t="shared" si="497"/>
        <v>0</v>
      </c>
      <c r="JH120" s="48">
        <f t="shared" si="497"/>
        <v>0</v>
      </c>
      <c r="JI120" s="48">
        <f t="shared" si="498"/>
        <v>0</v>
      </c>
      <c r="JJ120" s="48">
        <f t="shared" si="498"/>
        <v>0</v>
      </c>
      <c r="JK120" s="48">
        <f t="shared" si="498"/>
        <v>0</v>
      </c>
      <c r="JL120" s="48">
        <f t="shared" si="498"/>
        <v>0</v>
      </c>
      <c r="JM120" s="48">
        <f t="shared" si="498"/>
        <v>0</v>
      </c>
      <c r="JN120" s="48">
        <f t="shared" si="498"/>
        <v>0</v>
      </c>
      <c r="JO120" s="48">
        <f t="shared" si="498"/>
        <v>0</v>
      </c>
      <c r="JP120" s="48">
        <f t="shared" si="498"/>
        <v>0</v>
      </c>
      <c r="JQ120" s="48">
        <f t="shared" si="498"/>
        <v>0</v>
      </c>
      <c r="JR120" s="48">
        <f t="shared" si="498"/>
        <v>0</v>
      </c>
      <c r="JS120" s="48">
        <f t="shared" si="499"/>
        <v>0</v>
      </c>
      <c r="JT120" s="48">
        <f t="shared" si="499"/>
        <v>0</v>
      </c>
      <c r="JU120" s="48">
        <f t="shared" si="499"/>
        <v>0</v>
      </c>
      <c r="JV120" s="48">
        <f t="shared" si="499"/>
        <v>0</v>
      </c>
      <c r="JW120" s="48">
        <f t="shared" si="499"/>
        <v>0</v>
      </c>
      <c r="JX120" s="48">
        <f t="shared" si="499"/>
        <v>0</v>
      </c>
      <c r="JY120" s="48">
        <f t="shared" si="499"/>
        <v>0</v>
      </c>
      <c r="JZ120" s="48">
        <f t="shared" si="499"/>
        <v>0</v>
      </c>
      <c r="KA120" s="48">
        <f t="shared" si="499"/>
        <v>0</v>
      </c>
      <c r="KB120" s="48">
        <f t="shared" si="499"/>
        <v>0</v>
      </c>
      <c r="KC120" s="48">
        <f t="shared" si="500"/>
        <v>0</v>
      </c>
      <c r="KD120" s="48">
        <f t="shared" si="500"/>
        <v>0</v>
      </c>
      <c r="KE120" s="48">
        <f t="shared" si="500"/>
        <v>0</v>
      </c>
      <c r="KF120" s="48">
        <f t="shared" si="500"/>
        <v>0</v>
      </c>
      <c r="KG120" s="48">
        <f t="shared" si="500"/>
        <v>0</v>
      </c>
      <c r="KH120" s="48">
        <f t="shared" si="500"/>
        <v>0</v>
      </c>
      <c r="KI120" s="48">
        <f t="shared" si="500"/>
        <v>0</v>
      </c>
      <c r="KJ120" s="48">
        <f t="shared" si="500"/>
        <v>0</v>
      </c>
      <c r="KK120" s="48">
        <f t="shared" si="500"/>
        <v>0</v>
      </c>
      <c r="KL120" s="48">
        <f t="shared" si="500"/>
        <v>0</v>
      </c>
      <c r="KM120" s="48">
        <f t="shared" si="501"/>
        <v>0</v>
      </c>
      <c r="KN120" s="48">
        <f t="shared" si="501"/>
        <v>0</v>
      </c>
      <c r="KO120" s="48">
        <f t="shared" si="501"/>
        <v>0</v>
      </c>
      <c r="KP120" s="48">
        <f t="shared" si="501"/>
        <v>0</v>
      </c>
      <c r="KQ120" s="48">
        <f t="shared" si="501"/>
        <v>0</v>
      </c>
      <c r="KR120" s="48">
        <f t="shared" si="501"/>
        <v>0</v>
      </c>
      <c r="KS120" s="48">
        <f t="shared" si="501"/>
        <v>0</v>
      </c>
      <c r="KT120" s="48">
        <f t="shared" si="501"/>
        <v>0</v>
      </c>
      <c r="KU120" s="48">
        <f t="shared" si="501"/>
        <v>0</v>
      </c>
      <c r="KV120" s="48">
        <f t="shared" si="501"/>
        <v>0</v>
      </c>
      <c r="KW120" s="48">
        <f t="shared" si="502"/>
        <v>0</v>
      </c>
      <c r="KX120" s="48">
        <f t="shared" si="502"/>
        <v>0</v>
      </c>
      <c r="KY120" s="48">
        <f t="shared" si="502"/>
        <v>0</v>
      </c>
      <c r="KZ120" s="48">
        <f t="shared" si="502"/>
        <v>0</v>
      </c>
      <c r="LA120" s="48">
        <f t="shared" si="502"/>
        <v>0</v>
      </c>
      <c r="LB120" s="48">
        <f t="shared" si="502"/>
        <v>0</v>
      </c>
      <c r="LC120" s="48">
        <f t="shared" si="502"/>
        <v>0</v>
      </c>
      <c r="LD120" s="48">
        <f t="shared" si="502"/>
        <v>0</v>
      </c>
      <c r="LE120" s="48">
        <f t="shared" si="502"/>
        <v>0</v>
      </c>
      <c r="LF120" s="48">
        <f t="shared" si="502"/>
        <v>0</v>
      </c>
      <c r="LG120" s="48">
        <f t="shared" si="503"/>
        <v>0</v>
      </c>
      <c r="LH120" s="48">
        <f t="shared" si="503"/>
        <v>0</v>
      </c>
      <c r="LI120" s="48">
        <f t="shared" si="503"/>
        <v>0</v>
      </c>
      <c r="LJ120" s="48">
        <f t="shared" si="503"/>
        <v>0</v>
      </c>
      <c r="LK120" s="48">
        <f t="shared" si="503"/>
        <v>0</v>
      </c>
      <c r="LL120" s="48">
        <f t="shared" si="503"/>
        <v>0</v>
      </c>
      <c r="LM120" s="48">
        <f t="shared" si="503"/>
        <v>0</v>
      </c>
      <c r="LN120" s="48">
        <f t="shared" si="503"/>
        <v>0</v>
      </c>
      <c r="LO120" s="48">
        <f t="shared" si="503"/>
        <v>0</v>
      </c>
      <c r="LP120" s="48">
        <f t="shared" si="503"/>
        <v>0</v>
      </c>
      <c r="LQ120" s="48">
        <f t="shared" si="504"/>
        <v>0</v>
      </c>
      <c r="LR120" s="48">
        <f t="shared" si="504"/>
        <v>0</v>
      </c>
      <c r="LS120" s="48">
        <f t="shared" si="504"/>
        <v>0</v>
      </c>
      <c r="LT120" s="48">
        <f t="shared" si="504"/>
        <v>0</v>
      </c>
      <c r="LU120" s="48">
        <f t="shared" si="504"/>
        <v>0</v>
      </c>
      <c r="LV120" s="48">
        <f t="shared" si="504"/>
        <v>0</v>
      </c>
      <c r="LW120" s="48">
        <f t="shared" si="504"/>
        <v>0</v>
      </c>
      <c r="LX120" s="48">
        <f t="shared" si="504"/>
        <v>0</v>
      </c>
      <c r="LY120" s="48">
        <f t="shared" si="504"/>
        <v>0</v>
      </c>
      <c r="LZ120" s="48">
        <f t="shared" si="504"/>
        <v>0</v>
      </c>
      <c r="MA120" s="48">
        <f t="shared" si="505"/>
        <v>0</v>
      </c>
      <c r="MB120" s="48">
        <f t="shared" si="505"/>
        <v>0</v>
      </c>
      <c r="MC120" s="48">
        <f t="shared" si="505"/>
        <v>0</v>
      </c>
      <c r="MD120" s="48">
        <f t="shared" si="505"/>
        <v>0</v>
      </c>
      <c r="ME120" s="48">
        <f t="shared" si="505"/>
        <v>0</v>
      </c>
      <c r="MF120" s="48">
        <f t="shared" si="505"/>
        <v>0</v>
      </c>
      <c r="MG120" s="48">
        <f t="shared" si="505"/>
        <v>0</v>
      </c>
      <c r="MH120" s="48">
        <f t="shared" si="505"/>
        <v>4.4751983576649488E-5</v>
      </c>
      <c r="MI120" s="48">
        <f t="shared" si="505"/>
        <v>1.1151658490373781E-4</v>
      </c>
      <c r="MJ120" s="48">
        <f t="shared" si="505"/>
        <v>2.5595687974807398E-4</v>
      </c>
      <c r="MK120" s="48">
        <f t="shared" si="506"/>
        <v>5.8604981628922268E-4</v>
      </c>
      <c r="ML120" s="48">
        <f t="shared" si="506"/>
        <v>1.3658629589843377E-3</v>
      </c>
      <c r="MM120" s="48">
        <f t="shared" si="506"/>
        <v>3.2093238342923826E-3</v>
      </c>
      <c r="MN120" s="48">
        <f t="shared" si="506"/>
        <v>7.8504339864859992E-3</v>
      </c>
      <c r="MO120" s="48">
        <f t="shared" si="506"/>
        <v>1.2976985830460603E-2</v>
      </c>
      <c r="MP120" s="48">
        <f t="shared" si="506"/>
        <v>6.7154609757989992E-3</v>
      </c>
      <c r="MQ120" s="48">
        <f t="shared" si="506"/>
        <v>0</v>
      </c>
      <c r="MR120" s="48">
        <f t="shared" si="506"/>
        <v>0</v>
      </c>
      <c r="MS120" s="48">
        <f t="shared" si="506"/>
        <v>0</v>
      </c>
      <c r="MT120" s="48">
        <f t="shared" si="506"/>
        <v>0</v>
      </c>
      <c r="MU120" s="48">
        <f t="shared" si="507"/>
        <v>0</v>
      </c>
      <c r="MV120" s="48">
        <f t="shared" si="507"/>
        <v>0</v>
      </c>
      <c r="MW120" s="48">
        <f t="shared" si="507"/>
        <v>0</v>
      </c>
      <c r="MX120" s="48">
        <f t="shared" si="507"/>
        <v>0</v>
      </c>
      <c r="MY120" s="48">
        <f t="shared" si="507"/>
        <v>0</v>
      </c>
      <c r="MZ120" s="48">
        <f t="shared" si="507"/>
        <v>0</v>
      </c>
      <c r="NA120" s="48">
        <f t="shared" si="507"/>
        <v>0</v>
      </c>
      <c r="NB120" s="48">
        <f t="shared" si="507"/>
        <v>0</v>
      </c>
      <c r="NC120" s="48">
        <f t="shared" si="507"/>
        <v>0</v>
      </c>
      <c r="ND120" s="48">
        <f t="shared" si="507"/>
        <v>0</v>
      </c>
      <c r="NE120" s="48">
        <f t="shared" si="508"/>
        <v>0</v>
      </c>
      <c r="NF120" s="48">
        <f t="shared" si="508"/>
        <v>0</v>
      </c>
      <c r="NG120" s="48">
        <f t="shared" si="508"/>
        <v>0</v>
      </c>
      <c r="NH120" s="48">
        <f t="shared" si="508"/>
        <v>0</v>
      </c>
      <c r="NI120" s="48">
        <f t="shared" si="508"/>
        <v>0</v>
      </c>
      <c r="NJ120" s="48">
        <f t="shared" si="508"/>
        <v>0</v>
      </c>
      <c r="NK120" s="48">
        <f t="shared" si="508"/>
        <v>0</v>
      </c>
      <c r="NL120" s="48">
        <f t="shared" si="508"/>
        <v>0</v>
      </c>
      <c r="NM120" s="48">
        <f t="shared" si="508"/>
        <v>0</v>
      </c>
      <c r="NN120" s="48">
        <f t="shared" si="508"/>
        <v>0</v>
      </c>
      <c r="NO120" s="48">
        <f t="shared" si="509"/>
        <v>0</v>
      </c>
      <c r="NP120" s="48">
        <f t="shared" si="509"/>
        <v>0</v>
      </c>
      <c r="NQ120" s="48">
        <f t="shared" si="509"/>
        <v>0</v>
      </c>
      <c r="NR120" s="48">
        <f t="shared" si="509"/>
        <v>0</v>
      </c>
      <c r="NS120" s="48">
        <f t="shared" si="509"/>
        <v>0</v>
      </c>
      <c r="NT120" s="48">
        <f t="shared" si="509"/>
        <v>0</v>
      </c>
      <c r="NU120" s="48">
        <f t="shared" si="509"/>
        <v>0</v>
      </c>
      <c r="NV120" s="48">
        <f t="shared" si="509"/>
        <v>0</v>
      </c>
      <c r="NW120" s="48">
        <f t="shared" si="509"/>
        <v>0</v>
      </c>
      <c r="NX120" s="48">
        <f t="shared" si="509"/>
        <v>0</v>
      </c>
      <c r="NY120" s="48">
        <f t="shared" si="510"/>
        <v>0</v>
      </c>
      <c r="NZ120" s="48">
        <f t="shared" si="510"/>
        <v>0</v>
      </c>
      <c r="OA120" s="48">
        <f t="shared" si="510"/>
        <v>0</v>
      </c>
      <c r="OB120" s="48">
        <f t="shared" si="510"/>
        <v>0</v>
      </c>
      <c r="OC120" s="48">
        <f t="shared" si="510"/>
        <v>0</v>
      </c>
      <c r="OD120" s="48">
        <f t="shared" si="510"/>
        <v>0</v>
      </c>
      <c r="OE120" s="48">
        <f t="shared" si="510"/>
        <v>0</v>
      </c>
      <c r="OF120" s="48">
        <f t="shared" si="510"/>
        <v>0</v>
      </c>
      <c r="OG120" s="48">
        <f t="shared" si="510"/>
        <v>0</v>
      </c>
      <c r="OH120" s="48">
        <f t="shared" si="510"/>
        <v>0</v>
      </c>
      <c r="OI120" s="48">
        <f t="shared" si="511"/>
        <v>0</v>
      </c>
      <c r="OJ120" s="48">
        <f t="shared" si="511"/>
        <v>0</v>
      </c>
      <c r="OK120" s="48">
        <f t="shared" si="511"/>
        <v>0</v>
      </c>
      <c r="OL120" s="48">
        <f t="shared" si="511"/>
        <v>0</v>
      </c>
      <c r="OM120" s="48">
        <f t="shared" si="511"/>
        <v>0</v>
      </c>
      <c r="ON120" s="48">
        <f t="shared" si="511"/>
        <v>0</v>
      </c>
      <c r="OO120" s="48">
        <f t="shared" si="511"/>
        <v>0</v>
      </c>
      <c r="OP120" s="48">
        <f t="shared" si="511"/>
        <v>0</v>
      </c>
      <c r="OQ120" s="48">
        <f t="shared" si="511"/>
        <v>0</v>
      </c>
      <c r="OR120" s="48">
        <f t="shared" si="511"/>
        <v>0</v>
      </c>
      <c r="OS120" s="48">
        <f t="shared" si="512"/>
        <v>0</v>
      </c>
      <c r="OT120" s="48">
        <f t="shared" si="512"/>
        <v>0</v>
      </c>
      <c r="OU120" s="48">
        <f t="shared" si="512"/>
        <v>0</v>
      </c>
      <c r="OV120" s="48">
        <f t="shared" si="512"/>
        <v>0</v>
      </c>
      <c r="OW120" s="48">
        <f t="shared" si="512"/>
        <v>0</v>
      </c>
      <c r="OX120" s="48">
        <f t="shared" si="512"/>
        <v>0</v>
      </c>
      <c r="OY120" s="48">
        <f t="shared" si="512"/>
        <v>0</v>
      </c>
      <c r="OZ120" s="48">
        <f t="shared" si="512"/>
        <v>0</v>
      </c>
      <c r="PA120" s="48">
        <f t="shared" si="512"/>
        <v>0</v>
      </c>
      <c r="PB120" s="48">
        <f t="shared" si="512"/>
        <v>0</v>
      </c>
      <c r="PC120" s="48">
        <f t="shared" si="513"/>
        <v>0</v>
      </c>
      <c r="PD120" s="48">
        <f t="shared" si="513"/>
        <v>0</v>
      </c>
      <c r="PE120" s="48">
        <f t="shared" si="513"/>
        <v>0</v>
      </c>
      <c r="PF120" s="48">
        <f t="shared" si="513"/>
        <v>0</v>
      </c>
      <c r="PG120" s="48">
        <f t="shared" si="513"/>
        <v>0</v>
      </c>
      <c r="PH120" s="48">
        <f t="shared" si="513"/>
        <v>0</v>
      </c>
      <c r="PI120" s="48">
        <f t="shared" si="513"/>
        <v>0</v>
      </c>
      <c r="PJ120" s="48">
        <f t="shared" si="513"/>
        <v>0</v>
      </c>
      <c r="PK120" s="48">
        <f t="shared" si="513"/>
        <v>0</v>
      </c>
      <c r="PL120" s="48">
        <f t="shared" si="513"/>
        <v>0</v>
      </c>
      <c r="PM120" s="48">
        <f t="shared" si="513"/>
        <v>0</v>
      </c>
      <c r="PN120" s="48">
        <f t="shared" si="513"/>
        <v>0</v>
      </c>
    </row>
    <row r="121" spans="1:430" ht="31.2" customHeight="1" x14ac:dyDescent="0.3">
      <c r="A121" s="95" t="s">
        <v>151</v>
      </c>
      <c r="B121" s="95"/>
      <c r="C121" s="95"/>
      <c r="D121" s="95"/>
      <c r="E121" s="95"/>
      <c r="F121" s="95"/>
      <c r="G121" s="95"/>
      <c r="H121" s="95"/>
      <c r="I121" s="95"/>
      <c r="J121" s="12"/>
      <c r="K121" s="12"/>
      <c r="L121" s="12"/>
      <c r="M121" s="12"/>
      <c r="N121" s="22"/>
      <c r="O121" s="12"/>
      <c r="P121" s="12"/>
      <c r="Q121" s="12"/>
      <c r="S121" s="22"/>
      <c r="W121" s="46">
        <v>118</v>
      </c>
      <c r="X121" s="49">
        <f t="shared" si="308"/>
        <v>590</v>
      </c>
      <c r="Y121" s="52" t="str">
        <f t="shared" si="430"/>
        <v/>
      </c>
      <c r="Z121" s="63">
        <f t="shared" si="431"/>
        <v>0</v>
      </c>
      <c r="AA121" s="50">
        <f t="shared" si="474"/>
        <v>0</v>
      </c>
      <c r="AB121" s="50">
        <v>0</v>
      </c>
      <c r="AC121" s="62">
        <f t="shared" si="435"/>
        <v>211.7758949671387</v>
      </c>
      <c r="AD121" s="54"/>
      <c r="AE121" s="46">
        <v>119</v>
      </c>
      <c r="AF121" s="51">
        <f t="shared" si="432"/>
        <v>0</v>
      </c>
      <c r="AG121" s="51">
        <f t="shared" si="476"/>
        <v>0</v>
      </c>
      <c r="AH121" s="51">
        <f t="shared" si="476"/>
        <v>0</v>
      </c>
      <c r="AI121" s="51">
        <f t="shared" si="476"/>
        <v>0</v>
      </c>
      <c r="AJ121" s="51">
        <f t="shared" si="476"/>
        <v>0</v>
      </c>
      <c r="AK121" s="51">
        <f t="shared" si="476"/>
        <v>0</v>
      </c>
      <c r="AL121" s="51">
        <f t="shared" si="476"/>
        <v>0</v>
      </c>
      <c r="AM121" s="51">
        <f t="shared" si="476"/>
        <v>0</v>
      </c>
      <c r="AN121" s="51">
        <f t="shared" si="476"/>
        <v>0</v>
      </c>
      <c r="AO121" s="51">
        <f t="shared" si="476"/>
        <v>0</v>
      </c>
      <c r="AP121" s="51">
        <f t="shared" si="476"/>
        <v>0</v>
      </c>
      <c r="AQ121" s="51">
        <f t="shared" si="477"/>
        <v>0</v>
      </c>
      <c r="AR121" s="51">
        <f t="shared" si="477"/>
        <v>0</v>
      </c>
      <c r="AS121" s="51">
        <f t="shared" si="477"/>
        <v>0</v>
      </c>
      <c r="AT121" s="51">
        <f t="shared" si="477"/>
        <v>0</v>
      </c>
      <c r="AU121" s="51">
        <f t="shared" si="477"/>
        <v>0</v>
      </c>
      <c r="AV121" s="51">
        <f t="shared" si="477"/>
        <v>0</v>
      </c>
      <c r="AW121" s="51">
        <f t="shared" si="477"/>
        <v>0</v>
      </c>
      <c r="AX121" s="51">
        <f t="shared" si="477"/>
        <v>0</v>
      </c>
      <c r="AY121" s="51">
        <f t="shared" si="477"/>
        <v>0</v>
      </c>
      <c r="AZ121" s="51">
        <f t="shared" si="477"/>
        <v>0</v>
      </c>
      <c r="BA121" s="51">
        <f t="shared" si="478"/>
        <v>0</v>
      </c>
      <c r="BB121" s="51">
        <f t="shared" si="478"/>
        <v>0</v>
      </c>
      <c r="BC121" s="51">
        <f t="shared" si="478"/>
        <v>0</v>
      </c>
      <c r="BD121" s="51">
        <f t="shared" si="478"/>
        <v>0</v>
      </c>
      <c r="BE121" s="51">
        <f t="shared" si="478"/>
        <v>0</v>
      </c>
      <c r="BF121" s="51">
        <f t="shared" si="478"/>
        <v>0</v>
      </c>
      <c r="BG121" s="51">
        <f t="shared" si="478"/>
        <v>0</v>
      </c>
      <c r="BH121" s="51">
        <f t="shared" si="478"/>
        <v>0</v>
      </c>
      <c r="BI121" s="51">
        <f t="shared" si="478"/>
        <v>0</v>
      </c>
      <c r="BJ121" s="51">
        <f t="shared" si="478"/>
        <v>0</v>
      </c>
      <c r="BK121" s="51">
        <f t="shared" si="479"/>
        <v>0</v>
      </c>
      <c r="BL121" s="51">
        <f t="shared" si="479"/>
        <v>0</v>
      </c>
      <c r="BM121" s="51">
        <f t="shared" si="479"/>
        <v>0</v>
      </c>
      <c r="BN121" s="51">
        <f t="shared" si="479"/>
        <v>0</v>
      </c>
      <c r="BO121" s="51">
        <f t="shared" si="479"/>
        <v>0</v>
      </c>
      <c r="BP121" s="51">
        <f t="shared" si="479"/>
        <v>0</v>
      </c>
      <c r="BQ121" s="51">
        <f t="shared" si="479"/>
        <v>0</v>
      </c>
      <c r="BR121" s="51">
        <f t="shared" si="479"/>
        <v>0</v>
      </c>
      <c r="BS121" s="51">
        <f t="shared" si="479"/>
        <v>0</v>
      </c>
      <c r="BT121" s="51">
        <f t="shared" si="479"/>
        <v>0</v>
      </c>
      <c r="BU121" s="51">
        <f t="shared" si="480"/>
        <v>0</v>
      </c>
      <c r="BV121" s="51">
        <f t="shared" si="480"/>
        <v>0</v>
      </c>
      <c r="BW121" s="51">
        <f t="shared" si="480"/>
        <v>0</v>
      </c>
      <c r="BX121" s="51">
        <f t="shared" si="480"/>
        <v>0</v>
      </c>
      <c r="BY121" s="51">
        <f t="shared" si="480"/>
        <v>0</v>
      </c>
      <c r="BZ121" s="51">
        <f t="shared" si="480"/>
        <v>0</v>
      </c>
      <c r="CA121" s="51">
        <f t="shared" si="480"/>
        <v>0</v>
      </c>
      <c r="CB121" s="51">
        <f t="shared" si="480"/>
        <v>0</v>
      </c>
      <c r="CC121" s="51">
        <f t="shared" si="480"/>
        <v>0</v>
      </c>
      <c r="CD121" s="51">
        <f t="shared" si="480"/>
        <v>0</v>
      </c>
      <c r="CE121" s="51">
        <f t="shared" si="481"/>
        <v>0</v>
      </c>
      <c r="CF121" s="51">
        <f t="shared" si="481"/>
        <v>0</v>
      </c>
      <c r="CG121" s="51">
        <f t="shared" si="481"/>
        <v>0</v>
      </c>
      <c r="CH121" s="51">
        <f t="shared" si="481"/>
        <v>0</v>
      </c>
      <c r="CI121" s="51">
        <f t="shared" si="481"/>
        <v>0</v>
      </c>
      <c r="CJ121" s="51">
        <f t="shared" si="481"/>
        <v>0</v>
      </c>
      <c r="CK121" s="51">
        <f t="shared" si="481"/>
        <v>0</v>
      </c>
      <c r="CL121" s="51">
        <f t="shared" si="481"/>
        <v>0</v>
      </c>
      <c r="CM121" s="51">
        <f t="shared" si="481"/>
        <v>0</v>
      </c>
      <c r="CN121" s="51">
        <f t="shared" si="481"/>
        <v>0</v>
      </c>
      <c r="CO121" s="51">
        <f t="shared" si="482"/>
        <v>0</v>
      </c>
      <c r="CP121" s="51">
        <f t="shared" si="482"/>
        <v>0</v>
      </c>
      <c r="CQ121" s="51">
        <f t="shared" si="482"/>
        <v>0</v>
      </c>
      <c r="CR121" s="51">
        <f t="shared" si="482"/>
        <v>0</v>
      </c>
      <c r="CS121" s="51">
        <f t="shared" si="482"/>
        <v>0</v>
      </c>
      <c r="CT121" s="51">
        <f t="shared" si="482"/>
        <v>0</v>
      </c>
      <c r="CU121" s="51">
        <f t="shared" si="482"/>
        <v>0</v>
      </c>
      <c r="CV121" s="51">
        <f t="shared" si="482"/>
        <v>0</v>
      </c>
      <c r="CW121" s="51">
        <f t="shared" si="482"/>
        <v>0</v>
      </c>
      <c r="CX121" s="51">
        <f t="shared" si="482"/>
        <v>0</v>
      </c>
      <c r="CY121" s="51">
        <f t="shared" si="483"/>
        <v>0</v>
      </c>
      <c r="CZ121" s="51">
        <f t="shared" si="483"/>
        <v>0</v>
      </c>
      <c r="DA121" s="51">
        <f t="shared" si="483"/>
        <v>0</v>
      </c>
      <c r="DB121" s="51">
        <f t="shared" si="483"/>
        <v>0</v>
      </c>
      <c r="DC121" s="51">
        <f t="shared" si="483"/>
        <v>0</v>
      </c>
      <c r="DD121" s="51">
        <f t="shared" si="483"/>
        <v>0</v>
      </c>
      <c r="DE121" s="51">
        <f t="shared" si="483"/>
        <v>0</v>
      </c>
      <c r="DF121" s="51">
        <f t="shared" si="483"/>
        <v>0</v>
      </c>
      <c r="DG121" s="51">
        <f t="shared" si="483"/>
        <v>0</v>
      </c>
      <c r="DH121" s="51">
        <f t="shared" si="483"/>
        <v>0</v>
      </c>
      <c r="DI121" s="51">
        <f t="shared" si="484"/>
        <v>0</v>
      </c>
      <c r="DJ121" s="51">
        <f t="shared" si="484"/>
        <v>0</v>
      </c>
      <c r="DK121" s="51">
        <f t="shared" si="484"/>
        <v>0</v>
      </c>
      <c r="DL121" s="51">
        <f t="shared" si="484"/>
        <v>0</v>
      </c>
      <c r="DM121" s="51">
        <f t="shared" si="484"/>
        <v>0</v>
      </c>
      <c r="DN121" s="51">
        <f t="shared" si="484"/>
        <v>0</v>
      </c>
      <c r="DO121" s="51">
        <f t="shared" si="484"/>
        <v>0</v>
      </c>
      <c r="DP121" s="51">
        <f t="shared" si="484"/>
        <v>0</v>
      </c>
      <c r="DQ121" s="51">
        <f t="shared" si="484"/>
        <v>0</v>
      </c>
      <c r="DR121" s="51">
        <f t="shared" si="484"/>
        <v>0</v>
      </c>
      <c r="DS121" s="51">
        <f t="shared" si="485"/>
        <v>0</v>
      </c>
      <c r="DT121" s="51">
        <f t="shared" si="485"/>
        <v>0</v>
      </c>
      <c r="DU121" s="51">
        <f t="shared" si="485"/>
        <v>0</v>
      </c>
      <c r="DV121" s="51">
        <f t="shared" si="485"/>
        <v>0</v>
      </c>
      <c r="DW121" s="51">
        <f t="shared" si="485"/>
        <v>0</v>
      </c>
      <c r="DX121" s="51">
        <f t="shared" si="485"/>
        <v>0</v>
      </c>
      <c r="DY121" s="51">
        <f t="shared" si="485"/>
        <v>0</v>
      </c>
      <c r="DZ121" s="51">
        <f t="shared" si="485"/>
        <v>1.4372901692793086E-5</v>
      </c>
      <c r="EA121" s="51">
        <f t="shared" si="485"/>
        <v>2.7857067307628778E-5</v>
      </c>
      <c r="EB121" s="51">
        <f t="shared" si="485"/>
        <v>4.1075027703360157E-5</v>
      </c>
      <c r="EC121" s="51">
        <f t="shared" si="486"/>
        <v>5.9699549011322866E-5</v>
      </c>
      <c r="ED121" s="51">
        <f t="shared" si="486"/>
        <v>8.7540741517313391E-5</v>
      </c>
      <c r="EE121" s="51">
        <f t="shared" si="486"/>
        <v>1.2837388479443857E-4</v>
      </c>
      <c r="EF121" s="51">
        <f t="shared" si="486"/>
        <v>1.8776725283595457E-4</v>
      </c>
      <c r="EG121" s="51">
        <f t="shared" si="486"/>
        <v>2.7490993918839258E-4</v>
      </c>
      <c r="EH121" s="51">
        <f t="shared" si="486"/>
        <v>4.0443968208431289E-4</v>
      </c>
      <c r="EI121" s="51">
        <f t="shared" si="486"/>
        <v>5.9827068957529241E-4</v>
      </c>
      <c r="EJ121" s="51">
        <f t="shared" si="486"/>
        <v>8.8742146466493359E-4</v>
      </c>
      <c r="EK121" s="51">
        <f t="shared" si="486"/>
        <v>1.3138426304416823E-3</v>
      </c>
      <c r="EL121" s="51">
        <f t="shared" si="486"/>
        <v>1.9322447552118155E-3</v>
      </c>
      <c r="EM121" s="51">
        <f t="shared" si="487"/>
        <v>2.9578823769679957E-3</v>
      </c>
      <c r="EN121" s="51">
        <f t="shared" si="487"/>
        <v>4.3725776573519236E-3</v>
      </c>
      <c r="EO121" s="51">
        <f t="shared" si="487"/>
        <v>5.6037913669719245E-3</v>
      </c>
      <c r="EP121" s="51">
        <f t="shared" si="487"/>
        <v>6.0067150249743864E-3</v>
      </c>
      <c r="EQ121" s="51">
        <f t="shared" si="487"/>
        <v>5.0334268353983951E-3</v>
      </c>
      <c r="ER121" s="51">
        <f t="shared" si="487"/>
        <v>2.648818732339102E-3</v>
      </c>
      <c r="ES121" s="51">
        <f t="shared" si="487"/>
        <v>7.6072713075802073E-4</v>
      </c>
      <c r="ET121" s="51">
        <f t="shared" si="487"/>
        <v>0</v>
      </c>
      <c r="EU121" s="51">
        <f t="shared" si="487"/>
        <v>0</v>
      </c>
      <c r="EV121" s="51">
        <f t="shared" si="487"/>
        <v>0</v>
      </c>
      <c r="EW121" s="51">
        <f t="shared" si="488"/>
        <v>0</v>
      </c>
      <c r="EX121" s="51">
        <f t="shared" si="488"/>
        <v>0</v>
      </c>
      <c r="EY121" s="51">
        <f t="shared" si="488"/>
        <v>0</v>
      </c>
      <c r="EZ121" s="51">
        <f t="shared" si="488"/>
        <v>0</v>
      </c>
      <c r="FA121" s="51">
        <f t="shared" si="488"/>
        <v>0</v>
      </c>
      <c r="FB121" s="51">
        <f t="shared" si="488"/>
        <v>0</v>
      </c>
      <c r="FC121" s="51">
        <f t="shared" si="488"/>
        <v>0</v>
      </c>
      <c r="FD121" s="51">
        <f t="shared" si="488"/>
        <v>0</v>
      </c>
      <c r="FE121" s="51">
        <f t="shared" si="488"/>
        <v>0</v>
      </c>
      <c r="FF121" s="51">
        <f t="shared" si="488"/>
        <v>0</v>
      </c>
      <c r="FG121" s="51">
        <f t="shared" si="489"/>
        <v>0</v>
      </c>
      <c r="FH121" s="51">
        <f t="shared" si="489"/>
        <v>0</v>
      </c>
      <c r="FI121" s="51">
        <f t="shared" si="489"/>
        <v>0</v>
      </c>
      <c r="FJ121" s="51">
        <f t="shared" si="489"/>
        <v>0</v>
      </c>
      <c r="FK121" s="51">
        <f t="shared" si="489"/>
        <v>0</v>
      </c>
      <c r="FL121" s="51">
        <f t="shared" si="489"/>
        <v>0</v>
      </c>
      <c r="FM121" s="51">
        <f t="shared" si="489"/>
        <v>0</v>
      </c>
      <c r="FN121" s="51">
        <f t="shared" si="489"/>
        <v>0</v>
      </c>
      <c r="FO121" s="51">
        <f t="shared" si="489"/>
        <v>0</v>
      </c>
      <c r="FP121" s="51">
        <f t="shared" si="489"/>
        <v>0</v>
      </c>
      <c r="FQ121" s="51">
        <f t="shared" si="490"/>
        <v>0</v>
      </c>
      <c r="FR121" s="51">
        <f t="shared" si="490"/>
        <v>0</v>
      </c>
      <c r="FS121" s="51">
        <f t="shared" si="490"/>
        <v>0</v>
      </c>
      <c r="FT121" s="51">
        <f t="shared" si="490"/>
        <v>0</v>
      </c>
      <c r="FU121" s="51">
        <f t="shared" si="490"/>
        <v>0</v>
      </c>
      <c r="FV121" s="51">
        <f t="shared" si="490"/>
        <v>0</v>
      </c>
      <c r="FW121" s="51">
        <f t="shared" si="490"/>
        <v>0</v>
      </c>
      <c r="FX121" s="51">
        <f t="shared" si="490"/>
        <v>0</v>
      </c>
      <c r="FY121" s="51">
        <f t="shared" si="490"/>
        <v>0</v>
      </c>
      <c r="FZ121" s="51">
        <f t="shared" si="490"/>
        <v>0</v>
      </c>
      <c r="GA121" s="51">
        <f t="shared" si="491"/>
        <v>0</v>
      </c>
      <c r="GB121" s="51">
        <f t="shared" si="491"/>
        <v>0</v>
      </c>
      <c r="GC121" s="51">
        <f t="shared" si="491"/>
        <v>0</v>
      </c>
      <c r="GD121" s="51">
        <f t="shared" si="491"/>
        <v>0</v>
      </c>
      <c r="GE121" s="51">
        <f t="shared" si="491"/>
        <v>0</v>
      </c>
      <c r="GF121" s="51">
        <f t="shared" si="491"/>
        <v>0</v>
      </c>
      <c r="GG121" s="51">
        <f t="shared" si="491"/>
        <v>0</v>
      </c>
      <c r="GH121" s="51">
        <f t="shared" si="491"/>
        <v>0</v>
      </c>
      <c r="GI121" s="51">
        <f t="shared" si="491"/>
        <v>0</v>
      </c>
      <c r="GJ121" s="51">
        <f t="shared" si="491"/>
        <v>0</v>
      </c>
      <c r="GK121" s="51">
        <f t="shared" si="492"/>
        <v>0</v>
      </c>
      <c r="GL121" s="51">
        <f t="shared" si="492"/>
        <v>0</v>
      </c>
      <c r="GM121" s="51">
        <f t="shared" si="492"/>
        <v>0</v>
      </c>
      <c r="GN121" s="51">
        <f t="shared" si="492"/>
        <v>0</v>
      </c>
      <c r="GO121" s="51">
        <f t="shared" si="492"/>
        <v>0</v>
      </c>
      <c r="GP121" s="51">
        <f t="shared" si="492"/>
        <v>0</v>
      </c>
      <c r="GQ121" s="51">
        <f t="shared" si="492"/>
        <v>0</v>
      </c>
      <c r="GR121" s="51">
        <f t="shared" si="492"/>
        <v>0</v>
      </c>
      <c r="GS121" s="51">
        <f t="shared" si="492"/>
        <v>0</v>
      </c>
      <c r="GT121" s="51">
        <f t="shared" si="492"/>
        <v>0</v>
      </c>
      <c r="GU121" s="51">
        <f t="shared" si="493"/>
        <v>0</v>
      </c>
      <c r="GV121" s="51">
        <f t="shared" si="493"/>
        <v>0</v>
      </c>
      <c r="GW121" s="51">
        <f t="shared" si="493"/>
        <v>0</v>
      </c>
      <c r="GX121" s="51">
        <f t="shared" si="493"/>
        <v>0</v>
      </c>
      <c r="GY121" s="51">
        <f t="shared" si="493"/>
        <v>0</v>
      </c>
      <c r="GZ121" s="51">
        <f t="shared" si="493"/>
        <v>0</v>
      </c>
      <c r="HA121" s="51">
        <f t="shared" si="493"/>
        <v>0</v>
      </c>
      <c r="HB121" s="51">
        <f t="shared" si="493"/>
        <v>0</v>
      </c>
      <c r="HC121" s="51">
        <f t="shared" si="493"/>
        <v>0</v>
      </c>
      <c r="HD121" s="51">
        <f t="shared" si="493"/>
        <v>0</v>
      </c>
      <c r="HE121" s="51">
        <f t="shared" si="494"/>
        <v>0</v>
      </c>
      <c r="HF121" s="51">
        <f t="shared" si="494"/>
        <v>0</v>
      </c>
      <c r="HG121" s="51">
        <f t="shared" si="494"/>
        <v>0</v>
      </c>
      <c r="HH121" s="51">
        <f t="shared" si="494"/>
        <v>0</v>
      </c>
      <c r="HI121" s="51">
        <f t="shared" si="494"/>
        <v>0</v>
      </c>
      <c r="HJ121" s="51">
        <f t="shared" si="494"/>
        <v>0</v>
      </c>
      <c r="HK121" s="51">
        <f t="shared" si="494"/>
        <v>0</v>
      </c>
      <c r="HL121" s="51">
        <f t="shared" si="494"/>
        <v>0</v>
      </c>
      <c r="HM121" s="51">
        <f t="shared" si="494"/>
        <v>0</v>
      </c>
      <c r="HN121" s="51">
        <f t="shared" si="494"/>
        <v>0</v>
      </c>
      <c r="HO121" s="51">
        <f t="shared" si="494"/>
        <v>0</v>
      </c>
      <c r="HP121" s="51">
        <f t="shared" si="494"/>
        <v>0</v>
      </c>
      <c r="HR121" s="46">
        <v>118</v>
      </c>
      <c r="HS121" s="49">
        <f t="shared" si="310"/>
        <v>590</v>
      </c>
      <c r="HT121" s="52" t="str">
        <f t="shared" si="311"/>
        <v/>
      </c>
      <c r="HU121" s="63">
        <f t="shared" si="312"/>
        <v>0</v>
      </c>
      <c r="HV121" s="50">
        <f t="shared" si="475"/>
        <v>0</v>
      </c>
      <c r="HW121" s="50" t="str">
        <f t="shared" si="433"/>
        <v>09:50</v>
      </c>
      <c r="HX121" s="50">
        <v>0</v>
      </c>
      <c r="HY121" s="62">
        <f>HY120+HX121*Escenario1!$D$15*0.06</f>
        <v>468.72665229745769</v>
      </c>
      <c r="HZ121" s="50">
        <f t="shared" si="313"/>
        <v>0</v>
      </c>
      <c r="IA121" s="64">
        <f>IA120+HZ121*Escenario1!$D$15*0.06</f>
        <v>258.16395932323189</v>
      </c>
      <c r="IB121" s="54"/>
      <c r="IC121" s="47">
        <v>119</v>
      </c>
      <c r="ID121" s="48">
        <f t="shared" si="434"/>
        <v>0</v>
      </c>
      <c r="IE121" s="48">
        <f t="shared" si="495"/>
        <v>0</v>
      </c>
      <c r="IF121" s="48">
        <f t="shared" si="495"/>
        <v>0</v>
      </c>
      <c r="IG121" s="48">
        <f t="shared" si="495"/>
        <v>0</v>
      </c>
      <c r="IH121" s="48">
        <f t="shared" si="495"/>
        <v>0</v>
      </c>
      <c r="II121" s="48">
        <f t="shared" si="495"/>
        <v>0</v>
      </c>
      <c r="IJ121" s="48">
        <f t="shared" si="495"/>
        <v>0</v>
      </c>
      <c r="IK121" s="48">
        <f t="shared" si="495"/>
        <v>0</v>
      </c>
      <c r="IL121" s="48">
        <f t="shared" si="495"/>
        <v>0</v>
      </c>
      <c r="IM121" s="48">
        <f t="shared" si="495"/>
        <v>0</v>
      </c>
      <c r="IN121" s="48">
        <f t="shared" si="495"/>
        <v>0</v>
      </c>
      <c r="IO121" s="48">
        <f t="shared" si="496"/>
        <v>0</v>
      </c>
      <c r="IP121" s="48">
        <f t="shared" si="496"/>
        <v>0</v>
      </c>
      <c r="IQ121" s="48">
        <f t="shared" si="496"/>
        <v>0</v>
      </c>
      <c r="IR121" s="48">
        <f t="shared" si="496"/>
        <v>0</v>
      </c>
      <c r="IS121" s="48">
        <f t="shared" si="496"/>
        <v>0</v>
      </c>
      <c r="IT121" s="48">
        <f t="shared" si="496"/>
        <v>0</v>
      </c>
      <c r="IU121" s="48">
        <f t="shared" si="496"/>
        <v>0</v>
      </c>
      <c r="IV121" s="48">
        <f t="shared" si="496"/>
        <v>0</v>
      </c>
      <c r="IW121" s="48">
        <f t="shared" si="496"/>
        <v>0</v>
      </c>
      <c r="IX121" s="48">
        <f t="shared" si="496"/>
        <v>0</v>
      </c>
      <c r="IY121" s="48">
        <f t="shared" si="497"/>
        <v>0</v>
      </c>
      <c r="IZ121" s="48">
        <f t="shared" si="497"/>
        <v>0</v>
      </c>
      <c r="JA121" s="48">
        <f t="shared" si="497"/>
        <v>0</v>
      </c>
      <c r="JB121" s="48">
        <f t="shared" si="497"/>
        <v>0</v>
      </c>
      <c r="JC121" s="48">
        <f t="shared" si="497"/>
        <v>0</v>
      </c>
      <c r="JD121" s="48">
        <f t="shared" si="497"/>
        <v>0</v>
      </c>
      <c r="JE121" s="48">
        <f t="shared" si="497"/>
        <v>0</v>
      </c>
      <c r="JF121" s="48">
        <f t="shared" si="497"/>
        <v>0</v>
      </c>
      <c r="JG121" s="48">
        <f t="shared" si="497"/>
        <v>0</v>
      </c>
      <c r="JH121" s="48">
        <f t="shared" si="497"/>
        <v>0</v>
      </c>
      <c r="JI121" s="48">
        <f t="shared" si="498"/>
        <v>0</v>
      </c>
      <c r="JJ121" s="48">
        <f t="shared" si="498"/>
        <v>0</v>
      </c>
      <c r="JK121" s="48">
        <f t="shared" si="498"/>
        <v>0</v>
      </c>
      <c r="JL121" s="48">
        <f t="shared" si="498"/>
        <v>0</v>
      </c>
      <c r="JM121" s="48">
        <f t="shared" si="498"/>
        <v>0</v>
      </c>
      <c r="JN121" s="48">
        <f t="shared" si="498"/>
        <v>0</v>
      </c>
      <c r="JO121" s="48">
        <f t="shared" si="498"/>
        <v>0</v>
      </c>
      <c r="JP121" s="48">
        <f t="shared" si="498"/>
        <v>0</v>
      </c>
      <c r="JQ121" s="48">
        <f t="shared" si="498"/>
        <v>0</v>
      </c>
      <c r="JR121" s="48">
        <f t="shared" si="498"/>
        <v>0</v>
      </c>
      <c r="JS121" s="48">
        <f t="shared" si="499"/>
        <v>0</v>
      </c>
      <c r="JT121" s="48">
        <f t="shared" si="499"/>
        <v>0</v>
      </c>
      <c r="JU121" s="48">
        <f t="shared" si="499"/>
        <v>0</v>
      </c>
      <c r="JV121" s="48">
        <f t="shared" si="499"/>
        <v>0</v>
      </c>
      <c r="JW121" s="48">
        <f t="shared" si="499"/>
        <v>0</v>
      </c>
      <c r="JX121" s="48">
        <f t="shared" si="499"/>
        <v>0</v>
      </c>
      <c r="JY121" s="48">
        <f t="shared" si="499"/>
        <v>0</v>
      </c>
      <c r="JZ121" s="48">
        <f t="shared" si="499"/>
        <v>0</v>
      </c>
      <c r="KA121" s="48">
        <f t="shared" si="499"/>
        <v>0</v>
      </c>
      <c r="KB121" s="48">
        <f t="shared" si="499"/>
        <v>0</v>
      </c>
      <c r="KC121" s="48">
        <f t="shared" si="500"/>
        <v>0</v>
      </c>
      <c r="KD121" s="48">
        <f t="shared" si="500"/>
        <v>0</v>
      </c>
      <c r="KE121" s="48">
        <f t="shared" si="500"/>
        <v>0</v>
      </c>
      <c r="KF121" s="48">
        <f t="shared" si="500"/>
        <v>0</v>
      </c>
      <c r="KG121" s="48">
        <f t="shared" si="500"/>
        <v>0</v>
      </c>
      <c r="KH121" s="48">
        <f t="shared" si="500"/>
        <v>0</v>
      </c>
      <c r="KI121" s="48">
        <f t="shared" si="500"/>
        <v>0</v>
      </c>
      <c r="KJ121" s="48">
        <f t="shared" si="500"/>
        <v>0</v>
      </c>
      <c r="KK121" s="48">
        <f t="shared" si="500"/>
        <v>0</v>
      </c>
      <c r="KL121" s="48">
        <f t="shared" si="500"/>
        <v>0</v>
      </c>
      <c r="KM121" s="48">
        <f t="shared" si="501"/>
        <v>0</v>
      </c>
      <c r="KN121" s="48">
        <f t="shared" si="501"/>
        <v>0</v>
      </c>
      <c r="KO121" s="48">
        <f t="shared" si="501"/>
        <v>0</v>
      </c>
      <c r="KP121" s="48">
        <f t="shared" si="501"/>
        <v>0</v>
      </c>
      <c r="KQ121" s="48">
        <f t="shared" si="501"/>
        <v>0</v>
      </c>
      <c r="KR121" s="48">
        <f t="shared" si="501"/>
        <v>0</v>
      </c>
      <c r="KS121" s="48">
        <f t="shared" si="501"/>
        <v>0</v>
      </c>
      <c r="KT121" s="48">
        <f t="shared" si="501"/>
        <v>0</v>
      </c>
      <c r="KU121" s="48">
        <f t="shared" si="501"/>
        <v>0</v>
      </c>
      <c r="KV121" s="48">
        <f t="shared" si="501"/>
        <v>0</v>
      </c>
      <c r="KW121" s="48">
        <f t="shared" si="502"/>
        <v>0</v>
      </c>
      <c r="KX121" s="48">
        <f t="shared" si="502"/>
        <v>0</v>
      </c>
      <c r="KY121" s="48">
        <f t="shared" si="502"/>
        <v>0</v>
      </c>
      <c r="KZ121" s="48">
        <f t="shared" si="502"/>
        <v>0</v>
      </c>
      <c r="LA121" s="48">
        <f t="shared" si="502"/>
        <v>0</v>
      </c>
      <c r="LB121" s="48">
        <f t="shared" si="502"/>
        <v>0</v>
      </c>
      <c r="LC121" s="48">
        <f t="shared" si="502"/>
        <v>0</v>
      </c>
      <c r="LD121" s="48">
        <f t="shared" si="502"/>
        <v>0</v>
      </c>
      <c r="LE121" s="48">
        <f t="shared" si="502"/>
        <v>0</v>
      </c>
      <c r="LF121" s="48">
        <f t="shared" si="502"/>
        <v>0</v>
      </c>
      <c r="LG121" s="48">
        <f t="shared" si="503"/>
        <v>0</v>
      </c>
      <c r="LH121" s="48">
        <f t="shared" si="503"/>
        <v>0</v>
      </c>
      <c r="LI121" s="48">
        <f t="shared" si="503"/>
        <v>0</v>
      </c>
      <c r="LJ121" s="48">
        <f t="shared" si="503"/>
        <v>0</v>
      </c>
      <c r="LK121" s="48">
        <f t="shared" si="503"/>
        <v>0</v>
      </c>
      <c r="LL121" s="48">
        <f t="shared" si="503"/>
        <v>0</v>
      </c>
      <c r="LM121" s="48">
        <f t="shared" si="503"/>
        <v>0</v>
      </c>
      <c r="LN121" s="48">
        <f t="shared" si="503"/>
        <v>0</v>
      </c>
      <c r="LO121" s="48">
        <f t="shared" si="503"/>
        <v>0</v>
      </c>
      <c r="LP121" s="48">
        <f t="shared" si="503"/>
        <v>0</v>
      </c>
      <c r="LQ121" s="48">
        <f t="shared" si="504"/>
        <v>0</v>
      </c>
      <c r="LR121" s="48">
        <f t="shared" si="504"/>
        <v>0</v>
      </c>
      <c r="LS121" s="48">
        <f t="shared" si="504"/>
        <v>0</v>
      </c>
      <c r="LT121" s="48">
        <f t="shared" si="504"/>
        <v>0</v>
      </c>
      <c r="LU121" s="48">
        <f t="shared" si="504"/>
        <v>0</v>
      </c>
      <c r="LV121" s="48">
        <f t="shared" si="504"/>
        <v>0</v>
      </c>
      <c r="LW121" s="48">
        <f t="shared" si="504"/>
        <v>0</v>
      </c>
      <c r="LX121" s="48">
        <f t="shared" si="504"/>
        <v>0</v>
      </c>
      <c r="LY121" s="48">
        <f t="shared" si="504"/>
        <v>0</v>
      </c>
      <c r="LZ121" s="48">
        <f t="shared" si="504"/>
        <v>0</v>
      </c>
      <c r="MA121" s="48">
        <f t="shared" si="505"/>
        <v>0</v>
      </c>
      <c r="MB121" s="48">
        <f t="shared" si="505"/>
        <v>0</v>
      </c>
      <c r="MC121" s="48">
        <f t="shared" si="505"/>
        <v>0</v>
      </c>
      <c r="MD121" s="48">
        <f t="shared" si="505"/>
        <v>0</v>
      </c>
      <c r="ME121" s="48">
        <f t="shared" si="505"/>
        <v>0</v>
      </c>
      <c r="MF121" s="48">
        <f t="shared" si="505"/>
        <v>0</v>
      </c>
      <c r="MG121" s="48">
        <f t="shared" si="505"/>
        <v>0</v>
      </c>
      <c r="MH121" s="48">
        <f t="shared" si="505"/>
        <v>0</v>
      </c>
      <c r="MI121" s="48">
        <f t="shared" si="505"/>
        <v>4.4751983576649488E-5</v>
      </c>
      <c r="MJ121" s="48">
        <f t="shared" si="505"/>
        <v>1.1151658490373781E-4</v>
      </c>
      <c r="MK121" s="48">
        <f t="shared" si="506"/>
        <v>2.5595687974807398E-4</v>
      </c>
      <c r="ML121" s="48">
        <f t="shared" si="506"/>
        <v>5.8604981628922268E-4</v>
      </c>
      <c r="MM121" s="48">
        <f t="shared" si="506"/>
        <v>1.3658629589843377E-3</v>
      </c>
      <c r="MN121" s="48">
        <f t="shared" si="506"/>
        <v>3.2093238342923826E-3</v>
      </c>
      <c r="MO121" s="48">
        <f t="shared" si="506"/>
        <v>7.8504339864859992E-3</v>
      </c>
      <c r="MP121" s="48">
        <f t="shared" si="506"/>
        <v>1.2976985830460603E-2</v>
      </c>
      <c r="MQ121" s="48">
        <f t="shared" si="506"/>
        <v>6.7154609757989992E-3</v>
      </c>
      <c r="MR121" s="48">
        <f t="shared" si="506"/>
        <v>0</v>
      </c>
      <c r="MS121" s="48">
        <f t="shared" si="506"/>
        <v>0</v>
      </c>
      <c r="MT121" s="48">
        <f t="shared" si="506"/>
        <v>0</v>
      </c>
      <c r="MU121" s="48">
        <f t="shared" si="507"/>
        <v>0</v>
      </c>
      <c r="MV121" s="48">
        <f t="shared" si="507"/>
        <v>0</v>
      </c>
      <c r="MW121" s="48">
        <f t="shared" si="507"/>
        <v>0</v>
      </c>
      <c r="MX121" s="48">
        <f t="shared" si="507"/>
        <v>0</v>
      </c>
      <c r="MY121" s="48">
        <f t="shared" si="507"/>
        <v>0</v>
      </c>
      <c r="MZ121" s="48">
        <f t="shared" si="507"/>
        <v>0</v>
      </c>
      <c r="NA121" s="48">
        <f t="shared" si="507"/>
        <v>0</v>
      </c>
      <c r="NB121" s="48">
        <f t="shared" si="507"/>
        <v>0</v>
      </c>
      <c r="NC121" s="48">
        <f t="shared" si="507"/>
        <v>0</v>
      </c>
      <c r="ND121" s="48">
        <f t="shared" si="507"/>
        <v>0</v>
      </c>
      <c r="NE121" s="48">
        <f t="shared" si="508"/>
        <v>0</v>
      </c>
      <c r="NF121" s="48">
        <f t="shared" si="508"/>
        <v>0</v>
      </c>
      <c r="NG121" s="48">
        <f t="shared" si="508"/>
        <v>0</v>
      </c>
      <c r="NH121" s="48">
        <f t="shared" si="508"/>
        <v>0</v>
      </c>
      <c r="NI121" s="48">
        <f t="shared" si="508"/>
        <v>0</v>
      </c>
      <c r="NJ121" s="48">
        <f t="shared" si="508"/>
        <v>0</v>
      </c>
      <c r="NK121" s="48">
        <f t="shared" si="508"/>
        <v>0</v>
      </c>
      <c r="NL121" s="48">
        <f t="shared" si="508"/>
        <v>0</v>
      </c>
      <c r="NM121" s="48">
        <f t="shared" si="508"/>
        <v>0</v>
      </c>
      <c r="NN121" s="48">
        <f t="shared" si="508"/>
        <v>0</v>
      </c>
      <c r="NO121" s="48">
        <f t="shared" si="509"/>
        <v>0</v>
      </c>
      <c r="NP121" s="48">
        <f t="shared" si="509"/>
        <v>0</v>
      </c>
      <c r="NQ121" s="48">
        <f t="shared" si="509"/>
        <v>0</v>
      </c>
      <c r="NR121" s="48">
        <f t="shared" si="509"/>
        <v>0</v>
      </c>
      <c r="NS121" s="48">
        <f t="shared" si="509"/>
        <v>0</v>
      </c>
      <c r="NT121" s="48">
        <f t="shared" si="509"/>
        <v>0</v>
      </c>
      <c r="NU121" s="48">
        <f t="shared" si="509"/>
        <v>0</v>
      </c>
      <c r="NV121" s="48">
        <f t="shared" si="509"/>
        <v>0</v>
      </c>
      <c r="NW121" s="48">
        <f t="shared" si="509"/>
        <v>0</v>
      </c>
      <c r="NX121" s="48">
        <f t="shared" si="509"/>
        <v>0</v>
      </c>
      <c r="NY121" s="48">
        <f t="shared" si="510"/>
        <v>0</v>
      </c>
      <c r="NZ121" s="48">
        <f t="shared" si="510"/>
        <v>0</v>
      </c>
      <c r="OA121" s="48">
        <f t="shared" si="510"/>
        <v>0</v>
      </c>
      <c r="OB121" s="48">
        <f t="shared" si="510"/>
        <v>0</v>
      </c>
      <c r="OC121" s="48">
        <f t="shared" si="510"/>
        <v>0</v>
      </c>
      <c r="OD121" s="48">
        <f t="shared" si="510"/>
        <v>0</v>
      </c>
      <c r="OE121" s="48">
        <f t="shared" si="510"/>
        <v>0</v>
      </c>
      <c r="OF121" s="48">
        <f t="shared" si="510"/>
        <v>0</v>
      </c>
      <c r="OG121" s="48">
        <f t="shared" si="510"/>
        <v>0</v>
      </c>
      <c r="OH121" s="48">
        <f t="shared" si="510"/>
        <v>0</v>
      </c>
      <c r="OI121" s="48">
        <f t="shared" si="511"/>
        <v>0</v>
      </c>
      <c r="OJ121" s="48">
        <f t="shared" si="511"/>
        <v>0</v>
      </c>
      <c r="OK121" s="48">
        <f t="shared" si="511"/>
        <v>0</v>
      </c>
      <c r="OL121" s="48">
        <f t="shared" si="511"/>
        <v>0</v>
      </c>
      <c r="OM121" s="48">
        <f t="shared" si="511"/>
        <v>0</v>
      </c>
      <c r="ON121" s="48">
        <f t="shared" si="511"/>
        <v>0</v>
      </c>
      <c r="OO121" s="48">
        <f t="shared" si="511"/>
        <v>0</v>
      </c>
      <c r="OP121" s="48">
        <f t="shared" si="511"/>
        <v>0</v>
      </c>
      <c r="OQ121" s="48">
        <f t="shared" si="511"/>
        <v>0</v>
      </c>
      <c r="OR121" s="48">
        <f t="shared" si="511"/>
        <v>0</v>
      </c>
      <c r="OS121" s="48">
        <f t="shared" si="512"/>
        <v>0</v>
      </c>
      <c r="OT121" s="48">
        <f t="shared" si="512"/>
        <v>0</v>
      </c>
      <c r="OU121" s="48">
        <f t="shared" si="512"/>
        <v>0</v>
      </c>
      <c r="OV121" s="48">
        <f t="shared" si="512"/>
        <v>0</v>
      </c>
      <c r="OW121" s="48">
        <f t="shared" si="512"/>
        <v>0</v>
      </c>
      <c r="OX121" s="48">
        <f t="shared" si="512"/>
        <v>0</v>
      </c>
      <c r="OY121" s="48">
        <f t="shared" si="512"/>
        <v>0</v>
      </c>
      <c r="OZ121" s="48">
        <f t="shared" si="512"/>
        <v>0</v>
      </c>
      <c r="PA121" s="48">
        <f t="shared" si="512"/>
        <v>0</v>
      </c>
      <c r="PB121" s="48">
        <f t="shared" si="512"/>
        <v>0</v>
      </c>
      <c r="PC121" s="48">
        <f t="shared" si="513"/>
        <v>0</v>
      </c>
      <c r="PD121" s="48">
        <f t="shared" si="513"/>
        <v>0</v>
      </c>
      <c r="PE121" s="48">
        <f t="shared" si="513"/>
        <v>0</v>
      </c>
      <c r="PF121" s="48">
        <f t="shared" si="513"/>
        <v>0</v>
      </c>
      <c r="PG121" s="48">
        <f t="shared" si="513"/>
        <v>0</v>
      </c>
      <c r="PH121" s="48">
        <f t="shared" si="513"/>
        <v>0</v>
      </c>
      <c r="PI121" s="48">
        <f t="shared" si="513"/>
        <v>0</v>
      </c>
      <c r="PJ121" s="48">
        <f t="shared" si="513"/>
        <v>0</v>
      </c>
      <c r="PK121" s="48">
        <f t="shared" si="513"/>
        <v>0</v>
      </c>
      <c r="PL121" s="48">
        <f t="shared" si="513"/>
        <v>0</v>
      </c>
      <c r="PM121" s="48">
        <f t="shared" si="513"/>
        <v>0</v>
      </c>
      <c r="PN121" s="48">
        <f t="shared" si="513"/>
        <v>0</v>
      </c>
    </row>
    <row r="122" spans="1:430" x14ac:dyDescent="0.3">
      <c r="A122" s="12"/>
      <c r="B122" s="12"/>
      <c r="C122" s="12"/>
      <c r="D122" s="12"/>
      <c r="E122" s="12"/>
      <c r="F122" s="16"/>
      <c r="G122" s="12"/>
      <c r="H122" s="12"/>
      <c r="I122" s="12"/>
      <c r="J122" s="12"/>
      <c r="K122" s="12"/>
      <c r="L122" s="12"/>
      <c r="M122" s="12"/>
      <c r="N122" s="22"/>
      <c r="O122" s="12"/>
      <c r="P122" s="12"/>
      <c r="Q122" s="12"/>
      <c r="S122" s="22"/>
      <c r="W122" s="46">
        <v>119</v>
      </c>
      <c r="X122" s="49">
        <f t="shared" si="308"/>
        <v>595</v>
      </c>
      <c r="Y122" s="52" t="str">
        <f t="shared" si="430"/>
        <v/>
      </c>
      <c r="Z122" s="63">
        <f t="shared" si="431"/>
        <v>0</v>
      </c>
      <c r="AA122" s="50">
        <f t="shared" si="474"/>
        <v>0</v>
      </c>
      <c r="AB122" s="50">
        <v>0</v>
      </c>
      <c r="AC122" s="62">
        <f t="shared" si="435"/>
        <v>211.7758949671387</v>
      </c>
      <c r="AD122" s="54"/>
      <c r="AE122" s="46">
        <v>120</v>
      </c>
      <c r="AF122" s="51">
        <f t="shared" si="432"/>
        <v>0</v>
      </c>
      <c r="AG122" s="51">
        <f t="shared" si="476"/>
        <v>0</v>
      </c>
      <c r="AH122" s="51">
        <f t="shared" si="476"/>
        <v>0</v>
      </c>
      <c r="AI122" s="51">
        <f t="shared" si="476"/>
        <v>0</v>
      </c>
      <c r="AJ122" s="51">
        <f t="shared" si="476"/>
        <v>0</v>
      </c>
      <c r="AK122" s="51">
        <f t="shared" si="476"/>
        <v>0</v>
      </c>
      <c r="AL122" s="51">
        <f t="shared" si="476"/>
        <v>0</v>
      </c>
      <c r="AM122" s="51">
        <f t="shared" si="476"/>
        <v>0</v>
      </c>
      <c r="AN122" s="51">
        <f t="shared" si="476"/>
        <v>0</v>
      </c>
      <c r="AO122" s="51">
        <f t="shared" si="476"/>
        <v>0</v>
      </c>
      <c r="AP122" s="51">
        <f t="shared" si="476"/>
        <v>0</v>
      </c>
      <c r="AQ122" s="51">
        <f t="shared" si="477"/>
        <v>0</v>
      </c>
      <c r="AR122" s="51">
        <f t="shared" si="477"/>
        <v>0</v>
      </c>
      <c r="AS122" s="51">
        <f t="shared" si="477"/>
        <v>0</v>
      </c>
      <c r="AT122" s="51">
        <f t="shared" si="477"/>
        <v>0</v>
      </c>
      <c r="AU122" s="51">
        <f t="shared" si="477"/>
        <v>0</v>
      </c>
      <c r="AV122" s="51">
        <f t="shared" si="477"/>
        <v>0</v>
      </c>
      <c r="AW122" s="51">
        <f t="shared" si="477"/>
        <v>0</v>
      </c>
      <c r="AX122" s="51">
        <f t="shared" si="477"/>
        <v>0</v>
      </c>
      <c r="AY122" s="51">
        <f t="shared" si="477"/>
        <v>0</v>
      </c>
      <c r="AZ122" s="51">
        <f t="shared" si="477"/>
        <v>0</v>
      </c>
      <c r="BA122" s="51">
        <f t="shared" si="478"/>
        <v>0</v>
      </c>
      <c r="BB122" s="51">
        <f t="shared" si="478"/>
        <v>0</v>
      </c>
      <c r="BC122" s="51">
        <f t="shared" si="478"/>
        <v>0</v>
      </c>
      <c r="BD122" s="51">
        <f t="shared" si="478"/>
        <v>0</v>
      </c>
      <c r="BE122" s="51">
        <f t="shared" si="478"/>
        <v>0</v>
      </c>
      <c r="BF122" s="51">
        <f t="shared" si="478"/>
        <v>0</v>
      </c>
      <c r="BG122" s="51">
        <f t="shared" si="478"/>
        <v>0</v>
      </c>
      <c r="BH122" s="51">
        <f t="shared" si="478"/>
        <v>0</v>
      </c>
      <c r="BI122" s="51">
        <f t="shared" si="478"/>
        <v>0</v>
      </c>
      <c r="BJ122" s="51">
        <f t="shared" si="478"/>
        <v>0</v>
      </c>
      <c r="BK122" s="51">
        <f t="shared" si="479"/>
        <v>0</v>
      </c>
      <c r="BL122" s="51">
        <f t="shared" si="479"/>
        <v>0</v>
      </c>
      <c r="BM122" s="51">
        <f t="shared" si="479"/>
        <v>0</v>
      </c>
      <c r="BN122" s="51">
        <f t="shared" si="479"/>
        <v>0</v>
      </c>
      <c r="BO122" s="51">
        <f t="shared" si="479"/>
        <v>0</v>
      </c>
      <c r="BP122" s="51">
        <f t="shared" si="479"/>
        <v>0</v>
      </c>
      <c r="BQ122" s="51">
        <f t="shared" si="479"/>
        <v>0</v>
      </c>
      <c r="BR122" s="51">
        <f t="shared" si="479"/>
        <v>0</v>
      </c>
      <c r="BS122" s="51">
        <f t="shared" si="479"/>
        <v>0</v>
      </c>
      <c r="BT122" s="51">
        <f t="shared" si="479"/>
        <v>0</v>
      </c>
      <c r="BU122" s="51">
        <f t="shared" si="480"/>
        <v>0</v>
      </c>
      <c r="BV122" s="51">
        <f t="shared" si="480"/>
        <v>0</v>
      </c>
      <c r="BW122" s="51">
        <f t="shared" si="480"/>
        <v>0</v>
      </c>
      <c r="BX122" s="51">
        <f t="shared" si="480"/>
        <v>0</v>
      </c>
      <c r="BY122" s="51">
        <f t="shared" si="480"/>
        <v>0</v>
      </c>
      <c r="BZ122" s="51">
        <f t="shared" si="480"/>
        <v>0</v>
      </c>
      <c r="CA122" s="51">
        <f t="shared" si="480"/>
        <v>0</v>
      </c>
      <c r="CB122" s="51">
        <f t="shared" si="480"/>
        <v>0</v>
      </c>
      <c r="CC122" s="51">
        <f t="shared" si="480"/>
        <v>0</v>
      </c>
      <c r="CD122" s="51">
        <f t="shared" si="480"/>
        <v>0</v>
      </c>
      <c r="CE122" s="51">
        <f t="shared" si="481"/>
        <v>0</v>
      </c>
      <c r="CF122" s="51">
        <f t="shared" si="481"/>
        <v>0</v>
      </c>
      <c r="CG122" s="51">
        <f t="shared" si="481"/>
        <v>0</v>
      </c>
      <c r="CH122" s="51">
        <f t="shared" si="481"/>
        <v>0</v>
      </c>
      <c r="CI122" s="51">
        <f t="shared" si="481"/>
        <v>0</v>
      </c>
      <c r="CJ122" s="51">
        <f t="shared" si="481"/>
        <v>0</v>
      </c>
      <c r="CK122" s="51">
        <f t="shared" si="481"/>
        <v>0</v>
      </c>
      <c r="CL122" s="51">
        <f t="shared" si="481"/>
        <v>0</v>
      </c>
      <c r="CM122" s="51">
        <f t="shared" si="481"/>
        <v>0</v>
      </c>
      <c r="CN122" s="51">
        <f t="shared" si="481"/>
        <v>0</v>
      </c>
      <c r="CO122" s="51">
        <f t="shared" si="482"/>
        <v>0</v>
      </c>
      <c r="CP122" s="51">
        <f t="shared" si="482"/>
        <v>0</v>
      </c>
      <c r="CQ122" s="51">
        <f t="shared" si="482"/>
        <v>0</v>
      </c>
      <c r="CR122" s="51">
        <f t="shared" si="482"/>
        <v>0</v>
      </c>
      <c r="CS122" s="51">
        <f t="shared" si="482"/>
        <v>0</v>
      </c>
      <c r="CT122" s="51">
        <f t="shared" si="482"/>
        <v>0</v>
      </c>
      <c r="CU122" s="51">
        <f t="shared" si="482"/>
        <v>0</v>
      </c>
      <c r="CV122" s="51">
        <f t="shared" si="482"/>
        <v>0</v>
      </c>
      <c r="CW122" s="51">
        <f t="shared" si="482"/>
        <v>0</v>
      </c>
      <c r="CX122" s="51">
        <f t="shared" si="482"/>
        <v>0</v>
      </c>
      <c r="CY122" s="51">
        <f t="shared" si="483"/>
        <v>0</v>
      </c>
      <c r="CZ122" s="51">
        <f t="shared" si="483"/>
        <v>0</v>
      </c>
      <c r="DA122" s="51">
        <f t="shared" si="483"/>
        <v>0</v>
      </c>
      <c r="DB122" s="51">
        <f t="shared" si="483"/>
        <v>0</v>
      </c>
      <c r="DC122" s="51">
        <f t="shared" si="483"/>
        <v>0</v>
      </c>
      <c r="DD122" s="51">
        <f t="shared" si="483"/>
        <v>0</v>
      </c>
      <c r="DE122" s="51">
        <f t="shared" si="483"/>
        <v>0</v>
      </c>
      <c r="DF122" s="51">
        <f t="shared" si="483"/>
        <v>0</v>
      </c>
      <c r="DG122" s="51">
        <f t="shared" si="483"/>
        <v>0</v>
      </c>
      <c r="DH122" s="51">
        <f t="shared" si="483"/>
        <v>0</v>
      </c>
      <c r="DI122" s="51">
        <f t="shared" si="484"/>
        <v>0</v>
      </c>
      <c r="DJ122" s="51">
        <f t="shared" si="484"/>
        <v>0</v>
      </c>
      <c r="DK122" s="51">
        <f t="shared" si="484"/>
        <v>0</v>
      </c>
      <c r="DL122" s="51">
        <f t="shared" si="484"/>
        <v>0</v>
      </c>
      <c r="DM122" s="51">
        <f t="shared" si="484"/>
        <v>0</v>
      </c>
      <c r="DN122" s="51">
        <f t="shared" si="484"/>
        <v>0</v>
      </c>
      <c r="DO122" s="51">
        <f t="shared" si="484"/>
        <v>0</v>
      </c>
      <c r="DP122" s="51">
        <f t="shared" si="484"/>
        <v>0</v>
      </c>
      <c r="DQ122" s="51">
        <f t="shared" si="484"/>
        <v>0</v>
      </c>
      <c r="DR122" s="51">
        <f t="shared" si="484"/>
        <v>0</v>
      </c>
      <c r="DS122" s="51">
        <f t="shared" si="485"/>
        <v>0</v>
      </c>
      <c r="DT122" s="51">
        <f t="shared" si="485"/>
        <v>0</v>
      </c>
      <c r="DU122" s="51">
        <f t="shared" si="485"/>
        <v>0</v>
      </c>
      <c r="DV122" s="51">
        <f t="shared" si="485"/>
        <v>0</v>
      </c>
      <c r="DW122" s="51">
        <f t="shared" si="485"/>
        <v>0</v>
      </c>
      <c r="DX122" s="51">
        <f t="shared" si="485"/>
        <v>0</v>
      </c>
      <c r="DY122" s="51">
        <f t="shared" si="485"/>
        <v>0</v>
      </c>
      <c r="DZ122" s="51">
        <f t="shared" si="485"/>
        <v>0</v>
      </c>
      <c r="EA122" s="51">
        <f t="shared" si="485"/>
        <v>1.4372901692793086E-5</v>
      </c>
      <c r="EB122" s="51">
        <f t="shared" si="485"/>
        <v>2.7857067307628778E-5</v>
      </c>
      <c r="EC122" s="51">
        <f t="shared" si="486"/>
        <v>4.1075027703360157E-5</v>
      </c>
      <c r="ED122" s="51">
        <f t="shared" si="486"/>
        <v>5.9699549011322866E-5</v>
      </c>
      <c r="EE122" s="51">
        <f t="shared" si="486"/>
        <v>8.7540741517313391E-5</v>
      </c>
      <c r="EF122" s="51">
        <f t="shared" si="486"/>
        <v>1.2837388479443857E-4</v>
      </c>
      <c r="EG122" s="51">
        <f t="shared" si="486"/>
        <v>1.8776725283595457E-4</v>
      </c>
      <c r="EH122" s="51">
        <f t="shared" si="486"/>
        <v>2.7490993918839258E-4</v>
      </c>
      <c r="EI122" s="51">
        <f t="shared" si="486"/>
        <v>4.0443968208431289E-4</v>
      </c>
      <c r="EJ122" s="51">
        <f t="shared" si="486"/>
        <v>5.9827068957529241E-4</v>
      </c>
      <c r="EK122" s="51">
        <f t="shared" si="486"/>
        <v>8.8742146466493359E-4</v>
      </c>
      <c r="EL122" s="51">
        <f t="shared" si="486"/>
        <v>1.3138426304416823E-3</v>
      </c>
      <c r="EM122" s="51">
        <f t="shared" si="487"/>
        <v>1.9322447552118155E-3</v>
      </c>
      <c r="EN122" s="51">
        <f t="shared" si="487"/>
        <v>2.9578823769679957E-3</v>
      </c>
      <c r="EO122" s="51">
        <f t="shared" si="487"/>
        <v>4.3725776573519236E-3</v>
      </c>
      <c r="EP122" s="51">
        <f t="shared" si="487"/>
        <v>5.6037913669719245E-3</v>
      </c>
      <c r="EQ122" s="51">
        <f t="shared" si="487"/>
        <v>6.0067150249743864E-3</v>
      </c>
      <c r="ER122" s="51">
        <f t="shared" si="487"/>
        <v>5.0334268353983951E-3</v>
      </c>
      <c r="ES122" s="51">
        <f t="shared" si="487"/>
        <v>2.648818732339102E-3</v>
      </c>
      <c r="ET122" s="51">
        <f t="shared" si="487"/>
        <v>7.6072713075802073E-4</v>
      </c>
      <c r="EU122" s="51">
        <f t="shared" si="487"/>
        <v>0</v>
      </c>
      <c r="EV122" s="51">
        <f t="shared" si="487"/>
        <v>0</v>
      </c>
      <c r="EW122" s="51">
        <f t="shared" si="488"/>
        <v>0</v>
      </c>
      <c r="EX122" s="51">
        <f t="shared" si="488"/>
        <v>0</v>
      </c>
      <c r="EY122" s="51">
        <f t="shared" si="488"/>
        <v>0</v>
      </c>
      <c r="EZ122" s="51">
        <f t="shared" si="488"/>
        <v>0</v>
      </c>
      <c r="FA122" s="51">
        <f t="shared" si="488"/>
        <v>0</v>
      </c>
      <c r="FB122" s="51">
        <f t="shared" si="488"/>
        <v>0</v>
      </c>
      <c r="FC122" s="51">
        <f t="shared" si="488"/>
        <v>0</v>
      </c>
      <c r="FD122" s="51">
        <f t="shared" si="488"/>
        <v>0</v>
      </c>
      <c r="FE122" s="51">
        <f t="shared" si="488"/>
        <v>0</v>
      </c>
      <c r="FF122" s="51">
        <f t="shared" si="488"/>
        <v>0</v>
      </c>
      <c r="FG122" s="51">
        <f t="shared" si="489"/>
        <v>0</v>
      </c>
      <c r="FH122" s="51">
        <f t="shared" si="489"/>
        <v>0</v>
      </c>
      <c r="FI122" s="51">
        <f t="shared" si="489"/>
        <v>0</v>
      </c>
      <c r="FJ122" s="51">
        <f t="shared" si="489"/>
        <v>0</v>
      </c>
      <c r="FK122" s="51">
        <f t="shared" si="489"/>
        <v>0</v>
      </c>
      <c r="FL122" s="51">
        <f t="shared" si="489"/>
        <v>0</v>
      </c>
      <c r="FM122" s="51">
        <f t="shared" si="489"/>
        <v>0</v>
      </c>
      <c r="FN122" s="51">
        <f t="shared" si="489"/>
        <v>0</v>
      </c>
      <c r="FO122" s="51">
        <f t="shared" si="489"/>
        <v>0</v>
      </c>
      <c r="FP122" s="51">
        <f t="shared" si="489"/>
        <v>0</v>
      </c>
      <c r="FQ122" s="51">
        <f t="shared" si="490"/>
        <v>0</v>
      </c>
      <c r="FR122" s="51">
        <f t="shared" si="490"/>
        <v>0</v>
      </c>
      <c r="FS122" s="51">
        <f t="shared" si="490"/>
        <v>0</v>
      </c>
      <c r="FT122" s="51">
        <f t="shared" si="490"/>
        <v>0</v>
      </c>
      <c r="FU122" s="51">
        <f t="shared" si="490"/>
        <v>0</v>
      </c>
      <c r="FV122" s="51">
        <f t="shared" si="490"/>
        <v>0</v>
      </c>
      <c r="FW122" s="51">
        <f t="shared" si="490"/>
        <v>0</v>
      </c>
      <c r="FX122" s="51">
        <f t="shared" si="490"/>
        <v>0</v>
      </c>
      <c r="FY122" s="51">
        <f t="shared" si="490"/>
        <v>0</v>
      </c>
      <c r="FZ122" s="51">
        <f t="shared" si="490"/>
        <v>0</v>
      </c>
      <c r="GA122" s="51">
        <f t="shared" si="491"/>
        <v>0</v>
      </c>
      <c r="GB122" s="51">
        <f t="shared" si="491"/>
        <v>0</v>
      </c>
      <c r="GC122" s="51">
        <f t="shared" si="491"/>
        <v>0</v>
      </c>
      <c r="GD122" s="51">
        <f t="shared" si="491"/>
        <v>0</v>
      </c>
      <c r="GE122" s="51">
        <f t="shared" si="491"/>
        <v>0</v>
      </c>
      <c r="GF122" s="51">
        <f t="shared" si="491"/>
        <v>0</v>
      </c>
      <c r="GG122" s="51">
        <f t="shared" si="491"/>
        <v>0</v>
      </c>
      <c r="GH122" s="51">
        <f t="shared" si="491"/>
        <v>0</v>
      </c>
      <c r="GI122" s="51">
        <f t="shared" si="491"/>
        <v>0</v>
      </c>
      <c r="GJ122" s="51">
        <f t="shared" si="491"/>
        <v>0</v>
      </c>
      <c r="GK122" s="51">
        <f t="shared" si="492"/>
        <v>0</v>
      </c>
      <c r="GL122" s="51">
        <f t="shared" si="492"/>
        <v>0</v>
      </c>
      <c r="GM122" s="51">
        <f t="shared" si="492"/>
        <v>0</v>
      </c>
      <c r="GN122" s="51">
        <f t="shared" si="492"/>
        <v>0</v>
      </c>
      <c r="GO122" s="51">
        <f t="shared" si="492"/>
        <v>0</v>
      </c>
      <c r="GP122" s="51">
        <f t="shared" si="492"/>
        <v>0</v>
      </c>
      <c r="GQ122" s="51">
        <f t="shared" si="492"/>
        <v>0</v>
      </c>
      <c r="GR122" s="51">
        <f t="shared" si="492"/>
        <v>0</v>
      </c>
      <c r="GS122" s="51">
        <f t="shared" si="492"/>
        <v>0</v>
      </c>
      <c r="GT122" s="51">
        <f t="shared" si="492"/>
        <v>0</v>
      </c>
      <c r="GU122" s="51">
        <f t="shared" si="493"/>
        <v>0</v>
      </c>
      <c r="GV122" s="51">
        <f t="shared" si="493"/>
        <v>0</v>
      </c>
      <c r="GW122" s="51">
        <f t="shared" si="493"/>
        <v>0</v>
      </c>
      <c r="GX122" s="51">
        <f t="shared" si="493"/>
        <v>0</v>
      </c>
      <c r="GY122" s="51">
        <f t="shared" si="493"/>
        <v>0</v>
      </c>
      <c r="GZ122" s="51">
        <f t="shared" si="493"/>
        <v>0</v>
      </c>
      <c r="HA122" s="51">
        <f t="shared" si="493"/>
        <v>0</v>
      </c>
      <c r="HB122" s="51">
        <f t="shared" si="493"/>
        <v>0</v>
      </c>
      <c r="HC122" s="51">
        <f t="shared" si="493"/>
        <v>0</v>
      </c>
      <c r="HD122" s="51">
        <f t="shared" si="493"/>
        <v>0</v>
      </c>
      <c r="HE122" s="51">
        <f t="shared" si="494"/>
        <v>0</v>
      </c>
      <c r="HF122" s="51">
        <f t="shared" si="494"/>
        <v>0</v>
      </c>
      <c r="HG122" s="51">
        <f t="shared" si="494"/>
        <v>0</v>
      </c>
      <c r="HH122" s="51">
        <f t="shared" si="494"/>
        <v>0</v>
      </c>
      <c r="HI122" s="51">
        <f t="shared" si="494"/>
        <v>0</v>
      </c>
      <c r="HJ122" s="51">
        <f t="shared" si="494"/>
        <v>0</v>
      </c>
      <c r="HK122" s="51">
        <f t="shared" si="494"/>
        <v>0</v>
      </c>
      <c r="HL122" s="51">
        <f t="shared" si="494"/>
        <v>0</v>
      </c>
      <c r="HM122" s="51">
        <f t="shared" si="494"/>
        <v>0</v>
      </c>
      <c r="HN122" s="51">
        <f t="shared" si="494"/>
        <v>0</v>
      </c>
      <c r="HO122" s="51">
        <f t="shared" si="494"/>
        <v>0</v>
      </c>
      <c r="HP122" s="51">
        <f t="shared" si="494"/>
        <v>0</v>
      </c>
      <c r="HR122" s="46">
        <v>119</v>
      </c>
      <c r="HS122" s="49">
        <f t="shared" si="310"/>
        <v>595</v>
      </c>
      <c r="HT122" s="52" t="str">
        <f t="shared" si="311"/>
        <v/>
      </c>
      <c r="HU122" s="63">
        <f t="shared" si="312"/>
        <v>0</v>
      </c>
      <c r="HV122" s="50">
        <f t="shared" si="475"/>
        <v>0</v>
      </c>
      <c r="HW122" s="50" t="str">
        <f t="shared" si="433"/>
        <v>09:55</v>
      </c>
      <c r="HX122" s="50">
        <v>0</v>
      </c>
      <c r="HY122" s="62">
        <f>HY121+HX122*Escenario1!$D$15*0.06</f>
        <v>468.72665229745769</v>
      </c>
      <c r="HZ122" s="50">
        <f t="shared" si="313"/>
        <v>0</v>
      </c>
      <c r="IA122" s="64">
        <f>IA121+HZ122*Escenario1!$D$15*0.06</f>
        <v>258.16395932323189</v>
      </c>
      <c r="IB122" s="54"/>
      <c r="IC122" s="47">
        <v>120</v>
      </c>
      <c r="ID122" s="48">
        <f t="shared" si="434"/>
        <v>0</v>
      </c>
      <c r="IE122" s="48">
        <f t="shared" si="495"/>
        <v>0</v>
      </c>
      <c r="IF122" s="48">
        <f t="shared" si="495"/>
        <v>0</v>
      </c>
      <c r="IG122" s="48">
        <f t="shared" si="495"/>
        <v>0</v>
      </c>
      <c r="IH122" s="48">
        <f t="shared" si="495"/>
        <v>0</v>
      </c>
      <c r="II122" s="48">
        <f t="shared" si="495"/>
        <v>0</v>
      </c>
      <c r="IJ122" s="48">
        <f t="shared" si="495"/>
        <v>0</v>
      </c>
      <c r="IK122" s="48">
        <f t="shared" si="495"/>
        <v>0</v>
      </c>
      <c r="IL122" s="48">
        <f t="shared" si="495"/>
        <v>0</v>
      </c>
      <c r="IM122" s="48">
        <f t="shared" si="495"/>
        <v>0</v>
      </c>
      <c r="IN122" s="48">
        <f t="shared" si="495"/>
        <v>0</v>
      </c>
      <c r="IO122" s="48">
        <f t="shared" si="496"/>
        <v>0</v>
      </c>
      <c r="IP122" s="48">
        <f t="shared" si="496"/>
        <v>0</v>
      </c>
      <c r="IQ122" s="48">
        <f t="shared" si="496"/>
        <v>0</v>
      </c>
      <c r="IR122" s="48">
        <f t="shared" si="496"/>
        <v>0</v>
      </c>
      <c r="IS122" s="48">
        <f t="shared" si="496"/>
        <v>0</v>
      </c>
      <c r="IT122" s="48">
        <f t="shared" si="496"/>
        <v>0</v>
      </c>
      <c r="IU122" s="48">
        <f t="shared" si="496"/>
        <v>0</v>
      </c>
      <c r="IV122" s="48">
        <f t="shared" si="496"/>
        <v>0</v>
      </c>
      <c r="IW122" s="48">
        <f t="shared" si="496"/>
        <v>0</v>
      </c>
      <c r="IX122" s="48">
        <f t="shared" si="496"/>
        <v>0</v>
      </c>
      <c r="IY122" s="48">
        <f t="shared" si="497"/>
        <v>0</v>
      </c>
      <c r="IZ122" s="48">
        <f t="shared" si="497"/>
        <v>0</v>
      </c>
      <c r="JA122" s="48">
        <f t="shared" si="497"/>
        <v>0</v>
      </c>
      <c r="JB122" s="48">
        <f t="shared" si="497"/>
        <v>0</v>
      </c>
      <c r="JC122" s="48">
        <f t="shared" si="497"/>
        <v>0</v>
      </c>
      <c r="JD122" s="48">
        <f t="shared" si="497"/>
        <v>0</v>
      </c>
      <c r="JE122" s="48">
        <f t="shared" si="497"/>
        <v>0</v>
      </c>
      <c r="JF122" s="48">
        <f t="shared" si="497"/>
        <v>0</v>
      </c>
      <c r="JG122" s="48">
        <f t="shared" si="497"/>
        <v>0</v>
      </c>
      <c r="JH122" s="48">
        <f t="shared" si="497"/>
        <v>0</v>
      </c>
      <c r="JI122" s="48">
        <f t="shared" si="498"/>
        <v>0</v>
      </c>
      <c r="JJ122" s="48">
        <f t="shared" si="498"/>
        <v>0</v>
      </c>
      <c r="JK122" s="48">
        <f t="shared" si="498"/>
        <v>0</v>
      </c>
      <c r="JL122" s="48">
        <f t="shared" si="498"/>
        <v>0</v>
      </c>
      <c r="JM122" s="48">
        <f t="shared" si="498"/>
        <v>0</v>
      </c>
      <c r="JN122" s="48">
        <f t="shared" si="498"/>
        <v>0</v>
      </c>
      <c r="JO122" s="48">
        <f t="shared" si="498"/>
        <v>0</v>
      </c>
      <c r="JP122" s="48">
        <f t="shared" si="498"/>
        <v>0</v>
      </c>
      <c r="JQ122" s="48">
        <f t="shared" si="498"/>
        <v>0</v>
      </c>
      <c r="JR122" s="48">
        <f t="shared" si="498"/>
        <v>0</v>
      </c>
      <c r="JS122" s="48">
        <f t="shared" si="499"/>
        <v>0</v>
      </c>
      <c r="JT122" s="48">
        <f t="shared" si="499"/>
        <v>0</v>
      </c>
      <c r="JU122" s="48">
        <f t="shared" si="499"/>
        <v>0</v>
      </c>
      <c r="JV122" s="48">
        <f t="shared" si="499"/>
        <v>0</v>
      </c>
      <c r="JW122" s="48">
        <f t="shared" si="499"/>
        <v>0</v>
      </c>
      <c r="JX122" s="48">
        <f t="shared" si="499"/>
        <v>0</v>
      </c>
      <c r="JY122" s="48">
        <f t="shared" si="499"/>
        <v>0</v>
      </c>
      <c r="JZ122" s="48">
        <f t="shared" si="499"/>
        <v>0</v>
      </c>
      <c r="KA122" s="48">
        <f t="shared" si="499"/>
        <v>0</v>
      </c>
      <c r="KB122" s="48">
        <f t="shared" si="499"/>
        <v>0</v>
      </c>
      <c r="KC122" s="48">
        <f t="shared" si="500"/>
        <v>0</v>
      </c>
      <c r="KD122" s="48">
        <f t="shared" si="500"/>
        <v>0</v>
      </c>
      <c r="KE122" s="48">
        <f t="shared" si="500"/>
        <v>0</v>
      </c>
      <c r="KF122" s="48">
        <f t="shared" si="500"/>
        <v>0</v>
      </c>
      <c r="KG122" s="48">
        <f t="shared" si="500"/>
        <v>0</v>
      </c>
      <c r="KH122" s="48">
        <f t="shared" si="500"/>
        <v>0</v>
      </c>
      <c r="KI122" s="48">
        <f t="shared" si="500"/>
        <v>0</v>
      </c>
      <c r="KJ122" s="48">
        <f t="shared" si="500"/>
        <v>0</v>
      </c>
      <c r="KK122" s="48">
        <f t="shared" si="500"/>
        <v>0</v>
      </c>
      <c r="KL122" s="48">
        <f t="shared" si="500"/>
        <v>0</v>
      </c>
      <c r="KM122" s="48">
        <f t="shared" si="501"/>
        <v>0</v>
      </c>
      <c r="KN122" s="48">
        <f t="shared" si="501"/>
        <v>0</v>
      </c>
      <c r="KO122" s="48">
        <f t="shared" si="501"/>
        <v>0</v>
      </c>
      <c r="KP122" s="48">
        <f t="shared" si="501"/>
        <v>0</v>
      </c>
      <c r="KQ122" s="48">
        <f t="shared" si="501"/>
        <v>0</v>
      </c>
      <c r="KR122" s="48">
        <f t="shared" si="501"/>
        <v>0</v>
      </c>
      <c r="KS122" s="48">
        <f t="shared" si="501"/>
        <v>0</v>
      </c>
      <c r="KT122" s="48">
        <f t="shared" si="501"/>
        <v>0</v>
      </c>
      <c r="KU122" s="48">
        <f t="shared" si="501"/>
        <v>0</v>
      </c>
      <c r="KV122" s="48">
        <f t="shared" si="501"/>
        <v>0</v>
      </c>
      <c r="KW122" s="48">
        <f t="shared" si="502"/>
        <v>0</v>
      </c>
      <c r="KX122" s="48">
        <f t="shared" si="502"/>
        <v>0</v>
      </c>
      <c r="KY122" s="48">
        <f t="shared" si="502"/>
        <v>0</v>
      </c>
      <c r="KZ122" s="48">
        <f t="shared" si="502"/>
        <v>0</v>
      </c>
      <c r="LA122" s="48">
        <f t="shared" si="502"/>
        <v>0</v>
      </c>
      <c r="LB122" s="48">
        <f t="shared" si="502"/>
        <v>0</v>
      </c>
      <c r="LC122" s="48">
        <f t="shared" si="502"/>
        <v>0</v>
      </c>
      <c r="LD122" s="48">
        <f t="shared" si="502"/>
        <v>0</v>
      </c>
      <c r="LE122" s="48">
        <f t="shared" si="502"/>
        <v>0</v>
      </c>
      <c r="LF122" s="48">
        <f t="shared" si="502"/>
        <v>0</v>
      </c>
      <c r="LG122" s="48">
        <f t="shared" si="503"/>
        <v>0</v>
      </c>
      <c r="LH122" s="48">
        <f t="shared" si="503"/>
        <v>0</v>
      </c>
      <c r="LI122" s="48">
        <f t="shared" si="503"/>
        <v>0</v>
      </c>
      <c r="LJ122" s="48">
        <f t="shared" si="503"/>
        <v>0</v>
      </c>
      <c r="LK122" s="48">
        <f t="shared" si="503"/>
        <v>0</v>
      </c>
      <c r="LL122" s="48">
        <f t="shared" si="503"/>
        <v>0</v>
      </c>
      <c r="LM122" s="48">
        <f t="shared" si="503"/>
        <v>0</v>
      </c>
      <c r="LN122" s="48">
        <f t="shared" si="503"/>
        <v>0</v>
      </c>
      <c r="LO122" s="48">
        <f t="shared" si="503"/>
        <v>0</v>
      </c>
      <c r="LP122" s="48">
        <f t="shared" si="503"/>
        <v>0</v>
      </c>
      <c r="LQ122" s="48">
        <f t="shared" si="504"/>
        <v>0</v>
      </c>
      <c r="LR122" s="48">
        <f t="shared" si="504"/>
        <v>0</v>
      </c>
      <c r="LS122" s="48">
        <f t="shared" si="504"/>
        <v>0</v>
      </c>
      <c r="LT122" s="48">
        <f t="shared" si="504"/>
        <v>0</v>
      </c>
      <c r="LU122" s="48">
        <f t="shared" si="504"/>
        <v>0</v>
      </c>
      <c r="LV122" s="48">
        <f t="shared" si="504"/>
        <v>0</v>
      </c>
      <c r="LW122" s="48">
        <f t="shared" si="504"/>
        <v>0</v>
      </c>
      <c r="LX122" s="48">
        <f t="shared" si="504"/>
        <v>0</v>
      </c>
      <c r="LY122" s="48">
        <f t="shared" si="504"/>
        <v>0</v>
      </c>
      <c r="LZ122" s="48">
        <f t="shared" si="504"/>
        <v>0</v>
      </c>
      <c r="MA122" s="48">
        <f t="shared" si="505"/>
        <v>0</v>
      </c>
      <c r="MB122" s="48">
        <f t="shared" si="505"/>
        <v>0</v>
      </c>
      <c r="MC122" s="48">
        <f t="shared" si="505"/>
        <v>0</v>
      </c>
      <c r="MD122" s="48">
        <f t="shared" si="505"/>
        <v>0</v>
      </c>
      <c r="ME122" s="48">
        <f t="shared" si="505"/>
        <v>0</v>
      </c>
      <c r="MF122" s="48">
        <f t="shared" si="505"/>
        <v>0</v>
      </c>
      <c r="MG122" s="48">
        <f t="shared" si="505"/>
        <v>0</v>
      </c>
      <c r="MH122" s="48">
        <f t="shared" si="505"/>
        <v>0</v>
      </c>
      <c r="MI122" s="48">
        <f t="shared" si="505"/>
        <v>0</v>
      </c>
      <c r="MJ122" s="48">
        <f t="shared" si="505"/>
        <v>4.4751983576649488E-5</v>
      </c>
      <c r="MK122" s="48">
        <f t="shared" si="506"/>
        <v>1.1151658490373781E-4</v>
      </c>
      <c r="ML122" s="48">
        <f t="shared" si="506"/>
        <v>2.5595687974807398E-4</v>
      </c>
      <c r="MM122" s="48">
        <f t="shared" si="506"/>
        <v>5.8604981628922268E-4</v>
      </c>
      <c r="MN122" s="48">
        <f t="shared" si="506"/>
        <v>1.3658629589843377E-3</v>
      </c>
      <c r="MO122" s="48">
        <f t="shared" si="506"/>
        <v>3.2093238342923826E-3</v>
      </c>
      <c r="MP122" s="48">
        <f t="shared" si="506"/>
        <v>7.8504339864859992E-3</v>
      </c>
      <c r="MQ122" s="48">
        <f t="shared" si="506"/>
        <v>1.2976985830460603E-2</v>
      </c>
      <c r="MR122" s="48">
        <f t="shared" si="506"/>
        <v>6.7154609757989992E-3</v>
      </c>
      <c r="MS122" s="48">
        <f t="shared" si="506"/>
        <v>0</v>
      </c>
      <c r="MT122" s="48">
        <f t="shared" si="506"/>
        <v>0</v>
      </c>
      <c r="MU122" s="48">
        <f t="shared" si="507"/>
        <v>0</v>
      </c>
      <c r="MV122" s="48">
        <f t="shared" si="507"/>
        <v>0</v>
      </c>
      <c r="MW122" s="48">
        <f t="shared" si="507"/>
        <v>0</v>
      </c>
      <c r="MX122" s="48">
        <f t="shared" si="507"/>
        <v>0</v>
      </c>
      <c r="MY122" s="48">
        <f t="shared" si="507"/>
        <v>0</v>
      </c>
      <c r="MZ122" s="48">
        <f t="shared" si="507"/>
        <v>0</v>
      </c>
      <c r="NA122" s="48">
        <f t="shared" si="507"/>
        <v>0</v>
      </c>
      <c r="NB122" s="48">
        <f t="shared" si="507"/>
        <v>0</v>
      </c>
      <c r="NC122" s="48">
        <f t="shared" si="507"/>
        <v>0</v>
      </c>
      <c r="ND122" s="48">
        <f t="shared" si="507"/>
        <v>0</v>
      </c>
      <c r="NE122" s="48">
        <f t="shared" si="508"/>
        <v>0</v>
      </c>
      <c r="NF122" s="48">
        <f t="shared" si="508"/>
        <v>0</v>
      </c>
      <c r="NG122" s="48">
        <f t="shared" si="508"/>
        <v>0</v>
      </c>
      <c r="NH122" s="48">
        <f t="shared" si="508"/>
        <v>0</v>
      </c>
      <c r="NI122" s="48">
        <f t="shared" si="508"/>
        <v>0</v>
      </c>
      <c r="NJ122" s="48">
        <f t="shared" si="508"/>
        <v>0</v>
      </c>
      <c r="NK122" s="48">
        <f t="shared" si="508"/>
        <v>0</v>
      </c>
      <c r="NL122" s="48">
        <f t="shared" si="508"/>
        <v>0</v>
      </c>
      <c r="NM122" s="48">
        <f t="shared" si="508"/>
        <v>0</v>
      </c>
      <c r="NN122" s="48">
        <f t="shared" si="508"/>
        <v>0</v>
      </c>
      <c r="NO122" s="48">
        <f t="shared" si="509"/>
        <v>0</v>
      </c>
      <c r="NP122" s="48">
        <f t="shared" si="509"/>
        <v>0</v>
      </c>
      <c r="NQ122" s="48">
        <f t="shared" si="509"/>
        <v>0</v>
      </c>
      <c r="NR122" s="48">
        <f t="shared" si="509"/>
        <v>0</v>
      </c>
      <c r="NS122" s="48">
        <f t="shared" si="509"/>
        <v>0</v>
      </c>
      <c r="NT122" s="48">
        <f t="shared" si="509"/>
        <v>0</v>
      </c>
      <c r="NU122" s="48">
        <f t="shared" si="509"/>
        <v>0</v>
      </c>
      <c r="NV122" s="48">
        <f t="shared" si="509"/>
        <v>0</v>
      </c>
      <c r="NW122" s="48">
        <f t="shared" si="509"/>
        <v>0</v>
      </c>
      <c r="NX122" s="48">
        <f t="shared" si="509"/>
        <v>0</v>
      </c>
      <c r="NY122" s="48">
        <f t="shared" si="510"/>
        <v>0</v>
      </c>
      <c r="NZ122" s="48">
        <f t="shared" si="510"/>
        <v>0</v>
      </c>
      <c r="OA122" s="48">
        <f t="shared" si="510"/>
        <v>0</v>
      </c>
      <c r="OB122" s="48">
        <f t="shared" si="510"/>
        <v>0</v>
      </c>
      <c r="OC122" s="48">
        <f t="shared" si="510"/>
        <v>0</v>
      </c>
      <c r="OD122" s="48">
        <f t="shared" si="510"/>
        <v>0</v>
      </c>
      <c r="OE122" s="48">
        <f t="shared" si="510"/>
        <v>0</v>
      </c>
      <c r="OF122" s="48">
        <f t="shared" si="510"/>
        <v>0</v>
      </c>
      <c r="OG122" s="48">
        <f t="shared" si="510"/>
        <v>0</v>
      </c>
      <c r="OH122" s="48">
        <f t="shared" si="510"/>
        <v>0</v>
      </c>
      <c r="OI122" s="48">
        <f t="shared" si="511"/>
        <v>0</v>
      </c>
      <c r="OJ122" s="48">
        <f t="shared" si="511"/>
        <v>0</v>
      </c>
      <c r="OK122" s="48">
        <f t="shared" si="511"/>
        <v>0</v>
      </c>
      <c r="OL122" s="48">
        <f t="shared" si="511"/>
        <v>0</v>
      </c>
      <c r="OM122" s="48">
        <f t="shared" si="511"/>
        <v>0</v>
      </c>
      <c r="ON122" s="48">
        <f t="shared" si="511"/>
        <v>0</v>
      </c>
      <c r="OO122" s="48">
        <f t="shared" si="511"/>
        <v>0</v>
      </c>
      <c r="OP122" s="48">
        <f t="shared" si="511"/>
        <v>0</v>
      </c>
      <c r="OQ122" s="48">
        <f t="shared" si="511"/>
        <v>0</v>
      </c>
      <c r="OR122" s="48">
        <f t="shared" si="511"/>
        <v>0</v>
      </c>
      <c r="OS122" s="48">
        <f t="shared" si="512"/>
        <v>0</v>
      </c>
      <c r="OT122" s="48">
        <f t="shared" si="512"/>
        <v>0</v>
      </c>
      <c r="OU122" s="48">
        <f t="shared" si="512"/>
        <v>0</v>
      </c>
      <c r="OV122" s="48">
        <f t="shared" si="512"/>
        <v>0</v>
      </c>
      <c r="OW122" s="48">
        <f t="shared" si="512"/>
        <v>0</v>
      </c>
      <c r="OX122" s="48">
        <f t="shared" si="512"/>
        <v>0</v>
      </c>
      <c r="OY122" s="48">
        <f t="shared" si="512"/>
        <v>0</v>
      </c>
      <c r="OZ122" s="48">
        <f t="shared" si="512"/>
        <v>0</v>
      </c>
      <c r="PA122" s="48">
        <f t="shared" si="512"/>
        <v>0</v>
      </c>
      <c r="PB122" s="48">
        <f t="shared" si="512"/>
        <v>0</v>
      </c>
      <c r="PC122" s="48">
        <f t="shared" si="513"/>
        <v>0</v>
      </c>
      <c r="PD122" s="48">
        <f t="shared" si="513"/>
        <v>0</v>
      </c>
      <c r="PE122" s="48">
        <f t="shared" si="513"/>
        <v>0</v>
      </c>
      <c r="PF122" s="48">
        <f t="shared" si="513"/>
        <v>0</v>
      </c>
      <c r="PG122" s="48">
        <f t="shared" si="513"/>
        <v>0</v>
      </c>
      <c r="PH122" s="48">
        <f t="shared" si="513"/>
        <v>0</v>
      </c>
      <c r="PI122" s="48">
        <f t="shared" si="513"/>
        <v>0</v>
      </c>
      <c r="PJ122" s="48">
        <f t="shared" si="513"/>
        <v>0</v>
      </c>
      <c r="PK122" s="48">
        <f t="shared" si="513"/>
        <v>0</v>
      </c>
      <c r="PL122" s="48">
        <f t="shared" si="513"/>
        <v>0</v>
      </c>
      <c r="PM122" s="48">
        <f t="shared" si="513"/>
        <v>0</v>
      </c>
      <c r="PN122" s="48">
        <f t="shared" si="513"/>
        <v>0</v>
      </c>
    </row>
    <row r="123" spans="1:430" x14ac:dyDescent="0.3">
      <c r="B123" s="12"/>
      <c r="C123" s="12"/>
      <c r="D123" s="12"/>
      <c r="E123" s="12"/>
      <c r="F123" s="16"/>
      <c r="G123" s="12"/>
      <c r="H123" s="12"/>
      <c r="I123" s="12"/>
      <c r="J123" s="12"/>
      <c r="K123" s="12"/>
      <c r="L123" s="12"/>
      <c r="M123" s="12"/>
      <c r="N123" s="22"/>
      <c r="O123" s="12"/>
      <c r="P123" s="12"/>
      <c r="Q123" s="12"/>
      <c r="S123" s="22"/>
      <c r="W123" s="46">
        <v>120</v>
      </c>
      <c r="X123" s="49">
        <f t="shared" si="308"/>
        <v>600</v>
      </c>
      <c r="Y123" s="52" t="str">
        <f t="shared" si="430"/>
        <v/>
      </c>
      <c r="Z123" s="63">
        <f t="shared" si="431"/>
        <v>0</v>
      </c>
      <c r="AA123" s="50">
        <f t="shared" si="474"/>
        <v>0</v>
      </c>
      <c r="AB123" s="50">
        <v>0</v>
      </c>
      <c r="AC123" s="62">
        <f t="shared" si="435"/>
        <v>211.7758949671387</v>
      </c>
      <c r="AD123" s="54"/>
      <c r="AE123" s="46">
        <v>121</v>
      </c>
      <c r="AF123" s="51">
        <f t="shared" si="432"/>
        <v>0</v>
      </c>
      <c r="AG123" s="51">
        <f t="shared" si="476"/>
        <v>0</v>
      </c>
      <c r="AH123" s="51">
        <f t="shared" si="476"/>
        <v>0</v>
      </c>
      <c r="AI123" s="51">
        <f t="shared" si="476"/>
        <v>0</v>
      </c>
      <c r="AJ123" s="51">
        <f t="shared" si="476"/>
        <v>0</v>
      </c>
      <c r="AK123" s="51">
        <f t="shared" si="476"/>
        <v>0</v>
      </c>
      <c r="AL123" s="51">
        <f t="shared" si="476"/>
        <v>0</v>
      </c>
      <c r="AM123" s="51">
        <f t="shared" si="476"/>
        <v>0</v>
      </c>
      <c r="AN123" s="51">
        <f t="shared" si="476"/>
        <v>0</v>
      </c>
      <c r="AO123" s="51">
        <f t="shared" si="476"/>
        <v>0</v>
      </c>
      <c r="AP123" s="51">
        <f t="shared" si="476"/>
        <v>0</v>
      </c>
      <c r="AQ123" s="51">
        <f t="shared" si="477"/>
        <v>0</v>
      </c>
      <c r="AR123" s="51">
        <f t="shared" si="477"/>
        <v>0</v>
      </c>
      <c r="AS123" s="51">
        <f t="shared" si="477"/>
        <v>0</v>
      </c>
      <c r="AT123" s="51">
        <f t="shared" si="477"/>
        <v>0</v>
      </c>
      <c r="AU123" s="51">
        <f t="shared" si="477"/>
        <v>0</v>
      </c>
      <c r="AV123" s="51">
        <f t="shared" si="477"/>
        <v>0</v>
      </c>
      <c r="AW123" s="51">
        <f t="shared" si="477"/>
        <v>0</v>
      </c>
      <c r="AX123" s="51">
        <f t="shared" si="477"/>
        <v>0</v>
      </c>
      <c r="AY123" s="51">
        <f t="shared" si="477"/>
        <v>0</v>
      </c>
      <c r="AZ123" s="51">
        <f t="shared" si="477"/>
        <v>0</v>
      </c>
      <c r="BA123" s="51">
        <f t="shared" si="478"/>
        <v>0</v>
      </c>
      <c r="BB123" s="51">
        <f t="shared" si="478"/>
        <v>0</v>
      </c>
      <c r="BC123" s="51">
        <f t="shared" si="478"/>
        <v>0</v>
      </c>
      <c r="BD123" s="51">
        <f t="shared" si="478"/>
        <v>0</v>
      </c>
      <c r="BE123" s="51">
        <f t="shared" si="478"/>
        <v>0</v>
      </c>
      <c r="BF123" s="51">
        <f t="shared" si="478"/>
        <v>0</v>
      </c>
      <c r="BG123" s="51">
        <f t="shared" si="478"/>
        <v>0</v>
      </c>
      <c r="BH123" s="51">
        <f t="shared" si="478"/>
        <v>0</v>
      </c>
      <c r="BI123" s="51">
        <f t="shared" si="478"/>
        <v>0</v>
      </c>
      <c r="BJ123" s="51">
        <f t="shared" si="478"/>
        <v>0</v>
      </c>
      <c r="BK123" s="51">
        <f t="shared" si="479"/>
        <v>0</v>
      </c>
      <c r="BL123" s="51">
        <f t="shared" si="479"/>
        <v>0</v>
      </c>
      <c r="BM123" s="51">
        <f t="shared" si="479"/>
        <v>0</v>
      </c>
      <c r="BN123" s="51">
        <f t="shared" si="479"/>
        <v>0</v>
      </c>
      <c r="BO123" s="51">
        <f t="shared" si="479"/>
        <v>0</v>
      </c>
      <c r="BP123" s="51">
        <f t="shared" si="479"/>
        <v>0</v>
      </c>
      <c r="BQ123" s="51">
        <f t="shared" si="479"/>
        <v>0</v>
      </c>
      <c r="BR123" s="51">
        <f t="shared" si="479"/>
        <v>0</v>
      </c>
      <c r="BS123" s="51">
        <f t="shared" si="479"/>
        <v>0</v>
      </c>
      <c r="BT123" s="51">
        <f t="shared" si="479"/>
        <v>0</v>
      </c>
      <c r="BU123" s="51">
        <f t="shared" si="480"/>
        <v>0</v>
      </c>
      <c r="BV123" s="51">
        <f t="shared" si="480"/>
        <v>0</v>
      </c>
      <c r="BW123" s="51">
        <f t="shared" si="480"/>
        <v>0</v>
      </c>
      <c r="BX123" s="51">
        <f t="shared" si="480"/>
        <v>0</v>
      </c>
      <c r="BY123" s="51">
        <f t="shared" si="480"/>
        <v>0</v>
      </c>
      <c r="BZ123" s="51">
        <f t="shared" si="480"/>
        <v>0</v>
      </c>
      <c r="CA123" s="51">
        <f t="shared" si="480"/>
        <v>0</v>
      </c>
      <c r="CB123" s="51">
        <f t="shared" si="480"/>
        <v>0</v>
      </c>
      <c r="CC123" s="51">
        <f t="shared" si="480"/>
        <v>0</v>
      </c>
      <c r="CD123" s="51">
        <f t="shared" si="480"/>
        <v>0</v>
      </c>
      <c r="CE123" s="51">
        <f t="shared" si="481"/>
        <v>0</v>
      </c>
      <c r="CF123" s="51">
        <f t="shared" si="481"/>
        <v>0</v>
      </c>
      <c r="CG123" s="51">
        <f t="shared" si="481"/>
        <v>0</v>
      </c>
      <c r="CH123" s="51">
        <f t="shared" si="481"/>
        <v>0</v>
      </c>
      <c r="CI123" s="51">
        <f t="shared" si="481"/>
        <v>0</v>
      </c>
      <c r="CJ123" s="51">
        <f t="shared" si="481"/>
        <v>0</v>
      </c>
      <c r="CK123" s="51">
        <f t="shared" si="481"/>
        <v>0</v>
      </c>
      <c r="CL123" s="51">
        <f t="shared" si="481"/>
        <v>0</v>
      </c>
      <c r="CM123" s="51">
        <f t="shared" si="481"/>
        <v>0</v>
      </c>
      <c r="CN123" s="51">
        <f t="shared" si="481"/>
        <v>0</v>
      </c>
      <c r="CO123" s="51">
        <f t="shared" si="482"/>
        <v>0</v>
      </c>
      <c r="CP123" s="51">
        <f t="shared" si="482"/>
        <v>0</v>
      </c>
      <c r="CQ123" s="51">
        <f t="shared" si="482"/>
        <v>0</v>
      </c>
      <c r="CR123" s="51">
        <f t="shared" si="482"/>
        <v>0</v>
      </c>
      <c r="CS123" s="51">
        <f t="shared" si="482"/>
        <v>0</v>
      </c>
      <c r="CT123" s="51">
        <f t="shared" si="482"/>
        <v>0</v>
      </c>
      <c r="CU123" s="51">
        <f t="shared" si="482"/>
        <v>0</v>
      </c>
      <c r="CV123" s="51">
        <f t="shared" si="482"/>
        <v>0</v>
      </c>
      <c r="CW123" s="51">
        <f t="shared" si="482"/>
        <v>0</v>
      </c>
      <c r="CX123" s="51">
        <f t="shared" si="482"/>
        <v>0</v>
      </c>
      <c r="CY123" s="51">
        <f t="shared" si="483"/>
        <v>0</v>
      </c>
      <c r="CZ123" s="51">
        <f t="shared" si="483"/>
        <v>0</v>
      </c>
      <c r="DA123" s="51">
        <f t="shared" si="483"/>
        <v>0</v>
      </c>
      <c r="DB123" s="51">
        <f t="shared" si="483"/>
        <v>0</v>
      </c>
      <c r="DC123" s="51">
        <f t="shared" si="483"/>
        <v>0</v>
      </c>
      <c r="DD123" s="51">
        <f t="shared" si="483"/>
        <v>0</v>
      </c>
      <c r="DE123" s="51">
        <f t="shared" si="483"/>
        <v>0</v>
      </c>
      <c r="DF123" s="51">
        <f t="shared" si="483"/>
        <v>0</v>
      </c>
      <c r="DG123" s="51">
        <f t="shared" si="483"/>
        <v>0</v>
      </c>
      <c r="DH123" s="51">
        <f t="shared" si="483"/>
        <v>0</v>
      </c>
      <c r="DI123" s="51">
        <f t="shared" si="484"/>
        <v>0</v>
      </c>
      <c r="DJ123" s="51">
        <f t="shared" si="484"/>
        <v>0</v>
      </c>
      <c r="DK123" s="51">
        <f t="shared" si="484"/>
        <v>0</v>
      </c>
      <c r="DL123" s="51">
        <f t="shared" si="484"/>
        <v>0</v>
      </c>
      <c r="DM123" s="51">
        <f t="shared" si="484"/>
        <v>0</v>
      </c>
      <c r="DN123" s="51">
        <f t="shared" si="484"/>
        <v>0</v>
      </c>
      <c r="DO123" s="51">
        <f t="shared" si="484"/>
        <v>0</v>
      </c>
      <c r="DP123" s="51">
        <f t="shared" si="484"/>
        <v>0</v>
      </c>
      <c r="DQ123" s="51">
        <f t="shared" si="484"/>
        <v>0</v>
      </c>
      <c r="DR123" s="51">
        <f t="shared" si="484"/>
        <v>0</v>
      </c>
      <c r="DS123" s="51">
        <f t="shared" si="485"/>
        <v>0</v>
      </c>
      <c r="DT123" s="51">
        <f t="shared" si="485"/>
        <v>0</v>
      </c>
      <c r="DU123" s="51">
        <f t="shared" si="485"/>
        <v>0</v>
      </c>
      <c r="DV123" s="51">
        <f t="shared" si="485"/>
        <v>0</v>
      </c>
      <c r="DW123" s="51">
        <f t="shared" si="485"/>
        <v>0</v>
      </c>
      <c r="DX123" s="51">
        <f t="shared" si="485"/>
        <v>0</v>
      </c>
      <c r="DY123" s="51">
        <f t="shared" si="485"/>
        <v>0</v>
      </c>
      <c r="DZ123" s="51">
        <f t="shared" si="485"/>
        <v>0</v>
      </c>
      <c r="EA123" s="51">
        <f t="shared" si="485"/>
        <v>0</v>
      </c>
      <c r="EB123" s="51">
        <f t="shared" si="485"/>
        <v>1.4372901692793086E-5</v>
      </c>
      <c r="EC123" s="51">
        <f t="shared" si="486"/>
        <v>2.7857067307628778E-5</v>
      </c>
      <c r="ED123" s="51">
        <f t="shared" si="486"/>
        <v>4.1075027703360157E-5</v>
      </c>
      <c r="EE123" s="51">
        <f t="shared" si="486"/>
        <v>5.9699549011322866E-5</v>
      </c>
      <c r="EF123" s="51">
        <f t="shared" si="486"/>
        <v>8.7540741517313391E-5</v>
      </c>
      <c r="EG123" s="51">
        <f t="shared" si="486"/>
        <v>1.2837388479443857E-4</v>
      </c>
      <c r="EH123" s="51">
        <f t="shared" si="486"/>
        <v>1.8776725283595457E-4</v>
      </c>
      <c r="EI123" s="51">
        <f t="shared" si="486"/>
        <v>2.7490993918839258E-4</v>
      </c>
      <c r="EJ123" s="51">
        <f t="shared" si="486"/>
        <v>4.0443968208431289E-4</v>
      </c>
      <c r="EK123" s="51">
        <f t="shared" si="486"/>
        <v>5.9827068957529241E-4</v>
      </c>
      <c r="EL123" s="51">
        <f t="shared" si="486"/>
        <v>8.8742146466493359E-4</v>
      </c>
      <c r="EM123" s="51">
        <f t="shared" si="487"/>
        <v>1.3138426304416823E-3</v>
      </c>
      <c r="EN123" s="51">
        <f t="shared" si="487"/>
        <v>1.9322447552118155E-3</v>
      </c>
      <c r="EO123" s="51">
        <f t="shared" si="487"/>
        <v>2.9578823769679957E-3</v>
      </c>
      <c r="EP123" s="51">
        <f t="shared" si="487"/>
        <v>4.3725776573519236E-3</v>
      </c>
      <c r="EQ123" s="51">
        <f t="shared" si="487"/>
        <v>5.6037913669719245E-3</v>
      </c>
      <c r="ER123" s="51">
        <f t="shared" si="487"/>
        <v>6.0067150249743864E-3</v>
      </c>
      <c r="ES123" s="51">
        <f t="shared" si="487"/>
        <v>5.0334268353983951E-3</v>
      </c>
      <c r="ET123" s="51">
        <f t="shared" si="487"/>
        <v>2.648818732339102E-3</v>
      </c>
      <c r="EU123" s="51">
        <f t="shared" si="487"/>
        <v>7.6072713075802073E-4</v>
      </c>
      <c r="EV123" s="51">
        <f t="shared" si="487"/>
        <v>0</v>
      </c>
      <c r="EW123" s="51">
        <f t="shared" si="488"/>
        <v>0</v>
      </c>
      <c r="EX123" s="51">
        <f t="shared" si="488"/>
        <v>0</v>
      </c>
      <c r="EY123" s="51">
        <f t="shared" si="488"/>
        <v>0</v>
      </c>
      <c r="EZ123" s="51">
        <f t="shared" si="488"/>
        <v>0</v>
      </c>
      <c r="FA123" s="51">
        <f t="shared" si="488"/>
        <v>0</v>
      </c>
      <c r="FB123" s="51">
        <f t="shared" si="488"/>
        <v>0</v>
      </c>
      <c r="FC123" s="51">
        <f t="shared" si="488"/>
        <v>0</v>
      </c>
      <c r="FD123" s="51">
        <f t="shared" si="488"/>
        <v>0</v>
      </c>
      <c r="FE123" s="51">
        <f t="shared" si="488"/>
        <v>0</v>
      </c>
      <c r="FF123" s="51">
        <f t="shared" si="488"/>
        <v>0</v>
      </c>
      <c r="FG123" s="51">
        <f t="shared" si="489"/>
        <v>0</v>
      </c>
      <c r="FH123" s="51">
        <f t="shared" si="489"/>
        <v>0</v>
      </c>
      <c r="FI123" s="51">
        <f t="shared" si="489"/>
        <v>0</v>
      </c>
      <c r="FJ123" s="51">
        <f t="shared" si="489"/>
        <v>0</v>
      </c>
      <c r="FK123" s="51">
        <f t="shared" si="489"/>
        <v>0</v>
      </c>
      <c r="FL123" s="51">
        <f t="shared" si="489"/>
        <v>0</v>
      </c>
      <c r="FM123" s="51">
        <f t="shared" si="489"/>
        <v>0</v>
      </c>
      <c r="FN123" s="51">
        <f t="shared" si="489"/>
        <v>0</v>
      </c>
      <c r="FO123" s="51">
        <f t="shared" si="489"/>
        <v>0</v>
      </c>
      <c r="FP123" s="51">
        <f t="shared" si="489"/>
        <v>0</v>
      </c>
      <c r="FQ123" s="51">
        <f t="shared" si="490"/>
        <v>0</v>
      </c>
      <c r="FR123" s="51">
        <f t="shared" si="490"/>
        <v>0</v>
      </c>
      <c r="FS123" s="51">
        <f t="shared" si="490"/>
        <v>0</v>
      </c>
      <c r="FT123" s="51">
        <f t="shared" si="490"/>
        <v>0</v>
      </c>
      <c r="FU123" s="51">
        <f t="shared" si="490"/>
        <v>0</v>
      </c>
      <c r="FV123" s="51">
        <f t="shared" si="490"/>
        <v>0</v>
      </c>
      <c r="FW123" s="51">
        <f t="shared" si="490"/>
        <v>0</v>
      </c>
      <c r="FX123" s="51">
        <f t="shared" si="490"/>
        <v>0</v>
      </c>
      <c r="FY123" s="51">
        <f t="shared" si="490"/>
        <v>0</v>
      </c>
      <c r="FZ123" s="51">
        <f t="shared" si="490"/>
        <v>0</v>
      </c>
      <c r="GA123" s="51">
        <f t="shared" si="491"/>
        <v>0</v>
      </c>
      <c r="GB123" s="51">
        <f t="shared" si="491"/>
        <v>0</v>
      </c>
      <c r="GC123" s="51">
        <f t="shared" si="491"/>
        <v>0</v>
      </c>
      <c r="GD123" s="51">
        <f t="shared" si="491"/>
        <v>0</v>
      </c>
      <c r="GE123" s="51">
        <f t="shared" si="491"/>
        <v>0</v>
      </c>
      <c r="GF123" s="51">
        <f t="shared" si="491"/>
        <v>0</v>
      </c>
      <c r="GG123" s="51">
        <f t="shared" si="491"/>
        <v>0</v>
      </c>
      <c r="GH123" s="51">
        <f t="shared" si="491"/>
        <v>0</v>
      </c>
      <c r="GI123" s="51">
        <f t="shared" si="491"/>
        <v>0</v>
      </c>
      <c r="GJ123" s="51">
        <f t="shared" si="491"/>
        <v>0</v>
      </c>
      <c r="GK123" s="51">
        <f t="shared" si="492"/>
        <v>0</v>
      </c>
      <c r="GL123" s="51">
        <f t="shared" si="492"/>
        <v>0</v>
      </c>
      <c r="GM123" s="51">
        <f t="shared" si="492"/>
        <v>0</v>
      </c>
      <c r="GN123" s="51">
        <f t="shared" si="492"/>
        <v>0</v>
      </c>
      <c r="GO123" s="51">
        <f t="shared" si="492"/>
        <v>0</v>
      </c>
      <c r="GP123" s="51">
        <f t="shared" si="492"/>
        <v>0</v>
      </c>
      <c r="GQ123" s="51">
        <f t="shared" si="492"/>
        <v>0</v>
      </c>
      <c r="GR123" s="51">
        <f t="shared" si="492"/>
        <v>0</v>
      </c>
      <c r="GS123" s="51">
        <f t="shared" si="492"/>
        <v>0</v>
      </c>
      <c r="GT123" s="51">
        <f t="shared" si="492"/>
        <v>0</v>
      </c>
      <c r="GU123" s="51">
        <f t="shared" si="493"/>
        <v>0</v>
      </c>
      <c r="GV123" s="51">
        <f t="shared" si="493"/>
        <v>0</v>
      </c>
      <c r="GW123" s="51">
        <f t="shared" si="493"/>
        <v>0</v>
      </c>
      <c r="GX123" s="51">
        <f t="shared" si="493"/>
        <v>0</v>
      </c>
      <c r="GY123" s="51">
        <f t="shared" si="493"/>
        <v>0</v>
      </c>
      <c r="GZ123" s="51">
        <f t="shared" si="493"/>
        <v>0</v>
      </c>
      <c r="HA123" s="51">
        <f t="shared" si="493"/>
        <v>0</v>
      </c>
      <c r="HB123" s="51">
        <f t="shared" si="493"/>
        <v>0</v>
      </c>
      <c r="HC123" s="51">
        <f t="shared" si="493"/>
        <v>0</v>
      </c>
      <c r="HD123" s="51">
        <f t="shared" si="493"/>
        <v>0</v>
      </c>
      <c r="HE123" s="51">
        <f t="shared" si="494"/>
        <v>0</v>
      </c>
      <c r="HF123" s="51">
        <f t="shared" si="494"/>
        <v>0</v>
      </c>
      <c r="HG123" s="51">
        <f t="shared" si="494"/>
        <v>0</v>
      </c>
      <c r="HH123" s="51">
        <f t="shared" si="494"/>
        <v>0</v>
      </c>
      <c r="HI123" s="51">
        <f t="shared" si="494"/>
        <v>0</v>
      </c>
      <c r="HJ123" s="51">
        <f t="shared" si="494"/>
        <v>0</v>
      </c>
      <c r="HK123" s="51">
        <f t="shared" si="494"/>
        <v>0</v>
      </c>
      <c r="HL123" s="51">
        <f t="shared" si="494"/>
        <v>0</v>
      </c>
      <c r="HM123" s="51">
        <f t="shared" si="494"/>
        <v>0</v>
      </c>
      <c r="HN123" s="51">
        <f t="shared" si="494"/>
        <v>0</v>
      </c>
      <c r="HO123" s="51">
        <f t="shared" si="494"/>
        <v>0</v>
      </c>
      <c r="HP123" s="51">
        <f t="shared" si="494"/>
        <v>0</v>
      </c>
      <c r="HR123" s="46">
        <v>120</v>
      </c>
      <c r="HS123" s="49">
        <f t="shared" si="310"/>
        <v>600</v>
      </c>
      <c r="HT123" s="52" t="str">
        <f t="shared" si="311"/>
        <v/>
      </c>
      <c r="HU123" s="63">
        <f t="shared" si="312"/>
        <v>0</v>
      </c>
      <c r="HV123" s="50">
        <f t="shared" si="475"/>
        <v>0</v>
      </c>
      <c r="HW123" s="50" t="str">
        <f t="shared" si="433"/>
        <v>10:00</v>
      </c>
      <c r="HX123" s="50">
        <v>0</v>
      </c>
      <c r="HY123" s="62">
        <f>HY122+HX123*Escenario1!$D$15*0.06</f>
        <v>468.72665229745769</v>
      </c>
      <c r="HZ123" s="50">
        <f t="shared" si="313"/>
        <v>0</v>
      </c>
      <c r="IA123" s="64">
        <f>IA122+HZ123*Escenario1!$D$15*0.06</f>
        <v>258.16395932323189</v>
      </c>
      <c r="IB123" s="54"/>
      <c r="IC123" s="47">
        <v>121</v>
      </c>
      <c r="ID123" s="48">
        <f t="shared" si="434"/>
        <v>0</v>
      </c>
      <c r="IE123" s="48">
        <f t="shared" si="495"/>
        <v>0</v>
      </c>
      <c r="IF123" s="48">
        <f t="shared" si="495"/>
        <v>0</v>
      </c>
      <c r="IG123" s="48">
        <f t="shared" si="495"/>
        <v>0</v>
      </c>
      <c r="IH123" s="48">
        <f t="shared" si="495"/>
        <v>0</v>
      </c>
      <c r="II123" s="48">
        <f t="shared" si="495"/>
        <v>0</v>
      </c>
      <c r="IJ123" s="48">
        <f t="shared" si="495"/>
        <v>0</v>
      </c>
      <c r="IK123" s="48">
        <f t="shared" si="495"/>
        <v>0</v>
      </c>
      <c r="IL123" s="48">
        <f t="shared" si="495"/>
        <v>0</v>
      </c>
      <c r="IM123" s="48">
        <f t="shared" si="495"/>
        <v>0</v>
      </c>
      <c r="IN123" s="48">
        <f t="shared" si="495"/>
        <v>0</v>
      </c>
      <c r="IO123" s="48">
        <f t="shared" si="496"/>
        <v>0</v>
      </c>
      <c r="IP123" s="48">
        <f t="shared" si="496"/>
        <v>0</v>
      </c>
      <c r="IQ123" s="48">
        <f t="shared" si="496"/>
        <v>0</v>
      </c>
      <c r="IR123" s="48">
        <f t="shared" si="496"/>
        <v>0</v>
      </c>
      <c r="IS123" s="48">
        <f t="shared" si="496"/>
        <v>0</v>
      </c>
      <c r="IT123" s="48">
        <f t="shared" si="496"/>
        <v>0</v>
      </c>
      <c r="IU123" s="48">
        <f t="shared" si="496"/>
        <v>0</v>
      </c>
      <c r="IV123" s="48">
        <f t="shared" si="496"/>
        <v>0</v>
      </c>
      <c r="IW123" s="48">
        <f t="shared" si="496"/>
        <v>0</v>
      </c>
      <c r="IX123" s="48">
        <f t="shared" si="496"/>
        <v>0</v>
      </c>
      <c r="IY123" s="48">
        <f t="shared" si="497"/>
        <v>0</v>
      </c>
      <c r="IZ123" s="48">
        <f t="shared" si="497"/>
        <v>0</v>
      </c>
      <c r="JA123" s="48">
        <f t="shared" si="497"/>
        <v>0</v>
      </c>
      <c r="JB123" s="48">
        <f t="shared" si="497"/>
        <v>0</v>
      </c>
      <c r="JC123" s="48">
        <f t="shared" si="497"/>
        <v>0</v>
      </c>
      <c r="JD123" s="48">
        <f t="shared" si="497"/>
        <v>0</v>
      </c>
      <c r="JE123" s="48">
        <f t="shared" si="497"/>
        <v>0</v>
      </c>
      <c r="JF123" s="48">
        <f t="shared" si="497"/>
        <v>0</v>
      </c>
      <c r="JG123" s="48">
        <f t="shared" si="497"/>
        <v>0</v>
      </c>
      <c r="JH123" s="48">
        <f t="shared" si="497"/>
        <v>0</v>
      </c>
      <c r="JI123" s="48">
        <f t="shared" si="498"/>
        <v>0</v>
      </c>
      <c r="JJ123" s="48">
        <f t="shared" si="498"/>
        <v>0</v>
      </c>
      <c r="JK123" s="48">
        <f t="shared" si="498"/>
        <v>0</v>
      </c>
      <c r="JL123" s="48">
        <f t="shared" si="498"/>
        <v>0</v>
      </c>
      <c r="JM123" s="48">
        <f t="shared" si="498"/>
        <v>0</v>
      </c>
      <c r="JN123" s="48">
        <f t="shared" si="498"/>
        <v>0</v>
      </c>
      <c r="JO123" s="48">
        <f t="shared" si="498"/>
        <v>0</v>
      </c>
      <c r="JP123" s="48">
        <f t="shared" si="498"/>
        <v>0</v>
      </c>
      <c r="JQ123" s="48">
        <f t="shared" si="498"/>
        <v>0</v>
      </c>
      <c r="JR123" s="48">
        <f t="shared" si="498"/>
        <v>0</v>
      </c>
      <c r="JS123" s="48">
        <f t="shared" si="499"/>
        <v>0</v>
      </c>
      <c r="JT123" s="48">
        <f t="shared" si="499"/>
        <v>0</v>
      </c>
      <c r="JU123" s="48">
        <f t="shared" si="499"/>
        <v>0</v>
      </c>
      <c r="JV123" s="48">
        <f t="shared" si="499"/>
        <v>0</v>
      </c>
      <c r="JW123" s="48">
        <f t="shared" si="499"/>
        <v>0</v>
      </c>
      <c r="JX123" s="48">
        <f t="shared" si="499"/>
        <v>0</v>
      </c>
      <c r="JY123" s="48">
        <f t="shared" si="499"/>
        <v>0</v>
      </c>
      <c r="JZ123" s="48">
        <f t="shared" si="499"/>
        <v>0</v>
      </c>
      <c r="KA123" s="48">
        <f t="shared" si="499"/>
        <v>0</v>
      </c>
      <c r="KB123" s="48">
        <f t="shared" si="499"/>
        <v>0</v>
      </c>
      <c r="KC123" s="48">
        <f t="shared" si="500"/>
        <v>0</v>
      </c>
      <c r="KD123" s="48">
        <f t="shared" si="500"/>
        <v>0</v>
      </c>
      <c r="KE123" s="48">
        <f t="shared" si="500"/>
        <v>0</v>
      </c>
      <c r="KF123" s="48">
        <f t="shared" si="500"/>
        <v>0</v>
      </c>
      <c r="KG123" s="48">
        <f t="shared" si="500"/>
        <v>0</v>
      </c>
      <c r="KH123" s="48">
        <f t="shared" si="500"/>
        <v>0</v>
      </c>
      <c r="KI123" s="48">
        <f t="shared" si="500"/>
        <v>0</v>
      </c>
      <c r="KJ123" s="48">
        <f t="shared" si="500"/>
        <v>0</v>
      </c>
      <c r="KK123" s="48">
        <f t="shared" si="500"/>
        <v>0</v>
      </c>
      <c r="KL123" s="48">
        <f t="shared" si="500"/>
        <v>0</v>
      </c>
      <c r="KM123" s="48">
        <f t="shared" si="501"/>
        <v>0</v>
      </c>
      <c r="KN123" s="48">
        <f t="shared" si="501"/>
        <v>0</v>
      </c>
      <c r="KO123" s="48">
        <f t="shared" si="501"/>
        <v>0</v>
      </c>
      <c r="KP123" s="48">
        <f t="shared" si="501"/>
        <v>0</v>
      </c>
      <c r="KQ123" s="48">
        <f t="shared" si="501"/>
        <v>0</v>
      </c>
      <c r="KR123" s="48">
        <f t="shared" si="501"/>
        <v>0</v>
      </c>
      <c r="KS123" s="48">
        <f t="shared" si="501"/>
        <v>0</v>
      </c>
      <c r="KT123" s="48">
        <f t="shared" si="501"/>
        <v>0</v>
      </c>
      <c r="KU123" s="48">
        <f t="shared" si="501"/>
        <v>0</v>
      </c>
      <c r="KV123" s="48">
        <f t="shared" si="501"/>
        <v>0</v>
      </c>
      <c r="KW123" s="48">
        <f t="shared" si="502"/>
        <v>0</v>
      </c>
      <c r="KX123" s="48">
        <f t="shared" si="502"/>
        <v>0</v>
      </c>
      <c r="KY123" s="48">
        <f t="shared" si="502"/>
        <v>0</v>
      </c>
      <c r="KZ123" s="48">
        <f t="shared" si="502"/>
        <v>0</v>
      </c>
      <c r="LA123" s="48">
        <f t="shared" si="502"/>
        <v>0</v>
      </c>
      <c r="LB123" s="48">
        <f t="shared" si="502"/>
        <v>0</v>
      </c>
      <c r="LC123" s="48">
        <f t="shared" si="502"/>
        <v>0</v>
      </c>
      <c r="LD123" s="48">
        <f t="shared" si="502"/>
        <v>0</v>
      </c>
      <c r="LE123" s="48">
        <f t="shared" si="502"/>
        <v>0</v>
      </c>
      <c r="LF123" s="48">
        <f t="shared" si="502"/>
        <v>0</v>
      </c>
      <c r="LG123" s="48">
        <f t="shared" si="503"/>
        <v>0</v>
      </c>
      <c r="LH123" s="48">
        <f t="shared" si="503"/>
        <v>0</v>
      </c>
      <c r="LI123" s="48">
        <f t="shared" si="503"/>
        <v>0</v>
      </c>
      <c r="LJ123" s="48">
        <f t="shared" si="503"/>
        <v>0</v>
      </c>
      <c r="LK123" s="48">
        <f t="shared" si="503"/>
        <v>0</v>
      </c>
      <c r="LL123" s="48">
        <f t="shared" si="503"/>
        <v>0</v>
      </c>
      <c r="LM123" s="48">
        <f t="shared" si="503"/>
        <v>0</v>
      </c>
      <c r="LN123" s="48">
        <f t="shared" si="503"/>
        <v>0</v>
      </c>
      <c r="LO123" s="48">
        <f t="shared" si="503"/>
        <v>0</v>
      </c>
      <c r="LP123" s="48">
        <f t="shared" si="503"/>
        <v>0</v>
      </c>
      <c r="LQ123" s="48">
        <f t="shared" si="504"/>
        <v>0</v>
      </c>
      <c r="LR123" s="48">
        <f t="shared" si="504"/>
        <v>0</v>
      </c>
      <c r="LS123" s="48">
        <f t="shared" si="504"/>
        <v>0</v>
      </c>
      <c r="LT123" s="48">
        <f t="shared" si="504"/>
        <v>0</v>
      </c>
      <c r="LU123" s="48">
        <f t="shared" si="504"/>
        <v>0</v>
      </c>
      <c r="LV123" s="48">
        <f t="shared" si="504"/>
        <v>0</v>
      </c>
      <c r="LW123" s="48">
        <f t="shared" si="504"/>
        <v>0</v>
      </c>
      <c r="LX123" s="48">
        <f t="shared" si="504"/>
        <v>0</v>
      </c>
      <c r="LY123" s="48">
        <f t="shared" si="504"/>
        <v>0</v>
      </c>
      <c r="LZ123" s="48">
        <f t="shared" si="504"/>
        <v>0</v>
      </c>
      <c r="MA123" s="48">
        <f t="shared" si="505"/>
        <v>0</v>
      </c>
      <c r="MB123" s="48">
        <f t="shared" si="505"/>
        <v>0</v>
      </c>
      <c r="MC123" s="48">
        <f t="shared" si="505"/>
        <v>0</v>
      </c>
      <c r="MD123" s="48">
        <f t="shared" si="505"/>
        <v>0</v>
      </c>
      <c r="ME123" s="48">
        <f t="shared" si="505"/>
        <v>0</v>
      </c>
      <c r="MF123" s="48">
        <f t="shared" si="505"/>
        <v>0</v>
      </c>
      <c r="MG123" s="48">
        <f t="shared" si="505"/>
        <v>0</v>
      </c>
      <c r="MH123" s="48">
        <f t="shared" si="505"/>
        <v>0</v>
      </c>
      <c r="MI123" s="48">
        <f t="shared" si="505"/>
        <v>0</v>
      </c>
      <c r="MJ123" s="48">
        <f t="shared" si="505"/>
        <v>0</v>
      </c>
      <c r="MK123" s="48">
        <f t="shared" si="506"/>
        <v>4.4751983576649488E-5</v>
      </c>
      <c r="ML123" s="48">
        <f t="shared" si="506"/>
        <v>1.1151658490373781E-4</v>
      </c>
      <c r="MM123" s="48">
        <f t="shared" si="506"/>
        <v>2.5595687974807398E-4</v>
      </c>
      <c r="MN123" s="48">
        <f t="shared" si="506"/>
        <v>5.8604981628922268E-4</v>
      </c>
      <c r="MO123" s="48">
        <f t="shared" si="506"/>
        <v>1.3658629589843377E-3</v>
      </c>
      <c r="MP123" s="48">
        <f t="shared" si="506"/>
        <v>3.2093238342923826E-3</v>
      </c>
      <c r="MQ123" s="48">
        <f t="shared" si="506"/>
        <v>7.8504339864859992E-3</v>
      </c>
      <c r="MR123" s="48">
        <f t="shared" si="506"/>
        <v>1.2976985830460603E-2</v>
      </c>
      <c r="MS123" s="48">
        <f t="shared" si="506"/>
        <v>6.7154609757989992E-3</v>
      </c>
      <c r="MT123" s="48">
        <f t="shared" si="506"/>
        <v>0</v>
      </c>
      <c r="MU123" s="48">
        <f t="shared" si="507"/>
        <v>0</v>
      </c>
      <c r="MV123" s="48">
        <f t="shared" si="507"/>
        <v>0</v>
      </c>
      <c r="MW123" s="48">
        <f t="shared" si="507"/>
        <v>0</v>
      </c>
      <c r="MX123" s="48">
        <f t="shared" si="507"/>
        <v>0</v>
      </c>
      <c r="MY123" s="48">
        <f t="shared" si="507"/>
        <v>0</v>
      </c>
      <c r="MZ123" s="48">
        <f t="shared" si="507"/>
        <v>0</v>
      </c>
      <c r="NA123" s="48">
        <f t="shared" si="507"/>
        <v>0</v>
      </c>
      <c r="NB123" s="48">
        <f t="shared" si="507"/>
        <v>0</v>
      </c>
      <c r="NC123" s="48">
        <f t="shared" si="507"/>
        <v>0</v>
      </c>
      <c r="ND123" s="48">
        <f t="shared" si="507"/>
        <v>0</v>
      </c>
      <c r="NE123" s="48">
        <f t="shared" si="508"/>
        <v>0</v>
      </c>
      <c r="NF123" s="48">
        <f t="shared" si="508"/>
        <v>0</v>
      </c>
      <c r="NG123" s="48">
        <f t="shared" si="508"/>
        <v>0</v>
      </c>
      <c r="NH123" s="48">
        <f t="shared" si="508"/>
        <v>0</v>
      </c>
      <c r="NI123" s="48">
        <f t="shared" si="508"/>
        <v>0</v>
      </c>
      <c r="NJ123" s="48">
        <f t="shared" si="508"/>
        <v>0</v>
      </c>
      <c r="NK123" s="48">
        <f t="shared" si="508"/>
        <v>0</v>
      </c>
      <c r="NL123" s="48">
        <f t="shared" si="508"/>
        <v>0</v>
      </c>
      <c r="NM123" s="48">
        <f t="shared" si="508"/>
        <v>0</v>
      </c>
      <c r="NN123" s="48">
        <f t="shared" si="508"/>
        <v>0</v>
      </c>
      <c r="NO123" s="48">
        <f t="shared" si="509"/>
        <v>0</v>
      </c>
      <c r="NP123" s="48">
        <f t="shared" si="509"/>
        <v>0</v>
      </c>
      <c r="NQ123" s="48">
        <f t="shared" si="509"/>
        <v>0</v>
      </c>
      <c r="NR123" s="48">
        <f t="shared" si="509"/>
        <v>0</v>
      </c>
      <c r="NS123" s="48">
        <f t="shared" si="509"/>
        <v>0</v>
      </c>
      <c r="NT123" s="48">
        <f t="shared" si="509"/>
        <v>0</v>
      </c>
      <c r="NU123" s="48">
        <f t="shared" si="509"/>
        <v>0</v>
      </c>
      <c r="NV123" s="48">
        <f t="shared" si="509"/>
        <v>0</v>
      </c>
      <c r="NW123" s="48">
        <f t="shared" si="509"/>
        <v>0</v>
      </c>
      <c r="NX123" s="48">
        <f t="shared" si="509"/>
        <v>0</v>
      </c>
      <c r="NY123" s="48">
        <f t="shared" si="510"/>
        <v>0</v>
      </c>
      <c r="NZ123" s="48">
        <f t="shared" si="510"/>
        <v>0</v>
      </c>
      <c r="OA123" s="48">
        <f t="shared" si="510"/>
        <v>0</v>
      </c>
      <c r="OB123" s="48">
        <f t="shared" si="510"/>
        <v>0</v>
      </c>
      <c r="OC123" s="48">
        <f t="shared" si="510"/>
        <v>0</v>
      </c>
      <c r="OD123" s="48">
        <f t="shared" si="510"/>
        <v>0</v>
      </c>
      <c r="OE123" s="48">
        <f t="shared" si="510"/>
        <v>0</v>
      </c>
      <c r="OF123" s="48">
        <f t="shared" si="510"/>
        <v>0</v>
      </c>
      <c r="OG123" s="48">
        <f t="shared" si="510"/>
        <v>0</v>
      </c>
      <c r="OH123" s="48">
        <f t="shared" si="510"/>
        <v>0</v>
      </c>
      <c r="OI123" s="48">
        <f t="shared" si="511"/>
        <v>0</v>
      </c>
      <c r="OJ123" s="48">
        <f t="shared" si="511"/>
        <v>0</v>
      </c>
      <c r="OK123" s="48">
        <f t="shared" si="511"/>
        <v>0</v>
      </c>
      <c r="OL123" s="48">
        <f t="shared" si="511"/>
        <v>0</v>
      </c>
      <c r="OM123" s="48">
        <f t="shared" si="511"/>
        <v>0</v>
      </c>
      <c r="ON123" s="48">
        <f t="shared" si="511"/>
        <v>0</v>
      </c>
      <c r="OO123" s="48">
        <f t="shared" si="511"/>
        <v>0</v>
      </c>
      <c r="OP123" s="48">
        <f t="shared" si="511"/>
        <v>0</v>
      </c>
      <c r="OQ123" s="48">
        <f t="shared" si="511"/>
        <v>0</v>
      </c>
      <c r="OR123" s="48">
        <f t="shared" si="511"/>
        <v>0</v>
      </c>
      <c r="OS123" s="48">
        <f t="shared" si="512"/>
        <v>0</v>
      </c>
      <c r="OT123" s="48">
        <f t="shared" si="512"/>
        <v>0</v>
      </c>
      <c r="OU123" s="48">
        <f t="shared" si="512"/>
        <v>0</v>
      </c>
      <c r="OV123" s="48">
        <f t="shared" si="512"/>
        <v>0</v>
      </c>
      <c r="OW123" s="48">
        <f t="shared" si="512"/>
        <v>0</v>
      </c>
      <c r="OX123" s="48">
        <f t="shared" si="512"/>
        <v>0</v>
      </c>
      <c r="OY123" s="48">
        <f t="shared" si="512"/>
        <v>0</v>
      </c>
      <c r="OZ123" s="48">
        <f t="shared" si="512"/>
        <v>0</v>
      </c>
      <c r="PA123" s="48">
        <f t="shared" si="512"/>
        <v>0</v>
      </c>
      <c r="PB123" s="48">
        <f t="shared" si="512"/>
        <v>0</v>
      </c>
      <c r="PC123" s="48">
        <f t="shared" si="513"/>
        <v>0</v>
      </c>
      <c r="PD123" s="48">
        <f t="shared" si="513"/>
        <v>0</v>
      </c>
      <c r="PE123" s="48">
        <f t="shared" si="513"/>
        <v>0</v>
      </c>
      <c r="PF123" s="48">
        <f t="shared" si="513"/>
        <v>0</v>
      </c>
      <c r="PG123" s="48">
        <f t="shared" si="513"/>
        <v>0</v>
      </c>
      <c r="PH123" s="48">
        <f t="shared" si="513"/>
        <v>0</v>
      </c>
      <c r="PI123" s="48">
        <f t="shared" si="513"/>
        <v>0</v>
      </c>
      <c r="PJ123" s="48">
        <f t="shared" si="513"/>
        <v>0</v>
      </c>
      <c r="PK123" s="48">
        <f t="shared" si="513"/>
        <v>0</v>
      </c>
      <c r="PL123" s="48">
        <f t="shared" si="513"/>
        <v>0</v>
      </c>
      <c r="PM123" s="48">
        <f t="shared" si="513"/>
        <v>0</v>
      </c>
      <c r="PN123" s="48">
        <f t="shared" si="513"/>
        <v>0</v>
      </c>
    </row>
    <row r="124" spans="1:430" x14ac:dyDescent="0.3">
      <c r="A124" s="15" t="s">
        <v>65</v>
      </c>
      <c r="B124" s="12"/>
      <c r="C124" s="12"/>
      <c r="D124" s="12"/>
      <c r="E124" s="75" t="s">
        <v>70</v>
      </c>
      <c r="F124" s="75"/>
      <c r="G124" s="75"/>
      <c r="H124" s="75"/>
      <c r="I124" s="75"/>
      <c r="J124" s="75"/>
      <c r="K124" s="75"/>
      <c r="L124" s="75"/>
      <c r="M124" s="75"/>
      <c r="N124" s="94" t="s">
        <v>71</v>
      </c>
      <c r="O124" s="94"/>
      <c r="P124" s="94"/>
      <c r="Q124" s="94"/>
      <c r="R124" s="94"/>
      <c r="S124" s="94"/>
      <c r="W124" s="46">
        <v>121</v>
      </c>
      <c r="X124" s="49">
        <f t="shared" si="308"/>
        <v>605</v>
      </c>
      <c r="Y124" s="52" t="str">
        <f t="shared" si="430"/>
        <v/>
      </c>
      <c r="Z124" s="63">
        <f t="shared" si="431"/>
        <v>0</v>
      </c>
      <c r="AA124" s="50">
        <f t="shared" si="474"/>
        <v>0</v>
      </c>
      <c r="AB124" s="50">
        <v>0</v>
      </c>
      <c r="AC124" s="62">
        <f t="shared" si="435"/>
        <v>211.7758949671387</v>
      </c>
      <c r="AD124" s="54"/>
      <c r="AE124" s="46">
        <v>122</v>
      </c>
      <c r="AF124" s="51">
        <f t="shared" si="432"/>
        <v>0</v>
      </c>
      <c r="AG124" s="51">
        <f t="shared" ref="AG124:AP133" si="514">AF123</f>
        <v>0</v>
      </c>
      <c r="AH124" s="51">
        <f t="shared" si="514"/>
        <v>0</v>
      </c>
      <c r="AI124" s="51">
        <f t="shared" si="514"/>
        <v>0</v>
      </c>
      <c r="AJ124" s="51">
        <f t="shared" si="514"/>
        <v>0</v>
      </c>
      <c r="AK124" s="51">
        <f t="shared" si="514"/>
        <v>0</v>
      </c>
      <c r="AL124" s="51">
        <f t="shared" si="514"/>
        <v>0</v>
      </c>
      <c r="AM124" s="51">
        <f t="shared" si="514"/>
        <v>0</v>
      </c>
      <c r="AN124" s="51">
        <f t="shared" si="514"/>
        <v>0</v>
      </c>
      <c r="AO124" s="51">
        <f t="shared" si="514"/>
        <v>0</v>
      </c>
      <c r="AP124" s="51">
        <f t="shared" si="514"/>
        <v>0</v>
      </c>
      <c r="AQ124" s="51">
        <f t="shared" ref="AQ124:AZ133" si="515">AP123</f>
        <v>0</v>
      </c>
      <c r="AR124" s="51">
        <f t="shared" si="515"/>
        <v>0</v>
      </c>
      <c r="AS124" s="51">
        <f t="shared" si="515"/>
        <v>0</v>
      </c>
      <c r="AT124" s="51">
        <f t="shared" si="515"/>
        <v>0</v>
      </c>
      <c r="AU124" s="51">
        <f t="shared" si="515"/>
        <v>0</v>
      </c>
      <c r="AV124" s="51">
        <f t="shared" si="515"/>
        <v>0</v>
      </c>
      <c r="AW124" s="51">
        <f t="shared" si="515"/>
        <v>0</v>
      </c>
      <c r="AX124" s="51">
        <f t="shared" si="515"/>
        <v>0</v>
      </c>
      <c r="AY124" s="51">
        <f t="shared" si="515"/>
        <v>0</v>
      </c>
      <c r="AZ124" s="51">
        <f t="shared" si="515"/>
        <v>0</v>
      </c>
      <c r="BA124" s="51">
        <f t="shared" ref="BA124:BJ133" si="516">AZ123</f>
        <v>0</v>
      </c>
      <c r="BB124" s="51">
        <f t="shared" si="516"/>
        <v>0</v>
      </c>
      <c r="BC124" s="51">
        <f t="shared" si="516"/>
        <v>0</v>
      </c>
      <c r="BD124" s="51">
        <f t="shared" si="516"/>
        <v>0</v>
      </c>
      <c r="BE124" s="51">
        <f t="shared" si="516"/>
        <v>0</v>
      </c>
      <c r="BF124" s="51">
        <f t="shared" si="516"/>
        <v>0</v>
      </c>
      <c r="BG124" s="51">
        <f t="shared" si="516"/>
        <v>0</v>
      </c>
      <c r="BH124" s="51">
        <f t="shared" si="516"/>
        <v>0</v>
      </c>
      <c r="BI124" s="51">
        <f t="shared" si="516"/>
        <v>0</v>
      </c>
      <c r="BJ124" s="51">
        <f t="shared" si="516"/>
        <v>0</v>
      </c>
      <c r="BK124" s="51">
        <f t="shared" ref="BK124:BT133" si="517">BJ123</f>
        <v>0</v>
      </c>
      <c r="BL124" s="51">
        <f t="shared" si="517"/>
        <v>0</v>
      </c>
      <c r="BM124" s="51">
        <f t="shared" si="517"/>
        <v>0</v>
      </c>
      <c r="BN124" s="51">
        <f t="shared" si="517"/>
        <v>0</v>
      </c>
      <c r="BO124" s="51">
        <f t="shared" si="517"/>
        <v>0</v>
      </c>
      <c r="BP124" s="51">
        <f t="shared" si="517"/>
        <v>0</v>
      </c>
      <c r="BQ124" s="51">
        <f t="shared" si="517"/>
        <v>0</v>
      </c>
      <c r="BR124" s="51">
        <f t="shared" si="517"/>
        <v>0</v>
      </c>
      <c r="BS124" s="51">
        <f t="shared" si="517"/>
        <v>0</v>
      </c>
      <c r="BT124" s="51">
        <f t="shared" si="517"/>
        <v>0</v>
      </c>
      <c r="BU124" s="51">
        <f t="shared" ref="BU124:CD133" si="518">BT123</f>
        <v>0</v>
      </c>
      <c r="BV124" s="51">
        <f t="shared" si="518"/>
        <v>0</v>
      </c>
      <c r="BW124" s="51">
        <f t="shared" si="518"/>
        <v>0</v>
      </c>
      <c r="BX124" s="51">
        <f t="shared" si="518"/>
        <v>0</v>
      </c>
      <c r="BY124" s="51">
        <f t="shared" si="518"/>
        <v>0</v>
      </c>
      <c r="BZ124" s="51">
        <f t="shared" si="518"/>
        <v>0</v>
      </c>
      <c r="CA124" s="51">
        <f t="shared" si="518"/>
        <v>0</v>
      </c>
      <c r="CB124" s="51">
        <f t="shared" si="518"/>
        <v>0</v>
      </c>
      <c r="CC124" s="51">
        <f t="shared" si="518"/>
        <v>0</v>
      </c>
      <c r="CD124" s="51">
        <f t="shared" si="518"/>
        <v>0</v>
      </c>
      <c r="CE124" s="51">
        <f t="shared" ref="CE124:CN133" si="519">CD123</f>
        <v>0</v>
      </c>
      <c r="CF124" s="51">
        <f t="shared" si="519"/>
        <v>0</v>
      </c>
      <c r="CG124" s="51">
        <f t="shared" si="519"/>
        <v>0</v>
      </c>
      <c r="CH124" s="51">
        <f t="shared" si="519"/>
        <v>0</v>
      </c>
      <c r="CI124" s="51">
        <f t="shared" si="519"/>
        <v>0</v>
      </c>
      <c r="CJ124" s="51">
        <f t="shared" si="519"/>
        <v>0</v>
      </c>
      <c r="CK124" s="51">
        <f t="shared" si="519"/>
        <v>0</v>
      </c>
      <c r="CL124" s="51">
        <f t="shared" si="519"/>
        <v>0</v>
      </c>
      <c r="CM124" s="51">
        <f t="shared" si="519"/>
        <v>0</v>
      </c>
      <c r="CN124" s="51">
        <f t="shared" si="519"/>
        <v>0</v>
      </c>
      <c r="CO124" s="51">
        <f t="shared" ref="CO124:CX133" si="520">CN123</f>
        <v>0</v>
      </c>
      <c r="CP124" s="51">
        <f t="shared" si="520"/>
        <v>0</v>
      </c>
      <c r="CQ124" s="51">
        <f t="shared" si="520"/>
        <v>0</v>
      </c>
      <c r="CR124" s="51">
        <f t="shared" si="520"/>
        <v>0</v>
      </c>
      <c r="CS124" s="51">
        <f t="shared" si="520"/>
        <v>0</v>
      </c>
      <c r="CT124" s="51">
        <f t="shared" si="520"/>
        <v>0</v>
      </c>
      <c r="CU124" s="51">
        <f t="shared" si="520"/>
        <v>0</v>
      </c>
      <c r="CV124" s="51">
        <f t="shared" si="520"/>
        <v>0</v>
      </c>
      <c r="CW124" s="51">
        <f t="shared" si="520"/>
        <v>0</v>
      </c>
      <c r="CX124" s="51">
        <f t="shared" si="520"/>
        <v>0</v>
      </c>
      <c r="CY124" s="51">
        <f t="shared" ref="CY124:DH133" si="521">CX123</f>
        <v>0</v>
      </c>
      <c r="CZ124" s="51">
        <f t="shared" si="521"/>
        <v>0</v>
      </c>
      <c r="DA124" s="51">
        <f t="shared" si="521"/>
        <v>0</v>
      </c>
      <c r="DB124" s="51">
        <f t="shared" si="521"/>
        <v>0</v>
      </c>
      <c r="DC124" s="51">
        <f t="shared" si="521"/>
        <v>0</v>
      </c>
      <c r="DD124" s="51">
        <f t="shared" si="521"/>
        <v>0</v>
      </c>
      <c r="DE124" s="51">
        <f t="shared" si="521"/>
        <v>0</v>
      </c>
      <c r="DF124" s="51">
        <f t="shared" si="521"/>
        <v>0</v>
      </c>
      <c r="DG124" s="51">
        <f t="shared" si="521"/>
        <v>0</v>
      </c>
      <c r="DH124" s="51">
        <f t="shared" si="521"/>
        <v>0</v>
      </c>
      <c r="DI124" s="51">
        <f t="shared" ref="DI124:DR133" si="522">DH123</f>
        <v>0</v>
      </c>
      <c r="DJ124" s="51">
        <f t="shared" si="522"/>
        <v>0</v>
      </c>
      <c r="DK124" s="51">
        <f t="shared" si="522"/>
        <v>0</v>
      </c>
      <c r="DL124" s="51">
        <f t="shared" si="522"/>
        <v>0</v>
      </c>
      <c r="DM124" s="51">
        <f t="shared" si="522"/>
        <v>0</v>
      </c>
      <c r="DN124" s="51">
        <f t="shared" si="522"/>
        <v>0</v>
      </c>
      <c r="DO124" s="51">
        <f t="shared" si="522"/>
        <v>0</v>
      </c>
      <c r="DP124" s="51">
        <f t="shared" si="522"/>
        <v>0</v>
      </c>
      <c r="DQ124" s="51">
        <f t="shared" si="522"/>
        <v>0</v>
      </c>
      <c r="DR124" s="51">
        <f t="shared" si="522"/>
        <v>0</v>
      </c>
      <c r="DS124" s="51">
        <f t="shared" ref="DS124:EB133" si="523">DR123</f>
        <v>0</v>
      </c>
      <c r="DT124" s="51">
        <f t="shared" si="523"/>
        <v>0</v>
      </c>
      <c r="DU124" s="51">
        <f t="shared" si="523"/>
        <v>0</v>
      </c>
      <c r="DV124" s="51">
        <f t="shared" si="523"/>
        <v>0</v>
      </c>
      <c r="DW124" s="51">
        <f t="shared" si="523"/>
        <v>0</v>
      </c>
      <c r="DX124" s="51">
        <f t="shared" si="523"/>
        <v>0</v>
      </c>
      <c r="DY124" s="51">
        <f t="shared" si="523"/>
        <v>0</v>
      </c>
      <c r="DZ124" s="51">
        <f t="shared" si="523"/>
        <v>0</v>
      </c>
      <c r="EA124" s="51">
        <f t="shared" si="523"/>
        <v>0</v>
      </c>
      <c r="EB124" s="51">
        <f t="shared" si="523"/>
        <v>0</v>
      </c>
      <c r="EC124" s="51">
        <f t="shared" ref="EC124:EL133" si="524">EB123</f>
        <v>1.4372901692793086E-5</v>
      </c>
      <c r="ED124" s="51">
        <f t="shared" si="524"/>
        <v>2.7857067307628778E-5</v>
      </c>
      <c r="EE124" s="51">
        <f t="shared" si="524"/>
        <v>4.1075027703360157E-5</v>
      </c>
      <c r="EF124" s="51">
        <f t="shared" si="524"/>
        <v>5.9699549011322866E-5</v>
      </c>
      <c r="EG124" s="51">
        <f t="shared" si="524"/>
        <v>8.7540741517313391E-5</v>
      </c>
      <c r="EH124" s="51">
        <f t="shared" si="524"/>
        <v>1.2837388479443857E-4</v>
      </c>
      <c r="EI124" s="51">
        <f t="shared" si="524"/>
        <v>1.8776725283595457E-4</v>
      </c>
      <c r="EJ124" s="51">
        <f t="shared" si="524"/>
        <v>2.7490993918839258E-4</v>
      </c>
      <c r="EK124" s="51">
        <f t="shared" si="524"/>
        <v>4.0443968208431289E-4</v>
      </c>
      <c r="EL124" s="51">
        <f t="shared" si="524"/>
        <v>5.9827068957529241E-4</v>
      </c>
      <c r="EM124" s="51">
        <f t="shared" ref="EM124:EV133" si="525">EL123</f>
        <v>8.8742146466493359E-4</v>
      </c>
      <c r="EN124" s="51">
        <f t="shared" si="525"/>
        <v>1.3138426304416823E-3</v>
      </c>
      <c r="EO124" s="51">
        <f t="shared" si="525"/>
        <v>1.9322447552118155E-3</v>
      </c>
      <c r="EP124" s="51">
        <f t="shared" si="525"/>
        <v>2.9578823769679957E-3</v>
      </c>
      <c r="EQ124" s="51">
        <f t="shared" si="525"/>
        <v>4.3725776573519236E-3</v>
      </c>
      <c r="ER124" s="51">
        <f t="shared" si="525"/>
        <v>5.6037913669719245E-3</v>
      </c>
      <c r="ES124" s="51">
        <f t="shared" si="525"/>
        <v>6.0067150249743864E-3</v>
      </c>
      <c r="ET124" s="51">
        <f t="shared" si="525"/>
        <v>5.0334268353983951E-3</v>
      </c>
      <c r="EU124" s="51">
        <f t="shared" si="525"/>
        <v>2.648818732339102E-3</v>
      </c>
      <c r="EV124" s="51">
        <f t="shared" si="525"/>
        <v>7.6072713075802073E-4</v>
      </c>
      <c r="EW124" s="51">
        <f t="shared" ref="EW124:FF133" si="526">EV123</f>
        <v>0</v>
      </c>
      <c r="EX124" s="51">
        <f t="shared" si="526"/>
        <v>0</v>
      </c>
      <c r="EY124" s="51">
        <f t="shared" si="526"/>
        <v>0</v>
      </c>
      <c r="EZ124" s="51">
        <f t="shared" si="526"/>
        <v>0</v>
      </c>
      <c r="FA124" s="51">
        <f t="shared" si="526"/>
        <v>0</v>
      </c>
      <c r="FB124" s="51">
        <f t="shared" si="526"/>
        <v>0</v>
      </c>
      <c r="FC124" s="51">
        <f t="shared" si="526"/>
        <v>0</v>
      </c>
      <c r="FD124" s="51">
        <f t="shared" si="526"/>
        <v>0</v>
      </c>
      <c r="FE124" s="51">
        <f t="shared" si="526"/>
        <v>0</v>
      </c>
      <c r="FF124" s="51">
        <f t="shared" si="526"/>
        <v>0</v>
      </c>
      <c r="FG124" s="51">
        <f t="shared" ref="FG124:FP133" si="527">FF123</f>
        <v>0</v>
      </c>
      <c r="FH124" s="51">
        <f t="shared" si="527"/>
        <v>0</v>
      </c>
      <c r="FI124" s="51">
        <f t="shared" si="527"/>
        <v>0</v>
      </c>
      <c r="FJ124" s="51">
        <f t="shared" si="527"/>
        <v>0</v>
      </c>
      <c r="FK124" s="51">
        <f t="shared" si="527"/>
        <v>0</v>
      </c>
      <c r="FL124" s="51">
        <f t="shared" si="527"/>
        <v>0</v>
      </c>
      <c r="FM124" s="51">
        <f t="shared" si="527"/>
        <v>0</v>
      </c>
      <c r="FN124" s="51">
        <f t="shared" si="527"/>
        <v>0</v>
      </c>
      <c r="FO124" s="51">
        <f t="shared" si="527"/>
        <v>0</v>
      </c>
      <c r="FP124" s="51">
        <f t="shared" si="527"/>
        <v>0</v>
      </c>
      <c r="FQ124" s="51">
        <f t="shared" ref="FQ124:FZ133" si="528">FP123</f>
        <v>0</v>
      </c>
      <c r="FR124" s="51">
        <f t="shared" si="528"/>
        <v>0</v>
      </c>
      <c r="FS124" s="51">
        <f t="shared" si="528"/>
        <v>0</v>
      </c>
      <c r="FT124" s="51">
        <f t="shared" si="528"/>
        <v>0</v>
      </c>
      <c r="FU124" s="51">
        <f t="shared" si="528"/>
        <v>0</v>
      </c>
      <c r="FV124" s="51">
        <f t="shared" si="528"/>
        <v>0</v>
      </c>
      <c r="FW124" s="51">
        <f t="shared" si="528"/>
        <v>0</v>
      </c>
      <c r="FX124" s="51">
        <f t="shared" si="528"/>
        <v>0</v>
      </c>
      <c r="FY124" s="51">
        <f t="shared" si="528"/>
        <v>0</v>
      </c>
      <c r="FZ124" s="51">
        <f t="shared" si="528"/>
        <v>0</v>
      </c>
      <c r="GA124" s="51">
        <f t="shared" ref="GA124:GJ133" si="529">FZ123</f>
        <v>0</v>
      </c>
      <c r="GB124" s="51">
        <f t="shared" si="529"/>
        <v>0</v>
      </c>
      <c r="GC124" s="51">
        <f t="shared" si="529"/>
        <v>0</v>
      </c>
      <c r="GD124" s="51">
        <f t="shared" si="529"/>
        <v>0</v>
      </c>
      <c r="GE124" s="51">
        <f t="shared" si="529"/>
        <v>0</v>
      </c>
      <c r="GF124" s="51">
        <f t="shared" si="529"/>
        <v>0</v>
      </c>
      <c r="GG124" s="51">
        <f t="shared" si="529"/>
        <v>0</v>
      </c>
      <c r="GH124" s="51">
        <f t="shared" si="529"/>
        <v>0</v>
      </c>
      <c r="GI124" s="51">
        <f t="shared" si="529"/>
        <v>0</v>
      </c>
      <c r="GJ124" s="51">
        <f t="shared" si="529"/>
        <v>0</v>
      </c>
      <c r="GK124" s="51">
        <f t="shared" ref="GK124:GT133" si="530">GJ123</f>
        <v>0</v>
      </c>
      <c r="GL124" s="51">
        <f t="shared" si="530"/>
        <v>0</v>
      </c>
      <c r="GM124" s="51">
        <f t="shared" si="530"/>
        <v>0</v>
      </c>
      <c r="GN124" s="51">
        <f t="shared" si="530"/>
        <v>0</v>
      </c>
      <c r="GO124" s="51">
        <f t="shared" si="530"/>
        <v>0</v>
      </c>
      <c r="GP124" s="51">
        <f t="shared" si="530"/>
        <v>0</v>
      </c>
      <c r="GQ124" s="51">
        <f t="shared" si="530"/>
        <v>0</v>
      </c>
      <c r="GR124" s="51">
        <f t="shared" si="530"/>
        <v>0</v>
      </c>
      <c r="GS124" s="51">
        <f t="shared" si="530"/>
        <v>0</v>
      </c>
      <c r="GT124" s="51">
        <f t="shared" si="530"/>
        <v>0</v>
      </c>
      <c r="GU124" s="51">
        <f t="shared" ref="GU124:HD133" si="531">GT123</f>
        <v>0</v>
      </c>
      <c r="GV124" s="51">
        <f t="shared" si="531"/>
        <v>0</v>
      </c>
      <c r="GW124" s="51">
        <f t="shared" si="531"/>
        <v>0</v>
      </c>
      <c r="GX124" s="51">
        <f t="shared" si="531"/>
        <v>0</v>
      </c>
      <c r="GY124" s="51">
        <f t="shared" si="531"/>
        <v>0</v>
      </c>
      <c r="GZ124" s="51">
        <f t="shared" si="531"/>
        <v>0</v>
      </c>
      <c r="HA124" s="51">
        <f t="shared" si="531"/>
        <v>0</v>
      </c>
      <c r="HB124" s="51">
        <f t="shared" si="531"/>
        <v>0</v>
      </c>
      <c r="HC124" s="51">
        <f t="shared" si="531"/>
        <v>0</v>
      </c>
      <c r="HD124" s="51">
        <f t="shared" si="531"/>
        <v>0</v>
      </c>
      <c r="HE124" s="51">
        <f t="shared" ref="HE124:HP133" si="532">HD123</f>
        <v>0</v>
      </c>
      <c r="HF124" s="51">
        <f t="shared" si="532"/>
        <v>0</v>
      </c>
      <c r="HG124" s="51">
        <f t="shared" si="532"/>
        <v>0</v>
      </c>
      <c r="HH124" s="51">
        <f t="shared" si="532"/>
        <v>0</v>
      </c>
      <c r="HI124" s="51">
        <f t="shared" si="532"/>
        <v>0</v>
      </c>
      <c r="HJ124" s="51">
        <f t="shared" si="532"/>
        <v>0</v>
      </c>
      <c r="HK124" s="51">
        <f t="shared" si="532"/>
        <v>0</v>
      </c>
      <c r="HL124" s="51">
        <f t="shared" si="532"/>
        <v>0</v>
      </c>
      <c r="HM124" s="51">
        <f t="shared" si="532"/>
        <v>0</v>
      </c>
      <c r="HN124" s="51">
        <f t="shared" si="532"/>
        <v>0</v>
      </c>
      <c r="HO124" s="51">
        <f t="shared" si="532"/>
        <v>0</v>
      </c>
      <c r="HP124" s="51">
        <f t="shared" si="532"/>
        <v>0</v>
      </c>
      <c r="HR124" s="46">
        <v>121</v>
      </c>
      <c r="HS124" s="49">
        <f t="shared" si="310"/>
        <v>605</v>
      </c>
      <c r="HT124" s="52" t="str">
        <f t="shared" si="311"/>
        <v/>
      </c>
      <c r="HU124" s="63">
        <f t="shared" si="312"/>
        <v>0</v>
      </c>
      <c r="HV124" s="50">
        <f t="shared" si="475"/>
        <v>0</v>
      </c>
      <c r="HW124" s="50" t="str">
        <f t="shared" si="433"/>
        <v>10:05</v>
      </c>
      <c r="HX124" s="50">
        <v>0</v>
      </c>
      <c r="HY124" s="62">
        <f>HY123+HX124*Escenario1!$D$15*0.06</f>
        <v>468.72665229745769</v>
      </c>
      <c r="HZ124" s="50">
        <f t="shared" si="313"/>
        <v>0</v>
      </c>
      <c r="IA124" s="64">
        <f>IA123+HZ124*Escenario1!$D$15*0.06</f>
        <v>258.16395932323189</v>
      </c>
      <c r="IB124" s="54"/>
      <c r="IC124" s="47">
        <v>122</v>
      </c>
      <c r="ID124" s="48">
        <f t="shared" si="434"/>
        <v>0</v>
      </c>
      <c r="IE124" s="48">
        <f t="shared" ref="IE124:IN133" si="533">ID123</f>
        <v>0</v>
      </c>
      <c r="IF124" s="48">
        <f t="shared" si="533"/>
        <v>0</v>
      </c>
      <c r="IG124" s="48">
        <f t="shared" si="533"/>
        <v>0</v>
      </c>
      <c r="IH124" s="48">
        <f t="shared" si="533"/>
        <v>0</v>
      </c>
      <c r="II124" s="48">
        <f t="shared" si="533"/>
        <v>0</v>
      </c>
      <c r="IJ124" s="48">
        <f t="shared" si="533"/>
        <v>0</v>
      </c>
      <c r="IK124" s="48">
        <f t="shared" si="533"/>
        <v>0</v>
      </c>
      <c r="IL124" s="48">
        <f t="shared" si="533"/>
        <v>0</v>
      </c>
      <c r="IM124" s="48">
        <f t="shared" si="533"/>
        <v>0</v>
      </c>
      <c r="IN124" s="48">
        <f t="shared" si="533"/>
        <v>0</v>
      </c>
      <c r="IO124" s="48">
        <f t="shared" ref="IO124:IX133" si="534">IN123</f>
        <v>0</v>
      </c>
      <c r="IP124" s="48">
        <f t="shared" si="534"/>
        <v>0</v>
      </c>
      <c r="IQ124" s="48">
        <f t="shared" si="534"/>
        <v>0</v>
      </c>
      <c r="IR124" s="48">
        <f t="shared" si="534"/>
        <v>0</v>
      </c>
      <c r="IS124" s="48">
        <f t="shared" si="534"/>
        <v>0</v>
      </c>
      <c r="IT124" s="48">
        <f t="shared" si="534"/>
        <v>0</v>
      </c>
      <c r="IU124" s="48">
        <f t="shared" si="534"/>
        <v>0</v>
      </c>
      <c r="IV124" s="48">
        <f t="shared" si="534"/>
        <v>0</v>
      </c>
      <c r="IW124" s="48">
        <f t="shared" si="534"/>
        <v>0</v>
      </c>
      <c r="IX124" s="48">
        <f t="shared" si="534"/>
        <v>0</v>
      </c>
      <c r="IY124" s="48">
        <f t="shared" ref="IY124:JH133" si="535">IX123</f>
        <v>0</v>
      </c>
      <c r="IZ124" s="48">
        <f t="shared" si="535"/>
        <v>0</v>
      </c>
      <c r="JA124" s="48">
        <f t="shared" si="535"/>
        <v>0</v>
      </c>
      <c r="JB124" s="48">
        <f t="shared" si="535"/>
        <v>0</v>
      </c>
      <c r="JC124" s="48">
        <f t="shared" si="535"/>
        <v>0</v>
      </c>
      <c r="JD124" s="48">
        <f t="shared" si="535"/>
        <v>0</v>
      </c>
      <c r="JE124" s="48">
        <f t="shared" si="535"/>
        <v>0</v>
      </c>
      <c r="JF124" s="48">
        <f t="shared" si="535"/>
        <v>0</v>
      </c>
      <c r="JG124" s="48">
        <f t="shared" si="535"/>
        <v>0</v>
      </c>
      <c r="JH124" s="48">
        <f t="shared" si="535"/>
        <v>0</v>
      </c>
      <c r="JI124" s="48">
        <f t="shared" ref="JI124:JR133" si="536">JH123</f>
        <v>0</v>
      </c>
      <c r="JJ124" s="48">
        <f t="shared" si="536"/>
        <v>0</v>
      </c>
      <c r="JK124" s="48">
        <f t="shared" si="536"/>
        <v>0</v>
      </c>
      <c r="JL124" s="48">
        <f t="shared" si="536"/>
        <v>0</v>
      </c>
      <c r="JM124" s="48">
        <f t="shared" si="536"/>
        <v>0</v>
      </c>
      <c r="JN124" s="48">
        <f t="shared" si="536"/>
        <v>0</v>
      </c>
      <c r="JO124" s="48">
        <f t="shared" si="536"/>
        <v>0</v>
      </c>
      <c r="JP124" s="48">
        <f t="shared" si="536"/>
        <v>0</v>
      </c>
      <c r="JQ124" s="48">
        <f t="shared" si="536"/>
        <v>0</v>
      </c>
      <c r="JR124" s="48">
        <f t="shared" si="536"/>
        <v>0</v>
      </c>
      <c r="JS124" s="48">
        <f t="shared" ref="JS124:KB133" si="537">JR123</f>
        <v>0</v>
      </c>
      <c r="JT124" s="48">
        <f t="shared" si="537"/>
        <v>0</v>
      </c>
      <c r="JU124" s="48">
        <f t="shared" si="537"/>
        <v>0</v>
      </c>
      <c r="JV124" s="48">
        <f t="shared" si="537"/>
        <v>0</v>
      </c>
      <c r="JW124" s="48">
        <f t="shared" si="537"/>
        <v>0</v>
      </c>
      <c r="JX124" s="48">
        <f t="shared" si="537"/>
        <v>0</v>
      </c>
      <c r="JY124" s="48">
        <f t="shared" si="537"/>
        <v>0</v>
      </c>
      <c r="JZ124" s="48">
        <f t="shared" si="537"/>
        <v>0</v>
      </c>
      <c r="KA124" s="48">
        <f t="shared" si="537"/>
        <v>0</v>
      </c>
      <c r="KB124" s="48">
        <f t="shared" si="537"/>
        <v>0</v>
      </c>
      <c r="KC124" s="48">
        <f t="shared" ref="KC124:KL133" si="538">KB123</f>
        <v>0</v>
      </c>
      <c r="KD124" s="48">
        <f t="shared" si="538"/>
        <v>0</v>
      </c>
      <c r="KE124" s="48">
        <f t="shared" si="538"/>
        <v>0</v>
      </c>
      <c r="KF124" s="48">
        <f t="shared" si="538"/>
        <v>0</v>
      </c>
      <c r="KG124" s="48">
        <f t="shared" si="538"/>
        <v>0</v>
      </c>
      <c r="KH124" s="48">
        <f t="shared" si="538"/>
        <v>0</v>
      </c>
      <c r="KI124" s="48">
        <f t="shared" si="538"/>
        <v>0</v>
      </c>
      <c r="KJ124" s="48">
        <f t="shared" si="538"/>
        <v>0</v>
      </c>
      <c r="KK124" s="48">
        <f t="shared" si="538"/>
        <v>0</v>
      </c>
      <c r="KL124" s="48">
        <f t="shared" si="538"/>
        <v>0</v>
      </c>
      <c r="KM124" s="48">
        <f t="shared" ref="KM124:KV133" si="539">KL123</f>
        <v>0</v>
      </c>
      <c r="KN124" s="48">
        <f t="shared" si="539"/>
        <v>0</v>
      </c>
      <c r="KO124" s="48">
        <f t="shared" si="539"/>
        <v>0</v>
      </c>
      <c r="KP124" s="48">
        <f t="shared" si="539"/>
        <v>0</v>
      </c>
      <c r="KQ124" s="48">
        <f t="shared" si="539"/>
        <v>0</v>
      </c>
      <c r="KR124" s="48">
        <f t="shared" si="539"/>
        <v>0</v>
      </c>
      <c r="KS124" s="48">
        <f t="shared" si="539"/>
        <v>0</v>
      </c>
      <c r="KT124" s="48">
        <f t="shared" si="539"/>
        <v>0</v>
      </c>
      <c r="KU124" s="48">
        <f t="shared" si="539"/>
        <v>0</v>
      </c>
      <c r="KV124" s="48">
        <f t="shared" si="539"/>
        <v>0</v>
      </c>
      <c r="KW124" s="48">
        <f t="shared" ref="KW124:LF133" si="540">KV123</f>
        <v>0</v>
      </c>
      <c r="KX124" s="48">
        <f t="shared" si="540"/>
        <v>0</v>
      </c>
      <c r="KY124" s="48">
        <f t="shared" si="540"/>
        <v>0</v>
      </c>
      <c r="KZ124" s="48">
        <f t="shared" si="540"/>
        <v>0</v>
      </c>
      <c r="LA124" s="48">
        <f t="shared" si="540"/>
        <v>0</v>
      </c>
      <c r="LB124" s="48">
        <f t="shared" si="540"/>
        <v>0</v>
      </c>
      <c r="LC124" s="48">
        <f t="shared" si="540"/>
        <v>0</v>
      </c>
      <c r="LD124" s="48">
        <f t="shared" si="540"/>
        <v>0</v>
      </c>
      <c r="LE124" s="48">
        <f t="shared" si="540"/>
        <v>0</v>
      </c>
      <c r="LF124" s="48">
        <f t="shared" si="540"/>
        <v>0</v>
      </c>
      <c r="LG124" s="48">
        <f t="shared" ref="LG124:LP133" si="541">LF123</f>
        <v>0</v>
      </c>
      <c r="LH124" s="48">
        <f t="shared" si="541"/>
        <v>0</v>
      </c>
      <c r="LI124" s="48">
        <f t="shared" si="541"/>
        <v>0</v>
      </c>
      <c r="LJ124" s="48">
        <f t="shared" si="541"/>
        <v>0</v>
      </c>
      <c r="LK124" s="48">
        <f t="shared" si="541"/>
        <v>0</v>
      </c>
      <c r="LL124" s="48">
        <f t="shared" si="541"/>
        <v>0</v>
      </c>
      <c r="LM124" s="48">
        <f t="shared" si="541"/>
        <v>0</v>
      </c>
      <c r="LN124" s="48">
        <f t="shared" si="541"/>
        <v>0</v>
      </c>
      <c r="LO124" s="48">
        <f t="shared" si="541"/>
        <v>0</v>
      </c>
      <c r="LP124" s="48">
        <f t="shared" si="541"/>
        <v>0</v>
      </c>
      <c r="LQ124" s="48">
        <f t="shared" ref="LQ124:LZ133" si="542">LP123</f>
        <v>0</v>
      </c>
      <c r="LR124" s="48">
        <f t="shared" si="542"/>
        <v>0</v>
      </c>
      <c r="LS124" s="48">
        <f t="shared" si="542"/>
        <v>0</v>
      </c>
      <c r="LT124" s="48">
        <f t="shared" si="542"/>
        <v>0</v>
      </c>
      <c r="LU124" s="48">
        <f t="shared" si="542"/>
        <v>0</v>
      </c>
      <c r="LV124" s="48">
        <f t="shared" si="542"/>
        <v>0</v>
      </c>
      <c r="LW124" s="48">
        <f t="shared" si="542"/>
        <v>0</v>
      </c>
      <c r="LX124" s="48">
        <f t="shared" si="542"/>
        <v>0</v>
      </c>
      <c r="LY124" s="48">
        <f t="shared" si="542"/>
        <v>0</v>
      </c>
      <c r="LZ124" s="48">
        <f t="shared" si="542"/>
        <v>0</v>
      </c>
      <c r="MA124" s="48">
        <f t="shared" ref="MA124:MJ133" si="543">LZ123</f>
        <v>0</v>
      </c>
      <c r="MB124" s="48">
        <f t="shared" si="543"/>
        <v>0</v>
      </c>
      <c r="MC124" s="48">
        <f t="shared" si="543"/>
        <v>0</v>
      </c>
      <c r="MD124" s="48">
        <f t="shared" si="543"/>
        <v>0</v>
      </c>
      <c r="ME124" s="48">
        <f t="shared" si="543"/>
        <v>0</v>
      </c>
      <c r="MF124" s="48">
        <f t="shared" si="543"/>
        <v>0</v>
      </c>
      <c r="MG124" s="48">
        <f t="shared" si="543"/>
        <v>0</v>
      </c>
      <c r="MH124" s="48">
        <f t="shared" si="543"/>
        <v>0</v>
      </c>
      <c r="MI124" s="48">
        <f t="shared" si="543"/>
        <v>0</v>
      </c>
      <c r="MJ124" s="48">
        <f t="shared" si="543"/>
        <v>0</v>
      </c>
      <c r="MK124" s="48">
        <f t="shared" ref="MK124:MT133" si="544">MJ123</f>
        <v>0</v>
      </c>
      <c r="ML124" s="48">
        <f t="shared" si="544"/>
        <v>4.4751983576649488E-5</v>
      </c>
      <c r="MM124" s="48">
        <f t="shared" si="544"/>
        <v>1.1151658490373781E-4</v>
      </c>
      <c r="MN124" s="48">
        <f t="shared" si="544"/>
        <v>2.5595687974807398E-4</v>
      </c>
      <c r="MO124" s="48">
        <f t="shared" si="544"/>
        <v>5.8604981628922268E-4</v>
      </c>
      <c r="MP124" s="48">
        <f t="shared" si="544"/>
        <v>1.3658629589843377E-3</v>
      </c>
      <c r="MQ124" s="48">
        <f t="shared" si="544"/>
        <v>3.2093238342923826E-3</v>
      </c>
      <c r="MR124" s="48">
        <f t="shared" si="544"/>
        <v>7.8504339864859992E-3</v>
      </c>
      <c r="MS124" s="48">
        <f t="shared" si="544"/>
        <v>1.2976985830460603E-2</v>
      </c>
      <c r="MT124" s="48">
        <f t="shared" si="544"/>
        <v>6.7154609757989992E-3</v>
      </c>
      <c r="MU124" s="48">
        <f t="shared" ref="MU124:ND133" si="545">MT123</f>
        <v>0</v>
      </c>
      <c r="MV124" s="48">
        <f t="shared" si="545"/>
        <v>0</v>
      </c>
      <c r="MW124" s="48">
        <f t="shared" si="545"/>
        <v>0</v>
      </c>
      <c r="MX124" s="48">
        <f t="shared" si="545"/>
        <v>0</v>
      </c>
      <c r="MY124" s="48">
        <f t="shared" si="545"/>
        <v>0</v>
      </c>
      <c r="MZ124" s="48">
        <f t="shared" si="545"/>
        <v>0</v>
      </c>
      <c r="NA124" s="48">
        <f t="shared" si="545"/>
        <v>0</v>
      </c>
      <c r="NB124" s="48">
        <f t="shared" si="545"/>
        <v>0</v>
      </c>
      <c r="NC124" s="48">
        <f t="shared" si="545"/>
        <v>0</v>
      </c>
      <c r="ND124" s="48">
        <f t="shared" si="545"/>
        <v>0</v>
      </c>
      <c r="NE124" s="48">
        <f t="shared" ref="NE124:NN133" si="546">ND123</f>
        <v>0</v>
      </c>
      <c r="NF124" s="48">
        <f t="shared" si="546"/>
        <v>0</v>
      </c>
      <c r="NG124" s="48">
        <f t="shared" si="546"/>
        <v>0</v>
      </c>
      <c r="NH124" s="48">
        <f t="shared" si="546"/>
        <v>0</v>
      </c>
      <c r="NI124" s="48">
        <f t="shared" si="546"/>
        <v>0</v>
      </c>
      <c r="NJ124" s="48">
        <f t="shared" si="546"/>
        <v>0</v>
      </c>
      <c r="NK124" s="48">
        <f t="shared" si="546"/>
        <v>0</v>
      </c>
      <c r="NL124" s="48">
        <f t="shared" si="546"/>
        <v>0</v>
      </c>
      <c r="NM124" s="48">
        <f t="shared" si="546"/>
        <v>0</v>
      </c>
      <c r="NN124" s="48">
        <f t="shared" si="546"/>
        <v>0</v>
      </c>
      <c r="NO124" s="48">
        <f t="shared" ref="NO124:NX133" si="547">NN123</f>
        <v>0</v>
      </c>
      <c r="NP124" s="48">
        <f t="shared" si="547"/>
        <v>0</v>
      </c>
      <c r="NQ124" s="48">
        <f t="shared" si="547"/>
        <v>0</v>
      </c>
      <c r="NR124" s="48">
        <f t="shared" si="547"/>
        <v>0</v>
      </c>
      <c r="NS124" s="48">
        <f t="shared" si="547"/>
        <v>0</v>
      </c>
      <c r="NT124" s="48">
        <f t="shared" si="547"/>
        <v>0</v>
      </c>
      <c r="NU124" s="48">
        <f t="shared" si="547"/>
        <v>0</v>
      </c>
      <c r="NV124" s="48">
        <f t="shared" si="547"/>
        <v>0</v>
      </c>
      <c r="NW124" s="48">
        <f t="shared" si="547"/>
        <v>0</v>
      </c>
      <c r="NX124" s="48">
        <f t="shared" si="547"/>
        <v>0</v>
      </c>
      <c r="NY124" s="48">
        <f t="shared" ref="NY124:OH133" si="548">NX123</f>
        <v>0</v>
      </c>
      <c r="NZ124" s="48">
        <f t="shared" si="548"/>
        <v>0</v>
      </c>
      <c r="OA124" s="48">
        <f t="shared" si="548"/>
        <v>0</v>
      </c>
      <c r="OB124" s="48">
        <f t="shared" si="548"/>
        <v>0</v>
      </c>
      <c r="OC124" s="48">
        <f t="shared" si="548"/>
        <v>0</v>
      </c>
      <c r="OD124" s="48">
        <f t="shared" si="548"/>
        <v>0</v>
      </c>
      <c r="OE124" s="48">
        <f t="shared" si="548"/>
        <v>0</v>
      </c>
      <c r="OF124" s="48">
        <f t="shared" si="548"/>
        <v>0</v>
      </c>
      <c r="OG124" s="48">
        <f t="shared" si="548"/>
        <v>0</v>
      </c>
      <c r="OH124" s="48">
        <f t="shared" si="548"/>
        <v>0</v>
      </c>
      <c r="OI124" s="48">
        <f t="shared" ref="OI124:OR133" si="549">OH123</f>
        <v>0</v>
      </c>
      <c r="OJ124" s="48">
        <f t="shared" si="549"/>
        <v>0</v>
      </c>
      <c r="OK124" s="48">
        <f t="shared" si="549"/>
        <v>0</v>
      </c>
      <c r="OL124" s="48">
        <f t="shared" si="549"/>
        <v>0</v>
      </c>
      <c r="OM124" s="48">
        <f t="shared" si="549"/>
        <v>0</v>
      </c>
      <c r="ON124" s="48">
        <f t="shared" si="549"/>
        <v>0</v>
      </c>
      <c r="OO124" s="48">
        <f t="shared" si="549"/>
        <v>0</v>
      </c>
      <c r="OP124" s="48">
        <f t="shared" si="549"/>
        <v>0</v>
      </c>
      <c r="OQ124" s="48">
        <f t="shared" si="549"/>
        <v>0</v>
      </c>
      <c r="OR124" s="48">
        <f t="shared" si="549"/>
        <v>0</v>
      </c>
      <c r="OS124" s="48">
        <f t="shared" ref="OS124:PB133" si="550">OR123</f>
        <v>0</v>
      </c>
      <c r="OT124" s="48">
        <f t="shared" si="550"/>
        <v>0</v>
      </c>
      <c r="OU124" s="48">
        <f t="shared" si="550"/>
        <v>0</v>
      </c>
      <c r="OV124" s="48">
        <f t="shared" si="550"/>
        <v>0</v>
      </c>
      <c r="OW124" s="48">
        <f t="shared" si="550"/>
        <v>0</v>
      </c>
      <c r="OX124" s="48">
        <f t="shared" si="550"/>
        <v>0</v>
      </c>
      <c r="OY124" s="48">
        <f t="shared" si="550"/>
        <v>0</v>
      </c>
      <c r="OZ124" s="48">
        <f t="shared" si="550"/>
        <v>0</v>
      </c>
      <c r="PA124" s="48">
        <f t="shared" si="550"/>
        <v>0</v>
      </c>
      <c r="PB124" s="48">
        <f t="shared" si="550"/>
        <v>0</v>
      </c>
      <c r="PC124" s="48">
        <f t="shared" ref="PC124:PN133" si="551">PB123</f>
        <v>0</v>
      </c>
      <c r="PD124" s="48">
        <f t="shared" si="551"/>
        <v>0</v>
      </c>
      <c r="PE124" s="48">
        <f t="shared" si="551"/>
        <v>0</v>
      </c>
      <c r="PF124" s="48">
        <f t="shared" si="551"/>
        <v>0</v>
      </c>
      <c r="PG124" s="48">
        <f t="shared" si="551"/>
        <v>0</v>
      </c>
      <c r="PH124" s="48">
        <f t="shared" si="551"/>
        <v>0</v>
      </c>
      <c r="PI124" s="48">
        <f t="shared" si="551"/>
        <v>0</v>
      </c>
      <c r="PJ124" s="48">
        <f t="shared" si="551"/>
        <v>0</v>
      </c>
      <c r="PK124" s="48">
        <f t="shared" si="551"/>
        <v>0</v>
      </c>
      <c r="PL124" s="48">
        <f t="shared" si="551"/>
        <v>0</v>
      </c>
      <c r="PM124" s="48">
        <f t="shared" si="551"/>
        <v>0</v>
      </c>
      <c r="PN124" s="48">
        <f t="shared" si="551"/>
        <v>0</v>
      </c>
    </row>
    <row r="125" spans="1:430" ht="72" x14ac:dyDescent="0.3">
      <c r="A125" s="58" t="s">
        <v>14</v>
      </c>
      <c r="B125" s="58" t="s">
        <v>46</v>
      </c>
      <c r="C125" s="58" t="s">
        <v>47</v>
      </c>
      <c r="D125" s="58" t="s">
        <v>43</v>
      </c>
      <c r="E125" s="58" t="s">
        <v>44</v>
      </c>
      <c r="F125" s="58" t="s">
        <v>42</v>
      </c>
      <c r="G125" s="58" t="s">
        <v>61</v>
      </c>
      <c r="H125" s="58" t="s">
        <v>62</v>
      </c>
      <c r="I125" s="58" t="s">
        <v>63</v>
      </c>
      <c r="J125" s="58" t="s">
        <v>78</v>
      </c>
      <c r="K125" s="58" t="s">
        <v>77</v>
      </c>
      <c r="L125" s="58" t="s">
        <v>76</v>
      </c>
      <c r="M125" s="58" t="s">
        <v>72</v>
      </c>
      <c r="N125" s="58" t="s">
        <v>44</v>
      </c>
      <c r="O125" s="58" t="s">
        <v>42</v>
      </c>
      <c r="P125" s="58" t="s">
        <v>69</v>
      </c>
      <c r="Q125" s="58" t="s">
        <v>77</v>
      </c>
      <c r="R125" s="58" t="s">
        <v>76</v>
      </c>
      <c r="S125" s="58" t="s">
        <v>72</v>
      </c>
      <c r="W125" s="46">
        <v>122</v>
      </c>
      <c r="X125" s="49">
        <f t="shared" si="308"/>
        <v>610</v>
      </c>
      <c r="Y125" s="52" t="str">
        <f t="shared" si="430"/>
        <v/>
      </c>
      <c r="Z125" s="63">
        <f t="shared" si="431"/>
        <v>0</v>
      </c>
      <c r="AA125" s="50">
        <f t="shared" si="474"/>
        <v>0</v>
      </c>
      <c r="AB125" s="50">
        <v>0</v>
      </c>
      <c r="AC125" s="62">
        <f t="shared" si="435"/>
        <v>211.7758949671387</v>
      </c>
      <c r="AD125" s="54"/>
      <c r="AE125" s="46">
        <v>123</v>
      </c>
      <c r="AF125" s="51">
        <f t="shared" si="432"/>
        <v>0</v>
      </c>
      <c r="AG125" s="51">
        <f t="shared" si="514"/>
        <v>0</v>
      </c>
      <c r="AH125" s="51">
        <f t="shared" si="514"/>
        <v>0</v>
      </c>
      <c r="AI125" s="51">
        <f t="shared" si="514"/>
        <v>0</v>
      </c>
      <c r="AJ125" s="51">
        <f t="shared" si="514"/>
        <v>0</v>
      </c>
      <c r="AK125" s="51">
        <f t="shared" si="514"/>
        <v>0</v>
      </c>
      <c r="AL125" s="51">
        <f t="shared" si="514"/>
        <v>0</v>
      </c>
      <c r="AM125" s="51">
        <f t="shared" si="514"/>
        <v>0</v>
      </c>
      <c r="AN125" s="51">
        <f t="shared" si="514"/>
        <v>0</v>
      </c>
      <c r="AO125" s="51">
        <f t="shared" si="514"/>
        <v>0</v>
      </c>
      <c r="AP125" s="51">
        <f t="shared" si="514"/>
        <v>0</v>
      </c>
      <c r="AQ125" s="51">
        <f t="shared" si="515"/>
        <v>0</v>
      </c>
      <c r="AR125" s="51">
        <f t="shared" si="515"/>
        <v>0</v>
      </c>
      <c r="AS125" s="51">
        <f t="shared" si="515"/>
        <v>0</v>
      </c>
      <c r="AT125" s="51">
        <f t="shared" si="515"/>
        <v>0</v>
      </c>
      <c r="AU125" s="51">
        <f t="shared" si="515"/>
        <v>0</v>
      </c>
      <c r="AV125" s="51">
        <f t="shared" si="515"/>
        <v>0</v>
      </c>
      <c r="AW125" s="51">
        <f t="shared" si="515"/>
        <v>0</v>
      </c>
      <c r="AX125" s="51">
        <f t="shared" si="515"/>
        <v>0</v>
      </c>
      <c r="AY125" s="51">
        <f t="shared" si="515"/>
        <v>0</v>
      </c>
      <c r="AZ125" s="51">
        <f t="shared" si="515"/>
        <v>0</v>
      </c>
      <c r="BA125" s="51">
        <f t="shared" si="516"/>
        <v>0</v>
      </c>
      <c r="BB125" s="51">
        <f t="shared" si="516"/>
        <v>0</v>
      </c>
      <c r="BC125" s="51">
        <f t="shared" si="516"/>
        <v>0</v>
      </c>
      <c r="BD125" s="51">
        <f t="shared" si="516"/>
        <v>0</v>
      </c>
      <c r="BE125" s="51">
        <f t="shared" si="516"/>
        <v>0</v>
      </c>
      <c r="BF125" s="51">
        <f t="shared" si="516"/>
        <v>0</v>
      </c>
      <c r="BG125" s="51">
        <f t="shared" si="516"/>
        <v>0</v>
      </c>
      <c r="BH125" s="51">
        <f t="shared" si="516"/>
        <v>0</v>
      </c>
      <c r="BI125" s="51">
        <f t="shared" si="516"/>
        <v>0</v>
      </c>
      <c r="BJ125" s="51">
        <f t="shared" si="516"/>
        <v>0</v>
      </c>
      <c r="BK125" s="51">
        <f t="shared" si="517"/>
        <v>0</v>
      </c>
      <c r="BL125" s="51">
        <f t="shared" si="517"/>
        <v>0</v>
      </c>
      <c r="BM125" s="51">
        <f t="shared" si="517"/>
        <v>0</v>
      </c>
      <c r="BN125" s="51">
        <f t="shared" si="517"/>
        <v>0</v>
      </c>
      <c r="BO125" s="51">
        <f t="shared" si="517"/>
        <v>0</v>
      </c>
      <c r="BP125" s="51">
        <f t="shared" si="517"/>
        <v>0</v>
      </c>
      <c r="BQ125" s="51">
        <f t="shared" si="517"/>
        <v>0</v>
      </c>
      <c r="BR125" s="51">
        <f t="shared" si="517"/>
        <v>0</v>
      </c>
      <c r="BS125" s="51">
        <f t="shared" si="517"/>
        <v>0</v>
      </c>
      <c r="BT125" s="51">
        <f t="shared" si="517"/>
        <v>0</v>
      </c>
      <c r="BU125" s="51">
        <f t="shared" si="518"/>
        <v>0</v>
      </c>
      <c r="BV125" s="51">
        <f t="shared" si="518"/>
        <v>0</v>
      </c>
      <c r="BW125" s="51">
        <f t="shared" si="518"/>
        <v>0</v>
      </c>
      <c r="BX125" s="51">
        <f t="shared" si="518"/>
        <v>0</v>
      </c>
      <c r="BY125" s="51">
        <f t="shared" si="518"/>
        <v>0</v>
      </c>
      <c r="BZ125" s="51">
        <f t="shared" si="518"/>
        <v>0</v>
      </c>
      <c r="CA125" s="51">
        <f t="shared" si="518"/>
        <v>0</v>
      </c>
      <c r="CB125" s="51">
        <f t="shared" si="518"/>
        <v>0</v>
      </c>
      <c r="CC125" s="51">
        <f t="shared" si="518"/>
        <v>0</v>
      </c>
      <c r="CD125" s="51">
        <f t="shared" si="518"/>
        <v>0</v>
      </c>
      <c r="CE125" s="51">
        <f t="shared" si="519"/>
        <v>0</v>
      </c>
      <c r="CF125" s="51">
        <f t="shared" si="519"/>
        <v>0</v>
      </c>
      <c r="CG125" s="51">
        <f t="shared" si="519"/>
        <v>0</v>
      </c>
      <c r="CH125" s="51">
        <f t="shared" si="519"/>
        <v>0</v>
      </c>
      <c r="CI125" s="51">
        <f t="shared" si="519"/>
        <v>0</v>
      </c>
      <c r="CJ125" s="51">
        <f t="shared" si="519"/>
        <v>0</v>
      </c>
      <c r="CK125" s="51">
        <f t="shared" si="519"/>
        <v>0</v>
      </c>
      <c r="CL125" s="51">
        <f t="shared" si="519"/>
        <v>0</v>
      </c>
      <c r="CM125" s="51">
        <f t="shared" si="519"/>
        <v>0</v>
      </c>
      <c r="CN125" s="51">
        <f t="shared" si="519"/>
        <v>0</v>
      </c>
      <c r="CO125" s="51">
        <f t="shared" si="520"/>
        <v>0</v>
      </c>
      <c r="CP125" s="51">
        <f t="shared" si="520"/>
        <v>0</v>
      </c>
      <c r="CQ125" s="51">
        <f t="shared" si="520"/>
        <v>0</v>
      </c>
      <c r="CR125" s="51">
        <f t="shared" si="520"/>
        <v>0</v>
      </c>
      <c r="CS125" s="51">
        <f t="shared" si="520"/>
        <v>0</v>
      </c>
      <c r="CT125" s="51">
        <f t="shared" si="520"/>
        <v>0</v>
      </c>
      <c r="CU125" s="51">
        <f t="shared" si="520"/>
        <v>0</v>
      </c>
      <c r="CV125" s="51">
        <f t="shared" si="520"/>
        <v>0</v>
      </c>
      <c r="CW125" s="51">
        <f t="shared" si="520"/>
        <v>0</v>
      </c>
      <c r="CX125" s="51">
        <f t="shared" si="520"/>
        <v>0</v>
      </c>
      <c r="CY125" s="51">
        <f t="shared" si="521"/>
        <v>0</v>
      </c>
      <c r="CZ125" s="51">
        <f t="shared" si="521"/>
        <v>0</v>
      </c>
      <c r="DA125" s="51">
        <f t="shared" si="521"/>
        <v>0</v>
      </c>
      <c r="DB125" s="51">
        <f t="shared" si="521"/>
        <v>0</v>
      </c>
      <c r="DC125" s="51">
        <f t="shared" si="521"/>
        <v>0</v>
      </c>
      <c r="DD125" s="51">
        <f t="shared" si="521"/>
        <v>0</v>
      </c>
      <c r="DE125" s="51">
        <f t="shared" si="521"/>
        <v>0</v>
      </c>
      <c r="DF125" s="51">
        <f t="shared" si="521"/>
        <v>0</v>
      </c>
      <c r="DG125" s="51">
        <f t="shared" si="521"/>
        <v>0</v>
      </c>
      <c r="DH125" s="51">
        <f t="shared" si="521"/>
        <v>0</v>
      </c>
      <c r="DI125" s="51">
        <f t="shared" si="522"/>
        <v>0</v>
      </c>
      <c r="DJ125" s="51">
        <f t="shared" si="522"/>
        <v>0</v>
      </c>
      <c r="DK125" s="51">
        <f t="shared" si="522"/>
        <v>0</v>
      </c>
      <c r="DL125" s="51">
        <f t="shared" si="522"/>
        <v>0</v>
      </c>
      <c r="DM125" s="51">
        <f t="shared" si="522"/>
        <v>0</v>
      </c>
      <c r="DN125" s="51">
        <f t="shared" si="522"/>
        <v>0</v>
      </c>
      <c r="DO125" s="51">
        <f t="shared" si="522"/>
        <v>0</v>
      </c>
      <c r="DP125" s="51">
        <f t="shared" si="522"/>
        <v>0</v>
      </c>
      <c r="DQ125" s="51">
        <f t="shared" si="522"/>
        <v>0</v>
      </c>
      <c r="DR125" s="51">
        <f t="shared" si="522"/>
        <v>0</v>
      </c>
      <c r="DS125" s="51">
        <f t="shared" si="523"/>
        <v>0</v>
      </c>
      <c r="DT125" s="51">
        <f t="shared" si="523"/>
        <v>0</v>
      </c>
      <c r="DU125" s="51">
        <f t="shared" si="523"/>
        <v>0</v>
      </c>
      <c r="DV125" s="51">
        <f t="shared" si="523"/>
        <v>0</v>
      </c>
      <c r="DW125" s="51">
        <f t="shared" si="523"/>
        <v>0</v>
      </c>
      <c r="DX125" s="51">
        <f t="shared" si="523"/>
        <v>0</v>
      </c>
      <c r="DY125" s="51">
        <f t="shared" si="523"/>
        <v>0</v>
      </c>
      <c r="DZ125" s="51">
        <f t="shared" si="523"/>
        <v>0</v>
      </c>
      <c r="EA125" s="51">
        <f t="shared" si="523"/>
        <v>0</v>
      </c>
      <c r="EB125" s="51">
        <f t="shared" si="523"/>
        <v>0</v>
      </c>
      <c r="EC125" s="51">
        <f t="shared" si="524"/>
        <v>0</v>
      </c>
      <c r="ED125" s="51">
        <f t="shared" si="524"/>
        <v>1.4372901692793086E-5</v>
      </c>
      <c r="EE125" s="51">
        <f t="shared" si="524"/>
        <v>2.7857067307628778E-5</v>
      </c>
      <c r="EF125" s="51">
        <f t="shared" si="524"/>
        <v>4.1075027703360157E-5</v>
      </c>
      <c r="EG125" s="51">
        <f t="shared" si="524"/>
        <v>5.9699549011322866E-5</v>
      </c>
      <c r="EH125" s="51">
        <f t="shared" si="524"/>
        <v>8.7540741517313391E-5</v>
      </c>
      <c r="EI125" s="51">
        <f t="shared" si="524"/>
        <v>1.2837388479443857E-4</v>
      </c>
      <c r="EJ125" s="51">
        <f t="shared" si="524"/>
        <v>1.8776725283595457E-4</v>
      </c>
      <c r="EK125" s="51">
        <f t="shared" si="524"/>
        <v>2.7490993918839258E-4</v>
      </c>
      <c r="EL125" s="51">
        <f t="shared" si="524"/>
        <v>4.0443968208431289E-4</v>
      </c>
      <c r="EM125" s="51">
        <f t="shared" si="525"/>
        <v>5.9827068957529241E-4</v>
      </c>
      <c r="EN125" s="51">
        <f t="shared" si="525"/>
        <v>8.8742146466493359E-4</v>
      </c>
      <c r="EO125" s="51">
        <f t="shared" si="525"/>
        <v>1.3138426304416823E-3</v>
      </c>
      <c r="EP125" s="51">
        <f t="shared" si="525"/>
        <v>1.9322447552118155E-3</v>
      </c>
      <c r="EQ125" s="51">
        <f t="shared" si="525"/>
        <v>2.9578823769679957E-3</v>
      </c>
      <c r="ER125" s="51">
        <f t="shared" si="525"/>
        <v>4.3725776573519236E-3</v>
      </c>
      <c r="ES125" s="51">
        <f t="shared" si="525"/>
        <v>5.6037913669719245E-3</v>
      </c>
      <c r="ET125" s="51">
        <f t="shared" si="525"/>
        <v>6.0067150249743864E-3</v>
      </c>
      <c r="EU125" s="51">
        <f t="shared" si="525"/>
        <v>5.0334268353983951E-3</v>
      </c>
      <c r="EV125" s="51">
        <f t="shared" si="525"/>
        <v>2.648818732339102E-3</v>
      </c>
      <c r="EW125" s="51">
        <f t="shared" si="526"/>
        <v>7.6072713075802073E-4</v>
      </c>
      <c r="EX125" s="51">
        <f t="shared" si="526"/>
        <v>0</v>
      </c>
      <c r="EY125" s="51">
        <f t="shared" si="526"/>
        <v>0</v>
      </c>
      <c r="EZ125" s="51">
        <f t="shared" si="526"/>
        <v>0</v>
      </c>
      <c r="FA125" s="51">
        <f t="shared" si="526"/>
        <v>0</v>
      </c>
      <c r="FB125" s="51">
        <f t="shared" si="526"/>
        <v>0</v>
      </c>
      <c r="FC125" s="51">
        <f t="shared" si="526"/>
        <v>0</v>
      </c>
      <c r="FD125" s="51">
        <f t="shared" si="526"/>
        <v>0</v>
      </c>
      <c r="FE125" s="51">
        <f t="shared" si="526"/>
        <v>0</v>
      </c>
      <c r="FF125" s="51">
        <f t="shared" si="526"/>
        <v>0</v>
      </c>
      <c r="FG125" s="51">
        <f t="shared" si="527"/>
        <v>0</v>
      </c>
      <c r="FH125" s="51">
        <f t="shared" si="527"/>
        <v>0</v>
      </c>
      <c r="FI125" s="51">
        <f t="shared" si="527"/>
        <v>0</v>
      </c>
      <c r="FJ125" s="51">
        <f t="shared" si="527"/>
        <v>0</v>
      </c>
      <c r="FK125" s="51">
        <f t="shared" si="527"/>
        <v>0</v>
      </c>
      <c r="FL125" s="51">
        <f t="shared" si="527"/>
        <v>0</v>
      </c>
      <c r="FM125" s="51">
        <f t="shared" si="527"/>
        <v>0</v>
      </c>
      <c r="FN125" s="51">
        <f t="shared" si="527"/>
        <v>0</v>
      </c>
      <c r="FO125" s="51">
        <f t="shared" si="527"/>
        <v>0</v>
      </c>
      <c r="FP125" s="51">
        <f t="shared" si="527"/>
        <v>0</v>
      </c>
      <c r="FQ125" s="51">
        <f t="shared" si="528"/>
        <v>0</v>
      </c>
      <c r="FR125" s="51">
        <f t="shared" si="528"/>
        <v>0</v>
      </c>
      <c r="FS125" s="51">
        <f t="shared" si="528"/>
        <v>0</v>
      </c>
      <c r="FT125" s="51">
        <f t="shared" si="528"/>
        <v>0</v>
      </c>
      <c r="FU125" s="51">
        <f t="shared" si="528"/>
        <v>0</v>
      </c>
      <c r="FV125" s="51">
        <f t="shared" si="528"/>
        <v>0</v>
      </c>
      <c r="FW125" s="51">
        <f t="shared" si="528"/>
        <v>0</v>
      </c>
      <c r="FX125" s="51">
        <f t="shared" si="528"/>
        <v>0</v>
      </c>
      <c r="FY125" s="51">
        <f t="shared" si="528"/>
        <v>0</v>
      </c>
      <c r="FZ125" s="51">
        <f t="shared" si="528"/>
        <v>0</v>
      </c>
      <c r="GA125" s="51">
        <f t="shared" si="529"/>
        <v>0</v>
      </c>
      <c r="GB125" s="51">
        <f t="shared" si="529"/>
        <v>0</v>
      </c>
      <c r="GC125" s="51">
        <f t="shared" si="529"/>
        <v>0</v>
      </c>
      <c r="GD125" s="51">
        <f t="shared" si="529"/>
        <v>0</v>
      </c>
      <c r="GE125" s="51">
        <f t="shared" si="529"/>
        <v>0</v>
      </c>
      <c r="GF125" s="51">
        <f t="shared" si="529"/>
        <v>0</v>
      </c>
      <c r="GG125" s="51">
        <f t="shared" si="529"/>
        <v>0</v>
      </c>
      <c r="GH125" s="51">
        <f t="shared" si="529"/>
        <v>0</v>
      </c>
      <c r="GI125" s="51">
        <f t="shared" si="529"/>
        <v>0</v>
      </c>
      <c r="GJ125" s="51">
        <f t="shared" si="529"/>
        <v>0</v>
      </c>
      <c r="GK125" s="51">
        <f t="shared" si="530"/>
        <v>0</v>
      </c>
      <c r="GL125" s="51">
        <f t="shared" si="530"/>
        <v>0</v>
      </c>
      <c r="GM125" s="51">
        <f t="shared" si="530"/>
        <v>0</v>
      </c>
      <c r="GN125" s="51">
        <f t="shared" si="530"/>
        <v>0</v>
      </c>
      <c r="GO125" s="51">
        <f t="shared" si="530"/>
        <v>0</v>
      </c>
      <c r="GP125" s="51">
        <f t="shared" si="530"/>
        <v>0</v>
      </c>
      <c r="GQ125" s="51">
        <f t="shared" si="530"/>
        <v>0</v>
      </c>
      <c r="GR125" s="51">
        <f t="shared" si="530"/>
        <v>0</v>
      </c>
      <c r="GS125" s="51">
        <f t="shared" si="530"/>
        <v>0</v>
      </c>
      <c r="GT125" s="51">
        <f t="shared" si="530"/>
        <v>0</v>
      </c>
      <c r="GU125" s="51">
        <f t="shared" si="531"/>
        <v>0</v>
      </c>
      <c r="GV125" s="51">
        <f t="shared" si="531"/>
        <v>0</v>
      </c>
      <c r="GW125" s="51">
        <f t="shared" si="531"/>
        <v>0</v>
      </c>
      <c r="GX125" s="51">
        <f t="shared" si="531"/>
        <v>0</v>
      </c>
      <c r="GY125" s="51">
        <f t="shared" si="531"/>
        <v>0</v>
      </c>
      <c r="GZ125" s="51">
        <f t="shared" si="531"/>
        <v>0</v>
      </c>
      <c r="HA125" s="51">
        <f t="shared" si="531"/>
        <v>0</v>
      </c>
      <c r="HB125" s="51">
        <f t="shared" si="531"/>
        <v>0</v>
      </c>
      <c r="HC125" s="51">
        <f t="shared" si="531"/>
        <v>0</v>
      </c>
      <c r="HD125" s="51">
        <f t="shared" si="531"/>
        <v>0</v>
      </c>
      <c r="HE125" s="51">
        <f t="shared" si="532"/>
        <v>0</v>
      </c>
      <c r="HF125" s="51">
        <f t="shared" si="532"/>
        <v>0</v>
      </c>
      <c r="HG125" s="51">
        <f t="shared" si="532"/>
        <v>0</v>
      </c>
      <c r="HH125" s="51">
        <f t="shared" si="532"/>
        <v>0</v>
      </c>
      <c r="HI125" s="51">
        <f t="shared" si="532"/>
        <v>0</v>
      </c>
      <c r="HJ125" s="51">
        <f t="shared" si="532"/>
        <v>0</v>
      </c>
      <c r="HK125" s="51">
        <f t="shared" si="532"/>
        <v>0</v>
      </c>
      <c r="HL125" s="51">
        <f t="shared" si="532"/>
        <v>0</v>
      </c>
      <c r="HM125" s="51">
        <f t="shared" si="532"/>
        <v>0</v>
      </c>
      <c r="HN125" s="51">
        <f t="shared" si="532"/>
        <v>0</v>
      </c>
      <c r="HO125" s="51">
        <f t="shared" si="532"/>
        <v>0</v>
      </c>
      <c r="HP125" s="51">
        <f t="shared" si="532"/>
        <v>0</v>
      </c>
      <c r="HR125" s="46">
        <v>122</v>
      </c>
      <c r="HS125" s="49">
        <f t="shared" si="310"/>
        <v>610</v>
      </c>
      <c r="HT125" s="52" t="str">
        <f t="shared" si="311"/>
        <v/>
      </c>
      <c r="HU125" s="63">
        <f t="shared" si="312"/>
        <v>0</v>
      </c>
      <c r="HV125" s="50">
        <f t="shared" si="475"/>
        <v>0</v>
      </c>
      <c r="HW125" s="50" t="str">
        <f t="shared" si="433"/>
        <v>10:10</v>
      </c>
      <c r="HX125" s="50">
        <v>0</v>
      </c>
      <c r="HY125" s="62">
        <f>HY124+HX125*Escenario1!$D$15*0.06</f>
        <v>468.72665229745769</v>
      </c>
      <c r="HZ125" s="50">
        <f t="shared" si="313"/>
        <v>0</v>
      </c>
      <c r="IA125" s="64">
        <f>IA124+HZ125*Escenario1!$D$15*0.06</f>
        <v>258.16395932323189</v>
      </c>
      <c r="IB125" s="54"/>
      <c r="IC125" s="47">
        <v>123</v>
      </c>
      <c r="ID125" s="48">
        <f t="shared" si="434"/>
        <v>0</v>
      </c>
      <c r="IE125" s="48">
        <f t="shared" si="533"/>
        <v>0</v>
      </c>
      <c r="IF125" s="48">
        <f t="shared" si="533"/>
        <v>0</v>
      </c>
      <c r="IG125" s="48">
        <f t="shared" si="533"/>
        <v>0</v>
      </c>
      <c r="IH125" s="48">
        <f t="shared" si="533"/>
        <v>0</v>
      </c>
      <c r="II125" s="48">
        <f t="shared" si="533"/>
        <v>0</v>
      </c>
      <c r="IJ125" s="48">
        <f t="shared" si="533"/>
        <v>0</v>
      </c>
      <c r="IK125" s="48">
        <f t="shared" si="533"/>
        <v>0</v>
      </c>
      <c r="IL125" s="48">
        <f t="shared" si="533"/>
        <v>0</v>
      </c>
      <c r="IM125" s="48">
        <f t="shared" si="533"/>
        <v>0</v>
      </c>
      <c r="IN125" s="48">
        <f t="shared" si="533"/>
        <v>0</v>
      </c>
      <c r="IO125" s="48">
        <f t="shared" si="534"/>
        <v>0</v>
      </c>
      <c r="IP125" s="48">
        <f t="shared" si="534"/>
        <v>0</v>
      </c>
      <c r="IQ125" s="48">
        <f t="shared" si="534"/>
        <v>0</v>
      </c>
      <c r="IR125" s="48">
        <f t="shared" si="534"/>
        <v>0</v>
      </c>
      <c r="IS125" s="48">
        <f t="shared" si="534"/>
        <v>0</v>
      </c>
      <c r="IT125" s="48">
        <f t="shared" si="534"/>
        <v>0</v>
      </c>
      <c r="IU125" s="48">
        <f t="shared" si="534"/>
        <v>0</v>
      </c>
      <c r="IV125" s="48">
        <f t="shared" si="534"/>
        <v>0</v>
      </c>
      <c r="IW125" s="48">
        <f t="shared" si="534"/>
        <v>0</v>
      </c>
      <c r="IX125" s="48">
        <f t="shared" si="534"/>
        <v>0</v>
      </c>
      <c r="IY125" s="48">
        <f t="shared" si="535"/>
        <v>0</v>
      </c>
      <c r="IZ125" s="48">
        <f t="shared" si="535"/>
        <v>0</v>
      </c>
      <c r="JA125" s="48">
        <f t="shared" si="535"/>
        <v>0</v>
      </c>
      <c r="JB125" s="48">
        <f t="shared" si="535"/>
        <v>0</v>
      </c>
      <c r="JC125" s="48">
        <f t="shared" si="535"/>
        <v>0</v>
      </c>
      <c r="JD125" s="48">
        <f t="shared" si="535"/>
        <v>0</v>
      </c>
      <c r="JE125" s="48">
        <f t="shared" si="535"/>
        <v>0</v>
      </c>
      <c r="JF125" s="48">
        <f t="shared" si="535"/>
        <v>0</v>
      </c>
      <c r="JG125" s="48">
        <f t="shared" si="535"/>
        <v>0</v>
      </c>
      <c r="JH125" s="48">
        <f t="shared" si="535"/>
        <v>0</v>
      </c>
      <c r="JI125" s="48">
        <f t="shared" si="536"/>
        <v>0</v>
      </c>
      <c r="JJ125" s="48">
        <f t="shared" si="536"/>
        <v>0</v>
      </c>
      <c r="JK125" s="48">
        <f t="shared" si="536"/>
        <v>0</v>
      </c>
      <c r="JL125" s="48">
        <f t="shared" si="536"/>
        <v>0</v>
      </c>
      <c r="JM125" s="48">
        <f t="shared" si="536"/>
        <v>0</v>
      </c>
      <c r="JN125" s="48">
        <f t="shared" si="536"/>
        <v>0</v>
      </c>
      <c r="JO125" s="48">
        <f t="shared" si="536"/>
        <v>0</v>
      </c>
      <c r="JP125" s="48">
        <f t="shared" si="536"/>
        <v>0</v>
      </c>
      <c r="JQ125" s="48">
        <f t="shared" si="536"/>
        <v>0</v>
      </c>
      <c r="JR125" s="48">
        <f t="shared" si="536"/>
        <v>0</v>
      </c>
      <c r="JS125" s="48">
        <f t="shared" si="537"/>
        <v>0</v>
      </c>
      <c r="JT125" s="48">
        <f t="shared" si="537"/>
        <v>0</v>
      </c>
      <c r="JU125" s="48">
        <f t="shared" si="537"/>
        <v>0</v>
      </c>
      <c r="JV125" s="48">
        <f t="shared" si="537"/>
        <v>0</v>
      </c>
      <c r="JW125" s="48">
        <f t="shared" si="537"/>
        <v>0</v>
      </c>
      <c r="JX125" s="48">
        <f t="shared" si="537"/>
        <v>0</v>
      </c>
      <c r="JY125" s="48">
        <f t="shared" si="537"/>
        <v>0</v>
      </c>
      <c r="JZ125" s="48">
        <f t="shared" si="537"/>
        <v>0</v>
      </c>
      <c r="KA125" s="48">
        <f t="shared" si="537"/>
        <v>0</v>
      </c>
      <c r="KB125" s="48">
        <f t="shared" si="537"/>
        <v>0</v>
      </c>
      <c r="KC125" s="48">
        <f t="shared" si="538"/>
        <v>0</v>
      </c>
      <c r="KD125" s="48">
        <f t="shared" si="538"/>
        <v>0</v>
      </c>
      <c r="KE125" s="48">
        <f t="shared" si="538"/>
        <v>0</v>
      </c>
      <c r="KF125" s="48">
        <f t="shared" si="538"/>
        <v>0</v>
      </c>
      <c r="KG125" s="48">
        <f t="shared" si="538"/>
        <v>0</v>
      </c>
      <c r="KH125" s="48">
        <f t="shared" si="538"/>
        <v>0</v>
      </c>
      <c r="KI125" s="48">
        <f t="shared" si="538"/>
        <v>0</v>
      </c>
      <c r="KJ125" s="48">
        <f t="shared" si="538"/>
        <v>0</v>
      </c>
      <c r="KK125" s="48">
        <f t="shared" si="538"/>
        <v>0</v>
      </c>
      <c r="KL125" s="48">
        <f t="shared" si="538"/>
        <v>0</v>
      </c>
      <c r="KM125" s="48">
        <f t="shared" si="539"/>
        <v>0</v>
      </c>
      <c r="KN125" s="48">
        <f t="shared" si="539"/>
        <v>0</v>
      </c>
      <c r="KO125" s="48">
        <f t="shared" si="539"/>
        <v>0</v>
      </c>
      <c r="KP125" s="48">
        <f t="shared" si="539"/>
        <v>0</v>
      </c>
      <c r="KQ125" s="48">
        <f t="shared" si="539"/>
        <v>0</v>
      </c>
      <c r="KR125" s="48">
        <f t="shared" si="539"/>
        <v>0</v>
      </c>
      <c r="KS125" s="48">
        <f t="shared" si="539"/>
        <v>0</v>
      </c>
      <c r="KT125" s="48">
        <f t="shared" si="539"/>
        <v>0</v>
      </c>
      <c r="KU125" s="48">
        <f t="shared" si="539"/>
        <v>0</v>
      </c>
      <c r="KV125" s="48">
        <f t="shared" si="539"/>
        <v>0</v>
      </c>
      <c r="KW125" s="48">
        <f t="shared" si="540"/>
        <v>0</v>
      </c>
      <c r="KX125" s="48">
        <f t="shared" si="540"/>
        <v>0</v>
      </c>
      <c r="KY125" s="48">
        <f t="shared" si="540"/>
        <v>0</v>
      </c>
      <c r="KZ125" s="48">
        <f t="shared" si="540"/>
        <v>0</v>
      </c>
      <c r="LA125" s="48">
        <f t="shared" si="540"/>
        <v>0</v>
      </c>
      <c r="LB125" s="48">
        <f t="shared" si="540"/>
        <v>0</v>
      </c>
      <c r="LC125" s="48">
        <f t="shared" si="540"/>
        <v>0</v>
      </c>
      <c r="LD125" s="48">
        <f t="shared" si="540"/>
        <v>0</v>
      </c>
      <c r="LE125" s="48">
        <f t="shared" si="540"/>
        <v>0</v>
      </c>
      <c r="LF125" s="48">
        <f t="shared" si="540"/>
        <v>0</v>
      </c>
      <c r="LG125" s="48">
        <f t="shared" si="541"/>
        <v>0</v>
      </c>
      <c r="LH125" s="48">
        <f t="shared" si="541"/>
        <v>0</v>
      </c>
      <c r="LI125" s="48">
        <f t="shared" si="541"/>
        <v>0</v>
      </c>
      <c r="LJ125" s="48">
        <f t="shared" si="541"/>
        <v>0</v>
      </c>
      <c r="LK125" s="48">
        <f t="shared" si="541"/>
        <v>0</v>
      </c>
      <c r="LL125" s="48">
        <f t="shared" si="541"/>
        <v>0</v>
      </c>
      <c r="LM125" s="48">
        <f t="shared" si="541"/>
        <v>0</v>
      </c>
      <c r="LN125" s="48">
        <f t="shared" si="541"/>
        <v>0</v>
      </c>
      <c r="LO125" s="48">
        <f t="shared" si="541"/>
        <v>0</v>
      </c>
      <c r="LP125" s="48">
        <f t="shared" si="541"/>
        <v>0</v>
      </c>
      <c r="LQ125" s="48">
        <f t="shared" si="542"/>
        <v>0</v>
      </c>
      <c r="LR125" s="48">
        <f t="shared" si="542"/>
        <v>0</v>
      </c>
      <c r="LS125" s="48">
        <f t="shared" si="542"/>
        <v>0</v>
      </c>
      <c r="LT125" s="48">
        <f t="shared" si="542"/>
        <v>0</v>
      </c>
      <c r="LU125" s="48">
        <f t="shared" si="542"/>
        <v>0</v>
      </c>
      <c r="LV125" s="48">
        <f t="shared" si="542"/>
        <v>0</v>
      </c>
      <c r="LW125" s="48">
        <f t="shared" si="542"/>
        <v>0</v>
      </c>
      <c r="LX125" s="48">
        <f t="shared" si="542"/>
        <v>0</v>
      </c>
      <c r="LY125" s="48">
        <f t="shared" si="542"/>
        <v>0</v>
      </c>
      <c r="LZ125" s="48">
        <f t="shared" si="542"/>
        <v>0</v>
      </c>
      <c r="MA125" s="48">
        <f t="shared" si="543"/>
        <v>0</v>
      </c>
      <c r="MB125" s="48">
        <f t="shared" si="543"/>
        <v>0</v>
      </c>
      <c r="MC125" s="48">
        <f t="shared" si="543"/>
        <v>0</v>
      </c>
      <c r="MD125" s="48">
        <f t="shared" si="543"/>
        <v>0</v>
      </c>
      <c r="ME125" s="48">
        <f t="shared" si="543"/>
        <v>0</v>
      </c>
      <c r="MF125" s="48">
        <f t="shared" si="543"/>
        <v>0</v>
      </c>
      <c r="MG125" s="48">
        <f t="shared" si="543"/>
        <v>0</v>
      </c>
      <c r="MH125" s="48">
        <f t="shared" si="543"/>
        <v>0</v>
      </c>
      <c r="MI125" s="48">
        <f t="shared" si="543"/>
        <v>0</v>
      </c>
      <c r="MJ125" s="48">
        <f t="shared" si="543"/>
        <v>0</v>
      </c>
      <c r="MK125" s="48">
        <f t="shared" si="544"/>
        <v>0</v>
      </c>
      <c r="ML125" s="48">
        <f t="shared" si="544"/>
        <v>0</v>
      </c>
      <c r="MM125" s="48">
        <f t="shared" si="544"/>
        <v>4.4751983576649488E-5</v>
      </c>
      <c r="MN125" s="48">
        <f t="shared" si="544"/>
        <v>1.1151658490373781E-4</v>
      </c>
      <c r="MO125" s="48">
        <f t="shared" si="544"/>
        <v>2.5595687974807398E-4</v>
      </c>
      <c r="MP125" s="48">
        <f t="shared" si="544"/>
        <v>5.8604981628922268E-4</v>
      </c>
      <c r="MQ125" s="48">
        <f t="shared" si="544"/>
        <v>1.3658629589843377E-3</v>
      </c>
      <c r="MR125" s="48">
        <f t="shared" si="544"/>
        <v>3.2093238342923826E-3</v>
      </c>
      <c r="MS125" s="48">
        <f t="shared" si="544"/>
        <v>7.8504339864859992E-3</v>
      </c>
      <c r="MT125" s="48">
        <f t="shared" si="544"/>
        <v>1.2976985830460603E-2</v>
      </c>
      <c r="MU125" s="48">
        <f t="shared" si="545"/>
        <v>6.7154609757989992E-3</v>
      </c>
      <c r="MV125" s="48">
        <f t="shared" si="545"/>
        <v>0</v>
      </c>
      <c r="MW125" s="48">
        <f t="shared" si="545"/>
        <v>0</v>
      </c>
      <c r="MX125" s="48">
        <f t="shared" si="545"/>
        <v>0</v>
      </c>
      <c r="MY125" s="48">
        <f t="shared" si="545"/>
        <v>0</v>
      </c>
      <c r="MZ125" s="48">
        <f t="shared" si="545"/>
        <v>0</v>
      </c>
      <c r="NA125" s="48">
        <f t="shared" si="545"/>
        <v>0</v>
      </c>
      <c r="NB125" s="48">
        <f t="shared" si="545"/>
        <v>0</v>
      </c>
      <c r="NC125" s="48">
        <f t="shared" si="545"/>
        <v>0</v>
      </c>
      <c r="ND125" s="48">
        <f t="shared" si="545"/>
        <v>0</v>
      </c>
      <c r="NE125" s="48">
        <f t="shared" si="546"/>
        <v>0</v>
      </c>
      <c r="NF125" s="48">
        <f t="shared" si="546"/>
        <v>0</v>
      </c>
      <c r="NG125" s="48">
        <f t="shared" si="546"/>
        <v>0</v>
      </c>
      <c r="NH125" s="48">
        <f t="shared" si="546"/>
        <v>0</v>
      </c>
      <c r="NI125" s="48">
        <f t="shared" si="546"/>
        <v>0</v>
      </c>
      <c r="NJ125" s="48">
        <f t="shared" si="546"/>
        <v>0</v>
      </c>
      <c r="NK125" s="48">
        <f t="shared" si="546"/>
        <v>0</v>
      </c>
      <c r="NL125" s="48">
        <f t="shared" si="546"/>
        <v>0</v>
      </c>
      <c r="NM125" s="48">
        <f t="shared" si="546"/>
        <v>0</v>
      </c>
      <c r="NN125" s="48">
        <f t="shared" si="546"/>
        <v>0</v>
      </c>
      <c r="NO125" s="48">
        <f t="shared" si="547"/>
        <v>0</v>
      </c>
      <c r="NP125" s="48">
        <f t="shared" si="547"/>
        <v>0</v>
      </c>
      <c r="NQ125" s="48">
        <f t="shared" si="547"/>
        <v>0</v>
      </c>
      <c r="NR125" s="48">
        <f t="shared" si="547"/>
        <v>0</v>
      </c>
      <c r="NS125" s="48">
        <f t="shared" si="547"/>
        <v>0</v>
      </c>
      <c r="NT125" s="48">
        <f t="shared" si="547"/>
        <v>0</v>
      </c>
      <c r="NU125" s="48">
        <f t="shared" si="547"/>
        <v>0</v>
      </c>
      <c r="NV125" s="48">
        <f t="shared" si="547"/>
        <v>0</v>
      </c>
      <c r="NW125" s="48">
        <f t="shared" si="547"/>
        <v>0</v>
      </c>
      <c r="NX125" s="48">
        <f t="shared" si="547"/>
        <v>0</v>
      </c>
      <c r="NY125" s="48">
        <f t="shared" si="548"/>
        <v>0</v>
      </c>
      <c r="NZ125" s="48">
        <f t="shared" si="548"/>
        <v>0</v>
      </c>
      <c r="OA125" s="48">
        <f t="shared" si="548"/>
        <v>0</v>
      </c>
      <c r="OB125" s="48">
        <f t="shared" si="548"/>
        <v>0</v>
      </c>
      <c r="OC125" s="48">
        <f t="shared" si="548"/>
        <v>0</v>
      </c>
      <c r="OD125" s="48">
        <f t="shared" si="548"/>
        <v>0</v>
      </c>
      <c r="OE125" s="48">
        <f t="shared" si="548"/>
        <v>0</v>
      </c>
      <c r="OF125" s="48">
        <f t="shared" si="548"/>
        <v>0</v>
      </c>
      <c r="OG125" s="48">
        <f t="shared" si="548"/>
        <v>0</v>
      </c>
      <c r="OH125" s="48">
        <f t="shared" si="548"/>
        <v>0</v>
      </c>
      <c r="OI125" s="48">
        <f t="shared" si="549"/>
        <v>0</v>
      </c>
      <c r="OJ125" s="48">
        <f t="shared" si="549"/>
        <v>0</v>
      </c>
      <c r="OK125" s="48">
        <f t="shared" si="549"/>
        <v>0</v>
      </c>
      <c r="OL125" s="48">
        <f t="shared" si="549"/>
        <v>0</v>
      </c>
      <c r="OM125" s="48">
        <f t="shared" si="549"/>
        <v>0</v>
      </c>
      <c r="ON125" s="48">
        <f t="shared" si="549"/>
        <v>0</v>
      </c>
      <c r="OO125" s="48">
        <f t="shared" si="549"/>
        <v>0</v>
      </c>
      <c r="OP125" s="48">
        <f t="shared" si="549"/>
        <v>0</v>
      </c>
      <c r="OQ125" s="48">
        <f t="shared" si="549"/>
        <v>0</v>
      </c>
      <c r="OR125" s="48">
        <f t="shared" si="549"/>
        <v>0</v>
      </c>
      <c r="OS125" s="48">
        <f t="shared" si="550"/>
        <v>0</v>
      </c>
      <c r="OT125" s="48">
        <f t="shared" si="550"/>
        <v>0</v>
      </c>
      <c r="OU125" s="48">
        <f t="shared" si="550"/>
        <v>0</v>
      </c>
      <c r="OV125" s="48">
        <f t="shared" si="550"/>
        <v>0</v>
      </c>
      <c r="OW125" s="48">
        <f t="shared" si="550"/>
        <v>0</v>
      </c>
      <c r="OX125" s="48">
        <f t="shared" si="550"/>
        <v>0</v>
      </c>
      <c r="OY125" s="48">
        <f t="shared" si="550"/>
        <v>0</v>
      </c>
      <c r="OZ125" s="48">
        <f t="shared" si="550"/>
        <v>0</v>
      </c>
      <c r="PA125" s="48">
        <f t="shared" si="550"/>
        <v>0</v>
      </c>
      <c r="PB125" s="48">
        <f t="shared" si="550"/>
        <v>0</v>
      </c>
      <c r="PC125" s="48">
        <f t="shared" si="551"/>
        <v>0</v>
      </c>
      <c r="PD125" s="48">
        <f t="shared" si="551"/>
        <v>0</v>
      </c>
      <c r="PE125" s="48">
        <f t="shared" si="551"/>
        <v>0</v>
      </c>
      <c r="PF125" s="48">
        <f t="shared" si="551"/>
        <v>0</v>
      </c>
      <c r="PG125" s="48">
        <f t="shared" si="551"/>
        <v>0</v>
      </c>
      <c r="PH125" s="48">
        <f t="shared" si="551"/>
        <v>0</v>
      </c>
      <c r="PI125" s="48">
        <f t="shared" si="551"/>
        <v>0</v>
      </c>
      <c r="PJ125" s="48">
        <f t="shared" si="551"/>
        <v>0</v>
      </c>
      <c r="PK125" s="48">
        <f t="shared" si="551"/>
        <v>0</v>
      </c>
      <c r="PL125" s="48">
        <f t="shared" si="551"/>
        <v>0</v>
      </c>
      <c r="PM125" s="48">
        <f t="shared" si="551"/>
        <v>0</v>
      </c>
      <c r="PN125" s="48">
        <f t="shared" si="551"/>
        <v>0</v>
      </c>
    </row>
    <row r="126" spans="1:430" x14ac:dyDescent="0.3">
      <c r="A126" s="6">
        <v>0</v>
      </c>
      <c r="B126" s="20">
        <f>IF(HX3&lt;0,0,Escenario1!HX3)</f>
        <v>0</v>
      </c>
      <c r="C126" s="20">
        <f>AB3</f>
        <v>0</v>
      </c>
      <c r="D126" s="20">
        <f t="shared" ref="D126:D189" si="552">IF(A126=0,0,B126*(A126-A125)*0.06)</f>
        <v>0</v>
      </c>
      <c r="E126" s="20">
        <f>ROUND(IF($A126=0,0,$D126+E125-IF($A125=0,0,L125*($A126-$A125)*0.06)),4)</f>
        <v>0</v>
      </c>
      <c r="F126" s="11" cm="1">
        <f t="array" ref="F126">INDEX($A$71:$A$75,MATCH(E126,$B$71:$B$75,1))+(E126-INDEX($B$71:$B$75,MATCH(E126,$B$71:$B$75,1)))*(INDEX($A$71:$A$75,MATCH(E126,$B$71:$B$75,1)+IF(E126&gt;MAX($B$71:$B$75),0,1))-INDEX($A$71:$A$75,MATCH(E126,$B$71:$B$75,1)+IF(E126&gt;MAX($B$71:$B$75),1,0)))/(INDEX($B$71:$B$75,MATCH(E126,$B$71:$B$75,1)+IF(E126&gt;MAX($B$71:$B$75),0,1))-INDEX($B$71:$B$75,MATCH(E126,$B$71:$B$75,1)+IF(E126&gt;MAX($B$71:$B$75),-1,0)))</f>
        <v>0</v>
      </c>
      <c r="G126" s="59">
        <f t="shared" ref="G126:G189" si="553">IF((F126-$C$79)&gt;0,PI()*($B$79/2000)^2*$A$79*(2*9.81*(F126-$C$79))^0.5*1000,0)</f>
        <v>0</v>
      </c>
      <c r="H126" s="59">
        <f t="shared" ref="H126:H189" si="554">IF((F126-$E$79)&gt;0,PI()*($D$79/2000)^2*$A$79*(2*9.81*(F126-$E$79))^0.5*1000,0)</f>
        <v>0</v>
      </c>
      <c r="I126" s="59">
        <f t="shared" ref="I126:I189" si="555">IF((F126-$G$79)&gt;0,PI()*($F$79/2000)^2*$A$79*(2*9.81*(F126-$G$79))^0.5*1000,0)</f>
        <v>0</v>
      </c>
      <c r="J126" s="20">
        <f t="shared" ref="J126:J189" si="556">IF((G126+H126+I126)*($A127-$A126)*0.06&gt;E126,E126/($A127-$A126)/0.06,G126+H126+I126)</f>
        <v>0</v>
      </c>
      <c r="K126" s="20">
        <f>IF(OR($H$79&lt;=0,F126-$H$79&lt;=0),0,2/3*(0.602+0.0832*(F126-$H$79)/$H$79)*$I$79*SQRT(2*9.81)*(F126-$H$79+0.0012)^(3/2))*1000</f>
        <v>0</v>
      </c>
      <c r="L126" s="20">
        <f>IF((G126+H126+I126+K126)*($A127-$A126)*0.06&gt;E126,E126/($A127-$A126)/0.06,G126+H126+I126+K126)</f>
        <v>0</v>
      </c>
      <c r="M126" s="20" t="str">
        <f>IF(COUNT($A$126:$A126)&lt;MATCH($E$84,L$126:L$585,0),"",ROUND(L126,2))</f>
        <v/>
      </c>
      <c r="N126" s="20">
        <f>IF($A126=0,0,$D126+N125-IF($A125=0,0,R125*($A126-$A125)*0.06))</f>
        <v>0</v>
      </c>
      <c r="O126" s="11" cm="1">
        <f t="array" ref="O126">INDEX($A$71:$A$75,MATCH(N126,$B$71:$B$75,1))+(N126-INDEX($B$71:$B$75,MATCH(N126,$B$71:$B$75,1)))*(INDEX($A$71:$A$75,MATCH(N126,$B$71:$B$75,1)+1)-INDEX($A$71:$A$75,MATCH(N126,$B$71:$B$75,1)))/(INDEX($B$71:$B$75,MATCH(N126,$B$71:$B$75,1)+1)-INDEX($B$71:$B$75,MATCH(N126,$B$71:$B$75,1)))</f>
        <v>0</v>
      </c>
      <c r="P126" s="20" cm="1">
        <f t="array" ref="P126">INDEX(Curva_vortex[Caudal (L/s)],MATCH(O126,Curva_vortex[Altura lamina de agua H (m)],1))+(O126-INDEX(Curva_vortex[Altura lamina de agua H (m)],MATCH(O126,Curva_vortex[Altura lamina de agua H (m)],1)))*(INDEX(Curva_vortex[Caudal (L/s)],MATCH(O126,Curva_vortex[Altura lamina de agua H (m)],1)+IF(O126&gt;MAX(Curva_vortex[Altura lamina de agua H (m)]),0,1))-INDEX(Curva_vortex[Caudal (L/s)],MATCH(O126,Curva_vortex[Altura lamina de agua H (m)],1)+IF(O126&gt;MAX(Curva_vortex[Altura lamina de agua H (m)]),-1,0)))/(INDEX(Curva_vortex[Altura lamina de agua H (m)],MATCH(O126,Curva_vortex[Altura lamina de agua H (m)],1)+IF(O126&gt;MAX(Curva_vortex[Altura lamina de agua H (m)]),0,1))-INDEX(Curva_vortex[Altura lamina de agua H (m)],MATCH(O126,Curva_vortex[Altura lamina de agua H (m)],1)+IF(O126&gt;MAX(Curva_vortex[Altura lamina de agua H (m)]),-1,0)))</f>
        <v>0</v>
      </c>
      <c r="Q126" s="20">
        <f t="shared" ref="Q126:Q189" si="557">IF(OR($F$91&lt;=0,O126-$F$91&lt;=0),0,2/3*(0.602+0.0832*(O126-$F$91)/$F$91)*$F$92*(2*9.81)^0.5*(O126-$F$91+0.0012))^(3/2)</f>
        <v>0</v>
      </c>
      <c r="R126" s="20" cm="1">
        <f t="array" ref="R126">INDEX(Curva_vortex[Caudal (L/s)],MATCH(O126,Curva_vortex[Altura lamina de agua H (m)],1))+(O126-INDEX(Curva_vortex[Altura lamina de agua H (m)],MATCH(O126,Curva_vortex[Altura lamina de agua H (m)],1)))*(INDEX(Curva_vortex[Caudal (L/s)],MATCH(O126,Curva_vortex[Altura lamina de agua H (m)],1)+IF(O126&gt;MAX(Curva_vortex[Altura lamina de agua H (m)]),0,1))-INDEX(Curva_vortex[Caudal (L/s)],MATCH(O126,Curva_vortex[Altura lamina de agua H (m)],1)+IF(O126&gt;MAX(Curva_vortex[Altura lamina de agua H (m)]),-1,0)))/(INDEX(Curva_vortex[Altura lamina de agua H (m)],MATCH(O126,Curva_vortex[Altura lamina de agua H (m)],1)+IF(O126&gt;MAX(Curva_vortex[Altura lamina de agua H (m)]),0,1))-INDEX(Curva_vortex[Altura lamina de agua H (m)],MATCH(O126,Curva_vortex[Altura lamina de agua H (m)],1)+IF(O126&gt;MAX(Curva_vortex[Altura lamina de agua H (m)]),-1,0)))+Q126</f>
        <v>0</v>
      </c>
      <c r="S126" s="20" t="str">
        <f>IF(COUNT($A$126:$A126)&lt;MATCH($E$117,R$126:R$585,0),"",ROUND(R126,2))</f>
        <v/>
      </c>
      <c r="W126" s="46">
        <v>123</v>
      </c>
      <c r="X126" s="49">
        <f t="shared" si="308"/>
        <v>615</v>
      </c>
      <c r="Y126" s="52" t="str">
        <f t="shared" si="430"/>
        <v/>
      </c>
      <c r="Z126" s="63">
        <f t="shared" si="431"/>
        <v>0</v>
      </c>
      <c r="AA126" s="50">
        <f t="shared" si="474"/>
        <v>0</v>
      </c>
      <c r="AB126" s="50">
        <v>0</v>
      </c>
      <c r="AC126" s="62">
        <f t="shared" si="435"/>
        <v>211.7758949671387</v>
      </c>
      <c r="AD126" s="54"/>
      <c r="AE126" s="46">
        <v>124</v>
      </c>
      <c r="AF126" s="51">
        <f t="shared" si="432"/>
        <v>0</v>
      </c>
      <c r="AG126" s="51">
        <f t="shared" si="514"/>
        <v>0</v>
      </c>
      <c r="AH126" s="51">
        <f t="shared" si="514"/>
        <v>0</v>
      </c>
      <c r="AI126" s="51">
        <f t="shared" si="514"/>
        <v>0</v>
      </c>
      <c r="AJ126" s="51">
        <f t="shared" si="514"/>
        <v>0</v>
      </c>
      <c r="AK126" s="51">
        <f t="shared" si="514"/>
        <v>0</v>
      </c>
      <c r="AL126" s="51">
        <f t="shared" si="514"/>
        <v>0</v>
      </c>
      <c r="AM126" s="51">
        <f t="shared" si="514"/>
        <v>0</v>
      </c>
      <c r="AN126" s="51">
        <f t="shared" si="514"/>
        <v>0</v>
      </c>
      <c r="AO126" s="51">
        <f t="shared" si="514"/>
        <v>0</v>
      </c>
      <c r="AP126" s="51">
        <f t="shared" si="514"/>
        <v>0</v>
      </c>
      <c r="AQ126" s="51">
        <f t="shared" si="515"/>
        <v>0</v>
      </c>
      <c r="AR126" s="51">
        <f t="shared" si="515"/>
        <v>0</v>
      </c>
      <c r="AS126" s="51">
        <f t="shared" si="515"/>
        <v>0</v>
      </c>
      <c r="AT126" s="51">
        <f t="shared" si="515"/>
        <v>0</v>
      </c>
      <c r="AU126" s="51">
        <f t="shared" si="515"/>
        <v>0</v>
      </c>
      <c r="AV126" s="51">
        <f t="shared" si="515"/>
        <v>0</v>
      </c>
      <c r="AW126" s="51">
        <f t="shared" si="515"/>
        <v>0</v>
      </c>
      <c r="AX126" s="51">
        <f t="shared" si="515"/>
        <v>0</v>
      </c>
      <c r="AY126" s="51">
        <f t="shared" si="515"/>
        <v>0</v>
      </c>
      <c r="AZ126" s="51">
        <f t="shared" si="515"/>
        <v>0</v>
      </c>
      <c r="BA126" s="51">
        <f t="shared" si="516"/>
        <v>0</v>
      </c>
      <c r="BB126" s="51">
        <f t="shared" si="516"/>
        <v>0</v>
      </c>
      <c r="BC126" s="51">
        <f t="shared" si="516"/>
        <v>0</v>
      </c>
      <c r="BD126" s="51">
        <f t="shared" si="516"/>
        <v>0</v>
      </c>
      <c r="BE126" s="51">
        <f t="shared" si="516"/>
        <v>0</v>
      </c>
      <c r="BF126" s="51">
        <f t="shared" si="516"/>
        <v>0</v>
      </c>
      <c r="BG126" s="51">
        <f t="shared" si="516"/>
        <v>0</v>
      </c>
      <c r="BH126" s="51">
        <f t="shared" si="516"/>
        <v>0</v>
      </c>
      <c r="BI126" s="51">
        <f t="shared" si="516"/>
        <v>0</v>
      </c>
      <c r="BJ126" s="51">
        <f t="shared" si="516"/>
        <v>0</v>
      </c>
      <c r="BK126" s="51">
        <f t="shared" si="517"/>
        <v>0</v>
      </c>
      <c r="BL126" s="51">
        <f t="shared" si="517"/>
        <v>0</v>
      </c>
      <c r="BM126" s="51">
        <f t="shared" si="517"/>
        <v>0</v>
      </c>
      <c r="BN126" s="51">
        <f t="shared" si="517"/>
        <v>0</v>
      </c>
      <c r="BO126" s="51">
        <f t="shared" si="517"/>
        <v>0</v>
      </c>
      <c r="BP126" s="51">
        <f t="shared" si="517"/>
        <v>0</v>
      </c>
      <c r="BQ126" s="51">
        <f t="shared" si="517"/>
        <v>0</v>
      </c>
      <c r="BR126" s="51">
        <f t="shared" si="517"/>
        <v>0</v>
      </c>
      <c r="BS126" s="51">
        <f t="shared" si="517"/>
        <v>0</v>
      </c>
      <c r="BT126" s="51">
        <f t="shared" si="517"/>
        <v>0</v>
      </c>
      <c r="BU126" s="51">
        <f t="shared" si="518"/>
        <v>0</v>
      </c>
      <c r="BV126" s="51">
        <f t="shared" si="518"/>
        <v>0</v>
      </c>
      <c r="BW126" s="51">
        <f t="shared" si="518"/>
        <v>0</v>
      </c>
      <c r="BX126" s="51">
        <f t="shared" si="518"/>
        <v>0</v>
      </c>
      <c r="BY126" s="51">
        <f t="shared" si="518"/>
        <v>0</v>
      </c>
      <c r="BZ126" s="51">
        <f t="shared" si="518"/>
        <v>0</v>
      </c>
      <c r="CA126" s="51">
        <f t="shared" si="518"/>
        <v>0</v>
      </c>
      <c r="CB126" s="51">
        <f t="shared" si="518"/>
        <v>0</v>
      </c>
      <c r="CC126" s="51">
        <f t="shared" si="518"/>
        <v>0</v>
      </c>
      <c r="CD126" s="51">
        <f t="shared" si="518"/>
        <v>0</v>
      </c>
      <c r="CE126" s="51">
        <f t="shared" si="519"/>
        <v>0</v>
      </c>
      <c r="CF126" s="51">
        <f t="shared" si="519"/>
        <v>0</v>
      </c>
      <c r="CG126" s="51">
        <f t="shared" si="519"/>
        <v>0</v>
      </c>
      <c r="CH126" s="51">
        <f t="shared" si="519"/>
        <v>0</v>
      </c>
      <c r="CI126" s="51">
        <f t="shared" si="519"/>
        <v>0</v>
      </c>
      <c r="CJ126" s="51">
        <f t="shared" si="519"/>
        <v>0</v>
      </c>
      <c r="CK126" s="51">
        <f t="shared" si="519"/>
        <v>0</v>
      </c>
      <c r="CL126" s="51">
        <f t="shared" si="519"/>
        <v>0</v>
      </c>
      <c r="CM126" s="51">
        <f t="shared" si="519"/>
        <v>0</v>
      </c>
      <c r="CN126" s="51">
        <f t="shared" si="519"/>
        <v>0</v>
      </c>
      <c r="CO126" s="51">
        <f t="shared" si="520"/>
        <v>0</v>
      </c>
      <c r="CP126" s="51">
        <f t="shared" si="520"/>
        <v>0</v>
      </c>
      <c r="CQ126" s="51">
        <f t="shared" si="520"/>
        <v>0</v>
      </c>
      <c r="CR126" s="51">
        <f t="shared" si="520"/>
        <v>0</v>
      </c>
      <c r="CS126" s="51">
        <f t="shared" si="520"/>
        <v>0</v>
      </c>
      <c r="CT126" s="51">
        <f t="shared" si="520"/>
        <v>0</v>
      </c>
      <c r="CU126" s="51">
        <f t="shared" si="520"/>
        <v>0</v>
      </c>
      <c r="CV126" s="51">
        <f t="shared" si="520"/>
        <v>0</v>
      </c>
      <c r="CW126" s="51">
        <f t="shared" si="520"/>
        <v>0</v>
      </c>
      <c r="CX126" s="51">
        <f t="shared" si="520"/>
        <v>0</v>
      </c>
      <c r="CY126" s="51">
        <f t="shared" si="521"/>
        <v>0</v>
      </c>
      <c r="CZ126" s="51">
        <f t="shared" si="521"/>
        <v>0</v>
      </c>
      <c r="DA126" s="51">
        <f t="shared" si="521"/>
        <v>0</v>
      </c>
      <c r="DB126" s="51">
        <f t="shared" si="521"/>
        <v>0</v>
      </c>
      <c r="DC126" s="51">
        <f t="shared" si="521"/>
        <v>0</v>
      </c>
      <c r="DD126" s="51">
        <f t="shared" si="521"/>
        <v>0</v>
      </c>
      <c r="DE126" s="51">
        <f t="shared" si="521"/>
        <v>0</v>
      </c>
      <c r="DF126" s="51">
        <f t="shared" si="521"/>
        <v>0</v>
      </c>
      <c r="DG126" s="51">
        <f t="shared" si="521"/>
        <v>0</v>
      </c>
      <c r="DH126" s="51">
        <f t="shared" si="521"/>
        <v>0</v>
      </c>
      <c r="DI126" s="51">
        <f t="shared" si="522"/>
        <v>0</v>
      </c>
      <c r="DJ126" s="51">
        <f t="shared" si="522"/>
        <v>0</v>
      </c>
      <c r="DK126" s="51">
        <f t="shared" si="522"/>
        <v>0</v>
      </c>
      <c r="DL126" s="51">
        <f t="shared" si="522"/>
        <v>0</v>
      </c>
      <c r="DM126" s="51">
        <f t="shared" si="522"/>
        <v>0</v>
      </c>
      <c r="DN126" s="51">
        <f t="shared" si="522"/>
        <v>0</v>
      </c>
      <c r="DO126" s="51">
        <f t="shared" si="522"/>
        <v>0</v>
      </c>
      <c r="DP126" s="51">
        <f t="shared" si="522"/>
        <v>0</v>
      </c>
      <c r="DQ126" s="51">
        <f t="shared" si="522"/>
        <v>0</v>
      </c>
      <c r="DR126" s="51">
        <f t="shared" si="522"/>
        <v>0</v>
      </c>
      <c r="DS126" s="51">
        <f t="shared" si="523"/>
        <v>0</v>
      </c>
      <c r="DT126" s="51">
        <f t="shared" si="523"/>
        <v>0</v>
      </c>
      <c r="DU126" s="51">
        <f t="shared" si="523"/>
        <v>0</v>
      </c>
      <c r="DV126" s="51">
        <f t="shared" si="523"/>
        <v>0</v>
      </c>
      <c r="DW126" s="51">
        <f t="shared" si="523"/>
        <v>0</v>
      </c>
      <c r="DX126" s="51">
        <f t="shared" si="523"/>
        <v>0</v>
      </c>
      <c r="DY126" s="51">
        <f t="shared" si="523"/>
        <v>0</v>
      </c>
      <c r="DZ126" s="51">
        <f t="shared" si="523"/>
        <v>0</v>
      </c>
      <c r="EA126" s="51">
        <f t="shared" si="523"/>
        <v>0</v>
      </c>
      <c r="EB126" s="51">
        <f t="shared" si="523"/>
        <v>0</v>
      </c>
      <c r="EC126" s="51">
        <f t="shared" si="524"/>
        <v>0</v>
      </c>
      <c r="ED126" s="51">
        <f t="shared" si="524"/>
        <v>0</v>
      </c>
      <c r="EE126" s="51">
        <f t="shared" si="524"/>
        <v>1.4372901692793086E-5</v>
      </c>
      <c r="EF126" s="51">
        <f t="shared" si="524"/>
        <v>2.7857067307628778E-5</v>
      </c>
      <c r="EG126" s="51">
        <f t="shared" si="524"/>
        <v>4.1075027703360157E-5</v>
      </c>
      <c r="EH126" s="51">
        <f t="shared" si="524"/>
        <v>5.9699549011322866E-5</v>
      </c>
      <c r="EI126" s="51">
        <f t="shared" si="524"/>
        <v>8.7540741517313391E-5</v>
      </c>
      <c r="EJ126" s="51">
        <f t="shared" si="524"/>
        <v>1.2837388479443857E-4</v>
      </c>
      <c r="EK126" s="51">
        <f t="shared" si="524"/>
        <v>1.8776725283595457E-4</v>
      </c>
      <c r="EL126" s="51">
        <f t="shared" si="524"/>
        <v>2.7490993918839258E-4</v>
      </c>
      <c r="EM126" s="51">
        <f t="shared" si="525"/>
        <v>4.0443968208431289E-4</v>
      </c>
      <c r="EN126" s="51">
        <f t="shared" si="525"/>
        <v>5.9827068957529241E-4</v>
      </c>
      <c r="EO126" s="51">
        <f t="shared" si="525"/>
        <v>8.8742146466493359E-4</v>
      </c>
      <c r="EP126" s="51">
        <f t="shared" si="525"/>
        <v>1.3138426304416823E-3</v>
      </c>
      <c r="EQ126" s="51">
        <f t="shared" si="525"/>
        <v>1.9322447552118155E-3</v>
      </c>
      <c r="ER126" s="51">
        <f t="shared" si="525"/>
        <v>2.9578823769679957E-3</v>
      </c>
      <c r="ES126" s="51">
        <f t="shared" si="525"/>
        <v>4.3725776573519236E-3</v>
      </c>
      <c r="ET126" s="51">
        <f t="shared" si="525"/>
        <v>5.6037913669719245E-3</v>
      </c>
      <c r="EU126" s="51">
        <f t="shared" si="525"/>
        <v>6.0067150249743864E-3</v>
      </c>
      <c r="EV126" s="51">
        <f t="shared" si="525"/>
        <v>5.0334268353983951E-3</v>
      </c>
      <c r="EW126" s="51">
        <f t="shared" si="526"/>
        <v>2.648818732339102E-3</v>
      </c>
      <c r="EX126" s="51">
        <f t="shared" si="526"/>
        <v>7.6072713075802073E-4</v>
      </c>
      <c r="EY126" s="51">
        <f t="shared" si="526"/>
        <v>0</v>
      </c>
      <c r="EZ126" s="51">
        <f t="shared" si="526"/>
        <v>0</v>
      </c>
      <c r="FA126" s="51">
        <f t="shared" si="526"/>
        <v>0</v>
      </c>
      <c r="FB126" s="51">
        <f t="shared" si="526"/>
        <v>0</v>
      </c>
      <c r="FC126" s="51">
        <f t="shared" si="526"/>
        <v>0</v>
      </c>
      <c r="FD126" s="51">
        <f t="shared" si="526"/>
        <v>0</v>
      </c>
      <c r="FE126" s="51">
        <f t="shared" si="526"/>
        <v>0</v>
      </c>
      <c r="FF126" s="51">
        <f t="shared" si="526"/>
        <v>0</v>
      </c>
      <c r="FG126" s="51">
        <f t="shared" si="527"/>
        <v>0</v>
      </c>
      <c r="FH126" s="51">
        <f t="shared" si="527"/>
        <v>0</v>
      </c>
      <c r="FI126" s="51">
        <f t="shared" si="527"/>
        <v>0</v>
      </c>
      <c r="FJ126" s="51">
        <f t="shared" si="527"/>
        <v>0</v>
      </c>
      <c r="FK126" s="51">
        <f t="shared" si="527"/>
        <v>0</v>
      </c>
      <c r="FL126" s="51">
        <f t="shared" si="527"/>
        <v>0</v>
      </c>
      <c r="FM126" s="51">
        <f t="shared" si="527"/>
        <v>0</v>
      </c>
      <c r="FN126" s="51">
        <f t="shared" si="527"/>
        <v>0</v>
      </c>
      <c r="FO126" s="51">
        <f t="shared" si="527"/>
        <v>0</v>
      </c>
      <c r="FP126" s="51">
        <f t="shared" si="527"/>
        <v>0</v>
      </c>
      <c r="FQ126" s="51">
        <f t="shared" si="528"/>
        <v>0</v>
      </c>
      <c r="FR126" s="51">
        <f t="shared" si="528"/>
        <v>0</v>
      </c>
      <c r="FS126" s="51">
        <f t="shared" si="528"/>
        <v>0</v>
      </c>
      <c r="FT126" s="51">
        <f t="shared" si="528"/>
        <v>0</v>
      </c>
      <c r="FU126" s="51">
        <f t="shared" si="528"/>
        <v>0</v>
      </c>
      <c r="FV126" s="51">
        <f t="shared" si="528"/>
        <v>0</v>
      </c>
      <c r="FW126" s="51">
        <f t="shared" si="528"/>
        <v>0</v>
      </c>
      <c r="FX126" s="51">
        <f t="shared" si="528"/>
        <v>0</v>
      </c>
      <c r="FY126" s="51">
        <f t="shared" si="528"/>
        <v>0</v>
      </c>
      <c r="FZ126" s="51">
        <f t="shared" si="528"/>
        <v>0</v>
      </c>
      <c r="GA126" s="51">
        <f t="shared" si="529"/>
        <v>0</v>
      </c>
      <c r="GB126" s="51">
        <f t="shared" si="529"/>
        <v>0</v>
      </c>
      <c r="GC126" s="51">
        <f t="shared" si="529"/>
        <v>0</v>
      </c>
      <c r="GD126" s="51">
        <f t="shared" si="529"/>
        <v>0</v>
      </c>
      <c r="GE126" s="51">
        <f t="shared" si="529"/>
        <v>0</v>
      </c>
      <c r="GF126" s="51">
        <f t="shared" si="529"/>
        <v>0</v>
      </c>
      <c r="GG126" s="51">
        <f t="shared" si="529"/>
        <v>0</v>
      </c>
      <c r="GH126" s="51">
        <f t="shared" si="529"/>
        <v>0</v>
      </c>
      <c r="GI126" s="51">
        <f t="shared" si="529"/>
        <v>0</v>
      </c>
      <c r="GJ126" s="51">
        <f t="shared" si="529"/>
        <v>0</v>
      </c>
      <c r="GK126" s="51">
        <f t="shared" si="530"/>
        <v>0</v>
      </c>
      <c r="GL126" s="51">
        <f t="shared" si="530"/>
        <v>0</v>
      </c>
      <c r="GM126" s="51">
        <f t="shared" si="530"/>
        <v>0</v>
      </c>
      <c r="GN126" s="51">
        <f t="shared" si="530"/>
        <v>0</v>
      </c>
      <c r="GO126" s="51">
        <f t="shared" si="530"/>
        <v>0</v>
      </c>
      <c r="GP126" s="51">
        <f t="shared" si="530"/>
        <v>0</v>
      </c>
      <c r="GQ126" s="51">
        <f t="shared" si="530"/>
        <v>0</v>
      </c>
      <c r="GR126" s="51">
        <f t="shared" si="530"/>
        <v>0</v>
      </c>
      <c r="GS126" s="51">
        <f t="shared" si="530"/>
        <v>0</v>
      </c>
      <c r="GT126" s="51">
        <f t="shared" si="530"/>
        <v>0</v>
      </c>
      <c r="GU126" s="51">
        <f t="shared" si="531"/>
        <v>0</v>
      </c>
      <c r="GV126" s="51">
        <f t="shared" si="531"/>
        <v>0</v>
      </c>
      <c r="GW126" s="51">
        <f t="shared" si="531"/>
        <v>0</v>
      </c>
      <c r="GX126" s="51">
        <f t="shared" si="531"/>
        <v>0</v>
      </c>
      <c r="GY126" s="51">
        <f t="shared" si="531"/>
        <v>0</v>
      </c>
      <c r="GZ126" s="51">
        <f t="shared" si="531"/>
        <v>0</v>
      </c>
      <c r="HA126" s="51">
        <f t="shared" si="531"/>
        <v>0</v>
      </c>
      <c r="HB126" s="51">
        <f t="shared" si="531"/>
        <v>0</v>
      </c>
      <c r="HC126" s="51">
        <f t="shared" si="531"/>
        <v>0</v>
      </c>
      <c r="HD126" s="51">
        <f t="shared" si="531"/>
        <v>0</v>
      </c>
      <c r="HE126" s="51">
        <f t="shared" si="532"/>
        <v>0</v>
      </c>
      <c r="HF126" s="51">
        <f t="shared" si="532"/>
        <v>0</v>
      </c>
      <c r="HG126" s="51">
        <f t="shared" si="532"/>
        <v>0</v>
      </c>
      <c r="HH126" s="51">
        <f t="shared" si="532"/>
        <v>0</v>
      </c>
      <c r="HI126" s="51">
        <f t="shared" si="532"/>
        <v>0</v>
      </c>
      <c r="HJ126" s="51">
        <f t="shared" si="532"/>
        <v>0</v>
      </c>
      <c r="HK126" s="51">
        <f t="shared" si="532"/>
        <v>0</v>
      </c>
      <c r="HL126" s="51">
        <f t="shared" si="532"/>
        <v>0</v>
      </c>
      <c r="HM126" s="51">
        <f t="shared" si="532"/>
        <v>0</v>
      </c>
      <c r="HN126" s="51">
        <f t="shared" si="532"/>
        <v>0</v>
      </c>
      <c r="HO126" s="51">
        <f t="shared" si="532"/>
        <v>0</v>
      </c>
      <c r="HP126" s="51">
        <f t="shared" si="532"/>
        <v>0</v>
      </c>
      <c r="HR126" s="46">
        <v>123</v>
      </c>
      <c r="HS126" s="49">
        <f t="shared" si="310"/>
        <v>615</v>
      </c>
      <c r="HT126" s="52" t="str">
        <f t="shared" si="311"/>
        <v/>
      </c>
      <c r="HU126" s="63">
        <f t="shared" si="312"/>
        <v>0</v>
      </c>
      <c r="HV126" s="50">
        <f t="shared" si="475"/>
        <v>0</v>
      </c>
      <c r="HW126" s="50" t="str">
        <f t="shared" si="433"/>
        <v>10:15</v>
      </c>
      <c r="HX126" s="50">
        <v>0</v>
      </c>
      <c r="HY126" s="62">
        <f>HY125+HX126*Escenario1!$D$15*0.06</f>
        <v>468.72665229745769</v>
      </c>
      <c r="HZ126" s="50">
        <f t="shared" si="313"/>
        <v>0</v>
      </c>
      <c r="IA126" s="64">
        <f>IA125+HZ126*Escenario1!$D$15*0.06</f>
        <v>258.16395932323189</v>
      </c>
      <c r="IB126" s="54"/>
      <c r="IC126" s="47">
        <v>124</v>
      </c>
      <c r="ID126" s="48">
        <f t="shared" si="434"/>
        <v>0</v>
      </c>
      <c r="IE126" s="48">
        <f t="shared" si="533"/>
        <v>0</v>
      </c>
      <c r="IF126" s="48">
        <f t="shared" si="533"/>
        <v>0</v>
      </c>
      <c r="IG126" s="48">
        <f t="shared" si="533"/>
        <v>0</v>
      </c>
      <c r="IH126" s="48">
        <f t="shared" si="533"/>
        <v>0</v>
      </c>
      <c r="II126" s="48">
        <f t="shared" si="533"/>
        <v>0</v>
      </c>
      <c r="IJ126" s="48">
        <f t="shared" si="533"/>
        <v>0</v>
      </c>
      <c r="IK126" s="48">
        <f t="shared" si="533"/>
        <v>0</v>
      </c>
      <c r="IL126" s="48">
        <f t="shared" si="533"/>
        <v>0</v>
      </c>
      <c r="IM126" s="48">
        <f t="shared" si="533"/>
        <v>0</v>
      </c>
      <c r="IN126" s="48">
        <f t="shared" si="533"/>
        <v>0</v>
      </c>
      <c r="IO126" s="48">
        <f t="shared" si="534"/>
        <v>0</v>
      </c>
      <c r="IP126" s="48">
        <f t="shared" si="534"/>
        <v>0</v>
      </c>
      <c r="IQ126" s="48">
        <f t="shared" si="534"/>
        <v>0</v>
      </c>
      <c r="IR126" s="48">
        <f t="shared" si="534"/>
        <v>0</v>
      </c>
      <c r="IS126" s="48">
        <f t="shared" si="534"/>
        <v>0</v>
      </c>
      <c r="IT126" s="48">
        <f t="shared" si="534"/>
        <v>0</v>
      </c>
      <c r="IU126" s="48">
        <f t="shared" si="534"/>
        <v>0</v>
      </c>
      <c r="IV126" s="48">
        <f t="shared" si="534"/>
        <v>0</v>
      </c>
      <c r="IW126" s="48">
        <f t="shared" si="534"/>
        <v>0</v>
      </c>
      <c r="IX126" s="48">
        <f t="shared" si="534"/>
        <v>0</v>
      </c>
      <c r="IY126" s="48">
        <f t="shared" si="535"/>
        <v>0</v>
      </c>
      <c r="IZ126" s="48">
        <f t="shared" si="535"/>
        <v>0</v>
      </c>
      <c r="JA126" s="48">
        <f t="shared" si="535"/>
        <v>0</v>
      </c>
      <c r="JB126" s="48">
        <f t="shared" si="535"/>
        <v>0</v>
      </c>
      <c r="JC126" s="48">
        <f t="shared" si="535"/>
        <v>0</v>
      </c>
      <c r="JD126" s="48">
        <f t="shared" si="535"/>
        <v>0</v>
      </c>
      <c r="JE126" s="48">
        <f t="shared" si="535"/>
        <v>0</v>
      </c>
      <c r="JF126" s="48">
        <f t="shared" si="535"/>
        <v>0</v>
      </c>
      <c r="JG126" s="48">
        <f t="shared" si="535"/>
        <v>0</v>
      </c>
      <c r="JH126" s="48">
        <f t="shared" si="535"/>
        <v>0</v>
      </c>
      <c r="JI126" s="48">
        <f t="shared" si="536"/>
        <v>0</v>
      </c>
      <c r="JJ126" s="48">
        <f t="shared" si="536"/>
        <v>0</v>
      </c>
      <c r="JK126" s="48">
        <f t="shared" si="536"/>
        <v>0</v>
      </c>
      <c r="JL126" s="48">
        <f t="shared" si="536"/>
        <v>0</v>
      </c>
      <c r="JM126" s="48">
        <f t="shared" si="536"/>
        <v>0</v>
      </c>
      <c r="JN126" s="48">
        <f t="shared" si="536"/>
        <v>0</v>
      </c>
      <c r="JO126" s="48">
        <f t="shared" si="536"/>
        <v>0</v>
      </c>
      <c r="JP126" s="48">
        <f t="shared" si="536"/>
        <v>0</v>
      </c>
      <c r="JQ126" s="48">
        <f t="shared" si="536"/>
        <v>0</v>
      </c>
      <c r="JR126" s="48">
        <f t="shared" si="536"/>
        <v>0</v>
      </c>
      <c r="JS126" s="48">
        <f t="shared" si="537"/>
        <v>0</v>
      </c>
      <c r="JT126" s="48">
        <f t="shared" si="537"/>
        <v>0</v>
      </c>
      <c r="JU126" s="48">
        <f t="shared" si="537"/>
        <v>0</v>
      </c>
      <c r="JV126" s="48">
        <f t="shared" si="537"/>
        <v>0</v>
      </c>
      <c r="JW126" s="48">
        <f t="shared" si="537"/>
        <v>0</v>
      </c>
      <c r="JX126" s="48">
        <f t="shared" si="537"/>
        <v>0</v>
      </c>
      <c r="JY126" s="48">
        <f t="shared" si="537"/>
        <v>0</v>
      </c>
      <c r="JZ126" s="48">
        <f t="shared" si="537"/>
        <v>0</v>
      </c>
      <c r="KA126" s="48">
        <f t="shared" si="537"/>
        <v>0</v>
      </c>
      <c r="KB126" s="48">
        <f t="shared" si="537"/>
        <v>0</v>
      </c>
      <c r="KC126" s="48">
        <f t="shared" si="538"/>
        <v>0</v>
      </c>
      <c r="KD126" s="48">
        <f t="shared" si="538"/>
        <v>0</v>
      </c>
      <c r="KE126" s="48">
        <f t="shared" si="538"/>
        <v>0</v>
      </c>
      <c r="KF126" s="48">
        <f t="shared" si="538"/>
        <v>0</v>
      </c>
      <c r="KG126" s="48">
        <f t="shared" si="538"/>
        <v>0</v>
      </c>
      <c r="KH126" s="48">
        <f t="shared" si="538"/>
        <v>0</v>
      </c>
      <c r="KI126" s="48">
        <f t="shared" si="538"/>
        <v>0</v>
      </c>
      <c r="KJ126" s="48">
        <f t="shared" si="538"/>
        <v>0</v>
      </c>
      <c r="KK126" s="48">
        <f t="shared" si="538"/>
        <v>0</v>
      </c>
      <c r="KL126" s="48">
        <f t="shared" si="538"/>
        <v>0</v>
      </c>
      <c r="KM126" s="48">
        <f t="shared" si="539"/>
        <v>0</v>
      </c>
      <c r="KN126" s="48">
        <f t="shared" si="539"/>
        <v>0</v>
      </c>
      <c r="KO126" s="48">
        <f t="shared" si="539"/>
        <v>0</v>
      </c>
      <c r="KP126" s="48">
        <f t="shared" si="539"/>
        <v>0</v>
      </c>
      <c r="KQ126" s="48">
        <f t="shared" si="539"/>
        <v>0</v>
      </c>
      <c r="KR126" s="48">
        <f t="shared" si="539"/>
        <v>0</v>
      </c>
      <c r="KS126" s="48">
        <f t="shared" si="539"/>
        <v>0</v>
      </c>
      <c r="KT126" s="48">
        <f t="shared" si="539"/>
        <v>0</v>
      </c>
      <c r="KU126" s="48">
        <f t="shared" si="539"/>
        <v>0</v>
      </c>
      <c r="KV126" s="48">
        <f t="shared" si="539"/>
        <v>0</v>
      </c>
      <c r="KW126" s="48">
        <f t="shared" si="540"/>
        <v>0</v>
      </c>
      <c r="KX126" s="48">
        <f t="shared" si="540"/>
        <v>0</v>
      </c>
      <c r="KY126" s="48">
        <f t="shared" si="540"/>
        <v>0</v>
      </c>
      <c r="KZ126" s="48">
        <f t="shared" si="540"/>
        <v>0</v>
      </c>
      <c r="LA126" s="48">
        <f t="shared" si="540"/>
        <v>0</v>
      </c>
      <c r="LB126" s="48">
        <f t="shared" si="540"/>
        <v>0</v>
      </c>
      <c r="LC126" s="48">
        <f t="shared" si="540"/>
        <v>0</v>
      </c>
      <c r="LD126" s="48">
        <f t="shared" si="540"/>
        <v>0</v>
      </c>
      <c r="LE126" s="48">
        <f t="shared" si="540"/>
        <v>0</v>
      </c>
      <c r="LF126" s="48">
        <f t="shared" si="540"/>
        <v>0</v>
      </c>
      <c r="LG126" s="48">
        <f t="shared" si="541"/>
        <v>0</v>
      </c>
      <c r="LH126" s="48">
        <f t="shared" si="541"/>
        <v>0</v>
      </c>
      <c r="LI126" s="48">
        <f t="shared" si="541"/>
        <v>0</v>
      </c>
      <c r="LJ126" s="48">
        <f t="shared" si="541"/>
        <v>0</v>
      </c>
      <c r="LK126" s="48">
        <f t="shared" si="541"/>
        <v>0</v>
      </c>
      <c r="LL126" s="48">
        <f t="shared" si="541"/>
        <v>0</v>
      </c>
      <c r="LM126" s="48">
        <f t="shared" si="541"/>
        <v>0</v>
      </c>
      <c r="LN126" s="48">
        <f t="shared" si="541"/>
        <v>0</v>
      </c>
      <c r="LO126" s="48">
        <f t="shared" si="541"/>
        <v>0</v>
      </c>
      <c r="LP126" s="48">
        <f t="shared" si="541"/>
        <v>0</v>
      </c>
      <c r="LQ126" s="48">
        <f t="shared" si="542"/>
        <v>0</v>
      </c>
      <c r="LR126" s="48">
        <f t="shared" si="542"/>
        <v>0</v>
      </c>
      <c r="LS126" s="48">
        <f t="shared" si="542"/>
        <v>0</v>
      </c>
      <c r="LT126" s="48">
        <f t="shared" si="542"/>
        <v>0</v>
      </c>
      <c r="LU126" s="48">
        <f t="shared" si="542"/>
        <v>0</v>
      </c>
      <c r="LV126" s="48">
        <f t="shared" si="542"/>
        <v>0</v>
      </c>
      <c r="LW126" s="48">
        <f t="shared" si="542"/>
        <v>0</v>
      </c>
      <c r="LX126" s="48">
        <f t="shared" si="542"/>
        <v>0</v>
      </c>
      <c r="LY126" s="48">
        <f t="shared" si="542"/>
        <v>0</v>
      </c>
      <c r="LZ126" s="48">
        <f t="shared" si="542"/>
        <v>0</v>
      </c>
      <c r="MA126" s="48">
        <f t="shared" si="543"/>
        <v>0</v>
      </c>
      <c r="MB126" s="48">
        <f t="shared" si="543"/>
        <v>0</v>
      </c>
      <c r="MC126" s="48">
        <f t="shared" si="543"/>
        <v>0</v>
      </c>
      <c r="MD126" s="48">
        <f t="shared" si="543"/>
        <v>0</v>
      </c>
      <c r="ME126" s="48">
        <f t="shared" si="543"/>
        <v>0</v>
      </c>
      <c r="MF126" s="48">
        <f t="shared" si="543"/>
        <v>0</v>
      </c>
      <c r="MG126" s="48">
        <f t="shared" si="543"/>
        <v>0</v>
      </c>
      <c r="MH126" s="48">
        <f t="shared" si="543"/>
        <v>0</v>
      </c>
      <c r="MI126" s="48">
        <f t="shared" si="543"/>
        <v>0</v>
      </c>
      <c r="MJ126" s="48">
        <f t="shared" si="543"/>
        <v>0</v>
      </c>
      <c r="MK126" s="48">
        <f t="shared" si="544"/>
        <v>0</v>
      </c>
      <c r="ML126" s="48">
        <f t="shared" si="544"/>
        <v>0</v>
      </c>
      <c r="MM126" s="48">
        <f t="shared" si="544"/>
        <v>0</v>
      </c>
      <c r="MN126" s="48">
        <f t="shared" si="544"/>
        <v>4.4751983576649488E-5</v>
      </c>
      <c r="MO126" s="48">
        <f t="shared" si="544"/>
        <v>1.1151658490373781E-4</v>
      </c>
      <c r="MP126" s="48">
        <f t="shared" si="544"/>
        <v>2.5595687974807398E-4</v>
      </c>
      <c r="MQ126" s="48">
        <f t="shared" si="544"/>
        <v>5.8604981628922268E-4</v>
      </c>
      <c r="MR126" s="48">
        <f t="shared" si="544"/>
        <v>1.3658629589843377E-3</v>
      </c>
      <c r="MS126" s="48">
        <f t="shared" si="544"/>
        <v>3.2093238342923826E-3</v>
      </c>
      <c r="MT126" s="48">
        <f t="shared" si="544"/>
        <v>7.8504339864859992E-3</v>
      </c>
      <c r="MU126" s="48">
        <f t="shared" si="545"/>
        <v>1.2976985830460603E-2</v>
      </c>
      <c r="MV126" s="48">
        <f t="shared" si="545"/>
        <v>6.7154609757989992E-3</v>
      </c>
      <c r="MW126" s="48">
        <f t="shared" si="545"/>
        <v>0</v>
      </c>
      <c r="MX126" s="48">
        <f t="shared" si="545"/>
        <v>0</v>
      </c>
      <c r="MY126" s="48">
        <f t="shared" si="545"/>
        <v>0</v>
      </c>
      <c r="MZ126" s="48">
        <f t="shared" si="545"/>
        <v>0</v>
      </c>
      <c r="NA126" s="48">
        <f t="shared" si="545"/>
        <v>0</v>
      </c>
      <c r="NB126" s="48">
        <f t="shared" si="545"/>
        <v>0</v>
      </c>
      <c r="NC126" s="48">
        <f t="shared" si="545"/>
        <v>0</v>
      </c>
      <c r="ND126" s="48">
        <f t="shared" si="545"/>
        <v>0</v>
      </c>
      <c r="NE126" s="48">
        <f t="shared" si="546"/>
        <v>0</v>
      </c>
      <c r="NF126" s="48">
        <f t="shared" si="546"/>
        <v>0</v>
      </c>
      <c r="NG126" s="48">
        <f t="shared" si="546"/>
        <v>0</v>
      </c>
      <c r="NH126" s="48">
        <f t="shared" si="546"/>
        <v>0</v>
      </c>
      <c r="NI126" s="48">
        <f t="shared" si="546"/>
        <v>0</v>
      </c>
      <c r="NJ126" s="48">
        <f t="shared" si="546"/>
        <v>0</v>
      </c>
      <c r="NK126" s="48">
        <f t="shared" si="546"/>
        <v>0</v>
      </c>
      <c r="NL126" s="48">
        <f t="shared" si="546"/>
        <v>0</v>
      </c>
      <c r="NM126" s="48">
        <f t="shared" si="546"/>
        <v>0</v>
      </c>
      <c r="NN126" s="48">
        <f t="shared" si="546"/>
        <v>0</v>
      </c>
      <c r="NO126" s="48">
        <f t="shared" si="547"/>
        <v>0</v>
      </c>
      <c r="NP126" s="48">
        <f t="shared" si="547"/>
        <v>0</v>
      </c>
      <c r="NQ126" s="48">
        <f t="shared" si="547"/>
        <v>0</v>
      </c>
      <c r="NR126" s="48">
        <f t="shared" si="547"/>
        <v>0</v>
      </c>
      <c r="NS126" s="48">
        <f t="shared" si="547"/>
        <v>0</v>
      </c>
      <c r="NT126" s="48">
        <f t="shared" si="547"/>
        <v>0</v>
      </c>
      <c r="NU126" s="48">
        <f t="shared" si="547"/>
        <v>0</v>
      </c>
      <c r="NV126" s="48">
        <f t="shared" si="547"/>
        <v>0</v>
      </c>
      <c r="NW126" s="48">
        <f t="shared" si="547"/>
        <v>0</v>
      </c>
      <c r="NX126" s="48">
        <f t="shared" si="547"/>
        <v>0</v>
      </c>
      <c r="NY126" s="48">
        <f t="shared" si="548"/>
        <v>0</v>
      </c>
      <c r="NZ126" s="48">
        <f t="shared" si="548"/>
        <v>0</v>
      </c>
      <c r="OA126" s="48">
        <f t="shared" si="548"/>
        <v>0</v>
      </c>
      <c r="OB126" s="48">
        <f t="shared" si="548"/>
        <v>0</v>
      </c>
      <c r="OC126" s="48">
        <f t="shared" si="548"/>
        <v>0</v>
      </c>
      <c r="OD126" s="48">
        <f t="shared" si="548"/>
        <v>0</v>
      </c>
      <c r="OE126" s="48">
        <f t="shared" si="548"/>
        <v>0</v>
      </c>
      <c r="OF126" s="48">
        <f t="shared" si="548"/>
        <v>0</v>
      </c>
      <c r="OG126" s="48">
        <f t="shared" si="548"/>
        <v>0</v>
      </c>
      <c r="OH126" s="48">
        <f t="shared" si="548"/>
        <v>0</v>
      </c>
      <c r="OI126" s="48">
        <f t="shared" si="549"/>
        <v>0</v>
      </c>
      <c r="OJ126" s="48">
        <f t="shared" si="549"/>
        <v>0</v>
      </c>
      <c r="OK126" s="48">
        <f t="shared" si="549"/>
        <v>0</v>
      </c>
      <c r="OL126" s="48">
        <f t="shared" si="549"/>
        <v>0</v>
      </c>
      <c r="OM126" s="48">
        <f t="shared" si="549"/>
        <v>0</v>
      </c>
      <c r="ON126" s="48">
        <f t="shared" si="549"/>
        <v>0</v>
      </c>
      <c r="OO126" s="48">
        <f t="shared" si="549"/>
        <v>0</v>
      </c>
      <c r="OP126" s="48">
        <f t="shared" si="549"/>
        <v>0</v>
      </c>
      <c r="OQ126" s="48">
        <f t="shared" si="549"/>
        <v>0</v>
      </c>
      <c r="OR126" s="48">
        <f t="shared" si="549"/>
        <v>0</v>
      </c>
      <c r="OS126" s="48">
        <f t="shared" si="550"/>
        <v>0</v>
      </c>
      <c r="OT126" s="48">
        <f t="shared" si="550"/>
        <v>0</v>
      </c>
      <c r="OU126" s="48">
        <f t="shared" si="550"/>
        <v>0</v>
      </c>
      <c r="OV126" s="48">
        <f t="shared" si="550"/>
        <v>0</v>
      </c>
      <c r="OW126" s="48">
        <f t="shared" si="550"/>
        <v>0</v>
      </c>
      <c r="OX126" s="48">
        <f t="shared" si="550"/>
        <v>0</v>
      </c>
      <c r="OY126" s="48">
        <f t="shared" si="550"/>
        <v>0</v>
      </c>
      <c r="OZ126" s="48">
        <f t="shared" si="550"/>
        <v>0</v>
      </c>
      <c r="PA126" s="48">
        <f t="shared" si="550"/>
        <v>0</v>
      </c>
      <c r="PB126" s="48">
        <f t="shared" si="550"/>
        <v>0</v>
      </c>
      <c r="PC126" s="48">
        <f t="shared" si="551"/>
        <v>0</v>
      </c>
      <c r="PD126" s="48">
        <f t="shared" si="551"/>
        <v>0</v>
      </c>
      <c r="PE126" s="48">
        <f t="shared" si="551"/>
        <v>0</v>
      </c>
      <c r="PF126" s="48">
        <f t="shared" si="551"/>
        <v>0</v>
      </c>
      <c r="PG126" s="48">
        <f t="shared" si="551"/>
        <v>0</v>
      </c>
      <c r="PH126" s="48">
        <f t="shared" si="551"/>
        <v>0</v>
      </c>
      <c r="PI126" s="48">
        <f t="shared" si="551"/>
        <v>0</v>
      </c>
      <c r="PJ126" s="48">
        <f t="shared" si="551"/>
        <v>0</v>
      </c>
      <c r="PK126" s="48">
        <f t="shared" si="551"/>
        <v>0</v>
      </c>
      <c r="PL126" s="48">
        <f t="shared" si="551"/>
        <v>0</v>
      </c>
      <c r="PM126" s="48">
        <f t="shared" si="551"/>
        <v>0</v>
      </c>
      <c r="PN126" s="48">
        <f t="shared" si="551"/>
        <v>0</v>
      </c>
    </row>
    <row r="127" spans="1:430" x14ac:dyDescent="0.3">
      <c r="A127" s="67">
        <f>A126+Escenario1!$D$15</f>
        <v>5</v>
      </c>
      <c r="B127" s="20">
        <f>IF(HX4&lt;0,0,Escenario1!HX4)</f>
        <v>0</v>
      </c>
      <c r="C127" s="20">
        <f t="shared" ref="C127:C190" si="558">AB4</f>
        <v>0</v>
      </c>
      <c r="D127" s="20">
        <f t="shared" si="552"/>
        <v>0</v>
      </c>
      <c r="E127" s="20">
        <f>ROUND(IF($A127=0,0,$D127+E126-IF($A126=0,0,L126*($A127-$A126)*0.06)),4)</f>
        <v>0</v>
      </c>
      <c r="F127" s="11" cm="1">
        <f t="array" ref="F127">INDEX($A$71:$A$75,MATCH(E127,$B$71:$B$75,1))+(E127-INDEX($B$71:$B$75,MATCH(E127,$B$71:$B$75,1)))*(INDEX($A$71:$A$75,MATCH(E127,$B$71:$B$75,1)+IF(E127&gt;MAX($B$71:$B$75),0,1))-INDEX($A$71:$A$75,MATCH(E127,$B$71:$B$75,1)+IF(E127&gt;MAX($B$71:$B$75),1,0)))/(INDEX($B$71:$B$75,MATCH(E127,$B$71:$B$75,1)+IF(E127&gt;MAX($B$71:$B$75),0,1))-INDEX($B$71:$B$75,MATCH(E127,$B$71:$B$75,1)+IF(E127&gt;MAX($B$71:$B$75),-1,0)))</f>
        <v>0</v>
      </c>
      <c r="G127" s="59">
        <f t="shared" si="553"/>
        <v>0</v>
      </c>
      <c r="H127" s="59">
        <f t="shared" si="554"/>
        <v>0</v>
      </c>
      <c r="I127" s="59">
        <f t="shared" si="555"/>
        <v>0</v>
      </c>
      <c r="J127" s="20">
        <f t="shared" si="556"/>
        <v>0</v>
      </c>
      <c r="K127" s="20">
        <f>IF(OR($H$79&lt;=0,F127-$H$79&lt;=0),0,2/3*(0.602+0.0832*(F127-$H$79)/$H$79)*$I$79*SQRT(2*9.81)*(F127-$H$79+0.0012)^(3/2))*1000</f>
        <v>0</v>
      </c>
      <c r="L127" s="20">
        <f>IF((G127+H127+I127+K127)*($A128-$A127)*0.06&gt;E127,E127/($A128-$A127)/0.06,G127+H127+I127+K127)</f>
        <v>0</v>
      </c>
      <c r="M127" s="20" t="str">
        <f>IF(COUNT($A$126:$A127)&lt;MATCH($E$84,L$126:L$585,0),"",ROUND(L127,2))</f>
        <v/>
      </c>
      <c r="N127" s="20">
        <f>IF($A127=0,0,$D127+N126-IF($A126=0,0,R126*($A127-$A126)*0.06))</f>
        <v>0</v>
      </c>
      <c r="O127" s="11" cm="1">
        <f t="array" ref="O127">INDEX($A$71:$A$75,MATCH(N127,$B$71:$B$75,1))+(N127-INDEX($B$71:$B$75,MATCH(N127,$B$71:$B$75,1)))*(INDEX($A$71:$A$75,MATCH(N127,$B$71:$B$75,1)+1)-INDEX($A$71:$A$75,MATCH(N127,$B$71:$B$75,1)))/(INDEX($B$71:$B$75,MATCH(N127,$B$71:$B$75,1)+1)-INDEX($B$71:$B$75,MATCH(N127,$B$71:$B$75,1)))</f>
        <v>0</v>
      </c>
      <c r="P127" s="20" cm="1">
        <f t="array" ref="P127">INDEX(Curva_vortex[Caudal (L/s)],MATCH(O127,Curva_vortex[Altura lamina de agua H (m)],1))+(O127-INDEX(Curva_vortex[Altura lamina de agua H (m)],MATCH(O127,Curva_vortex[Altura lamina de agua H (m)],1)))*(INDEX(Curva_vortex[Caudal (L/s)],MATCH(O127,Curva_vortex[Altura lamina de agua H (m)],1)+IF(O127&gt;MAX(Curva_vortex[Altura lamina de agua H (m)]),0,1))-INDEX(Curva_vortex[Caudal (L/s)],MATCH(O127,Curva_vortex[Altura lamina de agua H (m)],1)+IF(O127&gt;MAX(Curva_vortex[Altura lamina de agua H (m)]),-1,0)))/(INDEX(Curva_vortex[Altura lamina de agua H (m)],MATCH(O127,Curva_vortex[Altura lamina de agua H (m)],1)+IF(O127&gt;MAX(Curva_vortex[Altura lamina de agua H (m)]),0,1))-INDEX(Curva_vortex[Altura lamina de agua H (m)],MATCH(O127,Curva_vortex[Altura lamina de agua H (m)],1)+IF(O127&gt;MAX(Curva_vortex[Altura lamina de agua H (m)]),-1,0)))</f>
        <v>0</v>
      </c>
      <c r="Q127" s="20">
        <f t="shared" si="557"/>
        <v>0</v>
      </c>
      <c r="R127" s="20" cm="1">
        <f t="array" ref="R127">INDEX(Curva_vortex[Caudal (L/s)],MATCH(O127,Curva_vortex[Altura lamina de agua H (m)],1))+(O127-INDEX(Curva_vortex[Altura lamina de agua H (m)],MATCH(O127,Curva_vortex[Altura lamina de agua H (m)],1)))*(INDEX(Curva_vortex[Caudal (L/s)],MATCH(O127,Curva_vortex[Altura lamina de agua H (m)],1)+IF(O127&gt;MAX(Curva_vortex[Altura lamina de agua H (m)]),0,1))-INDEX(Curva_vortex[Caudal (L/s)],MATCH(O127,Curva_vortex[Altura lamina de agua H (m)],1)+IF(O127&gt;MAX(Curva_vortex[Altura lamina de agua H (m)]),-1,0)))/(INDEX(Curva_vortex[Altura lamina de agua H (m)],MATCH(O127,Curva_vortex[Altura lamina de agua H (m)],1)+IF(O127&gt;MAX(Curva_vortex[Altura lamina de agua H (m)]),0,1))-INDEX(Curva_vortex[Altura lamina de agua H (m)],MATCH(O127,Curva_vortex[Altura lamina de agua H (m)],1)+IF(O127&gt;MAX(Curva_vortex[Altura lamina de agua H (m)]),-1,0)))+Q127</f>
        <v>0</v>
      </c>
      <c r="S127" s="20" t="str">
        <f>IF(COUNT($A$126:$A127)&lt;MATCH($E$117,R$126:R$585,0),"",ROUND(R127,2))</f>
        <v/>
      </c>
      <c r="W127" s="46">
        <v>124</v>
      </c>
      <c r="X127" s="49">
        <f t="shared" si="308"/>
        <v>620</v>
      </c>
      <c r="Y127" s="52" t="str">
        <f t="shared" si="430"/>
        <v/>
      </c>
      <c r="Z127" s="63">
        <f t="shared" si="431"/>
        <v>0</v>
      </c>
      <c r="AA127" s="50">
        <f t="shared" si="474"/>
        <v>0</v>
      </c>
      <c r="AB127" s="50">
        <v>0</v>
      </c>
      <c r="AC127" s="62">
        <f t="shared" si="435"/>
        <v>211.7758949671387</v>
      </c>
      <c r="AD127" s="54"/>
      <c r="AE127" s="46">
        <v>125</v>
      </c>
      <c r="AF127" s="51">
        <f t="shared" si="432"/>
        <v>0</v>
      </c>
      <c r="AG127" s="51">
        <f t="shared" si="514"/>
        <v>0</v>
      </c>
      <c r="AH127" s="51">
        <f t="shared" si="514"/>
        <v>0</v>
      </c>
      <c r="AI127" s="51">
        <f t="shared" si="514"/>
        <v>0</v>
      </c>
      <c r="AJ127" s="51">
        <f t="shared" si="514"/>
        <v>0</v>
      </c>
      <c r="AK127" s="51">
        <f t="shared" si="514"/>
        <v>0</v>
      </c>
      <c r="AL127" s="51">
        <f t="shared" si="514"/>
        <v>0</v>
      </c>
      <c r="AM127" s="51">
        <f t="shared" si="514"/>
        <v>0</v>
      </c>
      <c r="AN127" s="51">
        <f t="shared" si="514"/>
        <v>0</v>
      </c>
      <c r="AO127" s="51">
        <f t="shared" si="514"/>
        <v>0</v>
      </c>
      <c r="AP127" s="51">
        <f t="shared" si="514"/>
        <v>0</v>
      </c>
      <c r="AQ127" s="51">
        <f t="shared" si="515"/>
        <v>0</v>
      </c>
      <c r="AR127" s="51">
        <f t="shared" si="515"/>
        <v>0</v>
      </c>
      <c r="AS127" s="51">
        <f t="shared" si="515"/>
        <v>0</v>
      </c>
      <c r="AT127" s="51">
        <f t="shared" si="515"/>
        <v>0</v>
      </c>
      <c r="AU127" s="51">
        <f t="shared" si="515"/>
        <v>0</v>
      </c>
      <c r="AV127" s="51">
        <f t="shared" si="515"/>
        <v>0</v>
      </c>
      <c r="AW127" s="51">
        <f t="shared" si="515"/>
        <v>0</v>
      </c>
      <c r="AX127" s="51">
        <f t="shared" si="515"/>
        <v>0</v>
      </c>
      <c r="AY127" s="51">
        <f t="shared" si="515"/>
        <v>0</v>
      </c>
      <c r="AZ127" s="51">
        <f t="shared" si="515"/>
        <v>0</v>
      </c>
      <c r="BA127" s="51">
        <f t="shared" si="516"/>
        <v>0</v>
      </c>
      <c r="BB127" s="51">
        <f t="shared" si="516"/>
        <v>0</v>
      </c>
      <c r="BC127" s="51">
        <f t="shared" si="516"/>
        <v>0</v>
      </c>
      <c r="BD127" s="51">
        <f t="shared" si="516"/>
        <v>0</v>
      </c>
      <c r="BE127" s="51">
        <f t="shared" si="516"/>
        <v>0</v>
      </c>
      <c r="BF127" s="51">
        <f t="shared" si="516"/>
        <v>0</v>
      </c>
      <c r="BG127" s="51">
        <f t="shared" si="516"/>
        <v>0</v>
      </c>
      <c r="BH127" s="51">
        <f t="shared" si="516"/>
        <v>0</v>
      </c>
      <c r="BI127" s="51">
        <f t="shared" si="516"/>
        <v>0</v>
      </c>
      <c r="BJ127" s="51">
        <f t="shared" si="516"/>
        <v>0</v>
      </c>
      <c r="BK127" s="51">
        <f t="shared" si="517"/>
        <v>0</v>
      </c>
      <c r="BL127" s="51">
        <f t="shared" si="517"/>
        <v>0</v>
      </c>
      <c r="BM127" s="51">
        <f t="shared" si="517"/>
        <v>0</v>
      </c>
      <c r="BN127" s="51">
        <f t="shared" si="517"/>
        <v>0</v>
      </c>
      <c r="BO127" s="51">
        <f t="shared" si="517"/>
        <v>0</v>
      </c>
      <c r="BP127" s="51">
        <f t="shared" si="517"/>
        <v>0</v>
      </c>
      <c r="BQ127" s="51">
        <f t="shared" si="517"/>
        <v>0</v>
      </c>
      <c r="BR127" s="51">
        <f t="shared" si="517"/>
        <v>0</v>
      </c>
      <c r="BS127" s="51">
        <f t="shared" si="517"/>
        <v>0</v>
      </c>
      <c r="BT127" s="51">
        <f t="shared" si="517"/>
        <v>0</v>
      </c>
      <c r="BU127" s="51">
        <f t="shared" si="518"/>
        <v>0</v>
      </c>
      <c r="BV127" s="51">
        <f t="shared" si="518"/>
        <v>0</v>
      </c>
      <c r="BW127" s="51">
        <f t="shared" si="518"/>
        <v>0</v>
      </c>
      <c r="BX127" s="51">
        <f t="shared" si="518"/>
        <v>0</v>
      </c>
      <c r="BY127" s="51">
        <f t="shared" si="518"/>
        <v>0</v>
      </c>
      <c r="BZ127" s="51">
        <f t="shared" si="518"/>
        <v>0</v>
      </c>
      <c r="CA127" s="51">
        <f t="shared" si="518"/>
        <v>0</v>
      </c>
      <c r="CB127" s="51">
        <f t="shared" si="518"/>
        <v>0</v>
      </c>
      <c r="CC127" s="51">
        <f t="shared" si="518"/>
        <v>0</v>
      </c>
      <c r="CD127" s="51">
        <f t="shared" si="518"/>
        <v>0</v>
      </c>
      <c r="CE127" s="51">
        <f t="shared" si="519"/>
        <v>0</v>
      </c>
      <c r="CF127" s="51">
        <f t="shared" si="519"/>
        <v>0</v>
      </c>
      <c r="CG127" s="51">
        <f t="shared" si="519"/>
        <v>0</v>
      </c>
      <c r="CH127" s="51">
        <f t="shared" si="519"/>
        <v>0</v>
      </c>
      <c r="CI127" s="51">
        <f t="shared" si="519"/>
        <v>0</v>
      </c>
      <c r="CJ127" s="51">
        <f t="shared" si="519"/>
        <v>0</v>
      </c>
      <c r="CK127" s="51">
        <f t="shared" si="519"/>
        <v>0</v>
      </c>
      <c r="CL127" s="51">
        <f t="shared" si="519"/>
        <v>0</v>
      </c>
      <c r="CM127" s="51">
        <f t="shared" si="519"/>
        <v>0</v>
      </c>
      <c r="CN127" s="51">
        <f t="shared" si="519"/>
        <v>0</v>
      </c>
      <c r="CO127" s="51">
        <f t="shared" si="520"/>
        <v>0</v>
      </c>
      <c r="CP127" s="51">
        <f t="shared" si="520"/>
        <v>0</v>
      </c>
      <c r="CQ127" s="51">
        <f t="shared" si="520"/>
        <v>0</v>
      </c>
      <c r="CR127" s="51">
        <f t="shared" si="520"/>
        <v>0</v>
      </c>
      <c r="CS127" s="51">
        <f t="shared" si="520"/>
        <v>0</v>
      </c>
      <c r="CT127" s="51">
        <f t="shared" si="520"/>
        <v>0</v>
      </c>
      <c r="CU127" s="51">
        <f t="shared" si="520"/>
        <v>0</v>
      </c>
      <c r="CV127" s="51">
        <f t="shared" si="520"/>
        <v>0</v>
      </c>
      <c r="CW127" s="51">
        <f t="shared" si="520"/>
        <v>0</v>
      </c>
      <c r="CX127" s="51">
        <f t="shared" si="520"/>
        <v>0</v>
      </c>
      <c r="CY127" s="51">
        <f t="shared" si="521"/>
        <v>0</v>
      </c>
      <c r="CZ127" s="51">
        <f t="shared" si="521"/>
        <v>0</v>
      </c>
      <c r="DA127" s="51">
        <f t="shared" si="521"/>
        <v>0</v>
      </c>
      <c r="DB127" s="51">
        <f t="shared" si="521"/>
        <v>0</v>
      </c>
      <c r="DC127" s="51">
        <f t="shared" si="521"/>
        <v>0</v>
      </c>
      <c r="DD127" s="51">
        <f t="shared" si="521"/>
        <v>0</v>
      </c>
      <c r="DE127" s="51">
        <f t="shared" si="521"/>
        <v>0</v>
      </c>
      <c r="DF127" s="51">
        <f t="shared" si="521"/>
        <v>0</v>
      </c>
      <c r="DG127" s="51">
        <f t="shared" si="521"/>
        <v>0</v>
      </c>
      <c r="DH127" s="51">
        <f t="shared" si="521"/>
        <v>0</v>
      </c>
      <c r="DI127" s="51">
        <f t="shared" si="522"/>
        <v>0</v>
      </c>
      <c r="DJ127" s="51">
        <f t="shared" si="522"/>
        <v>0</v>
      </c>
      <c r="DK127" s="51">
        <f t="shared" si="522"/>
        <v>0</v>
      </c>
      <c r="DL127" s="51">
        <f t="shared" si="522"/>
        <v>0</v>
      </c>
      <c r="DM127" s="51">
        <f t="shared" si="522"/>
        <v>0</v>
      </c>
      <c r="DN127" s="51">
        <f t="shared" si="522"/>
        <v>0</v>
      </c>
      <c r="DO127" s="51">
        <f t="shared" si="522"/>
        <v>0</v>
      </c>
      <c r="DP127" s="51">
        <f t="shared" si="522"/>
        <v>0</v>
      </c>
      <c r="DQ127" s="51">
        <f t="shared" si="522"/>
        <v>0</v>
      </c>
      <c r="DR127" s="51">
        <f t="shared" si="522"/>
        <v>0</v>
      </c>
      <c r="DS127" s="51">
        <f t="shared" si="523"/>
        <v>0</v>
      </c>
      <c r="DT127" s="51">
        <f t="shared" si="523"/>
        <v>0</v>
      </c>
      <c r="DU127" s="51">
        <f t="shared" si="523"/>
        <v>0</v>
      </c>
      <c r="DV127" s="51">
        <f t="shared" si="523"/>
        <v>0</v>
      </c>
      <c r="DW127" s="51">
        <f t="shared" si="523"/>
        <v>0</v>
      </c>
      <c r="DX127" s="51">
        <f t="shared" si="523"/>
        <v>0</v>
      </c>
      <c r="DY127" s="51">
        <f t="shared" si="523"/>
        <v>0</v>
      </c>
      <c r="DZ127" s="51">
        <f t="shared" si="523"/>
        <v>0</v>
      </c>
      <c r="EA127" s="51">
        <f t="shared" si="523"/>
        <v>0</v>
      </c>
      <c r="EB127" s="51">
        <f t="shared" si="523"/>
        <v>0</v>
      </c>
      <c r="EC127" s="51">
        <f t="shared" si="524"/>
        <v>0</v>
      </c>
      <c r="ED127" s="51">
        <f t="shared" si="524"/>
        <v>0</v>
      </c>
      <c r="EE127" s="51">
        <f t="shared" si="524"/>
        <v>0</v>
      </c>
      <c r="EF127" s="51">
        <f t="shared" si="524"/>
        <v>1.4372901692793086E-5</v>
      </c>
      <c r="EG127" s="51">
        <f t="shared" si="524"/>
        <v>2.7857067307628778E-5</v>
      </c>
      <c r="EH127" s="51">
        <f t="shared" si="524"/>
        <v>4.1075027703360157E-5</v>
      </c>
      <c r="EI127" s="51">
        <f t="shared" si="524"/>
        <v>5.9699549011322866E-5</v>
      </c>
      <c r="EJ127" s="51">
        <f t="shared" si="524"/>
        <v>8.7540741517313391E-5</v>
      </c>
      <c r="EK127" s="51">
        <f t="shared" si="524"/>
        <v>1.2837388479443857E-4</v>
      </c>
      <c r="EL127" s="51">
        <f t="shared" si="524"/>
        <v>1.8776725283595457E-4</v>
      </c>
      <c r="EM127" s="51">
        <f t="shared" si="525"/>
        <v>2.7490993918839258E-4</v>
      </c>
      <c r="EN127" s="51">
        <f t="shared" si="525"/>
        <v>4.0443968208431289E-4</v>
      </c>
      <c r="EO127" s="51">
        <f t="shared" si="525"/>
        <v>5.9827068957529241E-4</v>
      </c>
      <c r="EP127" s="51">
        <f t="shared" si="525"/>
        <v>8.8742146466493359E-4</v>
      </c>
      <c r="EQ127" s="51">
        <f t="shared" si="525"/>
        <v>1.3138426304416823E-3</v>
      </c>
      <c r="ER127" s="51">
        <f t="shared" si="525"/>
        <v>1.9322447552118155E-3</v>
      </c>
      <c r="ES127" s="51">
        <f t="shared" si="525"/>
        <v>2.9578823769679957E-3</v>
      </c>
      <c r="ET127" s="51">
        <f t="shared" si="525"/>
        <v>4.3725776573519236E-3</v>
      </c>
      <c r="EU127" s="51">
        <f t="shared" si="525"/>
        <v>5.6037913669719245E-3</v>
      </c>
      <c r="EV127" s="51">
        <f t="shared" si="525"/>
        <v>6.0067150249743864E-3</v>
      </c>
      <c r="EW127" s="51">
        <f t="shared" si="526"/>
        <v>5.0334268353983951E-3</v>
      </c>
      <c r="EX127" s="51">
        <f t="shared" si="526"/>
        <v>2.648818732339102E-3</v>
      </c>
      <c r="EY127" s="51">
        <f t="shared" si="526"/>
        <v>7.6072713075802073E-4</v>
      </c>
      <c r="EZ127" s="51">
        <f t="shared" si="526"/>
        <v>0</v>
      </c>
      <c r="FA127" s="51">
        <f t="shared" si="526"/>
        <v>0</v>
      </c>
      <c r="FB127" s="51">
        <f t="shared" si="526"/>
        <v>0</v>
      </c>
      <c r="FC127" s="51">
        <f t="shared" si="526"/>
        <v>0</v>
      </c>
      <c r="FD127" s="51">
        <f t="shared" si="526"/>
        <v>0</v>
      </c>
      <c r="FE127" s="51">
        <f t="shared" si="526"/>
        <v>0</v>
      </c>
      <c r="FF127" s="51">
        <f t="shared" si="526"/>
        <v>0</v>
      </c>
      <c r="FG127" s="51">
        <f t="shared" si="527"/>
        <v>0</v>
      </c>
      <c r="FH127" s="51">
        <f t="shared" si="527"/>
        <v>0</v>
      </c>
      <c r="FI127" s="51">
        <f t="shared" si="527"/>
        <v>0</v>
      </c>
      <c r="FJ127" s="51">
        <f t="shared" si="527"/>
        <v>0</v>
      </c>
      <c r="FK127" s="51">
        <f t="shared" si="527"/>
        <v>0</v>
      </c>
      <c r="FL127" s="51">
        <f t="shared" si="527"/>
        <v>0</v>
      </c>
      <c r="FM127" s="51">
        <f t="shared" si="527"/>
        <v>0</v>
      </c>
      <c r="FN127" s="51">
        <f t="shared" si="527"/>
        <v>0</v>
      </c>
      <c r="FO127" s="51">
        <f t="shared" si="527"/>
        <v>0</v>
      </c>
      <c r="FP127" s="51">
        <f t="shared" si="527"/>
        <v>0</v>
      </c>
      <c r="FQ127" s="51">
        <f t="shared" si="528"/>
        <v>0</v>
      </c>
      <c r="FR127" s="51">
        <f t="shared" si="528"/>
        <v>0</v>
      </c>
      <c r="FS127" s="51">
        <f t="shared" si="528"/>
        <v>0</v>
      </c>
      <c r="FT127" s="51">
        <f t="shared" si="528"/>
        <v>0</v>
      </c>
      <c r="FU127" s="51">
        <f t="shared" si="528"/>
        <v>0</v>
      </c>
      <c r="FV127" s="51">
        <f t="shared" si="528"/>
        <v>0</v>
      </c>
      <c r="FW127" s="51">
        <f t="shared" si="528"/>
        <v>0</v>
      </c>
      <c r="FX127" s="51">
        <f t="shared" si="528"/>
        <v>0</v>
      </c>
      <c r="FY127" s="51">
        <f t="shared" si="528"/>
        <v>0</v>
      </c>
      <c r="FZ127" s="51">
        <f t="shared" si="528"/>
        <v>0</v>
      </c>
      <c r="GA127" s="51">
        <f t="shared" si="529"/>
        <v>0</v>
      </c>
      <c r="GB127" s="51">
        <f t="shared" si="529"/>
        <v>0</v>
      </c>
      <c r="GC127" s="51">
        <f t="shared" si="529"/>
        <v>0</v>
      </c>
      <c r="GD127" s="51">
        <f t="shared" si="529"/>
        <v>0</v>
      </c>
      <c r="GE127" s="51">
        <f t="shared" si="529"/>
        <v>0</v>
      </c>
      <c r="GF127" s="51">
        <f t="shared" si="529"/>
        <v>0</v>
      </c>
      <c r="GG127" s="51">
        <f t="shared" si="529"/>
        <v>0</v>
      </c>
      <c r="GH127" s="51">
        <f t="shared" si="529"/>
        <v>0</v>
      </c>
      <c r="GI127" s="51">
        <f t="shared" si="529"/>
        <v>0</v>
      </c>
      <c r="GJ127" s="51">
        <f t="shared" si="529"/>
        <v>0</v>
      </c>
      <c r="GK127" s="51">
        <f t="shared" si="530"/>
        <v>0</v>
      </c>
      <c r="GL127" s="51">
        <f t="shared" si="530"/>
        <v>0</v>
      </c>
      <c r="GM127" s="51">
        <f t="shared" si="530"/>
        <v>0</v>
      </c>
      <c r="GN127" s="51">
        <f t="shared" si="530"/>
        <v>0</v>
      </c>
      <c r="GO127" s="51">
        <f t="shared" si="530"/>
        <v>0</v>
      </c>
      <c r="GP127" s="51">
        <f t="shared" si="530"/>
        <v>0</v>
      </c>
      <c r="GQ127" s="51">
        <f t="shared" si="530"/>
        <v>0</v>
      </c>
      <c r="GR127" s="51">
        <f t="shared" si="530"/>
        <v>0</v>
      </c>
      <c r="GS127" s="51">
        <f t="shared" si="530"/>
        <v>0</v>
      </c>
      <c r="GT127" s="51">
        <f t="shared" si="530"/>
        <v>0</v>
      </c>
      <c r="GU127" s="51">
        <f t="shared" si="531"/>
        <v>0</v>
      </c>
      <c r="GV127" s="51">
        <f t="shared" si="531"/>
        <v>0</v>
      </c>
      <c r="GW127" s="51">
        <f t="shared" si="531"/>
        <v>0</v>
      </c>
      <c r="GX127" s="51">
        <f t="shared" si="531"/>
        <v>0</v>
      </c>
      <c r="GY127" s="51">
        <f t="shared" si="531"/>
        <v>0</v>
      </c>
      <c r="GZ127" s="51">
        <f t="shared" si="531"/>
        <v>0</v>
      </c>
      <c r="HA127" s="51">
        <f t="shared" si="531"/>
        <v>0</v>
      </c>
      <c r="HB127" s="51">
        <f t="shared" si="531"/>
        <v>0</v>
      </c>
      <c r="HC127" s="51">
        <f t="shared" si="531"/>
        <v>0</v>
      </c>
      <c r="HD127" s="51">
        <f t="shared" si="531"/>
        <v>0</v>
      </c>
      <c r="HE127" s="51">
        <f t="shared" si="532"/>
        <v>0</v>
      </c>
      <c r="HF127" s="51">
        <f t="shared" si="532"/>
        <v>0</v>
      </c>
      <c r="HG127" s="51">
        <f t="shared" si="532"/>
        <v>0</v>
      </c>
      <c r="HH127" s="51">
        <f t="shared" si="532"/>
        <v>0</v>
      </c>
      <c r="HI127" s="51">
        <f t="shared" si="532"/>
        <v>0</v>
      </c>
      <c r="HJ127" s="51">
        <f t="shared" si="532"/>
        <v>0</v>
      </c>
      <c r="HK127" s="51">
        <f t="shared" si="532"/>
        <v>0</v>
      </c>
      <c r="HL127" s="51">
        <f t="shared" si="532"/>
        <v>0</v>
      </c>
      <c r="HM127" s="51">
        <f t="shared" si="532"/>
        <v>0</v>
      </c>
      <c r="HN127" s="51">
        <f t="shared" si="532"/>
        <v>0</v>
      </c>
      <c r="HO127" s="51">
        <f t="shared" si="532"/>
        <v>0</v>
      </c>
      <c r="HP127" s="51">
        <f t="shared" si="532"/>
        <v>0</v>
      </c>
      <c r="HR127" s="46">
        <v>124</v>
      </c>
      <c r="HS127" s="49">
        <f t="shared" si="310"/>
        <v>620</v>
      </c>
      <c r="HT127" s="52" t="str">
        <f t="shared" si="311"/>
        <v/>
      </c>
      <c r="HU127" s="63">
        <f t="shared" si="312"/>
        <v>0</v>
      </c>
      <c r="HV127" s="50">
        <f t="shared" si="475"/>
        <v>0</v>
      </c>
      <c r="HW127" s="50" t="str">
        <f t="shared" si="433"/>
        <v>10:20</v>
      </c>
      <c r="HX127" s="50">
        <v>0</v>
      </c>
      <c r="HY127" s="62">
        <f>HY126+HX127*Escenario1!$D$15*0.06</f>
        <v>468.72665229745769</v>
      </c>
      <c r="HZ127" s="50">
        <f t="shared" si="313"/>
        <v>0</v>
      </c>
      <c r="IA127" s="64">
        <f>IA126+HZ127*Escenario1!$D$15*0.06</f>
        <v>258.16395932323189</v>
      </c>
      <c r="IB127" s="54"/>
      <c r="IC127" s="47">
        <v>125</v>
      </c>
      <c r="ID127" s="48">
        <f t="shared" si="434"/>
        <v>0</v>
      </c>
      <c r="IE127" s="48">
        <f t="shared" si="533"/>
        <v>0</v>
      </c>
      <c r="IF127" s="48">
        <f t="shared" si="533"/>
        <v>0</v>
      </c>
      <c r="IG127" s="48">
        <f t="shared" si="533"/>
        <v>0</v>
      </c>
      <c r="IH127" s="48">
        <f t="shared" si="533"/>
        <v>0</v>
      </c>
      <c r="II127" s="48">
        <f t="shared" si="533"/>
        <v>0</v>
      </c>
      <c r="IJ127" s="48">
        <f t="shared" si="533"/>
        <v>0</v>
      </c>
      <c r="IK127" s="48">
        <f t="shared" si="533"/>
        <v>0</v>
      </c>
      <c r="IL127" s="48">
        <f t="shared" si="533"/>
        <v>0</v>
      </c>
      <c r="IM127" s="48">
        <f t="shared" si="533"/>
        <v>0</v>
      </c>
      <c r="IN127" s="48">
        <f t="shared" si="533"/>
        <v>0</v>
      </c>
      <c r="IO127" s="48">
        <f t="shared" si="534"/>
        <v>0</v>
      </c>
      <c r="IP127" s="48">
        <f t="shared" si="534"/>
        <v>0</v>
      </c>
      <c r="IQ127" s="48">
        <f t="shared" si="534"/>
        <v>0</v>
      </c>
      <c r="IR127" s="48">
        <f t="shared" si="534"/>
        <v>0</v>
      </c>
      <c r="IS127" s="48">
        <f t="shared" si="534"/>
        <v>0</v>
      </c>
      <c r="IT127" s="48">
        <f t="shared" si="534"/>
        <v>0</v>
      </c>
      <c r="IU127" s="48">
        <f t="shared" si="534"/>
        <v>0</v>
      </c>
      <c r="IV127" s="48">
        <f t="shared" si="534"/>
        <v>0</v>
      </c>
      <c r="IW127" s="48">
        <f t="shared" si="534"/>
        <v>0</v>
      </c>
      <c r="IX127" s="48">
        <f t="shared" si="534"/>
        <v>0</v>
      </c>
      <c r="IY127" s="48">
        <f t="shared" si="535"/>
        <v>0</v>
      </c>
      <c r="IZ127" s="48">
        <f t="shared" si="535"/>
        <v>0</v>
      </c>
      <c r="JA127" s="48">
        <f t="shared" si="535"/>
        <v>0</v>
      </c>
      <c r="JB127" s="48">
        <f t="shared" si="535"/>
        <v>0</v>
      </c>
      <c r="JC127" s="48">
        <f t="shared" si="535"/>
        <v>0</v>
      </c>
      <c r="JD127" s="48">
        <f t="shared" si="535"/>
        <v>0</v>
      </c>
      <c r="JE127" s="48">
        <f t="shared" si="535"/>
        <v>0</v>
      </c>
      <c r="JF127" s="48">
        <f t="shared" si="535"/>
        <v>0</v>
      </c>
      <c r="JG127" s="48">
        <f t="shared" si="535"/>
        <v>0</v>
      </c>
      <c r="JH127" s="48">
        <f t="shared" si="535"/>
        <v>0</v>
      </c>
      <c r="JI127" s="48">
        <f t="shared" si="536"/>
        <v>0</v>
      </c>
      <c r="JJ127" s="48">
        <f t="shared" si="536"/>
        <v>0</v>
      </c>
      <c r="JK127" s="48">
        <f t="shared" si="536"/>
        <v>0</v>
      </c>
      <c r="JL127" s="48">
        <f t="shared" si="536"/>
        <v>0</v>
      </c>
      <c r="JM127" s="48">
        <f t="shared" si="536"/>
        <v>0</v>
      </c>
      <c r="JN127" s="48">
        <f t="shared" si="536"/>
        <v>0</v>
      </c>
      <c r="JO127" s="48">
        <f t="shared" si="536"/>
        <v>0</v>
      </c>
      <c r="JP127" s="48">
        <f t="shared" si="536"/>
        <v>0</v>
      </c>
      <c r="JQ127" s="48">
        <f t="shared" si="536"/>
        <v>0</v>
      </c>
      <c r="JR127" s="48">
        <f t="shared" si="536"/>
        <v>0</v>
      </c>
      <c r="JS127" s="48">
        <f t="shared" si="537"/>
        <v>0</v>
      </c>
      <c r="JT127" s="48">
        <f t="shared" si="537"/>
        <v>0</v>
      </c>
      <c r="JU127" s="48">
        <f t="shared" si="537"/>
        <v>0</v>
      </c>
      <c r="JV127" s="48">
        <f t="shared" si="537"/>
        <v>0</v>
      </c>
      <c r="JW127" s="48">
        <f t="shared" si="537"/>
        <v>0</v>
      </c>
      <c r="JX127" s="48">
        <f t="shared" si="537"/>
        <v>0</v>
      </c>
      <c r="JY127" s="48">
        <f t="shared" si="537"/>
        <v>0</v>
      </c>
      <c r="JZ127" s="48">
        <f t="shared" si="537"/>
        <v>0</v>
      </c>
      <c r="KA127" s="48">
        <f t="shared" si="537"/>
        <v>0</v>
      </c>
      <c r="KB127" s="48">
        <f t="shared" si="537"/>
        <v>0</v>
      </c>
      <c r="KC127" s="48">
        <f t="shared" si="538"/>
        <v>0</v>
      </c>
      <c r="KD127" s="48">
        <f t="shared" si="538"/>
        <v>0</v>
      </c>
      <c r="KE127" s="48">
        <f t="shared" si="538"/>
        <v>0</v>
      </c>
      <c r="KF127" s="48">
        <f t="shared" si="538"/>
        <v>0</v>
      </c>
      <c r="KG127" s="48">
        <f t="shared" si="538"/>
        <v>0</v>
      </c>
      <c r="KH127" s="48">
        <f t="shared" si="538"/>
        <v>0</v>
      </c>
      <c r="KI127" s="48">
        <f t="shared" si="538"/>
        <v>0</v>
      </c>
      <c r="KJ127" s="48">
        <f t="shared" si="538"/>
        <v>0</v>
      </c>
      <c r="KK127" s="48">
        <f t="shared" si="538"/>
        <v>0</v>
      </c>
      <c r="KL127" s="48">
        <f t="shared" si="538"/>
        <v>0</v>
      </c>
      <c r="KM127" s="48">
        <f t="shared" si="539"/>
        <v>0</v>
      </c>
      <c r="KN127" s="48">
        <f t="shared" si="539"/>
        <v>0</v>
      </c>
      <c r="KO127" s="48">
        <f t="shared" si="539"/>
        <v>0</v>
      </c>
      <c r="KP127" s="48">
        <f t="shared" si="539"/>
        <v>0</v>
      </c>
      <c r="KQ127" s="48">
        <f t="shared" si="539"/>
        <v>0</v>
      </c>
      <c r="KR127" s="48">
        <f t="shared" si="539"/>
        <v>0</v>
      </c>
      <c r="KS127" s="48">
        <f t="shared" si="539"/>
        <v>0</v>
      </c>
      <c r="KT127" s="48">
        <f t="shared" si="539"/>
        <v>0</v>
      </c>
      <c r="KU127" s="48">
        <f t="shared" si="539"/>
        <v>0</v>
      </c>
      <c r="KV127" s="48">
        <f t="shared" si="539"/>
        <v>0</v>
      </c>
      <c r="KW127" s="48">
        <f t="shared" si="540"/>
        <v>0</v>
      </c>
      <c r="KX127" s="48">
        <f t="shared" si="540"/>
        <v>0</v>
      </c>
      <c r="KY127" s="48">
        <f t="shared" si="540"/>
        <v>0</v>
      </c>
      <c r="KZ127" s="48">
        <f t="shared" si="540"/>
        <v>0</v>
      </c>
      <c r="LA127" s="48">
        <f t="shared" si="540"/>
        <v>0</v>
      </c>
      <c r="LB127" s="48">
        <f t="shared" si="540"/>
        <v>0</v>
      </c>
      <c r="LC127" s="48">
        <f t="shared" si="540"/>
        <v>0</v>
      </c>
      <c r="LD127" s="48">
        <f t="shared" si="540"/>
        <v>0</v>
      </c>
      <c r="LE127" s="48">
        <f t="shared" si="540"/>
        <v>0</v>
      </c>
      <c r="LF127" s="48">
        <f t="shared" si="540"/>
        <v>0</v>
      </c>
      <c r="LG127" s="48">
        <f t="shared" si="541"/>
        <v>0</v>
      </c>
      <c r="LH127" s="48">
        <f t="shared" si="541"/>
        <v>0</v>
      </c>
      <c r="LI127" s="48">
        <f t="shared" si="541"/>
        <v>0</v>
      </c>
      <c r="LJ127" s="48">
        <f t="shared" si="541"/>
        <v>0</v>
      </c>
      <c r="LK127" s="48">
        <f t="shared" si="541"/>
        <v>0</v>
      </c>
      <c r="LL127" s="48">
        <f t="shared" si="541"/>
        <v>0</v>
      </c>
      <c r="LM127" s="48">
        <f t="shared" si="541"/>
        <v>0</v>
      </c>
      <c r="LN127" s="48">
        <f t="shared" si="541"/>
        <v>0</v>
      </c>
      <c r="LO127" s="48">
        <f t="shared" si="541"/>
        <v>0</v>
      </c>
      <c r="LP127" s="48">
        <f t="shared" si="541"/>
        <v>0</v>
      </c>
      <c r="LQ127" s="48">
        <f t="shared" si="542"/>
        <v>0</v>
      </c>
      <c r="LR127" s="48">
        <f t="shared" si="542"/>
        <v>0</v>
      </c>
      <c r="LS127" s="48">
        <f t="shared" si="542"/>
        <v>0</v>
      </c>
      <c r="LT127" s="48">
        <f t="shared" si="542"/>
        <v>0</v>
      </c>
      <c r="LU127" s="48">
        <f t="shared" si="542"/>
        <v>0</v>
      </c>
      <c r="LV127" s="48">
        <f t="shared" si="542"/>
        <v>0</v>
      </c>
      <c r="LW127" s="48">
        <f t="shared" si="542"/>
        <v>0</v>
      </c>
      <c r="LX127" s="48">
        <f t="shared" si="542"/>
        <v>0</v>
      </c>
      <c r="LY127" s="48">
        <f t="shared" si="542"/>
        <v>0</v>
      </c>
      <c r="LZ127" s="48">
        <f t="shared" si="542"/>
        <v>0</v>
      </c>
      <c r="MA127" s="48">
        <f t="shared" si="543"/>
        <v>0</v>
      </c>
      <c r="MB127" s="48">
        <f t="shared" si="543"/>
        <v>0</v>
      </c>
      <c r="MC127" s="48">
        <f t="shared" si="543"/>
        <v>0</v>
      </c>
      <c r="MD127" s="48">
        <f t="shared" si="543"/>
        <v>0</v>
      </c>
      <c r="ME127" s="48">
        <f t="shared" si="543"/>
        <v>0</v>
      </c>
      <c r="MF127" s="48">
        <f t="shared" si="543"/>
        <v>0</v>
      </c>
      <c r="MG127" s="48">
        <f t="shared" si="543"/>
        <v>0</v>
      </c>
      <c r="MH127" s="48">
        <f t="shared" si="543"/>
        <v>0</v>
      </c>
      <c r="MI127" s="48">
        <f t="shared" si="543"/>
        <v>0</v>
      </c>
      <c r="MJ127" s="48">
        <f t="shared" si="543"/>
        <v>0</v>
      </c>
      <c r="MK127" s="48">
        <f t="shared" si="544"/>
        <v>0</v>
      </c>
      <c r="ML127" s="48">
        <f t="shared" si="544"/>
        <v>0</v>
      </c>
      <c r="MM127" s="48">
        <f t="shared" si="544"/>
        <v>0</v>
      </c>
      <c r="MN127" s="48">
        <f t="shared" si="544"/>
        <v>0</v>
      </c>
      <c r="MO127" s="48">
        <f t="shared" si="544"/>
        <v>4.4751983576649488E-5</v>
      </c>
      <c r="MP127" s="48">
        <f t="shared" si="544"/>
        <v>1.1151658490373781E-4</v>
      </c>
      <c r="MQ127" s="48">
        <f t="shared" si="544"/>
        <v>2.5595687974807398E-4</v>
      </c>
      <c r="MR127" s="48">
        <f t="shared" si="544"/>
        <v>5.8604981628922268E-4</v>
      </c>
      <c r="MS127" s="48">
        <f t="shared" si="544"/>
        <v>1.3658629589843377E-3</v>
      </c>
      <c r="MT127" s="48">
        <f t="shared" si="544"/>
        <v>3.2093238342923826E-3</v>
      </c>
      <c r="MU127" s="48">
        <f t="shared" si="545"/>
        <v>7.8504339864859992E-3</v>
      </c>
      <c r="MV127" s="48">
        <f t="shared" si="545"/>
        <v>1.2976985830460603E-2</v>
      </c>
      <c r="MW127" s="48">
        <f t="shared" si="545"/>
        <v>6.7154609757989992E-3</v>
      </c>
      <c r="MX127" s="48">
        <f t="shared" si="545"/>
        <v>0</v>
      </c>
      <c r="MY127" s="48">
        <f t="shared" si="545"/>
        <v>0</v>
      </c>
      <c r="MZ127" s="48">
        <f t="shared" si="545"/>
        <v>0</v>
      </c>
      <c r="NA127" s="48">
        <f t="shared" si="545"/>
        <v>0</v>
      </c>
      <c r="NB127" s="48">
        <f t="shared" si="545"/>
        <v>0</v>
      </c>
      <c r="NC127" s="48">
        <f t="shared" si="545"/>
        <v>0</v>
      </c>
      <c r="ND127" s="48">
        <f t="shared" si="545"/>
        <v>0</v>
      </c>
      <c r="NE127" s="48">
        <f t="shared" si="546"/>
        <v>0</v>
      </c>
      <c r="NF127" s="48">
        <f t="shared" si="546"/>
        <v>0</v>
      </c>
      <c r="NG127" s="48">
        <f t="shared" si="546"/>
        <v>0</v>
      </c>
      <c r="NH127" s="48">
        <f t="shared" si="546"/>
        <v>0</v>
      </c>
      <c r="NI127" s="48">
        <f t="shared" si="546"/>
        <v>0</v>
      </c>
      <c r="NJ127" s="48">
        <f t="shared" si="546"/>
        <v>0</v>
      </c>
      <c r="NK127" s="48">
        <f t="shared" si="546"/>
        <v>0</v>
      </c>
      <c r="NL127" s="48">
        <f t="shared" si="546"/>
        <v>0</v>
      </c>
      <c r="NM127" s="48">
        <f t="shared" si="546"/>
        <v>0</v>
      </c>
      <c r="NN127" s="48">
        <f t="shared" si="546"/>
        <v>0</v>
      </c>
      <c r="NO127" s="48">
        <f t="shared" si="547"/>
        <v>0</v>
      </c>
      <c r="NP127" s="48">
        <f t="shared" si="547"/>
        <v>0</v>
      </c>
      <c r="NQ127" s="48">
        <f t="shared" si="547"/>
        <v>0</v>
      </c>
      <c r="NR127" s="48">
        <f t="shared" si="547"/>
        <v>0</v>
      </c>
      <c r="NS127" s="48">
        <f t="shared" si="547"/>
        <v>0</v>
      </c>
      <c r="NT127" s="48">
        <f t="shared" si="547"/>
        <v>0</v>
      </c>
      <c r="NU127" s="48">
        <f t="shared" si="547"/>
        <v>0</v>
      </c>
      <c r="NV127" s="48">
        <f t="shared" si="547"/>
        <v>0</v>
      </c>
      <c r="NW127" s="48">
        <f t="shared" si="547"/>
        <v>0</v>
      </c>
      <c r="NX127" s="48">
        <f t="shared" si="547"/>
        <v>0</v>
      </c>
      <c r="NY127" s="48">
        <f t="shared" si="548"/>
        <v>0</v>
      </c>
      <c r="NZ127" s="48">
        <f t="shared" si="548"/>
        <v>0</v>
      </c>
      <c r="OA127" s="48">
        <f t="shared" si="548"/>
        <v>0</v>
      </c>
      <c r="OB127" s="48">
        <f t="shared" si="548"/>
        <v>0</v>
      </c>
      <c r="OC127" s="48">
        <f t="shared" si="548"/>
        <v>0</v>
      </c>
      <c r="OD127" s="48">
        <f t="shared" si="548"/>
        <v>0</v>
      </c>
      <c r="OE127" s="48">
        <f t="shared" si="548"/>
        <v>0</v>
      </c>
      <c r="OF127" s="48">
        <f t="shared" si="548"/>
        <v>0</v>
      </c>
      <c r="OG127" s="48">
        <f t="shared" si="548"/>
        <v>0</v>
      </c>
      <c r="OH127" s="48">
        <f t="shared" si="548"/>
        <v>0</v>
      </c>
      <c r="OI127" s="48">
        <f t="shared" si="549"/>
        <v>0</v>
      </c>
      <c r="OJ127" s="48">
        <f t="shared" si="549"/>
        <v>0</v>
      </c>
      <c r="OK127" s="48">
        <f t="shared" si="549"/>
        <v>0</v>
      </c>
      <c r="OL127" s="48">
        <f t="shared" si="549"/>
        <v>0</v>
      </c>
      <c r="OM127" s="48">
        <f t="shared" si="549"/>
        <v>0</v>
      </c>
      <c r="ON127" s="48">
        <f t="shared" si="549"/>
        <v>0</v>
      </c>
      <c r="OO127" s="48">
        <f t="shared" si="549"/>
        <v>0</v>
      </c>
      <c r="OP127" s="48">
        <f t="shared" si="549"/>
        <v>0</v>
      </c>
      <c r="OQ127" s="48">
        <f t="shared" si="549"/>
        <v>0</v>
      </c>
      <c r="OR127" s="48">
        <f t="shared" si="549"/>
        <v>0</v>
      </c>
      <c r="OS127" s="48">
        <f t="shared" si="550"/>
        <v>0</v>
      </c>
      <c r="OT127" s="48">
        <f t="shared" si="550"/>
        <v>0</v>
      </c>
      <c r="OU127" s="48">
        <f t="shared" si="550"/>
        <v>0</v>
      </c>
      <c r="OV127" s="48">
        <f t="shared" si="550"/>
        <v>0</v>
      </c>
      <c r="OW127" s="48">
        <f t="shared" si="550"/>
        <v>0</v>
      </c>
      <c r="OX127" s="48">
        <f t="shared" si="550"/>
        <v>0</v>
      </c>
      <c r="OY127" s="48">
        <f t="shared" si="550"/>
        <v>0</v>
      </c>
      <c r="OZ127" s="48">
        <f t="shared" si="550"/>
        <v>0</v>
      </c>
      <c r="PA127" s="48">
        <f t="shared" si="550"/>
        <v>0</v>
      </c>
      <c r="PB127" s="48">
        <f t="shared" si="550"/>
        <v>0</v>
      </c>
      <c r="PC127" s="48">
        <f t="shared" si="551"/>
        <v>0</v>
      </c>
      <c r="PD127" s="48">
        <f t="shared" si="551"/>
        <v>0</v>
      </c>
      <c r="PE127" s="48">
        <f t="shared" si="551"/>
        <v>0</v>
      </c>
      <c r="PF127" s="48">
        <f t="shared" si="551"/>
        <v>0</v>
      </c>
      <c r="PG127" s="48">
        <f t="shared" si="551"/>
        <v>0</v>
      </c>
      <c r="PH127" s="48">
        <f t="shared" si="551"/>
        <v>0</v>
      </c>
      <c r="PI127" s="48">
        <f t="shared" si="551"/>
        <v>0</v>
      </c>
      <c r="PJ127" s="48">
        <f t="shared" si="551"/>
        <v>0</v>
      </c>
      <c r="PK127" s="48">
        <f t="shared" si="551"/>
        <v>0</v>
      </c>
      <c r="PL127" s="48">
        <f t="shared" si="551"/>
        <v>0</v>
      </c>
      <c r="PM127" s="48">
        <f t="shared" si="551"/>
        <v>0</v>
      </c>
      <c r="PN127" s="48">
        <f t="shared" si="551"/>
        <v>0</v>
      </c>
    </row>
    <row r="128" spans="1:430" x14ac:dyDescent="0.3">
      <c r="A128" s="67">
        <f>A127+Escenario1!$D$15</f>
        <v>10</v>
      </c>
      <c r="B128" s="20">
        <f>IF(HX5&lt;0,0,Escenario1!HX5)</f>
        <v>31.508602372052344</v>
      </c>
      <c r="C128" s="20">
        <f t="shared" si="558"/>
        <v>2.5258042241646366</v>
      </c>
      <c r="D128" s="20">
        <f t="shared" si="552"/>
        <v>9.4525807116157026</v>
      </c>
      <c r="E128" s="20">
        <f>ROUND(IF($A128=0,0,$D128+E127-IF($A127=0,0,L127*($A128-$A127)*0.06)),4)</f>
        <v>9.4526000000000003</v>
      </c>
      <c r="F128" s="11" cm="1">
        <f t="array" ref="F128">INDEX($A$71:$A$75,MATCH(E128,$B$71:$B$75,1))+(E128-INDEX($B$71:$B$75,MATCH(E128,$B$71:$B$75,1)))*(INDEX($A$71:$A$75,MATCH(E128,$B$71:$B$75,1)+IF(E128&gt;MAX($B$71:$B$75),0,1))-INDEX($A$71:$A$75,MATCH(E128,$B$71:$B$75,1)+IF(E128&gt;MAX($B$71:$B$75),1,0)))/(INDEX($B$71:$B$75,MATCH(E128,$B$71:$B$75,1)+IF(E128&gt;MAX($B$71:$B$75),0,1))-INDEX($B$71:$B$75,MATCH(E128,$B$71:$B$75,1)+IF(E128&gt;MAX($B$71:$B$75),-1,0)))</f>
        <v>9.4526000000000013E-2</v>
      </c>
      <c r="G128" s="59">
        <f t="shared" si="553"/>
        <v>15.642670519838049</v>
      </c>
      <c r="H128" s="59">
        <f t="shared" si="554"/>
        <v>0</v>
      </c>
      <c r="I128" s="59">
        <f t="shared" si="555"/>
        <v>0</v>
      </c>
      <c r="J128" s="20">
        <f t="shared" si="556"/>
        <v>15.642670519838049</v>
      </c>
      <c r="K128" s="20">
        <f>IF(OR($H$79&lt;=0,F128-$H$79&lt;=0),0,2/3*(0.602+0.0832*(F128-$H$79)/$H$79)*$I$79*SQRT(2*9.81)*(F128-$H$79+0.0012)^(3/2))*1000</f>
        <v>0</v>
      </c>
      <c r="L128" s="20">
        <f>IF((G128+H128+I128+K128)*($A129-$A128)*0.06&gt;E128,E128/($A129-$A128)/0.06,G128+H128+I128+K128)</f>
        <v>15.642670519838049</v>
      </c>
      <c r="M128" s="20" t="str">
        <f>IF(COUNT($A$126:$A128)&lt;MATCH($E$84,L$126:L$585,0),"",ROUND(L128,2))</f>
        <v/>
      </c>
      <c r="N128" s="20">
        <f>IF($A128=0,0,$D128+N127-IF($A127=0,0,R127*($A128-$A127)*0.06))</f>
        <v>9.4525807116157026</v>
      </c>
      <c r="O128" s="11" cm="1">
        <f t="array" ref="O128">INDEX($A$71:$A$75,MATCH(N128,$B$71:$B$75,1))+(N128-INDEX($B$71:$B$75,MATCH(N128,$B$71:$B$75,1)))*(INDEX($A$71:$A$75,MATCH(N128,$B$71:$B$75,1)+1)-INDEX($A$71:$A$75,MATCH(N128,$B$71:$B$75,1)))/(INDEX($B$71:$B$75,MATCH(N128,$B$71:$B$75,1)+1)-INDEX($B$71:$B$75,MATCH(N128,$B$71:$B$75,1)))</f>
        <v>9.4525807116157032E-2</v>
      </c>
      <c r="P128" s="20" cm="1">
        <f t="array" ref="P128">INDEX(Curva_vortex[Caudal (L/s)],MATCH(O128,Curva_vortex[Altura lamina de agua H (m)],1))+(O128-INDEX(Curva_vortex[Altura lamina de agua H (m)],MATCH(O128,Curva_vortex[Altura lamina de agua H (m)],1)))*(INDEX(Curva_vortex[Caudal (L/s)],MATCH(O128,Curva_vortex[Altura lamina de agua H (m)],1)+IF(O128&gt;MAX(Curva_vortex[Altura lamina de agua H (m)]),0,1))-INDEX(Curva_vortex[Caudal (L/s)],MATCH(O128,Curva_vortex[Altura lamina de agua H (m)],1)+IF(O128&gt;MAX(Curva_vortex[Altura lamina de agua H (m)]),-1,0)))/(INDEX(Curva_vortex[Altura lamina de agua H (m)],MATCH(O128,Curva_vortex[Altura lamina de agua H (m)],1)+IF(O128&gt;MAX(Curva_vortex[Altura lamina de agua H (m)]),0,1))-INDEX(Curva_vortex[Altura lamina de agua H (m)],MATCH(O128,Curva_vortex[Altura lamina de agua H (m)],1)+IF(O128&gt;MAX(Curva_vortex[Altura lamina de agua H (m)]),-1,0)))</f>
        <v>0.94525807116157023</v>
      </c>
      <c r="Q128" s="20">
        <f t="shared" si="557"/>
        <v>0</v>
      </c>
      <c r="R128" s="20" cm="1">
        <f t="array" ref="R128">INDEX(Curva_vortex[Caudal (L/s)],MATCH(O128,Curva_vortex[Altura lamina de agua H (m)],1))+(O128-INDEX(Curva_vortex[Altura lamina de agua H (m)],MATCH(O128,Curva_vortex[Altura lamina de agua H (m)],1)))*(INDEX(Curva_vortex[Caudal (L/s)],MATCH(O128,Curva_vortex[Altura lamina de agua H (m)],1)+IF(O128&gt;MAX(Curva_vortex[Altura lamina de agua H (m)]),0,1))-INDEX(Curva_vortex[Caudal (L/s)],MATCH(O128,Curva_vortex[Altura lamina de agua H (m)],1)+IF(O128&gt;MAX(Curva_vortex[Altura lamina de agua H (m)]),-1,0)))/(INDEX(Curva_vortex[Altura lamina de agua H (m)],MATCH(O128,Curva_vortex[Altura lamina de agua H (m)],1)+IF(O128&gt;MAX(Curva_vortex[Altura lamina de agua H (m)]),0,1))-INDEX(Curva_vortex[Altura lamina de agua H (m)],MATCH(O128,Curva_vortex[Altura lamina de agua H (m)],1)+IF(O128&gt;MAX(Curva_vortex[Altura lamina de agua H (m)]),-1,0)))+Q128</f>
        <v>0.94525807116157023</v>
      </c>
      <c r="S128" s="20" t="str">
        <f>IF(COUNT($A$126:$A128)&lt;MATCH($E$117,R$126:R$585,0),"",ROUND(R128,2))</f>
        <v/>
      </c>
      <c r="W128" s="46">
        <v>125</v>
      </c>
      <c r="X128" s="49">
        <f t="shared" si="308"/>
        <v>625</v>
      </c>
      <c r="Y128" s="52" t="str">
        <f t="shared" si="430"/>
        <v/>
      </c>
      <c r="Z128" s="63">
        <f t="shared" si="431"/>
        <v>0</v>
      </c>
      <c r="AA128" s="50">
        <f t="shared" si="474"/>
        <v>0</v>
      </c>
      <c r="AB128" s="50">
        <v>0</v>
      </c>
      <c r="AC128" s="62">
        <f t="shared" si="435"/>
        <v>211.7758949671387</v>
      </c>
      <c r="AD128" s="54"/>
      <c r="AE128" s="46">
        <v>126</v>
      </c>
      <c r="AF128" s="51">
        <f t="shared" si="432"/>
        <v>0</v>
      </c>
      <c r="AG128" s="51">
        <f t="shared" si="514"/>
        <v>0</v>
      </c>
      <c r="AH128" s="51">
        <f t="shared" si="514"/>
        <v>0</v>
      </c>
      <c r="AI128" s="51">
        <f t="shared" si="514"/>
        <v>0</v>
      </c>
      <c r="AJ128" s="51">
        <f t="shared" si="514"/>
        <v>0</v>
      </c>
      <c r="AK128" s="51">
        <f t="shared" si="514"/>
        <v>0</v>
      </c>
      <c r="AL128" s="51">
        <f t="shared" si="514"/>
        <v>0</v>
      </c>
      <c r="AM128" s="51">
        <f t="shared" si="514"/>
        <v>0</v>
      </c>
      <c r="AN128" s="51">
        <f t="shared" si="514"/>
        <v>0</v>
      </c>
      <c r="AO128" s="51">
        <f t="shared" si="514"/>
        <v>0</v>
      </c>
      <c r="AP128" s="51">
        <f t="shared" si="514"/>
        <v>0</v>
      </c>
      <c r="AQ128" s="51">
        <f t="shared" si="515"/>
        <v>0</v>
      </c>
      <c r="AR128" s="51">
        <f t="shared" si="515"/>
        <v>0</v>
      </c>
      <c r="AS128" s="51">
        <f t="shared" si="515"/>
        <v>0</v>
      </c>
      <c r="AT128" s="51">
        <f t="shared" si="515"/>
        <v>0</v>
      </c>
      <c r="AU128" s="51">
        <f t="shared" si="515"/>
        <v>0</v>
      </c>
      <c r="AV128" s="51">
        <f t="shared" si="515"/>
        <v>0</v>
      </c>
      <c r="AW128" s="51">
        <f t="shared" si="515"/>
        <v>0</v>
      </c>
      <c r="AX128" s="51">
        <f t="shared" si="515"/>
        <v>0</v>
      </c>
      <c r="AY128" s="51">
        <f t="shared" si="515"/>
        <v>0</v>
      </c>
      <c r="AZ128" s="51">
        <f t="shared" si="515"/>
        <v>0</v>
      </c>
      <c r="BA128" s="51">
        <f t="shared" si="516"/>
        <v>0</v>
      </c>
      <c r="BB128" s="51">
        <f t="shared" si="516"/>
        <v>0</v>
      </c>
      <c r="BC128" s="51">
        <f t="shared" si="516"/>
        <v>0</v>
      </c>
      <c r="BD128" s="51">
        <f t="shared" si="516"/>
        <v>0</v>
      </c>
      <c r="BE128" s="51">
        <f t="shared" si="516"/>
        <v>0</v>
      </c>
      <c r="BF128" s="51">
        <f t="shared" si="516"/>
        <v>0</v>
      </c>
      <c r="BG128" s="51">
        <f t="shared" si="516"/>
        <v>0</v>
      </c>
      <c r="BH128" s="51">
        <f t="shared" si="516"/>
        <v>0</v>
      </c>
      <c r="BI128" s="51">
        <f t="shared" si="516"/>
        <v>0</v>
      </c>
      <c r="BJ128" s="51">
        <f t="shared" si="516"/>
        <v>0</v>
      </c>
      <c r="BK128" s="51">
        <f t="shared" si="517"/>
        <v>0</v>
      </c>
      <c r="BL128" s="51">
        <f t="shared" si="517"/>
        <v>0</v>
      </c>
      <c r="BM128" s="51">
        <f t="shared" si="517"/>
        <v>0</v>
      </c>
      <c r="BN128" s="51">
        <f t="shared" si="517"/>
        <v>0</v>
      </c>
      <c r="BO128" s="51">
        <f t="shared" si="517"/>
        <v>0</v>
      </c>
      <c r="BP128" s="51">
        <f t="shared" si="517"/>
        <v>0</v>
      </c>
      <c r="BQ128" s="51">
        <f t="shared" si="517"/>
        <v>0</v>
      </c>
      <c r="BR128" s="51">
        <f t="shared" si="517"/>
        <v>0</v>
      </c>
      <c r="BS128" s="51">
        <f t="shared" si="517"/>
        <v>0</v>
      </c>
      <c r="BT128" s="51">
        <f t="shared" si="517"/>
        <v>0</v>
      </c>
      <c r="BU128" s="51">
        <f t="shared" si="518"/>
        <v>0</v>
      </c>
      <c r="BV128" s="51">
        <f t="shared" si="518"/>
        <v>0</v>
      </c>
      <c r="BW128" s="51">
        <f t="shared" si="518"/>
        <v>0</v>
      </c>
      <c r="BX128" s="51">
        <f t="shared" si="518"/>
        <v>0</v>
      </c>
      <c r="BY128" s="51">
        <f t="shared" si="518"/>
        <v>0</v>
      </c>
      <c r="BZ128" s="51">
        <f t="shared" si="518"/>
        <v>0</v>
      </c>
      <c r="CA128" s="51">
        <f t="shared" si="518"/>
        <v>0</v>
      </c>
      <c r="CB128" s="51">
        <f t="shared" si="518"/>
        <v>0</v>
      </c>
      <c r="CC128" s="51">
        <f t="shared" si="518"/>
        <v>0</v>
      </c>
      <c r="CD128" s="51">
        <f t="shared" si="518"/>
        <v>0</v>
      </c>
      <c r="CE128" s="51">
        <f t="shared" si="519"/>
        <v>0</v>
      </c>
      <c r="CF128" s="51">
        <f t="shared" si="519"/>
        <v>0</v>
      </c>
      <c r="CG128" s="51">
        <f t="shared" si="519"/>
        <v>0</v>
      </c>
      <c r="CH128" s="51">
        <f t="shared" si="519"/>
        <v>0</v>
      </c>
      <c r="CI128" s="51">
        <f t="shared" si="519"/>
        <v>0</v>
      </c>
      <c r="CJ128" s="51">
        <f t="shared" si="519"/>
        <v>0</v>
      </c>
      <c r="CK128" s="51">
        <f t="shared" si="519"/>
        <v>0</v>
      </c>
      <c r="CL128" s="51">
        <f t="shared" si="519"/>
        <v>0</v>
      </c>
      <c r="CM128" s="51">
        <f t="shared" si="519"/>
        <v>0</v>
      </c>
      <c r="CN128" s="51">
        <f t="shared" si="519"/>
        <v>0</v>
      </c>
      <c r="CO128" s="51">
        <f t="shared" si="520"/>
        <v>0</v>
      </c>
      <c r="CP128" s="51">
        <f t="shared" si="520"/>
        <v>0</v>
      </c>
      <c r="CQ128" s="51">
        <f t="shared" si="520"/>
        <v>0</v>
      </c>
      <c r="CR128" s="51">
        <f t="shared" si="520"/>
        <v>0</v>
      </c>
      <c r="CS128" s="51">
        <f t="shared" si="520"/>
        <v>0</v>
      </c>
      <c r="CT128" s="51">
        <f t="shared" si="520"/>
        <v>0</v>
      </c>
      <c r="CU128" s="51">
        <f t="shared" si="520"/>
        <v>0</v>
      </c>
      <c r="CV128" s="51">
        <f t="shared" si="520"/>
        <v>0</v>
      </c>
      <c r="CW128" s="51">
        <f t="shared" si="520"/>
        <v>0</v>
      </c>
      <c r="CX128" s="51">
        <f t="shared" si="520"/>
        <v>0</v>
      </c>
      <c r="CY128" s="51">
        <f t="shared" si="521"/>
        <v>0</v>
      </c>
      <c r="CZ128" s="51">
        <f t="shared" si="521"/>
        <v>0</v>
      </c>
      <c r="DA128" s="51">
        <f t="shared" si="521"/>
        <v>0</v>
      </c>
      <c r="DB128" s="51">
        <f t="shared" si="521"/>
        <v>0</v>
      </c>
      <c r="DC128" s="51">
        <f t="shared" si="521"/>
        <v>0</v>
      </c>
      <c r="DD128" s="51">
        <f t="shared" si="521"/>
        <v>0</v>
      </c>
      <c r="DE128" s="51">
        <f t="shared" si="521"/>
        <v>0</v>
      </c>
      <c r="DF128" s="51">
        <f t="shared" si="521"/>
        <v>0</v>
      </c>
      <c r="DG128" s="51">
        <f t="shared" si="521"/>
        <v>0</v>
      </c>
      <c r="DH128" s="51">
        <f t="shared" si="521"/>
        <v>0</v>
      </c>
      <c r="DI128" s="51">
        <f t="shared" si="522"/>
        <v>0</v>
      </c>
      <c r="DJ128" s="51">
        <f t="shared" si="522"/>
        <v>0</v>
      </c>
      <c r="DK128" s="51">
        <f t="shared" si="522"/>
        <v>0</v>
      </c>
      <c r="DL128" s="51">
        <f t="shared" si="522"/>
        <v>0</v>
      </c>
      <c r="DM128" s="51">
        <f t="shared" si="522"/>
        <v>0</v>
      </c>
      <c r="DN128" s="51">
        <f t="shared" si="522"/>
        <v>0</v>
      </c>
      <c r="DO128" s="51">
        <f t="shared" si="522"/>
        <v>0</v>
      </c>
      <c r="DP128" s="51">
        <f t="shared" si="522"/>
        <v>0</v>
      </c>
      <c r="DQ128" s="51">
        <f t="shared" si="522"/>
        <v>0</v>
      </c>
      <c r="DR128" s="51">
        <f t="shared" si="522"/>
        <v>0</v>
      </c>
      <c r="DS128" s="51">
        <f t="shared" si="523"/>
        <v>0</v>
      </c>
      <c r="DT128" s="51">
        <f t="shared" si="523"/>
        <v>0</v>
      </c>
      <c r="DU128" s="51">
        <f t="shared" si="523"/>
        <v>0</v>
      </c>
      <c r="DV128" s="51">
        <f t="shared" si="523"/>
        <v>0</v>
      </c>
      <c r="DW128" s="51">
        <f t="shared" si="523"/>
        <v>0</v>
      </c>
      <c r="DX128" s="51">
        <f t="shared" si="523"/>
        <v>0</v>
      </c>
      <c r="DY128" s="51">
        <f t="shared" si="523"/>
        <v>0</v>
      </c>
      <c r="DZ128" s="51">
        <f t="shared" si="523"/>
        <v>0</v>
      </c>
      <c r="EA128" s="51">
        <f t="shared" si="523"/>
        <v>0</v>
      </c>
      <c r="EB128" s="51">
        <f t="shared" si="523"/>
        <v>0</v>
      </c>
      <c r="EC128" s="51">
        <f t="shared" si="524"/>
        <v>0</v>
      </c>
      <c r="ED128" s="51">
        <f t="shared" si="524"/>
        <v>0</v>
      </c>
      <c r="EE128" s="51">
        <f t="shared" si="524"/>
        <v>0</v>
      </c>
      <c r="EF128" s="51">
        <f t="shared" si="524"/>
        <v>0</v>
      </c>
      <c r="EG128" s="51">
        <f t="shared" si="524"/>
        <v>1.4372901692793086E-5</v>
      </c>
      <c r="EH128" s="51">
        <f t="shared" si="524"/>
        <v>2.7857067307628778E-5</v>
      </c>
      <c r="EI128" s="51">
        <f t="shared" si="524"/>
        <v>4.1075027703360157E-5</v>
      </c>
      <c r="EJ128" s="51">
        <f t="shared" si="524"/>
        <v>5.9699549011322866E-5</v>
      </c>
      <c r="EK128" s="51">
        <f t="shared" si="524"/>
        <v>8.7540741517313391E-5</v>
      </c>
      <c r="EL128" s="51">
        <f t="shared" si="524"/>
        <v>1.2837388479443857E-4</v>
      </c>
      <c r="EM128" s="51">
        <f t="shared" si="525"/>
        <v>1.8776725283595457E-4</v>
      </c>
      <c r="EN128" s="51">
        <f t="shared" si="525"/>
        <v>2.7490993918839258E-4</v>
      </c>
      <c r="EO128" s="51">
        <f t="shared" si="525"/>
        <v>4.0443968208431289E-4</v>
      </c>
      <c r="EP128" s="51">
        <f t="shared" si="525"/>
        <v>5.9827068957529241E-4</v>
      </c>
      <c r="EQ128" s="51">
        <f t="shared" si="525"/>
        <v>8.8742146466493359E-4</v>
      </c>
      <c r="ER128" s="51">
        <f t="shared" si="525"/>
        <v>1.3138426304416823E-3</v>
      </c>
      <c r="ES128" s="51">
        <f t="shared" si="525"/>
        <v>1.9322447552118155E-3</v>
      </c>
      <c r="ET128" s="51">
        <f t="shared" si="525"/>
        <v>2.9578823769679957E-3</v>
      </c>
      <c r="EU128" s="51">
        <f t="shared" si="525"/>
        <v>4.3725776573519236E-3</v>
      </c>
      <c r="EV128" s="51">
        <f t="shared" si="525"/>
        <v>5.6037913669719245E-3</v>
      </c>
      <c r="EW128" s="51">
        <f t="shared" si="526"/>
        <v>6.0067150249743864E-3</v>
      </c>
      <c r="EX128" s="51">
        <f t="shared" si="526"/>
        <v>5.0334268353983951E-3</v>
      </c>
      <c r="EY128" s="51">
        <f t="shared" si="526"/>
        <v>2.648818732339102E-3</v>
      </c>
      <c r="EZ128" s="51">
        <f t="shared" si="526"/>
        <v>7.6072713075802073E-4</v>
      </c>
      <c r="FA128" s="51">
        <f t="shared" si="526"/>
        <v>0</v>
      </c>
      <c r="FB128" s="51">
        <f t="shared" si="526"/>
        <v>0</v>
      </c>
      <c r="FC128" s="51">
        <f t="shared" si="526"/>
        <v>0</v>
      </c>
      <c r="FD128" s="51">
        <f t="shared" si="526"/>
        <v>0</v>
      </c>
      <c r="FE128" s="51">
        <f t="shared" si="526"/>
        <v>0</v>
      </c>
      <c r="FF128" s="51">
        <f t="shared" si="526"/>
        <v>0</v>
      </c>
      <c r="FG128" s="51">
        <f t="shared" si="527"/>
        <v>0</v>
      </c>
      <c r="FH128" s="51">
        <f t="shared" si="527"/>
        <v>0</v>
      </c>
      <c r="FI128" s="51">
        <f t="shared" si="527"/>
        <v>0</v>
      </c>
      <c r="FJ128" s="51">
        <f t="shared" si="527"/>
        <v>0</v>
      </c>
      <c r="FK128" s="51">
        <f t="shared" si="527"/>
        <v>0</v>
      </c>
      <c r="FL128" s="51">
        <f t="shared" si="527"/>
        <v>0</v>
      </c>
      <c r="FM128" s="51">
        <f t="shared" si="527"/>
        <v>0</v>
      </c>
      <c r="FN128" s="51">
        <f t="shared" si="527"/>
        <v>0</v>
      </c>
      <c r="FO128" s="51">
        <f t="shared" si="527"/>
        <v>0</v>
      </c>
      <c r="FP128" s="51">
        <f t="shared" si="527"/>
        <v>0</v>
      </c>
      <c r="FQ128" s="51">
        <f t="shared" si="528"/>
        <v>0</v>
      </c>
      <c r="FR128" s="51">
        <f t="shared" si="528"/>
        <v>0</v>
      </c>
      <c r="FS128" s="51">
        <f t="shared" si="528"/>
        <v>0</v>
      </c>
      <c r="FT128" s="51">
        <f t="shared" si="528"/>
        <v>0</v>
      </c>
      <c r="FU128" s="51">
        <f t="shared" si="528"/>
        <v>0</v>
      </c>
      <c r="FV128" s="51">
        <f t="shared" si="528"/>
        <v>0</v>
      </c>
      <c r="FW128" s="51">
        <f t="shared" si="528"/>
        <v>0</v>
      </c>
      <c r="FX128" s="51">
        <f t="shared" si="528"/>
        <v>0</v>
      </c>
      <c r="FY128" s="51">
        <f t="shared" si="528"/>
        <v>0</v>
      </c>
      <c r="FZ128" s="51">
        <f t="shared" si="528"/>
        <v>0</v>
      </c>
      <c r="GA128" s="51">
        <f t="shared" si="529"/>
        <v>0</v>
      </c>
      <c r="GB128" s="51">
        <f t="shared" si="529"/>
        <v>0</v>
      </c>
      <c r="GC128" s="51">
        <f t="shared" si="529"/>
        <v>0</v>
      </c>
      <c r="GD128" s="51">
        <f t="shared" si="529"/>
        <v>0</v>
      </c>
      <c r="GE128" s="51">
        <f t="shared" si="529"/>
        <v>0</v>
      </c>
      <c r="GF128" s="51">
        <f t="shared" si="529"/>
        <v>0</v>
      </c>
      <c r="GG128" s="51">
        <f t="shared" si="529"/>
        <v>0</v>
      </c>
      <c r="GH128" s="51">
        <f t="shared" si="529"/>
        <v>0</v>
      </c>
      <c r="GI128" s="51">
        <f t="shared" si="529"/>
        <v>0</v>
      </c>
      <c r="GJ128" s="51">
        <f t="shared" si="529"/>
        <v>0</v>
      </c>
      <c r="GK128" s="51">
        <f t="shared" si="530"/>
        <v>0</v>
      </c>
      <c r="GL128" s="51">
        <f t="shared" si="530"/>
        <v>0</v>
      </c>
      <c r="GM128" s="51">
        <f t="shared" si="530"/>
        <v>0</v>
      </c>
      <c r="GN128" s="51">
        <f t="shared" si="530"/>
        <v>0</v>
      </c>
      <c r="GO128" s="51">
        <f t="shared" si="530"/>
        <v>0</v>
      </c>
      <c r="GP128" s="51">
        <f t="shared" si="530"/>
        <v>0</v>
      </c>
      <c r="GQ128" s="51">
        <f t="shared" si="530"/>
        <v>0</v>
      </c>
      <c r="GR128" s="51">
        <f t="shared" si="530"/>
        <v>0</v>
      </c>
      <c r="GS128" s="51">
        <f t="shared" si="530"/>
        <v>0</v>
      </c>
      <c r="GT128" s="51">
        <f t="shared" si="530"/>
        <v>0</v>
      </c>
      <c r="GU128" s="51">
        <f t="shared" si="531"/>
        <v>0</v>
      </c>
      <c r="GV128" s="51">
        <f t="shared" si="531"/>
        <v>0</v>
      </c>
      <c r="GW128" s="51">
        <f t="shared" si="531"/>
        <v>0</v>
      </c>
      <c r="GX128" s="51">
        <f t="shared" si="531"/>
        <v>0</v>
      </c>
      <c r="GY128" s="51">
        <f t="shared" si="531"/>
        <v>0</v>
      </c>
      <c r="GZ128" s="51">
        <f t="shared" si="531"/>
        <v>0</v>
      </c>
      <c r="HA128" s="51">
        <f t="shared" si="531"/>
        <v>0</v>
      </c>
      <c r="HB128" s="51">
        <f t="shared" si="531"/>
        <v>0</v>
      </c>
      <c r="HC128" s="51">
        <f t="shared" si="531"/>
        <v>0</v>
      </c>
      <c r="HD128" s="51">
        <f t="shared" si="531"/>
        <v>0</v>
      </c>
      <c r="HE128" s="51">
        <f t="shared" si="532"/>
        <v>0</v>
      </c>
      <c r="HF128" s="51">
        <f t="shared" si="532"/>
        <v>0</v>
      </c>
      <c r="HG128" s="51">
        <f t="shared" si="532"/>
        <v>0</v>
      </c>
      <c r="HH128" s="51">
        <f t="shared" si="532"/>
        <v>0</v>
      </c>
      <c r="HI128" s="51">
        <f t="shared" si="532"/>
        <v>0</v>
      </c>
      <c r="HJ128" s="51">
        <f t="shared" si="532"/>
        <v>0</v>
      </c>
      <c r="HK128" s="51">
        <f t="shared" si="532"/>
        <v>0</v>
      </c>
      <c r="HL128" s="51">
        <f t="shared" si="532"/>
        <v>0</v>
      </c>
      <c r="HM128" s="51">
        <f t="shared" si="532"/>
        <v>0</v>
      </c>
      <c r="HN128" s="51">
        <f t="shared" si="532"/>
        <v>0</v>
      </c>
      <c r="HO128" s="51">
        <f t="shared" si="532"/>
        <v>0</v>
      </c>
      <c r="HP128" s="51">
        <f t="shared" si="532"/>
        <v>0</v>
      </c>
      <c r="HR128" s="46">
        <v>125</v>
      </c>
      <c r="HS128" s="49">
        <f t="shared" si="310"/>
        <v>625</v>
      </c>
      <c r="HT128" s="52" t="str">
        <f t="shared" si="311"/>
        <v/>
      </c>
      <c r="HU128" s="63">
        <f t="shared" si="312"/>
        <v>0</v>
      </c>
      <c r="HV128" s="50">
        <f t="shared" si="475"/>
        <v>0</v>
      </c>
      <c r="HW128" s="50" t="str">
        <f t="shared" si="433"/>
        <v>10:25</v>
      </c>
      <c r="HX128" s="50">
        <v>0</v>
      </c>
      <c r="HY128" s="62">
        <f>HY127+HX128*Escenario1!$D$15*0.06</f>
        <v>468.72665229745769</v>
      </c>
      <c r="HZ128" s="50">
        <f t="shared" si="313"/>
        <v>0</v>
      </c>
      <c r="IA128" s="64">
        <f>IA127+HZ128*Escenario1!$D$15*0.06</f>
        <v>258.16395932323189</v>
      </c>
      <c r="IB128" s="54"/>
      <c r="IC128" s="47">
        <v>126</v>
      </c>
      <c r="ID128" s="48">
        <f t="shared" si="434"/>
        <v>0</v>
      </c>
      <c r="IE128" s="48">
        <f t="shared" si="533"/>
        <v>0</v>
      </c>
      <c r="IF128" s="48">
        <f t="shared" si="533"/>
        <v>0</v>
      </c>
      <c r="IG128" s="48">
        <f t="shared" si="533"/>
        <v>0</v>
      </c>
      <c r="IH128" s="48">
        <f t="shared" si="533"/>
        <v>0</v>
      </c>
      <c r="II128" s="48">
        <f t="shared" si="533"/>
        <v>0</v>
      </c>
      <c r="IJ128" s="48">
        <f t="shared" si="533"/>
        <v>0</v>
      </c>
      <c r="IK128" s="48">
        <f t="shared" si="533"/>
        <v>0</v>
      </c>
      <c r="IL128" s="48">
        <f t="shared" si="533"/>
        <v>0</v>
      </c>
      <c r="IM128" s="48">
        <f t="shared" si="533"/>
        <v>0</v>
      </c>
      <c r="IN128" s="48">
        <f t="shared" si="533"/>
        <v>0</v>
      </c>
      <c r="IO128" s="48">
        <f t="shared" si="534"/>
        <v>0</v>
      </c>
      <c r="IP128" s="48">
        <f t="shared" si="534"/>
        <v>0</v>
      </c>
      <c r="IQ128" s="48">
        <f t="shared" si="534"/>
        <v>0</v>
      </c>
      <c r="IR128" s="48">
        <f t="shared" si="534"/>
        <v>0</v>
      </c>
      <c r="IS128" s="48">
        <f t="shared" si="534"/>
        <v>0</v>
      </c>
      <c r="IT128" s="48">
        <f t="shared" si="534"/>
        <v>0</v>
      </c>
      <c r="IU128" s="48">
        <f t="shared" si="534"/>
        <v>0</v>
      </c>
      <c r="IV128" s="48">
        <f t="shared" si="534"/>
        <v>0</v>
      </c>
      <c r="IW128" s="48">
        <f t="shared" si="534"/>
        <v>0</v>
      </c>
      <c r="IX128" s="48">
        <f t="shared" si="534"/>
        <v>0</v>
      </c>
      <c r="IY128" s="48">
        <f t="shared" si="535"/>
        <v>0</v>
      </c>
      <c r="IZ128" s="48">
        <f t="shared" si="535"/>
        <v>0</v>
      </c>
      <c r="JA128" s="48">
        <f t="shared" si="535"/>
        <v>0</v>
      </c>
      <c r="JB128" s="48">
        <f t="shared" si="535"/>
        <v>0</v>
      </c>
      <c r="JC128" s="48">
        <f t="shared" si="535"/>
        <v>0</v>
      </c>
      <c r="JD128" s="48">
        <f t="shared" si="535"/>
        <v>0</v>
      </c>
      <c r="JE128" s="48">
        <f t="shared" si="535"/>
        <v>0</v>
      </c>
      <c r="JF128" s="48">
        <f t="shared" si="535"/>
        <v>0</v>
      </c>
      <c r="JG128" s="48">
        <f t="shared" si="535"/>
        <v>0</v>
      </c>
      <c r="JH128" s="48">
        <f t="shared" si="535"/>
        <v>0</v>
      </c>
      <c r="JI128" s="48">
        <f t="shared" si="536"/>
        <v>0</v>
      </c>
      <c r="JJ128" s="48">
        <f t="shared" si="536"/>
        <v>0</v>
      </c>
      <c r="JK128" s="48">
        <f t="shared" si="536"/>
        <v>0</v>
      </c>
      <c r="JL128" s="48">
        <f t="shared" si="536"/>
        <v>0</v>
      </c>
      <c r="JM128" s="48">
        <f t="shared" si="536"/>
        <v>0</v>
      </c>
      <c r="JN128" s="48">
        <f t="shared" si="536"/>
        <v>0</v>
      </c>
      <c r="JO128" s="48">
        <f t="shared" si="536"/>
        <v>0</v>
      </c>
      <c r="JP128" s="48">
        <f t="shared" si="536"/>
        <v>0</v>
      </c>
      <c r="JQ128" s="48">
        <f t="shared" si="536"/>
        <v>0</v>
      </c>
      <c r="JR128" s="48">
        <f t="shared" si="536"/>
        <v>0</v>
      </c>
      <c r="JS128" s="48">
        <f t="shared" si="537"/>
        <v>0</v>
      </c>
      <c r="JT128" s="48">
        <f t="shared" si="537"/>
        <v>0</v>
      </c>
      <c r="JU128" s="48">
        <f t="shared" si="537"/>
        <v>0</v>
      </c>
      <c r="JV128" s="48">
        <f t="shared" si="537"/>
        <v>0</v>
      </c>
      <c r="JW128" s="48">
        <f t="shared" si="537"/>
        <v>0</v>
      </c>
      <c r="JX128" s="48">
        <f t="shared" si="537"/>
        <v>0</v>
      </c>
      <c r="JY128" s="48">
        <f t="shared" si="537"/>
        <v>0</v>
      </c>
      <c r="JZ128" s="48">
        <f t="shared" si="537"/>
        <v>0</v>
      </c>
      <c r="KA128" s="48">
        <f t="shared" si="537"/>
        <v>0</v>
      </c>
      <c r="KB128" s="48">
        <f t="shared" si="537"/>
        <v>0</v>
      </c>
      <c r="KC128" s="48">
        <f t="shared" si="538"/>
        <v>0</v>
      </c>
      <c r="KD128" s="48">
        <f t="shared" si="538"/>
        <v>0</v>
      </c>
      <c r="KE128" s="48">
        <f t="shared" si="538"/>
        <v>0</v>
      </c>
      <c r="KF128" s="48">
        <f t="shared" si="538"/>
        <v>0</v>
      </c>
      <c r="KG128" s="48">
        <f t="shared" si="538"/>
        <v>0</v>
      </c>
      <c r="KH128" s="48">
        <f t="shared" si="538"/>
        <v>0</v>
      </c>
      <c r="KI128" s="48">
        <f t="shared" si="538"/>
        <v>0</v>
      </c>
      <c r="KJ128" s="48">
        <f t="shared" si="538"/>
        <v>0</v>
      </c>
      <c r="KK128" s="48">
        <f t="shared" si="538"/>
        <v>0</v>
      </c>
      <c r="KL128" s="48">
        <f t="shared" si="538"/>
        <v>0</v>
      </c>
      <c r="KM128" s="48">
        <f t="shared" si="539"/>
        <v>0</v>
      </c>
      <c r="KN128" s="48">
        <f t="shared" si="539"/>
        <v>0</v>
      </c>
      <c r="KO128" s="48">
        <f t="shared" si="539"/>
        <v>0</v>
      </c>
      <c r="KP128" s="48">
        <f t="shared" si="539"/>
        <v>0</v>
      </c>
      <c r="KQ128" s="48">
        <f t="shared" si="539"/>
        <v>0</v>
      </c>
      <c r="KR128" s="48">
        <f t="shared" si="539"/>
        <v>0</v>
      </c>
      <c r="KS128" s="48">
        <f t="shared" si="539"/>
        <v>0</v>
      </c>
      <c r="KT128" s="48">
        <f t="shared" si="539"/>
        <v>0</v>
      </c>
      <c r="KU128" s="48">
        <f t="shared" si="539"/>
        <v>0</v>
      </c>
      <c r="KV128" s="48">
        <f t="shared" si="539"/>
        <v>0</v>
      </c>
      <c r="KW128" s="48">
        <f t="shared" si="540"/>
        <v>0</v>
      </c>
      <c r="KX128" s="48">
        <f t="shared" si="540"/>
        <v>0</v>
      </c>
      <c r="KY128" s="48">
        <f t="shared" si="540"/>
        <v>0</v>
      </c>
      <c r="KZ128" s="48">
        <f t="shared" si="540"/>
        <v>0</v>
      </c>
      <c r="LA128" s="48">
        <f t="shared" si="540"/>
        <v>0</v>
      </c>
      <c r="LB128" s="48">
        <f t="shared" si="540"/>
        <v>0</v>
      </c>
      <c r="LC128" s="48">
        <f t="shared" si="540"/>
        <v>0</v>
      </c>
      <c r="LD128" s="48">
        <f t="shared" si="540"/>
        <v>0</v>
      </c>
      <c r="LE128" s="48">
        <f t="shared" si="540"/>
        <v>0</v>
      </c>
      <c r="LF128" s="48">
        <f t="shared" si="540"/>
        <v>0</v>
      </c>
      <c r="LG128" s="48">
        <f t="shared" si="541"/>
        <v>0</v>
      </c>
      <c r="LH128" s="48">
        <f t="shared" si="541"/>
        <v>0</v>
      </c>
      <c r="LI128" s="48">
        <f t="shared" si="541"/>
        <v>0</v>
      </c>
      <c r="LJ128" s="48">
        <f t="shared" si="541"/>
        <v>0</v>
      </c>
      <c r="LK128" s="48">
        <f t="shared" si="541"/>
        <v>0</v>
      </c>
      <c r="LL128" s="48">
        <f t="shared" si="541"/>
        <v>0</v>
      </c>
      <c r="LM128" s="48">
        <f t="shared" si="541"/>
        <v>0</v>
      </c>
      <c r="LN128" s="48">
        <f t="shared" si="541"/>
        <v>0</v>
      </c>
      <c r="LO128" s="48">
        <f t="shared" si="541"/>
        <v>0</v>
      </c>
      <c r="LP128" s="48">
        <f t="shared" si="541"/>
        <v>0</v>
      </c>
      <c r="LQ128" s="48">
        <f t="shared" si="542"/>
        <v>0</v>
      </c>
      <c r="LR128" s="48">
        <f t="shared" si="542"/>
        <v>0</v>
      </c>
      <c r="LS128" s="48">
        <f t="shared" si="542"/>
        <v>0</v>
      </c>
      <c r="LT128" s="48">
        <f t="shared" si="542"/>
        <v>0</v>
      </c>
      <c r="LU128" s="48">
        <f t="shared" si="542"/>
        <v>0</v>
      </c>
      <c r="LV128" s="48">
        <f t="shared" si="542"/>
        <v>0</v>
      </c>
      <c r="LW128" s="48">
        <f t="shared" si="542"/>
        <v>0</v>
      </c>
      <c r="LX128" s="48">
        <f t="shared" si="542"/>
        <v>0</v>
      </c>
      <c r="LY128" s="48">
        <f t="shared" si="542"/>
        <v>0</v>
      </c>
      <c r="LZ128" s="48">
        <f t="shared" si="542"/>
        <v>0</v>
      </c>
      <c r="MA128" s="48">
        <f t="shared" si="543"/>
        <v>0</v>
      </c>
      <c r="MB128" s="48">
        <f t="shared" si="543"/>
        <v>0</v>
      </c>
      <c r="MC128" s="48">
        <f t="shared" si="543"/>
        <v>0</v>
      </c>
      <c r="MD128" s="48">
        <f t="shared" si="543"/>
        <v>0</v>
      </c>
      <c r="ME128" s="48">
        <f t="shared" si="543"/>
        <v>0</v>
      </c>
      <c r="MF128" s="48">
        <f t="shared" si="543"/>
        <v>0</v>
      </c>
      <c r="MG128" s="48">
        <f t="shared" si="543"/>
        <v>0</v>
      </c>
      <c r="MH128" s="48">
        <f t="shared" si="543"/>
        <v>0</v>
      </c>
      <c r="MI128" s="48">
        <f t="shared" si="543"/>
        <v>0</v>
      </c>
      <c r="MJ128" s="48">
        <f t="shared" si="543"/>
        <v>0</v>
      </c>
      <c r="MK128" s="48">
        <f t="shared" si="544"/>
        <v>0</v>
      </c>
      <c r="ML128" s="48">
        <f t="shared" si="544"/>
        <v>0</v>
      </c>
      <c r="MM128" s="48">
        <f t="shared" si="544"/>
        <v>0</v>
      </c>
      <c r="MN128" s="48">
        <f t="shared" si="544"/>
        <v>0</v>
      </c>
      <c r="MO128" s="48">
        <f t="shared" si="544"/>
        <v>0</v>
      </c>
      <c r="MP128" s="48">
        <f t="shared" si="544"/>
        <v>4.4751983576649488E-5</v>
      </c>
      <c r="MQ128" s="48">
        <f t="shared" si="544"/>
        <v>1.1151658490373781E-4</v>
      </c>
      <c r="MR128" s="48">
        <f t="shared" si="544"/>
        <v>2.5595687974807398E-4</v>
      </c>
      <c r="MS128" s="48">
        <f t="shared" si="544"/>
        <v>5.8604981628922268E-4</v>
      </c>
      <c r="MT128" s="48">
        <f t="shared" si="544"/>
        <v>1.3658629589843377E-3</v>
      </c>
      <c r="MU128" s="48">
        <f t="shared" si="545"/>
        <v>3.2093238342923826E-3</v>
      </c>
      <c r="MV128" s="48">
        <f t="shared" si="545"/>
        <v>7.8504339864859992E-3</v>
      </c>
      <c r="MW128" s="48">
        <f t="shared" si="545"/>
        <v>1.2976985830460603E-2</v>
      </c>
      <c r="MX128" s="48">
        <f t="shared" si="545"/>
        <v>6.7154609757989992E-3</v>
      </c>
      <c r="MY128" s="48">
        <f t="shared" si="545"/>
        <v>0</v>
      </c>
      <c r="MZ128" s="48">
        <f t="shared" si="545"/>
        <v>0</v>
      </c>
      <c r="NA128" s="48">
        <f t="shared" si="545"/>
        <v>0</v>
      </c>
      <c r="NB128" s="48">
        <f t="shared" si="545"/>
        <v>0</v>
      </c>
      <c r="NC128" s="48">
        <f t="shared" si="545"/>
        <v>0</v>
      </c>
      <c r="ND128" s="48">
        <f t="shared" si="545"/>
        <v>0</v>
      </c>
      <c r="NE128" s="48">
        <f t="shared" si="546"/>
        <v>0</v>
      </c>
      <c r="NF128" s="48">
        <f t="shared" si="546"/>
        <v>0</v>
      </c>
      <c r="NG128" s="48">
        <f t="shared" si="546"/>
        <v>0</v>
      </c>
      <c r="NH128" s="48">
        <f t="shared" si="546"/>
        <v>0</v>
      </c>
      <c r="NI128" s="48">
        <f t="shared" si="546"/>
        <v>0</v>
      </c>
      <c r="NJ128" s="48">
        <f t="shared" si="546"/>
        <v>0</v>
      </c>
      <c r="NK128" s="48">
        <f t="shared" si="546"/>
        <v>0</v>
      </c>
      <c r="NL128" s="48">
        <f t="shared" si="546"/>
        <v>0</v>
      </c>
      <c r="NM128" s="48">
        <f t="shared" si="546"/>
        <v>0</v>
      </c>
      <c r="NN128" s="48">
        <f t="shared" si="546"/>
        <v>0</v>
      </c>
      <c r="NO128" s="48">
        <f t="shared" si="547"/>
        <v>0</v>
      </c>
      <c r="NP128" s="48">
        <f t="shared" si="547"/>
        <v>0</v>
      </c>
      <c r="NQ128" s="48">
        <f t="shared" si="547"/>
        <v>0</v>
      </c>
      <c r="NR128" s="48">
        <f t="shared" si="547"/>
        <v>0</v>
      </c>
      <c r="NS128" s="48">
        <f t="shared" si="547"/>
        <v>0</v>
      </c>
      <c r="NT128" s="48">
        <f t="shared" si="547"/>
        <v>0</v>
      </c>
      <c r="NU128" s="48">
        <f t="shared" si="547"/>
        <v>0</v>
      </c>
      <c r="NV128" s="48">
        <f t="shared" si="547"/>
        <v>0</v>
      </c>
      <c r="NW128" s="48">
        <f t="shared" si="547"/>
        <v>0</v>
      </c>
      <c r="NX128" s="48">
        <f t="shared" si="547"/>
        <v>0</v>
      </c>
      <c r="NY128" s="48">
        <f t="shared" si="548"/>
        <v>0</v>
      </c>
      <c r="NZ128" s="48">
        <f t="shared" si="548"/>
        <v>0</v>
      </c>
      <c r="OA128" s="48">
        <f t="shared" si="548"/>
        <v>0</v>
      </c>
      <c r="OB128" s="48">
        <f t="shared" si="548"/>
        <v>0</v>
      </c>
      <c r="OC128" s="48">
        <f t="shared" si="548"/>
        <v>0</v>
      </c>
      <c r="OD128" s="48">
        <f t="shared" si="548"/>
        <v>0</v>
      </c>
      <c r="OE128" s="48">
        <f t="shared" si="548"/>
        <v>0</v>
      </c>
      <c r="OF128" s="48">
        <f t="shared" si="548"/>
        <v>0</v>
      </c>
      <c r="OG128" s="48">
        <f t="shared" si="548"/>
        <v>0</v>
      </c>
      <c r="OH128" s="48">
        <f t="shared" si="548"/>
        <v>0</v>
      </c>
      <c r="OI128" s="48">
        <f t="shared" si="549"/>
        <v>0</v>
      </c>
      <c r="OJ128" s="48">
        <f t="shared" si="549"/>
        <v>0</v>
      </c>
      <c r="OK128" s="48">
        <f t="shared" si="549"/>
        <v>0</v>
      </c>
      <c r="OL128" s="48">
        <f t="shared" si="549"/>
        <v>0</v>
      </c>
      <c r="OM128" s="48">
        <f t="shared" si="549"/>
        <v>0</v>
      </c>
      <c r="ON128" s="48">
        <f t="shared" si="549"/>
        <v>0</v>
      </c>
      <c r="OO128" s="48">
        <f t="shared" si="549"/>
        <v>0</v>
      </c>
      <c r="OP128" s="48">
        <f t="shared" si="549"/>
        <v>0</v>
      </c>
      <c r="OQ128" s="48">
        <f t="shared" si="549"/>
        <v>0</v>
      </c>
      <c r="OR128" s="48">
        <f t="shared" si="549"/>
        <v>0</v>
      </c>
      <c r="OS128" s="48">
        <f t="shared" si="550"/>
        <v>0</v>
      </c>
      <c r="OT128" s="48">
        <f t="shared" si="550"/>
        <v>0</v>
      </c>
      <c r="OU128" s="48">
        <f t="shared" si="550"/>
        <v>0</v>
      </c>
      <c r="OV128" s="48">
        <f t="shared" si="550"/>
        <v>0</v>
      </c>
      <c r="OW128" s="48">
        <f t="shared" si="550"/>
        <v>0</v>
      </c>
      <c r="OX128" s="48">
        <f t="shared" si="550"/>
        <v>0</v>
      </c>
      <c r="OY128" s="48">
        <f t="shared" si="550"/>
        <v>0</v>
      </c>
      <c r="OZ128" s="48">
        <f t="shared" si="550"/>
        <v>0</v>
      </c>
      <c r="PA128" s="48">
        <f t="shared" si="550"/>
        <v>0</v>
      </c>
      <c r="PB128" s="48">
        <f t="shared" si="550"/>
        <v>0</v>
      </c>
      <c r="PC128" s="48">
        <f t="shared" si="551"/>
        <v>0</v>
      </c>
      <c r="PD128" s="48">
        <f t="shared" si="551"/>
        <v>0</v>
      </c>
      <c r="PE128" s="48">
        <f t="shared" si="551"/>
        <v>0</v>
      </c>
      <c r="PF128" s="48">
        <f t="shared" si="551"/>
        <v>0</v>
      </c>
      <c r="PG128" s="48">
        <f t="shared" si="551"/>
        <v>0</v>
      </c>
      <c r="PH128" s="48">
        <f t="shared" si="551"/>
        <v>0</v>
      </c>
      <c r="PI128" s="48">
        <f t="shared" si="551"/>
        <v>0</v>
      </c>
      <c r="PJ128" s="48">
        <f t="shared" si="551"/>
        <v>0</v>
      </c>
      <c r="PK128" s="48">
        <f t="shared" si="551"/>
        <v>0</v>
      </c>
      <c r="PL128" s="48">
        <f t="shared" si="551"/>
        <v>0</v>
      </c>
      <c r="PM128" s="48">
        <f t="shared" si="551"/>
        <v>0</v>
      </c>
      <c r="PN128" s="48">
        <f t="shared" si="551"/>
        <v>0</v>
      </c>
    </row>
    <row r="129" spans="1:430" x14ac:dyDescent="0.3">
      <c r="A129" s="67">
        <f>A128+Escenario1!$D$15</f>
        <v>15</v>
      </c>
      <c r="B129" s="20">
        <f>IF(HX6&lt;0,0,Escenario1!HX6)</f>
        <v>88.373131632334648</v>
      </c>
      <c r="C129" s="20">
        <f t="shared" si="558"/>
        <v>10.902945661298496</v>
      </c>
      <c r="D129" s="20">
        <f t="shared" si="552"/>
        <v>26.511939489700396</v>
      </c>
      <c r="E129" s="20">
        <f>ROUND(IF($A129=0,0,$D129+E128-IF($A128=0,0,L128*($A129-$A128)*0.06)),4)</f>
        <v>31.271699999999999</v>
      </c>
      <c r="F129" s="11" cm="1">
        <f t="array" ref="F129">INDEX($A$71:$A$75,MATCH(E129,$B$71:$B$75,1))+(E129-INDEX($B$71:$B$75,MATCH(E129,$B$71:$B$75,1)))*(INDEX($A$71:$A$75,MATCH(E129,$B$71:$B$75,1)+IF(E129&gt;MAX($B$71:$B$75),0,1))-INDEX($A$71:$A$75,MATCH(E129,$B$71:$B$75,1)+IF(E129&gt;MAX($B$71:$B$75),1,0)))/(INDEX($B$71:$B$75,MATCH(E129,$B$71:$B$75,1)+IF(E129&gt;MAX($B$71:$B$75),0,1))-INDEX($B$71:$B$75,MATCH(E129,$B$71:$B$75,1)+IF(E129&gt;MAX($B$71:$B$75),-1,0)))</f>
        <v>0.31271699999999997</v>
      </c>
      <c r="G129" s="59">
        <f t="shared" si="553"/>
        <v>28.451882284357492</v>
      </c>
      <c r="H129" s="59">
        <f t="shared" si="554"/>
        <v>0</v>
      </c>
      <c r="I129" s="59">
        <f t="shared" si="555"/>
        <v>0</v>
      </c>
      <c r="J129" s="20">
        <f t="shared" si="556"/>
        <v>28.451882284357492</v>
      </c>
      <c r="K129" s="20">
        <f>IF(OR($H$79&lt;=0,F129-$H$79&lt;=0),0,2/3*(0.602+0.0832*(F129-$H$79)/$H$79)*$I$79*SQRT(2*9.81)*(F129-$H$79+0.0012)^(3/2))*1000</f>
        <v>0</v>
      </c>
      <c r="L129" s="20">
        <f>IF((G129+H129+I129+K129)*($A130-$A129)*0.06&gt;E129,E129/($A130-$A129)/0.06,G129+H129+I129+K129)</f>
        <v>28.451882284357492</v>
      </c>
      <c r="M129" s="20" t="str">
        <f>IF(COUNT($A$126:$A129)&lt;MATCH($E$84,L$126:L$585,0),"",ROUND(L129,2))</f>
        <v/>
      </c>
      <c r="N129" s="20">
        <f>IF($A129=0,0,$D129+N128-IF($A128=0,0,R128*($A129-$A128)*0.06))</f>
        <v>35.68094277996763</v>
      </c>
      <c r="O129" s="11" cm="1">
        <f t="array" ref="O129">INDEX($A$71:$A$75,MATCH(N129,$B$71:$B$75,1))+(N129-INDEX($B$71:$B$75,MATCH(N129,$B$71:$B$75,1)))*(INDEX($A$71:$A$75,MATCH(N129,$B$71:$B$75,1)+1)-INDEX($A$71:$A$75,MATCH(N129,$B$71:$B$75,1)))/(INDEX($B$71:$B$75,MATCH(N129,$B$71:$B$75,1)+1)-INDEX($B$71:$B$75,MATCH(N129,$B$71:$B$75,1)))</f>
        <v>0.35680942779967634</v>
      </c>
      <c r="P129" s="20" cm="1">
        <f t="array" ref="P129">INDEX(Curva_vortex[Caudal (L/s)],MATCH(O129,Curva_vortex[Altura lamina de agua H (m)],1))+(O129-INDEX(Curva_vortex[Altura lamina de agua H (m)],MATCH(O129,Curva_vortex[Altura lamina de agua H (m)],1)))*(INDEX(Curva_vortex[Caudal (L/s)],MATCH(O129,Curva_vortex[Altura lamina de agua H (m)],1)+IF(O129&gt;MAX(Curva_vortex[Altura lamina de agua H (m)]),0,1))-INDEX(Curva_vortex[Caudal (L/s)],MATCH(O129,Curva_vortex[Altura lamina de agua H (m)],1)+IF(O129&gt;MAX(Curva_vortex[Altura lamina de agua H (m)]),-1,0)))/(INDEX(Curva_vortex[Altura lamina de agua H (m)],MATCH(O129,Curva_vortex[Altura lamina de agua H (m)],1)+IF(O129&gt;MAX(Curva_vortex[Altura lamina de agua H (m)]),0,1))-INDEX(Curva_vortex[Altura lamina de agua H (m)],MATCH(O129,Curva_vortex[Altura lamina de agua H (m)],1)+IF(O129&gt;MAX(Curva_vortex[Altura lamina de agua H (m)]),-1,0)))</f>
        <v>3.5680942779967633</v>
      </c>
      <c r="Q129" s="20">
        <f t="shared" si="557"/>
        <v>0</v>
      </c>
      <c r="R129" s="20" cm="1">
        <f t="array" ref="R129">INDEX(Curva_vortex[Caudal (L/s)],MATCH(O129,Curva_vortex[Altura lamina de agua H (m)],1))+(O129-INDEX(Curva_vortex[Altura lamina de agua H (m)],MATCH(O129,Curva_vortex[Altura lamina de agua H (m)],1)))*(INDEX(Curva_vortex[Caudal (L/s)],MATCH(O129,Curva_vortex[Altura lamina de agua H (m)],1)+IF(O129&gt;MAX(Curva_vortex[Altura lamina de agua H (m)]),0,1))-INDEX(Curva_vortex[Caudal (L/s)],MATCH(O129,Curva_vortex[Altura lamina de agua H (m)],1)+IF(O129&gt;MAX(Curva_vortex[Altura lamina de agua H (m)]),-1,0)))/(INDEX(Curva_vortex[Altura lamina de agua H (m)],MATCH(O129,Curva_vortex[Altura lamina de agua H (m)],1)+IF(O129&gt;MAX(Curva_vortex[Altura lamina de agua H (m)]),0,1))-INDEX(Curva_vortex[Altura lamina de agua H (m)],MATCH(O129,Curva_vortex[Altura lamina de agua H (m)],1)+IF(O129&gt;MAX(Curva_vortex[Altura lamina de agua H (m)]),-1,0)))+Q129</f>
        <v>3.5680942779967633</v>
      </c>
      <c r="S129" s="20" t="str">
        <f>IF(COUNT($A$126:$A129)&lt;MATCH($E$117,R$126:R$585,0),"",ROUND(R129,2))</f>
        <v/>
      </c>
      <c r="W129" s="46">
        <v>126</v>
      </c>
      <c r="X129" s="49">
        <f t="shared" si="308"/>
        <v>630</v>
      </c>
      <c r="Y129" s="52" t="str">
        <f t="shared" si="430"/>
        <v/>
      </c>
      <c r="Z129" s="63">
        <f t="shared" si="431"/>
        <v>0</v>
      </c>
      <c r="AA129" s="50">
        <f t="shared" si="474"/>
        <v>0</v>
      </c>
      <c r="AB129" s="50">
        <v>0</v>
      </c>
      <c r="AC129" s="62">
        <f t="shared" si="435"/>
        <v>211.7758949671387</v>
      </c>
      <c r="AD129" s="54"/>
      <c r="AE129" s="46">
        <v>127</v>
      </c>
      <c r="AF129" s="51">
        <f t="shared" si="432"/>
        <v>0</v>
      </c>
      <c r="AG129" s="51">
        <f t="shared" si="514"/>
        <v>0</v>
      </c>
      <c r="AH129" s="51">
        <f t="shared" si="514"/>
        <v>0</v>
      </c>
      <c r="AI129" s="51">
        <f t="shared" si="514"/>
        <v>0</v>
      </c>
      <c r="AJ129" s="51">
        <f t="shared" si="514"/>
        <v>0</v>
      </c>
      <c r="AK129" s="51">
        <f t="shared" si="514"/>
        <v>0</v>
      </c>
      <c r="AL129" s="51">
        <f t="shared" si="514"/>
        <v>0</v>
      </c>
      <c r="AM129" s="51">
        <f t="shared" si="514"/>
        <v>0</v>
      </c>
      <c r="AN129" s="51">
        <f t="shared" si="514"/>
        <v>0</v>
      </c>
      <c r="AO129" s="51">
        <f t="shared" si="514"/>
        <v>0</v>
      </c>
      <c r="AP129" s="51">
        <f t="shared" si="514"/>
        <v>0</v>
      </c>
      <c r="AQ129" s="51">
        <f t="shared" si="515"/>
        <v>0</v>
      </c>
      <c r="AR129" s="51">
        <f t="shared" si="515"/>
        <v>0</v>
      </c>
      <c r="AS129" s="51">
        <f t="shared" si="515"/>
        <v>0</v>
      </c>
      <c r="AT129" s="51">
        <f t="shared" si="515"/>
        <v>0</v>
      </c>
      <c r="AU129" s="51">
        <f t="shared" si="515"/>
        <v>0</v>
      </c>
      <c r="AV129" s="51">
        <f t="shared" si="515"/>
        <v>0</v>
      </c>
      <c r="AW129" s="51">
        <f t="shared" si="515"/>
        <v>0</v>
      </c>
      <c r="AX129" s="51">
        <f t="shared" si="515"/>
        <v>0</v>
      </c>
      <c r="AY129" s="51">
        <f t="shared" si="515"/>
        <v>0</v>
      </c>
      <c r="AZ129" s="51">
        <f t="shared" si="515"/>
        <v>0</v>
      </c>
      <c r="BA129" s="51">
        <f t="shared" si="516"/>
        <v>0</v>
      </c>
      <c r="BB129" s="51">
        <f t="shared" si="516"/>
        <v>0</v>
      </c>
      <c r="BC129" s="51">
        <f t="shared" si="516"/>
        <v>0</v>
      </c>
      <c r="BD129" s="51">
        <f t="shared" si="516"/>
        <v>0</v>
      </c>
      <c r="BE129" s="51">
        <f t="shared" si="516"/>
        <v>0</v>
      </c>
      <c r="BF129" s="51">
        <f t="shared" si="516"/>
        <v>0</v>
      </c>
      <c r="BG129" s="51">
        <f t="shared" si="516"/>
        <v>0</v>
      </c>
      <c r="BH129" s="51">
        <f t="shared" si="516"/>
        <v>0</v>
      </c>
      <c r="BI129" s="51">
        <f t="shared" si="516"/>
        <v>0</v>
      </c>
      <c r="BJ129" s="51">
        <f t="shared" si="516"/>
        <v>0</v>
      </c>
      <c r="BK129" s="51">
        <f t="shared" si="517"/>
        <v>0</v>
      </c>
      <c r="BL129" s="51">
        <f t="shared" si="517"/>
        <v>0</v>
      </c>
      <c r="BM129" s="51">
        <f t="shared" si="517"/>
        <v>0</v>
      </c>
      <c r="BN129" s="51">
        <f t="shared" si="517"/>
        <v>0</v>
      </c>
      <c r="BO129" s="51">
        <f t="shared" si="517"/>
        <v>0</v>
      </c>
      <c r="BP129" s="51">
        <f t="shared" si="517"/>
        <v>0</v>
      </c>
      <c r="BQ129" s="51">
        <f t="shared" si="517"/>
        <v>0</v>
      </c>
      <c r="BR129" s="51">
        <f t="shared" si="517"/>
        <v>0</v>
      </c>
      <c r="BS129" s="51">
        <f t="shared" si="517"/>
        <v>0</v>
      </c>
      <c r="BT129" s="51">
        <f t="shared" si="517"/>
        <v>0</v>
      </c>
      <c r="BU129" s="51">
        <f t="shared" si="518"/>
        <v>0</v>
      </c>
      <c r="BV129" s="51">
        <f t="shared" si="518"/>
        <v>0</v>
      </c>
      <c r="BW129" s="51">
        <f t="shared" si="518"/>
        <v>0</v>
      </c>
      <c r="BX129" s="51">
        <f t="shared" si="518"/>
        <v>0</v>
      </c>
      <c r="BY129" s="51">
        <f t="shared" si="518"/>
        <v>0</v>
      </c>
      <c r="BZ129" s="51">
        <f t="shared" si="518"/>
        <v>0</v>
      </c>
      <c r="CA129" s="51">
        <f t="shared" si="518"/>
        <v>0</v>
      </c>
      <c r="CB129" s="51">
        <f t="shared" si="518"/>
        <v>0</v>
      </c>
      <c r="CC129" s="51">
        <f t="shared" si="518"/>
        <v>0</v>
      </c>
      <c r="CD129" s="51">
        <f t="shared" si="518"/>
        <v>0</v>
      </c>
      <c r="CE129" s="51">
        <f t="shared" si="519"/>
        <v>0</v>
      </c>
      <c r="CF129" s="51">
        <f t="shared" si="519"/>
        <v>0</v>
      </c>
      <c r="CG129" s="51">
        <f t="shared" si="519"/>
        <v>0</v>
      </c>
      <c r="CH129" s="51">
        <f t="shared" si="519"/>
        <v>0</v>
      </c>
      <c r="CI129" s="51">
        <f t="shared" si="519"/>
        <v>0</v>
      </c>
      <c r="CJ129" s="51">
        <f t="shared" si="519"/>
        <v>0</v>
      </c>
      <c r="CK129" s="51">
        <f t="shared" si="519"/>
        <v>0</v>
      </c>
      <c r="CL129" s="51">
        <f t="shared" si="519"/>
        <v>0</v>
      </c>
      <c r="CM129" s="51">
        <f t="shared" si="519"/>
        <v>0</v>
      </c>
      <c r="CN129" s="51">
        <f t="shared" si="519"/>
        <v>0</v>
      </c>
      <c r="CO129" s="51">
        <f t="shared" si="520"/>
        <v>0</v>
      </c>
      <c r="CP129" s="51">
        <f t="shared" si="520"/>
        <v>0</v>
      </c>
      <c r="CQ129" s="51">
        <f t="shared" si="520"/>
        <v>0</v>
      </c>
      <c r="CR129" s="51">
        <f t="shared" si="520"/>
        <v>0</v>
      </c>
      <c r="CS129" s="51">
        <f t="shared" si="520"/>
        <v>0</v>
      </c>
      <c r="CT129" s="51">
        <f t="shared" si="520"/>
        <v>0</v>
      </c>
      <c r="CU129" s="51">
        <f t="shared" si="520"/>
        <v>0</v>
      </c>
      <c r="CV129" s="51">
        <f t="shared" si="520"/>
        <v>0</v>
      </c>
      <c r="CW129" s="51">
        <f t="shared" si="520"/>
        <v>0</v>
      </c>
      <c r="CX129" s="51">
        <f t="shared" si="520"/>
        <v>0</v>
      </c>
      <c r="CY129" s="51">
        <f t="shared" si="521"/>
        <v>0</v>
      </c>
      <c r="CZ129" s="51">
        <f t="shared" si="521"/>
        <v>0</v>
      </c>
      <c r="DA129" s="51">
        <f t="shared" si="521"/>
        <v>0</v>
      </c>
      <c r="DB129" s="51">
        <f t="shared" si="521"/>
        <v>0</v>
      </c>
      <c r="DC129" s="51">
        <f t="shared" si="521"/>
        <v>0</v>
      </c>
      <c r="DD129" s="51">
        <f t="shared" si="521"/>
        <v>0</v>
      </c>
      <c r="DE129" s="51">
        <f t="shared" si="521"/>
        <v>0</v>
      </c>
      <c r="DF129" s="51">
        <f t="shared" si="521"/>
        <v>0</v>
      </c>
      <c r="DG129" s="51">
        <f t="shared" si="521"/>
        <v>0</v>
      </c>
      <c r="DH129" s="51">
        <f t="shared" si="521"/>
        <v>0</v>
      </c>
      <c r="DI129" s="51">
        <f t="shared" si="522"/>
        <v>0</v>
      </c>
      <c r="DJ129" s="51">
        <f t="shared" si="522"/>
        <v>0</v>
      </c>
      <c r="DK129" s="51">
        <f t="shared" si="522"/>
        <v>0</v>
      </c>
      <c r="DL129" s="51">
        <f t="shared" si="522"/>
        <v>0</v>
      </c>
      <c r="DM129" s="51">
        <f t="shared" si="522"/>
        <v>0</v>
      </c>
      <c r="DN129" s="51">
        <f t="shared" si="522"/>
        <v>0</v>
      </c>
      <c r="DO129" s="51">
        <f t="shared" si="522"/>
        <v>0</v>
      </c>
      <c r="DP129" s="51">
        <f t="shared" si="522"/>
        <v>0</v>
      </c>
      <c r="DQ129" s="51">
        <f t="shared" si="522"/>
        <v>0</v>
      </c>
      <c r="DR129" s="51">
        <f t="shared" si="522"/>
        <v>0</v>
      </c>
      <c r="DS129" s="51">
        <f t="shared" si="523"/>
        <v>0</v>
      </c>
      <c r="DT129" s="51">
        <f t="shared" si="523"/>
        <v>0</v>
      </c>
      <c r="DU129" s="51">
        <f t="shared" si="523"/>
        <v>0</v>
      </c>
      <c r="DV129" s="51">
        <f t="shared" si="523"/>
        <v>0</v>
      </c>
      <c r="DW129" s="51">
        <f t="shared" si="523"/>
        <v>0</v>
      </c>
      <c r="DX129" s="51">
        <f t="shared" si="523"/>
        <v>0</v>
      </c>
      <c r="DY129" s="51">
        <f t="shared" si="523"/>
        <v>0</v>
      </c>
      <c r="DZ129" s="51">
        <f t="shared" si="523"/>
        <v>0</v>
      </c>
      <c r="EA129" s="51">
        <f t="shared" si="523"/>
        <v>0</v>
      </c>
      <c r="EB129" s="51">
        <f t="shared" si="523"/>
        <v>0</v>
      </c>
      <c r="EC129" s="51">
        <f t="shared" si="524"/>
        <v>0</v>
      </c>
      <c r="ED129" s="51">
        <f t="shared" si="524"/>
        <v>0</v>
      </c>
      <c r="EE129" s="51">
        <f t="shared" si="524"/>
        <v>0</v>
      </c>
      <c r="EF129" s="51">
        <f t="shared" si="524"/>
        <v>0</v>
      </c>
      <c r="EG129" s="51">
        <f t="shared" si="524"/>
        <v>0</v>
      </c>
      <c r="EH129" s="51">
        <f t="shared" si="524"/>
        <v>1.4372901692793086E-5</v>
      </c>
      <c r="EI129" s="51">
        <f t="shared" si="524"/>
        <v>2.7857067307628778E-5</v>
      </c>
      <c r="EJ129" s="51">
        <f t="shared" si="524"/>
        <v>4.1075027703360157E-5</v>
      </c>
      <c r="EK129" s="51">
        <f t="shared" si="524"/>
        <v>5.9699549011322866E-5</v>
      </c>
      <c r="EL129" s="51">
        <f t="shared" si="524"/>
        <v>8.7540741517313391E-5</v>
      </c>
      <c r="EM129" s="51">
        <f t="shared" si="525"/>
        <v>1.2837388479443857E-4</v>
      </c>
      <c r="EN129" s="51">
        <f t="shared" si="525"/>
        <v>1.8776725283595457E-4</v>
      </c>
      <c r="EO129" s="51">
        <f t="shared" si="525"/>
        <v>2.7490993918839258E-4</v>
      </c>
      <c r="EP129" s="51">
        <f t="shared" si="525"/>
        <v>4.0443968208431289E-4</v>
      </c>
      <c r="EQ129" s="51">
        <f t="shared" si="525"/>
        <v>5.9827068957529241E-4</v>
      </c>
      <c r="ER129" s="51">
        <f t="shared" si="525"/>
        <v>8.8742146466493359E-4</v>
      </c>
      <c r="ES129" s="51">
        <f t="shared" si="525"/>
        <v>1.3138426304416823E-3</v>
      </c>
      <c r="ET129" s="51">
        <f t="shared" si="525"/>
        <v>1.9322447552118155E-3</v>
      </c>
      <c r="EU129" s="51">
        <f t="shared" si="525"/>
        <v>2.9578823769679957E-3</v>
      </c>
      <c r="EV129" s="51">
        <f t="shared" si="525"/>
        <v>4.3725776573519236E-3</v>
      </c>
      <c r="EW129" s="51">
        <f t="shared" si="526"/>
        <v>5.6037913669719245E-3</v>
      </c>
      <c r="EX129" s="51">
        <f t="shared" si="526"/>
        <v>6.0067150249743864E-3</v>
      </c>
      <c r="EY129" s="51">
        <f t="shared" si="526"/>
        <v>5.0334268353983951E-3</v>
      </c>
      <c r="EZ129" s="51">
        <f t="shared" si="526"/>
        <v>2.648818732339102E-3</v>
      </c>
      <c r="FA129" s="51">
        <f t="shared" si="526"/>
        <v>7.6072713075802073E-4</v>
      </c>
      <c r="FB129" s="51">
        <f t="shared" si="526"/>
        <v>0</v>
      </c>
      <c r="FC129" s="51">
        <f t="shared" si="526"/>
        <v>0</v>
      </c>
      <c r="FD129" s="51">
        <f t="shared" si="526"/>
        <v>0</v>
      </c>
      <c r="FE129" s="51">
        <f t="shared" si="526"/>
        <v>0</v>
      </c>
      <c r="FF129" s="51">
        <f t="shared" si="526"/>
        <v>0</v>
      </c>
      <c r="FG129" s="51">
        <f t="shared" si="527"/>
        <v>0</v>
      </c>
      <c r="FH129" s="51">
        <f t="shared" si="527"/>
        <v>0</v>
      </c>
      <c r="FI129" s="51">
        <f t="shared" si="527"/>
        <v>0</v>
      </c>
      <c r="FJ129" s="51">
        <f t="shared" si="527"/>
        <v>0</v>
      </c>
      <c r="FK129" s="51">
        <f t="shared" si="527"/>
        <v>0</v>
      </c>
      <c r="FL129" s="51">
        <f t="shared" si="527"/>
        <v>0</v>
      </c>
      <c r="FM129" s="51">
        <f t="shared" si="527"/>
        <v>0</v>
      </c>
      <c r="FN129" s="51">
        <f t="shared" si="527"/>
        <v>0</v>
      </c>
      <c r="FO129" s="51">
        <f t="shared" si="527"/>
        <v>0</v>
      </c>
      <c r="FP129" s="51">
        <f t="shared" si="527"/>
        <v>0</v>
      </c>
      <c r="FQ129" s="51">
        <f t="shared" si="528"/>
        <v>0</v>
      </c>
      <c r="FR129" s="51">
        <f t="shared" si="528"/>
        <v>0</v>
      </c>
      <c r="FS129" s="51">
        <f t="shared" si="528"/>
        <v>0</v>
      </c>
      <c r="FT129" s="51">
        <f t="shared" si="528"/>
        <v>0</v>
      </c>
      <c r="FU129" s="51">
        <f t="shared" si="528"/>
        <v>0</v>
      </c>
      <c r="FV129" s="51">
        <f t="shared" si="528"/>
        <v>0</v>
      </c>
      <c r="FW129" s="51">
        <f t="shared" si="528"/>
        <v>0</v>
      </c>
      <c r="FX129" s="51">
        <f t="shared" si="528"/>
        <v>0</v>
      </c>
      <c r="FY129" s="51">
        <f t="shared" si="528"/>
        <v>0</v>
      </c>
      <c r="FZ129" s="51">
        <f t="shared" si="528"/>
        <v>0</v>
      </c>
      <c r="GA129" s="51">
        <f t="shared" si="529"/>
        <v>0</v>
      </c>
      <c r="GB129" s="51">
        <f t="shared" si="529"/>
        <v>0</v>
      </c>
      <c r="GC129" s="51">
        <f t="shared" si="529"/>
        <v>0</v>
      </c>
      <c r="GD129" s="51">
        <f t="shared" si="529"/>
        <v>0</v>
      </c>
      <c r="GE129" s="51">
        <f t="shared" si="529"/>
        <v>0</v>
      </c>
      <c r="GF129" s="51">
        <f t="shared" si="529"/>
        <v>0</v>
      </c>
      <c r="GG129" s="51">
        <f t="shared" si="529"/>
        <v>0</v>
      </c>
      <c r="GH129" s="51">
        <f t="shared" si="529"/>
        <v>0</v>
      </c>
      <c r="GI129" s="51">
        <f t="shared" si="529"/>
        <v>0</v>
      </c>
      <c r="GJ129" s="51">
        <f t="shared" si="529"/>
        <v>0</v>
      </c>
      <c r="GK129" s="51">
        <f t="shared" si="530"/>
        <v>0</v>
      </c>
      <c r="GL129" s="51">
        <f t="shared" si="530"/>
        <v>0</v>
      </c>
      <c r="GM129" s="51">
        <f t="shared" si="530"/>
        <v>0</v>
      </c>
      <c r="GN129" s="51">
        <f t="shared" si="530"/>
        <v>0</v>
      </c>
      <c r="GO129" s="51">
        <f t="shared" si="530"/>
        <v>0</v>
      </c>
      <c r="GP129" s="51">
        <f t="shared" si="530"/>
        <v>0</v>
      </c>
      <c r="GQ129" s="51">
        <f t="shared" si="530"/>
        <v>0</v>
      </c>
      <c r="GR129" s="51">
        <f t="shared" si="530"/>
        <v>0</v>
      </c>
      <c r="GS129" s="51">
        <f t="shared" si="530"/>
        <v>0</v>
      </c>
      <c r="GT129" s="51">
        <f t="shared" si="530"/>
        <v>0</v>
      </c>
      <c r="GU129" s="51">
        <f t="shared" si="531"/>
        <v>0</v>
      </c>
      <c r="GV129" s="51">
        <f t="shared" si="531"/>
        <v>0</v>
      </c>
      <c r="GW129" s="51">
        <f t="shared" si="531"/>
        <v>0</v>
      </c>
      <c r="GX129" s="51">
        <f t="shared" si="531"/>
        <v>0</v>
      </c>
      <c r="GY129" s="51">
        <f t="shared" si="531"/>
        <v>0</v>
      </c>
      <c r="GZ129" s="51">
        <f t="shared" si="531"/>
        <v>0</v>
      </c>
      <c r="HA129" s="51">
        <f t="shared" si="531"/>
        <v>0</v>
      </c>
      <c r="HB129" s="51">
        <f t="shared" si="531"/>
        <v>0</v>
      </c>
      <c r="HC129" s="51">
        <f t="shared" si="531"/>
        <v>0</v>
      </c>
      <c r="HD129" s="51">
        <f t="shared" si="531"/>
        <v>0</v>
      </c>
      <c r="HE129" s="51">
        <f t="shared" si="532"/>
        <v>0</v>
      </c>
      <c r="HF129" s="51">
        <f t="shared" si="532"/>
        <v>0</v>
      </c>
      <c r="HG129" s="51">
        <f t="shared" si="532"/>
        <v>0</v>
      </c>
      <c r="HH129" s="51">
        <f t="shared" si="532"/>
        <v>0</v>
      </c>
      <c r="HI129" s="51">
        <f t="shared" si="532"/>
        <v>0</v>
      </c>
      <c r="HJ129" s="51">
        <f t="shared" si="532"/>
        <v>0</v>
      </c>
      <c r="HK129" s="51">
        <f t="shared" si="532"/>
        <v>0</v>
      </c>
      <c r="HL129" s="51">
        <f t="shared" si="532"/>
        <v>0</v>
      </c>
      <c r="HM129" s="51">
        <f t="shared" si="532"/>
        <v>0</v>
      </c>
      <c r="HN129" s="51">
        <f t="shared" si="532"/>
        <v>0</v>
      </c>
      <c r="HO129" s="51">
        <f t="shared" si="532"/>
        <v>0</v>
      </c>
      <c r="HP129" s="51">
        <f t="shared" si="532"/>
        <v>0</v>
      </c>
      <c r="HR129" s="46">
        <v>126</v>
      </c>
      <c r="HS129" s="49">
        <f t="shared" si="310"/>
        <v>630</v>
      </c>
      <c r="HT129" s="52" t="str">
        <f t="shared" si="311"/>
        <v/>
      </c>
      <c r="HU129" s="63">
        <f t="shared" si="312"/>
        <v>0</v>
      </c>
      <c r="HV129" s="50">
        <f t="shared" si="475"/>
        <v>0</v>
      </c>
      <c r="HW129" s="50" t="str">
        <f t="shared" si="433"/>
        <v>10:30</v>
      </c>
      <c r="HX129" s="50">
        <v>0</v>
      </c>
      <c r="HY129" s="62">
        <f>HY128+HX129*Escenario1!$D$15*0.06</f>
        <v>468.72665229745769</v>
      </c>
      <c r="HZ129" s="50">
        <f t="shared" si="313"/>
        <v>0</v>
      </c>
      <c r="IA129" s="64">
        <f>IA128+HZ129*Escenario1!$D$15*0.06</f>
        <v>258.16395932323189</v>
      </c>
      <c r="IB129" s="54"/>
      <c r="IC129" s="47">
        <v>127</v>
      </c>
      <c r="ID129" s="48">
        <f t="shared" si="434"/>
        <v>0</v>
      </c>
      <c r="IE129" s="48">
        <f t="shared" si="533"/>
        <v>0</v>
      </c>
      <c r="IF129" s="48">
        <f t="shared" si="533"/>
        <v>0</v>
      </c>
      <c r="IG129" s="48">
        <f t="shared" si="533"/>
        <v>0</v>
      </c>
      <c r="IH129" s="48">
        <f t="shared" si="533"/>
        <v>0</v>
      </c>
      <c r="II129" s="48">
        <f t="shared" si="533"/>
        <v>0</v>
      </c>
      <c r="IJ129" s="48">
        <f t="shared" si="533"/>
        <v>0</v>
      </c>
      <c r="IK129" s="48">
        <f t="shared" si="533"/>
        <v>0</v>
      </c>
      <c r="IL129" s="48">
        <f t="shared" si="533"/>
        <v>0</v>
      </c>
      <c r="IM129" s="48">
        <f t="shared" si="533"/>
        <v>0</v>
      </c>
      <c r="IN129" s="48">
        <f t="shared" si="533"/>
        <v>0</v>
      </c>
      <c r="IO129" s="48">
        <f t="shared" si="534"/>
        <v>0</v>
      </c>
      <c r="IP129" s="48">
        <f t="shared" si="534"/>
        <v>0</v>
      </c>
      <c r="IQ129" s="48">
        <f t="shared" si="534"/>
        <v>0</v>
      </c>
      <c r="IR129" s="48">
        <f t="shared" si="534"/>
        <v>0</v>
      </c>
      <c r="IS129" s="48">
        <f t="shared" si="534"/>
        <v>0</v>
      </c>
      <c r="IT129" s="48">
        <f t="shared" si="534"/>
        <v>0</v>
      </c>
      <c r="IU129" s="48">
        <f t="shared" si="534"/>
        <v>0</v>
      </c>
      <c r="IV129" s="48">
        <f t="shared" si="534"/>
        <v>0</v>
      </c>
      <c r="IW129" s="48">
        <f t="shared" si="534"/>
        <v>0</v>
      </c>
      <c r="IX129" s="48">
        <f t="shared" si="534"/>
        <v>0</v>
      </c>
      <c r="IY129" s="48">
        <f t="shared" si="535"/>
        <v>0</v>
      </c>
      <c r="IZ129" s="48">
        <f t="shared" si="535"/>
        <v>0</v>
      </c>
      <c r="JA129" s="48">
        <f t="shared" si="535"/>
        <v>0</v>
      </c>
      <c r="JB129" s="48">
        <f t="shared" si="535"/>
        <v>0</v>
      </c>
      <c r="JC129" s="48">
        <f t="shared" si="535"/>
        <v>0</v>
      </c>
      <c r="JD129" s="48">
        <f t="shared" si="535"/>
        <v>0</v>
      </c>
      <c r="JE129" s="48">
        <f t="shared" si="535"/>
        <v>0</v>
      </c>
      <c r="JF129" s="48">
        <f t="shared" si="535"/>
        <v>0</v>
      </c>
      <c r="JG129" s="48">
        <f t="shared" si="535"/>
        <v>0</v>
      </c>
      <c r="JH129" s="48">
        <f t="shared" si="535"/>
        <v>0</v>
      </c>
      <c r="JI129" s="48">
        <f t="shared" si="536"/>
        <v>0</v>
      </c>
      <c r="JJ129" s="48">
        <f t="shared" si="536"/>
        <v>0</v>
      </c>
      <c r="JK129" s="48">
        <f t="shared" si="536"/>
        <v>0</v>
      </c>
      <c r="JL129" s="48">
        <f t="shared" si="536"/>
        <v>0</v>
      </c>
      <c r="JM129" s="48">
        <f t="shared" si="536"/>
        <v>0</v>
      </c>
      <c r="JN129" s="48">
        <f t="shared" si="536"/>
        <v>0</v>
      </c>
      <c r="JO129" s="48">
        <f t="shared" si="536"/>
        <v>0</v>
      </c>
      <c r="JP129" s="48">
        <f t="shared" si="536"/>
        <v>0</v>
      </c>
      <c r="JQ129" s="48">
        <f t="shared" si="536"/>
        <v>0</v>
      </c>
      <c r="JR129" s="48">
        <f t="shared" si="536"/>
        <v>0</v>
      </c>
      <c r="JS129" s="48">
        <f t="shared" si="537"/>
        <v>0</v>
      </c>
      <c r="JT129" s="48">
        <f t="shared" si="537"/>
        <v>0</v>
      </c>
      <c r="JU129" s="48">
        <f t="shared" si="537"/>
        <v>0</v>
      </c>
      <c r="JV129" s="48">
        <f t="shared" si="537"/>
        <v>0</v>
      </c>
      <c r="JW129" s="48">
        <f t="shared" si="537"/>
        <v>0</v>
      </c>
      <c r="JX129" s="48">
        <f t="shared" si="537"/>
        <v>0</v>
      </c>
      <c r="JY129" s="48">
        <f t="shared" si="537"/>
        <v>0</v>
      </c>
      <c r="JZ129" s="48">
        <f t="shared" si="537"/>
        <v>0</v>
      </c>
      <c r="KA129" s="48">
        <f t="shared" si="537"/>
        <v>0</v>
      </c>
      <c r="KB129" s="48">
        <f t="shared" si="537"/>
        <v>0</v>
      </c>
      <c r="KC129" s="48">
        <f t="shared" si="538"/>
        <v>0</v>
      </c>
      <c r="KD129" s="48">
        <f t="shared" si="538"/>
        <v>0</v>
      </c>
      <c r="KE129" s="48">
        <f t="shared" si="538"/>
        <v>0</v>
      </c>
      <c r="KF129" s="48">
        <f t="shared" si="538"/>
        <v>0</v>
      </c>
      <c r="KG129" s="48">
        <f t="shared" si="538"/>
        <v>0</v>
      </c>
      <c r="KH129" s="48">
        <f t="shared" si="538"/>
        <v>0</v>
      </c>
      <c r="KI129" s="48">
        <f t="shared" si="538"/>
        <v>0</v>
      </c>
      <c r="KJ129" s="48">
        <f t="shared" si="538"/>
        <v>0</v>
      </c>
      <c r="KK129" s="48">
        <f t="shared" si="538"/>
        <v>0</v>
      </c>
      <c r="KL129" s="48">
        <f t="shared" si="538"/>
        <v>0</v>
      </c>
      <c r="KM129" s="48">
        <f t="shared" si="539"/>
        <v>0</v>
      </c>
      <c r="KN129" s="48">
        <f t="shared" si="539"/>
        <v>0</v>
      </c>
      <c r="KO129" s="48">
        <f t="shared" si="539"/>
        <v>0</v>
      </c>
      <c r="KP129" s="48">
        <f t="shared" si="539"/>
        <v>0</v>
      </c>
      <c r="KQ129" s="48">
        <f t="shared" si="539"/>
        <v>0</v>
      </c>
      <c r="KR129" s="48">
        <f t="shared" si="539"/>
        <v>0</v>
      </c>
      <c r="KS129" s="48">
        <f t="shared" si="539"/>
        <v>0</v>
      </c>
      <c r="KT129" s="48">
        <f t="shared" si="539"/>
        <v>0</v>
      </c>
      <c r="KU129" s="48">
        <f t="shared" si="539"/>
        <v>0</v>
      </c>
      <c r="KV129" s="48">
        <f t="shared" si="539"/>
        <v>0</v>
      </c>
      <c r="KW129" s="48">
        <f t="shared" si="540"/>
        <v>0</v>
      </c>
      <c r="KX129" s="48">
        <f t="shared" si="540"/>
        <v>0</v>
      </c>
      <c r="KY129" s="48">
        <f t="shared" si="540"/>
        <v>0</v>
      </c>
      <c r="KZ129" s="48">
        <f t="shared" si="540"/>
        <v>0</v>
      </c>
      <c r="LA129" s="48">
        <f t="shared" si="540"/>
        <v>0</v>
      </c>
      <c r="LB129" s="48">
        <f t="shared" si="540"/>
        <v>0</v>
      </c>
      <c r="LC129" s="48">
        <f t="shared" si="540"/>
        <v>0</v>
      </c>
      <c r="LD129" s="48">
        <f t="shared" si="540"/>
        <v>0</v>
      </c>
      <c r="LE129" s="48">
        <f t="shared" si="540"/>
        <v>0</v>
      </c>
      <c r="LF129" s="48">
        <f t="shared" si="540"/>
        <v>0</v>
      </c>
      <c r="LG129" s="48">
        <f t="shared" si="541"/>
        <v>0</v>
      </c>
      <c r="LH129" s="48">
        <f t="shared" si="541"/>
        <v>0</v>
      </c>
      <c r="LI129" s="48">
        <f t="shared" si="541"/>
        <v>0</v>
      </c>
      <c r="LJ129" s="48">
        <f t="shared" si="541"/>
        <v>0</v>
      </c>
      <c r="LK129" s="48">
        <f t="shared" si="541"/>
        <v>0</v>
      </c>
      <c r="LL129" s="48">
        <f t="shared" si="541"/>
        <v>0</v>
      </c>
      <c r="LM129" s="48">
        <f t="shared" si="541"/>
        <v>0</v>
      </c>
      <c r="LN129" s="48">
        <f t="shared" si="541"/>
        <v>0</v>
      </c>
      <c r="LO129" s="48">
        <f t="shared" si="541"/>
        <v>0</v>
      </c>
      <c r="LP129" s="48">
        <f t="shared" si="541"/>
        <v>0</v>
      </c>
      <c r="LQ129" s="48">
        <f t="shared" si="542"/>
        <v>0</v>
      </c>
      <c r="LR129" s="48">
        <f t="shared" si="542"/>
        <v>0</v>
      </c>
      <c r="LS129" s="48">
        <f t="shared" si="542"/>
        <v>0</v>
      </c>
      <c r="LT129" s="48">
        <f t="shared" si="542"/>
        <v>0</v>
      </c>
      <c r="LU129" s="48">
        <f t="shared" si="542"/>
        <v>0</v>
      </c>
      <c r="LV129" s="48">
        <f t="shared" si="542"/>
        <v>0</v>
      </c>
      <c r="LW129" s="48">
        <f t="shared" si="542"/>
        <v>0</v>
      </c>
      <c r="LX129" s="48">
        <f t="shared" si="542"/>
        <v>0</v>
      </c>
      <c r="LY129" s="48">
        <f t="shared" si="542"/>
        <v>0</v>
      </c>
      <c r="LZ129" s="48">
        <f t="shared" si="542"/>
        <v>0</v>
      </c>
      <c r="MA129" s="48">
        <f t="shared" si="543"/>
        <v>0</v>
      </c>
      <c r="MB129" s="48">
        <f t="shared" si="543"/>
        <v>0</v>
      </c>
      <c r="MC129" s="48">
        <f t="shared" si="543"/>
        <v>0</v>
      </c>
      <c r="MD129" s="48">
        <f t="shared" si="543"/>
        <v>0</v>
      </c>
      <c r="ME129" s="48">
        <f t="shared" si="543"/>
        <v>0</v>
      </c>
      <c r="MF129" s="48">
        <f t="shared" si="543"/>
        <v>0</v>
      </c>
      <c r="MG129" s="48">
        <f t="shared" si="543"/>
        <v>0</v>
      </c>
      <c r="MH129" s="48">
        <f t="shared" si="543"/>
        <v>0</v>
      </c>
      <c r="MI129" s="48">
        <f t="shared" si="543"/>
        <v>0</v>
      </c>
      <c r="MJ129" s="48">
        <f t="shared" si="543"/>
        <v>0</v>
      </c>
      <c r="MK129" s="48">
        <f t="shared" si="544"/>
        <v>0</v>
      </c>
      <c r="ML129" s="48">
        <f t="shared" si="544"/>
        <v>0</v>
      </c>
      <c r="MM129" s="48">
        <f t="shared" si="544"/>
        <v>0</v>
      </c>
      <c r="MN129" s="48">
        <f t="shared" si="544"/>
        <v>0</v>
      </c>
      <c r="MO129" s="48">
        <f t="shared" si="544"/>
        <v>0</v>
      </c>
      <c r="MP129" s="48">
        <f t="shared" si="544"/>
        <v>0</v>
      </c>
      <c r="MQ129" s="48">
        <f t="shared" si="544"/>
        <v>4.4751983576649488E-5</v>
      </c>
      <c r="MR129" s="48">
        <f t="shared" si="544"/>
        <v>1.1151658490373781E-4</v>
      </c>
      <c r="MS129" s="48">
        <f t="shared" si="544"/>
        <v>2.5595687974807398E-4</v>
      </c>
      <c r="MT129" s="48">
        <f t="shared" si="544"/>
        <v>5.8604981628922268E-4</v>
      </c>
      <c r="MU129" s="48">
        <f t="shared" si="545"/>
        <v>1.3658629589843377E-3</v>
      </c>
      <c r="MV129" s="48">
        <f t="shared" si="545"/>
        <v>3.2093238342923826E-3</v>
      </c>
      <c r="MW129" s="48">
        <f t="shared" si="545"/>
        <v>7.8504339864859992E-3</v>
      </c>
      <c r="MX129" s="48">
        <f t="shared" si="545"/>
        <v>1.2976985830460603E-2</v>
      </c>
      <c r="MY129" s="48">
        <f t="shared" si="545"/>
        <v>6.7154609757989992E-3</v>
      </c>
      <c r="MZ129" s="48">
        <f t="shared" si="545"/>
        <v>0</v>
      </c>
      <c r="NA129" s="48">
        <f t="shared" si="545"/>
        <v>0</v>
      </c>
      <c r="NB129" s="48">
        <f t="shared" si="545"/>
        <v>0</v>
      </c>
      <c r="NC129" s="48">
        <f t="shared" si="545"/>
        <v>0</v>
      </c>
      <c r="ND129" s="48">
        <f t="shared" si="545"/>
        <v>0</v>
      </c>
      <c r="NE129" s="48">
        <f t="shared" si="546"/>
        <v>0</v>
      </c>
      <c r="NF129" s="48">
        <f t="shared" si="546"/>
        <v>0</v>
      </c>
      <c r="NG129" s="48">
        <f t="shared" si="546"/>
        <v>0</v>
      </c>
      <c r="NH129" s="48">
        <f t="shared" si="546"/>
        <v>0</v>
      </c>
      <c r="NI129" s="48">
        <f t="shared" si="546"/>
        <v>0</v>
      </c>
      <c r="NJ129" s="48">
        <f t="shared" si="546"/>
        <v>0</v>
      </c>
      <c r="NK129" s="48">
        <f t="shared" si="546"/>
        <v>0</v>
      </c>
      <c r="NL129" s="48">
        <f t="shared" si="546"/>
        <v>0</v>
      </c>
      <c r="NM129" s="48">
        <f t="shared" si="546"/>
        <v>0</v>
      </c>
      <c r="NN129" s="48">
        <f t="shared" si="546"/>
        <v>0</v>
      </c>
      <c r="NO129" s="48">
        <f t="shared" si="547"/>
        <v>0</v>
      </c>
      <c r="NP129" s="48">
        <f t="shared" si="547"/>
        <v>0</v>
      </c>
      <c r="NQ129" s="48">
        <f t="shared" si="547"/>
        <v>0</v>
      </c>
      <c r="NR129" s="48">
        <f t="shared" si="547"/>
        <v>0</v>
      </c>
      <c r="NS129" s="48">
        <f t="shared" si="547"/>
        <v>0</v>
      </c>
      <c r="NT129" s="48">
        <f t="shared" si="547"/>
        <v>0</v>
      </c>
      <c r="NU129" s="48">
        <f t="shared" si="547"/>
        <v>0</v>
      </c>
      <c r="NV129" s="48">
        <f t="shared" si="547"/>
        <v>0</v>
      </c>
      <c r="NW129" s="48">
        <f t="shared" si="547"/>
        <v>0</v>
      </c>
      <c r="NX129" s="48">
        <f t="shared" si="547"/>
        <v>0</v>
      </c>
      <c r="NY129" s="48">
        <f t="shared" si="548"/>
        <v>0</v>
      </c>
      <c r="NZ129" s="48">
        <f t="shared" si="548"/>
        <v>0</v>
      </c>
      <c r="OA129" s="48">
        <f t="shared" si="548"/>
        <v>0</v>
      </c>
      <c r="OB129" s="48">
        <f t="shared" si="548"/>
        <v>0</v>
      </c>
      <c r="OC129" s="48">
        <f t="shared" si="548"/>
        <v>0</v>
      </c>
      <c r="OD129" s="48">
        <f t="shared" si="548"/>
        <v>0</v>
      </c>
      <c r="OE129" s="48">
        <f t="shared" si="548"/>
        <v>0</v>
      </c>
      <c r="OF129" s="48">
        <f t="shared" si="548"/>
        <v>0</v>
      </c>
      <c r="OG129" s="48">
        <f t="shared" si="548"/>
        <v>0</v>
      </c>
      <c r="OH129" s="48">
        <f t="shared" si="548"/>
        <v>0</v>
      </c>
      <c r="OI129" s="48">
        <f t="shared" si="549"/>
        <v>0</v>
      </c>
      <c r="OJ129" s="48">
        <f t="shared" si="549"/>
        <v>0</v>
      </c>
      <c r="OK129" s="48">
        <f t="shared" si="549"/>
        <v>0</v>
      </c>
      <c r="OL129" s="48">
        <f t="shared" si="549"/>
        <v>0</v>
      </c>
      <c r="OM129" s="48">
        <f t="shared" si="549"/>
        <v>0</v>
      </c>
      <c r="ON129" s="48">
        <f t="shared" si="549"/>
        <v>0</v>
      </c>
      <c r="OO129" s="48">
        <f t="shared" si="549"/>
        <v>0</v>
      </c>
      <c r="OP129" s="48">
        <f t="shared" si="549"/>
        <v>0</v>
      </c>
      <c r="OQ129" s="48">
        <f t="shared" si="549"/>
        <v>0</v>
      </c>
      <c r="OR129" s="48">
        <f t="shared" si="549"/>
        <v>0</v>
      </c>
      <c r="OS129" s="48">
        <f t="shared" si="550"/>
        <v>0</v>
      </c>
      <c r="OT129" s="48">
        <f t="shared" si="550"/>
        <v>0</v>
      </c>
      <c r="OU129" s="48">
        <f t="shared" si="550"/>
        <v>0</v>
      </c>
      <c r="OV129" s="48">
        <f t="shared" si="550"/>
        <v>0</v>
      </c>
      <c r="OW129" s="48">
        <f t="shared" si="550"/>
        <v>0</v>
      </c>
      <c r="OX129" s="48">
        <f t="shared" si="550"/>
        <v>0</v>
      </c>
      <c r="OY129" s="48">
        <f t="shared" si="550"/>
        <v>0</v>
      </c>
      <c r="OZ129" s="48">
        <f t="shared" si="550"/>
        <v>0</v>
      </c>
      <c r="PA129" s="48">
        <f t="shared" si="550"/>
        <v>0</v>
      </c>
      <c r="PB129" s="48">
        <f t="shared" si="550"/>
        <v>0</v>
      </c>
      <c r="PC129" s="48">
        <f t="shared" si="551"/>
        <v>0</v>
      </c>
      <c r="PD129" s="48">
        <f t="shared" si="551"/>
        <v>0</v>
      </c>
      <c r="PE129" s="48">
        <f t="shared" si="551"/>
        <v>0</v>
      </c>
      <c r="PF129" s="48">
        <f t="shared" si="551"/>
        <v>0</v>
      </c>
      <c r="PG129" s="48">
        <f t="shared" si="551"/>
        <v>0</v>
      </c>
      <c r="PH129" s="48">
        <f t="shared" si="551"/>
        <v>0</v>
      </c>
      <c r="PI129" s="48">
        <f t="shared" si="551"/>
        <v>0</v>
      </c>
      <c r="PJ129" s="48">
        <f t="shared" si="551"/>
        <v>0</v>
      </c>
      <c r="PK129" s="48">
        <f t="shared" si="551"/>
        <v>0</v>
      </c>
      <c r="PL129" s="48">
        <f t="shared" si="551"/>
        <v>0</v>
      </c>
      <c r="PM129" s="48">
        <f t="shared" si="551"/>
        <v>0</v>
      </c>
      <c r="PN129" s="48">
        <f t="shared" si="551"/>
        <v>0</v>
      </c>
    </row>
    <row r="130" spans="1:430" x14ac:dyDescent="0.3">
      <c r="A130" s="67">
        <f>A129+Escenario1!$D$15</f>
        <v>20</v>
      </c>
      <c r="B130" s="20">
        <f>IF(HX7&lt;0,0,Escenario1!HX7)</f>
        <v>113.94366970061334</v>
      </c>
      <c r="C130" s="20">
        <f t="shared" si="558"/>
        <v>25.805893311171474</v>
      </c>
      <c r="D130" s="20">
        <f t="shared" si="552"/>
        <v>34.183100910184002</v>
      </c>
      <c r="E130" s="20">
        <f>ROUND(IF($A130=0,0,$D130+E129-IF($A129=0,0,L129*($A130-$A129)*0.06)),4)</f>
        <v>56.919199999999996</v>
      </c>
      <c r="F130" s="11" cm="1">
        <f t="array" ref="F130">INDEX($A$71:$A$75,MATCH(E130,$B$71:$B$75,1))+(E130-INDEX($B$71:$B$75,MATCH(E130,$B$71:$B$75,1)))*(INDEX($A$71:$A$75,MATCH(E130,$B$71:$B$75,1)+IF(E130&gt;MAX($B$71:$B$75),0,1))-INDEX($A$71:$A$75,MATCH(E130,$B$71:$B$75,1)+IF(E130&gt;MAX($B$71:$B$75),1,0)))/(INDEX($B$71:$B$75,MATCH(E130,$B$71:$B$75,1)+IF(E130&gt;MAX($B$71:$B$75),0,1))-INDEX($B$71:$B$75,MATCH(E130,$B$71:$B$75,1)+IF(E130&gt;MAX($B$71:$B$75),-1,0)))</f>
        <v>0.56919200000000003</v>
      </c>
      <c r="G130" s="59">
        <f t="shared" si="553"/>
        <v>38.385274561082682</v>
      </c>
      <c r="H130" s="59">
        <f t="shared" si="554"/>
        <v>0</v>
      </c>
      <c r="I130" s="59">
        <f t="shared" si="555"/>
        <v>0</v>
      </c>
      <c r="J130" s="20">
        <f t="shared" si="556"/>
        <v>38.385274561082682</v>
      </c>
      <c r="K130" s="20">
        <f>IF(OR($H$79&lt;=0,F130-$H$79&lt;=0),0,2/3*(0.602+0.0832*(F130-$H$79)/$H$79)*$I$79*SQRT(2*9.81)*(F130-$H$79+0.0012)^(3/2))*1000</f>
        <v>0</v>
      </c>
      <c r="L130" s="20">
        <f>IF((G130+H130+I130+K130)*($A131-$A130)*0.06&gt;E130,E130/($A131-$A130)/0.06,G130+H130+I130+K130)</f>
        <v>38.385274561082682</v>
      </c>
      <c r="M130" s="20" t="str">
        <f>IF(COUNT($A$126:$A130)&lt;MATCH($E$84,L$126:L$585,0),"",ROUND(L130,2))</f>
        <v/>
      </c>
      <c r="N130" s="20">
        <f>IF($A130=0,0,$D130+N129-IF($A129=0,0,R129*($A130-$A129)*0.06))</f>
        <v>68.793615406752608</v>
      </c>
      <c r="O130" s="11" cm="1">
        <f t="array" ref="O130">INDEX($A$71:$A$75,MATCH(N130,$B$71:$B$75,1))+(N130-INDEX($B$71:$B$75,MATCH(N130,$B$71:$B$75,1)))*(INDEX($A$71:$A$75,MATCH(N130,$B$71:$B$75,1)+1)-INDEX($A$71:$A$75,MATCH(N130,$B$71:$B$75,1)))/(INDEX($B$71:$B$75,MATCH(N130,$B$71:$B$75,1)+1)-INDEX($B$71:$B$75,MATCH(N130,$B$71:$B$75,1)))</f>
        <v>0.68793615406752606</v>
      </c>
      <c r="P130" s="20" cm="1">
        <f t="array" ref="P130">INDEX(Curva_vortex[Caudal (L/s)],MATCH(O130,Curva_vortex[Altura lamina de agua H (m)],1))+(O130-INDEX(Curva_vortex[Altura lamina de agua H (m)],MATCH(O130,Curva_vortex[Altura lamina de agua H (m)],1)))*(INDEX(Curva_vortex[Caudal (L/s)],MATCH(O130,Curva_vortex[Altura lamina de agua H (m)],1)+IF(O130&gt;MAX(Curva_vortex[Altura lamina de agua H (m)]),0,1))-INDEX(Curva_vortex[Caudal (L/s)],MATCH(O130,Curva_vortex[Altura lamina de agua H (m)],1)+IF(O130&gt;MAX(Curva_vortex[Altura lamina de agua H (m)]),-1,0)))/(INDEX(Curva_vortex[Altura lamina de agua H (m)],MATCH(O130,Curva_vortex[Altura lamina de agua H (m)],1)+IF(O130&gt;MAX(Curva_vortex[Altura lamina de agua H (m)]),0,1))-INDEX(Curva_vortex[Altura lamina de agua H (m)],MATCH(O130,Curva_vortex[Altura lamina de agua H (m)],1)+IF(O130&gt;MAX(Curva_vortex[Altura lamina de agua H (m)]),-1,0)))</f>
        <v>6.8793615406752613</v>
      </c>
      <c r="Q130" s="20">
        <f t="shared" si="557"/>
        <v>0</v>
      </c>
      <c r="R130" s="20" cm="1">
        <f t="array" ref="R130">INDEX(Curva_vortex[Caudal (L/s)],MATCH(O130,Curva_vortex[Altura lamina de agua H (m)],1))+(O130-INDEX(Curva_vortex[Altura lamina de agua H (m)],MATCH(O130,Curva_vortex[Altura lamina de agua H (m)],1)))*(INDEX(Curva_vortex[Caudal (L/s)],MATCH(O130,Curva_vortex[Altura lamina de agua H (m)],1)+IF(O130&gt;MAX(Curva_vortex[Altura lamina de agua H (m)]),0,1))-INDEX(Curva_vortex[Caudal (L/s)],MATCH(O130,Curva_vortex[Altura lamina de agua H (m)],1)+IF(O130&gt;MAX(Curva_vortex[Altura lamina de agua H (m)]),-1,0)))/(INDEX(Curva_vortex[Altura lamina de agua H (m)],MATCH(O130,Curva_vortex[Altura lamina de agua H (m)],1)+IF(O130&gt;MAX(Curva_vortex[Altura lamina de agua H (m)]),0,1))-INDEX(Curva_vortex[Altura lamina de agua H (m)],MATCH(O130,Curva_vortex[Altura lamina de agua H (m)],1)+IF(O130&gt;MAX(Curva_vortex[Altura lamina de agua H (m)]),-1,0)))+Q130</f>
        <v>6.8793615406752613</v>
      </c>
      <c r="S130" s="20" t="str">
        <f>IF(COUNT($A$126:$A130)&lt;MATCH($E$117,R$126:R$585,0),"",ROUND(R130,2))</f>
        <v/>
      </c>
      <c r="W130" s="46">
        <v>127</v>
      </c>
      <c r="X130" s="49">
        <f t="shared" si="308"/>
        <v>635</v>
      </c>
      <c r="Y130" s="52" t="str">
        <f t="shared" si="430"/>
        <v/>
      </c>
      <c r="Z130" s="63">
        <f t="shared" si="431"/>
        <v>0</v>
      </c>
      <c r="AA130" s="50">
        <f t="shared" si="474"/>
        <v>0</v>
      </c>
      <c r="AB130" s="50">
        <v>0</v>
      </c>
      <c r="AC130" s="62">
        <f t="shared" si="435"/>
        <v>211.7758949671387</v>
      </c>
      <c r="AD130" s="54"/>
      <c r="AE130" s="46">
        <v>128</v>
      </c>
      <c r="AF130" s="51">
        <f t="shared" si="432"/>
        <v>0</v>
      </c>
      <c r="AG130" s="51">
        <f t="shared" si="514"/>
        <v>0</v>
      </c>
      <c r="AH130" s="51">
        <f t="shared" si="514"/>
        <v>0</v>
      </c>
      <c r="AI130" s="51">
        <f t="shared" si="514"/>
        <v>0</v>
      </c>
      <c r="AJ130" s="51">
        <f t="shared" si="514"/>
        <v>0</v>
      </c>
      <c r="AK130" s="51">
        <f t="shared" si="514"/>
        <v>0</v>
      </c>
      <c r="AL130" s="51">
        <f t="shared" si="514"/>
        <v>0</v>
      </c>
      <c r="AM130" s="51">
        <f t="shared" si="514"/>
        <v>0</v>
      </c>
      <c r="AN130" s="51">
        <f t="shared" si="514"/>
        <v>0</v>
      </c>
      <c r="AO130" s="51">
        <f t="shared" si="514"/>
        <v>0</v>
      </c>
      <c r="AP130" s="51">
        <f t="shared" si="514"/>
        <v>0</v>
      </c>
      <c r="AQ130" s="51">
        <f t="shared" si="515"/>
        <v>0</v>
      </c>
      <c r="AR130" s="51">
        <f t="shared" si="515"/>
        <v>0</v>
      </c>
      <c r="AS130" s="51">
        <f t="shared" si="515"/>
        <v>0</v>
      </c>
      <c r="AT130" s="51">
        <f t="shared" si="515"/>
        <v>0</v>
      </c>
      <c r="AU130" s="51">
        <f t="shared" si="515"/>
        <v>0</v>
      </c>
      <c r="AV130" s="51">
        <f t="shared" si="515"/>
        <v>0</v>
      </c>
      <c r="AW130" s="51">
        <f t="shared" si="515"/>
        <v>0</v>
      </c>
      <c r="AX130" s="51">
        <f t="shared" si="515"/>
        <v>0</v>
      </c>
      <c r="AY130" s="51">
        <f t="shared" si="515"/>
        <v>0</v>
      </c>
      <c r="AZ130" s="51">
        <f t="shared" si="515"/>
        <v>0</v>
      </c>
      <c r="BA130" s="51">
        <f t="shared" si="516"/>
        <v>0</v>
      </c>
      <c r="BB130" s="51">
        <f t="shared" si="516"/>
        <v>0</v>
      </c>
      <c r="BC130" s="51">
        <f t="shared" si="516"/>
        <v>0</v>
      </c>
      <c r="BD130" s="51">
        <f t="shared" si="516"/>
        <v>0</v>
      </c>
      <c r="BE130" s="51">
        <f t="shared" si="516"/>
        <v>0</v>
      </c>
      <c r="BF130" s="51">
        <f t="shared" si="516"/>
        <v>0</v>
      </c>
      <c r="BG130" s="51">
        <f t="shared" si="516"/>
        <v>0</v>
      </c>
      <c r="BH130" s="51">
        <f t="shared" si="516"/>
        <v>0</v>
      </c>
      <c r="BI130" s="51">
        <f t="shared" si="516"/>
        <v>0</v>
      </c>
      <c r="BJ130" s="51">
        <f t="shared" si="516"/>
        <v>0</v>
      </c>
      <c r="BK130" s="51">
        <f t="shared" si="517"/>
        <v>0</v>
      </c>
      <c r="BL130" s="51">
        <f t="shared" si="517"/>
        <v>0</v>
      </c>
      <c r="BM130" s="51">
        <f t="shared" si="517"/>
        <v>0</v>
      </c>
      <c r="BN130" s="51">
        <f t="shared" si="517"/>
        <v>0</v>
      </c>
      <c r="BO130" s="51">
        <f t="shared" si="517"/>
        <v>0</v>
      </c>
      <c r="BP130" s="51">
        <f t="shared" si="517"/>
        <v>0</v>
      </c>
      <c r="BQ130" s="51">
        <f t="shared" si="517"/>
        <v>0</v>
      </c>
      <c r="BR130" s="51">
        <f t="shared" si="517"/>
        <v>0</v>
      </c>
      <c r="BS130" s="51">
        <f t="shared" si="517"/>
        <v>0</v>
      </c>
      <c r="BT130" s="51">
        <f t="shared" si="517"/>
        <v>0</v>
      </c>
      <c r="BU130" s="51">
        <f t="shared" si="518"/>
        <v>0</v>
      </c>
      <c r="BV130" s="51">
        <f t="shared" si="518"/>
        <v>0</v>
      </c>
      <c r="BW130" s="51">
        <f t="shared" si="518"/>
        <v>0</v>
      </c>
      <c r="BX130" s="51">
        <f t="shared" si="518"/>
        <v>0</v>
      </c>
      <c r="BY130" s="51">
        <f t="shared" si="518"/>
        <v>0</v>
      </c>
      <c r="BZ130" s="51">
        <f t="shared" si="518"/>
        <v>0</v>
      </c>
      <c r="CA130" s="51">
        <f t="shared" si="518"/>
        <v>0</v>
      </c>
      <c r="CB130" s="51">
        <f t="shared" si="518"/>
        <v>0</v>
      </c>
      <c r="CC130" s="51">
        <f t="shared" si="518"/>
        <v>0</v>
      </c>
      <c r="CD130" s="51">
        <f t="shared" si="518"/>
        <v>0</v>
      </c>
      <c r="CE130" s="51">
        <f t="shared" si="519"/>
        <v>0</v>
      </c>
      <c r="CF130" s="51">
        <f t="shared" si="519"/>
        <v>0</v>
      </c>
      <c r="CG130" s="51">
        <f t="shared" si="519"/>
        <v>0</v>
      </c>
      <c r="CH130" s="51">
        <f t="shared" si="519"/>
        <v>0</v>
      </c>
      <c r="CI130" s="51">
        <f t="shared" si="519"/>
        <v>0</v>
      </c>
      <c r="CJ130" s="51">
        <f t="shared" si="519"/>
        <v>0</v>
      </c>
      <c r="CK130" s="51">
        <f t="shared" si="519"/>
        <v>0</v>
      </c>
      <c r="CL130" s="51">
        <f t="shared" si="519"/>
        <v>0</v>
      </c>
      <c r="CM130" s="51">
        <f t="shared" si="519"/>
        <v>0</v>
      </c>
      <c r="CN130" s="51">
        <f t="shared" si="519"/>
        <v>0</v>
      </c>
      <c r="CO130" s="51">
        <f t="shared" si="520"/>
        <v>0</v>
      </c>
      <c r="CP130" s="51">
        <f t="shared" si="520"/>
        <v>0</v>
      </c>
      <c r="CQ130" s="51">
        <f t="shared" si="520"/>
        <v>0</v>
      </c>
      <c r="CR130" s="51">
        <f t="shared" si="520"/>
        <v>0</v>
      </c>
      <c r="CS130" s="51">
        <f t="shared" si="520"/>
        <v>0</v>
      </c>
      <c r="CT130" s="51">
        <f t="shared" si="520"/>
        <v>0</v>
      </c>
      <c r="CU130" s="51">
        <f t="shared" si="520"/>
        <v>0</v>
      </c>
      <c r="CV130" s="51">
        <f t="shared" si="520"/>
        <v>0</v>
      </c>
      <c r="CW130" s="51">
        <f t="shared" si="520"/>
        <v>0</v>
      </c>
      <c r="CX130" s="51">
        <f t="shared" si="520"/>
        <v>0</v>
      </c>
      <c r="CY130" s="51">
        <f t="shared" si="521"/>
        <v>0</v>
      </c>
      <c r="CZ130" s="51">
        <f t="shared" si="521"/>
        <v>0</v>
      </c>
      <c r="DA130" s="51">
        <f t="shared" si="521"/>
        <v>0</v>
      </c>
      <c r="DB130" s="51">
        <f t="shared" si="521"/>
        <v>0</v>
      </c>
      <c r="DC130" s="51">
        <f t="shared" si="521"/>
        <v>0</v>
      </c>
      <c r="DD130" s="51">
        <f t="shared" si="521"/>
        <v>0</v>
      </c>
      <c r="DE130" s="51">
        <f t="shared" si="521"/>
        <v>0</v>
      </c>
      <c r="DF130" s="51">
        <f t="shared" si="521"/>
        <v>0</v>
      </c>
      <c r="DG130" s="51">
        <f t="shared" si="521"/>
        <v>0</v>
      </c>
      <c r="DH130" s="51">
        <f t="shared" si="521"/>
        <v>0</v>
      </c>
      <c r="DI130" s="51">
        <f t="shared" si="522"/>
        <v>0</v>
      </c>
      <c r="DJ130" s="51">
        <f t="shared" si="522"/>
        <v>0</v>
      </c>
      <c r="DK130" s="51">
        <f t="shared" si="522"/>
        <v>0</v>
      </c>
      <c r="DL130" s="51">
        <f t="shared" si="522"/>
        <v>0</v>
      </c>
      <c r="DM130" s="51">
        <f t="shared" si="522"/>
        <v>0</v>
      </c>
      <c r="DN130" s="51">
        <f t="shared" si="522"/>
        <v>0</v>
      </c>
      <c r="DO130" s="51">
        <f t="shared" si="522"/>
        <v>0</v>
      </c>
      <c r="DP130" s="51">
        <f t="shared" si="522"/>
        <v>0</v>
      </c>
      <c r="DQ130" s="51">
        <f t="shared" si="522"/>
        <v>0</v>
      </c>
      <c r="DR130" s="51">
        <f t="shared" si="522"/>
        <v>0</v>
      </c>
      <c r="DS130" s="51">
        <f t="shared" si="523"/>
        <v>0</v>
      </c>
      <c r="DT130" s="51">
        <f t="shared" si="523"/>
        <v>0</v>
      </c>
      <c r="DU130" s="51">
        <f t="shared" si="523"/>
        <v>0</v>
      </c>
      <c r="DV130" s="51">
        <f t="shared" si="523"/>
        <v>0</v>
      </c>
      <c r="DW130" s="51">
        <f t="shared" si="523"/>
        <v>0</v>
      </c>
      <c r="DX130" s="51">
        <f t="shared" si="523"/>
        <v>0</v>
      </c>
      <c r="DY130" s="51">
        <f t="shared" si="523"/>
        <v>0</v>
      </c>
      <c r="DZ130" s="51">
        <f t="shared" si="523"/>
        <v>0</v>
      </c>
      <c r="EA130" s="51">
        <f t="shared" si="523"/>
        <v>0</v>
      </c>
      <c r="EB130" s="51">
        <f t="shared" si="523"/>
        <v>0</v>
      </c>
      <c r="EC130" s="51">
        <f t="shared" si="524"/>
        <v>0</v>
      </c>
      <c r="ED130" s="51">
        <f t="shared" si="524"/>
        <v>0</v>
      </c>
      <c r="EE130" s="51">
        <f t="shared" si="524"/>
        <v>0</v>
      </c>
      <c r="EF130" s="51">
        <f t="shared" si="524"/>
        <v>0</v>
      </c>
      <c r="EG130" s="51">
        <f t="shared" si="524"/>
        <v>0</v>
      </c>
      <c r="EH130" s="51">
        <f t="shared" si="524"/>
        <v>0</v>
      </c>
      <c r="EI130" s="51">
        <f t="shared" si="524"/>
        <v>1.4372901692793086E-5</v>
      </c>
      <c r="EJ130" s="51">
        <f t="shared" si="524"/>
        <v>2.7857067307628778E-5</v>
      </c>
      <c r="EK130" s="51">
        <f t="shared" si="524"/>
        <v>4.1075027703360157E-5</v>
      </c>
      <c r="EL130" s="51">
        <f t="shared" si="524"/>
        <v>5.9699549011322866E-5</v>
      </c>
      <c r="EM130" s="51">
        <f t="shared" si="525"/>
        <v>8.7540741517313391E-5</v>
      </c>
      <c r="EN130" s="51">
        <f t="shared" si="525"/>
        <v>1.2837388479443857E-4</v>
      </c>
      <c r="EO130" s="51">
        <f t="shared" si="525"/>
        <v>1.8776725283595457E-4</v>
      </c>
      <c r="EP130" s="51">
        <f t="shared" si="525"/>
        <v>2.7490993918839258E-4</v>
      </c>
      <c r="EQ130" s="51">
        <f t="shared" si="525"/>
        <v>4.0443968208431289E-4</v>
      </c>
      <c r="ER130" s="51">
        <f t="shared" si="525"/>
        <v>5.9827068957529241E-4</v>
      </c>
      <c r="ES130" s="51">
        <f t="shared" si="525"/>
        <v>8.8742146466493359E-4</v>
      </c>
      <c r="ET130" s="51">
        <f t="shared" si="525"/>
        <v>1.3138426304416823E-3</v>
      </c>
      <c r="EU130" s="51">
        <f t="shared" si="525"/>
        <v>1.9322447552118155E-3</v>
      </c>
      <c r="EV130" s="51">
        <f t="shared" si="525"/>
        <v>2.9578823769679957E-3</v>
      </c>
      <c r="EW130" s="51">
        <f t="shared" si="526"/>
        <v>4.3725776573519236E-3</v>
      </c>
      <c r="EX130" s="51">
        <f t="shared" si="526"/>
        <v>5.6037913669719245E-3</v>
      </c>
      <c r="EY130" s="51">
        <f t="shared" si="526"/>
        <v>6.0067150249743864E-3</v>
      </c>
      <c r="EZ130" s="51">
        <f t="shared" si="526"/>
        <v>5.0334268353983951E-3</v>
      </c>
      <c r="FA130" s="51">
        <f t="shared" si="526"/>
        <v>2.648818732339102E-3</v>
      </c>
      <c r="FB130" s="51">
        <f t="shared" si="526"/>
        <v>7.6072713075802073E-4</v>
      </c>
      <c r="FC130" s="51">
        <f t="shared" si="526"/>
        <v>0</v>
      </c>
      <c r="FD130" s="51">
        <f t="shared" si="526"/>
        <v>0</v>
      </c>
      <c r="FE130" s="51">
        <f t="shared" si="526"/>
        <v>0</v>
      </c>
      <c r="FF130" s="51">
        <f t="shared" si="526"/>
        <v>0</v>
      </c>
      <c r="FG130" s="51">
        <f t="shared" si="527"/>
        <v>0</v>
      </c>
      <c r="FH130" s="51">
        <f t="shared" si="527"/>
        <v>0</v>
      </c>
      <c r="FI130" s="51">
        <f t="shared" si="527"/>
        <v>0</v>
      </c>
      <c r="FJ130" s="51">
        <f t="shared" si="527"/>
        <v>0</v>
      </c>
      <c r="FK130" s="51">
        <f t="shared" si="527"/>
        <v>0</v>
      </c>
      <c r="FL130" s="51">
        <f t="shared" si="527"/>
        <v>0</v>
      </c>
      <c r="FM130" s="51">
        <f t="shared" si="527"/>
        <v>0</v>
      </c>
      <c r="FN130" s="51">
        <f t="shared" si="527"/>
        <v>0</v>
      </c>
      <c r="FO130" s="51">
        <f t="shared" si="527"/>
        <v>0</v>
      </c>
      <c r="FP130" s="51">
        <f t="shared" si="527"/>
        <v>0</v>
      </c>
      <c r="FQ130" s="51">
        <f t="shared" si="528"/>
        <v>0</v>
      </c>
      <c r="FR130" s="51">
        <f t="shared" si="528"/>
        <v>0</v>
      </c>
      <c r="FS130" s="51">
        <f t="shared" si="528"/>
        <v>0</v>
      </c>
      <c r="FT130" s="51">
        <f t="shared" si="528"/>
        <v>0</v>
      </c>
      <c r="FU130" s="51">
        <f t="shared" si="528"/>
        <v>0</v>
      </c>
      <c r="FV130" s="51">
        <f t="shared" si="528"/>
        <v>0</v>
      </c>
      <c r="FW130" s="51">
        <f t="shared" si="528"/>
        <v>0</v>
      </c>
      <c r="FX130" s="51">
        <f t="shared" si="528"/>
        <v>0</v>
      </c>
      <c r="FY130" s="51">
        <f t="shared" si="528"/>
        <v>0</v>
      </c>
      <c r="FZ130" s="51">
        <f t="shared" si="528"/>
        <v>0</v>
      </c>
      <c r="GA130" s="51">
        <f t="shared" si="529"/>
        <v>0</v>
      </c>
      <c r="GB130" s="51">
        <f t="shared" si="529"/>
        <v>0</v>
      </c>
      <c r="GC130" s="51">
        <f t="shared" si="529"/>
        <v>0</v>
      </c>
      <c r="GD130" s="51">
        <f t="shared" si="529"/>
        <v>0</v>
      </c>
      <c r="GE130" s="51">
        <f t="shared" si="529"/>
        <v>0</v>
      </c>
      <c r="GF130" s="51">
        <f t="shared" si="529"/>
        <v>0</v>
      </c>
      <c r="GG130" s="51">
        <f t="shared" si="529"/>
        <v>0</v>
      </c>
      <c r="GH130" s="51">
        <f t="shared" si="529"/>
        <v>0</v>
      </c>
      <c r="GI130" s="51">
        <f t="shared" si="529"/>
        <v>0</v>
      </c>
      <c r="GJ130" s="51">
        <f t="shared" si="529"/>
        <v>0</v>
      </c>
      <c r="GK130" s="51">
        <f t="shared" si="530"/>
        <v>0</v>
      </c>
      <c r="GL130" s="51">
        <f t="shared" si="530"/>
        <v>0</v>
      </c>
      <c r="GM130" s="51">
        <f t="shared" si="530"/>
        <v>0</v>
      </c>
      <c r="GN130" s="51">
        <f t="shared" si="530"/>
        <v>0</v>
      </c>
      <c r="GO130" s="51">
        <f t="shared" si="530"/>
        <v>0</v>
      </c>
      <c r="GP130" s="51">
        <f t="shared" si="530"/>
        <v>0</v>
      </c>
      <c r="GQ130" s="51">
        <f t="shared" si="530"/>
        <v>0</v>
      </c>
      <c r="GR130" s="51">
        <f t="shared" si="530"/>
        <v>0</v>
      </c>
      <c r="GS130" s="51">
        <f t="shared" si="530"/>
        <v>0</v>
      </c>
      <c r="GT130" s="51">
        <f t="shared" si="530"/>
        <v>0</v>
      </c>
      <c r="GU130" s="51">
        <f t="shared" si="531"/>
        <v>0</v>
      </c>
      <c r="GV130" s="51">
        <f t="shared" si="531"/>
        <v>0</v>
      </c>
      <c r="GW130" s="51">
        <f t="shared" si="531"/>
        <v>0</v>
      </c>
      <c r="GX130" s="51">
        <f t="shared" si="531"/>
        <v>0</v>
      </c>
      <c r="GY130" s="51">
        <f t="shared" si="531"/>
        <v>0</v>
      </c>
      <c r="GZ130" s="51">
        <f t="shared" si="531"/>
        <v>0</v>
      </c>
      <c r="HA130" s="51">
        <f t="shared" si="531"/>
        <v>0</v>
      </c>
      <c r="HB130" s="51">
        <f t="shared" si="531"/>
        <v>0</v>
      </c>
      <c r="HC130" s="51">
        <f t="shared" si="531"/>
        <v>0</v>
      </c>
      <c r="HD130" s="51">
        <f t="shared" si="531"/>
        <v>0</v>
      </c>
      <c r="HE130" s="51">
        <f t="shared" si="532"/>
        <v>0</v>
      </c>
      <c r="HF130" s="51">
        <f t="shared" si="532"/>
        <v>0</v>
      </c>
      <c r="HG130" s="51">
        <f t="shared" si="532"/>
        <v>0</v>
      </c>
      <c r="HH130" s="51">
        <f t="shared" si="532"/>
        <v>0</v>
      </c>
      <c r="HI130" s="51">
        <f t="shared" si="532"/>
        <v>0</v>
      </c>
      <c r="HJ130" s="51">
        <f t="shared" si="532"/>
        <v>0</v>
      </c>
      <c r="HK130" s="51">
        <f t="shared" si="532"/>
        <v>0</v>
      </c>
      <c r="HL130" s="51">
        <f t="shared" si="532"/>
        <v>0</v>
      </c>
      <c r="HM130" s="51">
        <f t="shared" si="532"/>
        <v>0</v>
      </c>
      <c r="HN130" s="51">
        <f t="shared" si="532"/>
        <v>0</v>
      </c>
      <c r="HO130" s="51">
        <f t="shared" si="532"/>
        <v>0</v>
      </c>
      <c r="HP130" s="51">
        <f t="shared" si="532"/>
        <v>0</v>
      </c>
      <c r="HR130" s="46">
        <v>127</v>
      </c>
      <c r="HS130" s="49">
        <f t="shared" si="310"/>
        <v>635</v>
      </c>
      <c r="HT130" s="52" t="str">
        <f t="shared" si="311"/>
        <v/>
      </c>
      <c r="HU130" s="63">
        <f t="shared" si="312"/>
        <v>0</v>
      </c>
      <c r="HV130" s="50">
        <f t="shared" si="475"/>
        <v>0</v>
      </c>
      <c r="HW130" s="50" t="str">
        <f t="shared" si="433"/>
        <v>10:35</v>
      </c>
      <c r="HX130" s="50">
        <v>0</v>
      </c>
      <c r="HY130" s="62">
        <f>HY129+HX130*Escenario1!$D$15*0.06</f>
        <v>468.72665229745769</v>
      </c>
      <c r="HZ130" s="50">
        <f t="shared" si="313"/>
        <v>0</v>
      </c>
      <c r="IA130" s="64">
        <f>IA129+HZ130*Escenario1!$D$15*0.06</f>
        <v>258.16395932323189</v>
      </c>
      <c r="IB130" s="54"/>
      <c r="IC130" s="47">
        <v>128</v>
      </c>
      <c r="ID130" s="48">
        <f t="shared" si="434"/>
        <v>0</v>
      </c>
      <c r="IE130" s="48">
        <f t="shared" si="533"/>
        <v>0</v>
      </c>
      <c r="IF130" s="48">
        <f t="shared" si="533"/>
        <v>0</v>
      </c>
      <c r="IG130" s="48">
        <f t="shared" si="533"/>
        <v>0</v>
      </c>
      <c r="IH130" s="48">
        <f t="shared" si="533"/>
        <v>0</v>
      </c>
      <c r="II130" s="48">
        <f t="shared" si="533"/>
        <v>0</v>
      </c>
      <c r="IJ130" s="48">
        <f t="shared" si="533"/>
        <v>0</v>
      </c>
      <c r="IK130" s="48">
        <f t="shared" si="533"/>
        <v>0</v>
      </c>
      <c r="IL130" s="48">
        <f t="shared" si="533"/>
        <v>0</v>
      </c>
      <c r="IM130" s="48">
        <f t="shared" si="533"/>
        <v>0</v>
      </c>
      <c r="IN130" s="48">
        <f t="shared" si="533"/>
        <v>0</v>
      </c>
      <c r="IO130" s="48">
        <f t="shared" si="534"/>
        <v>0</v>
      </c>
      <c r="IP130" s="48">
        <f t="shared" si="534"/>
        <v>0</v>
      </c>
      <c r="IQ130" s="48">
        <f t="shared" si="534"/>
        <v>0</v>
      </c>
      <c r="IR130" s="48">
        <f t="shared" si="534"/>
        <v>0</v>
      </c>
      <c r="IS130" s="48">
        <f t="shared" si="534"/>
        <v>0</v>
      </c>
      <c r="IT130" s="48">
        <f t="shared" si="534"/>
        <v>0</v>
      </c>
      <c r="IU130" s="48">
        <f t="shared" si="534"/>
        <v>0</v>
      </c>
      <c r="IV130" s="48">
        <f t="shared" si="534"/>
        <v>0</v>
      </c>
      <c r="IW130" s="48">
        <f t="shared" si="534"/>
        <v>0</v>
      </c>
      <c r="IX130" s="48">
        <f t="shared" si="534"/>
        <v>0</v>
      </c>
      <c r="IY130" s="48">
        <f t="shared" si="535"/>
        <v>0</v>
      </c>
      <c r="IZ130" s="48">
        <f t="shared" si="535"/>
        <v>0</v>
      </c>
      <c r="JA130" s="48">
        <f t="shared" si="535"/>
        <v>0</v>
      </c>
      <c r="JB130" s="48">
        <f t="shared" si="535"/>
        <v>0</v>
      </c>
      <c r="JC130" s="48">
        <f t="shared" si="535"/>
        <v>0</v>
      </c>
      <c r="JD130" s="48">
        <f t="shared" si="535"/>
        <v>0</v>
      </c>
      <c r="JE130" s="48">
        <f t="shared" si="535"/>
        <v>0</v>
      </c>
      <c r="JF130" s="48">
        <f t="shared" si="535"/>
        <v>0</v>
      </c>
      <c r="JG130" s="48">
        <f t="shared" si="535"/>
        <v>0</v>
      </c>
      <c r="JH130" s="48">
        <f t="shared" si="535"/>
        <v>0</v>
      </c>
      <c r="JI130" s="48">
        <f t="shared" si="536"/>
        <v>0</v>
      </c>
      <c r="JJ130" s="48">
        <f t="shared" si="536"/>
        <v>0</v>
      </c>
      <c r="JK130" s="48">
        <f t="shared" si="536"/>
        <v>0</v>
      </c>
      <c r="JL130" s="48">
        <f t="shared" si="536"/>
        <v>0</v>
      </c>
      <c r="JM130" s="48">
        <f t="shared" si="536"/>
        <v>0</v>
      </c>
      <c r="JN130" s="48">
        <f t="shared" si="536"/>
        <v>0</v>
      </c>
      <c r="JO130" s="48">
        <f t="shared" si="536"/>
        <v>0</v>
      </c>
      <c r="JP130" s="48">
        <f t="shared" si="536"/>
        <v>0</v>
      </c>
      <c r="JQ130" s="48">
        <f t="shared" si="536"/>
        <v>0</v>
      </c>
      <c r="JR130" s="48">
        <f t="shared" si="536"/>
        <v>0</v>
      </c>
      <c r="JS130" s="48">
        <f t="shared" si="537"/>
        <v>0</v>
      </c>
      <c r="JT130" s="48">
        <f t="shared" si="537"/>
        <v>0</v>
      </c>
      <c r="JU130" s="48">
        <f t="shared" si="537"/>
        <v>0</v>
      </c>
      <c r="JV130" s="48">
        <f t="shared" si="537"/>
        <v>0</v>
      </c>
      <c r="JW130" s="48">
        <f t="shared" si="537"/>
        <v>0</v>
      </c>
      <c r="JX130" s="48">
        <f t="shared" si="537"/>
        <v>0</v>
      </c>
      <c r="JY130" s="48">
        <f t="shared" si="537"/>
        <v>0</v>
      </c>
      <c r="JZ130" s="48">
        <f t="shared" si="537"/>
        <v>0</v>
      </c>
      <c r="KA130" s="48">
        <f t="shared" si="537"/>
        <v>0</v>
      </c>
      <c r="KB130" s="48">
        <f t="shared" si="537"/>
        <v>0</v>
      </c>
      <c r="KC130" s="48">
        <f t="shared" si="538"/>
        <v>0</v>
      </c>
      <c r="KD130" s="48">
        <f t="shared" si="538"/>
        <v>0</v>
      </c>
      <c r="KE130" s="48">
        <f t="shared" si="538"/>
        <v>0</v>
      </c>
      <c r="KF130" s="48">
        <f t="shared" si="538"/>
        <v>0</v>
      </c>
      <c r="KG130" s="48">
        <f t="shared" si="538"/>
        <v>0</v>
      </c>
      <c r="KH130" s="48">
        <f t="shared" si="538"/>
        <v>0</v>
      </c>
      <c r="KI130" s="48">
        <f t="shared" si="538"/>
        <v>0</v>
      </c>
      <c r="KJ130" s="48">
        <f t="shared" si="538"/>
        <v>0</v>
      </c>
      <c r="KK130" s="48">
        <f t="shared" si="538"/>
        <v>0</v>
      </c>
      <c r="KL130" s="48">
        <f t="shared" si="538"/>
        <v>0</v>
      </c>
      <c r="KM130" s="48">
        <f t="shared" si="539"/>
        <v>0</v>
      </c>
      <c r="KN130" s="48">
        <f t="shared" si="539"/>
        <v>0</v>
      </c>
      <c r="KO130" s="48">
        <f t="shared" si="539"/>
        <v>0</v>
      </c>
      <c r="KP130" s="48">
        <f t="shared" si="539"/>
        <v>0</v>
      </c>
      <c r="KQ130" s="48">
        <f t="shared" si="539"/>
        <v>0</v>
      </c>
      <c r="KR130" s="48">
        <f t="shared" si="539"/>
        <v>0</v>
      </c>
      <c r="KS130" s="48">
        <f t="shared" si="539"/>
        <v>0</v>
      </c>
      <c r="KT130" s="48">
        <f t="shared" si="539"/>
        <v>0</v>
      </c>
      <c r="KU130" s="48">
        <f t="shared" si="539"/>
        <v>0</v>
      </c>
      <c r="KV130" s="48">
        <f t="shared" si="539"/>
        <v>0</v>
      </c>
      <c r="KW130" s="48">
        <f t="shared" si="540"/>
        <v>0</v>
      </c>
      <c r="KX130" s="48">
        <f t="shared" si="540"/>
        <v>0</v>
      </c>
      <c r="KY130" s="48">
        <f t="shared" si="540"/>
        <v>0</v>
      </c>
      <c r="KZ130" s="48">
        <f t="shared" si="540"/>
        <v>0</v>
      </c>
      <c r="LA130" s="48">
        <f t="shared" si="540"/>
        <v>0</v>
      </c>
      <c r="LB130" s="48">
        <f t="shared" si="540"/>
        <v>0</v>
      </c>
      <c r="LC130" s="48">
        <f t="shared" si="540"/>
        <v>0</v>
      </c>
      <c r="LD130" s="48">
        <f t="shared" si="540"/>
        <v>0</v>
      </c>
      <c r="LE130" s="48">
        <f t="shared" si="540"/>
        <v>0</v>
      </c>
      <c r="LF130" s="48">
        <f t="shared" si="540"/>
        <v>0</v>
      </c>
      <c r="LG130" s="48">
        <f t="shared" si="541"/>
        <v>0</v>
      </c>
      <c r="LH130" s="48">
        <f t="shared" si="541"/>
        <v>0</v>
      </c>
      <c r="LI130" s="48">
        <f t="shared" si="541"/>
        <v>0</v>
      </c>
      <c r="LJ130" s="48">
        <f t="shared" si="541"/>
        <v>0</v>
      </c>
      <c r="LK130" s="48">
        <f t="shared" si="541"/>
        <v>0</v>
      </c>
      <c r="LL130" s="48">
        <f t="shared" si="541"/>
        <v>0</v>
      </c>
      <c r="LM130" s="48">
        <f t="shared" si="541"/>
        <v>0</v>
      </c>
      <c r="LN130" s="48">
        <f t="shared" si="541"/>
        <v>0</v>
      </c>
      <c r="LO130" s="48">
        <f t="shared" si="541"/>
        <v>0</v>
      </c>
      <c r="LP130" s="48">
        <f t="shared" si="541"/>
        <v>0</v>
      </c>
      <c r="LQ130" s="48">
        <f t="shared" si="542"/>
        <v>0</v>
      </c>
      <c r="LR130" s="48">
        <f t="shared" si="542"/>
        <v>0</v>
      </c>
      <c r="LS130" s="48">
        <f t="shared" si="542"/>
        <v>0</v>
      </c>
      <c r="LT130" s="48">
        <f t="shared" si="542"/>
        <v>0</v>
      </c>
      <c r="LU130" s="48">
        <f t="shared" si="542"/>
        <v>0</v>
      </c>
      <c r="LV130" s="48">
        <f t="shared" si="542"/>
        <v>0</v>
      </c>
      <c r="LW130" s="48">
        <f t="shared" si="542"/>
        <v>0</v>
      </c>
      <c r="LX130" s="48">
        <f t="shared" si="542"/>
        <v>0</v>
      </c>
      <c r="LY130" s="48">
        <f t="shared" si="542"/>
        <v>0</v>
      </c>
      <c r="LZ130" s="48">
        <f t="shared" si="542"/>
        <v>0</v>
      </c>
      <c r="MA130" s="48">
        <f t="shared" si="543"/>
        <v>0</v>
      </c>
      <c r="MB130" s="48">
        <f t="shared" si="543"/>
        <v>0</v>
      </c>
      <c r="MC130" s="48">
        <f t="shared" si="543"/>
        <v>0</v>
      </c>
      <c r="MD130" s="48">
        <f t="shared" si="543"/>
        <v>0</v>
      </c>
      <c r="ME130" s="48">
        <f t="shared" si="543"/>
        <v>0</v>
      </c>
      <c r="MF130" s="48">
        <f t="shared" si="543"/>
        <v>0</v>
      </c>
      <c r="MG130" s="48">
        <f t="shared" si="543"/>
        <v>0</v>
      </c>
      <c r="MH130" s="48">
        <f t="shared" si="543"/>
        <v>0</v>
      </c>
      <c r="MI130" s="48">
        <f t="shared" si="543"/>
        <v>0</v>
      </c>
      <c r="MJ130" s="48">
        <f t="shared" si="543"/>
        <v>0</v>
      </c>
      <c r="MK130" s="48">
        <f t="shared" si="544"/>
        <v>0</v>
      </c>
      <c r="ML130" s="48">
        <f t="shared" si="544"/>
        <v>0</v>
      </c>
      <c r="MM130" s="48">
        <f t="shared" si="544"/>
        <v>0</v>
      </c>
      <c r="MN130" s="48">
        <f t="shared" si="544"/>
        <v>0</v>
      </c>
      <c r="MO130" s="48">
        <f t="shared" si="544"/>
        <v>0</v>
      </c>
      <c r="MP130" s="48">
        <f t="shared" si="544"/>
        <v>0</v>
      </c>
      <c r="MQ130" s="48">
        <f t="shared" si="544"/>
        <v>0</v>
      </c>
      <c r="MR130" s="48">
        <f t="shared" si="544"/>
        <v>4.4751983576649488E-5</v>
      </c>
      <c r="MS130" s="48">
        <f t="shared" si="544"/>
        <v>1.1151658490373781E-4</v>
      </c>
      <c r="MT130" s="48">
        <f t="shared" si="544"/>
        <v>2.5595687974807398E-4</v>
      </c>
      <c r="MU130" s="48">
        <f t="shared" si="545"/>
        <v>5.8604981628922268E-4</v>
      </c>
      <c r="MV130" s="48">
        <f t="shared" si="545"/>
        <v>1.3658629589843377E-3</v>
      </c>
      <c r="MW130" s="48">
        <f t="shared" si="545"/>
        <v>3.2093238342923826E-3</v>
      </c>
      <c r="MX130" s="48">
        <f t="shared" si="545"/>
        <v>7.8504339864859992E-3</v>
      </c>
      <c r="MY130" s="48">
        <f t="shared" si="545"/>
        <v>1.2976985830460603E-2</v>
      </c>
      <c r="MZ130" s="48">
        <f t="shared" si="545"/>
        <v>6.7154609757989992E-3</v>
      </c>
      <c r="NA130" s="48">
        <f t="shared" si="545"/>
        <v>0</v>
      </c>
      <c r="NB130" s="48">
        <f t="shared" si="545"/>
        <v>0</v>
      </c>
      <c r="NC130" s="48">
        <f t="shared" si="545"/>
        <v>0</v>
      </c>
      <c r="ND130" s="48">
        <f t="shared" si="545"/>
        <v>0</v>
      </c>
      <c r="NE130" s="48">
        <f t="shared" si="546"/>
        <v>0</v>
      </c>
      <c r="NF130" s="48">
        <f t="shared" si="546"/>
        <v>0</v>
      </c>
      <c r="NG130" s="48">
        <f t="shared" si="546"/>
        <v>0</v>
      </c>
      <c r="NH130" s="48">
        <f t="shared" si="546"/>
        <v>0</v>
      </c>
      <c r="NI130" s="48">
        <f t="shared" si="546"/>
        <v>0</v>
      </c>
      <c r="NJ130" s="48">
        <f t="shared" si="546"/>
        <v>0</v>
      </c>
      <c r="NK130" s="48">
        <f t="shared" si="546"/>
        <v>0</v>
      </c>
      <c r="NL130" s="48">
        <f t="shared" si="546"/>
        <v>0</v>
      </c>
      <c r="NM130" s="48">
        <f t="shared" si="546"/>
        <v>0</v>
      </c>
      <c r="NN130" s="48">
        <f t="shared" si="546"/>
        <v>0</v>
      </c>
      <c r="NO130" s="48">
        <f t="shared" si="547"/>
        <v>0</v>
      </c>
      <c r="NP130" s="48">
        <f t="shared" si="547"/>
        <v>0</v>
      </c>
      <c r="NQ130" s="48">
        <f t="shared" si="547"/>
        <v>0</v>
      </c>
      <c r="NR130" s="48">
        <f t="shared" si="547"/>
        <v>0</v>
      </c>
      <c r="NS130" s="48">
        <f t="shared" si="547"/>
        <v>0</v>
      </c>
      <c r="NT130" s="48">
        <f t="shared" si="547"/>
        <v>0</v>
      </c>
      <c r="NU130" s="48">
        <f t="shared" si="547"/>
        <v>0</v>
      </c>
      <c r="NV130" s="48">
        <f t="shared" si="547"/>
        <v>0</v>
      </c>
      <c r="NW130" s="48">
        <f t="shared" si="547"/>
        <v>0</v>
      </c>
      <c r="NX130" s="48">
        <f t="shared" si="547"/>
        <v>0</v>
      </c>
      <c r="NY130" s="48">
        <f t="shared" si="548"/>
        <v>0</v>
      </c>
      <c r="NZ130" s="48">
        <f t="shared" si="548"/>
        <v>0</v>
      </c>
      <c r="OA130" s="48">
        <f t="shared" si="548"/>
        <v>0</v>
      </c>
      <c r="OB130" s="48">
        <f t="shared" si="548"/>
        <v>0</v>
      </c>
      <c r="OC130" s="48">
        <f t="shared" si="548"/>
        <v>0</v>
      </c>
      <c r="OD130" s="48">
        <f t="shared" si="548"/>
        <v>0</v>
      </c>
      <c r="OE130" s="48">
        <f t="shared" si="548"/>
        <v>0</v>
      </c>
      <c r="OF130" s="48">
        <f t="shared" si="548"/>
        <v>0</v>
      </c>
      <c r="OG130" s="48">
        <f t="shared" si="548"/>
        <v>0</v>
      </c>
      <c r="OH130" s="48">
        <f t="shared" si="548"/>
        <v>0</v>
      </c>
      <c r="OI130" s="48">
        <f t="shared" si="549"/>
        <v>0</v>
      </c>
      <c r="OJ130" s="48">
        <f t="shared" si="549"/>
        <v>0</v>
      </c>
      <c r="OK130" s="48">
        <f t="shared" si="549"/>
        <v>0</v>
      </c>
      <c r="OL130" s="48">
        <f t="shared" si="549"/>
        <v>0</v>
      </c>
      <c r="OM130" s="48">
        <f t="shared" si="549"/>
        <v>0</v>
      </c>
      <c r="ON130" s="48">
        <f t="shared" si="549"/>
        <v>0</v>
      </c>
      <c r="OO130" s="48">
        <f t="shared" si="549"/>
        <v>0</v>
      </c>
      <c r="OP130" s="48">
        <f t="shared" si="549"/>
        <v>0</v>
      </c>
      <c r="OQ130" s="48">
        <f t="shared" si="549"/>
        <v>0</v>
      </c>
      <c r="OR130" s="48">
        <f t="shared" si="549"/>
        <v>0</v>
      </c>
      <c r="OS130" s="48">
        <f t="shared" si="550"/>
        <v>0</v>
      </c>
      <c r="OT130" s="48">
        <f t="shared" si="550"/>
        <v>0</v>
      </c>
      <c r="OU130" s="48">
        <f t="shared" si="550"/>
        <v>0</v>
      </c>
      <c r="OV130" s="48">
        <f t="shared" si="550"/>
        <v>0</v>
      </c>
      <c r="OW130" s="48">
        <f t="shared" si="550"/>
        <v>0</v>
      </c>
      <c r="OX130" s="48">
        <f t="shared" si="550"/>
        <v>0</v>
      </c>
      <c r="OY130" s="48">
        <f t="shared" si="550"/>
        <v>0</v>
      </c>
      <c r="OZ130" s="48">
        <f t="shared" si="550"/>
        <v>0</v>
      </c>
      <c r="PA130" s="48">
        <f t="shared" si="550"/>
        <v>0</v>
      </c>
      <c r="PB130" s="48">
        <f t="shared" si="550"/>
        <v>0</v>
      </c>
      <c r="PC130" s="48">
        <f t="shared" si="551"/>
        <v>0</v>
      </c>
      <c r="PD130" s="48">
        <f t="shared" si="551"/>
        <v>0</v>
      </c>
      <c r="PE130" s="48">
        <f t="shared" si="551"/>
        <v>0</v>
      </c>
      <c r="PF130" s="48">
        <f t="shared" si="551"/>
        <v>0</v>
      </c>
      <c r="PG130" s="48">
        <f t="shared" si="551"/>
        <v>0</v>
      </c>
      <c r="PH130" s="48">
        <f t="shared" si="551"/>
        <v>0</v>
      </c>
      <c r="PI130" s="48">
        <f t="shared" si="551"/>
        <v>0</v>
      </c>
      <c r="PJ130" s="48">
        <f t="shared" si="551"/>
        <v>0</v>
      </c>
      <c r="PK130" s="48">
        <f t="shared" si="551"/>
        <v>0</v>
      </c>
      <c r="PL130" s="48">
        <f t="shared" si="551"/>
        <v>0</v>
      </c>
      <c r="PM130" s="48">
        <f t="shared" si="551"/>
        <v>0</v>
      </c>
      <c r="PN130" s="48">
        <f t="shared" si="551"/>
        <v>0</v>
      </c>
    </row>
    <row r="131" spans="1:430" x14ac:dyDescent="0.3">
      <c r="A131" s="67">
        <f>A130+Escenario1!$D$15</f>
        <v>25</v>
      </c>
      <c r="B131" s="20">
        <f>IF(HX8&lt;0,0,Escenario1!HX8)</f>
        <v>114.54573416322847</v>
      </c>
      <c r="C131" s="20">
        <f t="shared" si="558"/>
        <v>41.450259844792384</v>
      </c>
      <c r="D131" s="20">
        <f t="shared" si="552"/>
        <v>34.363720248968541</v>
      </c>
      <c r="E131" s="20">
        <f>ROUND(IF($A131=0,0,$D131+E130-IF($A130=0,0,L130*($A131-$A130)*0.06)),4)</f>
        <v>79.767300000000006</v>
      </c>
      <c r="F131" s="11" cm="1">
        <f t="array" ref="F131">INDEX($A$71:$A$75,MATCH(E131,$B$71:$B$75,1))+(E131-INDEX($B$71:$B$75,MATCH(E131,$B$71:$B$75,1)))*(INDEX($A$71:$A$75,MATCH(E131,$B$71:$B$75,1)+IF(E131&gt;MAX($B$71:$B$75),0,1))-INDEX($A$71:$A$75,MATCH(E131,$B$71:$B$75,1)+IF(E131&gt;MAX($B$71:$B$75),1,0)))/(INDEX($B$71:$B$75,MATCH(E131,$B$71:$B$75,1)+IF(E131&gt;MAX($B$71:$B$75),0,1))-INDEX($B$71:$B$75,MATCH(E131,$B$71:$B$75,1)+IF(E131&gt;MAX($B$71:$B$75),-1,0)))</f>
        <v>0.79767299999999997</v>
      </c>
      <c r="G131" s="59">
        <f t="shared" si="553"/>
        <v>45.440981538624492</v>
      </c>
      <c r="H131" s="59">
        <f t="shared" si="554"/>
        <v>0</v>
      </c>
      <c r="I131" s="59">
        <f t="shared" si="555"/>
        <v>0</v>
      </c>
      <c r="J131" s="20">
        <f t="shared" si="556"/>
        <v>45.440981538624492</v>
      </c>
      <c r="K131" s="20">
        <f>IF(OR($H$79&lt;=0,F131-$H$79&lt;=0),0,2/3*(0.602+0.0832*(F131-$H$79)/$H$79)*$I$79*SQRT(2*9.81)*(F131-$H$79+0.0012)^(3/2))*1000</f>
        <v>0</v>
      </c>
      <c r="L131" s="20">
        <f>IF((G131+H131+I131+K131)*($A132-$A131)*0.06&gt;E131,E131/($A132-$A131)/0.06,G131+H131+I131+K131)</f>
        <v>45.440981538624492</v>
      </c>
      <c r="M131" s="20" t="str">
        <f>IF(COUNT($A$126:$A131)&lt;MATCH($E$84,L$126:L$585,0),"",ROUND(L131,2))</f>
        <v/>
      </c>
      <c r="N131" s="20">
        <f>IF($A131=0,0,$D131+N130-IF($A130=0,0,R130*($A131-$A130)*0.06))</f>
        <v>101.09352719351857</v>
      </c>
      <c r="O131" s="11" cm="1">
        <f t="array" ref="O131">INDEX($A$71:$A$75,MATCH(N131,$B$71:$B$75,1))+(N131-INDEX($B$71:$B$75,MATCH(N131,$B$71:$B$75,1)))*(INDEX($A$71:$A$75,MATCH(N131,$B$71:$B$75,1)+1)-INDEX($A$71:$A$75,MATCH(N131,$B$71:$B$75,1)))/(INDEX($B$71:$B$75,MATCH(N131,$B$71:$B$75,1)+1)-INDEX($B$71:$B$75,MATCH(N131,$B$71:$B$75,1)))</f>
        <v>1.0109352719351856</v>
      </c>
      <c r="P131" s="20" cm="1">
        <f t="array" ref="P131">INDEX(Curva_vortex[Caudal (L/s)],MATCH(O131,Curva_vortex[Altura lamina de agua H (m)],1))+(O131-INDEX(Curva_vortex[Altura lamina de agua H (m)],MATCH(O131,Curva_vortex[Altura lamina de agua H (m)],1)))*(INDEX(Curva_vortex[Caudal (L/s)],MATCH(O131,Curva_vortex[Altura lamina de agua H (m)],1)+IF(O131&gt;MAX(Curva_vortex[Altura lamina de agua H (m)]),0,1))-INDEX(Curva_vortex[Caudal (L/s)],MATCH(O131,Curva_vortex[Altura lamina de agua H (m)],1)+IF(O131&gt;MAX(Curva_vortex[Altura lamina de agua H (m)]),-1,0)))/(INDEX(Curva_vortex[Altura lamina de agua H (m)],MATCH(O131,Curva_vortex[Altura lamina de agua H (m)],1)+IF(O131&gt;MAX(Curva_vortex[Altura lamina de agua H (m)]),0,1))-INDEX(Curva_vortex[Altura lamina de agua H (m)],MATCH(O131,Curva_vortex[Altura lamina de agua H (m)],1)+IF(O131&gt;MAX(Curva_vortex[Altura lamina de agua H (m)]),-1,0)))</f>
        <v>10.109352719351856</v>
      </c>
      <c r="Q131" s="20">
        <f t="shared" si="557"/>
        <v>0</v>
      </c>
      <c r="R131" s="20" cm="1">
        <f t="array" ref="R131">INDEX(Curva_vortex[Caudal (L/s)],MATCH(O131,Curva_vortex[Altura lamina de agua H (m)],1))+(O131-INDEX(Curva_vortex[Altura lamina de agua H (m)],MATCH(O131,Curva_vortex[Altura lamina de agua H (m)],1)))*(INDEX(Curva_vortex[Caudal (L/s)],MATCH(O131,Curva_vortex[Altura lamina de agua H (m)],1)+IF(O131&gt;MAX(Curva_vortex[Altura lamina de agua H (m)]),0,1))-INDEX(Curva_vortex[Caudal (L/s)],MATCH(O131,Curva_vortex[Altura lamina de agua H (m)],1)+IF(O131&gt;MAX(Curva_vortex[Altura lamina de agua H (m)]),-1,0)))/(INDEX(Curva_vortex[Altura lamina de agua H (m)],MATCH(O131,Curva_vortex[Altura lamina de agua H (m)],1)+IF(O131&gt;MAX(Curva_vortex[Altura lamina de agua H (m)]),0,1))-INDEX(Curva_vortex[Altura lamina de agua H (m)],MATCH(O131,Curva_vortex[Altura lamina de agua H (m)],1)+IF(O131&gt;MAX(Curva_vortex[Altura lamina de agua H (m)]),-1,0)))+Q131</f>
        <v>10.109352719351856</v>
      </c>
      <c r="S131" s="20" t="str">
        <f>IF(COUNT($A$126:$A131)&lt;MATCH($E$117,R$126:R$585,0),"",ROUND(R131,2))</f>
        <v/>
      </c>
      <c r="W131" s="46">
        <v>128</v>
      </c>
      <c r="X131" s="49">
        <f t="shared" si="308"/>
        <v>640</v>
      </c>
      <c r="Y131" s="52" t="str">
        <f t="shared" ref="Y131:Y162" si="559">IF((X131)/C$59&gt;5,"",(X131)/$C$59)</f>
        <v/>
      </c>
      <c r="Z131" s="63">
        <f t="shared" ref="Z131:Z162" si="560">IF($E$59*IF((X131)/C$59&gt;5,0,IF(Y131&lt;=1,5.60277*Y131^5-16.1238*Y131^4+13.865*Y131^3-3.00293*Y131^2+0.657237*Y131,IF(Y131&gt;=1.8,-0.003218*Y131^5+0.0654895*Y131^4-0.539858*Y131^3+2.26576*Y131^2-4.87709*Y131+4.34827,0.3645833*Y131^6-3.832532*Y131^5+15.78165*Y131^4-31.75999*Y131^3+31.54504*Y131^2-13.92499*Y131+2.825187)))&lt;0,0,E$59*IF((X131)/$C$59&gt;5,0,IF(Y131&lt;=1,5.60277*Y131^5-16.1238*Y131^4+13.865*Y131^3-3.00293*Y131^2+0.657237*Y131,IF(Y131&gt;=1.8,-0.003218*Y131^5+0.0654895*Y131^4-0.539858*Y131^3+2.26576*Y131^2-4.87709*Y131+4.34827,0.3645833*Y131^6-3.832532*Y131^5+15.78165*Y131^4-31.75999*Y131^3+31.54504*Y131^2-13.92499*Y131+2.825187))))</f>
        <v>0</v>
      </c>
      <c r="AA131" s="50">
        <f t="shared" si="474"/>
        <v>0</v>
      </c>
      <c r="AB131" s="50">
        <v>0</v>
      </c>
      <c r="AC131" s="62">
        <f t="shared" si="435"/>
        <v>211.7758949671387</v>
      </c>
      <c r="AD131" s="54"/>
      <c r="AE131" s="46">
        <v>129</v>
      </c>
      <c r="AF131" s="51">
        <f t="shared" ref="AF131:AF162" si="561">Z131</f>
        <v>0</v>
      </c>
      <c r="AG131" s="51">
        <f t="shared" si="514"/>
        <v>0</v>
      </c>
      <c r="AH131" s="51">
        <f t="shared" si="514"/>
        <v>0</v>
      </c>
      <c r="AI131" s="51">
        <f t="shared" si="514"/>
        <v>0</v>
      </c>
      <c r="AJ131" s="51">
        <f t="shared" si="514"/>
        <v>0</v>
      </c>
      <c r="AK131" s="51">
        <f t="shared" si="514"/>
        <v>0</v>
      </c>
      <c r="AL131" s="51">
        <f t="shared" si="514"/>
        <v>0</v>
      </c>
      <c r="AM131" s="51">
        <f t="shared" si="514"/>
        <v>0</v>
      </c>
      <c r="AN131" s="51">
        <f t="shared" si="514"/>
        <v>0</v>
      </c>
      <c r="AO131" s="51">
        <f t="shared" si="514"/>
        <v>0</v>
      </c>
      <c r="AP131" s="51">
        <f t="shared" si="514"/>
        <v>0</v>
      </c>
      <c r="AQ131" s="51">
        <f t="shared" si="515"/>
        <v>0</v>
      </c>
      <c r="AR131" s="51">
        <f t="shared" si="515"/>
        <v>0</v>
      </c>
      <c r="AS131" s="51">
        <f t="shared" si="515"/>
        <v>0</v>
      </c>
      <c r="AT131" s="51">
        <f t="shared" si="515"/>
        <v>0</v>
      </c>
      <c r="AU131" s="51">
        <f t="shared" si="515"/>
        <v>0</v>
      </c>
      <c r="AV131" s="51">
        <f t="shared" si="515"/>
        <v>0</v>
      </c>
      <c r="AW131" s="51">
        <f t="shared" si="515"/>
        <v>0</v>
      </c>
      <c r="AX131" s="51">
        <f t="shared" si="515"/>
        <v>0</v>
      </c>
      <c r="AY131" s="51">
        <f t="shared" si="515"/>
        <v>0</v>
      </c>
      <c r="AZ131" s="51">
        <f t="shared" si="515"/>
        <v>0</v>
      </c>
      <c r="BA131" s="51">
        <f t="shared" si="516"/>
        <v>0</v>
      </c>
      <c r="BB131" s="51">
        <f t="shared" si="516"/>
        <v>0</v>
      </c>
      <c r="BC131" s="51">
        <f t="shared" si="516"/>
        <v>0</v>
      </c>
      <c r="BD131" s="51">
        <f t="shared" si="516"/>
        <v>0</v>
      </c>
      <c r="BE131" s="51">
        <f t="shared" si="516"/>
        <v>0</v>
      </c>
      <c r="BF131" s="51">
        <f t="shared" si="516"/>
        <v>0</v>
      </c>
      <c r="BG131" s="51">
        <f t="shared" si="516"/>
        <v>0</v>
      </c>
      <c r="BH131" s="51">
        <f t="shared" si="516"/>
        <v>0</v>
      </c>
      <c r="BI131" s="51">
        <f t="shared" si="516"/>
        <v>0</v>
      </c>
      <c r="BJ131" s="51">
        <f t="shared" si="516"/>
        <v>0</v>
      </c>
      <c r="BK131" s="51">
        <f t="shared" si="517"/>
        <v>0</v>
      </c>
      <c r="BL131" s="51">
        <f t="shared" si="517"/>
        <v>0</v>
      </c>
      <c r="BM131" s="51">
        <f t="shared" si="517"/>
        <v>0</v>
      </c>
      <c r="BN131" s="51">
        <f t="shared" si="517"/>
        <v>0</v>
      </c>
      <c r="BO131" s="51">
        <f t="shared" si="517"/>
        <v>0</v>
      </c>
      <c r="BP131" s="51">
        <f t="shared" si="517"/>
        <v>0</v>
      </c>
      <c r="BQ131" s="51">
        <f t="shared" si="517"/>
        <v>0</v>
      </c>
      <c r="BR131" s="51">
        <f t="shared" si="517"/>
        <v>0</v>
      </c>
      <c r="BS131" s="51">
        <f t="shared" si="517"/>
        <v>0</v>
      </c>
      <c r="BT131" s="51">
        <f t="shared" si="517"/>
        <v>0</v>
      </c>
      <c r="BU131" s="51">
        <f t="shared" si="518"/>
        <v>0</v>
      </c>
      <c r="BV131" s="51">
        <f t="shared" si="518"/>
        <v>0</v>
      </c>
      <c r="BW131" s="51">
        <f t="shared" si="518"/>
        <v>0</v>
      </c>
      <c r="BX131" s="51">
        <f t="shared" si="518"/>
        <v>0</v>
      </c>
      <c r="BY131" s="51">
        <f t="shared" si="518"/>
        <v>0</v>
      </c>
      <c r="BZ131" s="51">
        <f t="shared" si="518"/>
        <v>0</v>
      </c>
      <c r="CA131" s="51">
        <f t="shared" si="518"/>
        <v>0</v>
      </c>
      <c r="CB131" s="51">
        <f t="shared" si="518"/>
        <v>0</v>
      </c>
      <c r="CC131" s="51">
        <f t="shared" si="518"/>
        <v>0</v>
      </c>
      <c r="CD131" s="51">
        <f t="shared" si="518"/>
        <v>0</v>
      </c>
      <c r="CE131" s="51">
        <f t="shared" si="519"/>
        <v>0</v>
      </c>
      <c r="CF131" s="51">
        <f t="shared" si="519"/>
        <v>0</v>
      </c>
      <c r="CG131" s="51">
        <f t="shared" si="519"/>
        <v>0</v>
      </c>
      <c r="CH131" s="51">
        <f t="shared" si="519"/>
        <v>0</v>
      </c>
      <c r="CI131" s="51">
        <f t="shared" si="519"/>
        <v>0</v>
      </c>
      <c r="CJ131" s="51">
        <f t="shared" si="519"/>
        <v>0</v>
      </c>
      <c r="CK131" s="51">
        <f t="shared" si="519"/>
        <v>0</v>
      </c>
      <c r="CL131" s="51">
        <f t="shared" si="519"/>
        <v>0</v>
      </c>
      <c r="CM131" s="51">
        <f t="shared" si="519"/>
        <v>0</v>
      </c>
      <c r="CN131" s="51">
        <f t="shared" si="519"/>
        <v>0</v>
      </c>
      <c r="CO131" s="51">
        <f t="shared" si="520"/>
        <v>0</v>
      </c>
      <c r="CP131" s="51">
        <f t="shared" si="520"/>
        <v>0</v>
      </c>
      <c r="CQ131" s="51">
        <f t="shared" si="520"/>
        <v>0</v>
      </c>
      <c r="CR131" s="51">
        <f t="shared" si="520"/>
        <v>0</v>
      </c>
      <c r="CS131" s="51">
        <f t="shared" si="520"/>
        <v>0</v>
      </c>
      <c r="CT131" s="51">
        <f t="shared" si="520"/>
        <v>0</v>
      </c>
      <c r="CU131" s="51">
        <f t="shared" si="520"/>
        <v>0</v>
      </c>
      <c r="CV131" s="51">
        <f t="shared" si="520"/>
        <v>0</v>
      </c>
      <c r="CW131" s="51">
        <f t="shared" si="520"/>
        <v>0</v>
      </c>
      <c r="CX131" s="51">
        <f t="shared" si="520"/>
        <v>0</v>
      </c>
      <c r="CY131" s="51">
        <f t="shared" si="521"/>
        <v>0</v>
      </c>
      <c r="CZ131" s="51">
        <f t="shared" si="521"/>
        <v>0</v>
      </c>
      <c r="DA131" s="51">
        <f t="shared" si="521"/>
        <v>0</v>
      </c>
      <c r="DB131" s="51">
        <f t="shared" si="521"/>
        <v>0</v>
      </c>
      <c r="DC131" s="51">
        <f t="shared" si="521"/>
        <v>0</v>
      </c>
      <c r="DD131" s="51">
        <f t="shared" si="521"/>
        <v>0</v>
      </c>
      <c r="DE131" s="51">
        <f t="shared" si="521"/>
        <v>0</v>
      </c>
      <c r="DF131" s="51">
        <f t="shared" si="521"/>
        <v>0</v>
      </c>
      <c r="DG131" s="51">
        <f t="shared" si="521"/>
        <v>0</v>
      </c>
      <c r="DH131" s="51">
        <f t="shared" si="521"/>
        <v>0</v>
      </c>
      <c r="DI131" s="51">
        <f t="shared" si="522"/>
        <v>0</v>
      </c>
      <c r="DJ131" s="51">
        <f t="shared" si="522"/>
        <v>0</v>
      </c>
      <c r="DK131" s="51">
        <f t="shared" si="522"/>
        <v>0</v>
      </c>
      <c r="DL131" s="51">
        <f t="shared" si="522"/>
        <v>0</v>
      </c>
      <c r="DM131" s="51">
        <f t="shared" si="522"/>
        <v>0</v>
      </c>
      <c r="DN131" s="51">
        <f t="shared" si="522"/>
        <v>0</v>
      </c>
      <c r="DO131" s="51">
        <f t="shared" si="522"/>
        <v>0</v>
      </c>
      <c r="DP131" s="51">
        <f t="shared" si="522"/>
        <v>0</v>
      </c>
      <c r="DQ131" s="51">
        <f t="shared" si="522"/>
        <v>0</v>
      </c>
      <c r="DR131" s="51">
        <f t="shared" si="522"/>
        <v>0</v>
      </c>
      <c r="DS131" s="51">
        <f t="shared" si="523"/>
        <v>0</v>
      </c>
      <c r="DT131" s="51">
        <f t="shared" si="523"/>
        <v>0</v>
      </c>
      <c r="DU131" s="51">
        <f t="shared" si="523"/>
        <v>0</v>
      </c>
      <c r="DV131" s="51">
        <f t="shared" si="523"/>
        <v>0</v>
      </c>
      <c r="DW131" s="51">
        <f t="shared" si="523"/>
        <v>0</v>
      </c>
      <c r="DX131" s="51">
        <f t="shared" si="523"/>
        <v>0</v>
      </c>
      <c r="DY131" s="51">
        <f t="shared" si="523"/>
        <v>0</v>
      </c>
      <c r="DZ131" s="51">
        <f t="shared" si="523"/>
        <v>0</v>
      </c>
      <c r="EA131" s="51">
        <f t="shared" si="523"/>
        <v>0</v>
      </c>
      <c r="EB131" s="51">
        <f t="shared" si="523"/>
        <v>0</v>
      </c>
      <c r="EC131" s="51">
        <f t="shared" si="524"/>
        <v>0</v>
      </c>
      <c r="ED131" s="51">
        <f t="shared" si="524"/>
        <v>0</v>
      </c>
      <c r="EE131" s="51">
        <f t="shared" si="524"/>
        <v>0</v>
      </c>
      <c r="EF131" s="51">
        <f t="shared" si="524"/>
        <v>0</v>
      </c>
      <c r="EG131" s="51">
        <f t="shared" si="524"/>
        <v>0</v>
      </c>
      <c r="EH131" s="51">
        <f t="shared" si="524"/>
        <v>0</v>
      </c>
      <c r="EI131" s="51">
        <f t="shared" si="524"/>
        <v>0</v>
      </c>
      <c r="EJ131" s="51">
        <f t="shared" si="524"/>
        <v>1.4372901692793086E-5</v>
      </c>
      <c r="EK131" s="51">
        <f t="shared" si="524"/>
        <v>2.7857067307628778E-5</v>
      </c>
      <c r="EL131" s="51">
        <f t="shared" si="524"/>
        <v>4.1075027703360157E-5</v>
      </c>
      <c r="EM131" s="51">
        <f t="shared" si="525"/>
        <v>5.9699549011322866E-5</v>
      </c>
      <c r="EN131" s="51">
        <f t="shared" si="525"/>
        <v>8.7540741517313391E-5</v>
      </c>
      <c r="EO131" s="51">
        <f t="shared" si="525"/>
        <v>1.2837388479443857E-4</v>
      </c>
      <c r="EP131" s="51">
        <f t="shared" si="525"/>
        <v>1.8776725283595457E-4</v>
      </c>
      <c r="EQ131" s="51">
        <f t="shared" si="525"/>
        <v>2.7490993918839258E-4</v>
      </c>
      <c r="ER131" s="51">
        <f t="shared" si="525"/>
        <v>4.0443968208431289E-4</v>
      </c>
      <c r="ES131" s="51">
        <f t="shared" si="525"/>
        <v>5.9827068957529241E-4</v>
      </c>
      <c r="ET131" s="51">
        <f t="shared" si="525"/>
        <v>8.8742146466493359E-4</v>
      </c>
      <c r="EU131" s="51">
        <f t="shared" si="525"/>
        <v>1.3138426304416823E-3</v>
      </c>
      <c r="EV131" s="51">
        <f t="shared" si="525"/>
        <v>1.9322447552118155E-3</v>
      </c>
      <c r="EW131" s="51">
        <f t="shared" si="526"/>
        <v>2.9578823769679957E-3</v>
      </c>
      <c r="EX131" s="51">
        <f t="shared" si="526"/>
        <v>4.3725776573519236E-3</v>
      </c>
      <c r="EY131" s="51">
        <f t="shared" si="526"/>
        <v>5.6037913669719245E-3</v>
      </c>
      <c r="EZ131" s="51">
        <f t="shared" si="526"/>
        <v>6.0067150249743864E-3</v>
      </c>
      <c r="FA131" s="51">
        <f t="shared" si="526"/>
        <v>5.0334268353983951E-3</v>
      </c>
      <c r="FB131" s="51">
        <f t="shared" si="526"/>
        <v>2.648818732339102E-3</v>
      </c>
      <c r="FC131" s="51">
        <f t="shared" si="526"/>
        <v>7.6072713075802073E-4</v>
      </c>
      <c r="FD131" s="51">
        <f t="shared" si="526"/>
        <v>0</v>
      </c>
      <c r="FE131" s="51">
        <f t="shared" si="526"/>
        <v>0</v>
      </c>
      <c r="FF131" s="51">
        <f t="shared" si="526"/>
        <v>0</v>
      </c>
      <c r="FG131" s="51">
        <f t="shared" si="527"/>
        <v>0</v>
      </c>
      <c r="FH131" s="51">
        <f t="shared" si="527"/>
        <v>0</v>
      </c>
      <c r="FI131" s="51">
        <f t="shared" si="527"/>
        <v>0</v>
      </c>
      <c r="FJ131" s="51">
        <f t="shared" si="527"/>
        <v>0</v>
      </c>
      <c r="FK131" s="51">
        <f t="shared" si="527"/>
        <v>0</v>
      </c>
      <c r="FL131" s="51">
        <f t="shared" si="527"/>
        <v>0</v>
      </c>
      <c r="FM131" s="51">
        <f t="shared" si="527"/>
        <v>0</v>
      </c>
      <c r="FN131" s="51">
        <f t="shared" si="527"/>
        <v>0</v>
      </c>
      <c r="FO131" s="51">
        <f t="shared" si="527"/>
        <v>0</v>
      </c>
      <c r="FP131" s="51">
        <f t="shared" si="527"/>
        <v>0</v>
      </c>
      <c r="FQ131" s="51">
        <f t="shared" si="528"/>
        <v>0</v>
      </c>
      <c r="FR131" s="51">
        <f t="shared" si="528"/>
        <v>0</v>
      </c>
      <c r="FS131" s="51">
        <f t="shared" si="528"/>
        <v>0</v>
      </c>
      <c r="FT131" s="51">
        <f t="shared" si="528"/>
        <v>0</v>
      </c>
      <c r="FU131" s="51">
        <f t="shared" si="528"/>
        <v>0</v>
      </c>
      <c r="FV131" s="51">
        <f t="shared" si="528"/>
        <v>0</v>
      </c>
      <c r="FW131" s="51">
        <f t="shared" si="528"/>
        <v>0</v>
      </c>
      <c r="FX131" s="51">
        <f t="shared" si="528"/>
        <v>0</v>
      </c>
      <c r="FY131" s="51">
        <f t="shared" si="528"/>
        <v>0</v>
      </c>
      <c r="FZ131" s="51">
        <f t="shared" si="528"/>
        <v>0</v>
      </c>
      <c r="GA131" s="51">
        <f t="shared" si="529"/>
        <v>0</v>
      </c>
      <c r="GB131" s="51">
        <f t="shared" si="529"/>
        <v>0</v>
      </c>
      <c r="GC131" s="51">
        <f t="shared" si="529"/>
        <v>0</v>
      </c>
      <c r="GD131" s="51">
        <f t="shared" si="529"/>
        <v>0</v>
      </c>
      <c r="GE131" s="51">
        <f t="shared" si="529"/>
        <v>0</v>
      </c>
      <c r="GF131" s="51">
        <f t="shared" si="529"/>
        <v>0</v>
      </c>
      <c r="GG131" s="51">
        <f t="shared" si="529"/>
        <v>0</v>
      </c>
      <c r="GH131" s="51">
        <f t="shared" si="529"/>
        <v>0</v>
      </c>
      <c r="GI131" s="51">
        <f t="shared" si="529"/>
        <v>0</v>
      </c>
      <c r="GJ131" s="51">
        <f t="shared" si="529"/>
        <v>0</v>
      </c>
      <c r="GK131" s="51">
        <f t="shared" si="530"/>
        <v>0</v>
      </c>
      <c r="GL131" s="51">
        <f t="shared" si="530"/>
        <v>0</v>
      </c>
      <c r="GM131" s="51">
        <f t="shared" si="530"/>
        <v>0</v>
      </c>
      <c r="GN131" s="51">
        <f t="shared" si="530"/>
        <v>0</v>
      </c>
      <c r="GO131" s="51">
        <f t="shared" si="530"/>
        <v>0</v>
      </c>
      <c r="GP131" s="51">
        <f t="shared" si="530"/>
        <v>0</v>
      </c>
      <c r="GQ131" s="51">
        <f t="shared" si="530"/>
        <v>0</v>
      </c>
      <c r="GR131" s="51">
        <f t="shared" si="530"/>
        <v>0</v>
      </c>
      <c r="GS131" s="51">
        <f t="shared" si="530"/>
        <v>0</v>
      </c>
      <c r="GT131" s="51">
        <f t="shared" si="530"/>
        <v>0</v>
      </c>
      <c r="GU131" s="51">
        <f t="shared" si="531"/>
        <v>0</v>
      </c>
      <c r="GV131" s="51">
        <f t="shared" si="531"/>
        <v>0</v>
      </c>
      <c r="GW131" s="51">
        <f t="shared" si="531"/>
        <v>0</v>
      </c>
      <c r="GX131" s="51">
        <f t="shared" si="531"/>
        <v>0</v>
      </c>
      <c r="GY131" s="51">
        <f t="shared" si="531"/>
        <v>0</v>
      </c>
      <c r="GZ131" s="51">
        <f t="shared" si="531"/>
        <v>0</v>
      </c>
      <c r="HA131" s="51">
        <f t="shared" si="531"/>
        <v>0</v>
      </c>
      <c r="HB131" s="51">
        <f t="shared" si="531"/>
        <v>0</v>
      </c>
      <c r="HC131" s="51">
        <f t="shared" si="531"/>
        <v>0</v>
      </c>
      <c r="HD131" s="51">
        <f t="shared" si="531"/>
        <v>0</v>
      </c>
      <c r="HE131" s="51">
        <f t="shared" si="532"/>
        <v>0</v>
      </c>
      <c r="HF131" s="51">
        <f t="shared" si="532"/>
        <v>0</v>
      </c>
      <c r="HG131" s="51">
        <f t="shared" si="532"/>
        <v>0</v>
      </c>
      <c r="HH131" s="51">
        <f t="shared" si="532"/>
        <v>0</v>
      </c>
      <c r="HI131" s="51">
        <f t="shared" si="532"/>
        <v>0</v>
      </c>
      <c r="HJ131" s="51">
        <f t="shared" si="532"/>
        <v>0</v>
      </c>
      <c r="HK131" s="51">
        <f t="shared" si="532"/>
        <v>0</v>
      </c>
      <c r="HL131" s="51">
        <f t="shared" si="532"/>
        <v>0</v>
      </c>
      <c r="HM131" s="51">
        <f t="shared" si="532"/>
        <v>0</v>
      </c>
      <c r="HN131" s="51">
        <f t="shared" si="532"/>
        <v>0</v>
      </c>
      <c r="HO131" s="51">
        <f t="shared" si="532"/>
        <v>0</v>
      </c>
      <c r="HP131" s="51">
        <f t="shared" si="532"/>
        <v>0</v>
      </c>
      <c r="HR131" s="46">
        <v>128</v>
      </c>
      <c r="HS131" s="49">
        <f t="shared" si="310"/>
        <v>640</v>
      </c>
      <c r="HT131" s="52" t="str">
        <f t="shared" si="311"/>
        <v/>
      </c>
      <c r="HU131" s="63">
        <f t="shared" si="312"/>
        <v>0</v>
      </c>
      <c r="HV131" s="50">
        <f t="shared" si="475"/>
        <v>0</v>
      </c>
      <c r="HW131" s="50" t="str">
        <f t="shared" ref="HW131:HW162" si="562">TEXT(HS131/1440,"hh:mm")</f>
        <v>10:40</v>
      </c>
      <c r="HX131" s="50">
        <v>0</v>
      </c>
      <c r="HY131" s="62">
        <f>HY130+HX131*Escenario1!$D$15*0.06</f>
        <v>468.72665229745769</v>
      </c>
      <c r="HZ131" s="50">
        <f t="shared" si="313"/>
        <v>0</v>
      </c>
      <c r="IA131" s="64">
        <f>IA130+HZ131*Escenario1!$D$15*0.06</f>
        <v>258.16395932323189</v>
      </c>
      <c r="IB131" s="54"/>
      <c r="IC131" s="47">
        <v>129</v>
      </c>
      <c r="ID131" s="48">
        <f t="shared" ref="ID131:ID162" si="563">HU131</f>
        <v>0</v>
      </c>
      <c r="IE131" s="48">
        <f t="shared" si="533"/>
        <v>0</v>
      </c>
      <c r="IF131" s="48">
        <f t="shared" si="533"/>
        <v>0</v>
      </c>
      <c r="IG131" s="48">
        <f t="shared" si="533"/>
        <v>0</v>
      </c>
      <c r="IH131" s="48">
        <f t="shared" si="533"/>
        <v>0</v>
      </c>
      <c r="II131" s="48">
        <f t="shared" si="533"/>
        <v>0</v>
      </c>
      <c r="IJ131" s="48">
        <f t="shared" si="533"/>
        <v>0</v>
      </c>
      <c r="IK131" s="48">
        <f t="shared" si="533"/>
        <v>0</v>
      </c>
      <c r="IL131" s="48">
        <f t="shared" si="533"/>
        <v>0</v>
      </c>
      <c r="IM131" s="48">
        <f t="shared" si="533"/>
        <v>0</v>
      </c>
      <c r="IN131" s="48">
        <f t="shared" si="533"/>
        <v>0</v>
      </c>
      <c r="IO131" s="48">
        <f t="shared" si="534"/>
        <v>0</v>
      </c>
      <c r="IP131" s="48">
        <f t="shared" si="534"/>
        <v>0</v>
      </c>
      <c r="IQ131" s="48">
        <f t="shared" si="534"/>
        <v>0</v>
      </c>
      <c r="IR131" s="48">
        <f t="shared" si="534"/>
        <v>0</v>
      </c>
      <c r="IS131" s="48">
        <f t="shared" si="534"/>
        <v>0</v>
      </c>
      <c r="IT131" s="48">
        <f t="shared" si="534"/>
        <v>0</v>
      </c>
      <c r="IU131" s="48">
        <f t="shared" si="534"/>
        <v>0</v>
      </c>
      <c r="IV131" s="48">
        <f t="shared" si="534"/>
        <v>0</v>
      </c>
      <c r="IW131" s="48">
        <f t="shared" si="534"/>
        <v>0</v>
      </c>
      <c r="IX131" s="48">
        <f t="shared" si="534"/>
        <v>0</v>
      </c>
      <c r="IY131" s="48">
        <f t="shared" si="535"/>
        <v>0</v>
      </c>
      <c r="IZ131" s="48">
        <f t="shared" si="535"/>
        <v>0</v>
      </c>
      <c r="JA131" s="48">
        <f t="shared" si="535"/>
        <v>0</v>
      </c>
      <c r="JB131" s="48">
        <f t="shared" si="535"/>
        <v>0</v>
      </c>
      <c r="JC131" s="48">
        <f t="shared" si="535"/>
        <v>0</v>
      </c>
      <c r="JD131" s="48">
        <f t="shared" si="535"/>
        <v>0</v>
      </c>
      <c r="JE131" s="48">
        <f t="shared" si="535"/>
        <v>0</v>
      </c>
      <c r="JF131" s="48">
        <f t="shared" si="535"/>
        <v>0</v>
      </c>
      <c r="JG131" s="48">
        <f t="shared" si="535"/>
        <v>0</v>
      </c>
      <c r="JH131" s="48">
        <f t="shared" si="535"/>
        <v>0</v>
      </c>
      <c r="JI131" s="48">
        <f t="shared" si="536"/>
        <v>0</v>
      </c>
      <c r="JJ131" s="48">
        <f t="shared" si="536"/>
        <v>0</v>
      </c>
      <c r="JK131" s="48">
        <f t="shared" si="536"/>
        <v>0</v>
      </c>
      <c r="JL131" s="48">
        <f t="shared" si="536"/>
        <v>0</v>
      </c>
      <c r="JM131" s="48">
        <f t="shared" si="536"/>
        <v>0</v>
      </c>
      <c r="JN131" s="48">
        <f t="shared" si="536"/>
        <v>0</v>
      </c>
      <c r="JO131" s="48">
        <f t="shared" si="536"/>
        <v>0</v>
      </c>
      <c r="JP131" s="48">
        <f t="shared" si="536"/>
        <v>0</v>
      </c>
      <c r="JQ131" s="48">
        <f t="shared" si="536"/>
        <v>0</v>
      </c>
      <c r="JR131" s="48">
        <f t="shared" si="536"/>
        <v>0</v>
      </c>
      <c r="JS131" s="48">
        <f t="shared" si="537"/>
        <v>0</v>
      </c>
      <c r="JT131" s="48">
        <f t="shared" si="537"/>
        <v>0</v>
      </c>
      <c r="JU131" s="48">
        <f t="shared" si="537"/>
        <v>0</v>
      </c>
      <c r="JV131" s="48">
        <f t="shared" si="537"/>
        <v>0</v>
      </c>
      <c r="JW131" s="48">
        <f t="shared" si="537"/>
        <v>0</v>
      </c>
      <c r="JX131" s="48">
        <f t="shared" si="537"/>
        <v>0</v>
      </c>
      <c r="JY131" s="48">
        <f t="shared" si="537"/>
        <v>0</v>
      </c>
      <c r="JZ131" s="48">
        <f t="shared" si="537"/>
        <v>0</v>
      </c>
      <c r="KA131" s="48">
        <f t="shared" si="537"/>
        <v>0</v>
      </c>
      <c r="KB131" s="48">
        <f t="shared" si="537"/>
        <v>0</v>
      </c>
      <c r="KC131" s="48">
        <f t="shared" si="538"/>
        <v>0</v>
      </c>
      <c r="KD131" s="48">
        <f t="shared" si="538"/>
        <v>0</v>
      </c>
      <c r="KE131" s="48">
        <f t="shared" si="538"/>
        <v>0</v>
      </c>
      <c r="KF131" s="48">
        <f t="shared" si="538"/>
        <v>0</v>
      </c>
      <c r="KG131" s="48">
        <f t="shared" si="538"/>
        <v>0</v>
      </c>
      <c r="KH131" s="48">
        <f t="shared" si="538"/>
        <v>0</v>
      </c>
      <c r="KI131" s="48">
        <f t="shared" si="538"/>
        <v>0</v>
      </c>
      <c r="KJ131" s="48">
        <f t="shared" si="538"/>
        <v>0</v>
      </c>
      <c r="KK131" s="48">
        <f t="shared" si="538"/>
        <v>0</v>
      </c>
      <c r="KL131" s="48">
        <f t="shared" si="538"/>
        <v>0</v>
      </c>
      <c r="KM131" s="48">
        <f t="shared" si="539"/>
        <v>0</v>
      </c>
      <c r="KN131" s="48">
        <f t="shared" si="539"/>
        <v>0</v>
      </c>
      <c r="KO131" s="48">
        <f t="shared" si="539"/>
        <v>0</v>
      </c>
      <c r="KP131" s="48">
        <f t="shared" si="539"/>
        <v>0</v>
      </c>
      <c r="KQ131" s="48">
        <f t="shared" si="539"/>
        <v>0</v>
      </c>
      <c r="KR131" s="48">
        <f t="shared" si="539"/>
        <v>0</v>
      </c>
      <c r="KS131" s="48">
        <f t="shared" si="539"/>
        <v>0</v>
      </c>
      <c r="KT131" s="48">
        <f t="shared" si="539"/>
        <v>0</v>
      </c>
      <c r="KU131" s="48">
        <f t="shared" si="539"/>
        <v>0</v>
      </c>
      <c r="KV131" s="48">
        <f t="shared" si="539"/>
        <v>0</v>
      </c>
      <c r="KW131" s="48">
        <f t="shared" si="540"/>
        <v>0</v>
      </c>
      <c r="KX131" s="48">
        <f t="shared" si="540"/>
        <v>0</v>
      </c>
      <c r="KY131" s="48">
        <f t="shared" si="540"/>
        <v>0</v>
      </c>
      <c r="KZ131" s="48">
        <f t="shared" si="540"/>
        <v>0</v>
      </c>
      <c r="LA131" s="48">
        <f t="shared" si="540"/>
        <v>0</v>
      </c>
      <c r="LB131" s="48">
        <f t="shared" si="540"/>
        <v>0</v>
      </c>
      <c r="LC131" s="48">
        <f t="shared" si="540"/>
        <v>0</v>
      </c>
      <c r="LD131" s="48">
        <f t="shared" si="540"/>
        <v>0</v>
      </c>
      <c r="LE131" s="48">
        <f t="shared" si="540"/>
        <v>0</v>
      </c>
      <c r="LF131" s="48">
        <f t="shared" si="540"/>
        <v>0</v>
      </c>
      <c r="LG131" s="48">
        <f t="shared" si="541"/>
        <v>0</v>
      </c>
      <c r="LH131" s="48">
        <f t="shared" si="541"/>
        <v>0</v>
      </c>
      <c r="LI131" s="48">
        <f t="shared" si="541"/>
        <v>0</v>
      </c>
      <c r="LJ131" s="48">
        <f t="shared" si="541"/>
        <v>0</v>
      </c>
      <c r="LK131" s="48">
        <f t="shared" si="541"/>
        <v>0</v>
      </c>
      <c r="LL131" s="48">
        <f t="shared" si="541"/>
        <v>0</v>
      </c>
      <c r="LM131" s="48">
        <f t="shared" si="541"/>
        <v>0</v>
      </c>
      <c r="LN131" s="48">
        <f t="shared" si="541"/>
        <v>0</v>
      </c>
      <c r="LO131" s="48">
        <f t="shared" si="541"/>
        <v>0</v>
      </c>
      <c r="LP131" s="48">
        <f t="shared" si="541"/>
        <v>0</v>
      </c>
      <c r="LQ131" s="48">
        <f t="shared" si="542"/>
        <v>0</v>
      </c>
      <c r="LR131" s="48">
        <f t="shared" si="542"/>
        <v>0</v>
      </c>
      <c r="LS131" s="48">
        <f t="shared" si="542"/>
        <v>0</v>
      </c>
      <c r="LT131" s="48">
        <f t="shared" si="542"/>
        <v>0</v>
      </c>
      <c r="LU131" s="48">
        <f t="shared" si="542"/>
        <v>0</v>
      </c>
      <c r="LV131" s="48">
        <f t="shared" si="542"/>
        <v>0</v>
      </c>
      <c r="LW131" s="48">
        <f t="shared" si="542"/>
        <v>0</v>
      </c>
      <c r="LX131" s="48">
        <f t="shared" si="542"/>
        <v>0</v>
      </c>
      <c r="LY131" s="48">
        <f t="shared" si="542"/>
        <v>0</v>
      </c>
      <c r="LZ131" s="48">
        <f t="shared" si="542"/>
        <v>0</v>
      </c>
      <c r="MA131" s="48">
        <f t="shared" si="543"/>
        <v>0</v>
      </c>
      <c r="MB131" s="48">
        <f t="shared" si="543"/>
        <v>0</v>
      </c>
      <c r="MC131" s="48">
        <f t="shared" si="543"/>
        <v>0</v>
      </c>
      <c r="MD131" s="48">
        <f t="shared" si="543"/>
        <v>0</v>
      </c>
      <c r="ME131" s="48">
        <f t="shared" si="543"/>
        <v>0</v>
      </c>
      <c r="MF131" s="48">
        <f t="shared" si="543"/>
        <v>0</v>
      </c>
      <c r="MG131" s="48">
        <f t="shared" si="543"/>
        <v>0</v>
      </c>
      <c r="MH131" s="48">
        <f t="shared" si="543"/>
        <v>0</v>
      </c>
      <c r="MI131" s="48">
        <f t="shared" si="543"/>
        <v>0</v>
      </c>
      <c r="MJ131" s="48">
        <f t="shared" si="543"/>
        <v>0</v>
      </c>
      <c r="MK131" s="48">
        <f t="shared" si="544"/>
        <v>0</v>
      </c>
      <c r="ML131" s="48">
        <f t="shared" si="544"/>
        <v>0</v>
      </c>
      <c r="MM131" s="48">
        <f t="shared" si="544"/>
        <v>0</v>
      </c>
      <c r="MN131" s="48">
        <f t="shared" si="544"/>
        <v>0</v>
      </c>
      <c r="MO131" s="48">
        <f t="shared" si="544"/>
        <v>0</v>
      </c>
      <c r="MP131" s="48">
        <f t="shared" si="544"/>
        <v>0</v>
      </c>
      <c r="MQ131" s="48">
        <f t="shared" si="544"/>
        <v>0</v>
      </c>
      <c r="MR131" s="48">
        <f t="shared" si="544"/>
        <v>0</v>
      </c>
      <c r="MS131" s="48">
        <f t="shared" si="544"/>
        <v>4.4751983576649488E-5</v>
      </c>
      <c r="MT131" s="48">
        <f t="shared" si="544"/>
        <v>1.1151658490373781E-4</v>
      </c>
      <c r="MU131" s="48">
        <f t="shared" si="545"/>
        <v>2.5595687974807398E-4</v>
      </c>
      <c r="MV131" s="48">
        <f t="shared" si="545"/>
        <v>5.8604981628922268E-4</v>
      </c>
      <c r="MW131" s="48">
        <f t="shared" si="545"/>
        <v>1.3658629589843377E-3</v>
      </c>
      <c r="MX131" s="48">
        <f t="shared" si="545"/>
        <v>3.2093238342923826E-3</v>
      </c>
      <c r="MY131" s="48">
        <f t="shared" si="545"/>
        <v>7.8504339864859992E-3</v>
      </c>
      <c r="MZ131" s="48">
        <f t="shared" si="545"/>
        <v>1.2976985830460603E-2</v>
      </c>
      <c r="NA131" s="48">
        <f t="shared" si="545"/>
        <v>6.7154609757989992E-3</v>
      </c>
      <c r="NB131" s="48">
        <f t="shared" si="545"/>
        <v>0</v>
      </c>
      <c r="NC131" s="48">
        <f t="shared" si="545"/>
        <v>0</v>
      </c>
      <c r="ND131" s="48">
        <f t="shared" si="545"/>
        <v>0</v>
      </c>
      <c r="NE131" s="48">
        <f t="shared" si="546"/>
        <v>0</v>
      </c>
      <c r="NF131" s="48">
        <f t="shared" si="546"/>
        <v>0</v>
      </c>
      <c r="NG131" s="48">
        <f t="shared" si="546"/>
        <v>0</v>
      </c>
      <c r="NH131" s="48">
        <f t="shared" si="546"/>
        <v>0</v>
      </c>
      <c r="NI131" s="48">
        <f t="shared" si="546"/>
        <v>0</v>
      </c>
      <c r="NJ131" s="48">
        <f t="shared" si="546"/>
        <v>0</v>
      </c>
      <c r="NK131" s="48">
        <f t="shared" si="546"/>
        <v>0</v>
      </c>
      <c r="NL131" s="48">
        <f t="shared" si="546"/>
        <v>0</v>
      </c>
      <c r="NM131" s="48">
        <f t="shared" si="546"/>
        <v>0</v>
      </c>
      <c r="NN131" s="48">
        <f t="shared" si="546"/>
        <v>0</v>
      </c>
      <c r="NO131" s="48">
        <f t="shared" si="547"/>
        <v>0</v>
      </c>
      <c r="NP131" s="48">
        <f t="shared" si="547"/>
        <v>0</v>
      </c>
      <c r="NQ131" s="48">
        <f t="shared" si="547"/>
        <v>0</v>
      </c>
      <c r="NR131" s="48">
        <f t="shared" si="547"/>
        <v>0</v>
      </c>
      <c r="NS131" s="48">
        <f t="shared" si="547"/>
        <v>0</v>
      </c>
      <c r="NT131" s="48">
        <f t="shared" si="547"/>
        <v>0</v>
      </c>
      <c r="NU131" s="48">
        <f t="shared" si="547"/>
        <v>0</v>
      </c>
      <c r="NV131" s="48">
        <f t="shared" si="547"/>
        <v>0</v>
      </c>
      <c r="NW131" s="48">
        <f t="shared" si="547"/>
        <v>0</v>
      </c>
      <c r="NX131" s="48">
        <f t="shared" si="547"/>
        <v>0</v>
      </c>
      <c r="NY131" s="48">
        <f t="shared" si="548"/>
        <v>0</v>
      </c>
      <c r="NZ131" s="48">
        <f t="shared" si="548"/>
        <v>0</v>
      </c>
      <c r="OA131" s="48">
        <f t="shared" si="548"/>
        <v>0</v>
      </c>
      <c r="OB131" s="48">
        <f t="shared" si="548"/>
        <v>0</v>
      </c>
      <c r="OC131" s="48">
        <f t="shared" si="548"/>
        <v>0</v>
      </c>
      <c r="OD131" s="48">
        <f t="shared" si="548"/>
        <v>0</v>
      </c>
      <c r="OE131" s="48">
        <f t="shared" si="548"/>
        <v>0</v>
      </c>
      <c r="OF131" s="48">
        <f t="shared" si="548"/>
        <v>0</v>
      </c>
      <c r="OG131" s="48">
        <f t="shared" si="548"/>
        <v>0</v>
      </c>
      <c r="OH131" s="48">
        <f t="shared" si="548"/>
        <v>0</v>
      </c>
      <c r="OI131" s="48">
        <f t="shared" si="549"/>
        <v>0</v>
      </c>
      <c r="OJ131" s="48">
        <f t="shared" si="549"/>
        <v>0</v>
      </c>
      <c r="OK131" s="48">
        <f t="shared" si="549"/>
        <v>0</v>
      </c>
      <c r="OL131" s="48">
        <f t="shared" si="549"/>
        <v>0</v>
      </c>
      <c r="OM131" s="48">
        <f t="shared" si="549"/>
        <v>0</v>
      </c>
      <c r="ON131" s="48">
        <f t="shared" si="549"/>
        <v>0</v>
      </c>
      <c r="OO131" s="48">
        <f t="shared" si="549"/>
        <v>0</v>
      </c>
      <c r="OP131" s="48">
        <f t="shared" si="549"/>
        <v>0</v>
      </c>
      <c r="OQ131" s="48">
        <f t="shared" si="549"/>
        <v>0</v>
      </c>
      <c r="OR131" s="48">
        <f t="shared" si="549"/>
        <v>0</v>
      </c>
      <c r="OS131" s="48">
        <f t="shared" si="550"/>
        <v>0</v>
      </c>
      <c r="OT131" s="48">
        <f t="shared" si="550"/>
        <v>0</v>
      </c>
      <c r="OU131" s="48">
        <f t="shared" si="550"/>
        <v>0</v>
      </c>
      <c r="OV131" s="48">
        <f t="shared" si="550"/>
        <v>0</v>
      </c>
      <c r="OW131" s="48">
        <f t="shared" si="550"/>
        <v>0</v>
      </c>
      <c r="OX131" s="48">
        <f t="shared" si="550"/>
        <v>0</v>
      </c>
      <c r="OY131" s="48">
        <f t="shared" si="550"/>
        <v>0</v>
      </c>
      <c r="OZ131" s="48">
        <f t="shared" si="550"/>
        <v>0</v>
      </c>
      <c r="PA131" s="48">
        <f t="shared" si="550"/>
        <v>0</v>
      </c>
      <c r="PB131" s="48">
        <f t="shared" si="550"/>
        <v>0</v>
      </c>
      <c r="PC131" s="48">
        <f t="shared" si="551"/>
        <v>0</v>
      </c>
      <c r="PD131" s="48">
        <f t="shared" si="551"/>
        <v>0</v>
      </c>
      <c r="PE131" s="48">
        <f t="shared" si="551"/>
        <v>0</v>
      </c>
      <c r="PF131" s="48">
        <f t="shared" si="551"/>
        <v>0</v>
      </c>
      <c r="PG131" s="48">
        <f t="shared" si="551"/>
        <v>0</v>
      </c>
      <c r="PH131" s="48">
        <f t="shared" si="551"/>
        <v>0</v>
      </c>
      <c r="PI131" s="48">
        <f t="shared" si="551"/>
        <v>0</v>
      </c>
      <c r="PJ131" s="48">
        <f t="shared" si="551"/>
        <v>0</v>
      </c>
      <c r="PK131" s="48">
        <f t="shared" si="551"/>
        <v>0</v>
      </c>
      <c r="PL131" s="48">
        <f t="shared" si="551"/>
        <v>0</v>
      </c>
      <c r="PM131" s="48">
        <f t="shared" si="551"/>
        <v>0</v>
      </c>
      <c r="PN131" s="48">
        <f t="shared" si="551"/>
        <v>0</v>
      </c>
    </row>
    <row r="132" spans="1:430" x14ac:dyDescent="0.3">
      <c r="A132" s="67">
        <f>A131+Escenario1!$D$15</f>
        <v>30</v>
      </c>
      <c r="B132" s="20">
        <f>IF(HX9&lt;0,0,Escenario1!HX9)</f>
        <v>106.55485262804562</v>
      </c>
      <c r="C132" s="20">
        <f t="shared" si="558"/>
        <v>53.11566548541559</v>
      </c>
      <c r="D132" s="20">
        <f t="shared" si="552"/>
        <v>31.966455788413683</v>
      </c>
      <c r="E132" s="20">
        <f>ROUND(IF($A132=0,0,$D132+E131-IF($A131=0,0,L131*($A132-$A131)*0.06)),4)</f>
        <v>98.101500000000001</v>
      </c>
      <c r="F132" s="11" cm="1">
        <f t="array" ref="F132">INDEX($A$71:$A$75,MATCH(E132,$B$71:$B$75,1))+(E132-INDEX($B$71:$B$75,MATCH(E132,$B$71:$B$75,1)))*(INDEX($A$71:$A$75,MATCH(E132,$B$71:$B$75,1)+IF(E132&gt;MAX($B$71:$B$75),0,1))-INDEX($A$71:$A$75,MATCH(E132,$B$71:$B$75,1)+IF(E132&gt;MAX($B$71:$B$75),1,0)))/(INDEX($B$71:$B$75,MATCH(E132,$B$71:$B$75,1)+IF(E132&gt;MAX($B$71:$B$75),0,1))-INDEX($B$71:$B$75,MATCH(E132,$B$71:$B$75,1)+IF(E132&gt;MAX($B$71:$B$75),-1,0)))</f>
        <v>0.98101499999999997</v>
      </c>
      <c r="G132" s="59">
        <f t="shared" si="553"/>
        <v>50.393332789751518</v>
      </c>
      <c r="H132" s="59">
        <f t="shared" si="554"/>
        <v>0</v>
      </c>
      <c r="I132" s="59">
        <f t="shared" si="555"/>
        <v>0</v>
      </c>
      <c r="J132" s="20">
        <f t="shared" si="556"/>
        <v>50.393332789751518</v>
      </c>
      <c r="K132" s="20">
        <f>IF(OR($H$79&lt;=0,F132-$H$79&lt;=0),0,2/3*(0.602+0.0832*(F132-$H$79)/$H$79)*$I$79*SQRT(2*9.81)*(F132-$H$79+0.0012)^(3/2))*1000</f>
        <v>0</v>
      </c>
      <c r="L132" s="20">
        <f>IF((G132+H132+I132+K132)*($A133-$A132)*0.06&gt;E132,E132/($A133-$A132)/0.06,G132+H132+I132+K132)</f>
        <v>50.393332789751518</v>
      </c>
      <c r="M132" s="20" t="str">
        <f>IF(COUNT($A$126:$A132)&lt;MATCH($E$84,L$126:L$585,0),"",ROUND(L132,2))</f>
        <v/>
      </c>
      <c r="N132" s="20">
        <f>IF($A132=0,0,$D132+N131-IF($A131=0,0,R131*($A132-$A131)*0.06))</f>
        <v>130.02717716612671</v>
      </c>
      <c r="O132" s="11" cm="1">
        <f t="array" ref="O132">INDEX($A$71:$A$75,MATCH(N132,$B$71:$B$75,1))+(N132-INDEX($B$71:$B$75,MATCH(N132,$B$71:$B$75,1)))*(INDEX($A$71:$A$75,MATCH(N132,$B$71:$B$75,1)+1)-INDEX($A$71:$A$75,MATCH(N132,$B$71:$B$75,1)))/(INDEX($B$71:$B$75,MATCH(N132,$B$71:$B$75,1)+1)-INDEX($B$71:$B$75,MATCH(N132,$B$71:$B$75,1)))</f>
        <v>1.3002717716612668</v>
      </c>
      <c r="P132" s="20" cm="1">
        <f t="array" ref="P132">INDEX(Curva_vortex[Caudal (L/s)],MATCH(O132,Curva_vortex[Altura lamina de agua H (m)],1))+(O132-INDEX(Curva_vortex[Altura lamina de agua H (m)],MATCH(O132,Curva_vortex[Altura lamina de agua H (m)],1)))*(INDEX(Curva_vortex[Caudal (L/s)],MATCH(O132,Curva_vortex[Altura lamina de agua H (m)],1)+IF(O132&gt;MAX(Curva_vortex[Altura lamina de agua H (m)]),0,1))-INDEX(Curva_vortex[Caudal (L/s)],MATCH(O132,Curva_vortex[Altura lamina de agua H (m)],1)+IF(O132&gt;MAX(Curva_vortex[Altura lamina de agua H (m)]),-1,0)))/(INDEX(Curva_vortex[Altura lamina de agua H (m)],MATCH(O132,Curva_vortex[Altura lamina de agua H (m)],1)+IF(O132&gt;MAX(Curva_vortex[Altura lamina de agua H (m)]),0,1))-INDEX(Curva_vortex[Altura lamina de agua H (m)],MATCH(O132,Curva_vortex[Altura lamina de agua H (m)],1)+IF(O132&gt;MAX(Curva_vortex[Altura lamina de agua H (m)]),-1,0)))</f>
        <v>13.002717716612668</v>
      </c>
      <c r="Q132" s="20">
        <f t="shared" si="557"/>
        <v>0</v>
      </c>
      <c r="R132" s="20" cm="1">
        <f t="array" ref="R132">INDEX(Curva_vortex[Caudal (L/s)],MATCH(O132,Curva_vortex[Altura lamina de agua H (m)],1))+(O132-INDEX(Curva_vortex[Altura lamina de agua H (m)],MATCH(O132,Curva_vortex[Altura lamina de agua H (m)],1)))*(INDEX(Curva_vortex[Caudal (L/s)],MATCH(O132,Curva_vortex[Altura lamina de agua H (m)],1)+IF(O132&gt;MAX(Curva_vortex[Altura lamina de agua H (m)]),0,1))-INDEX(Curva_vortex[Caudal (L/s)],MATCH(O132,Curva_vortex[Altura lamina de agua H (m)],1)+IF(O132&gt;MAX(Curva_vortex[Altura lamina de agua H (m)]),-1,0)))/(INDEX(Curva_vortex[Altura lamina de agua H (m)],MATCH(O132,Curva_vortex[Altura lamina de agua H (m)],1)+IF(O132&gt;MAX(Curva_vortex[Altura lamina de agua H (m)]),0,1))-INDEX(Curva_vortex[Altura lamina de agua H (m)],MATCH(O132,Curva_vortex[Altura lamina de agua H (m)],1)+IF(O132&gt;MAX(Curva_vortex[Altura lamina de agua H (m)]),-1,0)))+Q132</f>
        <v>13.002717716612668</v>
      </c>
      <c r="S132" s="20" t="str">
        <f>IF(COUNT($A$126:$A132)&lt;MATCH($E$117,R$126:R$585,0),"",ROUND(R132,2))</f>
        <v/>
      </c>
      <c r="W132" s="46">
        <v>129</v>
      </c>
      <c r="X132" s="49">
        <f t="shared" ref="X132:X195" si="564">W132*$D$15</f>
        <v>645</v>
      </c>
      <c r="Y132" s="52" t="str">
        <f t="shared" si="559"/>
        <v/>
      </c>
      <c r="Z132" s="63">
        <f t="shared" si="560"/>
        <v>0</v>
      </c>
      <c r="AA132" s="50">
        <f t="shared" si="474"/>
        <v>0</v>
      </c>
      <c r="AB132" s="50">
        <v>0</v>
      </c>
      <c r="AC132" s="62">
        <f t="shared" ref="AC132:AC163" si="565">AC131+AB132*5*0.06</f>
        <v>211.7758949671387</v>
      </c>
      <c r="AD132" s="54"/>
      <c r="AE132" s="46">
        <v>130</v>
      </c>
      <c r="AF132" s="51">
        <f t="shared" si="561"/>
        <v>0</v>
      </c>
      <c r="AG132" s="51">
        <f t="shared" si="514"/>
        <v>0</v>
      </c>
      <c r="AH132" s="51">
        <f t="shared" si="514"/>
        <v>0</v>
      </c>
      <c r="AI132" s="51">
        <f t="shared" si="514"/>
        <v>0</v>
      </c>
      <c r="AJ132" s="51">
        <f t="shared" si="514"/>
        <v>0</v>
      </c>
      <c r="AK132" s="51">
        <f t="shared" si="514"/>
        <v>0</v>
      </c>
      <c r="AL132" s="51">
        <f t="shared" si="514"/>
        <v>0</v>
      </c>
      <c r="AM132" s="51">
        <f t="shared" si="514"/>
        <v>0</v>
      </c>
      <c r="AN132" s="51">
        <f t="shared" si="514"/>
        <v>0</v>
      </c>
      <c r="AO132" s="51">
        <f t="shared" si="514"/>
        <v>0</v>
      </c>
      <c r="AP132" s="51">
        <f t="shared" si="514"/>
        <v>0</v>
      </c>
      <c r="AQ132" s="51">
        <f t="shared" si="515"/>
        <v>0</v>
      </c>
      <c r="AR132" s="51">
        <f t="shared" si="515"/>
        <v>0</v>
      </c>
      <c r="AS132" s="51">
        <f t="shared" si="515"/>
        <v>0</v>
      </c>
      <c r="AT132" s="51">
        <f t="shared" si="515"/>
        <v>0</v>
      </c>
      <c r="AU132" s="51">
        <f t="shared" si="515"/>
        <v>0</v>
      </c>
      <c r="AV132" s="51">
        <f t="shared" si="515"/>
        <v>0</v>
      </c>
      <c r="AW132" s="51">
        <f t="shared" si="515"/>
        <v>0</v>
      </c>
      <c r="AX132" s="51">
        <f t="shared" si="515"/>
        <v>0</v>
      </c>
      <c r="AY132" s="51">
        <f t="shared" si="515"/>
        <v>0</v>
      </c>
      <c r="AZ132" s="51">
        <f t="shared" si="515"/>
        <v>0</v>
      </c>
      <c r="BA132" s="51">
        <f t="shared" si="516"/>
        <v>0</v>
      </c>
      <c r="BB132" s="51">
        <f t="shared" si="516"/>
        <v>0</v>
      </c>
      <c r="BC132" s="51">
        <f t="shared" si="516"/>
        <v>0</v>
      </c>
      <c r="BD132" s="51">
        <f t="shared" si="516"/>
        <v>0</v>
      </c>
      <c r="BE132" s="51">
        <f t="shared" si="516"/>
        <v>0</v>
      </c>
      <c r="BF132" s="51">
        <f t="shared" si="516"/>
        <v>0</v>
      </c>
      <c r="BG132" s="51">
        <f t="shared" si="516"/>
        <v>0</v>
      </c>
      <c r="BH132" s="51">
        <f t="shared" si="516"/>
        <v>0</v>
      </c>
      <c r="BI132" s="51">
        <f t="shared" si="516"/>
        <v>0</v>
      </c>
      <c r="BJ132" s="51">
        <f t="shared" si="516"/>
        <v>0</v>
      </c>
      <c r="BK132" s="51">
        <f t="shared" si="517"/>
        <v>0</v>
      </c>
      <c r="BL132" s="51">
        <f t="shared" si="517"/>
        <v>0</v>
      </c>
      <c r="BM132" s="51">
        <f t="shared" si="517"/>
        <v>0</v>
      </c>
      <c r="BN132" s="51">
        <f t="shared" si="517"/>
        <v>0</v>
      </c>
      <c r="BO132" s="51">
        <f t="shared" si="517"/>
        <v>0</v>
      </c>
      <c r="BP132" s="51">
        <f t="shared" si="517"/>
        <v>0</v>
      </c>
      <c r="BQ132" s="51">
        <f t="shared" si="517"/>
        <v>0</v>
      </c>
      <c r="BR132" s="51">
        <f t="shared" si="517"/>
        <v>0</v>
      </c>
      <c r="BS132" s="51">
        <f t="shared" si="517"/>
        <v>0</v>
      </c>
      <c r="BT132" s="51">
        <f t="shared" si="517"/>
        <v>0</v>
      </c>
      <c r="BU132" s="51">
        <f t="shared" si="518"/>
        <v>0</v>
      </c>
      <c r="BV132" s="51">
        <f t="shared" si="518"/>
        <v>0</v>
      </c>
      <c r="BW132" s="51">
        <f t="shared" si="518"/>
        <v>0</v>
      </c>
      <c r="BX132" s="51">
        <f t="shared" si="518"/>
        <v>0</v>
      </c>
      <c r="BY132" s="51">
        <f t="shared" si="518"/>
        <v>0</v>
      </c>
      <c r="BZ132" s="51">
        <f t="shared" si="518"/>
        <v>0</v>
      </c>
      <c r="CA132" s="51">
        <f t="shared" si="518"/>
        <v>0</v>
      </c>
      <c r="CB132" s="51">
        <f t="shared" si="518"/>
        <v>0</v>
      </c>
      <c r="CC132" s="51">
        <f t="shared" si="518"/>
        <v>0</v>
      </c>
      <c r="CD132" s="51">
        <f t="shared" si="518"/>
        <v>0</v>
      </c>
      <c r="CE132" s="51">
        <f t="shared" si="519"/>
        <v>0</v>
      </c>
      <c r="CF132" s="51">
        <f t="shared" si="519"/>
        <v>0</v>
      </c>
      <c r="CG132" s="51">
        <f t="shared" si="519"/>
        <v>0</v>
      </c>
      <c r="CH132" s="51">
        <f t="shared" si="519"/>
        <v>0</v>
      </c>
      <c r="CI132" s="51">
        <f t="shared" si="519"/>
        <v>0</v>
      </c>
      <c r="CJ132" s="51">
        <f t="shared" si="519"/>
        <v>0</v>
      </c>
      <c r="CK132" s="51">
        <f t="shared" si="519"/>
        <v>0</v>
      </c>
      <c r="CL132" s="51">
        <f t="shared" si="519"/>
        <v>0</v>
      </c>
      <c r="CM132" s="51">
        <f t="shared" si="519"/>
        <v>0</v>
      </c>
      <c r="CN132" s="51">
        <f t="shared" si="519"/>
        <v>0</v>
      </c>
      <c r="CO132" s="51">
        <f t="shared" si="520"/>
        <v>0</v>
      </c>
      <c r="CP132" s="51">
        <f t="shared" si="520"/>
        <v>0</v>
      </c>
      <c r="CQ132" s="51">
        <f t="shared" si="520"/>
        <v>0</v>
      </c>
      <c r="CR132" s="51">
        <f t="shared" si="520"/>
        <v>0</v>
      </c>
      <c r="CS132" s="51">
        <f t="shared" si="520"/>
        <v>0</v>
      </c>
      <c r="CT132" s="51">
        <f t="shared" si="520"/>
        <v>0</v>
      </c>
      <c r="CU132" s="51">
        <f t="shared" si="520"/>
        <v>0</v>
      </c>
      <c r="CV132" s="51">
        <f t="shared" si="520"/>
        <v>0</v>
      </c>
      <c r="CW132" s="51">
        <f t="shared" si="520"/>
        <v>0</v>
      </c>
      <c r="CX132" s="51">
        <f t="shared" si="520"/>
        <v>0</v>
      </c>
      <c r="CY132" s="51">
        <f t="shared" si="521"/>
        <v>0</v>
      </c>
      <c r="CZ132" s="51">
        <f t="shared" si="521"/>
        <v>0</v>
      </c>
      <c r="DA132" s="51">
        <f t="shared" si="521"/>
        <v>0</v>
      </c>
      <c r="DB132" s="51">
        <f t="shared" si="521"/>
        <v>0</v>
      </c>
      <c r="DC132" s="51">
        <f t="shared" si="521"/>
        <v>0</v>
      </c>
      <c r="DD132" s="51">
        <f t="shared" si="521"/>
        <v>0</v>
      </c>
      <c r="DE132" s="51">
        <f t="shared" si="521"/>
        <v>0</v>
      </c>
      <c r="DF132" s="51">
        <f t="shared" si="521"/>
        <v>0</v>
      </c>
      <c r="DG132" s="51">
        <f t="shared" si="521"/>
        <v>0</v>
      </c>
      <c r="DH132" s="51">
        <f t="shared" si="521"/>
        <v>0</v>
      </c>
      <c r="DI132" s="51">
        <f t="shared" si="522"/>
        <v>0</v>
      </c>
      <c r="DJ132" s="51">
        <f t="shared" si="522"/>
        <v>0</v>
      </c>
      <c r="DK132" s="51">
        <f t="shared" si="522"/>
        <v>0</v>
      </c>
      <c r="DL132" s="51">
        <f t="shared" si="522"/>
        <v>0</v>
      </c>
      <c r="DM132" s="51">
        <f t="shared" si="522"/>
        <v>0</v>
      </c>
      <c r="DN132" s="51">
        <f t="shared" si="522"/>
        <v>0</v>
      </c>
      <c r="DO132" s="51">
        <f t="shared" si="522"/>
        <v>0</v>
      </c>
      <c r="DP132" s="51">
        <f t="shared" si="522"/>
        <v>0</v>
      </c>
      <c r="DQ132" s="51">
        <f t="shared" si="522"/>
        <v>0</v>
      </c>
      <c r="DR132" s="51">
        <f t="shared" si="522"/>
        <v>0</v>
      </c>
      <c r="DS132" s="51">
        <f t="shared" si="523"/>
        <v>0</v>
      </c>
      <c r="DT132" s="51">
        <f t="shared" si="523"/>
        <v>0</v>
      </c>
      <c r="DU132" s="51">
        <f t="shared" si="523"/>
        <v>0</v>
      </c>
      <c r="DV132" s="51">
        <f t="shared" si="523"/>
        <v>0</v>
      </c>
      <c r="DW132" s="51">
        <f t="shared" si="523"/>
        <v>0</v>
      </c>
      <c r="DX132" s="51">
        <f t="shared" si="523"/>
        <v>0</v>
      </c>
      <c r="DY132" s="51">
        <f t="shared" si="523"/>
        <v>0</v>
      </c>
      <c r="DZ132" s="51">
        <f t="shared" si="523"/>
        <v>0</v>
      </c>
      <c r="EA132" s="51">
        <f t="shared" si="523"/>
        <v>0</v>
      </c>
      <c r="EB132" s="51">
        <f t="shared" si="523"/>
        <v>0</v>
      </c>
      <c r="EC132" s="51">
        <f t="shared" si="524"/>
        <v>0</v>
      </c>
      <c r="ED132" s="51">
        <f t="shared" si="524"/>
        <v>0</v>
      </c>
      <c r="EE132" s="51">
        <f t="shared" si="524"/>
        <v>0</v>
      </c>
      <c r="EF132" s="51">
        <f t="shared" si="524"/>
        <v>0</v>
      </c>
      <c r="EG132" s="51">
        <f t="shared" si="524"/>
        <v>0</v>
      </c>
      <c r="EH132" s="51">
        <f t="shared" si="524"/>
        <v>0</v>
      </c>
      <c r="EI132" s="51">
        <f t="shared" si="524"/>
        <v>0</v>
      </c>
      <c r="EJ132" s="51">
        <f t="shared" si="524"/>
        <v>0</v>
      </c>
      <c r="EK132" s="51">
        <f t="shared" si="524"/>
        <v>1.4372901692793086E-5</v>
      </c>
      <c r="EL132" s="51">
        <f t="shared" si="524"/>
        <v>2.7857067307628778E-5</v>
      </c>
      <c r="EM132" s="51">
        <f t="shared" si="525"/>
        <v>4.1075027703360157E-5</v>
      </c>
      <c r="EN132" s="51">
        <f t="shared" si="525"/>
        <v>5.9699549011322866E-5</v>
      </c>
      <c r="EO132" s="51">
        <f t="shared" si="525"/>
        <v>8.7540741517313391E-5</v>
      </c>
      <c r="EP132" s="51">
        <f t="shared" si="525"/>
        <v>1.2837388479443857E-4</v>
      </c>
      <c r="EQ132" s="51">
        <f t="shared" si="525"/>
        <v>1.8776725283595457E-4</v>
      </c>
      <c r="ER132" s="51">
        <f t="shared" si="525"/>
        <v>2.7490993918839258E-4</v>
      </c>
      <c r="ES132" s="51">
        <f t="shared" si="525"/>
        <v>4.0443968208431289E-4</v>
      </c>
      <c r="ET132" s="51">
        <f t="shared" si="525"/>
        <v>5.9827068957529241E-4</v>
      </c>
      <c r="EU132" s="51">
        <f t="shared" si="525"/>
        <v>8.8742146466493359E-4</v>
      </c>
      <c r="EV132" s="51">
        <f t="shared" si="525"/>
        <v>1.3138426304416823E-3</v>
      </c>
      <c r="EW132" s="51">
        <f t="shared" si="526"/>
        <v>1.9322447552118155E-3</v>
      </c>
      <c r="EX132" s="51">
        <f t="shared" si="526"/>
        <v>2.9578823769679957E-3</v>
      </c>
      <c r="EY132" s="51">
        <f t="shared" si="526"/>
        <v>4.3725776573519236E-3</v>
      </c>
      <c r="EZ132" s="51">
        <f t="shared" si="526"/>
        <v>5.6037913669719245E-3</v>
      </c>
      <c r="FA132" s="51">
        <f t="shared" si="526"/>
        <v>6.0067150249743864E-3</v>
      </c>
      <c r="FB132" s="51">
        <f t="shared" si="526"/>
        <v>5.0334268353983951E-3</v>
      </c>
      <c r="FC132" s="51">
        <f t="shared" si="526"/>
        <v>2.648818732339102E-3</v>
      </c>
      <c r="FD132" s="51">
        <f t="shared" si="526"/>
        <v>7.6072713075802073E-4</v>
      </c>
      <c r="FE132" s="51">
        <f t="shared" si="526"/>
        <v>0</v>
      </c>
      <c r="FF132" s="51">
        <f t="shared" si="526"/>
        <v>0</v>
      </c>
      <c r="FG132" s="51">
        <f t="shared" si="527"/>
        <v>0</v>
      </c>
      <c r="FH132" s="51">
        <f t="shared" si="527"/>
        <v>0</v>
      </c>
      <c r="FI132" s="51">
        <f t="shared" si="527"/>
        <v>0</v>
      </c>
      <c r="FJ132" s="51">
        <f t="shared" si="527"/>
        <v>0</v>
      </c>
      <c r="FK132" s="51">
        <f t="shared" si="527"/>
        <v>0</v>
      </c>
      <c r="FL132" s="51">
        <f t="shared" si="527"/>
        <v>0</v>
      </c>
      <c r="FM132" s="51">
        <f t="shared" si="527"/>
        <v>0</v>
      </c>
      <c r="FN132" s="51">
        <f t="shared" si="527"/>
        <v>0</v>
      </c>
      <c r="FO132" s="51">
        <f t="shared" si="527"/>
        <v>0</v>
      </c>
      <c r="FP132" s="51">
        <f t="shared" si="527"/>
        <v>0</v>
      </c>
      <c r="FQ132" s="51">
        <f t="shared" si="528"/>
        <v>0</v>
      </c>
      <c r="FR132" s="51">
        <f t="shared" si="528"/>
        <v>0</v>
      </c>
      <c r="FS132" s="51">
        <f t="shared" si="528"/>
        <v>0</v>
      </c>
      <c r="FT132" s="51">
        <f t="shared" si="528"/>
        <v>0</v>
      </c>
      <c r="FU132" s="51">
        <f t="shared" si="528"/>
        <v>0</v>
      </c>
      <c r="FV132" s="51">
        <f t="shared" si="528"/>
        <v>0</v>
      </c>
      <c r="FW132" s="51">
        <f t="shared" si="528"/>
        <v>0</v>
      </c>
      <c r="FX132" s="51">
        <f t="shared" si="528"/>
        <v>0</v>
      </c>
      <c r="FY132" s="51">
        <f t="shared" si="528"/>
        <v>0</v>
      </c>
      <c r="FZ132" s="51">
        <f t="shared" si="528"/>
        <v>0</v>
      </c>
      <c r="GA132" s="51">
        <f t="shared" si="529"/>
        <v>0</v>
      </c>
      <c r="GB132" s="51">
        <f t="shared" si="529"/>
        <v>0</v>
      </c>
      <c r="GC132" s="51">
        <f t="shared" si="529"/>
        <v>0</v>
      </c>
      <c r="GD132" s="51">
        <f t="shared" si="529"/>
        <v>0</v>
      </c>
      <c r="GE132" s="51">
        <f t="shared" si="529"/>
        <v>0</v>
      </c>
      <c r="GF132" s="51">
        <f t="shared" si="529"/>
        <v>0</v>
      </c>
      <c r="GG132" s="51">
        <f t="shared" si="529"/>
        <v>0</v>
      </c>
      <c r="GH132" s="51">
        <f t="shared" si="529"/>
        <v>0</v>
      </c>
      <c r="GI132" s="51">
        <f t="shared" si="529"/>
        <v>0</v>
      </c>
      <c r="GJ132" s="51">
        <f t="shared" si="529"/>
        <v>0</v>
      </c>
      <c r="GK132" s="51">
        <f t="shared" si="530"/>
        <v>0</v>
      </c>
      <c r="GL132" s="51">
        <f t="shared" si="530"/>
        <v>0</v>
      </c>
      <c r="GM132" s="51">
        <f t="shared" si="530"/>
        <v>0</v>
      </c>
      <c r="GN132" s="51">
        <f t="shared" si="530"/>
        <v>0</v>
      </c>
      <c r="GO132" s="51">
        <f t="shared" si="530"/>
        <v>0</v>
      </c>
      <c r="GP132" s="51">
        <f t="shared" si="530"/>
        <v>0</v>
      </c>
      <c r="GQ132" s="51">
        <f t="shared" si="530"/>
        <v>0</v>
      </c>
      <c r="GR132" s="51">
        <f t="shared" si="530"/>
        <v>0</v>
      </c>
      <c r="GS132" s="51">
        <f t="shared" si="530"/>
        <v>0</v>
      </c>
      <c r="GT132" s="51">
        <f t="shared" si="530"/>
        <v>0</v>
      </c>
      <c r="GU132" s="51">
        <f t="shared" si="531"/>
        <v>0</v>
      </c>
      <c r="GV132" s="51">
        <f t="shared" si="531"/>
        <v>0</v>
      </c>
      <c r="GW132" s="51">
        <f t="shared" si="531"/>
        <v>0</v>
      </c>
      <c r="GX132" s="51">
        <f t="shared" si="531"/>
        <v>0</v>
      </c>
      <c r="GY132" s="51">
        <f t="shared" si="531"/>
        <v>0</v>
      </c>
      <c r="GZ132" s="51">
        <f t="shared" si="531"/>
        <v>0</v>
      </c>
      <c r="HA132" s="51">
        <f t="shared" si="531"/>
        <v>0</v>
      </c>
      <c r="HB132" s="51">
        <f t="shared" si="531"/>
        <v>0</v>
      </c>
      <c r="HC132" s="51">
        <f t="shared" si="531"/>
        <v>0</v>
      </c>
      <c r="HD132" s="51">
        <f t="shared" si="531"/>
        <v>0</v>
      </c>
      <c r="HE132" s="51">
        <f t="shared" si="532"/>
        <v>0</v>
      </c>
      <c r="HF132" s="51">
        <f t="shared" si="532"/>
        <v>0</v>
      </c>
      <c r="HG132" s="51">
        <f t="shared" si="532"/>
        <v>0</v>
      </c>
      <c r="HH132" s="51">
        <f t="shared" si="532"/>
        <v>0</v>
      </c>
      <c r="HI132" s="51">
        <f t="shared" si="532"/>
        <v>0</v>
      </c>
      <c r="HJ132" s="51">
        <f t="shared" si="532"/>
        <v>0</v>
      </c>
      <c r="HK132" s="51">
        <f t="shared" si="532"/>
        <v>0</v>
      </c>
      <c r="HL132" s="51">
        <f t="shared" si="532"/>
        <v>0</v>
      </c>
      <c r="HM132" s="51">
        <f t="shared" si="532"/>
        <v>0</v>
      </c>
      <c r="HN132" s="51">
        <f t="shared" si="532"/>
        <v>0</v>
      </c>
      <c r="HO132" s="51">
        <f t="shared" si="532"/>
        <v>0</v>
      </c>
      <c r="HP132" s="51">
        <f t="shared" si="532"/>
        <v>0</v>
      </c>
      <c r="HR132" s="46">
        <v>129</v>
      </c>
      <c r="HS132" s="49">
        <f t="shared" ref="HS132:HS195" si="566">HR132*$D$15</f>
        <v>645</v>
      </c>
      <c r="HT132" s="52" t="str">
        <f t="shared" ref="HT132:HT195" si="567">IF((HS132)/$C$60&gt;5,"",(HS132)/C$60)</f>
        <v/>
      </c>
      <c r="HU132" s="63">
        <f t="shared" ref="HU132:HU195" si="568">IF($E$60*IF((HS132)/$C$60&gt;5,0,IF(HT132&lt;=1,5.60277*HT132^5-16.1238*HT132^4+13.865*HT132^3-3.00293*HT132^2+0.657237*HT132,IF(HT132&gt;=1.8,-0.003218*HT132^5+0.0654895*HT132^4-0.539858*HT132^3+2.26576*HT132^2-4.87709*HT132+4.34827,0.3645833*HT132^6-3.832532*HT132^5+15.78165*HT132^4-31.75999*HT132^3+31.54504*HT132^2-13.92499*HT132+2.825187)))&lt;0,0,E$60*IF((HS132)/$C$60&gt;5,0,IF(HT132&lt;=1,5.60277*HT132^5-16.1238*HT132^4+13.865*HT132^3-3.00293*HT132^2+0.657237*HT132,IF(HT132&gt;=1.8,-0.003218*HT132^5+0.0654895*HT132^4-0.539858*HT132^3+2.26576*HT132^2-4.87709*HT132+4.34827,0.3645833*HT132^6-3.832532*HT132^5+15.78165*HT132^4-31.75999*HT132^3+31.54504*HT132^2-13.92499*HT132+2.825187))))</f>
        <v>0</v>
      </c>
      <c r="HV132" s="50">
        <f t="shared" si="475"/>
        <v>0</v>
      </c>
      <c r="HW132" s="50" t="str">
        <f t="shared" si="562"/>
        <v>10:45</v>
      </c>
      <c r="HX132" s="50">
        <v>0</v>
      </c>
      <c r="HY132" s="62">
        <f>HY131+HX132*Escenario1!$D$15*0.06</f>
        <v>468.72665229745769</v>
      </c>
      <c r="HZ132" s="50">
        <f t="shared" ref="HZ132:HZ195" si="569">IF(HX132-AB132&lt;=0,0,HX132-AB132)</f>
        <v>0</v>
      </c>
      <c r="IA132" s="64">
        <f>IA131+HZ132*Escenario1!$D$15*0.06</f>
        <v>258.16395932323189</v>
      </c>
      <c r="IB132" s="54"/>
      <c r="IC132" s="47">
        <v>130</v>
      </c>
      <c r="ID132" s="48">
        <f t="shared" si="563"/>
        <v>0</v>
      </c>
      <c r="IE132" s="48">
        <f t="shared" si="533"/>
        <v>0</v>
      </c>
      <c r="IF132" s="48">
        <f t="shared" si="533"/>
        <v>0</v>
      </c>
      <c r="IG132" s="48">
        <f t="shared" si="533"/>
        <v>0</v>
      </c>
      <c r="IH132" s="48">
        <f t="shared" si="533"/>
        <v>0</v>
      </c>
      <c r="II132" s="48">
        <f t="shared" si="533"/>
        <v>0</v>
      </c>
      <c r="IJ132" s="48">
        <f t="shared" si="533"/>
        <v>0</v>
      </c>
      <c r="IK132" s="48">
        <f t="shared" si="533"/>
        <v>0</v>
      </c>
      <c r="IL132" s="48">
        <f t="shared" si="533"/>
        <v>0</v>
      </c>
      <c r="IM132" s="48">
        <f t="shared" si="533"/>
        <v>0</v>
      </c>
      <c r="IN132" s="48">
        <f t="shared" si="533"/>
        <v>0</v>
      </c>
      <c r="IO132" s="48">
        <f t="shared" si="534"/>
        <v>0</v>
      </c>
      <c r="IP132" s="48">
        <f t="shared" si="534"/>
        <v>0</v>
      </c>
      <c r="IQ132" s="48">
        <f t="shared" si="534"/>
        <v>0</v>
      </c>
      <c r="IR132" s="48">
        <f t="shared" si="534"/>
        <v>0</v>
      </c>
      <c r="IS132" s="48">
        <f t="shared" si="534"/>
        <v>0</v>
      </c>
      <c r="IT132" s="48">
        <f t="shared" si="534"/>
        <v>0</v>
      </c>
      <c r="IU132" s="48">
        <f t="shared" si="534"/>
        <v>0</v>
      </c>
      <c r="IV132" s="48">
        <f t="shared" si="534"/>
        <v>0</v>
      </c>
      <c r="IW132" s="48">
        <f t="shared" si="534"/>
        <v>0</v>
      </c>
      <c r="IX132" s="48">
        <f t="shared" si="534"/>
        <v>0</v>
      </c>
      <c r="IY132" s="48">
        <f t="shared" si="535"/>
        <v>0</v>
      </c>
      <c r="IZ132" s="48">
        <f t="shared" si="535"/>
        <v>0</v>
      </c>
      <c r="JA132" s="48">
        <f t="shared" si="535"/>
        <v>0</v>
      </c>
      <c r="JB132" s="48">
        <f t="shared" si="535"/>
        <v>0</v>
      </c>
      <c r="JC132" s="48">
        <f t="shared" si="535"/>
        <v>0</v>
      </c>
      <c r="JD132" s="48">
        <f t="shared" si="535"/>
        <v>0</v>
      </c>
      <c r="JE132" s="48">
        <f t="shared" si="535"/>
        <v>0</v>
      </c>
      <c r="JF132" s="48">
        <f t="shared" si="535"/>
        <v>0</v>
      </c>
      <c r="JG132" s="48">
        <f t="shared" si="535"/>
        <v>0</v>
      </c>
      <c r="JH132" s="48">
        <f t="shared" si="535"/>
        <v>0</v>
      </c>
      <c r="JI132" s="48">
        <f t="shared" si="536"/>
        <v>0</v>
      </c>
      <c r="JJ132" s="48">
        <f t="shared" si="536"/>
        <v>0</v>
      </c>
      <c r="JK132" s="48">
        <f t="shared" si="536"/>
        <v>0</v>
      </c>
      <c r="JL132" s="48">
        <f t="shared" si="536"/>
        <v>0</v>
      </c>
      <c r="JM132" s="48">
        <f t="shared" si="536"/>
        <v>0</v>
      </c>
      <c r="JN132" s="48">
        <f t="shared" si="536"/>
        <v>0</v>
      </c>
      <c r="JO132" s="48">
        <f t="shared" si="536"/>
        <v>0</v>
      </c>
      <c r="JP132" s="48">
        <f t="shared" si="536"/>
        <v>0</v>
      </c>
      <c r="JQ132" s="48">
        <f t="shared" si="536"/>
        <v>0</v>
      </c>
      <c r="JR132" s="48">
        <f t="shared" si="536"/>
        <v>0</v>
      </c>
      <c r="JS132" s="48">
        <f t="shared" si="537"/>
        <v>0</v>
      </c>
      <c r="JT132" s="48">
        <f t="shared" si="537"/>
        <v>0</v>
      </c>
      <c r="JU132" s="48">
        <f t="shared" si="537"/>
        <v>0</v>
      </c>
      <c r="JV132" s="48">
        <f t="shared" si="537"/>
        <v>0</v>
      </c>
      <c r="JW132" s="48">
        <f t="shared" si="537"/>
        <v>0</v>
      </c>
      <c r="JX132" s="48">
        <f t="shared" si="537"/>
        <v>0</v>
      </c>
      <c r="JY132" s="48">
        <f t="shared" si="537"/>
        <v>0</v>
      </c>
      <c r="JZ132" s="48">
        <f t="shared" si="537"/>
        <v>0</v>
      </c>
      <c r="KA132" s="48">
        <f t="shared" si="537"/>
        <v>0</v>
      </c>
      <c r="KB132" s="48">
        <f t="shared" si="537"/>
        <v>0</v>
      </c>
      <c r="KC132" s="48">
        <f t="shared" si="538"/>
        <v>0</v>
      </c>
      <c r="KD132" s="48">
        <f t="shared" si="538"/>
        <v>0</v>
      </c>
      <c r="KE132" s="48">
        <f t="shared" si="538"/>
        <v>0</v>
      </c>
      <c r="KF132" s="48">
        <f t="shared" si="538"/>
        <v>0</v>
      </c>
      <c r="KG132" s="48">
        <f t="shared" si="538"/>
        <v>0</v>
      </c>
      <c r="KH132" s="48">
        <f t="shared" si="538"/>
        <v>0</v>
      </c>
      <c r="KI132" s="48">
        <f t="shared" si="538"/>
        <v>0</v>
      </c>
      <c r="KJ132" s="48">
        <f t="shared" si="538"/>
        <v>0</v>
      </c>
      <c r="KK132" s="48">
        <f t="shared" si="538"/>
        <v>0</v>
      </c>
      <c r="KL132" s="48">
        <f t="shared" si="538"/>
        <v>0</v>
      </c>
      <c r="KM132" s="48">
        <f t="shared" si="539"/>
        <v>0</v>
      </c>
      <c r="KN132" s="48">
        <f t="shared" si="539"/>
        <v>0</v>
      </c>
      <c r="KO132" s="48">
        <f t="shared" si="539"/>
        <v>0</v>
      </c>
      <c r="KP132" s="48">
        <f t="shared" si="539"/>
        <v>0</v>
      </c>
      <c r="KQ132" s="48">
        <f t="shared" si="539"/>
        <v>0</v>
      </c>
      <c r="KR132" s="48">
        <f t="shared" si="539"/>
        <v>0</v>
      </c>
      <c r="KS132" s="48">
        <f t="shared" si="539"/>
        <v>0</v>
      </c>
      <c r="KT132" s="48">
        <f t="shared" si="539"/>
        <v>0</v>
      </c>
      <c r="KU132" s="48">
        <f t="shared" si="539"/>
        <v>0</v>
      </c>
      <c r="KV132" s="48">
        <f t="shared" si="539"/>
        <v>0</v>
      </c>
      <c r="KW132" s="48">
        <f t="shared" si="540"/>
        <v>0</v>
      </c>
      <c r="KX132" s="48">
        <f t="shared" si="540"/>
        <v>0</v>
      </c>
      <c r="KY132" s="48">
        <f t="shared" si="540"/>
        <v>0</v>
      </c>
      <c r="KZ132" s="48">
        <f t="shared" si="540"/>
        <v>0</v>
      </c>
      <c r="LA132" s="48">
        <f t="shared" si="540"/>
        <v>0</v>
      </c>
      <c r="LB132" s="48">
        <f t="shared" si="540"/>
        <v>0</v>
      </c>
      <c r="LC132" s="48">
        <f t="shared" si="540"/>
        <v>0</v>
      </c>
      <c r="LD132" s="48">
        <f t="shared" si="540"/>
        <v>0</v>
      </c>
      <c r="LE132" s="48">
        <f t="shared" si="540"/>
        <v>0</v>
      </c>
      <c r="LF132" s="48">
        <f t="shared" si="540"/>
        <v>0</v>
      </c>
      <c r="LG132" s="48">
        <f t="shared" si="541"/>
        <v>0</v>
      </c>
      <c r="LH132" s="48">
        <f t="shared" si="541"/>
        <v>0</v>
      </c>
      <c r="LI132" s="48">
        <f t="shared" si="541"/>
        <v>0</v>
      </c>
      <c r="LJ132" s="48">
        <f t="shared" si="541"/>
        <v>0</v>
      </c>
      <c r="LK132" s="48">
        <f t="shared" si="541"/>
        <v>0</v>
      </c>
      <c r="LL132" s="48">
        <f t="shared" si="541"/>
        <v>0</v>
      </c>
      <c r="LM132" s="48">
        <f t="shared" si="541"/>
        <v>0</v>
      </c>
      <c r="LN132" s="48">
        <f t="shared" si="541"/>
        <v>0</v>
      </c>
      <c r="LO132" s="48">
        <f t="shared" si="541"/>
        <v>0</v>
      </c>
      <c r="LP132" s="48">
        <f t="shared" si="541"/>
        <v>0</v>
      </c>
      <c r="LQ132" s="48">
        <f t="shared" si="542"/>
        <v>0</v>
      </c>
      <c r="LR132" s="48">
        <f t="shared" si="542"/>
        <v>0</v>
      </c>
      <c r="LS132" s="48">
        <f t="shared" si="542"/>
        <v>0</v>
      </c>
      <c r="LT132" s="48">
        <f t="shared" si="542"/>
        <v>0</v>
      </c>
      <c r="LU132" s="48">
        <f t="shared" si="542"/>
        <v>0</v>
      </c>
      <c r="LV132" s="48">
        <f t="shared" si="542"/>
        <v>0</v>
      </c>
      <c r="LW132" s="48">
        <f t="shared" si="542"/>
        <v>0</v>
      </c>
      <c r="LX132" s="48">
        <f t="shared" si="542"/>
        <v>0</v>
      </c>
      <c r="LY132" s="48">
        <f t="shared" si="542"/>
        <v>0</v>
      </c>
      <c r="LZ132" s="48">
        <f t="shared" si="542"/>
        <v>0</v>
      </c>
      <c r="MA132" s="48">
        <f t="shared" si="543"/>
        <v>0</v>
      </c>
      <c r="MB132" s="48">
        <f t="shared" si="543"/>
        <v>0</v>
      </c>
      <c r="MC132" s="48">
        <f t="shared" si="543"/>
        <v>0</v>
      </c>
      <c r="MD132" s="48">
        <f t="shared" si="543"/>
        <v>0</v>
      </c>
      <c r="ME132" s="48">
        <f t="shared" si="543"/>
        <v>0</v>
      </c>
      <c r="MF132" s="48">
        <f t="shared" si="543"/>
        <v>0</v>
      </c>
      <c r="MG132" s="48">
        <f t="shared" si="543"/>
        <v>0</v>
      </c>
      <c r="MH132" s="48">
        <f t="shared" si="543"/>
        <v>0</v>
      </c>
      <c r="MI132" s="48">
        <f t="shared" si="543"/>
        <v>0</v>
      </c>
      <c r="MJ132" s="48">
        <f t="shared" si="543"/>
        <v>0</v>
      </c>
      <c r="MK132" s="48">
        <f t="shared" si="544"/>
        <v>0</v>
      </c>
      <c r="ML132" s="48">
        <f t="shared" si="544"/>
        <v>0</v>
      </c>
      <c r="MM132" s="48">
        <f t="shared" si="544"/>
        <v>0</v>
      </c>
      <c r="MN132" s="48">
        <f t="shared" si="544"/>
        <v>0</v>
      </c>
      <c r="MO132" s="48">
        <f t="shared" si="544"/>
        <v>0</v>
      </c>
      <c r="MP132" s="48">
        <f t="shared" si="544"/>
        <v>0</v>
      </c>
      <c r="MQ132" s="48">
        <f t="shared" si="544"/>
        <v>0</v>
      </c>
      <c r="MR132" s="48">
        <f t="shared" si="544"/>
        <v>0</v>
      </c>
      <c r="MS132" s="48">
        <f t="shared" si="544"/>
        <v>0</v>
      </c>
      <c r="MT132" s="48">
        <f t="shared" si="544"/>
        <v>4.4751983576649488E-5</v>
      </c>
      <c r="MU132" s="48">
        <f t="shared" si="545"/>
        <v>1.1151658490373781E-4</v>
      </c>
      <c r="MV132" s="48">
        <f t="shared" si="545"/>
        <v>2.5595687974807398E-4</v>
      </c>
      <c r="MW132" s="48">
        <f t="shared" si="545"/>
        <v>5.8604981628922268E-4</v>
      </c>
      <c r="MX132" s="48">
        <f t="shared" si="545"/>
        <v>1.3658629589843377E-3</v>
      </c>
      <c r="MY132" s="48">
        <f t="shared" si="545"/>
        <v>3.2093238342923826E-3</v>
      </c>
      <c r="MZ132" s="48">
        <f t="shared" si="545"/>
        <v>7.8504339864859992E-3</v>
      </c>
      <c r="NA132" s="48">
        <f t="shared" si="545"/>
        <v>1.2976985830460603E-2</v>
      </c>
      <c r="NB132" s="48">
        <f t="shared" si="545"/>
        <v>6.7154609757989992E-3</v>
      </c>
      <c r="NC132" s="48">
        <f t="shared" si="545"/>
        <v>0</v>
      </c>
      <c r="ND132" s="48">
        <f t="shared" si="545"/>
        <v>0</v>
      </c>
      <c r="NE132" s="48">
        <f t="shared" si="546"/>
        <v>0</v>
      </c>
      <c r="NF132" s="48">
        <f t="shared" si="546"/>
        <v>0</v>
      </c>
      <c r="NG132" s="48">
        <f t="shared" si="546"/>
        <v>0</v>
      </c>
      <c r="NH132" s="48">
        <f t="shared" si="546"/>
        <v>0</v>
      </c>
      <c r="NI132" s="48">
        <f t="shared" si="546"/>
        <v>0</v>
      </c>
      <c r="NJ132" s="48">
        <f t="shared" si="546"/>
        <v>0</v>
      </c>
      <c r="NK132" s="48">
        <f t="shared" si="546"/>
        <v>0</v>
      </c>
      <c r="NL132" s="48">
        <f t="shared" si="546"/>
        <v>0</v>
      </c>
      <c r="NM132" s="48">
        <f t="shared" si="546"/>
        <v>0</v>
      </c>
      <c r="NN132" s="48">
        <f t="shared" si="546"/>
        <v>0</v>
      </c>
      <c r="NO132" s="48">
        <f t="shared" si="547"/>
        <v>0</v>
      </c>
      <c r="NP132" s="48">
        <f t="shared" si="547"/>
        <v>0</v>
      </c>
      <c r="NQ132" s="48">
        <f t="shared" si="547"/>
        <v>0</v>
      </c>
      <c r="NR132" s="48">
        <f t="shared" si="547"/>
        <v>0</v>
      </c>
      <c r="NS132" s="48">
        <f t="shared" si="547"/>
        <v>0</v>
      </c>
      <c r="NT132" s="48">
        <f t="shared" si="547"/>
        <v>0</v>
      </c>
      <c r="NU132" s="48">
        <f t="shared" si="547"/>
        <v>0</v>
      </c>
      <c r="NV132" s="48">
        <f t="shared" si="547"/>
        <v>0</v>
      </c>
      <c r="NW132" s="48">
        <f t="shared" si="547"/>
        <v>0</v>
      </c>
      <c r="NX132" s="48">
        <f t="shared" si="547"/>
        <v>0</v>
      </c>
      <c r="NY132" s="48">
        <f t="shared" si="548"/>
        <v>0</v>
      </c>
      <c r="NZ132" s="48">
        <f t="shared" si="548"/>
        <v>0</v>
      </c>
      <c r="OA132" s="48">
        <f t="shared" si="548"/>
        <v>0</v>
      </c>
      <c r="OB132" s="48">
        <f t="shared" si="548"/>
        <v>0</v>
      </c>
      <c r="OC132" s="48">
        <f t="shared" si="548"/>
        <v>0</v>
      </c>
      <c r="OD132" s="48">
        <f t="shared" si="548"/>
        <v>0</v>
      </c>
      <c r="OE132" s="48">
        <f t="shared" si="548"/>
        <v>0</v>
      </c>
      <c r="OF132" s="48">
        <f t="shared" si="548"/>
        <v>0</v>
      </c>
      <c r="OG132" s="48">
        <f t="shared" si="548"/>
        <v>0</v>
      </c>
      <c r="OH132" s="48">
        <f t="shared" si="548"/>
        <v>0</v>
      </c>
      <c r="OI132" s="48">
        <f t="shared" si="549"/>
        <v>0</v>
      </c>
      <c r="OJ132" s="48">
        <f t="shared" si="549"/>
        <v>0</v>
      </c>
      <c r="OK132" s="48">
        <f t="shared" si="549"/>
        <v>0</v>
      </c>
      <c r="OL132" s="48">
        <f t="shared" si="549"/>
        <v>0</v>
      </c>
      <c r="OM132" s="48">
        <f t="shared" si="549"/>
        <v>0</v>
      </c>
      <c r="ON132" s="48">
        <f t="shared" si="549"/>
        <v>0</v>
      </c>
      <c r="OO132" s="48">
        <f t="shared" si="549"/>
        <v>0</v>
      </c>
      <c r="OP132" s="48">
        <f t="shared" si="549"/>
        <v>0</v>
      </c>
      <c r="OQ132" s="48">
        <f t="shared" si="549"/>
        <v>0</v>
      </c>
      <c r="OR132" s="48">
        <f t="shared" si="549"/>
        <v>0</v>
      </c>
      <c r="OS132" s="48">
        <f t="shared" si="550"/>
        <v>0</v>
      </c>
      <c r="OT132" s="48">
        <f t="shared" si="550"/>
        <v>0</v>
      </c>
      <c r="OU132" s="48">
        <f t="shared" si="550"/>
        <v>0</v>
      </c>
      <c r="OV132" s="48">
        <f t="shared" si="550"/>
        <v>0</v>
      </c>
      <c r="OW132" s="48">
        <f t="shared" si="550"/>
        <v>0</v>
      </c>
      <c r="OX132" s="48">
        <f t="shared" si="550"/>
        <v>0</v>
      </c>
      <c r="OY132" s="48">
        <f t="shared" si="550"/>
        <v>0</v>
      </c>
      <c r="OZ132" s="48">
        <f t="shared" si="550"/>
        <v>0</v>
      </c>
      <c r="PA132" s="48">
        <f t="shared" si="550"/>
        <v>0</v>
      </c>
      <c r="PB132" s="48">
        <f t="shared" si="550"/>
        <v>0</v>
      </c>
      <c r="PC132" s="48">
        <f t="shared" si="551"/>
        <v>0</v>
      </c>
      <c r="PD132" s="48">
        <f t="shared" si="551"/>
        <v>0</v>
      </c>
      <c r="PE132" s="48">
        <f t="shared" si="551"/>
        <v>0</v>
      </c>
      <c r="PF132" s="48">
        <f t="shared" si="551"/>
        <v>0</v>
      </c>
      <c r="PG132" s="48">
        <f t="shared" si="551"/>
        <v>0</v>
      </c>
      <c r="PH132" s="48">
        <f t="shared" si="551"/>
        <v>0</v>
      </c>
      <c r="PI132" s="48">
        <f t="shared" si="551"/>
        <v>0</v>
      </c>
      <c r="PJ132" s="48">
        <f t="shared" si="551"/>
        <v>0</v>
      </c>
      <c r="PK132" s="48">
        <f t="shared" si="551"/>
        <v>0</v>
      </c>
      <c r="PL132" s="48">
        <f t="shared" si="551"/>
        <v>0</v>
      </c>
      <c r="PM132" s="48">
        <f t="shared" si="551"/>
        <v>0</v>
      </c>
      <c r="PN132" s="48">
        <f t="shared" si="551"/>
        <v>0</v>
      </c>
    </row>
    <row r="133" spans="1:430" x14ac:dyDescent="0.3">
      <c r="A133" s="67">
        <f>A132+Escenario1!$D$15</f>
        <v>35</v>
      </c>
      <c r="B133" s="20">
        <f>IF(HX10&lt;0,0,Escenario1!HX10)</f>
        <v>96.111752094683624</v>
      </c>
      <c r="C133" s="20">
        <f t="shared" si="558"/>
        <v>58.693405835076483</v>
      </c>
      <c r="D133" s="20">
        <f t="shared" si="552"/>
        <v>28.833525628405088</v>
      </c>
      <c r="E133" s="20">
        <f>ROUND(IF($A133=0,0,$D133+E132-IF($A132=0,0,L132*($A133-$A132)*0.06)),4)</f>
        <v>111.81699999999999</v>
      </c>
      <c r="F133" s="11" cm="1">
        <f t="array" ref="F133">INDEX($A$71:$A$75,MATCH(E133,$B$71:$B$75,1))+(E133-INDEX($B$71:$B$75,MATCH(E133,$B$71:$B$75,1)))*(INDEX($A$71:$A$75,MATCH(E133,$B$71:$B$75,1)+IF(E133&gt;MAX($B$71:$B$75),0,1))-INDEX($A$71:$A$75,MATCH(E133,$B$71:$B$75,1)+IF(E133&gt;MAX($B$71:$B$75),1,0)))/(INDEX($B$71:$B$75,MATCH(E133,$B$71:$B$75,1)+IF(E133&gt;MAX($B$71:$B$75),0,1))-INDEX($B$71:$B$75,MATCH(E133,$B$71:$B$75,1)+IF(E133&gt;MAX($B$71:$B$75),-1,0)))</f>
        <v>1.1181699999999999</v>
      </c>
      <c r="G133" s="59">
        <f t="shared" si="553"/>
        <v>53.800854778905332</v>
      </c>
      <c r="H133" s="59">
        <f t="shared" si="554"/>
        <v>0</v>
      </c>
      <c r="I133" s="59">
        <f t="shared" si="555"/>
        <v>0</v>
      </c>
      <c r="J133" s="20">
        <f t="shared" si="556"/>
        <v>53.800854778905332</v>
      </c>
      <c r="K133" s="20">
        <f>IF(OR($H$79&lt;=0,F133-$H$79&lt;=0),0,2/3*(0.602+0.0832*(F133-$H$79)/$H$79)*$I$79*SQRT(2*9.81)*(F133-$H$79+0.0012)^(3/2))*1000</f>
        <v>0</v>
      </c>
      <c r="L133" s="20">
        <f>IF((G133+H133+I133+K133)*($A134-$A133)*0.06&gt;E133,E133/($A134-$A133)/0.06,G133+H133+I133+K133)</f>
        <v>53.800854778905332</v>
      </c>
      <c r="M133" s="20" t="str">
        <f>IF(COUNT($A$126:$A133)&lt;MATCH($E$84,L$126:L$585,0),"",ROUND(L133,2))</f>
        <v/>
      </c>
      <c r="N133" s="20">
        <f>IF($A133=0,0,$D133+N132-IF($A132=0,0,R132*($A133-$A132)*0.06))</f>
        <v>154.959887479548</v>
      </c>
      <c r="O133" s="11" cm="1">
        <f t="array" ref="O133">INDEX($A$71:$A$75,MATCH(N133,$B$71:$B$75,1))+(N133-INDEX($B$71:$B$75,MATCH(N133,$B$71:$B$75,1)))*(INDEX($A$71:$A$75,MATCH(N133,$B$71:$B$75,1)+1)-INDEX($A$71:$A$75,MATCH(N133,$B$71:$B$75,1)))/(INDEX($B$71:$B$75,MATCH(N133,$B$71:$B$75,1)+1)-INDEX($B$71:$B$75,MATCH(N133,$B$71:$B$75,1)))</f>
        <v>1.5495988747954801</v>
      </c>
      <c r="P133" s="20" cm="1">
        <f t="array" ref="P133">INDEX(Curva_vortex[Caudal (L/s)],MATCH(O133,Curva_vortex[Altura lamina de agua H (m)],1))+(O133-INDEX(Curva_vortex[Altura lamina de agua H (m)],MATCH(O133,Curva_vortex[Altura lamina de agua H (m)],1)))*(INDEX(Curva_vortex[Caudal (L/s)],MATCH(O133,Curva_vortex[Altura lamina de agua H (m)],1)+IF(O133&gt;MAX(Curva_vortex[Altura lamina de agua H (m)]),0,1))-INDEX(Curva_vortex[Caudal (L/s)],MATCH(O133,Curva_vortex[Altura lamina de agua H (m)],1)+IF(O133&gt;MAX(Curva_vortex[Altura lamina de agua H (m)]),-1,0)))/(INDEX(Curva_vortex[Altura lamina de agua H (m)],MATCH(O133,Curva_vortex[Altura lamina de agua H (m)],1)+IF(O133&gt;MAX(Curva_vortex[Altura lamina de agua H (m)]),0,1))-INDEX(Curva_vortex[Altura lamina de agua H (m)],MATCH(O133,Curva_vortex[Altura lamina de agua H (m)],1)+IF(O133&gt;MAX(Curva_vortex[Altura lamina de agua H (m)]),-1,0)))</f>
        <v>15.495988747954801</v>
      </c>
      <c r="Q133" s="20">
        <f t="shared" si="557"/>
        <v>0</v>
      </c>
      <c r="R133" s="20" cm="1">
        <f t="array" ref="R133">INDEX(Curva_vortex[Caudal (L/s)],MATCH(O133,Curva_vortex[Altura lamina de agua H (m)],1))+(O133-INDEX(Curva_vortex[Altura lamina de agua H (m)],MATCH(O133,Curva_vortex[Altura lamina de agua H (m)],1)))*(INDEX(Curva_vortex[Caudal (L/s)],MATCH(O133,Curva_vortex[Altura lamina de agua H (m)],1)+IF(O133&gt;MAX(Curva_vortex[Altura lamina de agua H (m)]),0,1))-INDEX(Curva_vortex[Caudal (L/s)],MATCH(O133,Curva_vortex[Altura lamina de agua H (m)],1)+IF(O133&gt;MAX(Curva_vortex[Altura lamina de agua H (m)]),-1,0)))/(INDEX(Curva_vortex[Altura lamina de agua H (m)],MATCH(O133,Curva_vortex[Altura lamina de agua H (m)],1)+IF(O133&gt;MAX(Curva_vortex[Altura lamina de agua H (m)]),0,1))-INDEX(Curva_vortex[Altura lamina de agua H (m)],MATCH(O133,Curva_vortex[Altura lamina de agua H (m)],1)+IF(O133&gt;MAX(Curva_vortex[Altura lamina de agua H (m)]),-1,0)))+Q133</f>
        <v>15.495988747954801</v>
      </c>
      <c r="S133" s="20" t="str">
        <f>IF(COUNT($A$126:$A133)&lt;MATCH($E$117,R$126:R$585,0),"",ROUND(R133,2))</f>
        <v/>
      </c>
      <c r="W133" s="46">
        <v>130</v>
      </c>
      <c r="X133" s="49">
        <f t="shared" si="564"/>
        <v>650</v>
      </c>
      <c r="Y133" s="52" t="str">
        <f t="shared" si="559"/>
        <v/>
      </c>
      <c r="Z133" s="63">
        <f t="shared" si="560"/>
        <v>0</v>
      </c>
      <c r="AA133" s="50">
        <f t="shared" si="474"/>
        <v>0</v>
      </c>
      <c r="AB133" s="50">
        <v>0</v>
      </c>
      <c r="AC133" s="62">
        <f t="shared" si="565"/>
        <v>211.7758949671387</v>
      </c>
      <c r="AD133" s="54"/>
      <c r="AE133" s="46">
        <v>131</v>
      </c>
      <c r="AF133" s="51">
        <f t="shared" si="561"/>
        <v>0</v>
      </c>
      <c r="AG133" s="51">
        <f t="shared" si="514"/>
        <v>0</v>
      </c>
      <c r="AH133" s="51">
        <f t="shared" si="514"/>
        <v>0</v>
      </c>
      <c r="AI133" s="51">
        <f t="shared" si="514"/>
        <v>0</v>
      </c>
      <c r="AJ133" s="51">
        <f t="shared" si="514"/>
        <v>0</v>
      </c>
      <c r="AK133" s="51">
        <f t="shared" si="514"/>
        <v>0</v>
      </c>
      <c r="AL133" s="51">
        <f t="shared" si="514"/>
        <v>0</v>
      </c>
      <c r="AM133" s="51">
        <f t="shared" si="514"/>
        <v>0</v>
      </c>
      <c r="AN133" s="51">
        <f t="shared" si="514"/>
        <v>0</v>
      </c>
      <c r="AO133" s="51">
        <f t="shared" si="514"/>
        <v>0</v>
      </c>
      <c r="AP133" s="51">
        <f t="shared" si="514"/>
        <v>0</v>
      </c>
      <c r="AQ133" s="51">
        <f t="shared" si="515"/>
        <v>0</v>
      </c>
      <c r="AR133" s="51">
        <f t="shared" si="515"/>
        <v>0</v>
      </c>
      <c r="AS133" s="51">
        <f t="shared" si="515"/>
        <v>0</v>
      </c>
      <c r="AT133" s="51">
        <f t="shared" si="515"/>
        <v>0</v>
      </c>
      <c r="AU133" s="51">
        <f t="shared" si="515"/>
        <v>0</v>
      </c>
      <c r="AV133" s="51">
        <f t="shared" si="515"/>
        <v>0</v>
      </c>
      <c r="AW133" s="51">
        <f t="shared" si="515"/>
        <v>0</v>
      </c>
      <c r="AX133" s="51">
        <f t="shared" si="515"/>
        <v>0</v>
      </c>
      <c r="AY133" s="51">
        <f t="shared" si="515"/>
        <v>0</v>
      </c>
      <c r="AZ133" s="51">
        <f t="shared" si="515"/>
        <v>0</v>
      </c>
      <c r="BA133" s="51">
        <f t="shared" si="516"/>
        <v>0</v>
      </c>
      <c r="BB133" s="51">
        <f t="shared" si="516"/>
        <v>0</v>
      </c>
      <c r="BC133" s="51">
        <f t="shared" si="516"/>
        <v>0</v>
      </c>
      <c r="BD133" s="51">
        <f t="shared" si="516"/>
        <v>0</v>
      </c>
      <c r="BE133" s="51">
        <f t="shared" si="516"/>
        <v>0</v>
      </c>
      <c r="BF133" s="51">
        <f t="shared" si="516"/>
        <v>0</v>
      </c>
      <c r="BG133" s="51">
        <f t="shared" si="516"/>
        <v>0</v>
      </c>
      <c r="BH133" s="51">
        <f t="shared" si="516"/>
        <v>0</v>
      </c>
      <c r="BI133" s="51">
        <f t="shared" si="516"/>
        <v>0</v>
      </c>
      <c r="BJ133" s="51">
        <f t="shared" si="516"/>
        <v>0</v>
      </c>
      <c r="BK133" s="51">
        <f t="shared" si="517"/>
        <v>0</v>
      </c>
      <c r="BL133" s="51">
        <f t="shared" si="517"/>
        <v>0</v>
      </c>
      <c r="BM133" s="51">
        <f t="shared" si="517"/>
        <v>0</v>
      </c>
      <c r="BN133" s="51">
        <f t="shared" si="517"/>
        <v>0</v>
      </c>
      <c r="BO133" s="51">
        <f t="shared" si="517"/>
        <v>0</v>
      </c>
      <c r="BP133" s="51">
        <f t="shared" si="517"/>
        <v>0</v>
      </c>
      <c r="BQ133" s="51">
        <f t="shared" si="517"/>
        <v>0</v>
      </c>
      <c r="BR133" s="51">
        <f t="shared" si="517"/>
        <v>0</v>
      </c>
      <c r="BS133" s="51">
        <f t="shared" si="517"/>
        <v>0</v>
      </c>
      <c r="BT133" s="51">
        <f t="shared" si="517"/>
        <v>0</v>
      </c>
      <c r="BU133" s="51">
        <f t="shared" si="518"/>
        <v>0</v>
      </c>
      <c r="BV133" s="51">
        <f t="shared" si="518"/>
        <v>0</v>
      </c>
      <c r="BW133" s="51">
        <f t="shared" si="518"/>
        <v>0</v>
      </c>
      <c r="BX133" s="51">
        <f t="shared" si="518"/>
        <v>0</v>
      </c>
      <c r="BY133" s="51">
        <f t="shared" si="518"/>
        <v>0</v>
      </c>
      <c r="BZ133" s="51">
        <f t="shared" si="518"/>
        <v>0</v>
      </c>
      <c r="CA133" s="51">
        <f t="shared" si="518"/>
        <v>0</v>
      </c>
      <c r="CB133" s="51">
        <f t="shared" si="518"/>
        <v>0</v>
      </c>
      <c r="CC133" s="51">
        <f t="shared" si="518"/>
        <v>0</v>
      </c>
      <c r="CD133" s="51">
        <f t="shared" si="518"/>
        <v>0</v>
      </c>
      <c r="CE133" s="51">
        <f t="shared" si="519"/>
        <v>0</v>
      </c>
      <c r="CF133" s="51">
        <f t="shared" si="519"/>
        <v>0</v>
      </c>
      <c r="CG133" s="51">
        <f t="shared" si="519"/>
        <v>0</v>
      </c>
      <c r="CH133" s="51">
        <f t="shared" si="519"/>
        <v>0</v>
      </c>
      <c r="CI133" s="51">
        <f t="shared" si="519"/>
        <v>0</v>
      </c>
      <c r="CJ133" s="51">
        <f t="shared" si="519"/>
        <v>0</v>
      </c>
      <c r="CK133" s="51">
        <f t="shared" si="519"/>
        <v>0</v>
      </c>
      <c r="CL133" s="51">
        <f t="shared" si="519"/>
        <v>0</v>
      </c>
      <c r="CM133" s="51">
        <f t="shared" si="519"/>
        <v>0</v>
      </c>
      <c r="CN133" s="51">
        <f t="shared" si="519"/>
        <v>0</v>
      </c>
      <c r="CO133" s="51">
        <f t="shared" si="520"/>
        <v>0</v>
      </c>
      <c r="CP133" s="51">
        <f t="shared" si="520"/>
        <v>0</v>
      </c>
      <c r="CQ133" s="51">
        <f t="shared" si="520"/>
        <v>0</v>
      </c>
      <c r="CR133" s="51">
        <f t="shared" si="520"/>
        <v>0</v>
      </c>
      <c r="CS133" s="51">
        <f t="shared" si="520"/>
        <v>0</v>
      </c>
      <c r="CT133" s="51">
        <f t="shared" si="520"/>
        <v>0</v>
      </c>
      <c r="CU133" s="51">
        <f t="shared" si="520"/>
        <v>0</v>
      </c>
      <c r="CV133" s="51">
        <f t="shared" si="520"/>
        <v>0</v>
      </c>
      <c r="CW133" s="51">
        <f t="shared" si="520"/>
        <v>0</v>
      </c>
      <c r="CX133" s="51">
        <f t="shared" si="520"/>
        <v>0</v>
      </c>
      <c r="CY133" s="51">
        <f t="shared" si="521"/>
        <v>0</v>
      </c>
      <c r="CZ133" s="51">
        <f t="shared" si="521"/>
        <v>0</v>
      </c>
      <c r="DA133" s="51">
        <f t="shared" si="521"/>
        <v>0</v>
      </c>
      <c r="DB133" s="51">
        <f t="shared" si="521"/>
        <v>0</v>
      </c>
      <c r="DC133" s="51">
        <f t="shared" si="521"/>
        <v>0</v>
      </c>
      <c r="DD133" s="51">
        <f t="shared" si="521"/>
        <v>0</v>
      </c>
      <c r="DE133" s="51">
        <f t="shared" si="521"/>
        <v>0</v>
      </c>
      <c r="DF133" s="51">
        <f t="shared" si="521"/>
        <v>0</v>
      </c>
      <c r="DG133" s="51">
        <f t="shared" si="521"/>
        <v>0</v>
      </c>
      <c r="DH133" s="51">
        <f t="shared" si="521"/>
        <v>0</v>
      </c>
      <c r="DI133" s="51">
        <f t="shared" si="522"/>
        <v>0</v>
      </c>
      <c r="DJ133" s="51">
        <f t="shared" si="522"/>
        <v>0</v>
      </c>
      <c r="DK133" s="51">
        <f t="shared" si="522"/>
        <v>0</v>
      </c>
      <c r="DL133" s="51">
        <f t="shared" si="522"/>
        <v>0</v>
      </c>
      <c r="DM133" s="51">
        <f t="shared" si="522"/>
        <v>0</v>
      </c>
      <c r="DN133" s="51">
        <f t="shared" si="522"/>
        <v>0</v>
      </c>
      <c r="DO133" s="51">
        <f t="shared" si="522"/>
        <v>0</v>
      </c>
      <c r="DP133" s="51">
        <f t="shared" si="522"/>
        <v>0</v>
      </c>
      <c r="DQ133" s="51">
        <f t="shared" si="522"/>
        <v>0</v>
      </c>
      <c r="DR133" s="51">
        <f t="shared" si="522"/>
        <v>0</v>
      </c>
      <c r="DS133" s="51">
        <f t="shared" si="523"/>
        <v>0</v>
      </c>
      <c r="DT133" s="51">
        <f t="shared" si="523"/>
        <v>0</v>
      </c>
      <c r="DU133" s="51">
        <f t="shared" si="523"/>
        <v>0</v>
      </c>
      <c r="DV133" s="51">
        <f t="shared" si="523"/>
        <v>0</v>
      </c>
      <c r="DW133" s="51">
        <f t="shared" si="523"/>
        <v>0</v>
      </c>
      <c r="DX133" s="51">
        <f t="shared" si="523"/>
        <v>0</v>
      </c>
      <c r="DY133" s="51">
        <f t="shared" si="523"/>
        <v>0</v>
      </c>
      <c r="DZ133" s="51">
        <f t="shared" si="523"/>
        <v>0</v>
      </c>
      <c r="EA133" s="51">
        <f t="shared" si="523"/>
        <v>0</v>
      </c>
      <c r="EB133" s="51">
        <f t="shared" si="523"/>
        <v>0</v>
      </c>
      <c r="EC133" s="51">
        <f t="shared" si="524"/>
        <v>0</v>
      </c>
      <c r="ED133" s="51">
        <f t="shared" si="524"/>
        <v>0</v>
      </c>
      <c r="EE133" s="51">
        <f t="shared" si="524"/>
        <v>0</v>
      </c>
      <c r="EF133" s="51">
        <f t="shared" si="524"/>
        <v>0</v>
      </c>
      <c r="EG133" s="51">
        <f t="shared" si="524"/>
        <v>0</v>
      </c>
      <c r="EH133" s="51">
        <f t="shared" si="524"/>
        <v>0</v>
      </c>
      <c r="EI133" s="51">
        <f t="shared" si="524"/>
        <v>0</v>
      </c>
      <c r="EJ133" s="51">
        <f t="shared" si="524"/>
        <v>0</v>
      </c>
      <c r="EK133" s="51">
        <f t="shared" si="524"/>
        <v>0</v>
      </c>
      <c r="EL133" s="51">
        <f t="shared" si="524"/>
        <v>1.4372901692793086E-5</v>
      </c>
      <c r="EM133" s="51">
        <f t="shared" si="525"/>
        <v>2.7857067307628778E-5</v>
      </c>
      <c r="EN133" s="51">
        <f t="shared" si="525"/>
        <v>4.1075027703360157E-5</v>
      </c>
      <c r="EO133" s="51">
        <f t="shared" si="525"/>
        <v>5.9699549011322866E-5</v>
      </c>
      <c r="EP133" s="51">
        <f t="shared" si="525"/>
        <v>8.7540741517313391E-5</v>
      </c>
      <c r="EQ133" s="51">
        <f t="shared" si="525"/>
        <v>1.2837388479443857E-4</v>
      </c>
      <c r="ER133" s="51">
        <f t="shared" si="525"/>
        <v>1.8776725283595457E-4</v>
      </c>
      <c r="ES133" s="51">
        <f t="shared" si="525"/>
        <v>2.7490993918839258E-4</v>
      </c>
      <c r="ET133" s="51">
        <f t="shared" si="525"/>
        <v>4.0443968208431289E-4</v>
      </c>
      <c r="EU133" s="51">
        <f t="shared" si="525"/>
        <v>5.9827068957529241E-4</v>
      </c>
      <c r="EV133" s="51">
        <f t="shared" si="525"/>
        <v>8.8742146466493359E-4</v>
      </c>
      <c r="EW133" s="51">
        <f t="shared" si="526"/>
        <v>1.3138426304416823E-3</v>
      </c>
      <c r="EX133" s="51">
        <f t="shared" si="526"/>
        <v>1.9322447552118155E-3</v>
      </c>
      <c r="EY133" s="51">
        <f t="shared" si="526"/>
        <v>2.9578823769679957E-3</v>
      </c>
      <c r="EZ133" s="51">
        <f t="shared" si="526"/>
        <v>4.3725776573519236E-3</v>
      </c>
      <c r="FA133" s="51">
        <f t="shared" si="526"/>
        <v>5.6037913669719245E-3</v>
      </c>
      <c r="FB133" s="51">
        <f t="shared" si="526"/>
        <v>6.0067150249743864E-3</v>
      </c>
      <c r="FC133" s="51">
        <f t="shared" si="526"/>
        <v>5.0334268353983951E-3</v>
      </c>
      <c r="FD133" s="51">
        <f t="shared" si="526"/>
        <v>2.648818732339102E-3</v>
      </c>
      <c r="FE133" s="51">
        <f t="shared" si="526"/>
        <v>7.6072713075802073E-4</v>
      </c>
      <c r="FF133" s="51">
        <f t="shared" si="526"/>
        <v>0</v>
      </c>
      <c r="FG133" s="51">
        <f t="shared" si="527"/>
        <v>0</v>
      </c>
      <c r="FH133" s="51">
        <f t="shared" si="527"/>
        <v>0</v>
      </c>
      <c r="FI133" s="51">
        <f t="shared" si="527"/>
        <v>0</v>
      </c>
      <c r="FJ133" s="51">
        <f t="shared" si="527"/>
        <v>0</v>
      </c>
      <c r="FK133" s="51">
        <f t="shared" si="527"/>
        <v>0</v>
      </c>
      <c r="FL133" s="51">
        <f t="shared" si="527"/>
        <v>0</v>
      </c>
      <c r="FM133" s="51">
        <f t="shared" si="527"/>
        <v>0</v>
      </c>
      <c r="FN133" s="51">
        <f t="shared" si="527"/>
        <v>0</v>
      </c>
      <c r="FO133" s="51">
        <f t="shared" si="527"/>
        <v>0</v>
      </c>
      <c r="FP133" s="51">
        <f t="shared" si="527"/>
        <v>0</v>
      </c>
      <c r="FQ133" s="51">
        <f t="shared" si="528"/>
        <v>0</v>
      </c>
      <c r="FR133" s="51">
        <f t="shared" si="528"/>
        <v>0</v>
      </c>
      <c r="FS133" s="51">
        <f t="shared" si="528"/>
        <v>0</v>
      </c>
      <c r="FT133" s="51">
        <f t="shared" si="528"/>
        <v>0</v>
      </c>
      <c r="FU133" s="51">
        <f t="shared" si="528"/>
        <v>0</v>
      </c>
      <c r="FV133" s="51">
        <f t="shared" si="528"/>
        <v>0</v>
      </c>
      <c r="FW133" s="51">
        <f t="shared" si="528"/>
        <v>0</v>
      </c>
      <c r="FX133" s="51">
        <f t="shared" si="528"/>
        <v>0</v>
      </c>
      <c r="FY133" s="51">
        <f t="shared" si="528"/>
        <v>0</v>
      </c>
      <c r="FZ133" s="51">
        <f t="shared" si="528"/>
        <v>0</v>
      </c>
      <c r="GA133" s="51">
        <f t="shared" si="529"/>
        <v>0</v>
      </c>
      <c r="GB133" s="51">
        <f t="shared" si="529"/>
        <v>0</v>
      </c>
      <c r="GC133" s="51">
        <f t="shared" si="529"/>
        <v>0</v>
      </c>
      <c r="GD133" s="51">
        <f t="shared" si="529"/>
        <v>0</v>
      </c>
      <c r="GE133" s="51">
        <f t="shared" si="529"/>
        <v>0</v>
      </c>
      <c r="GF133" s="51">
        <f t="shared" si="529"/>
        <v>0</v>
      </c>
      <c r="GG133" s="51">
        <f t="shared" si="529"/>
        <v>0</v>
      </c>
      <c r="GH133" s="51">
        <f t="shared" si="529"/>
        <v>0</v>
      </c>
      <c r="GI133" s="51">
        <f t="shared" si="529"/>
        <v>0</v>
      </c>
      <c r="GJ133" s="51">
        <f t="shared" si="529"/>
        <v>0</v>
      </c>
      <c r="GK133" s="51">
        <f t="shared" si="530"/>
        <v>0</v>
      </c>
      <c r="GL133" s="51">
        <f t="shared" si="530"/>
        <v>0</v>
      </c>
      <c r="GM133" s="51">
        <f t="shared" si="530"/>
        <v>0</v>
      </c>
      <c r="GN133" s="51">
        <f t="shared" si="530"/>
        <v>0</v>
      </c>
      <c r="GO133" s="51">
        <f t="shared" si="530"/>
        <v>0</v>
      </c>
      <c r="GP133" s="51">
        <f t="shared" si="530"/>
        <v>0</v>
      </c>
      <c r="GQ133" s="51">
        <f t="shared" si="530"/>
        <v>0</v>
      </c>
      <c r="GR133" s="51">
        <f t="shared" si="530"/>
        <v>0</v>
      </c>
      <c r="GS133" s="51">
        <f t="shared" si="530"/>
        <v>0</v>
      </c>
      <c r="GT133" s="51">
        <f t="shared" si="530"/>
        <v>0</v>
      </c>
      <c r="GU133" s="51">
        <f t="shared" si="531"/>
        <v>0</v>
      </c>
      <c r="GV133" s="51">
        <f t="shared" si="531"/>
        <v>0</v>
      </c>
      <c r="GW133" s="51">
        <f t="shared" si="531"/>
        <v>0</v>
      </c>
      <c r="GX133" s="51">
        <f t="shared" si="531"/>
        <v>0</v>
      </c>
      <c r="GY133" s="51">
        <f t="shared" si="531"/>
        <v>0</v>
      </c>
      <c r="GZ133" s="51">
        <f t="shared" si="531"/>
        <v>0</v>
      </c>
      <c r="HA133" s="51">
        <f t="shared" si="531"/>
        <v>0</v>
      </c>
      <c r="HB133" s="51">
        <f t="shared" si="531"/>
        <v>0</v>
      </c>
      <c r="HC133" s="51">
        <f t="shared" si="531"/>
        <v>0</v>
      </c>
      <c r="HD133" s="51">
        <f t="shared" si="531"/>
        <v>0</v>
      </c>
      <c r="HE133" s="51">
        <f t="shared" si="532"/>
        <v>0</v>
      </c>
      <c r="HF133" s="51">
        <f t="shared" si="532"/>
        <v>0</v>
      </c>
      <c r="HG133" s="51">
        <f t="shared" si="532"/>
        <v>0</v>
      </c>
      <c r="HH133" s="51">
        <f t="shared" si="532"/>
        <v>0</v>
      </c>
      <c r="HI133" s="51">
        <f t="shared" si="532"/>
        <v>0</v>
      </c>
      <c r="HJ133" s="51">
        <f t="shared" si="532"/>
        <v>0</v>
      </c>
      <c r="HK133" s="51">
        <f t="shared" si="532"/>
        <v>0</v>
      </c>
      <c r="HL133" s="51">
        <f t="shared" si="532"/>
        <v>0</v>
      </c>
      <c r="HM133" s="51">
        <f t="shared" si="532"/>
        <v>0</v>
      </c>
      <c r="HN133" s="51">
        <f t="shared" si="532"/>
        <v>0</v>
      </c>
      <c r="HO133" s="51">
        <f t="shared" si="532"/>
        <v>0</v>
      </c>
      <c r="HP133" s="51">
        <f t="shared" si="532"/>
        <v>0</v>
      </c>
      <c r="HR133" s="46">
        <v>130</v>
      </c>
      <c r="HS133" s="49">
        <f t="shared" si="566"/>
        <v>650</v>
      </c>
      <c r="HT133" s="52" t="str">
        <f t="shared" si="567"/>
        <v/>
      </c>
      <c r="HU133" s="63">
        <f t="shared" si="568"/>
        <v>0</v>
      </c>
      <c r="HV133" s="50">
        <f t="shared" si="475"/>
        <v>0</v>
      </c>
      <c r="HW133" s="50" t="str">
        <f t="shared" si="562"/>
        <v>10:50</v>
      </c>
      <c r="HX133" s="50">
        <v>0</v>
      </c>
      <c r="HY133" s="62">
        <f>HY132+HX133*Escenario1!$D$15*0.06</f>
        <v>468.72665229745769</v>
      </c>
      <c r="HZ133" s="50">
        <f t="shared" si="569"/>
        <v>0</v>
      </c>
      <c r="IA133" s="64">
        <f>IA132+HZ133*Escenario1!$D$15*0.06</f>
        <v>258.16395932323189</v>
      </c>
      <c r="IB133" s="54"/>
      <c r="IC133" s="47">
        <v>131</v>
      </c>
      <c r="ID133" s="48">
        <f t="shared" si="563"/>
        <v>0</v>
      </c>
      <c r="IE133" s="48">
        <f t="shared" si="533"/>
        <v>0</v>
      </c>
      <c r="IF133" s="48">
        <f t="shared" si="533"/>
        <v>0</v>
      </c>
      <c r="IG133" s="48">
        <f t="shared" si="533"/>
        <v>0</v>
      </c>
      <c r="IH133" s="48">
        <f t="shared" si="533"/>
        <v>0</v>
      </c>
      <c r="II133" s="48">
        <f t="shared" si="533"/>
        <v>0</v>
      </c>
      <c r="IJ133" s="48">
        <f t="shared" si="533"/>
        <v>0</v>
      </c>
      <c r="IK133" s="48">
        <f t="shared" si="533"/>
        <v>0</v>
      </c>
      <c r="IL133" s="48">
        <f t="shared" si="533"/>
        <v>0</v>
      </c>
      <c r="IM133" s="48">
        <f t="shared" si="533"/>
        <v>0</v>
      </c>
      <c r="IN133" s="48">
        <f t="shared" si="533"/>
        <v>0</v>
      </c>
      <c r="IO133" s="48">
        <f t="shared" si="534"/>
        <v>0</v>
      </c>
      <c r="IP133" s="48">
        <f t="shared" si="534"/>
        <v>0</v>
      </c>
      <c r="IQ133" s="48">
        <f t="shared" si="534"/>
        <v>0</v>
      </c>
      <c r="IR133" s="48">
        <f t="shared" si="534"/>
        <v>0</v>
      </c>
      <c r="IS133" s="48">
        <f t="shared" si="534"/>
        <v>0</v>
      </c>
      <c r="IT133" s="48">
        <f t="shared" si="534"/>
        <v>0</v>
      </c>
      <c r="IU133" s="48">
        <f t="shared" si="534"/>
        <v>0</v>
      </c>
      <c r="IV133" s="48">
        <f t="shared" si="534"/>
        <v>0</v>
      </c>
      <c r="IW133" s="48">
        <f t="shared" si="534"/>
        <v>0</v>
      </c>
      <c r="IX133" s="48">
        <f t="shared" si="534"/>
        <v>0</v>
      </c>
      <c r="IY133" s="48">
        <f t="shared" si="535"/>
        <v>0</v>
      </c>
      <c r="IZ133" s="48">
        <f t="shared" si="535"/>
        <v>0</v>
      </c>
      <c r="JA133" s="48">
        <f t="shared" si="535"/>
        <v>0</v>
      </c>
      <c r="JB133" s="48">
        <f t="shared" si="535"/>
        <v>0</v>
      </c>
      <c r="JC133" s="48">
        <f t="shared" si="535"/>
        <v>0</v>
      </c>
      <c r="JD133" s="48">
        <f t="shared" si="535"/>
        <v>0</v>
      </c>
      <c r="JE133" s="48">
        <f t="shared" si="535"/>
        <v>0</v>
      </c>
      <c r="JF133" s="48">
        <f t="shared" si="535"/>
        <v>0</v>
      </c>
      <c r="JG133" s="48">
        <f t="shared" si="535"/>
        <v>0</v>
      </c>
      <c r="JH133" s="48">
        <f t="shared" si="535"/>
        <v>0</v>
      </c>
      <c r="JI133" s="48">
        <f t="shared" si="536"/>
        <v>0</v>
      </c>
      <c r="JJ133" s="48">
        <f t="shared" si="536"/>
        <v>0</v>
      </c>
      <c r="JK133" s="48">
        <f t="shared" si="536"/>
        <v>0</v>
      </c>
      <c r="JL133" s="48">
        <f t="shared" si="536"/>
        <v>0</v>
      </c>
      <c r="JM133" s="48">
        <f t="shared" si="536"/>
        <v>0</v>
      </c>
      <c r="JN133" s="48">
        <f t="shared" si="536"/>
        <v>0</v>
      </c>
      <c r="JO133" s="48">
        <f t="shared" si="536"/>
        <v>0</v>
      </c>
      <c r="JP133" s="48">
        <f t="shared" si="536"/>
        <v>0</v>
      </c>
      <c r="JQ133" s="48">
        <f t="shared" si="536"/>
        <v>0</v>
      </c>
      <c r="JR133" s="48">
        <f t="shared" si="536"/>
        <v>0</v>
      </c>
      <c r="JS133" s="48">
        <f t="shared" si="537"/>
        <v>0</v>
      </c>
      <c r="JT133" s="48">
        <f t="shared" si="537"/>
        <v>0</v>
      </c>
      <c r="JU133" s="48">
        <f t="shared" si="537"/>
        <v>0</v>
      </c>
      <c r="JV133" s="48">
        <f t="shared" si="537"/>
        <v>0</v>
      </c>
      <c r="JW133" s="48">
        <f t="shared" si="537"/>
        <v>0</v>
      </c>
      <c r="JX133" s="48">
        <f t="shared" si="537"/>
        <v>0</v>
      </c>
      <c r="JY133" s="48">
        <f t="shared" si="537"/>
        <v>0</v>
      </c>
      <c r="JZ133" s="48">
        <f t="shared" si="537"/>
        <v>0</v>
      </c>
      <c r="KA133" s="48">
        <f t="shared" si="537"/>
        <v>0</v>
      </c>
      <c r="KB133" s="48">
        <f t="shared" si="537"/>
        <v>0</v>
      </c>
      <c r="KC133" s="48">
        <f t="shared" si="538"/>
        <v>0</v>
      </c>
      <c r="KD133" s="48">
        <f t="shared" si="538"/>
        <v>0</v>
      </c>
      <c r="KE133" s="48">
        <f t="shared" si="538"/>
        <v>0</v>
      </c>
      <c r="KF133" s="48">
        <f t="shared" si="538"/>
        <v>0</v>
      </c>
      <c r="KG133" s="48">
        <f t="shared" si="538"/>
        <v>0</v>
      </c>
      <c r="KH133" s="48">
        <f t="shared" si="538"/>
        <v>0</v>
      </c>
      <c r="KI133" s="48">
        <f t="shared" si="538"/>
        <v>0</v>
      </c>
      <c r="KJ133" s="48">
        <f t="shared" si="538"/>
        <v>0</v>
      </c>
      <c r="KK133" s="48">
        <f t="shared" si="538"/>
        <v>0</v>
      </c>
      <c r="KL133" s="48">
        <f t="shared" si="538"/>
        <v>0</v>
      </c>
      <c r="KM133" s="48">
        <f t="shared" si="539"/>
        <v>0</v>
      </c>
      <c r="KN133" s="48">
        <f t="shared" si="539"/>
        <v>0</v>
      </c>
      <c r="KO133" s="48">
        <f t="shared" si="539"/>
        <v>0</v>
      </c>
      <c r="KP133" s="48">
        <f t="shared" si="539"/>
        <v>0</v>
      </c>
      <c r="KQ133" s="48">
        <f t="shared" si="539"/>
        <v>0</v>
      </c>
      <c r="KR133" s="48">
        <f t="shared" si="539"/>
        <v>0</v>
      </c>
      <c r="KS133" s="48">
        <f t="shared" si="539"/>
        <v>0</v>
      </c>
      <c r="KT133" s="48">
        <f t="shared" si="539"/>
        <v>0</v>
      </c>
      <c r="KU133" s="48">
        <f t="shared" si="539"/>
        <v>0</v>
      </c>
      <c r="KV133" s="48">
        <f t="shared" si="539"/>
        <v>0</v>
      </c>
      <c r="KW133" s="48">
        <f t="shared" si="540"/>
        <v>0</v>
      </c>
      <c r="KX133" s="48">
        <f t="shared" si="540"/>
        <v>0</v>
      </c>
      <c r="KY133" s="48">
        <f t="shared" si="540"/>
        <v>0</v>
      </c>
      <c r="KZ133" s="48">
        <f t="shared" si="540"/>
        <v>0</v>
      </c>
      <c r="LA133" s="48">
        <f t="shared" si="540"/>
        <v>0</v>
      </c>
      <c r="LB133" s="48">
        <f t="shared" si="540"/>
        <v>0</v>
      </c>
      <c r="LC133" s="48">
        <f t="shared" si="540"/>
        <v>0</v>
      </c>
      <c r="LD133" s="48">
        <f t="shared" si="540"/>
        <v>0</v>
      </c>
      <c r="LE133" s="48">
        <f t="shared" si="540"/>
        <v>0</v>
      </c>
      <c r="LF133" s="48">
        <f t="shared" si="540"/>
        <v>0</v>
      </c>
      <c r="LG133" s="48">
        <f t="shared" si="541"/>
        <v>0</v>
      </c>
      <c r="LH133" s="48">
        <f t="shared" si="541"/>
        <v>0</v>
      </c>
      <c r="LI133" s="48">
        <f t="shared" si="541"/>
        <v>0</v>
      </c>
      <c r="LJ133" s="48">
        <f t="shared" si="541"/>
        <v>0</v>
      </c>
      <c r="LK133" s="48">
        <f t="shared" si="541"/>
        <v>0</v>
      </c>
      <c r="LL133" s="48">
        <f t="shared" si="541"/>
        <v>0</v>
      </c>
      <c r="LM133" s="48">
        <f t="shared" si="541"/>
        <v>0</v>
      </c>
      <c r="LN133" s="48">
        <f t="shared" si="541"/>
        <v>0</v>
      </c>
      <c r="LO133" s="48">
        <f t="shared" si="541"/>
        <v>0</v>
      </c>
      <c r="LP133" s="48">
        <f t="shared" si="541"/>
        <v>0</v>
      </c>
      <c r="LQ133" s="48">
        <f t="shared" si="542"/>
        <v>0</v>
      </c>
      <c r="LR133" s="48">
        <f t="shared" si="542"/>
        <v>0</v>
      </c>
      <c r="LS133" s="48">
        <f t="shared" si="542"/>
        <v>0</v>
      </c>
      <c r="LT133" s="48">
        <f t="shared" si="542"/>
        <v>0</v>
      </c>
      <c r="LU133" s="48">
        <f t="shared" si="542"/>
        <v>0</v>
      </c>
      <c r="LV133" s="48">
        <f t="shared" si="542"/>
        <v>0</v>
      </c>
      <c r="LW133" s="48">
        <f t="shared" si="542"/>
        <v>0</v>
      </c>
      <c r="LX133" s="48">
        <f t="shared" si="542"/>
        <v>0</v>
      </c>
      <c r="LY133" s="48">
        <f t="shared" si="542"/>
        <v>0</v>
      </c>
      <c r="LZ133" s="48">
        <f t="shared" si="542"/>
        <v>0</v>
      </c>
      <c r="MA133" s="48">
        <f t="shared" si="543"/>
        <v>0</v>
      </c>
      <c r="MB133" s="48">
        <f t="shared" si="543"/>
        <v>0</v>
      </c>
      <c r="MC133" s="48">
        <f t="shared" si="543"/>
        <v>0</v>
      </c>
      <c r="MD133" s="48">
        <f t="shared" si="543"/>
        <v>0</v>
      </c>
      <c r="ME133" s="48">
        <f t="shared" si="543"/>
        <v>0</v>
      </c>
      <c r="MF133" s="48">
        <f t="shared" si="543"/>
        <v>0</v>
      </c>
      <c r="MG133" s="48">
        <f t="shared" si="543"/>
        <v>0</v>
      </c>
      <c r="MH133" s="48">
        <f t="shared" si="543"/>
        <v>0</v>
      </c>
      <c r="MI133" s="48">
        <f t="shared" si="543"/>
        <v>0</v>
      </c>
      <c r="MJ133" s="48">
        <f t="shared" si="543"/>
        <v>0</v>
      </c>
      <c r="MK133" s="48">
        <f t="shared" si="544"/>
        <v>0</v>
      </c>
      <c r="ML133" s="48">
        <f t="shared" si="544"/>
        <v>0</v>
      </c>
      <c r="MM133" s="48">
        <f t="shared" si="544"/>
        <v>0</v>
      </c>
      <c r="MN133" s="48">
        <f t="shared" si="544"/>
        <v>0</v>
      </c>
      <c r="MO133" s="48">
        <f t="shared" si="544"/>
        <v>0</v>
      </c>
      <c r="MP133" s="48">
        <f t="shared" si="544"/>
        <v>0</v>
      </c>
      <c r="MQ133" s="48">
        <f t="shared" si="544"/>
        <v>0</v>
      </c>
      <c r="MR133" s="48">
        <f t="shared" si="544"/>
        <v>0</v>
      </c>
      <c r="MS133" s="48">
        <f t="shared" si="544"/>
        <v>0</v>
      </c>
      <c r="MT133" s="48">
        <f t="shared" si="544"/>
        <v>0</v>
      </c>
      <c r="MU133" s="48">
        <f t="shared" si="545"/>
        <v>4.4751983576649488E-5</v>
      </c>
      <c r="MV133" s="48">
        <f t="shared" si="545"/>
        <v>1.1151658490373781E-4</v>
      </c>
      <c r="MW133" s="48">
        <f t="shared" si="545"/>
        <v>2.5595687974807398E-4</v>
      </c>
      <c r="MX133" s="48">
        <f t="shared" si="545"/>
        <v>5.8604981628922268E-4</v>
      </c>
      <c r="MY133" s="48">
        <f t="shared" si="545"/>
        <v>1.3658629589843377E-3</v>
      </c>
      <c r="MZ133" s="48">
        <f t="shared" si="545"/>
        <v>3.2093238342923826E-3</v>
      </c>
      <c r="NA133" s="48">
        <f t="shared" si="545"/>
        <v>7.8504339864859992E-3</v>
      </c>
      <c r="NB133" s="48">
        <f t="shared" si="545"/>
        <v>1.2976985830460603E-2</v>
      </c>
      <c r="NC133" s="48">
        <f t="shared" si="545"/>
        <v>6.7154609757989992E-3</v>
      </c>
      <c r="ND133" s="48">
        <f t="shared" si="545"/>
        <v>0</v>
      </c>
      <c r="NE133" s="48">
        <f t="shared" si="546"/>
        <v>0</v>
      </c>
      <c r="NF133" s="48">
        <f t="shared" si="546"/>
        <v>0</v>
      </c>
      <c r="NG133" s="48">
        <f t="shared" si="546"/>
        <v>0</v>
      </c>
      <c r="NH133" s="48">
        <f t="shared" si="546"/>
        <v>0</v>
      </c>
      <c r="NI133" s="48">
        <f t="shared" si="546"/>
        <v>0</v>
      </c>
      <c r="NJ133" s="48">
        <f t="shared" si="546"/>
        <v>0</v>
      </c>
      <c r="NK133" s="48">
        <f t="shared" si="546"/>
        <v>0</v>
      </c>
      <c r="NL133" s="48">
        <f t="shared" si="546"/>
        <v>0</v>
      </c>
      <c r="NM133" s="48">
        <f t="shared" si="546"/>
        <v>0</v>
      </c>
      <c r="NN133" s="48">
        <f t="shared" si="546"/>
        <v>0</v>
      </c>
      <c r="NO133" s="48">
        <f t="shared" si="547"/>
        <v>0</v>
      </c>
      <c r="NP133" s="48">
        <f t="shared" si="547"/>
        <v>0</v>
      </c>
      <c r="NQ133" s="48">
        <f t="shared" si="547"/>
        <v>0</v>
      </c>
      <c r="NR133" s="48">
        <f t="shared" si="547"/>
        <v>0</v>
      </c>
      <c r="NS133" s="48">
        <f t="shared" si="547"/>
        <v>0</v>
      </c>
      <c r="NT133" s="48">
        <f t="shared" si="547"/>
        <v>0</v>
      </c>
      <c r="NU133" s="48">
        <f t="shared" si="547"/>
        <v>0</v>
      </c>
      <c r="NV133" s="48">
        <f t="shared" si="547"/>
        <v>0</v>
      </c>
      <c r="NW133" s="48">
        <f t="shared" si="547"/>
        <v>0</v>
      </c>
      <c r="NX133" s="48">
        <f t="shared" si="547"/>
        <v>0</v>
      </c>
      <c r="NY133" s="48">
        <f t="shared" si="548"/>
        <v>0</v>
      </c>
      <c r="NZ133" s="48">
        <f t="shared" si="548"/>
        <v>0</v>
      </c>
      <c r="OA133" s="48">
        <f t="shared" si="548"/>
        <v>0</v>
      </c>
      <c r="OB133" s="48">
        <f t="shared" si="548"/>
        <v>0</v>
      </c>
      <c r="OC133" s="48">
        <f t="shared" si="548"/>
        <v>0</v>
      </c>
      <c r="OD133" s="48">
        <f t="shared" si="548"/>
        <v>0</v>
      </c>
      <c r="OE133" s="48">
        <f t="shared" si="548"/>
        <v>0</v>
      </c>
      <c r="OF133" s="48">
        <f t="shared" si="548"/>
        <v>0</v>
      </c>
      <c r="OG133" s="48">
        <f t="shared" si="548"/>
        <v>0</v>
      </c>
      <c r="OH133" s="48">
        <f t="shared" si="548"/>
        <v>0</v>
      </c>
      <c r="OI133" s="48">
        <f t="shared" si="549"/>
        <v>0</v>
      </c>
      <c r="OJ133" s="48">
        <f t="shared" si="549"/>
        <v>0</v>
      </c>
      <c r="OK133" s="48">
        <f t="shared" si="549"/>
        <v>0</v>
      </c>
      <c r="OL133" s="48">
        <f t="shared" si="549"/>
        <v>0</v>
      </c>
      <c r="OM133" s="48">
        <f t="shared" si="549"/>
        <v>0</v>
      </c>
      <c r="ON133" s="48">
        <f t="shared" si="549"/>
        <v>0</v>
      </c>
      <c r="OO133" s="48">
        <f t="shared" si="549"/>
        <v>0</v>
      </c>
      <c r="OP133" s="48">
        <f t="shared" si="549"/>
        <v>0</v>
      </c>
      <c r="OQ133" s="48">
        <f t="shared" si="549"/>
        <v>0</v>
      </c>
      <c r="OR133" s="48">
        <f t="shared" si="549"/>
        <v>0</v>
      </c>
      <c r="OS133" s="48">
        <f t="shared" si="550"/>
        <v>0</v>
      </c>
      <c r="OT133" s="48">
        <f t="shared" si="550"/>
        <v>0</v>
      </c>
      <c r="OU133" s="48">
        <f t="shared" si="550"/>
        <v>0</v>
      </c>
      <c r="OV133" s="48">
        <f t="shared" si="550"/>
        <v>0</v>
      </c>
      <c r="OW133" s="48">
        <f t="shared" si="550"/>
        <v>0</v>
      </c>
      <c r="OX133" s="48">
        <f t="shared" si="550"/>
        <v>0</v>
      </c>
      <c r="OY133" s="48">
        <f t="shared" si="550"/>
        <v>0</v>
      </c>
      <c r="OZ133" s="48">
        <f t="shared" si="550"/>
        <v>0</v>
      </c>
      <c r="PA133" s="48">
        <f t="shared" si="550"/>
        <v>0</v>
      </c>
      <c r="PB133" s="48">
        <f t="shared" si="550"/>
        <v>0</v>
      </c>
      <c r="PC133" s="48">
        <f t="shared" si="551"/>
        <v>0</v>
      </c>
      <c r="PD133" s="48">
        <f t="shared" si="551"/>
        <v>0</v>
      </c>
      <c r="PE133" s="48">
        <f t="shared" si="551"/>
        <v>0</v>
      </c>
      <c r="PF133" s="48">
        <f t="shared" si="551"/>
        <v>0</v>
      </c>
      <c r="PG133" s="48">
        <f t="shared" si="551"/>
        <v>0</v>
      </c>
      <c r="PH133" s="48">
        <f t="shared" si="551"/>
        <v>0</v>
      </c>
      <c r="PI133" s="48">
        <f t="shared" si="551"/>
        <v>0</v>
      </c>
      <c r="PJ133" s="48">
        <f t="shared" si="551"/>
        <v>0</v>
      </c>
      <c r="PK133" s="48">
        <f t="shared" si="551"/>
        <v>0</v>
      </c>
      <c r="PL133" s="48">
        <f t="shared" si="551"/>
        <v>0</v>
      </c>
      <c r="PM133" s="48">
        <f t="shared" si="551"/>
        <v>0</v>
      </c>
      <c r="PN133" s="48">
        <f t="shared" si="551"/>
        <v>0</v>
      </c>
    </row>
    <row r="134" spans="1:430" x14ac:dyDescent="0.3">
      <c r="A134" s="67">
        <f>A133+Escenario1!$D$15</f>
        <v>40</v>
      </c>
      <c r="B134" s="20">
        <f>IF(HX11&lt;0,0,Escenario1!HX11)</f>
        <v>85.678913459356366</v>
      </c>
      <c r="C134" s="20">
        <f t="shared" si="558"/>
        <v>58.587502147022285</v>
      </c>
      <c r="D134" s="20">
        <f t="shared" si="552"/>
        <v>25.703674037806909</v>
      </c>
      <c r="E134" s="20">
        <f>ROUND(IF($A134=0,0,$D134+E133-IF($A133=0,0,L133*($A134-$A133)*0.06)),4)</f>
        <v>121.38039999999999</v>
      </c>
      <c r="F134" s="11" cm="1">
        <f t="array" ref="F134">INDEX($A$71:$A$75,MATCH(E134,$B$71:$B$75,1))+(E134-INDEX($B$71:$B$75,MATCH(E134,$B$71:$B$75,1)))*(INDEX($A$71:$A$75,MATCH(E134,$B$71:$B$75,1)+IF(E134&gt;MAX($B$71:$B$75),0,1))-INDEX($A$71:$A$75,MATCH(E134,$B$71:$B$75,1)+IF(E134&gt;MAX($B$71:$B$75),1,0)))/(INDEX($B$71:$B$75,MATCH(E134,$B$71:$B$75,1)+IF(E134&gt;MAX($B$71:$B$75),0,1))-INDEX($B$71:$B$75,MATCH(E134,$B$71:$B$75,1)+IF(E134&gt;MAX($B$71:$B$75),-1,0)))</f>
        <v>1.2138039999999999</v>
      </c>
      <c r="G134" s="59">
        <f t="shared" si="553"/>
        <v>56.054378254588293</v>
      </c>
      <c r="H134" s="59">
        <f t="shared" si="554"/>
        <v>0</v>
      </c>
      <c r="I134" s="59">
        <f t="shared" si="555"/>
        <v>0</v>
      </c>
      <c r="J134" s="20">
        <f t="shared" si="556"/>
        <v>56.054378254588293</v>
      </c>
      <c r="K134" s="20">
        <f>IF(OR($H$79&lt;=0,F134-$H$79&lt;=0),0,2/3*(0.602+0.0832*(F134-$H$79)/$H$79)*$I$79*SQRT(2*9.81)*(F134-$H$79+0.0012)^(3/2))*1000</f>
        <v>0</v>
      </c>
      <c r="L134" s="20">
        <f>IF((G134+H134+I134+K134)*($A135-$A134)*0.06&gt;E134,E134/($A135-$A134)/0.06,G134+H134+I134+K134)</f>
        <v>56.054378254588293</v>
      </c>
      <c r="M134" s="20" t="str">
        <f>IF(COUNT($A$126:$A134)&lt;MATCH($E$84,L$126:L$585,0),"",ROUND(L134,2))</f>
        <v/>
      </c>
      <c r="N134" s="20">
        <f>IF($A134=0,0,$D134+N133-IF($A133=0,0,R133*($A134-$A133)*0.06))</f>
        <v>176.01476489296846</v>
      </c>
      <c r="O134" s="11" cm="1">
        <f t="array" ref="O134">INDEX($A$71:$A$75,MATCH(N134,$B$71:$B$75,1))+(N134-INDEX($B$71:$B$75,MATCH(N134,$B$71:$B$75,1)))*(INDEX($A$71:$A$75,MATCH(N134,$B$71:$B$75,1)+1)-INDEX($A$71:$A$75,MATCH(N134,$B$71:$B$75,1)))/(INDEX($B$71:$B$75,MATCH(N134,$B$71:$B$75,1)+1)-INDEX($B$71:$B$75,MATCH(N134,$B$71:$B$75,1)))</f>
        <v>1.7601476489296848</v>
      </c>
      <c r="P134" s="20" cm="1">
        <f t="array" ref="P134">INDEX(Curva_vortex[Caudal (L/s)],MATCH(O134,Curva_vortex[Altura lamina de agua H (m)],1))+(O134-INDEX(Curva_vortex[Altura lamina de agua H (m)],MATCH(O134,Curva_vortex[Altura lamina de agua H (m)],1)))*(INDEX(Curva_vortex[Caudal (L/s)],MATCH(O134,Curva_vortex[Altura lamina de agua H (m)],1)+IF(O134&gt;MAX(Curva_vortex[Altura lamina de agua H (m)]),0,1))-INDEX(Curva_vortex[Caudal (L/s)],MATCH(O134,Curva_vortex[Altura lamina de agua H (m)],1)+IF(O134&gt;MAX(Curva_vortex[Altura lamina de agua H (m)]),-1,0)))/(INDEX(Curva_vortex[Altura lamina de agua H (m)],MATCH(O134,Curva_vortex[Altura lamina de agua H (m)],1)+IF(O134&gt;MAX(Curva_vortex[Altura lamina de agua H (m)]),0,1))-INDEX(Curva_vortex[Altura lamina de agua H (m)],MATCH(O134,Curva_vortex[Altura lamina de agua H (m)],1)+IF(O134&gt;MAX(Curva_vortex[Altura lamina de agua H (m)]),-1,0)))</f>
        <v>17.601476489296846</v>
      </c>
      <c r="Q134" s="20">
        <f t="shared" si="557"/>
        <v>0</v>
      </c>
      <c r="R134" s="20" cm="1">
        <f t="array" ref="R134">INDEX(Curva_vortex[Caudal (L/s)],MATCH(O134,Curva_vortex[Altura lamina de agua H (m)],1))+(O134-INDEX(Curva_vortex[Altura lamina de agua H (m)],MATCH(O134,Curva_vortex[Altura lamina de agua H (m)],1)))*(INDEX(Curva_vortex[Caudal (L/s)],MATCH(O134,Curva_vortex[Altura lamina de agua H (m)],1)+IF(O134&gt;MAX(Curva_vortex[Altura lamina de agua H (m)]),0,1))-INDEX(Curva_vortex[Caudal (L/s)],MATCH(O134,Curva_vortex[Altura lamina de agua H (m)],1)+IF(O134&gt;MAX(Curva_vortex[Altura lamina de agua H (m)]),-1,0)))/(INDEX(Curva_vortex[Altura lamina de agua H (m)],MATCH(O134,Curva_vortex[Altura lamina de agua H (m)],1)+IF(O134&gt;MAX(Curva_vortex[Altura lamina de agua H (m)]),0,1))-INDEX(Curva_vortex[Altura lamina de agua H (m)],MATCH(O134,Curva_vortex[Altura lamina de agua H (m)],1)+IF(O134&gt;MAX(Curva_vortex[Altura lamina de agua H (m)]),-1,0)))+Q134</f>
        <v>17.601476489296846</v>
      </c>
      <c r="S134" s="20" t="str">
        <f>IF(COUNT($A$126:$A134)&lt;MATCH($E$117,R$126:R$585,0),"",ROUND(R134,2))</f>
        <v/>
      </c>
      <c r="W134" s="46">
        <v>131</v>
      </c>
      <c r="X134" s="49">
        <f t="shared" si="564"/>
        <v>655</v>
      </c>
      <c r="Y134" s="52" t="str">
        <f t="shared" si="559"/>
        <v/>
      </c>
      <c r="Z134" s="63">
        <f t="shared" si="560"/>
        <v>0</v>
      </c>
      <c r="AA134" s="50">
        <f t="shared" si="474"/>
        <v>0</v>
      </c>
      <c r="AB134" s="50">
        <v>0</v>
      </c>
      <c r="AC134" s="62">
        <f t="shared" si="565"/>
        <v>211.7758949671387</v>
      </c>
      <c r="AD134" s="54"/>
      <c r="AE134" s="46">
        <v>132</v>
      </c>
      <c r="AF134" s="51">
        <f t="shared" si="561"/>
        <v>0</v>
      </c>
      <c r="AG134" s="51">
        <f t="shared" ref="AG134:AP143" si="570">AF133</f>
        <v>0</v>
      </c>
      <c r="AH134" s="51">
        <f t="shared" si="570"/>
        <v>0</v>
      </c>
      <c r="AI134" s="51">
        <f t="shared" si="570"/>
        <v>0</v>
      </c>
      <c r="AJ134" s="51">
        <f t="shared" si="570"/>
        <v>0</v>
      </c>
      <c r="AK134" s="51">
        <f t="shared" si="570"/>
        <v>0</v>
      </c>
      <c r="AL134" s="51">
        <f t="shared" si="570"/>
        <v>0</v>
      </c>
      <c r="AM134" s="51">
        <f t="shared" si="570"/>
        <v>0</v>
      </c>
      <c r="AN134" s="51">
        <f t="shared" si="570"/>
        <v>0</v>
      </c>
      <c r="AO134" s="51">
        <f t="shared" si="570"/>
        <v>0</v>
      </c>
      <c r="AP134" s="51">
        <f t="shared" si="570"/>
        <v>0</v>
      </c>
      <c r="AQ134" s="51">
        <f t="shared" ref="AQ134:AZ143" si="571">AP133</f>
        <v>0</v>
      </c>
      <c r="AR134" s="51">
        <f t="shared" si="571"/>
        <v>0</v>
      </c>
      <c r="AS134" s="51">
        <f t="shared" si="571"/>
        <v>0</v>
      </c>
      <c r="AT134" s="51">
        <f t="shared" si="571"/>
        <v>0</v>
      </c>
      <c r="AU134" s="51">
        <f t="shared" si="571"/>
        <v>0</v>
      </c>
      <c r="AV134" s="51">
        <f t="shared" si="571"/>
        <v>0</v>
      </c>
      <c r="AW134" s="51">
        <f t="shared" si="571"/>
        <v>0</v>
      </c>
      <c r="AX134" s="51">
        <f t="shared" si="571"/>
        <v>0</v>
      </c>
      <c r="AY134" s="51">
        <f t="shared" si="571"/>
        <v>0</v>
      </c>
      <c r="AZ134" s="51">
        <f t="shared" si="571"/>
        <v>0</v>
      </c>
      <c r="BA134" s="51">
        <f t="shared" ref="BA134:BJ143" si="572">AZ133</f>
        <v>0</v>
      </c>
      <c r="BB134" s="51">
        <f t="shared" si="572"/>
        <v>0</v>
      </c>
      <c r="BC134" s="51">
        <f t="shared" si="572"/>
        <v>0</v>
      </c>
      <c r="BD134" s="51">
        <f t="shared" si="572"/>
        <v>0</v>
      </c>
      <c r="BE134" s="51">
        <f t="shared" si="572"/>
        <v>0</v>
      </c>
      <c r="BF134" s="51">
        <f t="shared" si="572"/>
        <v>0</v>
      </c>
      <c r="BG134" s="51">
        <f t="shared" si="572"/>
        <v>0</v>
      </c>
      <c r="BH134" s="51">
        <f t="shared" si="572"/>
        <v>0</v>
      </c>
      <c r="BI134" s="51">
        <f t="shared" si="572"/>
        <v>0</v>
      </c>
      <c r="BJ134" s="51">
        <f t="shared" si="572"/>
        <v>0</v>
      </c>
      <c r="BK134" s="51">
        <f t="shared" ref="BK134:BT143" si="573">BJ133</f>
        <v>0</v>
      </c>
      <c r="BL134" s="51">
        <f t="shared" si="573"/>
        <v>0</v>
      </c>
      <c r="BM134" s="51">
        <f t="shared" si="573"/>
        <v>0</v>
      </c>
      <c r="BN134" s="51">
        <f t="shared" si="573"/>
        <v>0</v>
      </c>
      <c r="BO134" s="51">
        <f t="shared" si="573"/>
        <v>0</v>
      </c>
      <c r="BP134" s="51">
        <f t="shared" si="573"/>
        <v>0</v>
      </c>
      <c r="BQ134" s="51">
        <f t="shared" si="573"/>
        <v>0</v>
      </c>
      <c r="BR134" s="51">
        <f t="shared" si="573"/>
        <v>0</v>
      </c>
      <c r="BS134" s="51">
        <f t="shared" si="573"/>
        <v>0</v>
      </c>
      <c r="BT134" s="51">
        <f t="shared" si="573"/>
        <v>0</v>
      </c>
      <c r="BU134" s="51">
        <f t="shared" ref="BU134:CD143" si="574">BT133</f>
        <v>0</v>
      </c>
      <c r="BV134" s="51">
        <f t="shared" si="574"/>
        <v>0</v>
      </c>
      <c r="BW134" s="51">
        <f t="shared" si="574"/>
        <v>0</v>
      </c>
      <c r="BX134" s="51">
        <f t="shared" si="574"/>
        <v>0</v>
      </c>
      <c r="BY134" s="51">
        <f t="shared" si="574"/>
        <v>0</v>
      </c>
      <c r="BZ134" s="51">
        <f t="shared" si="574"/>
        <v>0</v>
      </c>
      <c r="CA134" s="51">
        <f t="shared" si="574"/>
        <v>0</v>
      </c>
      <c r="CB134" s="51">
        <f t="shared" si="574"/>
        <v>0</v>
      </c>
      <c r="CC134" s="51">
        <f t="shared" si="574"/>
        <v>0</v>
      </c>
      <c r="CD134" s="51">
        <f t="shared" si="574"/>
        <v>0</v>
      </c>
      <c r="CE134" s="51">
        <f t="shared" ref="CE134:CN143" si="575">CD133</f>
        <v>0</v>
      </c>
      <c r="CF134" s="51">
        <f t="shared" si="575"/>
        <v>0</v>
      </c>
      <c r="CG134" s="51">
        <f t="shared" si="575"/>
        <v>0</v>
      </c>
      <c r="CH134" s="51">
        <f t="shared" si="575"/>
        <v>0</v>
      </c>
      <c r="CI134" s="51">
        <f t="shared" si="575"/>
        <v>0</v>
      </c>
      <c r="CJ134" s="51">
        <f t="shared" si="575"/>
        <v>0</v>
      </c>
      <c r="CK134" s="51">
        <f t="shared" si="575"/>
        <v>0</v>
      </c>
      <c r="CL134" s="51">
        <f t="shared" si="575"/>
        <v>0</v>
      </c>
      <c r="CM134" s="51">
        <f t="shared" si="575"/>
        <v>0</v>
      </c>
      <c r="CN134" s="51">
        <f t="shared" si="575"/>
        <v>0</v>
      </c>
      <c r="CO134" s="51">
        <f t="shared" ref="CO134:CX143" si="576">CN133</f>
        <v>0</v>
      </c>
      <c r="CP134" s="51">
        <f t="shared" si="576"/>
        <v>0</v>
      </c>
      <c r="CQ134" s="51">
        <f t="shared" si="576"/>
        <v>0</v>
      </c>
      <c r="CR134" s="51">
        <f t="shared" si="576"/>
        <v>0</v>
      </c>
      <c r="CS134" s="51">
        <f t="shared" si="576"/>
        <v>0</v>
      </c>
      <c r="CT134" s="51">
        <f t="shared" si="576"/>
        <v>0</v>
      </c>
      <c r="CU134" s="51">
        <f t="shared" si="576"/>
        <v>0</v>
      </c>
      <c r="CV134" s="51">
        <f t="shared" si="576"/>
        <v>0</v>
      </c>
      <c r="CW134" s="51">
        <f t="shared" si="576"/>
        <v>0</v>
      </c>
      <c r="CX134" s="51">
        <f t="shared" si="576"/>
        <v>0</v>
      </c>
      <c r="CY134" s="51">
        <f t="shared" ref="CY134:DH143" si="577">CX133</f>
        <v>0</v>
      </c>
      <c r="CZ134" s="51">
        <f t="shared" si="577"/>
        <v>0</v>
      </c>
      <c r="DA134" s="51">
        <f t="shared" si="577"/>
        <v>0</v>
      </c>
      <c r="DB134" s="51">
        <f t="shared" si="577"/>
        <v>0</v>
      </c>
      <c r="DC134" s="51">
        <f t="shared" si="577"/>
        <v>0</v>
      </c>
      <c r="DD134" s="51">
        <f t="shared" si="577"/>
        <v>0</v>
      </c>
      <c r="DE134" s="51">
        <f t="shared" si="577"/>
        <v>0</v>
      </c>
      <c r="DF134" s="51">
        <f t="shared" si="577"/>
        <v>0</v>
      </c>
      <c r="DG134" s="51">
        <f t="shared" si="577"/>
        <v>0</v>
      </c>
      <c r="DH134" s="51">
        <f t="shared" si="577"/>
        <v>0</v>
      </c>
      <c r="DI134" s="51">
        <f t="shared" ref="DI134:DR143" si="578">DH133</f>
        <v>0</v>
      </c>
      <c r="DJ134" s="51">
        <f t="shared" si="578"/>
        <v>0</v>
      </c>
      <c r="DK134" s="51">
        <f t="shared" si="578"/>
        <v>0</v>
      </c>
      <c r="DL134" s="51">
        <f t="shared" si="578"/>
        <v>0</v>
      </c>
      <c r="DM134" s="51">
        <f t="shared" si="578"/>
        <v>0</v>
      </c>
      <c r="DN134" s="51">
        <f t="shared" si="578"/>
        <v>0</v>
      </c>
      <c r="DO134" s="51">
        <f t="shared" si="578"/>
        <v>0</v>
      </c>
      <c r="DP134" s="51">
        <f t="shared" si="578"/>
        <v>0</v>
      </c>
      <c r="DQ134" s="51">
        <f t="shared" si="578"/>
        <v>0</v>
      </c>
      <c r="DR134" s="51">
        <f t="shared" si="578"/>
        <v>0</v>
      </c>
      <c r="DS134" s="51">
        <f t="shared" ref="DS134:EB143" si="579">DR133</f>
        <v>0</v>
      </c>
      <c r="DT134" s="51">
        <f t="shared" si="579"/>
        <v>0</v>
      </c>
      <c r="DU134" s="51">
        <f t="shared" si="579"/>
        <v>0</v>
      </c>
      <c r="DV134" s="51">
        <f t="shared" si="579"/>
        <v>0</v>
      </c>
      <c r="DW134" s="51">
        <f t="shared" si="579"/>
        <v>0</v>
      </c>
      <c r="DX134" s="51">
        <f t="shared" si="579"/>
        <v>0</v>
      </c>
      <c r="DY134" s="51">
        <f t="shared" si="579"/>
        <v>0</v>
      </c>
      <c r="DZ134" s="51">
        <f t="shared" si="579"/>
        <v>0</v>
      </c>
      <c r="EA134" s="51">
        <f t="shared" si="579"/>
        <v>0</v>
      </c>
      <c r="EB134" s="51">
        <f t="shared" si="579"/>
        <v>0</v>
      </c>
      <c r="EC134" s="51">
        <f t="shared" ref="EC134:EL143" si="580">EB133</f>
        <v>0</v>
      </c>
      <c r="ED134" s="51">
        <f t="shared" si="580"/>
        <v>0</v>
      </c>
      <c r="EE134" s="51">
        <f t="shared" si="580"/>
        <v>0</v>
      </c>
      <c r="EF134" s="51">
        <f t="shared" si="580"/>
        <v>0</v>
      </c>
      <c r="EG134" s="51">
        <f t="shared" si="580"/>
        <v>0</v>
      </c>
      <c r="EH134" s="51">
        <f t="shared" si="580"/>
        <v>0</v>
      </c>
      <c r="EI134" s="51">
        <f t="shared" si="580"/>
        <v>0</v>
      </c>
      <c r="EJ134" s="51">
        <f t="shared" si="580"/>
        <v>0</v>
      </c>
      <c r="EK134" s="51">
        <f t="shared" si="580"/>
        <v>0</v>
      </c>
      <c r="EL134" s="51">
        <f t="shared" si="580"/>
        <v>0</v>
      </c>
      <c r="EM134" s="51">
        <f t="shared" ref="EM134:EV143" si="581">EL133</f>
        <v>1.4372901692793086E-5</v>
      </c>
      <c r="EN134" s="51">
        <f t="shared" si="581"/>
        <v>2.7857067307628778E-5</v>
      </c>
      <c r="EO134" s="51">
        <f t="shared" si="581"/>
        <v>4.1075027703360157E-5</v>
      </c>
      <c r="EP134" s="51">
        <f t="shared" si="581"/>
        <v>5.9699549011322866E-5</v>
      </c>
      <c r="EQ134" s="51">
        <f t="shared" si="581"/>
        <v>8.7540741517313391E-5</v>
      </c>
      <c r="ER134" s="51">
        <f t="shared" si="581"/>
        <v>1.2837388479443857E-4</v>
      </c>
      <c r="ES134" s="51">
        <f t="shared" si="581"/>
        <v>1.8776725283595457E-4</v>
      </c>
      <c r="ET134" s="51">
        <f t="shared" si="581"/>
        <v>2.7490993918839258E-4</v>
      </c>
      <c r="EU134" s="51">
        <f t="shared" si="581"/>
        <v>4.0443968208431289E-4</v>
      </c>
      <c r="EV134" s="51">
        <f t="shared" si="581"/>
        <v>5.9827068957529241E-4</v>
      </c>
      <c r="EW134" s="51">
        <f t="shared" ref="EW134:FF143" si="582">EV133</f>
        <v>8.8742146466493359E-4</v>
      </c>
      <c r="EX134" s="51">
        <f t="shared" si="582"/>
        <v>1.3138426304416823E-3</v>
      </c>
      <c r="EY134" s="51">
        <f t="shared" si="582"/>
        <v>1.9322447552118155E-3</v>
      </c>
      <c r="EZ134" s="51">
        <f t="shared" si="582"/>
        <v>2.9578823769679957E-3</v>
      </c>
      <c r="FA134" s="51">
        <f t="shared" si="582"/>
        <v>4.3725776573519236E-3</v>
      </c>
      <c r="FB134" s="51">
        <f t="shared" si="582"/>
        <v>5.6037913669719245E-3</v>
      </c>
      <c r="FC134" s="51">
        <f t="shared" si="582"/>
        <v>6.0067150249743864E-3</v>
      </c>
      <c r="FD134" s="51">
        <f t="shared" si="582"/>
        <v>5.0334268353983951E-3</v>
      </c>
      <c r="FE134" s="51">
        <f t="shared" si="582"/>
        <v>2.648818732339102E-3</v>
      </c>
      <c r="FF134" s="51">
        <f t="shared" si="582"/>
        <v>7.6072713075802073E-4</v>
      </c>
      <c r="FG134" s="51">
        <f t="shared" ref="FG134:FP143" si="583">FF133</f>
        <v>0</v>
      </c>
      <c r="FH134" s="51">
        <f t="shared" si="583"/>
        <v>0</v>
      </c>
      <c r="FI134" s="51">
        <f t="shared" si="583"/>
        <v>0</v>
      </c>
      <c r="FJ134" s="51">
        <f t="shared" si="583"/>
        <v>0</v>
      </c>
      <c r="FK134" s="51">
        <f t="shared" si="583"/>
        <v>0</v>
      </c>
      <c r="FL134" s="51">
        <f t="shared" si="583"/>
        <v>0</v>
      </c>
      <c r="FM134" s="51">
        <f t="shared" si="583"/>
        <v>0</v>
      </c>
      <c r="FN134" s="51">
        <f t="shared" si="583"/>
        <v>0</v>
      </c>
      <c r="FO134" s="51">
        <f t="shared" si="583"/>
        <v>0</v>
      </c>
      <c r="FP134" s="51">
        <f t="shared" si="583"/>
        <v>0</v>
      </c>
      <c r="FQ134" s="51">
        <f t="shared" ref="FQ134:FZ143" si="584">FP133</f>
        <v>0</v>
      </c>
      <c r="FR134" s="51">
        <f t="shared" si="584"/>
        <v>0</v>
      </c>
      <c r="FS134" s="51">
        <f t="shared" si="584"/>
        <v>0</v>
      </c>
      <c r="FT134" s="51">
        <f t="shared" si="584"/>
        <v>0</v>
      </c>
      <c r="FU134" s="51">
        <f t="shared" si="584"/>
        <v>0</v>
      </c>
      <c r="FV134" s="51">
        <f t="shared" si="584"/>
        <v>0</v>
      </c>
      <c r="FW134" s="51">
        <f t="shared" si="584"/>
        <v>0</v>
      </c>
      <c r="FX134" s="51">
        <f t="shared" si="584"/>
        <v>0</v>
      </c>
      <c r="FY134" s="51">
        <f t="shared" si="584"/>
        <v>0</v>
      </c>
      <c r="FZ134" s="51">
        <f t="shared" si="584"/>
        <v>0</v>
      </c>
      <c r="GA134" s="51">
        <f t="shared" ref="GA134:GJ143" si="585">FZ133</f>
        <v>0</v>
      </c>
      <c r="GB134" s="51">
        <f t="shared" si="585"/>
        <v>0</v>
      </c>
      <c r="GC134" s="51">
        <f t="shared" si="585"/>
        <v>0</v>
      </c>
      <c r="GD134" s="51">
        <f t="shared" si="585"/>
        <v>0</v>
      </c>
      <c r="GE134" s="51">
        <f t="shared" si="585"/>
        <v>0</v>
      </c>
      <c r="GF134" s="51">
        <f t="shared" si="585"/>
        <v>0</v>
      </c>
      <c r="GG134" s="51">
        <f t="shared" si="585"/>
        <v>0</v>
      </c>
      <c r="GH134" s="51">
        <f t="shared" si="585"/>
        <v>0</v>
      </c>
      <c r="GI134" s="51">
        <f t="shared" si="585"/>
        <v>0</v>
      </c>
      <c r="GJ134" s="51">
        <f t="shared" si="585"/>
        <v>0</v>
      </c>
      <c r="GK134" s="51">
        <f t="shared" ref="GK134:GT143" si="586">GJ133</f>
        <v>0</v>
      </c>
      <c r="GL134" s="51">
        <f t="shared" si="586"/>
        <v>0</v>
      </c>
      <c r="GM134" s="51">
        <f t="shared" si="586"/>
        <v>0</v>
      </c>
      <c r="GN134" s="51">
        <f t="shared" si="586"/>
        <v>0</v>
      </c>
      <c r="GO134" s="51">
        <f t="shared" si="586"/>
        <v>0</v>
      </c>
      <c r="GP134" s="51">
        <f t="shared" si="586"/>
        <v>0</v>
      </c>
      <c r="GQ134" s="51">
        <f t="shared" si="586"/>
        <v>0</v>
      </c>
      <c r="GR134" s="51">
        <f t="shared" si="586"/>
        <v>0</v>
      </c>
      <c r="GS134" s="51">
        <f t="shared" si="586"/>
        <v>0</v>
      </c>
      <c r="GT134" s="51">
        <f t="shared" si="586"/>
        <v>0</v>
      </c>
      <c r="GU134" s="51">
        <f t="shared" ref="GU134:HD143" si="587">GT133</f>
        <v>0</v>
      </c>
      <c r="GV134" s="51">
        <f t="shared" si="587"/>
        <v>0</v>
      </c>
      <c r="GW134" s="51">
        <f t="shared" si="587"/>
        <v>0</v>
      </c>
      <c r="GX134" s="51">
        <f t="shared" si="587"/>
        <v>0</v>
      </c>
      <c r="GY134" s="51">
        <f t="shared" si="587"/>
        <v>0</v>
      </c>
      <c r="GZ134" s="51">
        <f t="shared" si="587"/>
        <v>0</v>
      </c>
      <c r="HA134" s="51">
        <f t="shared" si="587"/>
        <v>0</v>
      </c>
      <c r="HB134" s="51">
        <f t="shared" si="587"/>
        <v>0</v>
      </c>
      <c r="HC134" s="51">
        <f t="shared" si="587"/>
        <v>0</v>
      </c>
      <c r="HD134" s="51">
        <f t="shared" si="587"/>
        <v>0</v>
      </c>
      <c r="HE134" s="51">
        <f t="shared" ref="HE134:HP143" si="588">HD133</f>
        <v>0</v>
      </c>
      <c r="HF134" s="51">
        <f t="shared" si="588"/>
        <v>0</v>
      </c>
      <c r="HG134" s="51">
        <f t="shared" si="588"/>
        <v>0</v>
      </c>
      <c r="HH134" s="51">
        <f t="shared" si="588"/>
        <v>0</v>
      </c>
      <c r="HI134" s="51">
        <f t="shared" si="588"/>
        <v>0</v>
      </c>
      <c r="HJ134" s="51">
        <f t="shared" si="588"/>
        <v>0</v>
      </c>
      <c r="HK134" s="51">
        <f t="shared" si="588"/>
        <v>0</v>
      </c>
      <c r="HL134" s="51">
        <f t="shared" si="588"/>
        <v>0</v>
      </c>
      <c r="HM134" s="51">
        <f t="shared" si="588"/>
        <v>0</v>
      </c>
      <c r="HN134" s="51">
        <f t="shared" si="588"/>
        <v>0</v>
      </c>
      <c r="HO134" s="51">
        <f t="shared" si="588"/>
        <v>0</v>
      </c>
      <c r="HP134" s="51">
        <f t="shared" si="588"/>
        <v>0</v>
      </c>
      <c r="HR134" s="46">
        <v>131</v>
      </c>
      <c r="HS134" s="49">
        <f t="shared" si="566"/>
        <v>655</v>
      </c>
      <c r="HT134" s="52" t="str">
        <f t="shared" si="567"/>
        <v/>
      </c>
      <c r="HU134" s="63">
        <f t="shared" si="568"/>
        <v>0</v>
      </c>
      <c r="HV134" s="50">
        <f t="shared" si="475"/>
        <v>0</v>
      </c>
      <c r="HW134" s="50" t="str">
        <f t="shared" si="562"/>
        <v>10:55</v>
      </c>
      <c r="HX134" s="50">
        <v>0</v>
      </c>
      <c r="HY134" s="62">
        <f>HY133+HX134*Escenario1!$D$15*0.06</f>
        <v>468.72665229745769</v>
      </c>
      <c r="HZ134" s="50">
        <f t="shared" si="569"/>
        <v>0</v>
      </c>
      <c r="IA134" s="64">
        <f>IA133+HZ134*Escenario1!$D$15*0.06</f>
        <v>258.16395932323189</v>
      </c>
      <c r="IB134" s="54"/>
      <c r="IC134" s="47">
        <v>132</v>
      </c>
      <c r="ID134" s="48">
        <f t="shared" si="563"/>
        <v>0</v>
      </c>
      <c r="IE134" s="48">
        <f t="shared" ref="IE134:IN143" si="589">ID133</f>
        <v>0</v>
      </c>
      <c r="IF134" s="48">
        <f t="shared" si="589"/>
        <v>0</v>
      </c>
      <c r="IG134" s="48">
        <f t="shared" si="589"/>
        <v>0</v>
      </c>
      <c r="IH134" s="48">
        <f t="shared" si="589"/>
        <v>0</v>
      </c>
      <c r="II134" s="48">
        <f t="shared" si="589"/>
        <v>0</v>
      </c>
      <c r="IJ134" s="48">
        <f t="shared" si="589"/>
        <v>0</v>
      </c>
      <c r="IK134" s="48">
        <f t="shared" si="589"/>
        <v>0</v>
      </c>
      <c r="IL134" s="48">
        <f t="shared" si="589"/>
        <v>0</v>
      </c>
      <c r="IM134" s="48">
        <f t="shared" si="589"/>
        <v>0</v>
      </c>
      <c r="IN134" s="48">
        <f t="shared" si="589"/>
        <v>0</v>
      </c>
      <c r="IO134" s="48">
        <f t="shared" ref="IO134:IX143" si="590">IN133</f>
        <v>0</v>
      </c>
      <c r="IP134" s="48">
        <f t="shared" si="590"/>
        <v>0</v>
      </c>
      <c r="IQ134" s="48">
        <f t="shared" si="590"/>
        <v>0</v>
      </c>
      <c r="IR134" s="48">
        <f t="shared" si="590"/>
        <v>0</v>
      </c>
      <c r="IS134" s="48">
        <f t="shared" si="590"/>
        <v>0</v>
      </c>
      <c r="IT134" s="48">
        <f t="shared" si="590"/>
        <v>0</v>
      </c>
      <c r="IU134" s="48">
        <f t="shared" si="590"/>
        <v>0</v>
      </c>
      <c r="IV134" s="48">
        <f t="shared" si="590"/>
        <v>0</v>
      </c>
      <c r="IW134" s="48">
        <f t="shared" si="590"/>
        <v>0</v>
      </c>
      <c r="IX134" s="48">
        <f t="shared" si="590"/>
        <v>0</v>
      </c>
      <c r="IY134" s="48">
        <f t="shared" ref="IY134:JH143" si="591">IX133</f>
        <v>0</v>
      </c>
      <c r="IZ134" s="48">
        <f t="shared" si="591"/>
        <v>0</v>
      </c>
      <c r="JA134" s="48">
        <f t="shared" si="591"/>
        <v>0</v>
      </c>
      <c r="JB134" s="48">
        <f t="shared" si="591"/>
        <v>0</v>
      </c>
      <c r="JC134" s="48">
        <f t="shared" si="591"/>
        <v>0</v>
      </c>
      <c r="JD134" s="48">
        <f t="shared" si="591"/>
        <v>0</v>
      </c>
      <c r="JE134" s="48">
        <f t="shared" si="591"/>
        <v>0</v>
      </c>
      <c r="JF134" s="48">
        <f t="shared" si="591"/>
        <v>0</v>
      </c>
      <c r="JG134" s="48">
        <f t="shared" si="591"/>
        <v>0</v>
      </c>
      <c r="JH134" s="48">
        <f t="shared" si="591"/>
        <v>0</v>
      </c>
      <c r="JI134" s="48">
        <f t="shared" ref="JI134:JR143" si="592">JH133</f>
        <v>0</v>
      </c>
      <c r="JJ134" s="48">
        <f t="shared" si="592"/>
        <v>0</v>
      </c>
      <c r="JK134" s="48">
        <f t="shared" si="592"/>
        <v>0</v>
      </c>
      <c r="JL134" s="48">
        <f t="shared" si="592"/>
        <v>0</v>
      </c>
      <c r="JM134" s="48">
        <f t="shared" si="592"/>
        <v>0</v>
      </c>
      <c r="JN134" s="48">
        <f t="shared" si="592"/>
        <v>0</v>
      </c>
      <c r="JO134" s="48">
        <f t="shared" si="592"/>
        <v>0</v>
      </c>
      <c r="JP134" s="48">
        <f t="shared" si="592"/>
        <v>0</v>
      </c>
      <c r="JQ134" s="48">
        <f t="shared" si="592"/>
        <v>0</v>
      </c>
      <c r="JR134" s="48">
        <f t="shared" si="592"/>
        <v>0</v>
      </c>
      <c r="JS134" s="48">
        <f t="shared" ref="JS134:KB143" si="593">JR133</f>
        <v>0</v>
      </c>
      <c r="JT134" s="48">
        <f t="shared" si="593"/>
        <v>0</v>
      </c>
      <c r="JU134" s="48">
        <f t="shared" si="593"/>
        <v>0</v>
      </c>
      <c r="JV134" s="48">
        <f t="shared" si="593"/>
        <v>0</v>
      </c>
      <c r="JW134" s="48">
        <f t="shared" si="593"/>
        <v>0</v>
      </c>
      <c r="JX134" s="48">
        <f t="shared" si="593"/>
        <v>0</v>
      </c>
      <c r="JY134" s="48">
        <f t="shared" si="593"/>
        <v>0</v>
      </c>
      <c r="JZ134" s="48">
        <f t="shared" si="593"/>
        <v>0</v>
      </c>
      <c r="KA134" s="48">
        <f t="shared" si="593"/>
        <v>0</v>
      </c>
      <c r="KB134" s="48">
        <f t="shared" si="593"/>
        <v>0</v>
      </c>
      <c r="KC134" s="48">
        <f t="shared" ref="KC134:KL143" si="594">KB133</f>
        <v>0</v>
      </c>
      <c r="KD134" s="48">
        <f t="shared" si="594"/>
        <v>0</v>
      </c>
      <c r="KE134" s="48">
        <f t="shared" si="594"/>
        <v>0</v>
      </c>
      <c r="KF134" s="48">
        <f t="shared" si="594"/>
        <v>0</v>
      </c>
      <c r="KG134" s="48">
        <f t="shared" si="594"/>
        <v>0</v>
      </c>
      <c r="KH134" s="48">
        <f t="shared" si="594"/>
        <v>0</v>
      </c>
      <c r="KI134" s="48">
        <f t="shared" si="594"/>
        <v>0</v>
      </c>
      <c r="KJ134" s="48">
        <f t="shared" si="594"/>
        <v>0</v>
      </c>
      <c r="KK134" s="48">
        <f t="shared" si="594"/>
        <v>0</v>
      </c>
      <c r="KL134" s="48">
        <f t="shared" si="594"/>
        <v>0</v>
      </c>
      <c r="KM134" s="48">
        <f t="shared" ref="KM134:KV143" si="595">KL133</f>
        <v>0</v>
      </c>
      <c r="KN134" s="48">
        <f t="shared" si="595"/>
        <v>0</v>
      </c>
      <c r="KO134" s="48">
        <f t="shared" si="595"/>
        <v>0</v>
      </c>
      <c r="KP134" s="48">
        <f t="shared" si="595"/>
        <v>0</v>
      </c>
      <c r="KQ134" s="48">
        <f t="shared" si="595"/>
        <v>0</v>
      </c>
      <c r="KR134" s="48">
        <f t="shared" si="595"/>
        <v>0</v>
      </c>
      <c r="KS134" s="48">
        <f t="shared" si="595"/>
        <v>0</v>
      </c>
      <c r="KT134" s="48">
        <f t="shared" si="595"/>
        <v>0</v>
      </c>
      <c r="KU134" s="48">
        <f t="shared" si="595"/>
        <v>0</v>
      </c>
      <c r="KV134" s="48">
        <f t="shared" si="595"/>
        <v>0</v>
      </c>
      <c r="KW134" s="48">
        <f t="shared" ref="KW134:LF143" si="596">KV133</f>
        <v>0</v>
      </c>
      <c r="KX134" s="48">
        <f t="shared" si="596"/>
        <v>0</v>
      </c>
      <c r="KY134" s="48">
        <f t="shared" si="596"/>
        <v>0</v>
      </c>
      <c r="KZ134" s="48">
        <f t="shared" si="596"/>
        <v>0</v>
      </c>
      <c r="LA134" s="48">
        <f t="shared" si="596"/>
        <v>0</v>
      </c>
      <c r="LB134" s="48">
        <f t="shared" si="596"/>
        <v>0</v>
      </c>
      <c r="LC134" s="48">
        <f t="shared" si="596"/>
        <v>0</v>
      </c>
      <c r="LD134" s="48">
        <f t="shared" si="596"/>
        <v>0</v>
      </c>
      <c r="LE134" s="48">
        <f t="shared" si="596"/>
        <v>0</v>
      </c>
      <c r="LF134" s="48">
        <f t="shared" si="596"/>
        <v>0</v>
      </c>
      <c r="LG134" s="48">
        <f t="shared" ref="LG134:LP143" si="597">LF133</f>
        <v>0</v>
      </c>
      <c r="LH134" s="48">
        <f t="shared" si="597"/>
        <v>0</v>
      </c>
      <c r="LI134" s="48">
        <f t="shared" si="597"/>
        <v>0</v>
      </c>
      <c r="LJ134" s="48">
        <f t="shared" si="597"/>
        <v>0</v>
      </c>
      <c r="LK134" s="48">
        <f t="shared" si="597"/>
        <v>0</v>
      </c>
      <c r="LL134" s="48">
        <f t="shared" si="597"/>
        <v>0</v>
      </c>
      <c r="LM134" s="48">
        <f t="shared" si="597"/>
        <v>0</v>
      </c>
      <c r="LN134" s="48">
        <f t="shared" si="597"/>
        <v>0</v>
      </c>
      <c r="LO134" s="48">
        <f t="shared" si="597"/>
        <v>0</v>
      </c>
      <c r="LP134" s="48">
        <f t="shared" si="597"/>
        <v>0</v>
      </c>
      <c r="LQ134" s="48">
        <f t="shared" ref="LQ134:LZ143" si="598">LP133</f>
        <v>0</v>
      </c>
      <c r="LR134" s="48">
        <f t="shared" si="598"/>
        <v>0</v>
      </c>
      <c r="LS134" s="48">
        <f t="shared" si="598"/>
        <v>0</v>
      </c>
      <c r="LT134" s="48">
        <f t="shared" si="598"/>
        <v>0</v>
      </c>
      <c r="LU134" s="48">
        <f t="shared" si="598"/>
        <v>0</v>
      </c>
      <c r="LV134" s="48">
        <f t="shared" si="598"/>
        <v>0</v>
      </c>
      <c r="LW134" s="48">
        <f t="shared" si="598"/>
        <v>0</v>
      </c>
      <c r="LX134" s="48">
        <f t="shared" si="598"/>
        <v>0</v>
      </c>
      <c r="LY134" s="48">
        <f t="shared" si="598"/>
        <v>0</v>
      </c>
      <c r="LZ134" s="48">
        <f t="shared" si="598"/>
        <v>0</v>
      </c>
      <c r="MA134" s="48">
        <f t="shared" ref="MA134:MJ143" si="599">LZ133</f>
        <v>0</v>
      </c>
      <c r="MB134" s="48">
        <f t="shared" si="599"/>
        <v>0</v>
      </c>
      <c r="MC134" s="48">
        <f t="shared" si="599"/>
        <v>0</v>
      </c>
      <c r="MD134" s="48">
        <f t="shared" si="599"/>
        <v>0</v>
      </c>
      <c r="ME134" s="48">
        <f t="shared" si="599"/>
        <v>0</v>
      </c>
      <c r="MF134" s="48">
        <f t="shared" si="599"/>
        <v>0</v>
      </c>
      <c r="MG134" s="48">
        <f t="shared" si="599"/>
        <v>0</v>
      </c>
      <c r="MH134" s="48">
        <f t="shared" si="599"/>
        <v>0</v>
      </c>
      <c r="MI134" s="48">
        <f t="shared" si="599"/>
        <v>0</v>
      </c>
      <c r="MJ134" s="48">
        <f t="shared" si="599"/>
        <v>0</v>
      </c>
      <c r="MK134" s="48">
        <f t="shared" ref="MK134:MT143" si="600">MJ133</f>
        <v>0</v>
      </c>
      <c r="ML134" s="48">
        <f t="shared" si="600"/>
        <v>0</v>
      </c>
      <c r="MM134" s="48">
        <f t="shared" si="600"/>
        <v>0</v>
      </c>
      <c r="MN134" s="48">
        <f t="shared" si="600"/>
        <v>0</v>
      </c>
      <c r="MO134" s="48">
        <f t="shared" si="600"/>
        <v>0</v>
      </c>
      <c r="MP134" s="48">
        <f t="shared" si="600"/>
        <v>0</v>
      </c>
      <c r="MQ134" s="48">
        <f t="shared" si="600"/>
        <v>0</v>
      </c>
      <c r="MR134" s="48">
        <f t="shared" si="600"/>
        <v>0</v>
      </c>
      <c r="MS134" s="48">
        <f t="shared" si="600"/>
        <v>0</v>
      </c>
      <c r="MT134" s="48">
        <f t="shared" si="600"/>
        <v>0</v>
      </c>
      <c r="MU134" s="48">
        <f t="shared" ref="MU134:ND143" si="601">MT133</f>
        <v>0</v>
      </c>
      <c r="MV134" s="48">
        <f t="shared" si="601"/>
        <v>4.4751983576649488E-5</v>
      </c>
      <c r="MW134" s="48">
        <f t="shared" si="601"/>
        <v>1.1151658490373781E-4</v>
      </c>
      <c r="MX134" s="48">
        <f t="shared" si="601"/>
        <v>2.5595687974807398E-4</v>
      </c>
      <c r="MY134" s="48">
        <f t="shared" si="601"/>
        <v>5.8604981628922268E-4</v>
      </c>
      <c r="MZ134" s="48">
        <f t="shared" si="601"/>
        <v>1.3658629589843377E-3</v>
      </c>
      <c r="NA134" s="48">
        <f t="shared" si="601"/>
        <v>3.2093238342923826E-3</v>
      </c>
      <c r="NB134" s="48">
        <f t="shared" si="601"/>
        <v>7.8504339864859992E-3</v>
      </c>
      <c r="NC134" s="48">
        <f t="shared" si="601"/>
        <v>1.2976985830460603E-2</v>
      </c>
      <c r="ND134" s="48">
        <f t="shared" si="601"/>
        <v>6.7154609757989992E-3</v>
      </c>
      <c r="NE134" s="48">
        <f t="shared" ref="NE134:NN143" si="602">ND133</f>
        <v>0</v>
      </c>
      <c r="NF134" s="48">
        <f t="shared" si="602"/>
        <v>0</v>
      </c>
      <c r="NG134" s="48">
        <f t="shared" si="602"/>
        <v>0</v>
      </c>
      <c r="NH134" s="48">
        <f t="shared" si="602"/>
        <v>0</v>
      </c>
      <c r="NI134" s="48">
        <f t="shared" si="602"/>
        <v>0</v>
      </c>
      <c r="NJ134" s="48">
        <f t="shared" si="602"/>
        <v>0</v>
      </c>
      <c r="NK134" s="48">
        <f t="shared" si="602"/>
        <v>0</v>
      </c>
      <c r="NL134" s="48">
        <f t="shared" si="602"/>
        <v>0</v>
      </c>
      <c r="NM134" s="48">
        <f t="shared" si="602"/>
        <v>0</v>
      </c>
      <c r="NN134" s="48">
        <f t="shared" si="602"/>
        <v>0</v>
      </c>
      <c r="NO134" s="48">
        <f t="shared" ref="NO134:NX143" si="603">NN133</f>
        <v>0</v>
      </c>
      <c r="NP134" s="48">
        <f t="shared" si="603"/>
        <v>0</v>
      </c>
      <c r="NQ134" s="48">
        <f t="shared" si="603"/>
        <v>0</v>
      </c>
      <c r="NR134" s="48">
        <f t="shared" si="603"/>
        <v>0</v>
      </c>
      <c r="NS134" s="48">
        <f t="shared" si="603"/>
        <v>0</v>
      </c>
      <c r="NT134" s="48">
        <f t="shared" si="603"/>
        <v>0</v>
      </c>
      <c r="NU134" s="48">
        <f t="shared" si="603"/>
        <v>0</v>
      </c>
      <c r="NV134" s="48">
        <f t="shared" si="603"/>
        <v>0</v>
      </c>
      <c r="NW134" s="48">
        <f t="shared" si="603"/>
        <v>0</v>
      </c>
      <c r="NX134" s="48">
        <f t="shared" si="603"/>
        <v>0</v>
      </c>
      <c r="NY134" s="48">
        <f t="shared" ref="NY134:OH143" si="604">NX133</f>
        <v>0</v>
      </c>
      <c r="NZ134" s="48">
        <f t="shared" si="604"/>
        <v>0</v>
      </c>
      <c r="OA134" s="48">
        <f t="shared" si="604"/>
        <v>0</v>
      </c>
      <c r="OB134" s="48">
        <f t="shared" si="604"/>
        <v>0</v>
      </c>
      <c r="OC134" s="48">
        <f t="shared" si="604"/>
        <v>0</v>
      </c>
      <c r="OD134" s="48">
        <f t="shared" si="604"/>
        <v>0</v>
      </c>
      <c r="OE134" s="48">
        <f t="shared" si="604"/>
        <v>0</v>
      </c>
      <c r="OF134" s="48">
        <f t="shared" si="604"/>
        <v>0</v>
      </c>
      <c r="OG134" s="48">
        <f t="shared" si="604"/>
        <v>0</v>
      </c>
      <c r="OH134" s="48">
        <f t="shared" si="604"/>
        <v>0</v>
      </c>
      <c r="OI134" s="48">
        <f t="shared" ref="OI134:OR143" si="605">OH133</f>
        <v>0</v>
      </c>
      <c r="OJ134" s="48">
        <f t="shared" si="605"/>
        <v>0</v>
      </c>
      <c r="OK134" s="48">
        <f t="shared" si="605"/>
        <v>0</v>
      </c>
      <c r="OL134" s="48">
        <f t="shared" si="605"/>
        <v>0</v>
      </c>
      <c r="OM134" s="48">
        <f t="shared" si="605"/>
        <v>0</v>
      </c>
      <c r="ON134" s="48">
        <f t="shared" si="605"/>
        <v>0</v>
      </c>
      <c r="OO134" s="48">
        <f t="shared" si="605"/>
        <v>0</v>
      </c>
      <c r="OP134" s="48">
        <f t="shared" si="605"/>
        <v>0</v>
      </c>
      <c r="OQ134" s="48">
        <f t="shared" si="605"/>
        <v>0</v>
      </c>
      <c r="OR134" s="48">
        <f t="shared" si="605"/>
        <v>0</v>
      </c>
      <c r="OS134" s="48">
        <f t="shared" ref="OS134:PB143" si="606">OR133</f>
        <v>0</v>
      </c>
      <c r="OT134" s="48">
        <f t="shared" si="606"/>
        <v>0</v>
      </c>
      <c r="OU134" s="48">
        <f t="shared" si="606"/>
        <v>0</v>
      </c>
      <c r="OV134" s="48">
        <f t="shared" si="606"/>
        <v>0</v>
      </c>
      <c r="OW134" s="48">
        <f t="shared" si="606"/>
        <v>0</v>
      </c>
      <c r="OX134" s="48">
        <f t="shared" si="606"/>
        <v>0</v>
      </c>
      <c r="OY134" s="48">
        <f t="shared" si="606"/>
        <v>0</v>
      </c>
      <c r="OZ134" s="48">
        <f t="shared" si="606"/>
        <v>0</v>
      </c>
      <c r="PA134" s="48">
        <f t="shared" si="606"/>
        <v>0</v>
      </c>
      <c r="PB134" s="48">
        <f t="shared" si="606"/>
        <v>0</v>
      </c>
      <c r="PC134" s="48">
        <f t="shared" ref="PC134:PN143" si="607">PB133</f>
        <v>0</v>
      </c>
      <c r="PD134" s="48">
        <f t="shared" si="607"/>
        <v>0</v>
      </c>
      <c r="PE134" s="48">
        <f t="shared" si="607"/>
        <v>0</v>
      </c>
      <c r="PF134" s="48">
        <f t="shared" si="607"/>
        <v>0</v>
      </c>
      <c r="PG134" s="48">
        <f t="shared" si="607"/>
        <v>0</v>
      </c>
      <c r="PH134" s="48">
        <f t="shared" si="607"/>
        <v>0</v>
      </c>
      <c r="PI134" s="48">
        <f t="shared" si="607"/>
        <v>0</v>
      </c>
      <c r="PJ134" s="48">
        <f t="shared" si="607"/>
        <v>0</v>
      </c>
      <c r="PK134" s="48">
        <f t="shared" si="607"/>
        <v>0</v>
      </c>
      <c r="PL134" s="48">
        <f t="shared" si="607"/>
        <v>0</v>
      </c>
      <c r="PM134" s="48">
        <f t="shared" si="607"/>
        <v>0</v>
      </c>
      <c r="PN134" s="48">
        <f t="shared" si="607"/>
        <v>0</v>
      </c>
    </row>
    <row r="135" spans="1:430" x14ac:dyDescent="0.3">
      <c r="A135" s="67">
        <f>A134+Escenario1!$D$15</f>
        <v>45</v>
      </c>
      <c r="B135" s="20">
        <f>IF(HX12&lt;0,0,Escenario1!HX12)</f>
        <v>76.150386514887998</v>
      </c>
      <c r="C135" s="20">
        <f t="shared" si="558"/>
        <v>55.058361675972201</v>
      </c>
      <c r="D135" s="20">
        <f t="shared" si="552"/>
        <v>22.845115954466397</v>
      </c>
      <c r="E135" s="20">
        <f>ROUND(IF($A135=0,0,$D135+E134-IF($A134=0,0,L134*($A135-$A134)*0.06)),4)</f>
        <v>127.4092</v>
      </c>
      <c r="F135" s="11" cm="1">
        <f t="array" ref="F135">INDEX($A$71:$A$75,MATCH(E135,$B$71:$B$75,1))+(E135-INDEX($B$71:$B$75,MATCH(E135,$B$71:$B$75,1)))*(INDEX($A$71:$A$75,MATCH(E135,$B$71:$B$75,1)+IF(E135&gt;MAX($B$71:$B$75),0,1))-INDEX($A$71:$A$75,MATCH(E135,$B$71:$B$75,1)+IF(E135&gt;MAX($B$71:$B$75),1,0)))/(INDEX($B$71:$B$75,MATCH(E135,$B$71:$B$75,1)+IF(E135&gt;MAX($B$71:$B$75),0,1))-INDEX($B$71:$B$75,MATCH(E135,$B$71:$B$75,1)+IF(E135&gt;MAX($B$71:$B$75),-1,0)))</f>
        <v>1.274092</v>
      </c>
      <c r="G135" s="59">
        <f t="shared" si="553"/>
        <v>57.429581570080686</v>
      </c>
      <c r="H135" s="59">
        <f t="shared" si="554"/>
        <v>0</v>
      </c>
      <c r="I135" s="59">
        <f t="shared" si="555"/>
        <v>0</v>
      </c>
      <c r="J135" s="20">
        <f t="shared" si="556"/>
        <v>57.429581570080686</v>
      </c>
      <c r="K135" s="20">
        <f>IF(OR($H$79&lt;=0,F135-$H$79&lt;=0),0,2/3*(0.602+0.0832*(F135-$H$79)/$H$79)*$I$79*SQRT(2*9.81)*(F135-$H$79+0.0012)^(3/2))*1000</f>
        <v>0</v>
      </c>
      <c r="L135" s="20">
        <f>IF((G135+H135+I135+K135)*($A136-$A135)*0.06&gt;E135,E135/($A136-$A135)/0.06,G135+H135+I135+K135)</f>
        <v>57.429581570080686</v>
      </c>
      <c r="M135" s="20" t="str">
        <f>IF(COUNT($A$126:$A135)&lt;MATCH($E$84,L$126:L$585,0),"",ROUND(L135,2))</f>
        <v/>
      </c>
      <c r="N135" s="20">
        <f>IF($A135=0,0,$D135+N134-IF($A134=0,0,R134*($A135-$A134)*0.06))</f>
        <v>193.57943790064579</v>
      </c>
      <c r="O135" s="11" cm="1">
        <f t="array" ref="O135">INDEX($A$71:$A$75,MATCH(N135,$B$71:$B$75,1))+(N135-INDEX($B$71:$B$75,MATCH(N135,$B$71:$B$75,1)))*(INDEX($A$71:$A$75,MATCH(N135,$B$71:$B$75,1)+1)-INDEX($A$71:$A$75,MATCH(N135,$B$71:$B$75,1)))/(INDEX($B$71:$B$75,MATCH(N135,$B$71:$B$75,1)+1)-INDEX($B$71:$B$75,MATCH(N135,$B$71:$B$75,1)))</f>
        <v>1.9357943790064578</v>
      </c>
      <c r="P135" s="20" cm="1">
        <f t="array" ref="P135">INDEX(Curva_vortex[Caudal (L/s)],MATCH(O135,Curva_vortex[Altura lamina de agua H (m)],1))+(O135-INDEX(Curva_vortex[Altura lamina de agua H (m)],MATCH(O135,Curva_vortex[Altura lamina de agua H (m)],1)))*(INDEX(Curva_vortex[Caudal (L/s)],MATCH(O135,Curva_vortex[Altura lamina de agua H (m)],1)+IF(O135&gt;MAX(Curva_vortex[Altura lamina de agua H (m)]),0,1))-INDEX(Curva_vortex[Caudal (L/s)],MATCH(O135,Curva_vortex[Altura lamina de agua H (m)],1)+IF(O135&gt;MAX(Curva_vortex[Altura lamina de agua H (m)]),-1,0)))/(INDEX(Curva_vortex[Altura lamina de agua H (m)],MATCH(O135,Curva_vortex[Altura lamina de agua H (m)],1)+IF(O135&gt;MAX(Curva_vortex[Altura lamina de agua H (m)]),0,1))-INDEX(Curva_vortex[Altura lamina de agua H (m)],MATCH(O135,Curva_vortex[Altura lamina de agua H (m)],1)+IF(O135&gt;MAX(Curva_vortex[Altura lamina de agua H (m)]),-1,0)))</f>
        <v>19.357943790064578</v>
      </c>
      <c r="Q135" s="20">
        <f t="shared" si="557"/>
        <v>0</v>
      </c>
      <c r="R135" s="20" cm="1">
        <f t="array" ref="R135">INDEX(Curva_vortex[Caudal (L/s)],MATCH(O135,Curva_vortex[Altura lamina de agua H (m)],1))+(O135-INDEX(Curva_vortex[Altura lamina de agua H (m)],MATCH(O135,Curva_vortex[Altura lamina de agua H (m)],1)))*(INDEX(Curva_vortex[Caudal (L/s)],MATCH(O135,Curva_vortex[Altura lamina de agua H (m)],1)+IF(O135&gt;MAX(Curva_vortex[Altura lamina de agua H (m)]),0,1))-INDEX(Curva_vortex[Caudal (L/s)],MATCH(O135,Curva_vortex[Altura lamina de agua H (m)],1)+IF(O135&gt;MAX(Curva_vortex[Altura lamina de agua H (m)]),-1,0)))/(INDEX(Curva_vortex[Altura lamina de agua H (m)],MATCH(O135,Curva_vortex[Altura lamina de agua H (m)],1)+IF(O135&gt;MAX(Curva_vortex[Altura lamina de agua H (m)]),0,1))-INDEX(Curva_vortex[Altura lamina de agua H (m)],MATCH(O135,Curva_vortex[Altura lamina de agua H (m)],1)+IF(O135&gt;MAX(Curva_vortex[Altura lamina de agua H (m)]),-1,0)))+Q135</f>
        <v>19.357943790064578</v>
      </c>
      <c r="S135" s="20" t="str">
        <f>IF(COUNT($A$126:$A135)&lt;MATCH($E$117,R$126:R$585,0),"",ROUND(R135,2))</f>
        <v/>
      </c>
      <c r="W135" s="46">
        <v>132</v>
      </c>
      <c r="X135" s="49">
        <f t="shared" si="564"/>
        <v>660</v>
      </c>
      <c r="Y135" s="52" t="str">
        <f t="shared" si="559"/>
        <v/>
      </c>
      <c r="Z135" s="63">
        <f t="shared" si="560"/>
        <v>0</v>
      </c>
      <c r="AA135" s="50">
        <f t="shared" si="474"/>
        <v>0</v>
      </c>
      <c r="AB135" s="50">
        <v>0</v>
      </c>
      <c r="AC135" s="62">
        <f t="shared" si="565"/>
        <v>211.7758949671387</v>
      </c>
      <c r="AD135" s="54"/>
      <c r="AE135" s="46">
        <v>133</v>
      </c>
      <c r="AF135" s="51">
        <f t="shared" si="561"/>
        <v>0</v>
      </c>
      <c r="AG135" s="51">
        <f t="shared" si="570"/>
        <v>0</v>
      </c>
      <c r="AH135" s="51">
        <f t="shared" si="570"/>
        <v>0</v>
      </c>
      <c r="AI135" s="51">
        <f t="shared" si="570"/>
        <v>0</v>
      </c>
      <c r="AJ135" s="51">
        <f t="shared" si="570"/>
        <v>0</v>
      </c>
      <c r="AK135" s="51">
        <f t="shared" si="570"/>
        <v>0</v>
      </c>
      <c r="AL135" s="51">
        <f t="shared" si="570"/>
        <v>0</v>
      </c>
      <c r="AM135" s="51">
        <f t="shared" si="570"/>
        <v>0</v>
      </c>
      <c r="AN135" s="51">
        <f t="shared" si="570"/>
        <v>0</v>
      </c>
      <c r="AO135" s="51">
        <f t="shared" si="570"/>
        <v>0</v>
      </c>
      <c r="AP135" s="51">
        <f t="shared" si="570"/>
        <v>0</v>
      </c>
      <c r="AQ135" s="51">
        <f t="shared" si="571"/>
        <v>0</v>
      </c>
      <c r="AR135" s="51">
        <f t="shared" si="571"/>
        <v>0</v>
      </c>
      <c r="AS135" s="51">
        <f t="shared" si="571"/>
        <v>0</v>
      </c>
      <c r="AT135" s="51">
        <f t="shared" si="571"/>
        <v>0</v>
      </c>
      <c r="AU135" s="51">
        <f t="shared" si="571"/>
        <v>0</v>
      </c>
      <c r="AV135" s="51">
        <f t="shared" si="571"/>
        <v>0</v>
      </c>
      <c r="AW135" s="51">
        <f t="shared" si="571"/>
        <v>0</v>
      </c>
      <c r="AX135" s="51">
        <f t="shared" si="571"/>
        <v>0</v>
      </c>
      <c r="AY135" s="51">
        <f t="shared" si="571"/>
        <v>0</v>
      </c>
      <c r="AZ135" s="51">
        <f t="shared" si="571"/>
        <v>0</v>
      </c>
      <c r="BA135" s="51">
        <f t="shared" si="572"/>
        <v>0</v>
      </c>
      <c r="BB135" s="51">
        <f t="shared" si="572"/>
        <v>0</v>
      </c>
      <c r="BC135" s="51">
        <f t="shared" si="572"/>
        <v>0</v>
      </c>
      <c r="BD135" s="51">
        <f t="shared" si="572"/>
        <v>0</v>
      </c>
      <c r="BE135" s="51">
        <f t="shared" si="572"/>
        <v>0</v>
      </c>
      <c r="BF135" s="51">
        <f t="shared" si="572"/>
        <v>0</v>
      </c>
      <c r="BG135" s="51">
        <f t="shared" si="572"/>
        <v>0</v>
      </c>
      <c r="BH135" s="51">
        <f t="shared" si="572"/>
        <v>0</v>
      </c>
      <c r="BI135" s="51">
        <f t="shared" si="572"/>
        <v>0</v>
      </c>
      <c r="BJ135" s="51">
        <f t="shared" si="572"/>
        <v>0</v>
      </c>
      <c r="BK135" s="51">
        <f t="shared" si="573"/>
        <v>0</v>
      </c>
      <c r="BL135" s="51">
        <f t="shared" si="573"/>
        <v>0</v>
      </c>
      <c r="BM135" s="51">
        <f t="shared" si="573"/>
        <v>0</v>
      </c>
      <c r="BN135" s="51">
        <f t="shared" si="573"/>
        <v>0</v>
      </c>
      <c r="BO135" s="51">
        <f t="shared" si="573"/>
        <v>0</v>
      </c>
      <c r="BP135" s="51">
        <f t="shared" si="573"/>
        <v>0</v>
      </c>
      <c r="BQ135" s="51">
        <f t="shared" si="573"/>
        <v>0</v>
      </c>
      <c r="BR135" s="51">
        <f t="shared" si="573"/>
        <v>0</v>
      </c>
      <c r="BS135" s="51">
        <f t="shared" si="573"/>
        <v>0</v>
      </c>
      <c r="BT135" s="51">
        <f t="shared" si="573"/>
        <v>0</v>
      </c>
      <c r="BU135" s="51">
        <f t="shared" si="574"/>
        <v>0</v>
      </c>
      <c r="BV135" s="51">
        <f t="shared" si="574"/>
        <v>0</v>
      </c>
      <c r="BW135" s="51">
        <f t="shared" si="574"/>
        <v>0</v>
      </c>
      <c r="BX135" s="51">
        <f t="shared" si="574"/>
        <v>0</v>
      </c>
      <c r="BY135" s="51">
        <f t="shared" si="574"/>
        <v>0</v>
      </c>
      <c r="BZ135" s="51">
        <f t="shared" si="574"/>
        <v>0</v>
      </c>
      <c r="CA135" s="51">
        <f t="shared" si="574"/>
        <v>0</v>
      </c>
      <c r="CB135" s="51">
        <f t="shared" si="574"/>
        <v>0</v>
      </c>
      <c r="CC135" s="51">
        <f t="shared" si="574"/>
        <v>0</v>
      </c>
      <c r="CD135" s="51">
        <f t="shared" si="574"/>
        <v>0</v>
      </c>
      <c r="CE135" s="51">
        <f t="shared" si="575"/>
        <v>0</v>
      </c>
      <c r="CF135" s="51">
        <f t="shared" si="575"/>
        <v>0</v>
      </c>
      <c r="CG135" s="51">
        <f t="shared" si="575"/>
        <v>0</v>
      </c>
      <c r="CH135" s="51">
        <f t="shared" si="575"/>
        <v>0</v>
      </c>
      <c r="CI135" s="51">
        <f t="shared" si="575"/>
        <v>0</v>
      </c>
      <c r="CJ135" s="51">
        <f t="shared" si="575"/>
        <v>0</v>
      </c>
      <c r="CK135" s="51">
        <f t="shared" si="575"/>
        <v>0</v>
      </c>
      <c r="CL135" s="51">
        <f t="shared" si="575"/>
        <v>0</v>
      </c>
      <c r="CM135" s="51">
        <f t="shared" si="575"/>
        <v>0</v>
      </c>
      <c r="CN135" s="51">
        <f t="shared" si="575"/>
        <v>0</v>
      </c>
      <c r="CO135" s="51">
        <f t="shared" si="576"/>
        <v>0</v>
      </c>
      <c r="CP135" s="51">
        <f t="shared" si="576"/>
        <v>0</v>
      </c>
      <c r="CQ135" s="51">
        <f t="shared" si="576"/>
        <v>0</v>
      </c>
      <c r="CR135" s="51">
        <f t="shared" si="576"/>
        <v>0</v>
      </c>
      <c r="CS135" s="51">
        <f t="shared" si="576"/>
        <v>0</v>
      </c>
      <c r="CT135" s="51">
        <f t="shared" si="576"/>
        <v>0</v>
      </c>
      <c r="CU135" s="51">
        <f t="shared" si="576"/>
        <v>0</v>
      </c>
      <c r="CV135" s="51">
        <f t="shared" si="576"/>
        <v>0</v>
      </c>
      <c r="CW135" s="51">
        <f t="shared" si="576"/>
        <v>0</v>
      </c>
      <c r="CX135" s="51">
        <f t="shared" si="576"/>
        <v>0</v>
      </c>
      <c r="CY135" s="51">
        <f t="shared" si="577"/>
        <v>0</v>
      </c>
      <c r="CZ135" s="51">
        <f t="shared" si="577"/>
        <v>0</v>
      </c>
      <c r="DA135" s="51">
        <f t="shared" si="577"/>
        <v>0</v>
      </c>
      <c r="DB135" s="51">
        <f t="shared" si="577"/>
        <v>0</v>
      </c>
      <c r="DC135" s="51">
        <f t="shared" si="577"/>
        <v>0</v>
      </c>
      <c r="DD135" s="51">
        <f t="shared" si="577"/>
        <v>0</v>
      </c>
      <c r="DE135" s="51">
        <f t="shared" si="577"/>
        <v>0</v>
      </c>
      <c r="DF135" s="51">
        <f t="shared" si="577"/>
        <v>0</v>
      </c>
      <c r="DG135" s="51">
        <f t="shared" si="577"/>
        <v>0</v>
      </c>
      <c r="DH135" s="51">
        <f t="shared" si="577"/>
        <v>0</v>
      </c>
      <c r="DI135" s="51">
        <f t="shared" si="578"/>
        <v>0</v>
      </c>
      <c r="DJ135" s="51">
        <f t="shared" si="578"/>
        <v>0</v>
      </c>
      <c r="DK135" s="51">
        <f t="shared" si="578"/>
        <v>0</v>
      </c>
      <c r="DL135" s="51">
        <f t="shared" si="578"/>
        <v>0</v>
      </c>
      <c r="DM135" s="51">
        <f t="shared" si="578"/>
        <v>0</v>
      </c>
      <c r="DN135" s="51">
        <f t="shared" si="578"/>
        <v>0</v>
      </c>
      <c r="DO135" s="51">
        <f t="shared" si="578"/>
        <v>0</v>
      </c>
      <c r="DP135" s="51">
        <f t="shared" si="578"/>
        <v>0</v>
      </c>
      <c r="DQ135" s="51">
        <f t="shared" si="578"/>
        <v>0</v>
      </c>
      <c r="DR135" s="51">
        <f t="shared" si="578"/>
        <v>0</v>
      </c>
      <c r="DS135" s="51">
        <f t="shared" si="579"/>
        <v>0</v>
      </c>
      <c r="DT135" s="51">
        <f t="shared" si="579"/>
        <v>0</v>
      </c>
      <c r="DU135" s="51">
        <f t="shared" si="579"/>
        <v>0</v>
      </c>
      <c r="DV135" s="51">
        <f t="shared" si="579"/>
        <v>0</v>
      </c>
      <c r="DW135" s="51">
        <f t="shared" si="579"/>
        <v>0</v>
      </c>
      <c r="DX135" s="51">
        <f t="shared" si="579"/>
        <v>0</v>
      </c>
      <c r="DY135" s="51">
        <f t="shared" si="579"/>
        <v>0</v>
      </c>
      <c r="DZ135" s="51">
        <f t="shared" si="579"/>
        <v>0</v>
      </c>
      <c r="EA135" s="51">
        <f t="shared" si="579"/>
        <v>0</v>
      </c>
      <c r="EB135" s="51">
        <f t="shared" si="579"/>
        <v>0</v>
      </c>
      <c r="EC135" s="51">
        <f t="shared" si="580"/>
        <v>0</v>
      </c>
      <c r="ED135" s="51">
        <f t="shared" si="580"/>
        <v>0</v>
      </c>
      <c r="EE135" s="51">
        <f t="shared" si="580"/>
        <v>0</v>
      </c>
      <c r="EF135" s="51">
        <f t="shared" si="580"/>
        <v>0</v>
      </c>
      <c r="EG135" s="51">
        <f t="shared" si="580"/>
        <v>0</v>
      </c>
      <c r="EH135" s="51">
        <f t="shared" si="580"/>
        <v>0</v>
      </c>
      <c r="EI135" s="51">
        <f t="shared" si="580"/>
        <v>0</v>
      </c>
      <c r="EJ135" s="51">
        <f t="shared" si="580"/>
        <v>0</v>
      </c>
      <c r="EK135" s="51">
        <f t="shared" si="580"/>
        <v>0</v>
      </c>
      <c r="EL135" s="51">
        <f t="shared" si="580"/>
        <v>0</v>
      </c>
      <c r="EM135" s="51">
        <f t="shared" si="581"/>
        <v>0</v>
      </c>
      <c r="EN135" s="51">
        <f t="shared" si="581"/>
        <v>1.4372901692793086E-5</v>
      </c>
      <c r="EO135" s="51">
        <f t="shared" si="581"/>
        <v>2.7857067307628778E-5</v>
      </c>
      <c r="EP135" s="51">
        <f t="shared" si="581"/>
        <v>4.1075027703360157E-5</v>
      </c>
      <c r="EQ135" s="51">
        <f t="shared" si="581"/>
        <v>5.9699549011322866E-5</v>
      </c>
      <c r="ER135" s="51">
        <f t="shared" si="581"/>
        <v>8.7540741517313391E-5</v>
      </c>
      <c r="ES135" s="51">
        <f t="shared" si="581"/>
        <v>1.2837388479443857E-4</v>
      </c>
      <c r="ET135" s="51">
        <f t="shared" si="581"/>
        <v>1.8776725283595457E-4</v>
      </c>
      <c r="EU135" s="51">
        <f t="shared" si="581"/>
        <v>2.7490993918839258E-4</v>
      </c>
      <c r="EV135" s="51">
        <f t="shared" si="581"/>
        <v>4.0443968208431289E-4</v>
      </c>
      <c r="EW135" s="51">
        <f t="shared" si="582"/>
        <v>5.9827068957529241E-4</v>
      </c>
      <c r="EX135" s="51">
        <f t="shared" si="582"/>
        <v>8.8742146466493359E-4</v>
      </c>
      <c r="EY135" s="51">
        <f t="shared" si="582"/>
        <v>1.3138426304416823E-3</v>
      </c>
      <c r="EZ135" s="51">
        <f t="shared" si="582"/>
        <v>1.9322447552118155E-3</v>
      </c>
      <c r="FA135" s="51">
        <f t="shared" si="582"/>
        <v>2.9578823769679957E-3</v>
      </c>
      <c r="FB135" s="51">
        <f t="shared" si="582"/>
        <v>4.3725776573519236E-3</v>
      </c>
      <c r="FC135" s="51">
        <f t="shared" si="582"/>
        <v>5.6037913669719245E-3</v>
      </c>
      <c r="FD135" s="51">
        <f t="shared" si="582"/>
        <v>6.0067150249743864E-3</v>
      </c>
      <c r="FE135" s="51">
        <f t="shared" si="582"/>
        <v>5.0334268353983951E-3</v>
      </c>
      <c r="FF135" s="51">
        <f t="shared" si="582"/>
        <v>2.648818732339102E-3</v>
      </c>
      <c r="FG135" s="51">
        <f t="shared" si="583"/>
        <v>7.6072713075802073E-4</v>
      </c>
      <c r="FH135" s="51">
        <f t="shared" si="583"/>
        <v>0</v>
      </c>
      <c r="FI135" s="51">
        <f t="shared" si="583"/>
        <v>0</v>
      </c>
      <c r="FJ135" s="51">
        <f t="shared" si="583"/>
        <v>0</v>
      </c>
      <c r="FK135" s="51">
        <f t="shared" si="583"/>
        <v>0</v>
      </c>
      <c r="FL135" s="51">
        <f t="shared" si="583"/>
        <v>0</v>
      </c>
      <c r="FM135" s="51">
        <f t="shared" si="583"/>
        <v>0</v>
      </c>
      <c r="FN135" s="51">
        <f t="shared" si="583"/>
        <v>0</v>
      </c>
      <c r="FO135" s="51">
        <f t="shared" si="583"/>
        <v>0</v>
      </c>
      <c r="FP135" s="51">
        <f t="shared" si="583"/>
        <v>0</v>
      </c>
      <c r="FQ135" s="51">
        <f t="shared" si="584"/>
        <v>0</v>
      </c>
      <c r="FR135" s="51">
        <f t="shared" si="584"/>
        <v>0</v>
      </c>
      <c r="FS135" s="51">
        <f t="shared" si="584"/>
        <v>0</v>
      </c>
      <c r="FT135" s="51">
        <f t="shared" si="584"/>
        <v>0</v>
      </c>
      <c r="FU135" s="51">
        <f t="shared" si="584"/>
        <v>0</v>
      </c>
      <c r="FV135" s="51">
        <f t="shared" si="584"/>
        <v>0</v>
      </c>
      <c r="FW135" s="51">
        <f t="shared" si="584"/>
        <v>0</v>
      </c>
      <c r="FX135" s="51">
        <f t="shared" si="584"/>
        <v>0</v>
      </c>
      <c r="FY135" s="51">
        <f t="shared" si="584"/>
        <v>0</v>
      </c>
      <c r="FZ135" s="51">
        <f t="shared" si="584"/>
        <v>0</v>
      </c>
      <c r="GA135" s="51">
        <f t="shared" si="585"/>
        <v>0</v>
      </c>
      <c r="GB135" s="51">
        <f t="shared" si="585"/>
        <v>0</v>
      </c>
      <c r="GC135" s="51">
        <f t="shared" si="585"/>
        <v>0</v>
      </c>
      <c r="GD135" s="51">
        <f t="shared" si="585"/>
        <v>0</v>
      </c>
      <c r="GE135" s="51">
        <f t="shared" si="585"/>
        <v>0</v>
      </c>
      <c r="GF135" s="51">
        <f t="shared" si="585"/>
        <v>0</v>
      </c>
      <c r="GG135" s="51">
        <f t="shared" si="585"/>
        <v>0</v>
      </c>
      <c r="GH135" s="51">
        <f t="shared" si="585"/>
        <v>0</v>
      </c>
      <c r="GI135" s="51">
        <f t="shared" si="585"/>
        <v>0</v>
      </c>
      <c r="GJ135" s="51">
        <f t="shared" si="585"/>
        <v>0</v>
      </c>
      <c r="GK135" s="51">
        <f t="shared" si="586"/>
        <v>0</v>
      </c>
      <c r="GL135" s="51">
        <f t="shared" si="586"/>
        <v>0</v>
      </c>
      <c r="GM135" s="51">
        <f t="shared" si="586"/>
        <v>0</v>
      </c>
      <c r="GN135" s="51">
        <f t="shared" si="586"/>
        <v>0</v>
      </c>
      <c r="GO135" s="51">
        <f t="shared" si="586"/>
        <v>0</v>
      </c>
      <c r="GP135" s="51">
        <f t="shared" si="586"/>
        <v>0</v>
      </c>
      <c r="GQ135" s="51">
        <f t="shared" si="586"/>
        <v>0</v>
      </c>
      <c r="GR135" s="51">
        <f t="shared" si="586"/>
        <v>0</v>
      </c>
      <c r="GS135" s="51">
        <f t="shared" si="586"/>
        <v>0</v>
      </c>
      <c r="GT135" s="51">
        <f t="shared" si="586"/>
        <v>0</v>
      </c>
      <c r="GU135" s="51">
        <f t="shared" si="587"/>
        <v>0</v>
      </c>
      <c r="GV135" s="51">
        <f t="shared" si="587"/>
        <v>0</v>
      </c>
      <c r="GW135" s="51">
        <f t="shared" si="587"/>
        <v>0</v>
      </c>
      <c r="GX135" s="51">
        <f t="shared" si="587"/>
        <v>0</v>
      </c>
      <c r="GY135" s="51">
        <f t="shared" si="587"/>
        <v>0</v>
      </c>
      <c r="GZ135" s="51">
        <f t="shared" si="587"/>
        <v>0</v>
      </c>
      <c r="HA135" s="51">
        <f t="shared" si="587"/>
        <v>0</v>
      </c>
      <c r="HB135" s="51">
        <f t="shared" si="587"/>
        <v>0</v>
      </c>
      <c r="HC135" s="51">
        <f t="shared" si="587"/>
        <v>0</v>
      </c>
      <c r="HD135" s="51">
        <f t="shared" si="587"/>
        <v>0</v>
      </c>
      <c r="HE135" s="51">
        <f t="shared" si="588"/>
        <v>0</v>
      </c>
      <c r="HF135" s="51">
        <f t="shared" si="588"/>
        <v>0</v>
      </c>
      <c r="HG135" s="51">
        <f t="shared" si="588"/>
        <v>0</v>
      </c>
      <c r="HH135" s="51">
        <f t="shared" si="588"/>
        <v>0</v>
      </c>
      <c r="HI135" s="51">
        <f t="shared" si="588"/>
        <v>0</v>
      </c>
      <c r="HJ135" s="51">
        <f t="shared" si="588"/>
        <v>0</v>
      </c>
      <c r="HK135" s="51">
        <f t="shared" si="588"/>
        <v>0</v>
      </c>
      <c r="HL135" s="51">
        <f t="shared" si="588"/>
        <v>0</v>
      </c>
      <c r="HM135" s="51">
        <f t="shared" si="588"/>
        <v>0</v>
      </c>
      <c r="HN135" s="51">
        <f t="shared" si="588"/>
        <v>0</v>
      </c>
      <c r="HO135" s="51">
        <f t="shared" si="588"/>
        <v>0</v>
      </c>
      <c r="HP135" s="51">
        <f t="shared" si="588"/>
        <v>0</v>
      </c>
      <c r="HR135" s="46">
        <v>132</v>
      </c>
      <c r="HS135" s="49">
        <f t="shared" si="566"/>
        <v>660</v>
      </c>
      <c r="HT135" s="52" t="str">
        <f t="shared" si="567"/>
        <v/>
      </c>
      <c r="HU135" s="63">
        <f t="shared" si="568"/>
        <v>0</v>
      </c>
      <c r="HV135" s="50">
        <f t="shared" si="475"/>
        <v>0</v>
      </c>
      <c r="HW135" s="50" t="str">
        <f t="shared" si="562"/>
        <v>11:00</v>
      </c>
      <c r="HX135" s="50">
        <v>0</v>
      </c>
      <c r="HY135" s="62">
        <f>HY134+HX135*Escenario1!$D$15*0.06</f>
        <v>468.72665229745769</v>
      </c>
      <c r="HZ135" s="50">
        <f t="shared" si="569"/>
        <v>0</v>
      </c>
      <c r="IA135" s="64">
        <f>IA134+HZ135*Escenario1!$D$15*0.06</f>
        <v>258.16395932323189</v>
      </c>
      <c r="IB135" s="54"/>
      <c r="IC135" s="47">
        <v>133</v>
      </c>
      <c r="ID135" s="48">
        <f t="shared" si="563"/>
        <v>0</v>
      </c>
      <c r="IE135" s="48">
        <f t="shared" si="589"/>
        <v>0</v>
      </c>
      <c r="IF135" s="48">
        <f t="shared" si="589"/>
        <v>0</v>
      </c>
      <c r="IG135" s="48">
        <f t="shared" si="589"/>
        <v>0</v>
      </c>
      <c r="IH135" s="48">
        <f t="shared" si="589"/>
        <v>0</v>
      </c>
      <c r="II135" s="48">
        <f t="shared" si="589"/>
        <v>0</v>
      </c>
      <c r="IJ135" s="48">
        <f t="shared" si="589"/>
        <v>0</v>
      </c>
      <c r="IK135" s="48">
        <f t="shared" si="589"/>
        <v>0</v>
      </c>
      <c r="IL135" s="48">
        <f t="shared" si="589"/>
        <v>0</v>
      </c>
      <c r="IM135" s="48">
        <f t="shared" si="589"/>
        <v>0</v>
      </c>
      <c r="IN135" s="48">
        <f t="shared" si="589"/>
        <v>0</v>
      </c>
      <c r="IO135" s="48">
        <f t="shared" si="590"/>
        <v>0</v>
      </c>
      <c r="IP135" s="48">
        <f t="shared" si="590"/>
        <v>0</v>
      </c>
      <c r="IQ135" s="48">
        <f t="shared" si="590"/>
        <v>0</v>
      </c>
      <c r="IR135" s="48">
        <f t="shared" si="590"/>
        <v>0</v>
      </c>
      <c r="IS135" s="48">
        <f t="shared" si="590"/>
        <v>0</v>
      </c>
      <c r="IT135" s="48">
        <f t="shared" si="590"/>
        <v>0</v>
      </c>
      <c r="IU135" s="48">
        <f t="shared" si="590"/>
        <v>0</v>
      </c>
      <c r="IV135" s="48">
        <f t="shared" si="590"/>
        <v>0</v>
      </c>
      <c r="IW135" s="48">
        <f t="shared" si="590"/>
        <v>0</v>
      </c>
      <c r="IX135" s="48">
        <f t="shared" si="590"/>
        <v>0</v>
      </c>
      <c r="IY135" s="48">
        <f t="shared" si="591"/>
        <v>0</v>
      </c>
      <c r="IZ135" s="48">
        <f t="shared" si="591"/>
        <v>0</v>
      </c>
      <c r="JA135" s="48">
        <f t="shared" si="591"/>
        <v>0</v>
      </c>
      <c r="JB135" s="48">
        <f t="shared" si="591"/>
        <v>0</v>
      </c>
      <c r="JC135" s="48">
        <f t="shared" si="591"/>
        <v>0</v>
      </c>
      <c r="JD135" s="48">
        <f t="shared" si="591"/>
        <v>0</v>
      </c>
      <c r="JE135" s="48">
        <f t="shared" si="591"/>
        <v>0</v>
      </c>
      <c r="JF135" s="48">
        <f t="shared" si="591"/>
        <v>0</v>
      </c>
      <c r="JG135" s="48">
        <f t="shared" si="591"/>
        <v>0</v>
      </c>
      <c r="JH135" s="48">
        <f t="shared" si="591"/>
        <v>0</v>
      </c>
      <c r="JI135" s="48">
        <f t="shared" si="592"/>
        <v>0</v>
      </c>
      <c r="JJ135" s="48">
        <f t="shared" si="592"/>
        <v>0</v>
      </c>
      <c r="JK135" s="48">
        <f t="shared" si="592"/>
        <v>0</v>
      </c>
      <c r="JL135" s="48">
        <f t="shared" si="592"/>
        <v>0</v>
      </c>
      <c r="JM135" s="48">
        <f t="shared" si="592"/>
        <v>0</v>
      </c>
      <c r="JN135" s="48">
        <f t="shared" si="592"/>
        <v>0</v>
      </c>
      <c r="JO135" s="48">
        <f t="shared" si="592"/>
        <v>0</v>
      </c>
      <c r="JP135" s="48">
        <f t="shared" si="592"/>
        <v>0</v>
      </c>
      <c r="JQ135" s="48">
        <f t="shared" si="592"/>
        <v>0</v>
      </c>
      <c r="JR135" s="48">
        <f t="shared" si="592"/>
        <v>0</v>
      </c>
      <c r="JS135" s="48">
        <f t="shared" si="593"/>
        <v>0</v>
      </c>
      <c r="JT135" s="48">
        <f t="shared" si="593"/>
        <v>0</v>
      </c>
      <c r="JU135" s="48">
        <f t="shared" si="593"/>
        <v>0</v>
      </c>
      <c r="JV135" s="48">
        <f t="shared" si="593"/>
        <v>0</v>
      </c>
      <c r="JW135" s="48">
        <f t="shared" si="593"/>
        <v>0</v>
      </c>
      <c r="JX135" s="48">
        <f t="shared" si="593"/>
        <v>0</v>
      </c>
      <c r="JY135" s="48">
        <f t="shared" si="593"/>
        <v>0</v>
      </c>
      <c r="JZ135" s="48">
        <f t="shared" si="593"/>
        <v>0</v>
      </c>
      <c r="KA135" s="48">
        <f t="shared" si="593"/>
        <v>0</v>
      </c>
      <c r="KB135" s="48">
        <f t="shared" si="593"/>
        <v>0</v>
      </c>
      <c r="KC135" s="48">
        <f t="shared" si="594"/>
        <v>0</v>
      </c>
      <c r="KD135" s="48">
        <f t="shared" si="594"/>
        <v>0</v>
      </c>
      <c r="KE135" s="48">
        <f t="shared" si="594"/>
        <v>0</v>
      </c>
      <c r="KF135" s="48">
        <f t="shared" si="594"/>
        <v>0</v>
      </c>
      <c r="KG135" s="48">
        <f t="shared" si="594"/>
        <v>0</v>
      </c>
      <c r="KH135" s="48">
        <f t="shared" si="594"/>
        <v>0</v>
      </c>
      <c r="KI135" s="48">
        <f t="shared" si="594"/>
        <v>0</v>
      </c>
      <c r="KJ135" s="48">
        <f t="shared" si="594"/>
        <v>0</v>
      </c>
      <c r="KK135" s="48">
        <f t="shared" si="594"/>
        <v>0</v>
      </c>
      <c r="KL135" s="48">
        <f t="shared" si="594"/>
        <v>0</v>
      </c>
      <c r="KM135" s="48">
        <f t="shared" si="595"/>
        <v>0</v>
      </c>
      <c r="KN135" s="48">
        <f t="shared" si="595"/>
        <v>0</v>
      </c>
      <c r="KO135" s="48">
        <f t="shared" si="595"/>
        <v>0</v>
      </c>
      <c r="KP135" s="48">
        <f t="shared" si="595"/>
        <v>0</v>
      </c>
      <c r="KQ135" s="48">
        <f t="shared" si="595"/>
        <v>0</v>
      </c>
      <c r="KR135" s="48">
        <f t="shared" si="595"/>
        <v>0</v>
      </c>
      <c r="KS135" s="48">
        <f t="shared" si="595"/>
        <v>0</v>
      </c>
      <c r="KT135" s="48">
        <f t="shared" si="595"/>
        <v>0</v>
      </c>
      <c r="KU135" s="48">
        <f t="shared" si="595"/>
        <v>0</v>
      </c>
      <c r="KV135" s="48">
        <f t="shared" si="595"/>
        <v>0</v>
      </c>
      <c r="KW135" s="48">
        <f t="shared" si="596"/>
        <v>0</v>
      </c>
      <c r="KX135" s="48">
        <f t="shared" si="596"/>
        <v>0</v>
      </c>
      <c r="KY135" s="48">
        <f t="shared" si="596"/>
        <v>0</v>
      </c>
      <c r="KZ135" s="48">
        <f t="shared" si="596"/>
        <v>0</v>
      </c>
      <c r="LA135" s="48">
        <f t="shared" si="596"/>
        <v>0</v>
      </c>
      <c r="LB135" s="48">
        <f t="shared" si="596"/>
        <v>0</v>
      </c>
      <c r="LC135" s="48">
        <f t="shared" si="596"/>
        <v>0</v>
      </c>
      <c r="LD135" s="48">
        <f t="shared" si="596"/>
        <v>0</v>
      </c>
      <c r="LE135" s="48">
        <f t="shared" si="596"/>
        <v>0</v>
      </c>
      <c r="LF135" s="48">
        <f t="shared" si="596"/>
        <v>0</v>
      </c>
      <c r="LG135" s="48">
        <f t="shared" si="597"/>
        <v>0</v>
      </c>
      <c r="LH135" s="48">
        <f t="shared" si="597"/>
        <v>0</v>
      </c>
      <c r="LI135" s="48">
        <f t="shared" si="597"/>
        <v>0</v>
      </c>
      <c r="LJ135" s="48">
        <f t="shared" si="597"/>
        <v>0</v>
      </c>
      <c r="LK135" s="48">
        <f t="shared" si="597"/>
        <v>0</v>
      </c>
      <c r="LL135" s="48">
        <f t="shared" si="597"/>
        <v>0</v>
      </c>
      <c r="LM135" s="48">
        <f t="shared" si="597"/>
        <v>0</v>
      </c>
      <c r="LN135" s="48">
        <f t="shared" si="597"/>
        <v>0</v>
      </c>
      <c r="LO135" s="48">
        <f t="shared" si="597"/>
        <v>0</v>
      </c>
      <c r="LP135" s="48">
        <f t="shared" si="597"/>
        <v>0</v>
      </c>
      <c r="LQ135" s="48">
        <f t="shared" si="598"/>
        <v>0</v>
      </c>
      <c r="LR135" s="48">
        <f t="shared" si="598"/>
        <v>0</v>
      </c>
      <c r="LS135" s="48">
        <f t="shared" si="598"/>
        <v>0</v>
      </c>
      <c r="LT135" s="48">
        <f t="shared" si="598"/>
        <v>0</v>
      </c>
      <c r="LU135" s="48">
        <f t="shared" si="598"/>
        <v>0</v>
      </c>
      <c r="LV135" s="48">
        <f t="shared" si="598"/>
        <v>0</v>
      </c>
      <c r="LW135" s="48">
        <f t="shared" si="598"/>
        <v>0</v>
      </c>
      <c r="LX135" s="48">
        <f t="shared" si="598"/>
        <v>0</v>
      </c>
      <c r="LY135" s="48">
        <f t="shared" si="598"/>
        <v>0</v>
      </c>
      <c r="LZ135" s="48">
        <f t="shared" si="598"/>
        <v>0</v>
      </c>
      <c r="MA135" s="48">
        <f t="shared" si="599"/>
        <v>0</v>
      </c>
      <c r="MB135" s="48">
        <f t="shared" si="599"/>
        <v>0</v>
      </c>
      <c r="MC135" s="48">
        <f t="shared" si="599"/>
        <v>0</v>
      </c>
      <c r="MD135" s="48">
        <f t="shared" si="599"/>
        <v>0</v>
      </c>
      <c r="ME135" s="48">
        <f t="shared" si="599"/>
        <v>0</v>
      </c>
      <c r="MF135" s="48">
        <f t="shared" si="599"/>
        <v>0</v>
      </c>
      <c r="MG135" s="48">
        <f t="shared" si="599"/>
        <v>0</v>
      </c>
      <c r="MH135" s="48">
        <f t="shared" si="599"/>
        <v>0</v>
      </c>
      <c r="MI135" s="48">
        <f t="shared" si="599"/>
        <v>0</v>
      </c>
      <c r="MJ135" s="48">
        <f t="shared" si="599"/>
        <v>0</v>
      </c>
      <c r="MK135" s="48">
        <f t="shared" si="600"/>
        <v>0</v>
      </c>
      <c r="ML135" s="48">
        <f t="shared" si="600"/>
        <v>0</v>
      </c>
      <c r="MM135" s="48">
        <f t="shared" si="600"/>
        <v>0</v>
      </c>
      <c r="MN135" s="48">
        <f t="shared" si="600"/>
        <v>0</v>
      </c>
      <c r="MO135" s="48">
        <f t="shared" si="600"/>
        <v>0</v>
      </c>
      <c r="MP135" s="48">
        <f t="shared" si="600"/>
        <v>0</v>
      </c>
      <c r="MQ135" s="48">
        <f t="shared" si="600"/>
        <v>0</v>
      </c>
      <c r="MR135" s="48">
        <f t="shared" si="600"/>
        <v>0</v>
      </c>
      <c r="MS135" s="48">
        <f t="shared" si="600"/>
        <v>0</v>
      </c>
      <c r="MT135" s="48">
        <f t="shared" si="600"/>
        <v>0</v>
      </c>
      <c r="MU135" s="48">
        <f t="shared" si="601"/>
        <v>0</v>
      </c>
      <c r="MV135" s="48">
        <f t="shared" si="601"/>
        <v>0</v>
      </c>
      <c r="MW135" s="48">
        <f t="shared" si="601"/>
        <v>4.4751983576649488E-5</v>
      </c>
      <c r="MX135" s="48">
        <f t="shared" si="601"/>
        <v>1.1151658490373781E-4</v>
      </c>
      <c r="MY135" s="48">
        <f t="shared" si="601"/>
        <v>2.5595687974807398E-4</v>
      </c>
      <c r="MZ135" s="48">
        <f t="shared" si="601"/>
        <v>5.8604981628922268E-4</v>
      </c>
      <c r="NA135" s="48">
        <f t="shared" si="601"/>
        <v>1.3658629589843377E-3</v>
      </c>
      <c r="NB135" s="48">
        <f t="shared" si="601"/>
        <v>3.2093238342923826E-3</v>
      </c>
      <c r="NC135" s="48">
        <f t="shared" si="601"/>
        <v>7.8504339864859992E-3</v>
      </c>
      <c r="ND135" s="48">
        <f t="shared" si="601"/>
        <v>1.2976985830460603E-2</v>
      </c>
      <c r="NE135" s="48">
        <f t="shared" si="602"/>
        <v>6.7154609757989992E-3</v>
      </c>
      <c r="NF135" s="48">
        <f t="shared" si="602"/>
        <v>0</v>
      </c>
      <c r="NG135" s="48">
        <f t="shared" si="602"/>
        <v>0</v>
      </c>
      <c r="NH135" s="48">
        <f t="shared" si="602"/>
        <v>0</v>
      </c>
      <c r="NI135" s="48">
        <f t="shared" si="602"/>
        <v>0</v>
      </c>
      <c r="NJ135" s="48">
        <f t="shared" si="602"/>
        <v>0</v>
      </c>
      <c r="NK135" s="48">
        <f t="shared" si="602"/>
        <v>0</v>
      </c>
      <c r="NL135" s="48">
        <f t="shared" si="602"/>
        <v>0</v>
      </c>
      <c r="NM135" s="48">
        <f t="shared" si="602"/>
        <v>0</v>
      </c>
      <c r="NN135" s="48">
        <f t="shared" si="602"/>
        <v>0</v>
      </c>
      <c r="NO135" s="48">
        <f t="shared" si="603"/>
        <v>0</v>
      </c>
      <c r="NP135" s="48">
        <f t="shared" si="603"/>
        <v>0</v>
      </c>
      <c r="NQ135" s="48">
        <f t="shared" si="603"/>
        <v>0</v>
      </c>
      <c r="NR135" s="48">
        <f t="shared" si="603"/>
        <v>0</v>
      </c>
      <c r="NS135" s="48">
        <f t="shared" si="603"/>
        <v>0</v>
      </c>
      <c r="NT135" s="48">
        <f t="shared" si="603"/>
        <v>0</v>
      </c>
      <c r="NU135" s="48">
        <f t="shared" si="603"/>
        <v>0</v>
      </c>
      <c r="NV135" s="48">
        <f t="shared" si="603"/>
        <v>0</v>
      </c>
      <c r="NW135" s="48">
        <f t="shared" si="603"/>
        <v>0</v>
      </c>
      <c r="NX135" s="48">
        <f t="shared" si="603"/>
        <v>0</v>
      </c>
      <c r="NY135" s="48">
        <f t="shared" si="604"/>
        <v>0</v>
      </c>
      <c r="NZ135" s="48">
        <f t="shared" si="604"/>
        <v>0</v>
      </c>
      <c r="OA135" s="48">
        <f t="shared" si="604"/>
        <v>0</v>
      </c>
      <c r="OB135" s="48">
        <f t="shared" si="604"/>
        <v>0</v>
      </c>
      <c r="OC135" s="48">
        <f t="shared" si="604"/>
        <v>0</v>
      </c>
      <c r="OD135" s="48">
        <f t="shared" si="604"/>
        <v>0</v>
      </c>
      <c r="OE135" s="48">
        <f t="shared" si="604"/>
        <v>0</v>
      </c>
      <c r="OF135" s="48">
        <f t="shared" si="604"/>
        <v>0</v>
      </c>
      <c r="OG135" s="48">
        <f t="shared" si="604"/>
        <v>0</v>
      </c>
      <c r="OH135" s="48">
        <f t="shared" si="604"/>
        <v>0</v>
      </c>
      <c r="OI135" s="48">
        <f t="shared" si="605"/>
        <v>0</v>
      </c>
      <c r="OJ135" s="48">
        <f t="shared" si="605"/>
        <v>0</v>
      </c>
      <c r="OK135" s="48">
        <f t="shared" si="605"/>
        <v>0</v>
      </c>
      <c r="OL135" s="48">
        <f t="shared" si="605"/>
        <v>0</v>
      </c>
      <c r="OM135" s="48">
        <f t="shared" si="605"/>
        <v>0</v>
      </c>
      <c r="ON135" s="48">
        <f t="shared" si="605"/>
        <v>0</v>
      </c>
      <c r="OO135" s="48">
        <f t="shared" si="605"/>
        <v>0</v>
      </c>
      <c r="OP135" s="48">
        <f t="shared" si="605"/>
        <v>0</v>
      </c>
      <c r="OQ135" s="48">
        <f t="shared" si="605"/>
        <v>0</v>
      </c>
      <c r="OR135" s="48">
        <f t="shared" si="605"/>
        <v>0</v>
      </c>
      <c r="OS135" s="48">
        <f t="shared" si="606"/>
        <v>0</v>
      </c>
      <c r="OT135" s="48">
        <f t="shared" si="606"/>
        <v>0</v>
      </c>
      <c r="OU135" s="48">
        <f t="shared" si="606"/>
        <v>0</v>
      </c>
      <c r="OV135" s="48">
        <f t="shared" si="606"/>
        <v>0</v>
      </c>
      <c r="OW135" s="48">
        <f t="shared" si="606"/>
        <v>0</v>
      </c>
      <c r="OX135" s="48">
        <f t="shared" si="606"/>
        <v>0</v>
      </c>
      <c r="OY135" s="48">
        <f t="shared" si="606"/>
        <v>0</v>
      </c>
      <c r="OZ135" s="48">
        <f t="shared" si="606"/>
        <v>0</v>
      </c>
      <c r="PA135" s="48">
        <f t="shared" si="606"/>
        <v>0</v>
      </c>
      <c r="PB135" s="48">
        <f t="shared" si="606"/>
        <v>0</v>
      </c>
      <c r="PC135" s="48">
        <f t="shared" si="607"/>
        <v>0</v>
      </c>
      <c r="PD135" s="48">
        <f t="shared" si="607"/>
        <v>0</v>
      </c>
      <c r="PE135" s="48">
        <f t="shared" si="607"/>
        <v>0</v>
      </c>
      <c r="PF135" s="48">
        <f t="shared" si="607"/>
        <v>0</v>
      </c>
      <c r="PG135" s="48">
        <f t="shared" si="607"/>
        <v>0</v>
      </c>
      <c r="PH135" s="48">
        <f t="shared" si="607"/>
        <v>0</v>
      </c>
      <c r="PI135" s="48">
        <f t="shared" si="607"/>
        <v>0</v>
      </c>
      <c r="PJ135" s="48">
        <f t="shared" si="607"/>
        <v>0</v>
      </c>
      <c r="PK135" s="48">
        <f t="shared" si="607"/>
        <v>0</v>
      </c>
      <c r="PL135" s="48">
        <f t="shared" si="607"/>
        <v>0</v>
      </c>
      <c r="PM135" s="48">
        <f t="shared" si="607"/>
        <v>0</v>
      </c>
      <c r="PN135" s="48">
        <f t="shared" si="607"/>
        <v>0</v>
      </c>
    </row>
    <row r="136" spans="1:430" x14ac:dyDescent="0.3">
      <c r="A136" s="67">
        <f>A135+Escenario1!$D$15</f>
        <v>50</v>
      </c>
      <c r="B136" s="20">
        <f>IF(HX13&lt;0,0,Escenario1!HX13)</f>
        <v>67.78488431694619</v>
      </c>
      <c r="C136" s="20">
        <f t="shared" si="558"/>
        <v>50.065866913901225</v>
      </c>
      <c r="D136" s="20">
        <f t="shared" si="552"/>
        <v>20.335465295083857</v>
      </c>
      <c r="E136" s="20">
        <f>ROUND(IF($A136=0,0,$D136+E135-IF($A135=0,0,L135*($A136-$A135)*0.06)),4)</f>
        <v>130.51580000000001</v>
      </c>
      <c r="F136" s="11" cm="1">
        <f t="array" ref="F136">INDEX($A$71:$A$75,MATCH(E136,$B$71:$B$75,1))+(E136-INDEX($B$71:$B$75,MATCH(E136,$B$71:$B$75,1)))*(INDEX($A$71:$A$75,MATCH(E136,$B$71:$B$75,1)+IF(E136&gt;MAX($B$71:$B$75),0,1))-INDEX($A$71:$A$75,MATCH(E136,$B$71:$B$75,1)+IF(E136&gt;MAX($B$71:$B$75),1,0)))/(INDEX($B$71:$B$75,MATCH(E136,$B$71:$B$75,1)+IF(E136&gt;MAX($B$71:$B$75),0,1))-INDEX($B$71:$B$75,MATCH(E136,$B$71:$B$75,1)+IF(E136&gt;MAX($B$71:$B$75),-1,0)))</f>
        <v>1.305158</v>
      </c>
      <c r="G136" s="59">
        <f t="shared" si="553"/>
        <v>58.125513486071675</v>
      </c>
      <c r="H136" s="59">
        <f t="shared" si="554"/>
        <v>0</v>
      </c>
      <c r="I136" s="59">
        <f t="shared" si="555"/>
        <v>0</v>
      </c>
      <c r="J136" s="20">
        <f t="shared" si="556"/>
        <v>58.125513486071675</v>
      </c>
      <c r="K136" s="20">
        <f>IF(OR($H$79&lt;=0,F136-$H$79&lt;=0),0,2/3*(0.602+0.0832*(F136-$H$79)/$H$79)*$I$79*SQRT(2*9.81)*(F136-$H$79+0.0012)^(3/2))*1000</f>
        <v>0</v>
      </c>
      <c r="L136" s="20">
        <f>IF((G136+H136+I136+K136)*($A137-$A136)*0.06&gt;E136,E136/($A137-$A136)/0.06,G136+H136+I136+K136)</f>
        <v>58.125513486071675</v>
      </c>
      <c r="M136" s="20" t="str">
        <f>IF(COUNT($A$126:$A136)&lt;MATCH($E$84,L$126:L$585,0),"",ROUND(L136,2))</f>
        <v/>
      </c>
      <c r="N136" s="20">
        <f>IF($A136=0,0,$D136+N135-IF($A135=0,0,R135*($A136-$A135)*0.06))</f>
        <v>208.10752005871026</v>
      </c>
      <c r="O136" s="11" cm="1">
        <f t="array" ref="O136">INDEX($A$71:$A$75,MATCH(N136,$B$71:$B$75,1))+(N136-INDEX($B$71:$B$75,MATCH(N136,$B$71:$B$75,1)))*(INDEX($A$71:$A$75,MATCH(N136,$B$71:$B$75,1)+1)-INDEX($A$71:$A$75,MATCH(N136,$B$71:$B$75,1)))/(INDEX($B$71:$B$75,MATCH(N136,$B$71:$B$75,1)+1)-INDEX($B$71:$B$75,MATCH(N136,$B$71:$B$75,1)))</f>
        <v>2.0810752005871027</v>
      </c>
      <c r="P136" s="20" cm="1">
        <f t="array" ref="P136">INDEX(Curva_vortex[Caudal (L/s)],MATCH(O136,Curva_vortex[Altura lamina de agua H (m)],1))+(O136-INDEX(Curva_vortex[Altura lamina de agua H (m)],MATCH(O136,Curva_vortex[Altura lamina de agua H (m)],1)))*(INDEX(Curva_vortex[Caudal (L/s)],MATCH(O136,Curva_vortex[Altura lamina de agua H (m)],1)+IF(O136&gt;MAX(Curva_vortex[Altura lamina de agua H (m)]),0,1))-INDEX(Curva_vortex[Caudal (L/s)],MATCH(O136,Curva_vortex[Altura lamina de agua H (m)],1)+IF(O136&gt;MAX(Curva_vortex[Altura lamina de agua H (m)]),-1,0)))/(INDEX(Curva_vortex[Altura lamina de agua H (m)],MATCH(O136,Curva_vortex[Altura lamina de agua H (m)],1)+IF(O136&gt;MAX(Curva_vortex[Altura lamina de agua H (m)]),0,1))-INDEX(Curva_vortex[Altura lamina de agua H (m)],MATCH(O136,Curva_vortex[Altura lamina de agua H (m)],1)+IF(O136&gt;MAX(Curva_vortex[Altura lamina de agua H (m)]),-1,0)))</f>
        <v>20.810752005871027</v>
      </c>
      <c r="Q136" s="20">
        <f t="shared" si="557"/>
        <v>0</v>
      </c>
      <c r="R136" s="20" cm="1">
        <f t="array" ref="R136">INDEX(Curva_vortex[Caudal (L/s)],MATCH(O136,Curva_vortex[Altura lamina de agua H (m)],1))+(O136-INDEX(Curva_vortex[Altura lamina de agua H (m)],MATCH(O136,Curva_vortex[Altura lamina de agua H (m)],1)))*(INDEX(Curva_vortex[Caudal (L/s)],MATCH(O136,Curva_vortex[Altura lamina de agua H (m)],1)+IF(O136&gt;MAX(Curva_vortex[Altura lamina de agua H (m)]),0,1))-INDEX(Curva_vortex[Caudal (L/s)],MATCH(O136,Curva_vortex[Altura lamina de agua H (m)],1)+IF(O136&gt;MAX(Curva_vortex[Altura lamina de agua H (m)]),-1,0)))/(INDEX(Curva_vortex[Altura lamina de agua H (m)],MATCH(O136,Curva_vortex[Altura lamina de agua H (m)],1)+IF(O136&gt;MAX(Curva_vortex[Altura lamina de agua H (m)]),0,1))-INDEX(Curva_vortex[Altura lamina de agua H (m)],MATCH(O136,Curva_vortex[Altura lamina de agua H (m)],1)+IF(O136&gt;MAX(Curva_vortex[Altura lamina de agua H (m)]),-1,0)))+Q136</f>
        <v>20.810752005871027</v>
      </c>
      <c r="S136" s="20" t="str">
        <f>IF(COUNT($A$126:$A136)&lt;MATCH($E$117,R$126:R$585,0),"",ROUND(R136,2))</f>
        <v/>
      </c>
      <c r="W136" s="46">
        <v>133</v>
      </c>
      <c r="X136" s="49">
        <f t="shared" si="564"/>
        <v>665</v>
      </c>
      <c r="Y136" s="52" t="str">
        <f t="shared" si="559"/>
        <v/>
      </c>
      <c r="Z136" s="63">
        <f t="shared" si="560"/>
        <v>0</v>
      </c>
      <c r="AA136" s="50">
        <f t="shared" si="474"/>
        <v>0</v>
      </c>
      <c r="AB136" s="50">
        <v>0</v>
      </c>
      <c r="AC136" s="62">
        <f t="shared" si="565"/>
        <v>211.7758949671387</v>
      </c>
      <c r="AD136" s="54"/>
      <c r="AE136" s="46">
        <v>134</v>
      </c>
      <c r="AF136" s="51">
        <f t="shared" si="561"/>
        <v>0</v>
      </c>
      <c r="AG136" s="51">
        <f t="shared" si="570"/>
        <v>0</v>
      </c>
      <c r="AH136" s="51">
        <f t="shared" si="570"/>
        <v>0</v>
      </c>
      <c r="AI136" s="51">
        <f t="shared" si="570"/>
        <v>0</v>
      </c>
      <c r="AJ136" s="51">
        <f t="shared" si="570"/>
        <v>0</v>
      </c>
      <c r="AK136" s="51">
        <f t="shared" si="570"/>
        <v>0</v>
      </c>
      <c r="AL136" s="51">
        <f t="shared" si="570"/>
        <v>0</v>
      </c>
      <c r="AM136" s="51">
        <f t="shared" si="570"/>
        <v>0</v>
      </c>
      <c r="AN136" s="51">
        <f t="shared" si="570"/>
        <v>0</v>
      </c>
      <c r="AO136" s="51">
        <f t="shared" si="570"/>
        <v>0</v>
      </c>
      <c r="AP136" s="51">
        <f t="shared" si="570"/>
        <v>0</v>
      </c>
      <c r="AQ136" s="51">
        <f t="shared" si="571"/>
        <v>0</v>
      </c>
      <c r="AR136" s="51">
        <f t="shared" si="571"/>
        <v>0</v>
      </c>
      <c r="AS136" s="51">
        <f t="shared" si="571"/>
        <v>0</v>
      </c>
      <c r="AT136" s="51">
        <f t="shared" si="571"/>
        <v>0</v>
      </c>
      <c r="AU136" s="51">
        <f t="shared" si="571"/>
        <v>0</v>
      </c>
      <c r="AV136" s="51">
        <f t="shared" si="571"/>
        <v>0</v>
      </c>
      <c r="AW136" s="51">
        <f t="shared" si="571"/>
        <v>0</v>
      </c>
      <c r="AX136" s="51">
        <f t="shared" si="571"/>
        <v>0</v>
      </c>
      <c r="AY136" s="51">
        <f t="shared" si="571"/>
        <v>0</v>
      </c>
      <c r="AZ136" s="51">
        <f t="shared" si="571"/>
        <v>0</v>
      </c>
      <c r="BA136" s="51">
        <f t="shared" si="572"/>
        <v>0</v>
      </c>
      <c r="BB136" s="51">
        <f t="shared" si="572"/>
        <v>0</v>
      </c>
      <c r="BC136" s="51">
        <f t="shared" si="572"/>
        <v>0</v>
      </c>
      <c r="BD136" s="51">
        <f t="shared" si="572"/>
        <v>0</v>
      </c>
      <c r="BE136" s="51">
        <f t="shared" si="572"/>
        <v>0</v>
      </c>
      <c r="BF136" s="51">
        <f t="shared" si="572"/>
        <v>0</v>
      </c>
      <c r="BG136" s="51">
        <f t="shared" si="572"/>
        <v>0</v>
      </c>
      <c r="BH136" s="51">
        <f t="shared" si="572"/>
        <v>0</v>
      </c>
      <c r="BI136" s="51">
        <f t="shared" si="572"/>
        <v>0</v>
      </c>
      <c r="BJ136" s="51">
        <f t="shared" si="572"/>
        <v>0</v>
      </c>
      <c r="BK136" s="51">
        <f t="shared" si="573"/>
        <v>0</v>
      </c>
      <c r="BL136" s="51">
        <f t="shared" si="573"/>
        <v>0</v>
      </c>
      <c r="BM136" s="51">
        <f t="shared" si="573"/>
        <v>0</v>
      </c>
      <c r="BN136" s="51">
        <f t="shared" si="573"/>
        <v>0</v>
      </c>
      <c r="BO136" s="51">
        <f t="shared" si="573"/>
        <v>0</v>
      </c>
      <c r="BP136" s="51">
        <f t="shared" si="573"/>
        <v>0</v>
      </c>
      <c r="BQ136" s="51">
        <f t="shared" si="573"/>
        <v>0</v>
      </c>
      <c r="BR136" s="51">
        <f t="shared" si="573"/>
        <v>0</v>
      </c>
      <c r="BS136" s="51">
        <f t="shared" si="573"/>
        <v>0</v>
      </c>
      <c r="BT136" s="51">
        <f t="shared" si="573"/>
        <v>0</v>
      </c>
      <c r="BU136" s="51">
        <f t="shared" si="574"/>
        <v>0</v>
      </c>
      <c r="BV136" s="51">
        <f t="shared" si="574"/>
        <v>0</v>
      </c>
      <c r="BW136" s="51">
        <f t="shared" si="574"/>
        <v>0</v>
      </c>
      <c r="BX136" s="51">
        <f t="shared" si="574"/>
        <v>0</v>
      </c>
      <c r="BY136" s="51">
        <f t="shared" si="574"/>
        <v>0</v>
      </c>
      <c r="BZ136" s="51">
        <f t="shared" si="574"/>
        <v>0</v>
      </c>
      <c r="CA136" s="51">
        <f t="shared" si="574"/>
        <v>0</v>
      </c>
      <c r="CB136" s="51">
        <f t="shared" si="574"/>
        <v>0</v>
      </c>
      <c r="CC136" s="51">
        <f t="shared" si="574"/>
        <v>0</v>
      </c>
      <c r="CD136" s="51">
        <f t="shared" si="574"/>
        <v>0</v>
      </c>
      <c r="CE136" s="51">
        <f t="shared" si="575"/>
        <v>0</v>
      </c>
      <c r="CF136" s="51">
        <f t="shared" si="575"/>
        <v>0</v>
      </c>
      <c r="CG136" s="51">
        <f t="shared" si="575"/>
        <v>0</v>
      </c>
      <c r="CH136" s="51">
        <f t="shared" si="575"/>
        <v>0</v>
      </c>
      <c r="CI136" s="51">
        <f t="shared" si="575"/>
        <v>0</v>
      </c>
      <c r="CJ136" s="51">
        <f t="shared" si="575"/>
        <v>0</v>
      </c>
      <c r="CK136" s="51">
        <f t="shared" si="575"/>
        <v>0</v>
      </c>
      <c r="CL136" s="51">
        <f t="shared" si="575"/>
        <v>0</v>
      </c>
      <c r="CM136" s="51">
        <f t="shared" si="575"/>
        <v>0</v>
      </c>
      <c r="CN136" s="51">
        <f t="shared" si="575"/>
        <v>0</v>
      </c>
      <c r="CO136" s="51">
        <f t="shared" si="576"/>
        <v>0</v>
      </c>
      <c r="CP136" s="51">
        <f t="shared" si="576"/>
        <v>0</v>
      </c>
      <c r="CQ136" s="51">
        <f t="shared" si="576"/>
        <v>0</v>
      </c>
      <c r="CR136" s="51">
        <f t="shared" si="576"/>
        <v>0</v>
      </c>
      <c r="CS136" s="51">
        <f t="shared" si="576"/>
        <v>0</v>
      </c>
      <c r="CT136" s="51">
        <f t="shared" si="576"/>
        <v>0</v>
      </c>
      <c r="CU136" s="51">
        <f t="shared" si="576"/>
        <v>0</v>
      </c>
      <c r="CV136" s="51">
        <f t="shared" si="576"/>
        <v>0</v>
      </c>
      <c r="CW136" s="51">
        <f t="shared" si="576"/>
        <v>0</v>
      </c>
      <c r="CX136" s="51">
        <f t="shared" si="576"/>
        <v>0</v>
      </c>
      <c r="CY136" s="51">
        <f t="shared" si="577"/>
        <v>0</v>
      </c>
      <c r="CZ136" s="51">
        <f t="shared" si="577"/>
        <v>0</v>
      </c>
      <c r="DA136" s="51">
        <f t="shared" si="577"/>
        <v>0</v>
      </c>
      <c r="DB136" s="51">
        <f t="shared" si="577"/>
        <v>0</v>
      </c>
      <c r="DC136" s="51">
        <f t="shared" si="577"/>
        <v>0</v>
      </c>
      <c r="DD136" s="51">
        <f t="shared" si="577"/>
        <v>0</v>
      </c>
      <c r="DE136" s="51">
        <f t="shared" si="577"/>
        <v>0</v>
      </c>
      <c r="DF136" s="51">
        <f t="shared" si="577"/>
        <v>0</v>
      </c>
      <c r="DG136" s="51">
        <f t="shared" si="577"/>
        <v>0</v>
      </c>
      <c r="DH136" s="51">
        <f t="shared" si="577"/>
        <v>0</v>
      </c>
      <c r="DI136" s="51">
        <f t="shared" si="578"/>
        <v>0</v>
      </c>
      <c r="DJ136" s="51">
        <f t="shared" si="578"/>
        <v>0</v>
      </c>
      <c r="DK136" s="51">
        <f t="shared" si="578"/>
        <v>0</v>
      </c>
      <c r="DL136" s="51">
        <f t="shared" si="578"/>
        <v>0</v>
      </c>
      <c r="DM136" s="51">
        <f t="shared" si="578"/>
        <v>0</v>
      </c>
      <c r="DN136" s="51">
        <f t="shared" si="578"/>
        <v>0</v>
      </c>
      <c r="DO136" s="51">
        <f t="shared" si="578"/>
        <v>0</v>
      </c>
      <c r="DP136" s="51">
        <f t="shared" si="578"/>
        <v>0</v>
      </c>
      <c r="DQ136" s="51">
        <f t="shared" si="578"/>
        <v>0</v>
      </c>
      <c r="DR136" s="51">
        <f t="shared" si="578"/>
        <v>0</v>
      </c>
      <c r="DS136" s="51">
        <f t="shared" si="579"/>
        <v>0</v>
      </c>
      <c r="DT136" s="51">
        <f t="shared" si="579"/>
        <v>0</v>
      </c>
      <c r="DU136" s="51">
        <f t="shared" si="579"/>
        <v>0</v>
      </c>
      <c r="DV136" s="51">
        <f t="shared" si="579"/>
        <v>0</v>
      </c>
      <c r="DW136" s="51">
        <f t="shared" si="579"/>
        <v>0</v>
      </c>
      <c r="DX136" s="51">
        <f t="shared" si="579"/>
        <v>0</v>
      </c>
      <c r="DY136" s="51">
        <f t="shared" si="579"/>
        <v>0</v>
      </c>
      <c r="DZ136" s="51">
        <f t="shared" si="579"/>
        <v>0</v>
      </c>
      <c r="EA136" s="51">
        <f t="shared" si="579"/>
        <v>0</v>
      </c>
      <c r="EB136" s="51">
        <f t="shared" si="579"/>
        <v>0</v>
      </c>
      <c r="EC136" s="51">
        <f t="shared" si="580"/>
        <v>0</v>
      </c>
      <c r="ED136" s="51">
        <f t="shared" si="580"/>
        <v>0</v>
      </c>
      <c r="EE136" s="51">
        <f t="shared" si="580"/>
        <v>0</v>
      </c>
      <c r="EF136" s="51">
        <f t="shared" si="580"/>
        <v>0</v>
      </c>
      <c r="EG136" s="51">
        <f t="shared" si="580"/>
        <v>0</v>
      </c>
      <c r="EH136" s="51">
        <f t="shared" si="580"/>
        <v>0</v>
      </c>
      <c r="EI136" s="51">
        <f t="shared" si="580"/>
        <v>0</v>
      </c>
      <c r="EJ136" s="51">
        <f t="shared" si="580"/>
        <v>0</v>
      </c>
      <c r="EK136" s="51">
        <f t="shared" si="580"/>
        <v>0</v>
      </c>
      <c r="EL136" s="51">
        <f t="shared" si="580"/>
        <v>0</v>
      </c>
      <c r="EM136" s="51">
        <f t="shared" si="581"/>
        <v>0</v>
      </c>
      <c r="EN136" s="51">
        <f t="shared" si="581"/>
        <v>0</v>
      </c>
      <c r="EO136" s="51">
        <f t="shared" si="581"/>
        <v>1.4372901692793086E-5</v>
      </c>
      <c r="EP136" s="51">
        <f t="shared" si="581"/>
        <v>2.7857067307628778E-5</v>
      </c>
      <c r="EQ136" s="51">
        <f t="shared" si="581"/>
        <v>4.1075027703360157E-5</v>
      </c>
      <c r="ER136" s="51">
        <f t="shared" si="581"/>
        <v>5.9699549011322866E-5</v>
      </c>
      <c r="ES136" s="51">
        <f t="shared" si="581"/>
        <v>8.7540741517313391E-5</v>
      </c>
      <c r="ET136" s="51">
        <f t="shared" si="581"/>
        <v>1.2837388479443857E-4</v>
      </c>
      <c r="EU136" s="51">
        <f t="shared" si="581"/>
        <v>1.8776725283595457E-4</v>
      </c>
      <c r="EV136" s="51">
        <f t="shared" si="581"/>
        <v>2.7490993918839258E-4</v>
      </c>
      <c r="EW136" s="51">
        <f t="shared" si="582"/>
        <v>4.0443968208431289E-4</v>
      </c>
      <c r="EX136" s="51">
        <f t="shared" si="582"/>
        <v>5.9827068957529241E-4</v>
      </c>
      <c r="EY136" s="51">
        <f t="shared" si="582"/>
        <v>8.8742146466493359E-4</v>
      </c>
      <c r="EZ136" s="51">
        <f t="shared" si="582"/>
        <v>1.3138426304416823E-3</v>
      </c>
      <c r="FA136" s="51">
        <f t="shared" si="582"/>
        <v>1.9322447552118155E-3</v>
      </c>
      <c r="FB136" s="51">
        <f t="shared" si="582"/>
        <v>2.9578823769679957E-3</v>
      </c>
      <c r="FC136" s="51">
        <f t="shared" si="582"/>
        <v>4.3725776573519236E-3</v>
      </c>
      <c r="FD136" s="51">
        <f t="shared" si="582"/>
        <v>5.6037913669719245E-3</v>
      </c>
      <c r="FE136" s="51">
        <f t="shared" si="582"/>
        <v>6.0067150249743864E-3</v>
      </c>
      <c r="FF136" s="51">
        <f t="shared" si="582"/>
        <v>5.0334268353983951E-3</v>
      </c>
      <c r="FG136" s="51">
        <f t="shared" si="583"/>
        <v>2.648818732339102E-3</v>
      </c>
      <c r="FH136" s="51">
        <f t="shared" si="583"/>
        <v>7.6072713075802073E-4</v>
      </c>
      <c r="FI136" s="51">
        <f t="shared" si="583"/>
        <v>0</v>
      </c>
      <c r="FJ136" s="51">
        <f t="shared" si="583"/>
        <v>0</v>
      </c>
      <c r="FK136" s="51">
        <f t="shared" si="583"/>
        <v>0</v>
      </c>
      <c r="FL136" s="51">
        <f t="shared" si="583"/>
        <v>0</v>
      </c>
      <c r="FM136" s="51">
        <f t="shared" si="583"/>
        <v>0</v>
      </c>
      <c r="FN136" s="51">
        <f t="shared" si="583"/>
        <v>0</v>
      </c>
      <c r="FO136" s="51">
        <f t="shared" si="583"/>
        <v>0</v>
      </c>
      <c r="FP136" s="51">
        <f t="shared" si="583"/>
        <v>0</v>
      </c>
      <c r="FQ136" s="51">
        <f t="shared" si="584"/>
        <v>0</v>
      </c>
      <c r="FR136" s="51">
        <f t="shared" si="584"/>
        <v>0</v>
      </c>
      <c r="FS136" s="51">
        <f t="shared" si="584"/>
        <v>0</v>
      </c>
      <c r="FT136" s="51">
        <f t="shared" si="584"/>
        <v>0</v>
      </c>
      <c r="FU136" s="51">
        <f t="shared" si="584"/>
        <v>0</v>
      </c>
      <c r="FV136" s="51">
        <f t="shared" si="584"/>
        <v>0</v>
      </c>
      <c r="FW136" s="51">
        <f t="shared" si="584"/>
        <v>0</v>
      </c>
      <c r="FX136" s="51">
        <f t="shared" si="584"/>
        <v>0</v>
      </c>
      <c r="FY136" s="51">
        <f t="shared" si="584"/>
        <v>0</v>
      </c>
      <c r="FZ136" s="51">
        <f t="shared" si="584"/>
        <v>0</v>
      </c>
      <c r="GA136" s="51">
        <f t="shared" si="585"/>
        <v>0</v>
      </c>
      <c r="GB136" s="51">
        <f t="shared" si="585"/>
        <v>0</v>
      </c>
      <c r="GC136" s="51">
        <f t="shared" si="585"/>
        <v>0</v>
      </c>
      <c r="GD136" s="51">
        <f t="shared" si="585"/>
        <v>0</v>
      </c>
      <c r="GE136" s="51">
        <f t="shared" si="585"/>
        <v>0</v>
      </c>
      <c r="GF136" s="51">
        <f t="shared" si="585"/>
        <v>0</v>
      </c>
      <c r="GG136" s="51">
        <f t="shared" si="585"/>
        <v>0</v>
      </c>
      <c r="GH136" s="51">
        <f t="shared" si="585"/>
        <v>0</v>
      </c>
      <c r="GI136" s="51">
        <f t="shared" si="585"/>
        <v>0</v>
      </c>
      <c r="GJ136" s="51">
        <f t="shared" si="585"/>
        <v>0</v>
      </c>
      <c r="GK136" s="51">
        <f t="shared" si="586"/>
        <v>0</v>
      </c>
      <c r="GL136" s="51">
        <f t="shared" si="586"/>
        <v>0</v>
      </c>
      <c r="GM136" s="51">
        <f t="shared" si="586"/>
        <v>0</v>
      </c>
      <c r="GN136" s="51">
        <f t="shared" si="586"/>
        <v>0</v>
      </c>
      <c r="GO136" s="51">
        <f t="shared" si="586"/>
        <v>0</v>
      </c>
      <c r="GP136" s="51">
        <f t="shared" si="586"/>
        <v>0</v>
      </c>
      <c r="GQ136" s="51">
        <f t="shared" si="586"/>
        <v>0</v>
      </c>
      <c r="GR136" s="51">
        <f t="shared" si="586"/>
        <v>0</v>
      </c>
      <c r="GS136" s="51">
        <f t="shared" si="586"/>
        <v>0</v>
      </c>
      <c r="GT136" s="51">
        <f t="shared" si="586"/>
        <v>0</v>
      </c>
      <c r="GU136" s="51">
        <f t="shared" si="587"/>
        <v>0</v>
      </c>
      <c r="GV136" s="51">
        <f t="shared" si="587"/>
        <v>0</v>
      </c>
      <c r="GW136" s="51">
        <f t="shared" si="587"/>
        <v>0</v>
      </c>
      <c r="GX136" s="51">
        <f t="shared" si="587"/>
        <v>0</v>
      </c>
      <c r="GY136" s="51">
        <f t="shared" si="587"/>
        <v>0</v>
      </c>
      <c r="GZ136" s="51">
        <f t="shared" si="587"/>
        <v>0</v>
      </c>
      <c r="HA136" s="51">
        <f t="shared" si="587"/>
        <v>0</v>
      </c>
      <c r="HB136" s="51">
        <f t="shared" si="587"/>
        <v>0</v>
      </c>
      <c r="HC136" s="51">
        <f t="shared" si="587"/>
        <v>0</v>
      </c>
      <c r="HD136" s="51">
        <f t="shared" si="587"/>
        <v>0</v>
      </c>
      <c r="HE136" s="51">
        <f t="shared" si="588"/>
        <v>0</v>
      </c>
      <c r="HF136" s="51">
        <f t="shared" si="588"/>
        <v>0</v>
      </c>
      <c r="HG136" s="51">
        <f t="shared" si="588"/>
        <v>0</v>
      </c>
      <c r="HH136" s="51">
        <f t="shared" si="588"/>
        <v>0</v>
      </c>
      <c r="HI136" s="51">
        <f t="shared" si="588"/>
        <v>0</v>
      </c>
      <c r="HJ136" s="51">
        <f t="shared" si="588"/>
        <v>0</v>
      </c>
      <c r="HK136" s="51">
        <f t="shared" si="588"/>
        <v>0</v>
      </c>
      <c r="HL136" s="51">
        <f t="shared" si="588"/>
        <v>0</v>
      </c>
      <c r="HM136" s="51">
        <f t="shared" si="588"/>
        <v>0</v>
      </c>
      <c r="HN136" s="51">
        <f t="shared" si="588"/>
        <v>0</v>
      </c>
      <c r="HO136" s="51">
        <f t="shared" si="588"/>
        <v>0</v>
      </c>
      <c r="HP136" s="51">
        <f t="shared" si="588"/>
        <v>0</v>
      </c>
      <c r="HR136" s="46">
        <v>133</v>
      </c>
      <c r="HS136" s="49">
        <f t="shared" si="566"/>
        <v>665</v>
      </c>
      <c r="HT136" s="52" t="str">
        <f t="shared" si="567"/>
        <v/>
      </c>
      <c r="HU136" s="63">
        <f t="shared" si="568"/>
        <v>0</v>
      </c>
      <c r="HV136" s="50">
        <f t="shared" si="475"/>
        <v>0</v>
      </c>
      <c r="HW136" s="50" t="str">
        <f t="shared" si="562"/>
        <v>11:05</v>
      </c>
      <c r="HX136" s="50">
        <v>0</v>
      </c>
      <c r="HY136" s="62">
        <f>HY135+HX136*Escenario1!$D$15*0.06</f>
        <v>468.72665229745769</v>
      </c>
      <c r="HZ136" s="50">
        <f t="shared" si="569"/>
        <v>0</v>
      </c>
      <c r="IA136" s="64">
        <f>IA135+HZ136*Escenario1!$D$15*0.06</f>
        <v>258.16395932323189</v>
      </c>
      <c r="IB136" s="54"/>
      <c r="IC136" s="47">
        <v>134</v>
      </c>
      <c r="ID136" s="48">
        <f t="shared" si="563"/>
        <v>0</v>
      </c>
      <c r="IE136" s="48">
        <f t="shared" si="589"/>
        <v>0</v>
      </c>
      <c r="IF136" s="48">
        <f t="shared" si="589"/>
        <v>0</v>
      </c>
      <c r="IG136" s="48">
        <f t="shared" si="589"/>
        <v>0</v>
      </c>
      <c r="IH136" s="48">
        <f t="shared" si="589"/>
        <v>0</v>
      </c>
      <c r="II136" s="48">
        <f t="shared" si="589"/>
        <v>0</v>
      </c>
      <c r="IJ136" s="48">
        <f t="shared" si="589"/>
        <v>0</v>
      </c>
      <c r="IK136" s="48">
        <f t="shared" si="589"/>
        <v>0</v>
      </c>
      <c r="IL136" s="48">
        <f t="shared" si="589"/>
        <v>0</v>
      </c>
      <c r="IM136" s="48">
        <f t="shared" si="589"/>
        <v>0</v>
      </c>
      <c r="IN136" s="48">
        <f t="shared" si="589"/>
        <v>0</v>
      </c>
      <c r="IO136" s="48">
        <f t="shared" si="590"/>
        <v>0</v>
      </c>
      <c r="IP136" s="48">
        <f t="shared" si="590"/>
        <v>0</v>
      </c>
      <c r="IQ136" s="48">
        <f t="shared" si="590"/>
        <v>0</v>
      </c>
      <c r="IR136" s="48">
        <f t="shared" si="590"/>
        <v>0</v>
      </c>
      <c r="IS136" s="48">
        <f t="shared" si="590"/>
        <v>0</v>
      </c>
      <c r="IT136" s="48">
        <f t="shared" si="590"/>
        <v>0</v>
      </c>
      <c r="IU136" s="48">
        <f t="shared" si="590"/>
        <v>0</v>
      </c>
      <c r="IV136" s="48">
        <f t="shared" si="590"/>
        <v>0</v>
      </c>
      <c r="IW136" s="48">
        <f t="shared" si="590"/>
        <v>0</v>
      </c>
      <c r="IX136" s="48">
        <f t="shared" si="590"/>
        <v>0</v>
      </c>
      <c r="IY136" s="48">
        <f t="shared" si="591"/>
        <v>0</v>
      </c>
      <c r="IZ136" s="48">
        <f t="shared" si="591"/>
        <v>0</v>
      </c>
      <c r="JA136" s="48">
        <f t="shared" si="591"/>
        <v>0</v>
      </c>
      <c r="JB136" s="48">
        <f t="shared" si="591"/>
        <v>0</v>
      </c>
      <c r="JC136" s="48">
        <f t="shared" si="591"/>
        <v>0</v>
      </c>
      <c r="JD136" s="48">
        <f t="shared" si="591"/>
        <v>0</v>
      </c>
      <c r="JE136" s="48">
        <f t="shared" si="591"/>
        <v>0</v>
      </c>
      <c r="JF136" s="48">
        <f t="shared" si="591"/>
        <v>0</v>
      </c>
      <c r="JG136" s="48">
        <f t="shared" si="591"/>
        <v>0</v>
      </c>
      <c r="JH136" s="48">
        <f t="shared" si="591"/>
        <v>0</v>
      </c>
      <c r="JI136" s="48">
        <f t="shared" si="592"/>
        <v>0</v>
      </c>
      <c r="JJ136" s="48">
        <f t="shared" si="592"/>
        <v>0</v>
      </c>
      <c r="JK136" s="48">
        <f t="shared" si="592"/>
        <v>0</v>
      </c>
      <c r="JL136" s="48">
        <f t="shared" si="592"/>
        <v>0</v>
      </c>
      <c r="JM136" s="48">
        <f t="shared" si="592"/>
        <v>0</v>
      </c>
      <c r="JN136" s="48">
        <f t="shared" si="592"/>
        <v>0</v>
      </c>
      <c r="JO136" s="48">
        <f t="shared" si="592"/>
        <v>0</v>
      </c>
      <c r="JP136" s="48">
        <f t="shared" si="592"/>
        <v>0</v>
      </c>
      <c r="JQ136" s="48">
        <f t="shared" si="592"/>
        <v>0</v>
      </c>
      <c r="JR136" s="48">
        <f t="shared" si="592"/>
        <v>0</v>
      </c>
      <c r="JS136" s="48">
        <f t="shared" si="593"/>
        <v>0</v>
      </c>
      <c r="JT136" s="48">
        <f t="shared" si="593"/>
        <v>0</v>
      </c>
      <c r="JU136" s="48">
        <f t="shared" si="593"/>
        <v>0</v>
      </c>
      <c r="JV136" s="48">
        <f t="shared" si="593"/>
        <v>0</v>
      </c>
      <c r="JW136" s="48">
        <f t="shared" si="593"/>
        <v>0</v>
      </c>
      <c r="JX136" s="48">
        <f t="shared" si="593"/>
        <v>0</v>
      </c>
      <c r="JY136" s="48">
        <f t="shared" si="593"/>
        <v>0</v>
      </c>
      <c r="JZ136" s="48">
        <f t="shared" si="593"/>
        <v>0</v>
      </c>
      <c r="KA136" s="48">
        <f t="shared" si="593"/>
        <v>0</v>
      </c>
      <c r="KB136" s="48">
        <f t="shared" si="593"/>
        <v>0</v>
      </c>
      <c r="KC136" s="48">
        <f t="shared" si="594"/>
        <v>0</v>
      </c>
      <c r="KD136" s="48">
        <f t="shared" si="594"/>
        <v>0</v>
      </c>
      <c r="KE136" s="48">
        <f t="shared" si="594"/>
        <v>0</v>
      </c>
      <c r="KF136" s="48">
        <f t="shared" si="594"/>
        <v>0</v>
      </c>
      <c r="KG136" s="48">
        <f t="shared" si="594"/>
        <v>0</v>
      </c>
      <c r="KH136" s="48">
        <f t="shared" si="594"/>
        <v>0</v>
      </c>
      <c r="KI136" s="48">
        <f t="shared" si="594"/>
        <v>0</v>
      </c>
      <c r="KJ136" s="48">
        <f t="shared" si="594"/>
        <v>0</v>
      </c>
      <c r="KK136" s="48">
        <f t="shared" si="594"/>
        <v>0</v>
      </c>
      <c r="KL136" s="48">
        <f t="shared" si="594"/>
        <v>0</v>
      </c>
      <c r="KM136" s="48">
        <f t="shared" si="595"/>
        <v>0</v>
      </c>
      <c r="KN136" s="48">
        <f t="shared" si="595"/>
        <v>0</v>
      </c>
      <c r="KO136" s="48">
        <f t="shared" si="595"/>
        <v>0</v>
      </c>
      <c r="KP136" s="48">
        <f t="shared" si="595"/>
        <v>0</v>
      </c>
      <c r="KQ136" s="48">
        <f t="shared" si="595"/>
        <v>0</v>
      </c>
      <c r="KR136" s="48">
        <f t="shared" si="595"/>
        <v>0</v>
      </c>
      <c r="KS136" s="48">
        <f t="shared" si="595"/>
        <v>0</v>
      </c>
      <c r="KT136" s="48">
        <f t="shared" si="595"/>
        <v>0</v>
      </c>
      <c r="KU136" s="48">
        <f t="shared" si="595"/>
        <v>0</v>
      </c>
      <c r="KV136" s="48">
        <f t="shared" si="595"/>
        <v>0</v>
      </c>
      <c r="KW136" s="48">
        <f t="shared" si="596"/>
        <v>0</v>
      </c>
      <c r="KX136" s="48">
        <f t="shared" si="596"/>
        <v>0</v>
      </c>
      <c r="KY136" s="48">
        <f t="shared" si="596"/>
        <v>0</v>
      </c>
      <c r="KZ136" s="48">
        <f t="shared" si="596"/>
        <v>0</v>
      </c>
      <c r="LA136" s="48">
        <f t="shared" si="596"/>
        <v>0</v>
      </c>
      <c r="LB136" s="48">
        <f t="shared" si="596"/>
        <v>0</v>
      </c>
      <c r="LC136" s="48">
        <f t="shared" si="596"/>
        <v>0</v>
      </c>
      <c r="LD136" s="48">
        <f t="shared" si="596"/>
        <v>0</v>
      </c>
      <c r="LE136" s="48">
        <f t="shared" si="596"/>
        <v>0</v>
      </c>
      <c r="LF136" s="48">
        <f t="shared" si="596"/>
        <v>0</v>
      </c>
      <c r="LG136" s="48">
        <f t="shared" si="597"/>
        <v>0</v>
      </c>
      <c r="LH136" s="48">
        <f t="shared" si="597"/>
        <v>0</v>
      </c>
      <c r="LI136" s="48">
        <f t="shared" si="597"/>
        <v>0</v>
      </c>
      <c r="LJ136" s="48">
        <f t="shared" si="597"/>
        <v>0</v>
      </c>
      <c r="LK136" s="48">
        <f t="shared" si="597"/>
        <v>0</v>
      </c>
      <c r="LL136" s="48">
        <f t="shared" si="597"/>
        <v>0</v>
      </c>
      <c r="LM136" s="48">
        <f t="shared" si="597"/>
        <v>0</v>
      </c>
      <c r="LN136" s="48">
        <f t="shared" si="597"/>
        <v>0</v>
      </c>
      <c r="LO136" s="48">
        <f t="shared" si="597"/>
        <v>0</v>
      </c>
      <c r="LP136" s="48">
        <f t="shared" si="597"/>
        <v>0</v>
      </c>
      <c r="LQ136" s="48">
        <f t="shared" si="598"/>
        <v>0</v>
      </c>
      <c r="LR136" s="48">
        <f t="shared" si="598"/>
        <v>0</v>
      </c>
      <c r="LS136" s="48">
        <f t="shared" si="598"/>
        <v>0</v>
      </c>
      <c r="LT136" s="48">
        <f t="shared" si="598"/>
        <v>0</v>
      </c>
      <c r="LU136" s="48">
        <f t="shared" si="598"/>
        <v>0</v>
      </c>
      <c r="LV136" s="48">
        <f t="shared" si="598"/>
        <v>0</v>
      </c>
      <c r="LW136" s="48">
        <f t="shared" si="598"/>
        <v>0</v>
      </c>
      <c r="LX136" s="48">
        <f t="shared" si="598"/>
        <v>0</v>
      </c>
      <c r="LY136" s="48">
        <f t="shared" si="598"/>
        <v>0</v>
      </c>
      <c r="LZ136" s="48">
        <f t="shared" si="598"/>
        <v>0</v>
      </c>
      <c r="MA136" s="48">
        <f t="shared" si="599"/>
        <v>0</v>
      </c>
      <c r="MB136" s="48">
        <f t="shared" si="599"/>
        <v>0</v>
      </c>
      <c r="MC136" s="48">
        <f t="shared" si="599"/>
        <v>0</v>
      </c>
      <c r="MD136" s="48">
        <f t="shared" si="599"/>
        <v>0</v>
      </c>
      <c r="ME136" s="48">
        <f t="shared" si="599"/>
        <v>0</v>
      </c>
      <c r="MF136" s="48">
        <f t="shared" si="599"/>
        <v>0</v>
      </c>
      <c r="MG136" s="48">
        <f t="shared" si="599"/>
        <v>0</v>
      </c>
      <c r="MH136" s="48">
        <f t="shared" si="599"/>
        <v>0</v>
      </c>
      <c r="MI136" s="48">
        <f t="shared" si="599"/>
        <v>0</v>
      </c>
      <c r="MJ136" s="48">
        <f t="shared" si="599"/>
        <v>0</v>
      </c>
      <c r="MK136" s="48">
        <f t="shared" si="600"/>
        <v>0</v>
      </c>
      <c r="ML136" s="48">
        <f t="shared" si="600"/>
        <v>0</v>
      </c>
      <c r="MM136" s="48">
        <f t="shared" si="600"/>
        <v>0</v>
      </c>
      <c r="MN136" s="48">
        <f t="shared" si="600"/>
        <v>0</v>
      </c>
      <c r="MO136" s="48">
        <f t="shared" si="600"/>
        <v>0</v>
      </c>
      <c r="MP136" s="48">
        <f t="shared" si="600"/>
        <v>0</v>
      </c>
      <c r="MQ136" s="48">
        <f t="shared" si="600"/>
        <v>0</v>
      </c>
      <c r="MR136" s="48">
        <f t="shared" si="600"/>
        <v>0</v>
      </c>
      <c r="MS136" s="48">
        <f t="shared" si="600"/>
        <v>0</v>
      </c>
      <c r="MT136" s="48">
        <f t="shared" si="600"/>
        <v>0</v>
      </c>
      <c r="MU136" s="48">
        <f t="shared" si="601"/>
        <v>0</v>
      </c>
      <c r="MV136" s="48">
        <f t="shared" si="601"/>
        <v>0</v>
      </c>
      <c r="MW136" s="48">
        <f t="shared" si="601"/>
        <v>0</v>
      </c>
      <c r="MX136" s="48">
        <f t="shared" si="601"/>
        <v>4.4751983576649488E-5</v>
      </c>
      <c r="MY136" s="48">
        <f t="shared" si="601"/>
        <v>1.1151658490373781E-4</v>
      </c>
      <c r="MZ136" s="48">
        <f t="shared" si="601"/>
        <v>2.5595687974807398E-4</v>
      </c>
      <c r="NA136" s="48">
        <f t="shared" si="601"/>
        <v>5.8604981628922268E-4</v>
      </c>
      <c r="NB136" s="48">
        <f t="shared" si="601"/>
        <v>1.3658629589843377E-3</v>
      </c>
      <c r="NC136" s="48">
        <f t="shared" si="601"/>
        <v>3.2093238342923826E-3</v>
      </c>
      <c r="ND136" s="48">
        <f t="shared" si="601"/>
        <v>7.8504339864859992E-3</v>
      </c>
      <c r="NE136" s="48">
        <f t="shared" si="602"/>
        <v>1.2976985830460603E-2</v>
      </c>
      <c r="NF136" s="48">
        <f t="shared" si="602"/>
        <v>6.7154609757989992E-3</v>
      </c>
      <c r="NG136" s="48">
        <f t="shared" si="602"/>
        <v>0</v>
      </c>
      <c r="NH136" s="48">
        <f t="shared" si="602"/>
        <v>0</v>
      </c>
      <c r="NI136" s="48">
        <f t="shared" si="602"/>
        <v>0</v>
      </c>
      <c r="NJ136" s="48">
        <f t="shared" si="602"/>
        <v>0</v>
      </c>
      <c r="NK136" s="48">
        <f t="shared" si="602"/>
        <v>0</v>
      </c>
      <c r="NL136" s="48">
        <f t="shared" si="602"/>
        <v>0</v>
      </c>
      <c r="NM136" s="48">
        <f t="shared" si="602"/>
        <v>0</v>
      </c>
      <c r="NN136" s="48">
        <f t="shared" si="602"/>
        <v>0</v>
      </c>
      <c r="NO136" s="48">
        <f t="shared" si="603"/>
        <v>0</v>
      </c>
      <c r="NP136" s="48">
        <f t="shared" si="603"/>
        <v>0</v>
      </c>
      <c r="NQ136" s="48">
        <f t="shared" si="603"/>
        <v>0</v>
      </c>
      <c r="NR136" s="48">
        <f t="shared" si="603"/>
        <v>0</v>
      </c>
      <c r="NS136" s="48">
        <f t="shared" si="603"/>
        <v>0</v>
      </c>
      <c r="NT136" s="48">
        <f t="shared" si="603"/>
        <v>0</v>
      </c>
      <c r="NU136" s="48">
        <f t="shared" si="603"/>
        <v>0</v>
      </c>
      <c r="NV136" s="48">
        <f t="shared" si="603"/>
        <v>0</v>
      </c>
      <c r="NW136" s="48">
        <f t="shared" si="603"/>
        <v>0</v>
      </c>
      <c r="NX136" s="48">
        <f t="shared" si="603"/>
        <v>0</v>
      </c>
      <c r="NY136" s="48">
        <f t="shared" si="604"/>
        <v>0</v>
      </c>
      <c r="NZ136" s="48">
        <f t="shared" si="604"/>
        <v>0</v>
      </c>
      <c r="OA136" s="48">
        <f t="shared" si="604"/>
        <v>0</v>
      </c>
      <c r="OB136" s="48">
        <f t="shared" si="604"/>
        <v>0</v>
      </c>
      <c r="OC136" s="48">
        <f t="shared" si="604"/>
        <v>0</v>
      </c>
      <c r="OD136" s="48">
        <f t="shared" si="604"/>
        <v>0</v>
      </c>
      <c r="OE136" s="48">
        <f t="shared" si="604"/>
        <v>0</v>
      </c>
      <c r="OF136" s="48">
        <f t="shared" si="604"/>
        <v>0</v>
      </c>
      <c r="OG136" s="48">
        <f t="shared" si="604"/>
        <v>0</v>
      </c>
      <c r="OH136" s="48">
        <f t="shared" si="604"/>
        <v>0</v>
      </c>
      <c r="OI136" s="48">
        <f t="shared" si="605"/>
        <v>0</v>
      </c>
      <c r="OJ136" s="48">
        <f t="shared" si="605"/>
        <v>0</v>
      </c>
      <c r="OK136" s="48">
        <f t="shared" si="605"/>
        <v>0</v>
      </c>
      <c r="OL136" s="48">
        <f t="shared" si="605"/>
        <v>0</v>
      </c>
      <c r="OM136" s="48">
        <f t="shared" si="605"/>
        <v>0</v>
      </c>
      <c r="ON136" s="48">
        <f t="shared" si="605"/>
        <v>0</v>
      </c>
      <c r="OO136" s="48">
        <f t="shared" si="605"/>
        <v>0</v>
      </c>
      <c r="OP136" s="48">
        <f t="shared" si="605"/>
        <v>0</v>
      </c>
      <c r="OQ136" s="48">
        <f t="shared" si="605"/>
        <v>0</v>
      </c>
      <c r="OR136" s="48">
        <f t="shared" si="605"/>
        <v>0</v>
      </c>
      <c r="OS136" s="48">
        <f t="shared" si="606"/>
        <v>0</v>
      </c>
      <c r="OT136" s="48">
        <f t="shared" si="606"/>
        <v>0</v>
      </c>
      <c r="OU136" s="48">
        <f t="shared" si="606"/>
        <v>0</v>
      </c>
      <c r="OV136" s="48">
        <f t="shared" si="606"/>
        <v>0</v>
      </c>
      <c r="OW136" s="48">
        <f t="shared" si="606"/>
        <v>0</v>
      </c>
      <c r="OX136" s="48">
        <f t="shared" si="606"/>
        <v>0</v>
      </c>
      <c r="OY136" s="48">
        <f t="shared" si="606"/>
        <v>0</v>
      </c>
      <c r="OZ136" s="48">
        <f t="shared" si="606"/>
        <v>0</v>
      </c>
      <c r="PA136" s="48">
        <f t="shared" si="606"/>
        <v>0</v>
      </c>
      <c r="PB136" s="48">
        <f t="shared" si="606"/>
        <v>0</v>
      </c>
      <c r="PC136" s="48">
        <f t="shared" si="607"/>
        <v>0</v>
      </c>
      <c r="PD136" s="48">
        <f t="shared" si="607"/>
        <v>0</v>
      </c>
      <c r="PE136" s="48">
        <f t="shared" si="607"/>
        <v>0</v>
      </c>
      <c r="PF136" s="48">
        <f t="shared" si="607"/>
        <v>0</v>
      </c>
      <c r="PG136" s="48">
        <f t="shared" si="607"/>
        <v>0</v>
      </c>
      <c r="PH136" s="48">
        <f t="shared" si="607"/>
        <v>0</v>
      </c>
      <c r="PI136" s="48">
        <f t="shared" si="607"/>
        <v>0</v>
      </c>
      <c r="PJ136" s="48">
        <f t="shared" si="607"/>
        <v>0</v>
      </c>
      <c r="PK136" s="48">
        <f t="shared" si="607"/>
        <v>0</v>
      </c>
      <c r="PL136" s="48">
        <f t="shared" si="607"/>
        <v>0</v>
      </c>
      <c r="PM136" s="48">
        <f t="shared" si="607"/>
        <v>0</v>
      </c>
      <c r="PN136" s="48">
        <f t="shared" si="607"/>
        <v>0</v>
      </c>
    </row>
    <row r="137" spans="1:430" x14ac:dyDescent="0.3">
      <c r="A137" s="67">
        <f>A136+Escenario1!$D$15</f>
        <v>55</v>
      </c>
      <c r="B137" s="20">
        <f>IF(HX14&lt;0,0,Escenario1!HX14)</f>
        <v>60.533612358739283</v>
      </c>
      <c r="C137" s="20">
        <f t="shared" si="558"/>
        <v>44.531084846499631</v>
      </c>
      <c r="D137" s="20">
        <f t="shared" si="552"/>
        <v>18.160083707621787</v>
      </c>
      <c r="E137" s="20">
        <f>ROUND(IF($A137=0,0,$D137+E136-IF($A136=0,0,L136*($A137-$A136)*0.06)),4)</f>
        <v>131.23820000000001</v>
      </c>
      <c r="F137" s="11" cm="1">
        <f t="array" ref="F137">INDEX($A$71:$A$75,MATCH(E137,$B$71:$B$75,1))+(E137-INDEX($B$71:$B$75,MATCH(E137,$B$71:$B$75,1)))*(INDEX($A$71:$A$75,MATCH(E137,$B$71:$B$75,1)+IF(E137&gt;MAX($B$71:$B$75),0,1))-INDEX($A$71:$A$75,MATCH(E137,$B$71:$B$75,1)+IF(E137&gt;MAX($B$71:$B$75),1,0)))/(INDEX($B$71:$B$75,MATCH(E137,$B$71:$B$75,1)+IF(E137&gt;MAX($B$71:$B$75),0,1))-INDEX($B$71:$B$75,MATCH(E137,$B$71:$B$75,1)+IF(E137&gt;MAX($B$71:$B$75),-1,0)))</f>
        <v>1.3123820000000002</v>
      </c>
      <c r="G137" s="59">
        <f t="shared" si="553"/>
        <v>58.286152765384479</v>
      </c>
      <c r="H137" s="59">
        <f t="shared" si="554"/>
        <v>0</v>
      </c>
      <c r="I137" s="59">
        <f t="shared" si="555"/>
        <v>0</v>
      </c>
      <c r="J137" s="20">
        <f t="shared" si="556"/>
        <v>58.286152765384479</v>
      </c>
      <c r="K137" s="20">
        <f>IF(OR($H$79&lt;=0,F137-$H$79&lt;=0),0,2/3*(0.602+0.0832*(F137-$H$79)/$H$79)*$I$79*SQRT(2*9.81)*(F137-$H$79+0.0012)^(3/2))*1000</f>
        <v>0</v>
      </c>
      <c r="L137" s="20">
        <f>IF((G137+H137+I137+K137)*($A138-$A137)*0.06&gt;E137,E137/($A138-$A137)/0.06,G137+H137+I137+K137)</f>
        <v>58.286152765384479</v>
      </c>
      <c r="M137" s="20">
        <f>IF(COUNT($A$126:$A137)&lt;MATCH($E$84,L$126:L$585,0),"",ROUND(L137,2))</f>
        <v>58.29</v>
      </c>
      <c r="N137" s="20">
        <f>IF($A137=0,0,$D137+N136-IF($A136=0,0,R136*($A137-$A136)*0.06))</f>
        <v>220.02437816457075</v>
      </c>
      <c r="O137" s="11" cm="1">
        <f t="array" ref="O137">INDEX($A$71:$A$75,MATCH(N137,$B$71:$B$75,1))+(N137-INDEX($B$71:$B$75,MATCH(N137,$B$71:$B$75,1)))*(INDEX($A$71:$A$75,MATCH(N137,$B$71:$B$75,1)+1)-INDEX($A$71:$A$75,MATCH(N137,$B$71:$B$75,1)))/(INDEX($B$71:$B$75,MATCH(N137,$B$71:$B$75,1)+1)-INDEX($B$71:$B$75,MATCH(N137,$B$71:$B$75,1)))</f>
        <v>2.2002437816457077</v>
      </c>
      <c r="P137" s="20" cm="1">
        <f t="array" ref="P137">INDEX(Curva_vortex[Caudal (L/s)],MATCH(O137,Curva_vortex[Altura lamina de agua H (m)],1))+(O137-INDEX(Curva_vortex[Altura lamina de agua H (m)],MATCH(O137,Curva_vortex[Altura lamina de agua H (m)],1)))*(INDEX(Curva_vortex[Caudal (L/s)],MATCH(O137,Curva_vortex[Altura lamina de agua H (m)],1)+IF(O137&gt;MAX(Curva_vortex[Altura lamina de agua H (m)]),0,1))-INDEX(Curva_vortex[Caudal (L/s)],MATCH(O137,Curva_vortex[Altura lamina de agua H (m)],1)+IF(O137&gt;MAX(Curva_vortex[Altura lamina de agua H (m)]),-1,0)))/(INDEX(Curva_vortex[Altura lamina de agua H (m)],MATCH(O137,Curva_vortex[Altura lamina de agua H (m)],1)+IF(O137&gt;MAX(Curva_vortex[Altura lamina de agua H (m)]),0,1))-INDEX(Curva_vortex[Altura lamina de agua H (m)],MATCH(O137,Curva_vortex[Altura lamina de agua H (m)],1)+IF(O137&gt;MAX(Curva_vortex[Altura lamina de agua H (m)]),-1,0)))</f>
        <v>22.002437816457075</v>
      </c>
      <c r="Q137" s="20">
        <f t="shared" si="557"/>
        <v>0</v>
      </c>
      <c r="R137" s="20" cm="1">
        <f t="array" ref="R137">INDEX(Curva_vortex[Caudal (L/s)],MATCH(O137,Curva_vortex[Altura lamina de agua H (m)],1))+(O137-INDEX(Curva_vortex[Altura lamina de agua H (m)],MATCH(O137,Curva_vortex[Altura lamina de agua H (m)],1)))*(INDEX(Curva_vortex[Caudal (L/s)],MATCH(O137,Curva_vortex[Altura lamina de agua H (m)],1)+IF(O137&gt;MAX(Curva_vortex[Altura lamina de agua H (m)]),0,1))-INDEX(Curva_vortex[Caudal (L/s)],MATCH(O137,Curva_vortex[Altura lamina de agua H (m)],1)+IF(O137&gt;MAX(Curva_vortex[Altura lamina de agua H (m)]),-1,0)))/(INDEX(Curva_vortex[Altura lamina de agua H (m)],MATCH(O137,Curva_vortex[Altura lamina de agua H (m)],1)+IF(O137&gt;MAX(Curva_vortex[Altura lamina de agua H (m)]),0,1))-INDEX(Curva_vortex[Altura lamina de agua H (m)],MATCH(O137,Curva_vortex[Altura lamina de agua H (m)],1)+IF(O137&gt;MAX(Curva_vortex[Altura lamina de agua H (m)]),-1,0)))+Q137</f>
        <v>22.002437816457075</v>
      </c>
      <c r="S137" s="20" t="str">
        <f>IF(COUNT($A$126:$A137)&lt;MATCH($E$117,R$126:R$585,0),"",ROUND(R137,2))</f>
        <v/>
      </c>
      <c r="W137" s="46">
        <v>134</v>
      </c>
      <c r="X137" s="49">
        <f t="shared" si="564"/>
        <v>670</v>
      </c>
      <c r="Y137" s="52" t="str">
        <f t="shared" si="559"/>
        <v/>
      </c>
      <c r="Z137" s="63">
        <f t="shared" si="560"/>
        <v>0</v>
      </c>
      <c r="AA137" s="50">
        <f t="shared" si="474"/>
        <v>0</v>
      </c>
      <c r="AB137" s="50">
        <v>0</v>
      </c>
      <c r="AC137" s="62">
        <f t="shared" si="565"/>
        <v>211.7758949671387</v>
      </c>
      <c r="AD137" s="54"/>
      <c r="AE137" s="46">
        <v>135</v>
      </c>
      <c r="AF137" s="51">
        <f t="shared" si="561"/>
        <v>0</v>
      </c>
      <c r="AG137" s="51">
        <f t="shared" si="570"/>
        <v>0</v>
      </c>
      <c r="AH137" s="51">
        <f t="shared" si="570"/>
        <v>0</v>
      </c>
      <c r="AI137" s="51">
        <f t="shared" si="570"/>
        <v>0</v>
      </c>
      <c r="AJ137" s="51">
        <f t="shared" si="570"/>
        <v>0</v>
      </c>
      <c r="AK137" s="51">
        <f t="shared" si="570"/>
        <v>0</v>
      </c>
      <c r="AL137" s="51">
        <f t="shared" si="570"/>
        <v>0</v>
      </c>
      <c r="AM137" s="51">
        <f t="shared" si="570"/>
        <v>0</v>
      </c>
      <c r="AN137" s="51">
        <f t="shared" si="570"/>
        <v>0</v>
      </c>
      <c r="AO137" s="51">
        <f t="shared" si="570"/>
        <v>0</v>
      </c>
      <c r="AP137" s="51">
        <f t="shared" si="570"/>
        <v>0</v>
      </c>
      <c r="AQ137" s="51">
        <f t="shared" si="571"/>
        <v>0</v>
      </c>
      <c r="AR137" s="51">
        <f t="shared" si="571"/>
        <v>0</v>
      </c>
      <c r="AS137" s="51">
        <f t="shared" si="571"/>
        <v>0</v>
      </c>
      <c r="AT137" s="51">
        <f t="shared" si="571"/>
        <v>0</v>
      </c>
      <c r="AU137" s="51">
        <f t="shared" si="571"/>
        <v>0</v>
      </c>
      <c r="AV137" s="51">
        <f t="shared" si="571"/>
        <v>0</v>
      </c>
      <c r="AW137" s="51">
        <f t="shared" si="571"/>
        <v>0</v>
      </c>
      <c r="AX137" s="51">
        <f t="shared" si="571"/>
        <v>0</v>
      </c>
      <c r="AY137" s="51">
        <f t="shared" si="571"/>
        <v>0</v>
      </c>
      <c r="AZ137" s="51">
        <f t="shared" si="571"/>
        <v>0</v>
      </c>
      <c r="BA137" s="51">
        <f t="shared" si="572"/>
        <v>0</v>
      </c>
      <c r="BB137" s="51">
        <f t="shared" si="572"/>
        <v>0</v>
      </c>
      <c r="BC137" s="51">
        <f t="shared" si="572"/>
        <v>0</v>
      </c>
      <c r="BD137" s="51">
        <f t="shared" si="572"/>
        <v>0</v>
      </c>
      <c r="BE137" s="51">
        <f t="shared" si="572"/>
        <v>0</v>
      </c>
      <c r="BF137" s="51">
        <f t="shared" si="572"/>
        <v>0</v>
      </c>
      <c r="BG137" s="51">
        <f t="shared" si="572"/>
        <v>0</v>
      </c>
      <c r="BH137" s="51">
        <f t="shared" si="572"/>
        <v>0</v>
      </c>
      <c r="BI137" s="51">
        <f t="shared" si="572"/>
        <v>0</v>
      </c>
      <c r="BJ137" s="51">
        <f t="shared" si="572"/>
        <v>0</v>
      </c>
      <c r="BK137" s="51">
        <f t="shared" si="573"/>
        <v>0</v>
      </c>
      <c r="BL137" s="51">
        <f t="shared" si="573"/>
        <v>0</v>
      </c>
      <c r="BM137" s="51">
        <f t="shared" si="573"/>
        <v>0</v>
      </c>
      <c r="BN137" s="51">
        <f t="shared" si="573"/>
        <v>0</v>
      </c>
      <c r="BO137" s="51">
        <f t="shared" si="573"/>
        <v>0</v>
      </c>
      <c r="BP137" s="51">
        <f t="shared" si="573"/>
        <v>0</v>
      </c>
      <c r="BQ137" s="51">
        <f t="shared" si="573"/>
        <v>0</v>
      </c>
      <c r="BR137" s="51">
        <f t="shared" si="573"/>
        <v>0</v>
      </c>
      <c r="BS137" s="51">
        <f t="shared" si="573"/>
        <v>0</v>
      </c>
      <c r="BT137" s="51">
        <f t="shared" si="573"/>
        <v>0</v>
      </c>
      <c r="BU137" s="51">
        <f t="shared" si="574"/>
        <v>0</v>
      </c>
      <c r="BV137" s="51">
        <f t="shared" si="574"/>
        <v>0</v>
      </c>
      <c r="BW137" s="51">
        <f t="shared" si="574"/>
        <v>0</v>
      </c>
      <c r="BX137" s="51">
        <f t="shared" si="574"/>
        <v>0</v>
      </c>
      <c r="BY137" s="51">
        <f t="shared" si="574"/>
        <v>0</v>
      </c>
      <c r="BZ137" s="51">
        <f t="shared" si="574"/>
        <v>0</v>
      </c>
      <c r="CA137" s="51">
        <f t="shared" si="574"/>
        <v>0</v>
      </c>
      <c r="CB137" s="51">
        <f t="shared" si="574"/>
        <v>0</v>
      </c>
      <c r="CC137" s="51">
        <f t="shared" si="574"/>
        <v>0</v>
      </c>
      <c r="CD137" s="51">
        <f t="shared" si="574"/>
        <v>0</v>
      </c>
      <c r="CE137" s="51">
        <f t="shared" si="575"/>
        <v>0</v>
      </c>
      <c r="CF137" s="51">
        <f t="shared" si="575"/>
        <v>0</v>
      </c>
      <c r="CG137" s="51">
        <f t="shared" si="575"/>
        <v>0</v>
      </c>
      <c r="CH137" s="51">
        <f t="shared" si="575"/>
        <v>0</v>
      </c>
      <c r="CI137" s="51">
        <f t="shared" si="575"/>
        <v>0</v>
      </c>
      <c r="CJ137" s="51">
        <f t="shared" si="575"/>
        <v>0</v>
      </c>
      <c r="CK137" s="51">
        <f t="shared" si="575"/>
        <v>0</v>
      </c>
      <c r="CL137" s="51">
        <f t="shared" si="575"/>
        <v>0</v>
      </c>
      <c r="CM137" s="51">
        <f t="shared" si="575"/>
        <v>0</v>
      </c>
      <c r="CN137" s="51">
        <f t="shared" si="575"/>
        <v>0</v>
      </c>
      <c r="CO137" s="51">
        <f t="shared" si="576"/>
        <v>0</v>
      </c>
      <c r="CP137" s="51">
        <f t="shared" si="576"/>
        <v>0</v>
      </c>
      <c r="CQ137" s="51">
        <f t="shared" si="576"/>
        <v>0</v>
      </c>
      <c r="CR137" s="51">
        <f t="shared" si="576"/>
        <v>0</v>
      </c>
      <c r="CS137" s="51">
        <f t="shared" si="576"/>
        <v>0</v>
      </c>
      <c r="CT137" s="51">
        <f t="shared" si="576"/>
        <v>0</v>
      </c>
      <c r="CU137" s="51">
        <f t="shared" si="576"/>
        <v>0</v>
      </c>
      <c r="CV137" s="51">
        <f t="shared" si="576"/>
        <v>0</v>
      </c>
      <c r="CW137" s="51">
        <f t="shared" si="576"/>
        <v>0</v>
      </c>
      <c r="CX137" s="51">
        <f t="shared" si="576"/>
        <v>0</v>
      </c>
      <c r="CY137" s="51">
        <f t="shared" si="577"/>
        <v>0</v>
      </c>
      <c r="CZ137" s="51">
        <f t="shared" si="577"/>
        <v>0</v>
      </c>
      <c r="DA137" s="51">
        <f t="shared" si="577"/>
        <v>0</v>
      </c>
      <c r="DB137" s="51">
        <f t="shared" si="577"/>
        <v>0</v>
      </c>
      <c r="DC137" s="51">
        <f t="shared" si="577"/>
        <v>0</v>
      </c>
      <c r="DD137" s="51">
        <f t="shared" si="577"/>
        <v>0</v>
      </c>
      <c r="DE137" s="51">
        <f t="shared" si="577"/>
        <v>0</v>
      </c>
      <c r="DF137" s="51">
        <f t="shared" si="577"/>
        <v>0</v>
      </c>
      <c r="DG137" s="51">
        <f t="shared" si="577"/>
        <v>0</v>
      </c>
      <c r="DH137" s="51">
        <f t="shared" si="577"/>
        <v>0</v>
      </c>
      <c r="DI137" s="51">
        <f t="shared" si="578"/>
        <v>0</v>
      </c>
      <c r="DJ137" s="51">
        <f t="shared" si="578"/>
        <v>0</v>
      </c>
      <c r="DK137" s="51">
        <f t="shared" si="578"/>
        <v>0</v>
      </c>
      <c r="DL137" s="51">
        <f t="shared" si="578"/>
        <v>0</v>
      </c>
      <c r="DM137" s="51">
        <f t="shared" si="578"/>
        <v>0</v>
      </c>
      <c r="DN137" s="51">
        <f t="shared" si="578"/>
        <v>0</v>
      </c>
      <c r="DO137" s="51">
        <f t="shared" si="578"/>
        <v>0</v>
      </c>
      <c r="DP137" s="51">
        <f t="shared" si="578"/>
        <v>0</v>
      </c>
      <c r="DQ137" s="51">
        <f t="shared" si="578"/>
        <v>0</v>
      </c>
      <c r="DR137" s="51">
        <f t="shared" si="578"/>
        <v>0</v>
      </c>
      <c r="DS137" s="51">
        <f t="shared" si="579"/>
        <v>0</v>
      </c>
      <c r="DT137" s="51">
        <f t="shared" si="579"/>
        <v>0</v>
      </c>
      <c r="DU137" s="51">
        <f t="shared" si="579"/>
        <v>0</v>
      </c>
      <c r="DV137" s="51">
        <f t="shared" si="579"/>
        <v>0</v>
      </c>
      <c r="DW137" s="51">
        <f t="shared" si="579"/>
        <v>0</v>
      </c>
      <c r="DX137" s="51">
        <f t="shared" si="579"/>
        <v>0</v>
      </c>
      <c r="DY137" s="51">
        <f t="shared" si="579"/>
        <v>0</v>
      </c>
      <c r="DZ137" s="51">
        <f t="shared" si="579"/>
        <v>0</v>
      </c>
      <c r="EA137" s="51">
        <f t="shared" si="579"/>
        <v>0</v>
      </c>
      <c r="EB137" s="51">
        <f t="shared" si="579"/>
        <v>0</v>
      </c>
      <c r="EC137" s="51">
        <f t="shared" si="580"/>
        <v>0</v>
      </c>
      <c r="ED137" s="51">
        <f t="shared" si="580"/>
        <v>0</v>
      </c>
      <c r="EE137" s="51">
        <f t="shared" si="580"/>
        <v>0</v>
      </c>
      <c r="EF137" s="51">
        <f t="shared" si="580"/>
        <v>0</v>
      </c>
      <c r="EG137" s="51">
        <f t="shared" si="580"/>
        <v>0</v>
      </c>
      <c r="EH137" s="51">
        <f t="shared" si="580"/>
        <v>0</v>
      </c>
      <c r="EI137" s="51">
        <f t="shared" si="580"/>
        <v>0</v>
      </c>
      <c r="EJ137" s="51">
        <f t="shared" si="580"/>
        <v>0</v>
      </c>
      <c r="EK137" s="51">
        <f t="shared" si="580"/>
        <v>0</v>
      </c>
      <c r="EL137" s="51">
        <f t="shared" si="580"/>
        <v>0</v>
      </c>
      <c r="EM137" s="51">
        <f t="shared" si="581"/>
        <v>0</v>
      </c>
      <c r="EN137" s="51">
        <f t="shared" si="581"/>
        <v>0</v>
      </c>
      <c r="EO137" s="51">
        <f t="shared" si="581"/>
        <v>0</v>
      </c>
      <c r="EP137" s="51">
        <f t="shared" si="581"/>
        <v>1.4372901692793086E-5</v>
      </c>
      <c r="EQ137" s="51">
        <f t="shared" si="581"/>
        <v>2.7857067307628778E-5</v>
      </c>
      <c r="ER137" s="51">
        <f t="shared" si="581"/>
        <v>4.1075027703360157E-5</v>
      </c>
      <c r="ES137" s="51">
        <f t="shared" si="581"/>
        <v>5.9699549011322866E-5</v>
      </c>
      <c r="ET137" s="51">
        <f t="shared" si="581"/>
        <v>8.7540741517313391E-5</v>
      </c>
      <c r="EU137" s="51">
        <f t="shared" si="581"/>
        <v>1.2837388479443857E-4</v>
      </c>
      <c r="EV137" s="51">
        <f t="shared" si="581"/>
        <v>1.8776725283595457E-4</v>
      </c>
      <c r="EW137" s="51">
        <f t="shared" si="582"/>
        <v>2.7490993918839258E-4</v>
      </c>
      <c r="EX137" s="51">
        <f t="shared" si="582"/>
        <v>4.0443968208431289E-4</v>
      </c>
      <c r="EY137" s="51">
        <f t="shared" si="582"/>
        <v>5.9827068957529241E-4</v>
      </c>
      <c r="EZ137" s="51">
        <f t="shared" si="582"/>
        <v>8.8742146466493359E-4</v>
      </c>
      <c r="FA137" s="51">
        <f t="shared" si="582"/>
        <v>1.3138426304416823E-3</v>
      </c>
      <c r="FB137" s="51">
        <f t="shared" si="582"/>
        <v>1.9322447552118155E-3</v>
      </c>
      <c r="FC137" s="51">
        <f t="shared" si="582"/>
        <v>2.9578823769679957E-3</v>
      </c>
      <c r="FD137" s="51">
        <f t="shared" si="582"/>
        <v>4.3725776573519236E-3</v>
      </c>
      <c r="FE137" s="51">
        <f t="shared" si="582"/>
        <v>5.6037913669719245E-3</v>
      </c>
      <c r="FF137" s="51">
        <f t="shared" si="582"/>
        <v>6.0067150249743864E-3</v>
      </c>
      <c r="FG137" s="51">
        <f t="shared" si="583"/>
        <v>5.0334268353983951E-3</v>
      </c>
      <c r="FH137" s="51">
        <f t="shared" si="583"/>
        <v>2.648818732339102E-3</v>
      </c>
      <c r="FI137" s="51">
        <f t="shared" si="583"/>
        <v>7.6072713075802073E-4</v>
      </c>
      <c r="FJ137" s="51">
        <f t="shared" si="583"/>
        <v>0</v>
      </c>
      <c r="FK137" s="51">
        <f t="shared" si="583"/>
        <v>0</v>
      </c>
      <c r="FL137" s="51">
        <f t="shared" si="583"/>
        <v>0</v>
      </c>
      <c r="FM137" s="51">
        <f t="shared" si="583"/>
        <v>0</v>
      </c>
      <c r="FN137" s="51">
        <f t="shared" si="583"/>
        <v>0</v>
      </c>
      <c r="FO137" s="51">
        <f t="shared" si="583"/>
        <v>0</v>
      </c>
      <c r="FP137" s="51">
        <f t="shared" si="583"/>
        <v>0</v>
      </c>
      <c r="FQ137" s="51">
        <f t="shared" si="584"/>
        <v>0</v>
      </c>
      <c r="FR137" s="51">
        <f t="shared" si="584"/>
        <v>0</v>
      </c>
      <c r="FS137" s="51">
        <f t="shared" si="584"/>
        <v>0</v>
      </c>
      <c r="FT137" s="51">
        <f t="shared" si="584"/>
        <v>0</v>
      </c>
      <c r="FU137" s="51">
        <f t="shared" si="584"/>
        <v>0</v>
      </c>
      <c r="FV137" s="51">
        <f t="shared" si="584"/>
        <v>0</v>
      </c>
      <c r="FW137" s="51">
        <f t="shared" si="584"/>
        <v>0</v>
      </c>
      <c r="FX137" s="51">
        <f t="shared" si="584"/>
        <v>0</v>
      </c>
      <c r="FY137" s="51">
        <f t="shared" si="584"/>
        <v>0</v>
      </c>
      <c r="FZ137" s="51">
        <f t="shared" si="584"/>
        <v>0</v>
      </c>
      <c r="GA137" s="51">
        <f t="shared" si="585"/>
        <v>0</v>
      </c>
      <c r="GB137" s="51">
        <f t="shared" si="585"/>
        <v>0</v>
      </c>
      <c r="GC137" s="51">
        <f t="shared" si="585"/>
        <v>0</v>
      </c>
      <c r="GD137" s="51">
        <f t="shared" si="585"/>
        <v>0</v>
      </c>
      <c r="GE137" s="51">
        <f t="shared" si="585"/>
        <v>0</v>
      </c>
      <c r="GF137" s="51">
        <f t="shared" si="585"/>
        <v>0</v>
      </c>
      <c r="GG137" s="51">
        <f t="shared" si="585"/>
        <v>0</v>
      </c>
      <c r="GH137" s="51">
        <f t="shared" si="585"/>
        <v>0</v>
      </c>
      <c r="GI137" s="51">
        <f t="shared" si="585"/>
        <v>0</v>
      </c>
      <c r="GJ137" s="51">
        <f t="shared" si="585"/>
        <v>0</v>
      </c>
      <c r="GK137" s="51">
        <f t="shared" si="586"/>
        <v>0</v>
      </c>
      <c r="GL137" s="51">
        <f t="shared" si="586"/>
        <v>0</v>
      </c>
      <c r="GM137" s="51">
        <f t="shared" si="586"/>
        <v>0</v>
      </c>
      <c r="GN137" s="51">
        <f t="shared" si="586"/>
        <v>0</v>
      </c>
      <c r="GO137" s="51">
        <f t="shared" si="586"/>
        <v>0</v>
      </c>
      <c r="GP137" s="51">
        <f t="shared" si="586"/>
        <v>0</v>
      </c>
      <c r="GQ137" s="51">
        <f t="shared" si="586"/>
        <v>0</v>
      </c>
      <c r="GR137" s="51">
        <f t="shared" si="586"/>
        <v>0</v>
      </c>
      <c r="GS137" s="51">
        <f t="shared" si="586"/>
        <v>0</v>
      </c>
      <c r="GT137" s="51">
        <f t="shared" si="586"/>
        <v>0</v>
      </c>
      <c r="GU137" s="51">
        <f t="shared" si="587"/>
        <v>0</v>
      </c>
      <c r="GV137" s="51">
        <f t="shared" si="587"/>
        <v>0</v>
      </c>
      <c r="GW137" s="51">
        <f t="shared" si="587"/>
        <v>0</v>
      </c>
      <c r="GX137" s="51">
        <f t="shared" si="587"/>
        <v>0</v>
      </c>
      <c r="GY137" s="51">
        <f t="shared" si="587"/>
        <v>0</v>
      </c>
      <c r="GZ137" s="51">
        <f t="shared" si="587"/>
        <v>0</v>
      </c>
      <c r="HA137" s="51">
        <f t="shared" si="587"/>
        <v>0</v>
      </c>
      <c r="HB137" s="51">
        <f t="shared" si="587"/>
        <v>0</v>
      </c>
      <c r="HC137" s="51">
        <f t="shared" si="587"/>
        <v>0</v>
      </c>
      <c r="HD137" s="51">
        <f t="shared" si="587"/>
        <v>0</v>
      </c>
      <c r="HE137" s="51">
        <f t="shared" si="588"/>
        <v>0</v>
      </c>
      <c r="HF137" s="51">
        <f t="shared" si="588"/>
        <v>0</v>
      </c>
      <c r="HG137" s="51">
        <f t="shared" si="588"/>
        <v>0</v>
      </c>
      <c r="HH137" s="51">
        <f t="shared" si="588"/>
        <v>0</v>
      </c>
      <c r="HI137" s="51">
        <f t="shared" si="588"/>
        <v>0</v>
      </c>
      <c r="HJ137" s="51">
        <f t="shared" si="588"/>
        <v>0</v>
      </c>
      <c r="HK137" s="51">
        <f t="shared" si="588"/>
        <v>0</v>
      </c>
      <c r="HL137" s="51">
        <f t="shared" si="588"/>
        <v>0</v>
      </c>
      <c r="HM137" s="51">
        <f t="shared" si="588"/>
        <v>0</v>
      </c>
      <c r="HN137" s="51">
        <f t="shared" si="588"/>
        <v>0</v>
      </c>
      <c r="HO137" s="51">
        <f t="shared" si="588"/>
        <v>0</v>
      </c>
      <c r="HP137" s="51">
        <f t="shared" si="588"/>
        <v>0</v>
      </c>
      <c r="HR137" s="46">
        <v>134</v>
      </c>
      <c r="HS137" s="49">
        <f t="shared" si="566"/>
        <v>670</v>
      </c>
      <c r="HT137" s="52" t="str">
        <f t="shared" si="567"/>
        <v/>
      </c>
      <c r="HU137" s="63">
        <f t="shared" si="568"/>
        <v>0</v>
      </c>
      <c r="HV137" s="50">
        <f t="shared" si="475"/>
        <v>0</v>
      </c>
      <c r="HW137" s="50" t="str">
        <f t="shared" si="562"/>
        <v>11:10</v>
      </c>
      <c r="HX137" s="50">
        <v>0</v>
      </c>
      <c r="HY137" s="62">
        <f>HY136+HX137*Escenario1!$D$15*0.06</f>
        <v>468.72665229745769</v>
      </c>
      <c r="HZ137" s="50">
        <f t="shared" si="569"/>
        <v>0</v>
      </c>
      <c r="IA137" s="64">
        <f>IA136+HZ137*Escenario1!$D$15*0.06</f>
        <v>258.16395932323189</v>
      </c>
      <c r="IB137" s="54"/>
      <c r="IC137" s="47">
        <v>135</v>
      </c>
      <c r="ID137" s="48">
        <f t="shared" si="563"/>
        <v>0</v>
      </c>
      <c r="IE137" s="48">
        <f t="shared" si="589"/>
        <v>0</v>
      </c>
      <c r="IF137" s="48">
        <f t="shared" si="589"/>
        <v>0</v>
      </c>
      <c r="IG137" s="48">
        <f t="shared" si="589"/>
        <v>0</v>
      </c>
      <c r="IH137" s="48">
        <f t="shared" si="589"/>
        <v>0</v>
      </c>
      <c r="II137" s="48">
        <f t="shared" si="589"/>
        <v>0</v>
      </c>
      <c r="IJ137" s="48">
        <f t="shared" si="589"/>
        <v>0</v>
      </c>
      <c r="IK137" s="48">
        <f t="shared" si="589"/>
        <v>0</v>
      </c>
      <c r="IL137" s="48">
        <f t="shared" si="589"/>
        <v>0</v>
      </c>
      <c r="IM137" s="48">
        <f t="shared" si="589"/>
        <v>0</v>
      </c>
      <c r="IN137" s="48">
        <f t="shared" si="589"/>
        <v>0</v>
      </c>
      <c r="IO137" s="48">
        <f t="shared" si="590"/>
        <v>0</v>
      </c>
      <c r="IP137" s="48">
        <f t="shared" si="590"/>
        <v>0</v>
      </c>
      <c r="IQ137" s="48">
        <f t="shared" si="590"/>
        <v>0</v>
      </c>
      <c r="IR137" s="48">
        <f t="shared" si="590"/>
        <v>0</v>
      </c>
      <c r="IS137" s="48">
        <f t="shared" si="590"/>
        <v>0</v>
      </c>
      <c r="IT137" s="48">
        <f t="shared" si="590"/>
        <v>0</v>
      </c>
      <c r="IU137" s="48">
        <f t="shared" si="590"/>
        <v>0</v>
      </c>
      <c r="IV137" s="48">
        <f t="shared" si="590"/>
        <v>0</v>
      </c>
      <c r="IW137" s="48">
        <f t="shared" si="590"/>
        <v>0</v>
      </c>
      <c r="IX137" s="48">
        <f t="shared" si="590"/>
        <v>0</v>
      </c>
      <c r="IY137" s="48">
        <f t="shared" si="591"/>
        <v>0</v>
      </c>
      <c r="IZ137" s="48">
        <f t="shared" si="591"/>
        <v>0</v>
      </c>
      <c r="JA137" s="48">
        <f t="shared" si="591"/>
        <v>0</v>
      </c>
      <c r="JB137" s="48">
        <f t="shared" si="591"/>
        <v>0</v>
      </c>
      <c r="JC137" s="48">
        <f t="shared" si="591"/>
        <v>0</v>
      </c>
      <c r="JD137" s="48">
        <f t="shared" si="591"/>
        <v>0</v>
      </c>
      <c r="JE137" s="48">
        <f t="shared" si="591"/>
        <v>0</v>
      </c>
      <c r="JF137" s="48">
        <f t="shared" si="591"/>
        <v>0</v>
      </c>
      <c r="JG137" s="48">
        <f t="shared" si="591"/>
        <v>0</v>
      </c>
      <c r="JH137" s="48">
        <f t="shared" si="591"/>
        <v>0</v>
      </c>
      <c r="JI137" s="48">
        <f t="shared" si="592"/>
        <v>0</v>
      </c>
      <c r="JJ137" s="48">
        <f t="shared" si="592"/>
        <v>0</v>
      </c>
      <c r="JK137" s="48">
        <f t="shared" si="592"/>
        <v>0</v>
      </c>
      <c r="JL137" s="48">
        <f t="shared" si="592"/>
        <v>0</v>
      </c>
      <c r="JM137" s="48">
        <f t="shared" si="592"/>
        <v>0</v>
      </c>
      <c r="JN137" s="48">
        <f t="shared" si="592"/>
        <v>0</v>
      </c>
      <c r="JO137" s="48">
        <f t="shared" si="592"/>
        <v>0</v>
      </c>
      <c r="JP137" s="48">
        <f t="shared" si="592"/>
        <v>0</v>
      </c>
      <c r="JQ137" s="48">
        <f t="shared" si="592"/>
        <v>0</v>
      </c>
      <c r="JR137" s="48">
        <f t="shared" si="592"/>
        <v>0</v>
      </c>
      <c r="JS137" s="48">
        <f t="shared" si="593"/>
        <v>0</v>
      </c>
      <c r="JT137" s="48">
        <f t="shared" si="593"/>
        <v>0</v>
      </c>
      <c r="JU137" s="48">
        <f t="shared" si="593"/>
        <v>0</v>
      </c>
      <c r="JV137" s="48">
        <f t="shared" si="593"/>
        <v>0</v>
      </c>
      <c r="JW137" s="48">
        <f t="shared" si="593"/>
        <v>0</v>
      </c>
      <c r="JX137" s="48">
        <f t="shared" si="593"/>
        <v>0</v>
      </c>
      <c r="JY137" s="48">
        <f t="shared" si="593"/>
        <v>0</v>
      </c>
      <c r="JZ137" s="48">
        <f t="shared" si="593"/>
        <v>0</v>
      </c>
      <c r="KA137" s="48">
        <f t="shared" si="593"/>
        <v>0</v>
      </c>
      <c r="KB137" s="48">
        <f t="shared" si="593"/>
        <v>0</v>
      </c>
      <c r="KC137" s="48">
        <f t="shared" si="594"/>
        <v>0</v>
      </c>
      <c r="KD137" s="48">
        <f t="shared" si="594"/>
        <v>0</v>
      </c>
      <c r="KE137" s="48">
        <f t="shared" si="594"/>
        <v>0</v>
      </c>
      <c r="KF137" s="48">
        <f t="shared" si="594"/>
        <v>0</v>
      </c>
      <c r="KG137" s="48">
        <f t="shared" si="594"/>
        <v>0</v>
      </c>
      <c r="KH137" s="48">
        <f t="shared" si="594"/>
        <v>0</v>
      </c>
      <c r="KI137" s="48">
        <f t="shared" si="594"/>
        <v>0</v>
      </c>
      <c r="KJ137" s="48">
        <f t="shared" si="594"/>
        <v>0</v>
      </c>
      <c r="KK137" s="48">
        <f t="shared" si="594"/>
        <v>0</v>
      </c>
      <c r="KL137" s="48">
        <f t="shared" si="594"/>
        <v>0</v>
      </c>
      <c r="KM137" s="48">
        <f t="shared" si="595"/>
        <v>0</v>
      </c>
      <c r="KN137" s="48">
        <f t="shared" si="595"/>
        <v>0</v>
      </c>
      <c r="KO137" s="48">
        <f t="shared" si="595"/>
        <v>0</v>
      </c>
      <c r="KP137" s="48">
        <f t="shared" si="595"/>
        <v>0</v>
      </c>
      <c r="KQ137" s="48">
        <f t="shared" si="595"/>
        <v>0</v>
      </c>
      <c r="KR137" s="48">
        <f t="shared" si="595"/>
        <v>0</v>
      </c>
      <c r="KS137" s="48">
        <f t="shared" si="595"/>
        <v>0</v>
      </c>
      <c r="KT137" s="48">
        <f t="shared" si="595"/>
        <v>0</v>
      </c>
      <c r="KU137" s="48">
        <f t="shared" si="595"/>
        <v>0</v>
      </c>
      <c r="KV137" s="48">
        <f t="shared" si="595"/>
        <v>0</v>
      </c>
      <c r="KW137" s="48">
        <f t="shared" si="596"/>
        <v>0</v>
      </c>
      <c r="KX137" s="48">
        <f t="shared" si="596"/>
        <v>0</v>
      </c>
      <c r="KY137" s="48">
        <f t="shared" si="596"/>
        <v>0</v>
      </c>
      <c r="KZ137" s="48">
        <f t="shared" si="596"/>
        <v>0</v>
      </c>
      <c r="LA137" s="48">
        <f t="shared" si="596"/>
        <v>0</v>
      </c>
      <c r="LB137" s="48">
        <f t="shared" si="596"/>
        <v>0</v>
      </c>
      <c r="LC137" s="48">
        <f t="shared" si="596"/>
        <v>0</v>
      </c>
      <c r="LD137" s="48">
        <f t="shared" si="596"/>
        <v>0</v>
      </c>
      <c r="LE137" s="48">
        <f t="shared" si="596"/>
        <v>0</v>
      </c>
      <c r="LF137" s="48">
        <f t="shared" si="596"/>
        <v>0</v>
      </c>
      <c r="LG137" s="48">
        <f t="shared" si="597"/>
        <v>0</v>
      </c>
      <c r="LH137" s="48">
        <f t="shared" si="597"/>
        <v>0</v>
      </c>
      <c r="LI137" s="48">
        <f t="shared" si="597"/>
        <v>0</v>
      </c>
      <c r="LJ137" s="48">
        <f t="shared" si="597"/>
        <v>0</v>
      </c>
      <c r="LK137" s="48">
        <f t="shared" si="597"/>
        <v>0</v>
      </c>
      <c r="LL137" s="48">
        <f t="shared" si="597"/>
        <v>0</v>
      </c>
      <c r="LM137" s="48">
        <f t="shared" si="597"/>
        <v>0</v>
      </c>
      <c r="LN137" s="48">
        <f t="shared" si="597"/>
        <v>0</v>
      </c>
      <c r="LO137" s="48">
        <f t="shared" si="597"/>
        <v>0</v>
      </c>
      <c r="LP137" s="48">
        <f t="shared" si="597"/>
        <v>0</v>
      </c>
      <c r="LQ137" s="48">
        <f t="shared" si="598"/>
        <v>0</v>
      </c>
      <c r="LR137" s="48">
        <f t="shared" si="598"/>
        <v>0</v>
      </c>
      <c r="LS137" s="48">
        <f t="shared" si="598"/>
        <v>0</v>
      </c>
      <c r="LT137" s="48">
        <f t="shared" si="598"/>
        <v>0</v>
      </c>
      <c r="LU137" s="48">
        <f t="shared" si="598"/>
        <v>0</v>
      </c>
      <c r="LV137" s="48">
        <f t="shared" si="598"/>
        <v>0</v>
      </c>
      <c r="LW137" s="48">
        <f t="shared" si="598"/>
        <v>0</v>
      </c>
      <c r="LX137" s="48">
        <f t="shared" si="598"/>
        <v>0</v>
      </c>
      <c r="LY137" s="48">
        <f t="shared" si="598"/>
        <v>0</v>
      </c>
      <c r="LZ137" s="48">
        <f t="shared" si="598"/>
        <v>0</v>
      </c>
      <c r="MA137" s="48">
        <f t="shared" si="599"/>
        <v>0</v>
      </c>
      <c r="MB137" s="48">
        <f t="shared" si="599"/>
        <v>0</v>
      </c>
      <c r="MC137" s="48">
        <f t="shared" si="599"/>
        <v>0</v>
      </c>
      <c r="MD137" s="48">
        <f t="shared" si="599"/>
        <v>0</v>
      </c>
      <c r="ME137" s="48">
        <f t="shared" si="599"/>
        <v>0</v>
      </c>
      <c r="MF137" s="48">
        <f t="shared" si="599"/>
        <v>0</v>
      </c>
      <c r="MG137" s="48">
        <f t="shared" si="599"/>
        <v>0</v>
      </c>
      <c r="MH137" s="48">
        <f t="shared" si="599"/>
        <v>0</v>
      </c>
      <c r="MI137" s="48">
        <f t="shared" si="599"/>
        <v>0</v>
      </c>
      <c r="MJ137" s="48">
        <f t="shared" si="599"/>
        <v>0</v>
      </c>
      <c r="MK137" s="48">
        <f t="shared" si="600"/>
        <v>0</v>
      </c>
      <c r="ML137" s="48">
        <f t="shared" si="600"/>
        <v>0</v>
      </c>
      <c r="MM137" s="48">
        <f t="shared" si="600"/>
        <v>0</v>
      </c>
      <c r="MN137" s="48">
        <f t="shared" si="600"/>
        <v>0</v>
      </c>
      <c r="MO137" s="48">
        <f t="shared" si="600"/>
        <v>0</v>
      </c>
      <c r="MP137" s="48">
        <f t="shared" si="600"/>
        <v>0</v>
      </c>
      <c r="MQ137" s="48">
        <f t="shared" si="600"/>
        <v>0</v>
      </c>
      <c r="MR137" s="48">
        <f t="shared" si="600"/>
        <v>0</v>
      </c>
      <c r="MS137" s="48">
        <f t="shared" si="600"/>
        <v>0</v>
      </c>
      <c r="MT137" s="48">
        <f t="shared" si="600"/>
        <v>0</v>
      </c>
      <c r="MU137" s="48">
        <f t="shared" si="601"/>
        <v>0</v>
      </c>
      <c r="MV137" s="48">
        <f t="shared" si="601"/>
        <v>0</v>
      </c>
      <c r="MW137" s="48">
        <f t="shared" si="601"/>
        <v>0</v>
      </c>
      <c r="MX137" s="48">
        <f t="shared" si="601"/>
        <v>0</v>
      </c>
      <c r="MY137" s="48">
        <f t="shared" si="601"/>
        <v>4.4751983576649488E-5</v>
      </c>
      <c r="MZ137" s="48">
        <f t="shared" si="601"/>
        <v>1.1151658490373781E-4</v>
      </c>
      <c r="NA137" s="48">
        <f t="shared" si="601"/>
        <v>2.5595687974807398E-4</v>
      </c>
      <c r="NB137" s="48">
        <f t="shared" si="601"/>
        <v>5.8604981628922268E-4</v>
      </c>
      <c r="NC137" s="48">
        <f t="shared" si="601"/>
        <v>1.3658629589843377E-3</v>
      </c>
      <c r="ND137" s="48">
        <f t="shared" si="601"/>
        <v>3.2093238342923826E-3</v>
      </c>
      <c r="NE137" s="48">
        <f t="shared" si="602"/>
        <v>7.8504339864859992E-3</v>
      </c>
      <c r="NF137" s="48">
        <f t="shared" si="602"/>
        <v>1.2976985830460603E-2</v>
      </c>
      <c r="NG137" s="48">
        <f t="shared" si="602"/>
        <v>6.7154609757989992E-3</v>
      </c>
      <c r="NH137" s="48">
        <f t="shared" si="602"/>
        <v>0</v>
      </c>
      <c r="NI137" s="48">
        <f t="shared" si="602"/>
        <v>0</v>
      </c>
      <c r="NJ137" s="48">
        <f t="shared" si="602"/>
        <v>0</v>
      </c>
      <c r="NK137" s="48">
        <f t="shared" si="602"/>
        <v>0</v>
      </c>
      <c r="NL137" s="48">
        <f t="shared" si="602"/>
        <v>0</v>
      </c>
      <c r="NM137" s="48">
        <f t="shared" si="602"/>
        <v>0</v>
      </c>
      <c r="NN137" s="48">
        <f t="shared" si="602"/>
        <v>0</v>
      </c>
      <c r="NO137" s="48">
        <f t="shared" si="603"/>
        <v>0</v>
      </c>
      <c r="NP137" s="48">
        <f t="shared" si="603"/>
        <v>0</v>
      </c>
      <c r="NQ137" s="48">
        <f t="shared" si="603"/>
        <v>0</v>
      </c>
      <c r="NR137" s="48">
        <f t="shared" si="603"/>
        <v>0</v>
      </c>
      <c r="NS137" s="48">
        <f t="shared" si="603"/>
        <v>0</v>
      </c>
      <c r="NT137" s="48">
        <f t="shared" si="603"/>
        <v>0</v>
      </c>
      <c r="NU137" s="48">
        <f t="shared" si="603"/>
        <v>0</v>
      </c>
      <c r="NV137" s="48">
        <f t="shared" si="603"/>
        <v>0</v>
      </c>
      <c r="NW137" s="48">
        <f t="shared" si="603"/>
        <v>0</v>
      </c>
      <c r="NX137" s="48">
        <f t="shared" si="603"/>
        <v>0</v>
      </c>
      <c r="NY137" s="48">
        <f t="shared" si="604"/>
        <v>0</v>
      </c>
      <c r="NZ137" s="48">
        <f t="shared" si="604"/>
        <v>0</v>
      </c>
      <c r="OA137" s="48">
        <f t="shared" si="604"/>
        <v>0</v>
      </c>
      <c r="OB137" s="48">
        <f t="shared" si="604"/>
        <v>0</v>
      </c>
      <c r="OC137" s="48">
        <f t="shared" si="604"/>
        <v>0</v>
      </c>
      <c r="OD137" s="48">
        <f t="shared" si="604"/>
        <v>0</v>
      </c>
      <c r="OE137" s="48">
        <f t="shared" si="604"/>
        <v>0</v>
      </c>
      <c r="OF137" s="48">
        <f t="shared" si="604"/>
        <v>0</v>
      </c>
      <c r="OG137" s="48">
        <f t="shared" si="604"/>
        <v>0</v>
      </c>
      <c r="OH137" s="48">
        <f t="shared" si="604"/>
        <v>0</v>
      </c>
      <c r="OI137" s="48">
        <f t="shared" si="605"/>
        <v>0</v>
      </c>
      <c r="OJ137" s="48">
        <f t="shared" si="605"/>
        <v>0</v>
      </c>
      <c r="OK137" s="48">
        <f t="shared" si="605"/>
        <v>0</v>
      </c>
      <c r="OL137" s="48">
        <f t="shared" si="605"/>
        <v>0</v>
      </c>
      <c r="OM137" s="48">
        <f t="shared" si="605"/>
        <v>0</v>
      </c>
      <c r="ON137" s="48">
        <f t="shared" si="605"/>
        <v>0</v>
      </c>
      <c r="OO137" s="48">
        <f t="shared" si="605"/>
        <v>0</v>
      </c>
      <c r="OP137" s="48">
        <f t="shared" si="605"/>
        <v>0</v>
      </c>
      <c r="OQ137" s="48">
        <f t="shared" si="605"/>
        <v>0</v>
      </c>
      <c r="OR137" s="48">
        <f t="shared" si="605"/>
        <v>0</v>
      </c>
      <c r="OS137" s="48">
        <f t="shared" si="606"/>
        <v>0</v>
      </c>
      <c r="OT137" s="48">
        <f t="shared" si="606"/>
        <v>0</v>
      </c>
      <c r="OU137" s="48">
        <f t="shared" si="606"/>
        <v>0</v>
      </c>
      <c r="OV137" s="48">
        <f t="shared" si="606"/>
        <v>0</v>
      </c>
      <c r="OW137" s="48">
        <f t="shared" si="606"/>
        <v>0</v>
      </c>
      <c r="OX137" s="48">
        <f t="shared" si="606"/>
        <v>0</v>
      </c>
      <c r="OY137" s="48">
        <f t="shared" si="606"/>
        <v>0</v>
      </c>
      <c r="OZ137" s="48">
        <f t="shared" si="606"/>
        <v>0</v>
      </c>
      <c r="PA137" s="48">
        <f t="shared" si="606"/>
        <v>0</v>
      </c>
      <c r="PB137" s="48">
        <f t="shared" si="606"/>
        <v>0</v>
      </c>
      <c r="PC137" s="48">
        <f t="shared" si="607"/>
        <v>0</v>
      </c>
      <c r="PD137" s="48">
        <f t="shared" si="607"/>
        <v>0</v>
      </c>
      <c r="PE137" s="48">
        <f t="shared" si="607"/>
        <v>0</v>
      </c>
      <c r="PF137" s="48">
        <f t="shared" si="607"/>
        <v>0</v>
      </c>
      <c r="PG137" s="48">
        <f t="shared" si="607"/>
        <v>0</v>
      </c>
      <c r="PH137" s="48">
        <f t="shared" si="607"/>
        <v>0</v>
      </c>
      <c r="PI137" s="48">
        <f t="shared" si="607"/>
        <v>0</v>
      </c>
      <c r="PJ137" s="48">
        <f t="shared" si="607"/>
        <v>0</v>
      </c>
      <c r="PK137" s="48">
        <f t="shared" si="607"/>
        <v>0</v>
      </c>
      <c r="PL137" s="48">
        <f t="shared" si="607"/>
        <v>0</v>
      </c>
      <c r="PM137" s="48">
        <f t="shared" si="607"/>
        <v>0</v>
      </c>
      <c r="PN137" s="48">
        <f t="shared" si="607"/>
        <v>0</v>
      </c>
    </row>
    <row r="138" spans="1:430" x14ac:dyDescent="0.3">
      <c r="A138" s="67">
        <f>A137+Escenario1!$D$15</f>
        <v>60</v>
      </c>
      <c r="B138" s="20">
        <f>IF(HX15&lt;0,0,Escenario1!HX15)</f>
        <v>54.449010709614058</v>
      </c>
      <c r="C138" s="20">
        <f t="shared" si="558"/>
        <v>39.032405944823971</v>
      </c>
      <c r="D138" s="20">
        <f t="shared" si="552"/>
        <v>16.334703212884218</v>
      </c>
      <c r="E138" s="20">
        <f>ROUND(IF($A138=0,0,$D138+E137-IF($A137=0,0,L137*($A138-$A137)*0.06)),4)</f>
        <v>130.08709999999999</v>
      </c>
      <c r="F138" s="11" cm="1">
        <f t="array" ref="F138">INDEX($A$71:$A$75,MATCH(E138,$B$71:$B$75,1))+(E138-INDEX($B$71:$B$75,MATCH(E138,$B$71:$B$75,1)))*(INDEX($A$71:$A$75,MATCH(E138,$B$71:$B$75,1)+IF(E138&gt;MAX($B$71:$B$75),0,1))-INDEX($A$71:$A$75,MATCH(E138,$B$71:$B$75,1)+IF(E138&gt;MAX($B$71:$B$75),1,0)))/(INDEX($B$71:$B$75,MATCH(E138,$B$71:$B$75,1)+IF(E138&gt;MAX($B$71:$B$75),0,1))-INDEX($B$71:$B$75,MATCH(E138,$B$71:$B$75,1)+IF(E138&gt;MAX($B$71:$B$75),-1,0)))</f>
        <v>1.3008709999999999</v>
      </c>
      <c r="G138" s="59">
        <f t="shared" si="553"/>
        <v>58.029973699206522</v>
      </c>
      <c r="H138" s="59">
        <f t="shared" si="554"/>
        <v>0</v>
      </c>
      <c r="I138" s="59">
        <f t="shared" si="555"/>
        <v>0</v>
      </c>
      <c r="J138" s="20">
        <f t="shared" si="556"/>
        <v>58.029973699206522</v>
      </c>
      <c r="K138" s="20">
        <f>IF(OR($H$79&lt;=0,F138-$H$79&lt;=0),0,2/3*(0.602+0.0832*(F138-$H$79)/$H$79)*$I$79*SQRT(2*9.81)*(F138-$H$79+0.0012)^(3/2))*1000</f>
        <v>0</v>
      </c>
      <c r="L138" s="20">
        <f>IF((G138+H138+I138+K138)*($A139-$A138)*0.06&gt;E138,E138/($A139-$A138)/0.06,G138+H138+I138+K138)</f>
        <v>58.029973699206522</v>
      </c>
      <c r="M138" s="20">
        <f>IF(COUNT($A$126:$A138)&lt;MATCH($E$84,L$126:L$585,0),"",ROUND(L138,2))</f>
        <v>58.03</v>
      </c>
      <c r="N138" s="20">
        <f>IF($A138=0,0,$D138+N137-IF($A137=0,0,R137*($A138-$A137)*0.06))</f>
        <v>229.75835003251785</v>
      </c>
      <c r="O138" s="11" cm="1">
        <f t="array" ref="O138">INDEX($A$71:$A$75,MATCH(N138,$B$71:$B$75,1))+(N138-INDEX($B$71:$B$75,MATCH(N138,$B$71:$B$75,1)))*(INDEX($A$71:$A$75,MATCH(N138,$B$71:$B$75,1)+1)-INDEX($A$71:$A$75,MATCH(N138,$B$71:$B$75,1)))/(INDEX($B$71:$B$75,MATCH(N138,$B$71:$B$75,1)+1)-INDEX($B$71:$B$75,MATCH(N138,$B$71:$B$75,1)))</f>
        <v>2.2975835003251786</v>
      </c>
      <c r="P138" s="20" cm="1">
        <f t="array" ref="P138">INDEX(Curva_vortex[Caudal (L/s)],MATCH(O138,Curva_vortex[Altura lamina de agua H (m)],1))+(O138-INDEX(Curva_vortex[Altura lamina de agua H (m)],MATCH(O138,Curva_vortex[Altura lamina de agua H (m)],1)))*(INDEX(Curva_vortex[Caudal (L/s)],MATCH(O138,Curva_vortex[Altura lamina de agua H (m)],1)+IF(O138&gt;MAX(Curva_vortex[Altura lamina de agua H (m)]),0,1))-INDEX(Curva_vortex[Caudal (L/s)],MATCH(O138,Curva_vortex[Altura lamina de agua H (m)],1)+IF(O138&gt;MAX(Curva_vortex[Altura lamina de agua H (m)]),-1,0)))/(INDEX(Curva_vortex[Altura lamina de agua H (m)],MATCH(O138,Curva_vortex[Altura lamina de agua H (m)],1)+IF(O138&gt;MAX(Curva_vortex[Altura lamina de agua H (m)]),0,1))-INDEX(Curva_vortex[Altura lamina de agua H (m)],MATCH(O138,Curva_vortex[Altura lamina de agua H (m)],1)+IF(O138&gt;MAX(Curva_vortex[Altura lamina de agua H (m)]),-1,0)))</f>
        <v>22.975835003251781</v>
      </c>
      <c r="Q138" s="20">
        <f t="shared" si="557"/>
        <v>0</v>
      </c>
      <c r="R138" s="20" cm="1">
        <f t="array" ref="R138">INDEX(Curva_vortex[Caudal (L/s)],MATCH(O138,Curva_vortex[Altura lamina de agua H (m)],1))+(O138-INDEX(Curva_vortex[Altura lamina de agua H (m)],MATCH(O138,Curva_vortex[Altura lamina de agua H (m)],1)))*(INDEX(Curva_vortex[Caudal (L/s)],MATCH(O138,Curva_vortex[Altura lamina de agua H (m)],1)+IF(O138&gt;MAX(Curva_vortex[Altura lamina de agua H (m)]),0,1))-INDEX(Curva_vortex[Caudal (L/s)],MATCH(O138,Curva_vortex[Altura lamina de agua H (m)],1)+IF(O138&gt;MAX(Curva_vortex[Altura lamina de agua H (m)]),-1,0)))/(INDEX(Curva_vortex[Altura lamina de agua H (m)],MATCH(O138,Curva_vortex[Altura lamina de agua H (m)],1)+IF(O138&gt;MAX(Curva_vortex[Altura lamina de agua H (m)]),0,1))-INDEX(Curva_vortex[Altura lamina de agua H (m)],MATCH(O138,Curva_vortex[Altura lamina de agua H (m)],1)+IF(O138&gt;MAX(Curva_vortex[Altura lamina de agua H (m)]),-1,0)))+Q138</f>
        <v>22.975835003251781</v>
      </c>
      <c r="S138" s="20" t="str">
        <f>IF(COUNT($A$126:$A138)&lt;MATCH($E$117,R$126:R$585,0),"",ROUND(R138,2))</f>
        <v/>
      </c>
      <c r="W138" s="46">
        <v>135</v>
      </c>
      <c r="X138" s="49">
        <f t="shared" si="564"/>
        <v>675</v>
      </c>
      <c r="Y138" s="52" t="str">
        <f t="shared" si="559"/>
        <v/>
      </c>
      <c r="Z138" s="63">
        <f t="shared" si="560"/>
        <v>0</v>
      </c>
      <c r="AA138" s="50">
        <f t="shared" si="474"/>
        <v>0</v>
      </c>
      <c r="AB138" s="50">
        <v>0</v>
      </c>
      <c r="AC138" s="62">
        <f t="shared" si="565"/>
        <v>211.7758949671387</v>
      </c>
      <c r="AD138" s="54"/>
      <c r="AE138" s="46">
        <v>136</v>
      </c>
      <c r="AF138" s="51">
        <f t="shared" si="561"/>
        <v>0</v>
      </c>
      <c r="AG138" s="51">
        <f t="shared" si="570"/>
        <v>0</v>
      </c>
      <c r="AH138" s="51">
        <f t="shared" si="570"/>
        <v>0</v>
      </c>
      <c r="AI138" s="51">
        <f t="shared" si="570"/>
        <v>0</v>
      </c>
      <c r="AJ138" s="51">
        <f t="shared" si="570"/>
        <v>0</v>
      </c>
      <c r="AK138" s="51">
        <f t="shared" si="570"/>
        <v>0</v>
      </c>
      <c r="AL138" s="51">
        <f t="shared" si="570"/>
        <v>0</v>
      </c>
      <c r="AM138" s="51">
        <f t="shared" si="570"/>
        <v>0</v>
      </c>
      <c r="AN138" s="51">
        <f t="shared" si="570"/>
        <v>0</v>
      </c>
      <c r="AO138" s="51">
        <f t="shared" si="570"/>
        <v>0</v>
      </c>
      <c r="AP138" s="51">
        <f t="shared" si="570"/>
        <v>0</v>
      </c>
      <c r="AQ138" s="51">
        <f t="shared" si="571"/>
        <v>0</v>
      </c>
      <c r="AR138" s="51">
        <f t="shared" si="571"/>
        <v>0</v>
      </c>
      <c r="AS138" s="51">
        <f t="shared" si="571"/>
        <v>0</v>
      </c>
      <c r="AT138" s="51">
        <f t="shared" si="571"/>
        <v>0</v>
      </c>
      <c r="AU138" s="51">
        <f t="shared" si="571"/>
        <v>0</v>
      </c>
      <c r="AV138" s="51">
        <f t="shared" si="571"/>
        <v>0</v>
      </c>
      <c r="AW138" s="51">
        <f t="shared" si="571"/>
        <v>0</v>
      </c>
      <c r="AX138" s="51">
        <f t="shared" si="571"/>
        <v>0</v>
      </c>
      <c r="AY138" s="51">
        <f t="shared" si="571"/>
        <v>0</v>
      </c>
      <c r="AZ138" s="51">
        <f t="shared" si="571"/>
        <v>0</v>
      </c>
      <c r="BA138" s="51">
        <f t="shared" si="572"/>
        <v>0</v>
      </c>
      <c r="BB138" s="51">
        <f t="shared" si="572"/>
        <v>0</v>
      </c>
      <c r="BC138" s="51">
        <f t="shared" si="572"/>
        <v>0</v>
      </c>
      <c r="BD138" s="51">
        <f t="shared" si="572"/>
        <v>0</v>
      </c>
      <c r="BE138" s="51">
        <f t="shared" si="572"/>
        <v>0</v>
      </c>
      <c r="BF138" s="51">
        <f t="shared" si="572"/>
        <v>0</v>
      </c>
      <c r="BG138" s="51">
        <f t="shared" si="572"/>
        <v>0</v>
      </c>
      <c r="BH138" s="51">
        <f t="shared" si="572"/>
        <v>0</v>
      </c>
      <c r="BI138" s="51">
        <f t="shared" si="572"/>
        <v>0</v>
      </c>
      <c r="BJ138" s="51">
        <f t="shared" si="572"/>
        <v>0</v>
      </c>
      <c r="BK138" s="51">
        <f t="shared" si="573"/>
        <v>0</v>
      </c>
      <c r="BL138" s="51">
        <f t="shared" si="573"/>
        <v>0</v>
      </c>
      <c r="BM138" s="51">
        <f t="shared" si="573"/>
        <v>0</v>
      </c>
      <c r="BN138" s="51">
        <f t="shared" si="573"/>
        <v>0</v>
      </c>
      <c r="BO138" s="51">
        <f t="shared" si="573"/>
        <v>0</v>
      </c>
      <c r="BP138" s="51">
        <f t="shared" si="573"/>
        <v>0</v>
      </c>
      <c r="BQ138" s="51">
        <f t="shared" si="573"/>
        <v>0</v>
      </c>
      <c r="BR138" s="51">
        <f t="shared" si="573"/>
        <v>0</v>
      </c>
      <c r="BS138" s="51">
        <f t="shared" si="573"/>
        <v>0</v>
      </c>
      <c r="BT138" s="51">
        <f t="shared" si="573"/>
        <v>0</v>
      </c>
      <c r="BU138" s="51">
        <f t="shared" si="574"/>
        <v>0</v>
      </c>
      <c r="BV138" s="51">
        <f t="shared" si="574"/>
        <v>0</v>
      </c>
      <c r="BW138" s="51">
        <f t="shared" si="574"/>
        <v>0</v>
      </c>
      <c r="BX138" s="51">
        <f t="shared" si="574"/>
        <v>0</v>
      </c>
      <c r="BY138" s="51">
        <f t="shared" si="574"/>
        <v>0</v>
      </c>
      <c r="BZ138" s="51">
        <f t="shared" si="574"/>
        <v>0</v>
      </c>
      <c r="CA138" s="51">
        <f t="shared" si="574"/>
        <v>0</v>
      </c>
      <c r="CB138" s="51">
        <f t="shared" si="574"/>
        <v>0</v>
      </c>
      <c r="CC138" s="51">
        <f t="shared" si="574"/>
        <v>0</v>
      </c>
      <c r="CD138" s="51">
        <f t="shared" si="574"/>
        <v>0</v>
      </c>
      <c r="CE138" s="51">
        <f t="shared" si="575"/>
        <v>0</v>
      </c>
      <c r="CF138" s="51">
        <f t="shared" si="575"/>
        <v>0</v>
      </c>
      <c r="CG138" s="51">
        <f t="shared" si="575"/>
        <v>0</v>
      </c>
      <c r="CH138" s="51">
        <f t="shared" si="575"/>
        <v>0</v>
      </c>
      <c r="CI138" s="51">
        <f t="shared" si="575"/>
        <v>0</v>
      </c>
      <c r="CJ138" s="51">
        <f t="shared" si="575"/>
        <v>0</v>
      </c>
      <c r="CK138" s="51">
        <f t="shared" si="575"/>
        <v>0</v>
      </c>
      <c r="CL138" s="51">
        <f t="shared" si="575"/>
        <v>0</v>
      </c>
      <c r="CM138" s="51">
        <f t="shared" si="575"/>
        <v>0</v>
      </c>
      <c r="CN138" s="51">
        <f t="shared" si="575"/>
        <v>0</v>
      </c>
      <c r="CO138" s="51">
        <f t="shared" si="576"/>
        <v>0</v>
      </c>
      <c r="CP138" s="51">
        <f t="shared" si="576"/>
        <v>0</v>
      </c>
      <c r="CQ138" s="51">
        <f t="shared" si="576"/>
        <v>0</v>
      </c>
      <c r="CR138" s="51">
        <f t="shared" si="576"/>
        <v>0</v>
      </c>
      <c r="CS138" s="51">
        <f t="shared" si="576"/>
        <v>0</v>
      </c>
      <c r="CT138" s="51">
        <f t="shared" si="576"/>
        <v>0</v>
      </c>
      <c r="CU138" s="51">
        <f t="shared" si="576"/>
        <v>0</v>
      </c>
      <c r="CV138" s="51">
        <f t="shared" si="576"/>
        <v>0</v>
      </c>
      <c r="CW138" s="51">
        <f t="shared" si="576"/>
        <v>0</v>
      </c>
      <c r="CX138" s="51">
        <f t="shared" si="576"/>
        <v>0</v>
      </c>
      <c r="CY138" s="51">
        <f t="shared" si="577"/>
        <v>0</v>
      </c>
      <c r="CZ138" s="51">
        <f t="shared" si="577"/>
        <v>0</v>
      </c>
      <c r="DA138" s="51">
        <f t="shared" si="577"/>
        <v>0</v>
      </c>
      <c r="DB138" s="51">
        <f t="shared" si="577"/>
        <v>0</v>
      </c>
      <c r="DC138" s="51">
        <f t="shared" si="577"/>
        <v>0</v>
      </c>
      <c r="DD138" s="51">
        <f t="shared" si="577"/>
        <v>0</v>
      </c>
      <c r="DE138" s="51">
        <f t="shared" si="577"/>
        <v>0</v>
      </c>
      <c r="DF138" s="51">
        <f t="shared" si="577"/>
        <v>0</v>
      </c>
      <c r="DG138" s="51">
        <f t="shared" si="577"/>
        <v>0</v>
      </c>
      <c r="DH138" s="51">
        <f t="shared" si="577"/>
        <v>0</v>
      </c>
      <c r="DI138" s="51">
        <f t="shared" si="578"/>
        <v>0</v>
      </c>
      <c r="DJ138" s="51">
        <f t="shared" si="578"/>
        <v>0</v>
      </c>
      <c r="DK138" s="51">
        <f t="shared" si="578"/>
        <v>0</v>
      </c>
      <c r="DL138" s="51">
        <f t="shared" si="578"/>
        <v>0</v>
      </c>
      <c r="DM138" s="51">
        <f t="shared" si="578"/>
        <v>0</v>
      </c>
      <c r="DN138" s="51">
        <f t="shared" si="578"/>
        <v>0</v>
      </c>
      <c r="DO138" s="51">
        <f t="shared" si="578"/>
        <v>0</v>
      </c>
      <c r="DP138" s="51">
        <f t="shared" si="578"/>
        <v>0</v>
      </c>
      <c r="DQ138" s="51">
        <f t="shared" si="578"/>
        <v>0</v>
      </c>
      <c r="DR138" s="51">
        <f t="shared" si="578"/>
        <v>0</v>
      </c>
      <c r="DS138" s="51">
        <f t="shared" si="579"/>
        <v>0</v>
      </c>
      <c r="DT138" s="51">
        <f t="shared" si="579"/>
        <v>0</v>
      </c>
      <c r="DU138" s="51">
        <f t="shared" si="579"/>
        <v>0</v>
      </c>
      <c r="DV138" s="51">
        <f t="shared" si="579"/>
        <v>0</v>
      </c>
      <c r="DW138" s="51">
        <f t="shared" si="579"/>
        <v>0</v>
      </c>
      <c r="DX138" s="51">
        <f t="shared" si="579"/>
        <v>0</v>
      </c>
      <c r="DY138" s="51">
        <f t="shared" si="579"/>
        <v>0</v>
      </c>
      <c r="DZ138" s="51">
        <f t="shared" si="579"/>
        <v>0</v>
      </c>
      <c r="EA138" s="51">
        <f t="shared" si="579"/>
        <v>0</v>
      </c>
      <c r="EB138" s="51">
        <f t="shared" si="579"/>
        <v>0</v>
      </c>
      <c r="EC138" s="51">
        <f t="shared" si="580"/>
        <v>0</v>
      </c>
      <c r="ED138" s="51">
        <f t="shared" si="580"/>
        <v>0</v>
      </c>
      <c r="EE138" s="51">
        <f t="shared" si="580"/>
        <v>0</v>
      </c>
      <c r="EF138" s="51">
        <f t="shared" si="580"/>
        <v>0</v>
      </c>
      <c r="EG138" s="51">
        <f t="shared" si="580"/>
        <v>0</v>
      </c>
      <c r="EH138" s="51">
        <f t="shared" si="580"/>
        <v>0</v>
      </c>
      <c r="EI138" s="51">
        <f t="shared" si="580"/>
        <v>0</v>
      </c>
      <c r="EJ138" s="51">
        <f t="shared" si="580"/>
        <v>0</v>
      </c>
      <c r="EK138" s="51">
        <f t="shared" si="580"/>
        <v>0</v>
      </c>
      <c r="EL138" s="51">
        <f t="shared" si="580"/>
        <v>0</v>
      </c>
      <c r="EM138" s="51">
        <f t="shared" si="581"/>
        <v>0</v>
      </c>
      <c r="EN138" s="51">
        <f t="shared" si="581"/>
        <v>0</v>
      </c>
      <c r="EO138" s="51">
        <f t="shared" si="581"/>
        <v>0</v>
      </c>
      <c r="EP138" s="51">
        <f t="shared" si="581"/>
        <v>0</v>
      </c>
      <c r="EQ138" s="51">
        <f t="shared" si="581"/>
        <v>1.4372901692793086E-5</v>
      </c>
      <c r="ER138" s="51">
        <f t="shared" si="581"/>
        <v>2.7857067307628778E-5</v>
      </c>
      <c r="ES138" s="51">
        <f t="shared" si="581"/>
        <v>4.1075027703360157E-5</v>
      </c>
      <c r="ET138" s="51">
        <f t="shared" si="581"/>
        <v>5.9699549011322866E-5</v>
      </c>
      <c r="EU138" s="51">
        <f t="shared" si="581"/>
        <v>8.7540741517313391E-5</v>
      </c>
      <c r="EV138" s="51">
        <f t="shared" si="581"/>
        <v>1.2837388479443857E-4</v>
      </c>
      <c r="EW138" s="51">
        <f t="shared" si="582"/>
        <v>1.8776725283595457E-4</v>
      </c>
      <c r="EX138" s="51">
        <f t="shared" si="582"/>
        <v>2.7490993918839258E-4</v>
      </c>
      <c r="EY138" s="51">
        <f t="shared" si="582"/>
        <v>4.0443968208431289E-4</v>
      </c>
      <c r="EZ138" s="51">
        <f t="shared" si="582"/>
        <v>5.9827068957529241E-4</v>
      </c>
      <c r="FA138" s="51">
        <f t="shared" si="582"/>
        <v>8.8742146466493359E-4</v>
      </c>
      <c r="FB138" s="51">
        <f t="shared" si="582"/>
        <v>1.3138426304416823E-3</v>
      </c>
      <c r="FC138" s="51">
        <f t="shared" si="582"/>
        <v>1.9322447552118155E-3</v>
      </c>
      <c r="FD138" s="51">
        <f t="shared" si="582"/>
        <v>2.9578823769679957E-3</v>
      </c>
      <c r="FE138" s="51">
        <f t="shared" si="582"/>
        <v>4.3725776573519236E-3</v>
      </c>
      <c r="FF138" s="51">
        <f t="shared" si="582"/>
        <v>5.6037913669719245E-3</v>
      </c>
      <c r="FG138" s="51">
        <f t="shared" si="583"/>
        <v>6.0067150249743864E-3</v>
      </c>
      <c r="FH138" s="51">
        <f t="shared" si="583"/>
        <v>5.0334268353983951E-3</v>
      </c>
      <c r="FI138" s="51">
        <f t="shared" si="583"/>
        <v>2.648818732339102E-3</v>
      </c>
      <c r="FJ138" s="51">
        <f t="shared" si="583"/>
        <v>7.6072713075802073E-4</v>
      </c>
      <c r="FK138" s="51">
        <f t="shared" si="583"/>
        <v>0</v>
      </c>
      <c r="FL138" s="51">
        <f t="shared" si="583"/>
        <v>0</v>
      </c>
      <c r="FM138" s="51">
        <f t="shared" si="583"/>
        <v>0</v>
      </c>
      <c r="FN138" s="51">
        <f t="shared" si="583"/>
        <v>0</v>
      </c>
      <c r="FO138" s="51">
        <f t="shared" si="583"/>
        <v>0</v>
      </c>
      <c r="FP138" s="51">
        <f t="shared" si="583"/>
        <v>0</v>
      </c>
      <c r="FQ138" s="51">
        <f t="shared" si="584"/>
        <v>0</v>
      </c>
      <c r="FR138" s="51">
        <f t="shared" si="584"/>
        <v>0</v>
      </c>
      <c r="FS138" s="51">
        <f t="shared" si="584"/>
        <v>0</v>
      </c>
      <c r="FT138" s="51">
        <f t="shared" si="584"/>
        <v>0</v>
      </c>
      <c r="FU138" s="51">
        <f t="shared" si="584"/>
        <v>0</v>
      </c>
      <c r="FV138" s="51">
        <f t="shared" si="584"/>
        <v>0</v>
      </c>
      <c r="FW138" s="51">
        <f t="shared" si="584"/>
        <v>0</v>
      </c>
      <c r="FX138" s="51">
        <f t="shared" si="584"/>
        <v>0</v>
      </c>
      <c r="FY138" s="51">
        <f t="shared" si="584"/>
        <v>0</v>
      </c>
      <c r="FZ138" s="51">
        <f t="shared" si="584"/>
        <v>0</v>
      </c>
      <c r="GA138" s="51">
        <f t="shared" si="585"/>
        <v>0</v>
      </c>
      <c r="GB138" s="51">
        <f t="shared" si="585"/>
        <v>0</v>
      </c>
      <c r="GC138" s="51">
        <f t="shared" si="585"/>
        <v>0</v>
      </c>
      <c r="GD138" s="51">
        <f t="shared" si="585"/>
        <v>0</v>
      </c>
      <c r="GE138" s="51">
        <f t="shared" si="585"/>
        <v>0</v>
      </c>
      <c r="GF138" s="51">
        <f t="shared" si="585"/>
        <v>0</v>
      </c>
      <c r="GG138" s="51">
        <f t="shared" si="585"/>
        <v>0</v>
      </c>
      <c r="GH138" s="51">
        <f t="shared" si="585"/>
        <v>0</v>
      </c>
      <c r="GI138" s="51">
        <f t="shared" si="585"/>
        <v>0</v>
      </c>
      <c r="GJ138" s="51">
        <f t="shared" si="585"/>
        <v>0</v>
      </c>
      <c r="GK138" s="51">
        <f t="shared" si="586"/>
        <v>0</v>
      </c>
      <c r="GL138" s="51">
        <f t="shared" si="586"/>
        <v>0</v>
      </c>
      <c r="GM138" s="51">
        <f t="shared" si="586"/>
        <v>0</v>
      </c>
      <c r="GN138" s="51">
        <f t="shared" si="586"/>
        <v>0</v>
      </c>
      <c r="GO138" s="51">
        <f t="shared" si="586"/>
        <v>0</v>
      </c>
      <c r="GP138" s="51">
        <f t="shared" si="586"/>
        <v>0</v>
      </c>
      <c r="GQ138" s="51">
        <f t="shared" si="586"/>
        <v>0</v>
      </c>
      <c r="GR138" s="51">
        <f t="shared" si="586"/>
        <v>0</v>
      </c>
      <c r="GS138" s="51">
        <f t="shared" si="586"/>
        <v>0</v>
      </c>
      <c r="GT138" s="51">
        <f t="shared" si="586"/>
        <v>0</v>
      </c>
      <c r="GU138" s="51">
        <f t="shared" si="587"/>
        <v>0</v>
      </c>
      <c r="GV138" s="51">
        <f t="shared" si="587"/>
        <v>0</v>
      </c>
      <c r="GW138" s="51">
        <f t="shared" si="587"/>
        <v>0</v>
      </c>
      <c r="GX138" s="51">
        <f t="shared" si="587"/>
        <v>0</v>
      </c>
      <c r="GY138" s="51">
        <f t="shared" si="587"/>
        <v>0</v>
      </c>
      <c r="GZ138" s="51">
        <f t="shared" si="587"/>
        <v>0</v>
      </c>
      <c r="HA138" s="51">
        <f t="shared" si="587"/>
        <v>0</v>
      </c>
      <c r="HB138" s="51">
        <f t="shared" si="587"/>
        <v>0</v>
      </c>
      <c r="HC138" s="51">
        <f t="shared" si="587"/>
        <v>0</v>
      </c>
      <c r="HD138" s="51">
        <f t="shared" si="587"/>
        <v>0</v>
      </c>
      <c r="HE138" s="51">
        <f t="shared" si="588"/>
        <v>0</v>
      </c>
      <c r="HF138" s="51">
        <f t="shared" si="588"/>
        <v>0</v>
      </c>
      <c r="HG138" s="51">
        <f t="shared" si="588"/>
        <v>0</v>
      </c>
      <c r="HH138" s="51">
        <f t="shared" si="588"/>
        <v>0</v>
      </c>
      <c r="HI138" s="51">
        <f t="shared" si="588"/>
        <v>0</v>
      </c>
      <c r="HJ138" s="51">
        <f t="shared" si="588"/>
        <v>0</v>
      </c>
      <c r="HK138" s="51">
        <f t="shared" si="588"/>
        <v>0</v>
      </c>
      <c r="HL138" s="51">
        <f t="shared" si="588"/>
        <v>0</v>
      </c>
      <c r="HM138" s="51">
        <f t="shared" si="588"/>
        <v>0</v>
      </c>
      <c r="HN138" s="51">
        <f t="shared" si="588"/>
        <v>0</v>
      </c>
      <c r="HO138" s="51">
        <f t="shared" si="588"/>
        <v>0</v>
      </c>
      <c r="HP138" s="51">
        <f t="shared" si="588"/>
        <v>0</v>
      </c>
      <c r="HR138" s="46">
        <v>135</v>
      </c>
      <c r="HS138" s="49">
        <f t="shared" si="566"/>
        <v>675</v>
      </c>
      <c r="HT138" s="52" t="str">
        <f t="shared" si="567"/>
        <v/>
      </c>
      <c r="HU138" s="63">
        <f t="shared" si="568"/>
        <v>0</v>
      </c>
      <c r="HV138" s="50">
        <f t="shared" si="475"/>
        <v>0</v>
      </c>
      <c r="HW138" s="50" t="str">
        <f t="shared" si="562"/>
        <v>11:15</v>
      </c>
      <c r="HX138" s="50">
        <v>0</v>
      </c>
      <c r="HY138" s="62">
        <f>HY137+HX138*Escenario1!$D$15*0.06</f>
        <v>468.72665229745769</v>
      </c>
      <c r="HZ138" s="50">
        <f t="shared" si="569"/>
        <v>0</v>
      </c>
      <c r="IA138" s="64">
        <f>IA137+HZ138*Escenario1!$D$15*0.06</f>
        <v>258.16395932323189</v>
      </c>
      <c r="IB138" s="54"/>
      <c r="IC138" s="47">
        <v>136</v>
      </c>
      <c r="ID138" s="48">
        <f t="shared" si="563"/>
        <v>0</v>
      </c>
      <c r="IE138" s="48">
        <f t="shared" si="589"/>
        <v>0</v>
      </c>
      <c r="IF138" s="48">
        <f t="shared" si="589"/>
        <v>0</v>
      </c>
      <c r="IG138" s="48">
        <f t="shared" si="589"/>
        <v>0</v>
      </c>
      <c r="IH138" s="48">
        <f t="shared" si="589"/>
        <v>0</v>
      </c>
      <c r="II138" s="48">
        <f t="shared" si="589"/>
        <v>0</v>
      </c>
      <c r="IJ138" s="48">
        <f t="shared" si="589"/>
        <v>0</v>
      </c>
      <c r="IK138" s="48">
        <f t="shared" si="589"/>
        <v>0</v>
      </c>
      <c r="IL138" s="48">
        <f t="shared" si="589"/>
        <v>0</v>
      </c>
      <c r="IM138" s="48">
        <f t="shared" si="589"/>
        <v>0</v>
      </c>
      <c r="IN138" s="48">
        <f t="shared" si="589"/>
        <v>0</v>
      </c>
      <c r="IO138" s="48">
        <f t="shared" si="590"/>
        <v>0</v>
      </c>
      <c r="IP138" s="48">
        <f t="shared" si="590"/>
        <v>0</v>
      </c>
      <c r="IQ138" s="48">
        <f t="shared" si="590"/>
        <v>0</v>
      </c>
      <c r="IR138" s="48">
        <f t="shared" si="590"/>
        <v>0</v>
      </c>
      <c r="IS138" s="48">
        <f t="shared" si="590"/>
        <v>0</v>
      </c>
      <c r="IT138" s="48">
        <f t="shared" si="590"/>
        <v>0</v>
      </c>
      <c r="IU138" s="48">
        <f t="shared" si="590"/>
        <v>0</v>
      </c>
      <c r="IV138" s="48">
        <f t="shared" si="590"/>
        <v>0</v>
      </c>
      <c r="IW138" s="48">
        <f t="shared" si="590"/>
        <v>0</v>
      </c>
      <c r="IX138" s="48">
        <f t="shared" si="590"/>
        <v>0</v>
      </c>
      <c r="IY138" s="48">
        <f t="shared" si="591"/>
        <v>0</v>
      </c>
      <c r="IZ138" s="48">
        <f t="shared" si="591"/>
        <v>0</v>
      </c>
      <c r="JA138" s="48">
        <f t="shared" si="591"/>
        <v>0</v>
      </c>
      <c r="JB138" s="48">
        <f t="shared" si="591"/>
        <v>0</v>
      </c>
      <c r="JC138" s="48">
        <f t="shared" si="591"/>
        <v>0</v>
      </c>
      <c r="JD138" s="48">
        <f t="shared" si="591"/>
        <v>0</v>
      </c>
      <c r="JE138" s="48">
        <f t="shared" si="591"/>
        <v>0</v>
      </c>
      <c r="JF138" s="48">
        <f t="shared" si="591"/>
        <v>0</v>
      </c>
      <c r="JG138" s="48">
        <f t="shared" si="591"/>
        <v>0</v>
      </c>
      <c r="JH138" s="48">
        <f t="shared" si="591"/>
        <v>0</v>
      </c>
      <c r="JI138" s="48">
        <f t="shared" si="592"/>
        <v>0</v>
      </c>
      <c r="JJ138" s="48">
        <f t="shared" si="592"/>
        <v>0</v>
      </c>
      <c r="JK138" s="48">
        <f t="shared" si="592"/>
        <v>0</v>
      </c>
      <c r="JL138" s="48">
        <f t="shared" si="592"/>
        <v>0</v>
      </c>
      <c r="JM138" s="48">
        <f t="shared" si="592"/>
        <v>0</v>
      </c>
      <c r="JN138" s="48">
        <f t="shared" si="592"/>
        <v>0</v>
      </c>
      <c r="JO138" s="48">
        <f t="shared" si="592"/>
        <v>0</v>
      </c>
      <c r="JP138" s="48">
        <f t="shared" si="592"/>
        <v>0</v>
      </c>
      <c r="JQ138" s="48">
        <f t="shared" si="592"/>
        <v>0</v>
      </c>
      <c r="JR138" s="48">
        <f t="shared" si="592"/>
        <v>0</v>
      </c>
      <c r="JS138" s="48">
        <f t="shared" si="593"/>
        <v>0</v>
      </c>
      <c r="JT138" s="48">
        <f t="shared" si="593"/>
        <v>0</v>
      </c>
      <c r="JU138" s="48">
        <f t="shared" si="593"/>
        <v>0</v>
      </c>
      <c r="JV138" s="48">
        <f t="shared" si="593"/>
        <v>0</v>
      </c>
      <c r="JW138" s="48">
        <f t="shared" si="593"/>
        <v>0</v>
      </c>
      <c r="JX138" s="48">
        <f t="shared" si="593"/>
        <v>0</v>
      </c>
      <c r="JY138" s="48">
        <f t="shared" si="593"/>
        <v>0</v>
      </c>
      <c r="JZ138" s="48">
        <f t="shared" si="593"/>
        <v>0</v>
      </c>
      <c r="KA138" s="48">
        <f t="shared" si="593"/>
        <v>0</v>
      </c>
      <c r="KB138" s="48">
        <f t="shared" si="593"/>
        <v>0</v>
      </c>
      <c r="KC138" s="48">
        <f t="shared" si="594"/>
        <v>0</v>
      </c>
      <c r="KD138" s="48">
        <f t="shared" si="594"/>
        <v>0</v>
      </c>
      <c r="KE138" s="48">
        <f t="shared" si="594"/>
        <v>0</v>
      </c>
      <c r="KF138" s="48">
        <f t="shared" si="594"/>
        <v>0</v>
      </c>
      <c r="KG138" s="48">
        <f t="shared" si="594"/>
        <v>0</v>
      </c>
      <c r="KH138" s="48">
        <f t="shared" si="594"/>
        <v>0</v>
      </c>
      <c r="KI138" s="48">
        <f t="shared" si="594"/>
        <v>0</v>
      </c>
      <c r="KJ138" s="48">
        <f t="shared" si="594"/>
        <v>0</v>
      </c>
      <c r="KK138" s="48">
        <f t="shared" si="594"/>
        <v>0</v>
      </c>
      <c r="KL138" s="48">
        <f t="shared" si="594"/>
        <v>0</v>
      </c>
      <c r="KM138" s="48">
        <f t="shared" si="595"/>
        <v>0</v>
      </c>
      <c r="KN138" s="48">
        <f t="shared" si="595"/>
        <v>0</v>
      </c>
      <c r="KO138" s="48">
        <f t="shared" si="595"/>
        <v>0</v>
      </c>
      <c r="KP138" s="48">
        <f t="shared" si="595"/>
        <v>0</v>
      </c>
      <c r="KQ138" s="48">
        <f t="shared" si="595"/>
        <v>0</v>
      </c>
      <c r="KR138" s="48">
        <f t="shared" si="595"/>
        <v>0</v>
      </c>
      <c r="KS138" s="48">
        <f t="shared" si="595"/>
        <v>0</v>
      </c>
      <c r="KT138" s="48">
        <f t="shared" si="595"/>
        <v>0</v>
      </c>
      <c r="KU138" s="48">
        <f t="shared" si="595"/>
        <v>0</v>
      </c>
      <c r="KV138" s="48">
        <f t="shared" si="595"/>
        <v>0</v>
      </c>
      <c r="KW138" s="48">
        <f t="shared" si="596"/>
        <v>0</v>
      </c>
      <c r="KX138" s="48">
        <f t="shared" si="596"/>
        <v>0</v>
      </c>
      <c r="KY138" s="48">
        <f t="shared" si="596"/>
        <v>0</v>
      </c>
      <c r="KZ138" s="48">
        <f t="shared" si="596"/>
        <v>0</v>
      </c>
      <c r="LA138" s="48">
        <f t="shared" si="596"/>
        <v>0</v>
      </c>
      <c r="LB138" s="48">
        <f t="shared" si="596"/>
        <v>0</v>
      </c>
      <c r="LC138" s="48">
        <f t="shared" si="596"/>
        <v>0</v>
      </c>
      <c r="LD138" s="48">
        <f t="shared" si="596"/>
        <v>0</v>
      </c>
      <c r="LE138" s="48">
        <f t="shared" si="596"/>
        <v>0</v>
      </c>
      <c r="LF138" s="48">
        <f t="shared" si="596"/>
        <v>0</v>
      </c>
      <c r="LG138" s="48">
        <f t="shared" si="597"/>
        <v>0</v>
      </c>
      <c r="LH138" s="48">
        <f t="shared" si="597"/>
        <v>0</v>
      </c>
      <c r="LI138" s="48">
        <f t="shared" si="597"/>
        <v>0</v>
      </c>
      <c r="LJ138" s="48">
        <f t="shared" si="597"/>
        <v>0</v>
      </c>
      <c r="LK138" s="48">
        <f t="shared" si="597"/>
        <v>0</v>
      </c>
      <c r="LL138" s="48">
        <f t="shared" si="597"/>
        <v>0</v>
      </c>
      <c r="LM138" s="48">
        <f t="shared" si="597"/>
        <v>0</v>
      </c>
      <c r="LN138" s="48">
        <f t="shared" si="597"/>
        <v>0</v>
      </c>
      <c r="LO138" s="48">
        <f t="shared" si="597"/>
        <v>0</v>
      </c>
      <c r="LP138" s="48">
        <f t="shared" si="597"/>
        <v>0</v>
      </c>
      <c r="LQ138" s="48">
        <f t="shared" si="598"/>
        <v>0</v>
      </c>
      <c r="LR138" s="48">
        <f t="shared" si="598"/>
        <v>0</v>
      </c>
      <c r="LS138" s="48">
        <f t="shared" si="598"/>
        <v>0</v>
      </c>
      <c r="LT138" s="48">
        <f t="shared" si="598"/>
        <v>0</v>
      </c>
      <c r="LU138" s="48">
        <f t="shared" si="598"/>
        <v>0</v>
      </c>
      <c r="LV138" s="48">
        <f t="shared" si="598"/>
        <v>0</v>
      </c>
      <c r="LW138" s="48">
        <f t="shared" si="598"/>
        <v>0</v>
      </c>
      <c r="LX138" s="48">
        <f t="shared" si="598"/>
        <v>0</v>
      </c>
      <c r="LY138" s="48">
        <f t="shared" si="598"/>
        <v>0</v>
      </c>
      <c r="LZ138" s="48">
        <f t="shared" si="598"/>
        <v>0</v>
      </c>
      <c r="MA138" s="48">
        <f t="shared" si="599"/>
        <v>0</v>
      </c>
      <c r="MB138" s="48">
        <f t="shared" si="599"/>
        <v>0</v>
      </c>
      <c r="MC138" s="48">
        <f t="shared" si="599"/>
        <v>0</v>
      </c>
      <c r="MD138" s="48">
        <f t="shared" si="599"/>
        <v>0</v>
      </c>
      <c r="ME138" s="48">
        <f t="shared" si="599"/>
        <v>0</v>
      </c>
      <c r="MF138" s="48">
        <f t="shared" si="599"/>
        <v>0</v>
      </c>
      <c r="MG138" s="48">
        <f t="shared" si="599"/>
        <v>0</v>
      </c>
      <c r="MH138" s="48">
        <f t="shared" si="599"/>
        <v>0</v>
      </c>
      <c r="MI138" s="48">
        <f t="shared" si="599"/>
        <v>0</v>
      </c>
      <c r="MJ138" s="48">
        <f t="shared" si="599"/>
        <v>0</v>
      </c>
      <c r="MK138" s="48">
        <f t="shared" si="600"/>
        <v>0</v>
      </c>
      <c r="ML138" s="48">
        <f t="shared" si="600"/>
        <v>0</v>
      </c>
      <c r="MM138" s="48">
        <f t="shared" si="600"/>
        <v>0</v>
      </c>
      <c r="MN138" s="48">
        <f t="shared" si="600"/>
        <v>0</v>
      </c>
      <c r="MO138" s="48">
        <f t="shared" si="600"/>
        <v>0</v>
      </c>
      <c r="MP138" s="48">
        <f t="shared" si="600"/>
        <v>0</v>
      </c>
      <c r="MQ138" s="48">
        <f t="shared" si="600"/>
        <v>0</v>
      </c>
      <c r="MR138" s="48">
        <f t="shared" si="600"/>
        <v>0</v>
      </c>
      <c r="MS138" s="48">
        <f t="shared" si="600"/>
        <v>0</v>
      </c>
      <c r="MT138" s="48">
        <f t="shared" si="600"/>
        <v>0</v>
      </c>
      <c r="MU138" s="48">
        <f t="shared" si="601"/>
        <v>0</v>
      </c>
      <c r="MV138" s="48">
        <f t="shared" si="601"/>
        <v>0</v>
      </c>
      <c r="MW138" s="48">
        <f t="shared" si="601"/>
        <v>0</v>
      </c>
      <c r="MX138" s="48">
        <f t="shared" si="601"/>
        <v>0</v>
      </c>
      <c r="MY138" s="48">
        <f t="shared" si="601"/>
        <v>0</v>
      </c>
      <c r="MZ138" s="48">
        <f t="shared" si="601"/>
        <v>4.4751983576649488E-5</v>
      </c>
      <c r="NA138" s="48">
        <f t="shared" si="601"/>
        <v>1.1151658490373781E-4</v>
      </c>
      <c r="NB138" s="48">
        <f t="shared" si="601"/>
        <v>2.5595687974807398E-4</v>
      </c>
      <c r="NC138" s="48">
        <f t="shared" si="601"/>
        <v>5.8604981628922268E-4</v>
      </c>
      <c r="ND138" s="48">
        <f t="shared" si="601"/>
        <v>1.3658629589843377E-3</v>
      </c>
      <c r="NE138" s="48">
        <f t="shared" si="602"/>
        <v>3.2093238342923826E-3</v>
      </c>
      <c r="NF138" s="48">
        <f t="shared" si="602"/>
        <v>7.8504339864859992E-3</v>
      </c>
      <c r="NG138" s="48">
        <f t="shared" si="602"/>
        <v>1.2976985830460603E-2</v>
      </c>
      <c r="NH138" s="48">
        <f t="shared" si="602"/>
        <v>6.7154609757989992E-3</v>
      </c>
      <c r="NI138" s="48">
        <f t="shared" si="602"/>
        <v>0</v>
      </c>
      <c r="NJ138" s="48">
        <f t="shared" si="602"/>
        <v>0</v>
      </c>
      <c r="NK138" s="48">
        <f t="shared" si="602"/>
        <v>0</v>
      </c>
      <c r="NL138" s="48">
        <f t="shared" si="602"/>
        <v>0</v>
      </c>
      <c r="NM138" s="48">
        <f t="shared" si="602"/>
        <v>0</v>
      </c>
      <c r="NN138" s="48">
        <f t="shared" si="602"/>
        <v>0</v>
      </c>
      <c r="NO138" s="48">
        <f t="shared" si="603"/>
        <v>0</v>
      </c>
      <c r="NP138" s="48">
        <f t="shared" si="603"/>
        <v>0</v>
      </c>
      <c r="NQ138" s="48">
        <f t="shared" si="603"/>
        <v>0</v>
      </c>
      <c r="NR138" s="48">
        <f t="shared" si="603"/>
        <v>0</v>
      </c>
      <c r="NS138" s="48">
        <f t="shared" si="603"/>
        <v>0</v>
      </c>
      <c r="NT138" s="48">
        <f t="shared" si="603"/>
        <v>0</v>
      </c>
      <c r="NU138" s="48">
        <f t="shared" si="603"/>
        <v>0</v>
      </c>
      <c r="NV138" s="48">
        <f t="shared" si="603"/>
        <v>0</v>
      </c>
      <c r="NW138" s="48">
        <f t="shared" si="603"/>
        <v>0</v>
      </c>
      <c r="NX138" s="48">
        <f t="shared" si="603"/>
        <v>0</v>
      </c>
      <c r="NY138" s="48">
        <f t="shared" si="604"/>
        <v>0</v>
      </c>
      <c r="NZ138" s="48">
        <f t="shared" si="604"/>
        <v>0</v>
      </c>
      <c r="OA138" s="48">
        <f t="shared" si="604"/>
        <v>0</v>
      </c>
      <c r="OB138" s="48">
        <f t="shared" si="604"/>
        <v>0</v>
      </c>
      <c r="OC138" s="48">
        <f t="shared" si="604"/>
        <v>0</v>
      </c>
      <c r="OD138" s="48">
        <f t="shared" si="604"/>
        <v>0</v>
      </c>
      <c r="OE138" s="48">
        <f t="shared" si="604"/>
        <v>0</v>
      </c>
      <c r="OF138" s="48">
        <f t="shared" si="604"/>
        <v>0</v>
      </c>
      <c r="OG138" s="48">
        <f t="shared" si="604"/>
        <v>0</v>
      </c>
      <c r="OH138" s="48">
        <f t="shared" si="604"/>
        <v>0</v>
      </c>
      <c r="OI138" s="48">
        <f t="shared" si="605"/>
        <v>0</v>
      </c>
      <c r="OJ138" s="48">
        <f t="shared" si="605"/>
        <v>0</v>
      </c>
      <c r="OK138" s="48">
        <f t="shared" si="605"/>
        <v>0</v>
      </c>
      <c r="OL138" s="48">
        <f t="shared" si="605"/>
        <v>0</v>
      </c>
      <c r="OM138" s="48">
        <f t="shared" si="605"/>
        <v>0</v>
      </c>
      <c r="ON138" s="48">
        <f t="shared" si="605"/>
        <v>0</v>
      </c>
      <c r="OO138" s="48">
        <f t="shared" si="605"/>
        <v>0</v>
      </c>
      <c r="OP138" s="48">
        <f t="shared" si="605"/>
        <v>0</v>
      </c>
      <c r="OQ138" s="48">
        <f t="shared" si="605"/>
        <v>0</v>
      </c>
      <c r="OR138" s="48">
        <f t="shared" si="605"/>
        <v>0</v>
      </c>
      <c r="OS138" s="48">
        <f t="shared" si="606"/>
        <v>0</v>
      </c>
      <c r="OT138" s="48">
        <f t="shared" si="606"/>
        <v>0</v>
      </c>
      <c r="OU138" s="48">
        <f t="shared" si="606"/>
        <v>0</v>
      </c>
      <c r="OV138" s="48">
        <f t="shared" si="606"/>
        <v>0</v>
      </c>
      <c r="OW138" s="48">
        <f t="shared" si="606"/>
        <v>0</v>
      </c>
      <c r="OX138" s="48">
        <f t="shared" si="606"/>
        <v>0</v>
      </c>
      <c r="OY138" s="48">
        <f t="shared" si="606"/>
        <v>0</v>
      </c>
      <c r="OZ138" s="48">
        <f t="shared" si="606"/>
        <v>0</v>
      </c>
      <c r="PA138" s="48">
        <f t="shared" si="606"/>
        <v>0</v>
      </c>
      <c r="PB138" s="48">
        <f t="shared" si="606"/>
        <v>0</v>
      </c>
      <c r="PC138" s="48">
        <f t="shared" si="607"/>
        <v>0</v>
      </c>
      <c r="PD138" s="48">
        <f t="shared" si="607"/>
        <v>0</v>
      </c>
      <c r="PE138" s="48">
        <f t="shared" si="607"/>
        <v>0</v>
      </c>
      <c r="PF138" s="48">
        <f t="shared" si="607"/>
        <v>0</v>
      </c>
      <c r="PG138" s="48">
        <f t="shared" si="607"/>
        <v>0</v>
      </c>
      <c r="PH138" s="48">
        <f t="shared" si="607"/>
        <v>0</v>
      </c>
      <c r="PI138" s="48">
        <f t="shared" si="607"/>
        <v>0</v>
      </c>
      <c r="PJ138" s="48">
        <f t="shared" si="607"/>
        <v>0</v>
      </c>
      <c r="PK138" s="48">
        <f t="shared" si="607"/>
        <v>0</v>
      </c>
      <c r="PL138" s="48">
        <f t="shared" si="607"/>
        <v>0</v>
      </c>
      <c r="PM138" s="48">
        <f t="shared" si="607"/>
        <v>0</v>
      </c>
      <c r="PN138" s="48">
        <f t="shared" si="607"/>
        <v>0</v>
      </c>
    </row>
    <row r="139" spans="1:430" x14ac:dyDescent="0.3">
      <c r="A139" s="67">
        <f>A138+Escenario1!$D$15</f>
        <v>65</v>
      </c>
      <c r="B139" s="20">
        <f>IF(HX16&lt;0,0,Escenario1!HX16)</f>
        <v>49.356928885567925</v>
      </c>
      <c r="C139" s="20">
        <f t="shared" si="558"/>
        <v>33.901655321781853</v>
      </c>
      <c r="D139" s="20">
        <f t="shared" si="552"/>
        <v>14.807078665670376</v>
      </c>
      <c r="E139" s="20">
        <f>ROUND(IF($A139=0,0,$D139+E138-IF($A138=0,0,L138*($A139-$A138)*0.06)),4)</f>
        <v>127.48520000000001</v>
      </c>
      <c r="F139" s="11" cm="1">
        <f t="array" ref="F139">INDEX($A$71:$A$75,MATCH(E139,$B$71:$B$75,1))+(E139-INDEX($B$71:$B$75,MATCH(E139,$B$71:$B$75,1)))*(INDEX($A$71:$A$75,MATCH(E139,$B$71:$B$75,1)+IF(E139&gt;MAX($B$71:$B$75),0,1))-INDEX($A$71:$A$75,MATCH(E139,$B$71:$B$75,1)+IF(E139&gt;MAX($B$71:$B$75),1,0)))/(INDEX($B$71:$B$75,MATCH(E139,$B$71:$B$75,1)+IF(E139&gt;MAX($B$71:$B$75),0,1))-INDEX($B$71:$B$75,MATCH(E139,$B$71:$B$75,1)+IF(E139&gt;MAX($B$71:$B$75),-1,0)))</f>
        <v>1.2748520000000001</v>
      </c>
      <c r="G139" s="59">
        <f t="shared" si="553"/>
        <v>57.446707482148597</v>
      </c>
      <c r="H139" s="59">
        <f t="shared" si="554"/>
        <v>0</v>
      </c>
      <c r="I139" s="59">
        <f t="shared" si="555"/>
        <v>0</v>
      </c>
      <c r="J139" s="20">
        <f t="shared" si="556"/>
        <v>57.446707482148597</v>
      </c>
      <c r="K139" s="20">
        <f>IF(OR($H$79&lt;=0,F139-$H$79&lt;=0),0,2/3*(0.602+0.0832*(F139-$H$79)/$H$79)*$I$79*SQRT(2*9.81)*(F139-$H$79+0.0012)^(3/2))*1000</f>
        <v>0</v>
      </c>
      <c r="L139" s="20">
        <f>IF((G139+H139+I139+K139)*($A140-$A139)*0.06&gt;E139,E139/($A140-$A139)/0.06,G139+H139+I139+K139)</f>
        <v>57.446707482148597</v>
      </c>
      <c r="M139" s="20">
        <f>IF(COUNT($A$126:$A139)&lt;MATCH($E$84,L$126:L$585,0),"",ROUND(L139,2))</f>
        <v>57.45</v>
      </c>
      <c r="N139" s="20">
        <f>IF($A139=0,0,$D139+N138-IF($A138=0,0,R138*($A139-$A138)*0.06))</f>
        <v>237.67267819721272</v>
      </c>
      <c r="O139" s="11" cm="1">
        <f t="array" ref="O139">INDEX($A$71:$A$75,MATCH(N139,$B$71:$B$75,1))+(N139-INDEX($B$71:$B$75,MATCH(N139,$B$71:$B$75,1)))*(INDEX($A$71:$A$75,MATCH(N139,$B$71:$B$75,1)+1)-INDEX($A$71:$A$75,MATCH(N139,$B$71:$B$75,1)))/(INDEX($B$71:$B$75,MATCH(N139,$B$71:$B$75,1)+1)-INDEX($B$71:$B$75,MATCH(N139,$B$71:$B$75,1)))</f>
        <v>2.3767267819721272</v>
      </c>
      <c r="P139" s="20" cm="1">
        <f t="array" ref="P139">INDEX(Curva_vortex[Caudal (L/s)],MATCH(O139,Curva_vortex[Altura lamina de agua H (m)],1))+(O139-INDEX(Curva_vortex[Altura lamina de agua H (m)],MATCH(O139,Curva_vortex[Altura lamina de agua H (m)],1)))*(INDEX(Curva_vortex[Caudal (L/s)],MATCH(O139,Curva_vortex[Altura lamina de agua H (m)],1)+IF(O139&gt;MAX(Curva_vortex[Altura lamina de agua H (m)]),0,1))-INDEX(Curva_vortex[Caudal (L/s)],MATCH(O139,Curva_vortex[Altura lamina de agua H (m)],1)+IF(O139&gt;MAX(Curva_vortex[Altura lamina de agua H (m)]),-1,0)))/(INDEX(Curva_vortex[Altura lamina de agua H (m)],MATCH(O139,Curva_vortex[Altura lamina de agua H (m)],1)+IF(O139&gt;MAX(Curva_vortex[Altura lamina de agua H (m)]),0,1))-INDEX(Curva_vortex[Altura lamina de agua H (m)],MATCH(O139,Curva_vortex[Altura lamina de agua H (m)],1)+IF(O139&gt;MAX(Curva_vortex[Altura lamina de agua H (m)]),-1,0)))</f>
        <v>23.767267819721269</v>
      </c>
      <c r="Q139" s="20">
        <f t="shared" si="557"/>
        <v>0</v>
      </c>
      <c r="R139" s="20" cm="1">
        <f t="array" ref="R139">INDEX(Curva_vortex[Caudal (L/s)],MATCH(O139,Curva_vortex[Altura lamina de agua H (m)],1))+(O139-INDEX(Curva_vortex[Altura lamina de agua H (m)],MATCH(O139,Curva_vortex[Altura lamina de agua H (m)],1)))*(INDEX(Curva_vortex[Caudal (L/s)],MATCH(O139,Curva_vortex[Altura lamina de agua H (m)],1)+IF(O139&gt;MAX(Curva_vortex[Altura lamina de agua H (m)]),0,1))-INDEX(Curva_vortex[Caudal (L/s)],MATCH(O139,Curva_vortex[Altura lamina de agua H (m)],1)+IF(O139&gt;MAX(Curva_vortex[Altura lamina de agua H (m)]),-1,0)))/(INDEX(Curva_vortex[Altura lamina de agua H (m)],MATCH(O139,Curva_vortex[Altura lamina de agua H (m)],1)+IF(O139&gt;MAX(Curva_vortex[Altura lamina de agua H (m)]),0,1))-INDEX(Curva_vortex[Altura lamina de agua H (m)],MATCH(O139,Curva_vortex[Altura lamina de agua H (m)],1)+IF(O139&gt;MAX(Curva_vortex[Altura lamina de agua H (m)]),-1,0)))+Q139</f>
        <v>23.767267819721269</v>
      </c>
      <c r="S139" s="20" t="str">
        <f>IF(COUNT($A$126:$A139)&lt;MATCH($E$117,R$126:R$585,0),"",ROUND(R139,2))</f>
        <v/>
      </c>
      <c r="W139" s="46">
        <v>136</v>
      </c>
      <c r="X139" s="49">
        <f t="shared" si="564"/>
        <v>680</v>
      </c>
      <c r="Y139" s="52" t="str">
        <f t="shared" si="559"/>
        <v/>
      </c>
      <c r="Z139" s="63">
        <f t="shared" si="560"/>
        <v>0</v>
      </c>
      <c r="AA139" s="50">
        <f t="shared" si="474"/>
        <v>0</v>
      </c>
      <c r="AB139" s="50">
        <v>0</v>
      </c>
      <c r="AC139" s="62">
        <f t="shared" si="565"/>
        <v>211.7758949671387</v>
      </c>
      <c r="AD139" s="54"/>
      <c r="AE139" s="46">
        <v>137</v>
      </c>
      <c r="AF139" s="51">
        <f t="shared" si="561"/>
        <v>0</v>
      </c>
      <c r="AG139" s="51">
        <f t="shared" si="570"/>
        <v>0</v>
      </c>
      <c r="AH139" s="51">
        <f t="shared" si="570"/>
        <v>0</v>
      </c>
      <c r="AI139" s="51">
        <f t="shared" si="570"/>
        <v>0</v>
      </c>
      <c r="AJ139" s="51">
        <f t="shared" si="570"/>
        <v>0</v>
      </c>
      <c r="AK139" s="51">
        <f t="shared" si="570"/>
        <v>0</v>
      </c>
      <c r="AL139" s="51">
        <f t="shared" si="570"/>
        <v>0</v>
      </c>
      <c r="AM139" s="51">
        <f t="shared" si="570"/>
        <v>0</v>
      </c>
      <c r="AN139" s="51">
        <f t="shared" si="570"/>
        <v>0</v>
      </c>
      <c r="AO139" s="51">
        <f t="shared" si="570"/>
        <v>0</v>
      </c>
      <c r="AP139" s="51">
        <f t="shared" si="570"/>
        <v>0</v>
      </c>
      <c r="AQ139" s="51">
        <f t="shared" si="571"/>
        <v>0</v>
      </c>
      <c r="AR139" s="51">
        <f t="shared" si="571"/>
        <v>0</v>
      </c>
      <c r="AS139" s="51">
        <f t="shared" si="571"/>
        <v>0</v>
      </c>
      <c r="AT139" s="51">
        <f t="shared" si="571"/>
        <v>0</v>
      </c>
      <c r="AU139" s="51">
        <f t="shared" si="571"/>
        <v>0</v>
      </c>
      <c r="AV139" s="51">
        <f t="shared" si="571"/>
        <v>0</v>
      </c>
      <c r="AW139" s="51">
        <f t="shared" si="571"/>
        <v>0</v>
      </c>
      <c r="AX139" s="51">
        <f t="shared" si="571"/>
        <v>0</v>
      </c>
      <c r="AY139" s="51">
        <f t="shared" si="571"/>
        <v>0</v>
      </c>
      <c r="AZ139" s="51">
        <f t="shared" si="571"/>
        <v>0</v>
      </c>
      <c r="BA139" s="51">
        <f t="shared" si="572"/>
        <v>0</v>
      </c>
      <c r="BB139" s="51">
        <f t="shared" si="572"/>
        <v>0</v>
      </c>
      <c r="BC139" s="51">
        <f t="shared" si="572"/>
        <v>0</v>
      </c>
      <c r="BD139" s="51">
        <f t="shared" si="572"/>
        <v>0</v>
      </c>
      <c r="BE139" s="51">
        <f t="shared" si="572"/>
        <v>0</v>
      </c>
      <c r="BF139" s="51">
        <f t="shared" si="572"/>
        <v>0</v>
      </c>
      <c r="BG139" s="51">
        <f t="shared" si="572"/>
        <v>0</v>
      </c>
      <c r="BH139" s="51">
        <f t="shared" si="572"/>
        <v>0</v>
      </c>
      <c r="BI139" s="51">
        <f t="shared" si="572"/>
        <v>0</v>
      </c>
      <c r="BJ139" s="51">
        <f t="shared" si="572"/>
        <v>0</v>
      </c>
      <c r="BK139" s="51">
        <f t="shared" si="573"/>
        <v>0</v>
      </c>
      <c r="BL139" s="51">
        <f t="shared" si="573"/>
        <v>0</v>
      </c>
      <c r="BM139" s="51">
        <f t="shared" si="573"/>
        <v>0</v>
      </c>
      <c r="BN139" s="51">
        <f t="shared" si="573"/>
        <v>0</v>
      </c>
      <c r="BO139" s="51">
        <f t="shared" si="573"/>
        <v>0</v>
      </c>
      <c r="BP139" s="51">
        <f t="shared" si="573"/>
        <v>0</v>
      </c>
      <c r="BQ139" s="51">
        <f t="shared" si="573"/>
        <v>0</v>
      </c>
      <c r="BR139" s="51">
        <f t="shared" si="573"/>
        <v>0</v>
      </c>
      <c r="BS139" s="51">
        <f t="shared" si="573"/>
        <v>0</v>
      </c>
      <c r="BT139" s="51">
        <f t="shared" si="573"/>
        <v>0</v>
      </c>
      <c r="BU139" s="51">
        <f t="shared" si="574"/>
        <v>0</v>
      </c>
      <c r="BV139" s="51">
        <f t="shared" si="574"/>
        <v>0</v>
      </c>
      <c r="BW139" s="51">
        <f t="shared" si="574"/>
        <v>0</v>
      </c>
      <c r="BX139" s="51">
        <f t="shared" si="574"/>
        <v>0</v>
      </c>
      <c r="BY139" s="51">
        <f t="shared" si="574"/>
        <v>0</v>
      </c>
      <c r="BZ139" s="51">
        <f t="shared" si="574"/>
        <v>0</v>
      </c>
      <c r="CA139" s="51">
        <f t="shared" si="574"/>
        <v>0</v>
      </c>
      <c r="CB139" s="51">
        <f t="shared" si="574"/>
        <v>0</v>
      </c>
      <c r="CC139" s="51">
        <f t="shared" si="574"/>
        <v>0</v>
      </c>
      <c r="CD139" s="51">
        <f t="shared" si="574"/>
        <v>0</v>
      </c>
      <c r="CE139" s="51">
        <f t="shared" si="575"/>
        <v>0</v>
      </c>
      <c r="CF139" s="51">
        <f t="shared" si="575"/>
        <v>0</v>
      </c>
      <c r="CG139" s="51">
        <f t="shared" si="575"/>
        <v>0</v>
      </c>
      <c r="CH139" s="51">
        <f t="shared" si="575"/>
        <v>0</v>
      </c>
      <c r="CI139" s="51">
        <f t="shared" si="575"/>
        <v>0</v>
      </c>
      <c r="CJ139" s="51">
        <f t="shared" si="575"/>
        <v>0</v>
      </c>
      <c r="CK139" s="51">
        <f t="shared" si="575"/>
        <v>0</v>
      </c>
      <c r="CL139" s="51">
        <f t="shared" si="575"/>
        <v>0</v>
      </c>
      <c r="CM139" s="51">
        <f t="shared" si="575"/>
        <v>0</v>
      </c>
      <c r="CN139" s="51">
        <f t="shared" si="575"/>
        <v>0</v>
      </c>
      <c r="CO139" s="51">
        <f t="shared" si="576"/>
        <v>0</v>
      </c>
      <c r="CP139" s="51">
        <f t="shared" si="576"/>
        <v>0</v>
      </c>
      <c r="CQ139" s="51">
        <f t="shared" si="576"/>
        <v>0</v>
      </c>
      <c r="CR139" s="51">
        <f t="shared" si="576"/>
        <v>0</v>
      </c>
      <c r="CS139" s="51">
        <f t="shared" si="576"/>
        <v>0</v>
      </c>
      <c r="CT139" s="51">
        <f t="shared" si="576"/>
        <v>0</v>
      </c>
      <c r="CU139" s="51">
        <f t="shared" si="576"/>
        <v>0</v>
      </c>
      <c r="CV139" s="51">
        <f t="shared" si="576"/>
        <v>0</v>
      </c>
      <c r="CW139" s="51">
        <f t="shared" si="576"/>
        <v>0</v>
      </c>
      <c r="CX139" s="51">
        <f t="shared" si="576"/>
        <v>0</v>
      </c>
      <c r="CY139" s="51">
        <f t="shared" si="577"/>
        <v>0</v>
      </c>
      <c r="CZ139" s="51">
        <f t="shared" si="577"/>
        <v>0</v>
      </c>
      <c r="DA139" s="51">
        <f t="shared" si="577"/>
        <v>0</v>
      </c>
      <c r="DB139" s="51">
        <f t="shared" si="577"/>
        <v>0</v>
      </c>
      <c r="DC139" s="51">
        <f t="shared" si="577"/>
        <v>0</v>
      </c>
      <c r="DD139" s="51">
        <f t="shared" si="577"/>
        <v>0</v>
      </c>
      <c r="DE139" s="51">
        <f t="shared" si="577"/>
        <v>0</v>
      </c>
      <c r="DF139" s="51">
        <f t="shared" si="577"/>
        <v>0</v>
      </c>
      <c r="DG139" s="51">
        <f t="shared" si="577"/>
        <v>0</v>
      </c>
      <c r="DH139" s="51">
        <f t="shared" si="577"/>
        <v>0</v>
      </c>
      <c r="DI139" s="51">
        <f t="shared" si="578"/>
        <v>0</v>
      </c>
      <c r="DJ139" s="51">
        <f t="shared" si="578"/>
        <v>0</v>
      </c>
      <c r="DK139" s="51">
        <f t="shared" si="578"/>
        <v>0</v>
      </c>
      <c r="DL139" s="51">
        <f t="shared" si="578"/>
        <v>0</v>
      </c>
      <c r="DM139" s="51">
        <f t="shared" si="578"/>
        <v>0</v>
      </c>
      <c r="DN139" s="51">
        <f t="shared" si="578"/>
        <v>0</v>
      </c>
      <c r="DO139" s="51">
        <f t="shared" si="578"/>
        <v>0</v>
      </c>
      <c r="DP139" s="51">
        <f t="shared" si="578"/>
        <v>0</v>
      </c>
      <c r="DQ139" s="51">
        <f t="shared" si="578"/>
        <v>0</v>
      </c>
      <c r="DR139" s="51">
        <f t="shared" si="578"/>
        <v>0</v>
      </c>
      <c r="DS139" s="51">
        <f t="shared" si="579"/>
        <v>0</v>
      </c>
      <c r="DT139" s="51">
        <f t="shared" si="579"/>
        <v>0</v>
      </c>
      <c r="DU139" s="51">
        <f t="shared" si="579"/>
        <v>0</v>
      </c>
      <c r="DV139" s="51">
        <f t="shared" si="579"/>
        <v>0</v>
      </c>
      <c r="DW139" s="51">
        <f t="shared" si="579"/>
        <v>0</v>
      </c>
      <c r="DX139" s="51">
        <f t="shared" si="579"/>
        <v>0</v>
      </c>
      <c r="DY139" s="51">
        <f t="shared" si="579"/>
        <v>0</v>
      </c>
      <c r="DZ139" s="51">
        <f t="shared" si="579"/>
        <v>0</v>
      </c>
      <c r="EA139" s="51">
        <f t="shared" si="579"/>
        <v>0</v>
      </c>
      <c r="EB139" s="51">
        <f t="shared" si="579"/>
        <v>0</v>
      </c>
      <c r="EC139" s="51">
        <f t="shared" si="580"/>
        <v>0</v>
      </c>
      <c r="ED139" s="51">
        <f t="shared" si="580"/>
        <v>0</v>
      </c>
      <c r="EE139" s="51">
        <f t="shared" si="580"/>
        <v>0</v>
      </c>
      <c r="EF139" s="51">
        <f t="shared" si="580"/>
        <v>0</v>
      </c>
      <c r="EG139" s="51">
        <f t="shared" si="580"/>
        <v>0</v>
      </c>
      <c r="EH139" s="51">
        <f t="shared" si="580"/>
        <v>0</v>
      </c>
      <c r="EI139" s="51">
        <f t="shared" si="580"/>
        <v>0</v>
      </c>
      <c r="EJ139" s="51">
        <f t="shared" si="580"/>
        <v>0</v>
      </c>
      <c r="EK139" s="51">
        <f t="shared" si="580"/>
        <v>0</v>
      </c>
      <c r="EL139" s="51">
        <f t="shared" si="580"/>
        <v>0</v>
      </c>
      <c r="EM139" s="51">
        <f t="shared" si="581"/>
        <v>0</v>
      </c>
      <c r="EN139" s="51">
        <f t="shared" si="581"/>
        <v>0</v>
      </c>
      <c r="EO139" s="51">
        <f t="shared" si="581"/>
        <v>0</v>
      </c>
      <c r="EP139" s="51">
        <f t="shared" si="581"/>
        <v>0</v>
      </c>
      <c r="EQ139" s="51">
        <f t="shared" si="581"/>
        <v>0</v>
      </c>
      <c r="ER139" s="51">
        <f t="shared" si="581"/>
        <v>1.4372901692793086E-5</v>
      </c>
      <c r="ES139" s="51">
        <f t="shared" si="581"/>
        <v>2.7857067307628778E-5</v>
      </c>
      <c r="ET139" s="51">
        <f t="shared" si="581"/>
        <v>4.1075027703360157E-5</v>
      </c>
      <c r="EU139" s="51">
        <f t="shared" si="581"/>
        <v>5.9699549011322866E-5</v>
      </c>
      <c r="EV139" s="51">
        <f t="shared" si="581"/>
        <v>8.7540741517313391E-5</v>
      </c>
      <c r="EW139" s="51">
        <f t="shared" si="582"/>
        <v>1.2837388479443857E-4</v>
      </c>
      <c r="EX139" s="51">
        <f t="shared" si="582"/>
        <v>1.8776725283595457E-4</v>
      </c>
      <c r="EY139" s="51">
        <f t="shared" si="582"/>
        <v>2.7490993918839258E-4</v>
      </c>
      <c r="EZ139" s="51">
        <f t="shared" si="582"/>
        <v>4.0443968208431289E-4</v>
      </c>
      <c r="FA139" s="51">
        <f t="shared" si="582"/>
        <v>5.9827068957529241E-4</v>
      </c>
      <c r="FB139" s="51">
        <f t="shared" si="582"/>
        <v>8.8742146466493359E-4</v>
      </c>
      <c r="FC139" s="51">
        <f t="shared" si="582"/>
        <v>1.3138426304416823E-3</v>
      </c>
      <c r="FD139" s="51">
        <f t="shared" si="582"/>
        <v>1.9322447552118155E-3</v>
      </c>
      <c r="FE139" s="51">
        <f t="shared" si="582"/>
        <v>2.9578823769679957E-3</v>
      </c>
      <c r="FF139" s="51">
        <f t="shared" si="582"/>
        <v>4.3725776573519236E-3</v>
      </c>
      <c r="FG139" s="51">
        <f t="shared" si="583"/>
        <v>5.6037913669719245E-3</v>
      </c>
      <c r="FH139" s="51">
        <f t="shared" si="583"/>
        <v>6.0067150249743864E-3</v>
      </c>
      <c r="FI139" s="51">
        <f t="shared" si="583"/>
        <v>5.0334268353983951E-3</v>
      </c>
      <c r="FJ139" s="51">
        <f t="shared" si="583"/>
        <v>2.648818732339102E-3</v>
      </c>
      <c r="FK139" s="51">
        <f t="shared" si="583"/>
        <v>7.6072713075802073E-4</v>
      </c>
      <c r="FL139" s="51">
        <f t="shared" si="583"/>
        <v>0</v>
      </c>
      <c r="FM139" s="51">
        <f t="shared" si="583"/>
        <v>0</v>
      </c>
      <c r="FN139" s="51">
        <f t="shared" si="583"/>
        <v>0</v>
      </c>
      <c r="FO139" s="51">
        <f t="shared" si="583"/>
        <v>0</v>
      </c>
      <c r="FP139" s="51">
        <f t="shared" si="583"/>
        <v>0</v>
      </c>
      <c r="FQ139" s="51">
        <f t="shared" si="584"/>
        <v>0</v>
      </c>
      <c r="FR139" s="51">
        <f t="shared" si="584"/>
        <v>0</v>
      </c>
      <c r="FS139" s="51">
        <f t="shared" si="584"/>
        <v>0</v>
      </c>
      <c r="FT139" s="51">
        <f t="shared" si="584"/>
        <v>0</v>
      </c>
      <c r="FU139" s="51">
        <f t="shared" si="584"/>
        <v>0</v>
      </c>
      <c r="FV139" s="51">
        <f t="shared" si="584"/>
        <v>0</v>
      </c>
      <c r="FW139" s="51">
        <f t="shared" si="584"/>
        <v>0</v>
      </c>
      <c r="FX139" s="51">
        <f t="shared" si="584"/>
        <v>0</v>
      </c>
      <c r="FY139" s="51">
        <f t="shared" si="584"/>
        <v>0</v>
      </c>
      <c r="FZ139" s="51">
        <f t="shared" si="584"/>
        <v>0</v>
      </c>
      <c r="GA139" s="51">
        <f t="shared" si="585"/>
        <v>0</v>
      </c>
      <c r="GB139" s="51">
        <f t="shared" si="585"/>
        <v>0</v>
      </c>
      <c r="GC139" s="51">
        <f t="shared" si="585"/>
        <v>0</v>
      </c>
      <c r="GD139" s="51">
        <f t="shared" si="585"/>
        <v>0</v>
      </c>
      <c r="GE139" s="51">
        <f t="shared" si="585"/>
        <v>0</v>
      </c>
      <c r="GF139" s="51">
        <f t="shared" si="585"/>
        <v>0</v>
      </c>
      <c r="GG139" s="51">
        <f t="shared" si="585"/>
        <v>0</v>
      </c>
      <c r="GH139" s="51">
        <f t="shared" si="585"/>
        <v>0</v>
      </c>
      <c r="GI139" s="51">
        <f t="shared" si="585"/>
        <v>0</v>
      </c>
      <c r="GJ139" s="51">
        <f t="shared" si="585"/>
        <v>0</v>
      </c>
      <c r="GK139" s="51">
        <f t="shared" si="586"/>
        <v>0</v>
      </c>
      <c r="GL139" s="51">
        <f t="shared" si="586"/>
        <v>0</v>
      </c>
      <c r="GM139" s="51">
        <f t="shared" si="586"/>
        <v>0</v>
      </c>
      <c r="GN139" s="51">
        <f t="shared" si="586"/>
        <v>0</v>
      </c>
      <c r="GO139" s="51">
        <f t="shared" si="586"/>
        <v>0</v>
      </c>
      <c r="GP139" s="51">
        <f t="shared" si="586"/>
        <v>0</v>
      </c>
      <c r="GQ139" s="51">
        <f t="shared" si="586"/>
        <v>0</v>
      </c>
      <c r="GR139" s="51">
        <f t="shared" si="586"/>
        <v>0</v>
      </c>
      <c r="GS139" s="51">
        <f t="shared" si="586"/>
        <v>0</v>
      </c>
      <c r="GT139" s="51">
        <f t="shared" si="586"/>
        <v>0</v>
      </c>
      <c r="GU139" s="51">
        <f t="shared" si="587"/>
        <v>0</v>
      </c>
      <c r="GV139" s="51">
        <f t="shared" si="587"/>
        <v>0</v>
      </c>
      <c r="GW139" s="51">
        <f t="shared" si="587"/>
        <v>0</v>
      </c>
      <c r="GX139" s="51">
        <f t="shared" si="587"/>
        <v>0</v>
      </c>
      <c r="GY139" s="51">
        <f t="shared" si="587"/>
        <v>0</v>
      </c>
      <c r="GZ139" s="51">
        <f t="shared" si="587"/>
        <v>0</v>
      </c>
      <c r="HA139" s="51">
        <f t="shared" si="587"/>
        <v>0</v>
      </c>
      <c r="HB139" s="51">
        <f t="shared" si="587"/>
        <v>0</v>
      </c>
      <c r="HC139" s="51">
        <f t="shared" si="587"/>
        <v>0</v>
      </c>
      <c r="HD139" s="51">
        <f t="shared" si="587"/>
        <v>0</v>
      </c>
      <c r="HE139" s="51">
        <f t="shared" si="588"/>
        <v>0</v>
      </c>
      <c r="HF139" s="51">
        <f t="shared" si="588"/>
        <v>0</v>
      </c>
      <c r="HG139" s="51">
        <f t="shared" si="588"/>
        <v>0</v>
      </c>
      <c r="HH139" s="51">
        <f t="shared" si="588"/>
        <v>0</v>
      </c>
      <c r="HI139" s="51">
        <f t="shared" si="588"/>
        <v>0</v>
      </c>
      <c r="HJ139" s="51">
        <f t="shared" si="588"/>
        <v>0</v>
      </c>
      <c r="HK139" s="51">
        <f t="shared" si="588"/>
        <v>0</v>
      </c>
      <c r="HL139" s="51">
        <f t="shared" si="588"/>
        <v>0</v>
      </c>
      <c r="HM139" s="51">
        <f t="shared" si="588"/>
        <v>0</v>
      </c>
      <c r="HN139" s="51">
        <f t="shared" si="588"/>
        <v>0</v>
      </c>
      <c r="HO139" s="51">
        <f t="shared" si="588"/>
        <v>0</v>
      </c>
      <c r="HP139" s="51">
        <f t="shared" si="588"/>
        <v>0</v>
      </c>
      <c r="HR139" s="46">
        <v>136</v>
      </c>
      <c r="HS139" s="49">
        <f t="shared" si="566"/>
        <v>680</v>
      </c>
      <c r="HT139" s="52" t="str">
        <f t="shared" si="567"/>
        <v/>
      </c>
      <c r="HU139" s="63">
        <f t="shared" si="568"/>
        <v>0</v>
      </c>
      <c r="HV139" s="50">
        <f t="shared" si="475"/>
        <v>0</v>
      </c>
      <c r="HW139" s="50" t="str">
        <f t="shared" si="562"/>
        <v>11:20</v>
      </c>
      <c r="HX139" s="50">
        <v>0</v>
      </c>
      <c r="HY139" s="62">
        <f>HY138+HX139*Escenario1!$D$15*0.06</f>
        <v>468.72665229745769</v>
      </c>
      <c r="HZ139" s="50">
        <f t="shared" si="569"/>
        <v>0</v>
      </c>
      <c r="IA139" s="64">
        <f>IA138+HZ139*Escenario1!$D$15*0.06</f>
        <v>258.16395932323189</v>
      </c>
      <c r="IB139" s="54"/>
      <c r="IC139" s="47">
        <v>137</v>
      </c>
      <c r="ID139" s="48">
        <f t="shared" si="563"/>
        <v>0</v>
      </c>
      <c r="IE139" s="48">
        <f t="shared" si="589"/>
        <v>0</v>
      </c>
      <c r="IF139" s="48">
        <f t="shared" si="589"/>
        <v>0</v>
      </c>
      <c r="IG139" s="48">
        <f t="shared" si="589"/>
        <v>0</v>
      </c>
      <c r="IH139" s="48">
        <f t="shared" si="589"/>
        <v>0</v>
      </c>
      <c r="II139" s="48">
        <f t="shared" si="589"/>
        <v>0</v>
      </c>
      <c r="IJ139" s="48">
        <f t="shared" si="589"/>
        <v>0</v>
      </c>
      <c r="IK139" s="48">
        <f t="shared" si="589"/>
        <v>0</v>
      </c>
      <c r="IL139" s="48">
        <f t="shared" si="589"/>
        <v>0</v>
      </c>
      <c r="IM139" s="48">
        <f t="shared" si="589"/>
        <v>0</v>
      </c>
      <c r="IN139" s="48">
        <f t="shared" si="589"/>
        <v>0</v>
      </c>
      <c r="IO139" s="48">
        <f t="shared" si="590"/>
        <v>0</v>
      </c>
      <c r="IP139" s="48">
        <f t="shared" si="590"/>
        <v>0</v>
      </c>
      <c r="IQ139" s="48">
        <f t="shared" si="590"/>
        <v>0</v>
      </c>
      <c r="IR139" s="48">
        <f t="shared" si="590"/>
        <v>0</v>
      </c>
      <c r="IS139" s="48">
        <f t="shared" si="590"/>
        <v>0</v>
      </c>
      <c r="IT139" s="48">
        <f t="shared" si="590"/>
        <v>0</v>
      </c>
      <c r="IU139" s="48">
        <f t="shared" si="590"/>
        <v>0</v>
      </c>
      <c r="IV139" s="48">
        <f t="shared" si="590"/>
        <v>0</v>
      </c>
      <c r="IW139" s="48">
        <f t="shared" si="590"/>
        <v>0</v>
      </c>
      <c r="IX139" s="48">
        <f t="shared" si="590"/>
        <v>0</v>
      </c>
      <c r="IY139" s="48">
        <f t="shared" si="591"/>
        <v>0</v>
      </c>
      <c r="IZ139" s="48">
        <f t="shared" si="591"/>
        <v>0</v>
      </c>
      <c r="JA139" s="48">
        <f t="shared" si="591"/>
        <v>0</v>
      </c>
      <c r="JB139" s="48">
        <f t="shared" si="591"/>
        <v>0</v>
      </c>
      <c r="JC139" s="48">
        <f t="shared" si="591"/>
        <v>0</v>
      </c>
      <c r="JD139" s="48">
        <f t="shared" si="591"/>
        <v>0</v>
      </c>
      <c r="JE139" s="48">
        <f t="shared" si="591"/>
        <v>0</v>
      </c>
      <c r="JF139" s="48">
        <f t="shared" si="591"/>
        <v>0</v>
      </c>
      <c r="JG139" s="48">
        <f t="shared" si="591"/>
        <v>0</v>
      </c>
      <c r="JH139" s="48">
        <f t="shared" si="591"/>
        <v>0</v>
      </c>
      <c r="JI139" s="48">
        <f t="shared" si="592"/>
        <v>0</v>
      </c>
      <c r="JJ139" s="48">
        <f t="shared" si="592"/>
        <v>0</v>
      </c>
      <c r="JK139" s="48">
        <f t="shared" si="592"/>
        <v>0</v>
      </c>
      <c r="JL139" s="48">
        <f t="shared" si="592"/>
        <v>0</v>
      </c>
      <c r="JM139" s="48">
        <f t="shared" si="592"/>
        <v>0</v>
      </c>
      <c r="JN139" s="48">
        <f t="shared" si="592"/>
        <v>0</v>
      </c>
      <c r="JO139" s="48">
        <f t="shared" si="592"/>
        <v>0</v>
      </c>
      <c r="JP139" s="48">
        <f t="shared" si="592"/>
        <v>0</v>
      </c>
      <c r="JQ139" s="48">
        <f t="shared" si="592"/>
        <v>0</v>
      </c>
      <c r="JR139" s="48">
        <f t="shared" si="592"/>
        <v>0</v>
      </c>
      <c r="JS139" s="48">
        <f t="shared" si="593"/>
        <v>0</v>
      </c>
      <c r="JT139" s="48">
        <f t="shared" si="593"/>
        <v>0</v>
      </c>
      <c r="JU139" s="48">
        <f t="shared" si="593"/>
        <v>0</v>
      </c>
      <c r="JV139" s="48">
        <f t="shared" si="593"/>
        <v>0</v>
      </c>
      <c r="JW139" s="48">
        <f t="shared" si="593"/>
        <v>0</v>
      </c>
      <c r="JX139" s="48">
        <f t="shared" si="593"/>
        <v>0</v>
      </c>
      <c r="JY139" s="48">
        <f t="shared" si="593"/>
        <v>0</v>
      </c>
      <c r="JZ139" s="48">
        <f t="shared" si="593"/>
        <v>0</v>
      </c>
      <c r="KA139" s="48">
        <f t="shared" si="593"/>
        <v>0</v>
      </c>
      <c r="KB139" s="48">
        <f t="shared" si="593"/>
        <v>0</v>
      </c>
      <c r="KC139" s="48">
        <f t="shared" si="594"/>
        <v>0</v>
      </c>
      <c r="KD139" s="48">
        <f t="shared" si="594"/>
        <v>0</v>
      </c>
      <c r="KE139" s="48">
        <f t="shared" si="594"/>
        <v>0</v>
      </c>
      <c r="KF139" s="48">
        <f t="shared" si="594"/>
        <v>0</v>
      </c>
      <c r="KG139" s="48">
        <f t="shared" si="594"/>
        <v>0</v>
      </c>
      <c r="KH139" s="48">
        <f t="shared" si="594"/>
        <v>0</v>
      </c>
      <c r="KI139" s="48">
        <f t="shared" si="594"/>
        <v>0</v>
      </c>
      <c r="KJ139" s="48">
        <f t="shared" si="594"/>
        <v>0</v>
      </c>
      <c r="KK139" s="48">
        <f t="shared" si="594"/>
        <v>0</v>
      </c>
      <c r="KL139" s="48">
        <f t="shared" si="594"/>
        <v>0</v>
      </c>
      <c r="KM139" s="48">
        <f t="shared" si="595"/>
        <v>0</v>
      </c>
      <c r="KN139" s="48">
        <f t="shared" si="595"/>
        <v>0</v>
      </c>
      <c r="KO139" s="48">
        <f t="shared" si="595"/>
        <v>0</v>
      </c>
      <c r="KP139" s="48">
        <f t="shared" si="595"/>
        <v>0</v>
      </c>
      <c r="KQ139" s="48">
        <f t="shared" si="595"/>
        <v>0</v>
      </c>
      <c r="KR139" s="48">
        <f t="shared" si="595"/>
        <v>0</v>
      </c>
      <c r="KS139" s="48">
        <f t="shared" si="595"/>
        <v>0</v>
      </c>
      <c r="KT139" s="48">
        <f t="shared" si="595"/>
        <v>0</v>
      </c>
      <c r="KU139" s="48">
        <f t="shared" si="595"/>
        <v>0</v>
      </c>
      <c r="KV139" s="48">
        <f t="shared" si="595"/>
        <v>0</v>
      </c>
      <c r="KW139" s="48">
        <f t="shared" si="596"/>
        <v>0</v>
      </c>
      <c r="KX139" s="48">
        <f t="shared" si="596"/>
        <v>0</v>
      </c>
      <c r="KY139" s="48">
        <f t="shared" si="596"/>
        <v>0</v>
      </c>
      <c r="KZ139" s="48">
        <f t="shared" si="596"/>
        <v>0</v>
      </c>
      <c r="LA139" s="48">
        <f t="shared" si="596"/>
        <v>0</v>
      </c>
      <c r="LB139" s="48">
        <f t="shared" si="596"/>
        <v>0</v>
      </c>
      <c r="LC139" s="48">
        <f t="shared" si="596"/>
        <v>0</v>
      </c>
      <c r="LD139" s="48">
        <f t="shared" si="596"/>
        <v>0</v>
      </c>
      <c r="LE139" s="48">
        <f t="shared" si="596"/>
        <v>0</v>
      </c>
      <c r="LF139" s="48">
        <f t="shared" si="596"/>
        <v>0</v>
      </c>
      <c r="LG139" s="48">
        <f t="shared" si="597"/>
        <v>0</v>
      </c>
      <c r="LH139" s="48">
        <f t="shared" si="597"/>
        <v>0</v>
      </c>
      <c r="LI139" s="48">
        <f t="shared" si="597"/>
        <v>0</v>
      </c>
      <c r="LJ139" s="48">
        <f t="shared" si="597"/>
        <v>0</v>
      </c>
      <c r="LK139" s="48">
        <f t="shared" si="597"/>
        <v>0</v>
      </c>
      <c r="LL139" s="48">
        <f t="shared" si="597"/>
        <v>0</v>
      </c>
      <c r="LM139" s="48">
        <f t="shared" si="597"/>
        <v>0</v>
      </c>
      <c r="LN139" s="48">
        <f t="shared" si="597"/>
        <v>0</v>
      </c>
      <c r="LO139" s="48">
        <f t="shared" si="597"/>
        <v>0</v>
      </c>
      <c r="LP139" s="48">
        <f t="shared" si="597"/>
        <v>0</v>
      </c>
      <c r="LQ139" s="48">
        <f t="shared" si="598"/>
        <v>0</v>
      </c>
      <c r="LR139" s="48">
        <f t="shared" si="598"/>
        <v>0</v>
      </c>
      <c r="LS139" s="48">
        <f t="shared" si="598"/>
        <v>0</v>
      </c>
      <c r="LT139" s="48">
        <f t="shared" si="598"/>
        <v>0</v>
      </c>
      <c r="LU139" s="48">
        <f t="shared" si="598"/>
        <v>0</v>
      </c>
      <c r="LV139" s="48">
        <f t="shared" si="598"/>
        <v>0</v>
      </c>
      <c r="LW139" s="48">
        <f t="shared" si="598"/>
        <v>0</v>
      </c>
      <c r="LX139" s="48">
        <f t="shared" si="598"/>
        <v>0</v>
      </c>
      <c r="LY139" s="48">
        <f t="shared" si="598"/>
        <v>0</v>
      </c>
      <c r="LZ139" s="48">
        <f t="shared" si="598"/>
        <v>0</v>
      </c>
      <c r="MA139" s="48">
        <f t="shared" si="599"/>
        <v>0</v>
      </c>
      <c r="MB139" s="48">
        <f t="shared" si="599"/>
        <v>0</v>
      </c>
      <c r="MC139" s="48">
        <f t="shared" si="599"/>
        <v>0</v>
      </c>
      <c r="MD139" s="48">
        <f t="shared" si="599"/>
        <v>0</v>
      </c>
      <c r="ME139" s="48">
        <f t="shared" si="599"/>
        <v>0</v>
      </c>
      <c r="MF139" s="48">
        <f t="shared" si="599"/>
        <v>0</v>
      </c>
      <c r="MG139" s="48">
        <f t="shared" si="599"/>
        <v>0</v>
      </c>
      <c r="MH139" s="48">
        <f t="shared" si="599"/>
        <v>0</v>
      </c>
      <c r="MI139" s="48">
        <f t="shared" si="599"/>
        <v>0</v>
      </c>
      <c r="MJ139" s="48">
        <f t="shared" si="599"/>
        <v>0</v>
      </c>
      <c r="MK139" s="48">
        <f t="shared" si="600"/>
        <v>0</v>
      </c>
      <c r="ML139" s="48">
        <f t="shared" si="600"/>
        <v>0</v>
      </c>
      <c r="MM139" s="48">
        <f t="shared" si="600"/>
        <v>0</v>
      </c>
      <c r="MN139" s="48">
        <f t="shared" si="600"/>
        <v>0</v>
      </c>
      <c r="MO139" s="48">
        <f t="shared" si="600"/>
        <v>0</v>
      </c>
      <c r="MP139" s="48">
        <f t="shared" si="600"/>
        <v>0</v>
      </c>
      <c r="MQ139" s="48">
        <f t="shared" si="600"/>
        <v>0</v>
      </c>
      <c r="MR139" s="48">
        <f t="shared" si="600"/>
        <v>0</v>
      </c>
      <c r="MS139" s="48">
        <f t="shared" si="600"/>
        <v>0</v>
      </c>
      <c r="MT139" s="48">
        <f t="shared" si="600"/>
        <v>0</v>
      </c>
      <c r="MU139" s="48">
        <f t="shared" si="601"/>
        <v>0</v>
      </c>
      <c r="MV139" s="48">
        <f t="shared" si="601"/>
        <v>0</v>
      </c>
      <c r="MW139" s="48">
        <f t="shared" si="601"/>
        <v>0</v>
      </c>
      <c r="MX139" s="48">
        <f t="shared" si="601"/>
        <v>0</v>
      </c>
      <c r="MY139" s="48">
        <f t="shared" si="601"/>
        <v>0</v>
      </c>
      <c r="MZ139" s="48">
        <f t="shared" si="601"/>
        <v>0</v>
      </c>
      <c r="NA139" s="48">
        <f t="shared" si="601"/>
        <v>4.4751983576649488E-5</v>
      </c>
      <c r="NB139" s="48">
        <f t="shared" si="601"/>
        <v>1.1151658490373781E-4</v>
      </c>
      <c r="NC139" s="48">
        <f t="shared" si="601"/>
        <v>2.5595687974807398E-4</v>
      </c>
      <c r="ND139" s="48">
        <f t="shared" si="601"/>
        <v>5.8604981628922268E-4</v>
      </c>
      <c r="NE139" s="48">
        <f t="shared" si="602"/>
        <v>1.3658629589843377E-3</v>
      </c>
      <c r="NF139" s="48">
        <f t="shared" si="602"/>
        <v>3.2093238342923826E-3</v>
      </c>
      <c r="NG139" s="48">
        <f t="shared" si="602"/>
        <v>7.8504339864859992E-3</v>
      </c>
      <c r="NH139" s="48">
        <f t="shared" si="602"/>
        <v>1.2976985830460603E-2</v>
      </c>
      <c r="NI139" s="48">
        <f t="shared" si="602"/>
        <v>6.7154609757989992E-3</v>
      </c>
      <c r="NJ139" s="48">
        <f t="shared" si="602"/>
        <v>0</v>
      </c>
      <c r="NK139" s="48">
        <f t="shared" si="602"/>
        <v>0</v>
      </c>
      <c r="NL139" s="48">
        <f t="shared" si="602"/>
        <v>0</v>
      </c>
      <c r="NM139" s="48">
        <f t="shared" si="602"/>
        <v>0</v>
      </c>
      <c r="NN139" s="48">
        <f t="shared" si="602"/>
        <v>0</v>
      </c>
      <c r="NO139" s="48">
        <f t="shared" si="603"/>
        <v>0</v>
      </c>
      <c r="NP139" s="48">
        <f t="shared" si="603"/>
        <v>0</v>
      </c>
      <c r="NQ139" s="48">
        <f t="shared" si="603"/>
        <v>0</v>
      </c>
      <c r="NR139" s="48">
        <f t="shared" si="603"/>
        <v>0</v>
      </c>
      <c r="NS139" s="48">
        <f t="shared" si="603"/>
        <v>0</v>
      </c>
      <c r="NT139" s="48">
        <f t="shared" si="603"/>
        <v>0</v>
      </c>
      <c r="NU139" s="48">
        <f t="shared" si="603"/>
        <v>0</v>
      </c>
      <c r="NV139" s="48">
        <f t="shared" si="603"/>
        <v>0</v>
      </c>
      <c r="NW139" s="48">
        <f t="shared" si="603"/>
        <v>0</v>
      </c>
      <c r="NX139" s="48">
        <f t="shared" si="603"/>
        <v>0</v>
      </c>
      <c r="NY139" s="48">
        <f t="shared" si="604"/>
        <v>0</v>
      </c>
      <c r="NZ139" s="48">
        <f t="shared" si="604"/>
        <v>0</v>
      </c>
      <c r="OA139" s="48">
        <f t="shared" si="604"/>
        <v>0</v>
      </c>
      <c r="OB139" s="48">
        <f t="shared" si="604"/>
        <v>0</v>
      </c>
      <c r="OC139" s="48">
        <f t="shared" si="604"/>
        <v>0</v>
      </c>
      <c r="OD139" s="48">
        <f t="shared" si="604"/>
        <v>0</v>
      </c>
      <c r="OE139" s="48">
        <f t="shared" si="604"/>
        <v>0</v>
      </c>
      <c r="OF139" s="48">
        <f t="shared" si="604"/>
        <v>0</v>
      </c>
      <c r="OG139" s="48">
        <f t="shared" si="604"/>
        <v>0</v>
      </c>
      <c r="OH139" s="48">
        <f t="shared" si="604"/>
        <v>0</v>
      </c>
      <c r="OI139" s="48">
        <f t="shared" si="605"/>
        <v>0</v>
      </c>
      <c r="OJ139" s="48">
        <f t="shared" si="605"/>
        <v>0</v>
      </c>
      <c r="OK139" s="48">
        <f t="shared" si="605"/>
        <v>0</v>
      </c>
      <c r="OL139" s="48">
        <f t="shared" si="605"/>
        <v>0</v>
      </c>
      <c r="OM139" s="48">
        <f t="shared" si="605"/>
        <v>0</v>
      </c>
      <c r="ON139" s="48">
        <f t="shared" si="605"/>
        <v>0</v>
      </c>
      <c r="OO139" s="48">
        <f t="shared" si="605"/>
        <v>0</v>
      </c>
      <c r="OP139" s="48">
        <f t="shared" si="605"/>
        <v>0</v>
      </c>
      <c r="OQ139" s="48">
        <f t="shared" si="605"/>
        <v>0</v>
      </c>
      <c r="OR139" s="48">
        <f t="shared" si="605"/>
        <v>0</v>
      </c>
      <c r="OS139" s="48">
        <f t="shared" si="606"/>
        <v>0</v>
      </c>
      <c r="OT139" s="48">
        <f t="shared" si="606"/>
        <v>0</v>
      </c>
      <c r="OU139" s="48">
        <f t="shared" si="606"/>
        <v>0</v>
      </c>
      <c r="OV139" s="48">
        <f t="shared" si="606"/>
        <v>0</v>
      </c>
      <c r="OW139" s="48">
        <f t="shared" si="606"/>
        <v>0</v>
      </c>
      <c r="OX139" s="48">
        <f t="shared" si="606"/>
        <v>0</v>
      </c>
      <c r="OY139" s="48">
        <f t="shared" si="606"/>
        <v>0</v>
      </c>
      <c r="OZ139" s="48">
        <f t="shared" si="606"/>
        <v>0</v>
      </c>
      <c r="PA139" s="48">
        <f t="shared" si="606"/>
        <v>0</v>
      </c>
      <c r="PB139" s="48">
        <f t="shared" si="606"/>
        <v>0</v>
      </c>
      <c r="PC139" s="48">
        <f t="shared" si="607"/>
        <v>0</v>
      </c>
      <c r="PD139" s="48">
        <f t="shared" si="607"/>
        <v>0</v>
      </c>
      <c r="PE139" s="48">
        <f t="shared" si="607"/>
        <v>0</v>
      </c>
      <c r="PF139" s="48">
        <f t="shared" si="607"/>
        <v>0</v>
      </c>
      <c r="PG139" s="48">
        <f t="shared" si="607"/>
        <v>0</v>
      </c>
      <c r="PH139" s="48">
        <f t="shared" si="607"/>
        <v>0</v>
      </c>
      <c r="PI139" s="48">
        <f t="shared" si="607"/>
        <v>0</v>
      </c>
      <c r="PJ139" s="48">
        <f t="shared" si="607"/>
        <v>0</v>
      </c>
      <c r="PK139" s="48">
        <f t="shared" si="607"/>
        <v>0</v>
      </c>
      <c r="PL139" s="48">
        <f t="shared" si="607"/>
        <v>0</v>
      </c>
      <c r="PM139" s="48">
        <f t="shared" si="607"/>
        <v>0</v>
      </c>
      <c r="PN139" s="48">
        <f t="shared" si="607"/>
        <v>0</v>
      </c>
    </row>
    <row r="140" spans="1:430" x14ac:dyDescent="0.3">
      <c r="A140" s="67">
        <f>A139+Escenario1!$D$15</f>
        <v>70</v>
      </c>
      <c r="B140" s="20">
        <f>IF(HX17&lt;0,0,Escenario1!HX17)</f>
        <v>45.097475755454163</v>
      </c>
      <c r="C140" s="20">
        <f t="shared" si="558"/>
        <v>29.300771603870704</v>
      </c>
      <c r="D140" s="20">
        <f t="shared" si="552"/>
        <v>13.529242726636248</v>
      </c>
      <c r="E140" s="20">
        <f>ROUND(IF($A140=0,0,$D140+E139-IF($A139=0,0,L139*($A140-$A139)*0.06)),4)</f>
        <v>123.7804</v>
      </c>
      <c r="F140" s="11" cm="1">
        <f t="array" ref="F140">INDEX($A$71:$A$75,MATCH(E140,$B$71:$B$75,1))+(E140-INDEX($B$71:$B$75,MATCH(E140,$B$71:$B$75,1)))*(INDEX($A$71:$A$75,MATCH(E140,$B$71:$B$75,1)+IF(E140&gt;MAX($B$71:$B$75),0,1))-INDEX($A$71:$A$75,MATCH(E140,$B$71:$B$75,1)+IF(E140&gt;MAX($B$71:$B$75),1,0)))/(INDEX($B$71:$B$75,MATCH(E140,$B$71:$B$75,1)+IF(E140&gt;MAX($B$71:$B$75),0,1))-INDEX($B$71:$B$75,MATCH(E140,$B$71:$B$75,1)+IF(E140&gt;MAX($B$71:$B$75),-1,0)))</f>
        <v>1.2378040000000001</v>
      </c>
      <c r="G140" s="59">
        <f t="shared" si="553"/>
        <v>56.605834664699707</v>
      </c>
      <c r="H140" s="59">
        <f t="shared" si="554"/>
        <v>0</v>
      </c>
      <c r="I140" s="59">
        <f t="shared" si="555"/>
        <v>0</v>
      </c>
      <c r="J140" s="20">
        <f t="shared" si="556"/>
        <v>56.605834664699707</v>
      </c>
      <c r="K140" s="20">
        <f>IF(OR($H$79&lt;=0,F140-$H$79&lt;=0),0,2/3*(0.602+0.0832*(F140-$H$79)/$H$79)*$I$79*SQRT(2*9.81)*(F140-$H$79+0.0012)^(3/2))*1000</f>
        <v>0</v>
      </c>
      <c r="L140" s="20">
        <f>IF((G140+H140+I140+K140)*($A141-$A140)*0.06&gt;E140,E140/($A141-$A140)/0.06,G140+H140+I140+K140)</f>
        <v>56.605834664699707</v>
      </c>
      <c r="M140" s="20">
        <f>IF(COUNT($A$126:$A140)&lt;MATCH($E$84,L$126:L$585,0),"",ROUND(L140,2))</f>
        <v>56.61</v>
      </c>
      <c r="N140" s="20">
        <f>IF($A140=0,0,$D140+N139-IF($A139=0,0,R139*($A140-$A139)*0.06))</f>
        <v>244.07174057793259</v>
      </c>
      <c r="O140" s="11" cm="1">
        <f t="array" ref="O140">INDEX($A$71:$A$75,MATCH(N140,$B$71:$B$75,1))+(N140-INDEX($B$71:$B$75,MATCH(N140,$B$71:$B$75,1)))*(INDEX($A$71:$A$75,MATCH(N140,$B$71:$B$75,1)+1)-INDEX($A$71:$A$75,MATCH(N140,$B$71:$B$75,1)))/(INDEX($B$71:$B$75,MATCH(N140,$B$71:$B$75,1)+1)-INDEX($B$71:$B$75,MATCH(N140,$B$71:$B$75,1)))</f>
        <v>2.4407174057793259</v>
      </c>
      <c r="P140" s="20" cm="1">
        <f t="array" ref="P140">INDEX(Curva_vortex[Caudal (L/s)],MATCH(O140,Curva_vortex[Altura lamina de agua H (m)],1))+(O140-INDEX(Curva_vortex[Altura lamina de agua H (m)],MATCH(O140,Curva_vortex[Altura lamina de agua H (m)],1)))*(INDEX(Curva_vortex[Caudal (L/s)],MATCH(O140,Curva_vortex[Altura lamina de agua H (m)],1)+IF(O140&gt;MAX(Curva_vortex[Altura lamina de agua H (m)]),0,1))-INDEX(Curva_vortex[Caudal (L/s)],MATCH(O140,Curva_vortex[Altura lamina de agua H (m)],1)+IF(O140&gt;MAX(Curva_vortex[Altura lamina de agua H (m)]),-1,0)))/(INDEX(Curva_vortex[Altura lamina de agua H (m)],MATCH(O140,Curva_vortex[Altura lamina de agua H (m)],1)+IF(O140&gt;MAX(Curva_vortex[Altura lamina de agua H (m)]),0,1))-INDEX(Curva_vortex[Altura lamina de agua H (m)],MATCH(O140,Curva_vortex[Altura lamina de agua H (m)],1)+IF(O140&gt;MAX(Curva_vortex[Altura lamina de agua H (m)]),-1,0)))</f>
        <v>24.407174057793256</v>
      </c>
      <c r="Q140" s="20">
        <f t="shared" si="557"/>
        <v>0</v>
      </c>
      <c r="R140" s="20" cm="1">
        <f t="array" ref="R140">INDEX(Curva_vortex[Caudal (L/s)],MATCH(O140,Curva_vortex[Altura lamina de agua H (m)],1))+(O140-INDEX(Curva_vortex[Altura lamina de agua H (m)],MATCH(O140,Curva_vortex[Altura lamina de agua H (m)],1)))*(INDEX(Curva_vortex[Caudal (L/s)],MATCH(O140,Curva_vortex[Altura lamina de agua H (m)],1)+IF(O140&gt;MAX(Curva_vortex[Altura lamina de agua H (m)]),0,1))-INDEX(Curva_vortex[Caudal (L/s)],MATCH(O140,Curva_vortex[Altura lamina de agua H (m)],1)+IF(O140&gt;MAX(Curva_vortex[Altura lamina de agua H (m)]),-1,0)))/(INDEX(Curva_vortex[Altura lamina de agua H (m)],MATCH(O140,Curva_vortex[Altura lamina de agua H (m)],1)+IF(O140&gt;MAX(Curva_vortex[Altura lamina de agua H (m)]),0,1))-INDEX(Curva_vortex[Altura lamina de agua H (m)],MATCH(O140,Curva_vortex[Altura lamina de agua H (m)],1)+IF(O140&gt;MAX(Curva_vortex[Altura lamina de agua H (m)]),-1,0)))+Q140</f>
        <v>24.407174057793256</v>
      </c>
      <c r="S140" s="20" t="str">
        <f>IF(COUNT($A$126:$A140)&lt;MATCH($E$117,R$126:R$585,0),"",ROUND(R140,2))</f>
        <v/>
      </c>
      <c r="W140" s="46">
        <v>137</v>
      </c>
      <c r="X140" s="49">
        <f t="shared" si="564"/>
        <v>685</v>
      </c>
      <c r="Y140" s="52" t="str">
        <f t="shared" si="559"/>
        <v/>
      </c>
      <c r="Z140" s="63">
        <f t="shared" si="560"/>
        <v>0</v>
      </c>
      <c r="AA140" s="50">
        <f t="shared" ref="AA140:AA171" si="608">IF(X140&gt;MAX($D$19:$D$55),0,I157)</f>
        <v>0</v>
      </c>
      <c r="AB140" s="50">
        <v>0</v>
      </c>
      <c r="AC140" s="62">
        <f t="shared" si="565"/>
        <v>211.7758949671387</v>
      </c>
      <c r="AD140" s="54"/>
      <c r="AE140" s="46">
        <v>138</v>
      </c>
      <c r="AF140" s="51">
        <f t="shared" si="561"/>
        <v>0</v>
      </c>
      <c r="AG140" s="51">
        <f t="shared" si="570"/>
        <v>0</v>
      </c>
      <c r="AH140" s="51">
        <f t="shared" si="570"/>
        <v>0</v>
      </c>
      <c r="AI140" s="51">
        <f t="shared" si="570"/>
        <v>0</v>
      </c>
      <c r="AJ140" s="51">
        <f t="shared" si="570"/>
        <v>0</v>
      </c>
      <c r="AK140" s="51">
        <f t="shared" si="570"/>
        <v>0</v>
      </c>
      <c r="AL140" s="51">
        <f t="shared" si="570"/>
        <v>0</v>
      </c>
      <c r="AM140" s="51">
        <f t="shared" si="570"/>
        <v>0</v>
      </c>
      <c r="AN140" s="51">
        <f t="shared" si="570"/>
        <v>0</v>
      </c>
      <c r="AO140" s="51">
        <f t="shared" si="570"/>
        <v>0</v>
      </c>
      <c r="AP140" s="51">
        <f t="shared" si="570"/>
        <v>0</v>
      </c>
      <c r="AQ140" s="51">
        <f t="shared" si="571"/>
        <v>0</v>
      </c>
      <c r="AR140" s="51">
        <f t="shared" si="571"/>
        <v>0</v>
      </c>
      <c r="AS140" s="51">
        <f t="shared" si="571"/>
        <v>0</v>
      </c>
      <c r="AT140" s="51">
        <f t="shared" si="571"/>
        <v>0</v>
      </c>
      <c r="AU140" s="51">
        <f t="shared" si="571"/>
        <v>0</v>
      </c>
      <c r="AV140" s="51">
        <f t="shared" si="571"/>
        <v>0</v>
      </c>
      <c r="AW140" s="51">
        <f t="shared" si="571"/>
        <v>0</v>
      </c>
      <c r="AX140" s="51">
        <f t="shared" si="571"/>
        <v>0</v>
      </c>
      <c r="AY140" s="51">
        <f t="shared" si="571"/>
        <v>0</v>
      </c>
      <c r="AZ140" s="51">
        <f t="shared" si="571"/>
        <v>0</v>
      </c>
      <c r="BA140" s="51">
        <f t="shared" si="572"/>
        <v>0</v>
      </c>
      <c r="BB140" s="51">
        <f t="shared" si="572"/>
        <v>0</v>
      </c>
      <c r="BC140" s="51">
        <f t="shared" si="572"/>
        <v>0</v>
      </c>
      <c r="BD140" s="51">
        <f t="shared" si="572"/>
        <v>0</v>
      </c>
      <c r="BE140" s="51">
        <f t="shared" si="572"/>
        <v>0</v>
      </c>
      <c r="BF140" s="51">
        <f t="shared" si="572"/>
        <v>0</v>
      </c>
      <c r="BG140" s="51">
        <f t="shared" si="572"/>
        <v>0</v>
      </c>
      <c r="BH140" s="51">
        <f t="shared" si="572"/>
        <v>0</v>
      </c>
      <c r="BI140" s="51">
        <f t="shared" si="572"/>
        <v>0</v>
      </c>
      <c r="BJ140" s="51">
        <f t="shared" si="572"/>
        <v>0</v>
      </c>
      <c r="BK140" s="51">
        <f t="shared" si="573"/>
        <v>0</v>
      </c>
      <c r="BL140" s="51">
        <f t="shared" si="573"/>
        <v>0</v>
      </c>
      <c r="BM140" s="51">
        <f t="shared" si="573"/>
        <v>0</v>
      </c>
      <c r="BN140" s="51">
        <f t="shared" si="573"/>
        <v>0</v>
      </c>
      <c r="BO140" s="51">
        <f t="shared" si="573"/>
        <v>0</v>
      </c>
      <c r="BP140" s="51">
        <f t="shared" si="573"/>
        <v>0</v>
      </c>
      <c r="BQ140" s="51">
        <f t="shared" si="573"/>
        <v>0</v>
      </c>
      <c r="BR140" s="51">
        <f t="shared" si="573"/>
        <v>0</v>
      </c>
      <c r="BS140" s="51">
        <f t="shared" si="573"/>
        <v>0</v>
      </c>
      <c r="BT140" s="51">
        <f t="shared" si="573"/>
        <v>0</v>
      </c>
      <c r="BU140" s="51">
        <f t="shared" si="574"/>
        <v>0</v>
      </c>
      <c r="BV140" s="51">
        <f t="shared" si="574"/>
        <v>0</v>
      </c>
      <c r="BW140" s="51">
        <f t="shared" si="574"/>
        <v>0</v>
      </c>
      <c r="BX140" s="51">
        <f t="shared" si="574"/>
        <v>0</v>
      </c>
      <c r="BY140" s="51">
        <f t="shared" si="574"/>
        <v>0</v>
      </c>
      <c r="BZ140" s="51">
        <f t="shared" si="574"/>
        <v>0</v>
      </c>
      <c r="CA140" s="51">
        <f t="shared" si="574"/>
        <v>0</v>
      </c>
      <c r="CB140" s="51">
        <f t="shared" si="574"/>
        <v>0</v>
      </c>
      <c r="CC140" s="51">
        <f t="shared" si="574"/>
        <v>0</v>
      </c>
      <c r="CD140" s="51">
        <f t="shared" si="574"/>
        <v>0</v>
      </c>
      <c r="CE140" s="51">
        <f t="shared" si="575"/>
        <v>0</v>
      </c>
      <c r="CF140" s="51">
        <f t="shared" si="575"/>
        <v>0</v>
      </c>
      <c r="CG140" s="51">
        <f t="shared" si="575"/>
        <v>0</v>
      </c>
      <c r="CH140" s="51">
        <f t="shared" si="575"/>
        <v>0</v>
      </c>
      <c r="CI140" s="51">
        <f t="shared" si="575"/>
        <v>0</v>
      </c>
      <c r="CJ140" s="51">
        <f t="shared" si="575"/>
        <v>0</v>
      </c>
      <c r="CK140" s="51">
        <f t="shared" si="575"/>
        <v>0</v>
      </c>
      <c r="CL140" s="51">
        <f t="shared" si="575"/>
        <v>0</v>
      </c>
      <c r="CM140" s="51">
        <f t="shared" si="575"/>
        <v>0</v>
      </c>
      <c r="CN140" s="51">
        <f t="shared" si="575"/>
        <v>0</v>
      </c>
      <c r="CO140" s="51">
        <f t="shared" si="576"/>
        <v>0</v>
      </c>
      <c r="CP140" s="51">
        <f t="shared" si="576"/>
        <v>0</v>
      </c>
      <c r="CQ140" s="51">
        <f t="shared" si="576"/>
        <v>0</v>
      </c>
      <c r="CR140" s="51">
        <f t="shared" si="576"/>
        <v>0</v>
      </c>
      <c r="CS140" s="51">
        <f t="shared" si="576"/>
        <v>0</v>
      </c>
      <c r="CT140" s="51">
        <f t="shared" si="576"/>
        <v>0</v>
      </c>
      <c r="CU140" s="51">
        <f t="shared" si="576"/>
        <v>0</v>
      </c>
      <c r="CV140" s="51">
        <f t="shared" si="576"/>
        <v>0</v>
      </c>
      <c r="CW140" s="51">
        <f t="shared" si="576"/>
        <v>0</v>
      </c>
      <c r="CX140" s="51">
        <f t="shared" si="576"/>
        <v>0</v>
      </c>
      <c r="CY140" s="51">
        <f t="shared" si="577"/>
        <v>0</v>
      </c>
      <c r="CZ140" s="51">
        <f t="shared" si="577"/>
        <v>0</v>
      </c>
      <c r="DA140" s="51">
        <f t="shared" si="577"/>
        <v>0</v>
      </c>
      <c r="DB140" s="51">
        <f t="shared" si="577"/>
        <v>0</v>
      </c>
      <c r="DC140" s="51">
        <f t="shared" si="577"/>
        <v>0</v>
      </c>
      <c r="DD140" s="51">
        <f t="shared" si="577"/>
        <v>0</v>
      </c>
      <c r="DE140" s="51">
        <f t="shared" si="577"/>
        <v>0</v>
      </c>
      <c r="DF140" s="51">
        <f t="shared" si="577"/>
        <v>0</v>
      </c>
      <c r="DG140" s="51">
        <f t="shared" si="577"/>
        <v>0</v>
      </c>
      <c r="DH140" s="51">
        <f t="shared" si="577"/>
        <v>0</v>
      </c>
      <c r="DI140" s="51">
        <f t="shared" si="578"/>
        <v>0</v>
      </c>
      <c r="DJ140" s="51">
        <f t="shared" si="578"/>
        <v>0</v>
      </c>
      <c r="DK140" s="51">
        <f t="shared" si="578"/>
        <v>0</v>
      </c>
      <c r="DL140" s="51">
        <f t="shared" si="578"/>
        <v>0</v>
      </c>
      <c r="DM140" s="51">
        <f t="shared" si="578"/>
        <v>0</v>
      </c>
      <c r="DN140" s="51">
        <f t="shared" si="578"/>
        <v>0</v>
      </c>
      <c r="DO140" s="51">
        <f t="shared" si="578"/>
        <v>0</v>
      </c>
      <c r="DP140" s="51">
        <f t="shared" si="578"/>
        <v>0</v>
      </c>
      <c r="DQ140" s="51">
        <f t="shared" si="578"/>
        <v>0</v>
      </c>
      <c r="DR140" s="51">
        <f t="shared" si="578"/>
        <v>0</v>
      </c>
      <c r="DS140" s="51">
        <f t="shared" si="579"/>
        <v>0</v>
      </c>
      <c r="DT140" s="51">
        <f t="shared" si="579"/>
        <v>0</v>
      </c>
      <c r="DU140" s="51">
        <f t="shared" si="579"/>
        <v>0</v>
      </c>
      <c r="DV140" s="51">
        <f t="shared" si="579"/>
        <v>0</v>
      </c>
      <c r="DW140" s="51">
        <f t="shared" si="579"/>
        <v>0</v>
      </c>
      <c r="DX140" s="51">
        <f t="shared" si="579"/>
        <v>0</v>
      </c>
      <c r="DY140" s="51">
        <f t="shared" si="579"/>
        <v>0</v>
      </c>
      <c r="DZ140" s="51">
        <f t="shared" si="579"/>
        <v>0</v>
      </c>
      <c r="EA140" s="51">
        <f t="shared" si="579"/>
        <v>0</v>
      </c>
      <c r="EB140" s="51">
        <f t="shared" si="579"/>
        <v>0</v>
      </c>
      <c r="EC140" s="51">
        <f t="shared" si="580"/>
        <v>0</v>
      </c>
      <c r="ED140" s="51">
        <f t="shared" si="580"/>
        <v>0</v>
      </c>
      <c r="EE140" s="51">
        <f t="shared" si="580"/>
        <v>0</v>
      </c>
      <c r="EF140" s="51">
        <f t="shared" si="580"/>
        <v>0</v>
      </c>
      <c r="EG140" s="51">
        <f t="shared" si="580"/>
        <v>0</v>
      </c>
      <c r="EH140" s="51">
        <f t="shared" si="580"/>
        <v>0</v>
      </c>
      <c r="EI140" s="51">
        <f t="shared" si="580"/>
        <v>0</v>
      </c>
      <c r="EJ140" s="51">
        <f t="shared" si="580"/>
        <v>0</v>
      </c>
      <c r="EK140" s="51">
        <f t="shared" si="580"/>
        <v>0</v>
      </c>
      <c r="EL140" s="51">
        <f t="shared" si="580"/>
        <v>0</v>
      </c>
      <c r="EM140" s="51">
        <f t="shared" si="581"/>
        <v>0</v>
      </c>
      <c r="EN140" s="51">
        <f t="shared" si="581"/>
        <v>0</v>
      </c>
      <c r="EO140" s="51">
        <f t="shared" si="581"/>
        <v>0</v>
      </c>
      <c r="EP140" s="51">
        <f t="shared" si="581"/>
        <v>0</v>
      </c>
      <c r="EQ140" s="51">
        <f t="shared" si="581"/>
        <v>0</v>
      </c>
      <c r="ER140" s="51">
        <f t="shared" si="581"/>
        <v>0</v>
      </c>
      <c r="ES140" s="51">
        <f t="shared" si="581"/>
        <v>1.4372901692793086E-5</v>
      </c>
      <c r="ET140" s="51">
        <f t="shared" si="581"/>
        <v>2.7857067307628778E-5</v>
      </c>
      <c r="EU140" s="51">
        <f t="shared" si="581"/>
        <v>4.1075027703360157E-5</v>
      </c>
      <c r="EV140" s="51">
        <f t="shared" si="581"/>
        <v>5.9699549011322866E-5</v>
      </c>
      <c r="EW140" s="51">
        <f t="shared" si="582"/>
        <v>8.7540741517313391E-5</v>
      </c>
      <c r="EX140" s="51">
        <f t="shared" si="582"/>
        <v>1.2837388479443857E-4</v>
      </c>
      <c r="EY140" s="51">
        <f t="shared" si="582"/>
        <v>1.8776725283595457E-4</v>
      </c>
      <c r="EZ140" s="51">
        <f t="shared" si="582"/>
        <v>2.7490993918839258E-4</v>
      </c>
      <c r="FA140" s="51">
        <f t="shared" si="582"/>
        <v>4.0443968208431289E-4</v>
      </c>
      <c r="FB140" s="51">
        <f t="shared" si="582"/>
        <v>5.9827068957529241E-4</v>
      </c>
      <c r="FC140" s="51">
        <f t="shared" si="582"/>
        <v>8.8742146466493359E-4</v>
      </c>
      <c r="FD140" s="51">
        <f t="shared" si="582"/>
        <v>1.3138426304416823E-3</v>
      </c>
      <c r="FE140" s="51">
        <f t="shared" si="582"/>
        <v>1.9322447552118155E-3</v>
      </c>
      <c r="FF140" s="51">
        <f t="shared" si="582"/>
        <v>2.9578823769679957E-3</v>
      </c>
      <c r="FG140" s="51">
        <f t="shared" si="583"/>
        <v>4.3725776573519236E-3</v>
      </c>
      <c r="FH140" s="51">
        <f t="shared" si="583"/>
        <v>5.6037913669719245E-3</v>
      </c>
      <c r="FI140" s="51">
        <f t="shared" si="583"/>
        <v>6.0067150249743864E-3</v>
      </c>
      <c r="FJ140" s="51">
        <f t="shared" si="583"/>
        <v>5.0334268353983951E-3</v>
      </c>
      <c r="FK140" s="51">
        <f t="shared" si="583"/>
        <v>2.648818732339102E-3</v>
      </c>
      <c r="FL140" s="51">
        <f t="shared" si="583"/>
        <v>7.6072713075802073E-4</v>
      </c>
      <c r="FM140" s="51">
        <f t="shared" si="583"/>
        <v>0</v>
      </c>
      <c r="FN140" s="51">
        <f t="shared" si="583"/>
        <v>0</v>
      </c>
      <c r="FO140" s="51">
        <f t="shared" si="583"/>
        <v>0</v>
      </c>
      <c r="FP140" s="51">
        <f t="shared" si="583"/>
        <v>0</v>
      </c>
      <c r="FQ140" s="51">
        <f t="shared" si="584"/>
        <v>0</v>
      </c>
      <c r="FR140" s="51">
        <f t="shared" si="584"/>
        <v>0</v>
      </c>
      <c r="FS140" s="51">
        <f t="shared" si="584"/>
        <v>0</v>
      </c>
      <c r="FT140" s="51">
        <f t="shared" si="584"/>
        <v>0</v>
      </c>
      <c r="FU140" s="51">
        <f t="shared" si="584"/>
        <v>0</v>
      </c>
      <c r="FV140" s="51">
        <f t="shared" si="584"/>
        <v>0</v>
      </c>
      <c r="FW140" s="51">
        <f t="shared" si="584"/>
        <v>0</v>
      </c>
      <c r="FX140" s="51">
        <f t="shared" si="584"/>
        <v>0</v>
      </c>
      <c r="FY140" s="51">
        <f t="shared" si="584"/>
        <v>0</v>
      </c>
      <c r="FZ140" s="51">
        <f t="shared" si="584"/>
        <v>0</v>
      </c>
      <c r="GA140" s="51">
        <f t="shared" si="585"/>
        <v>0</v>
      </c>
      <c r="GB140" s="51">
        <f t="shared" si="585"/>
        <v>0</v>
      </c>
      <c r="GC140" s="51">
        <f t="shared" si="585"/>
        <v>0</v>
      </c>
      <c r="GD140" s="51">
        <f t="shared" si="585"/>
        <v>0</v>
      </c>
      <c r="GE140" s="51">
        <f t="shared" si="585"/>
        <v>0</v>
      </c>
      <c r="GF140" s="51">
        <f t="shared" si="585"/>
        <v>0</v>
      </c>
      <c r="GG140" s="51">
        <f t="shared" si="585"/>
        <v>0</v>
      </c>
      <c r="GH140" s="51">
        <f t="shared" si="585"/>
        <v>0</v>
      </c>
      <c r="GI140" s="51">
        <f t="shared" si="585"/>
        <v>0</v>
      </c>
      <c r="GJ140" s="51">
        <f t="shared" si="585"/>
        <v>0</v>
      </c>
      <c r="GK140" s="51">
        <f t="shared" si="586"/>
        <v>0</v>
      </c>
      <c r="GL140" s="51">
        <f t="shared" si="586"/>
        <v>0</v>
      </c>
      <c r="GM140" s="51">
        <f t="shared" si="586"/>
        <v>0</v>
      </c>
      <c r="GN140" s="51">
        <f t="shared" si="586"/>
        <v>0</v>
      </c>
      <c r="GO140" s="51">
        <f t="shared" si="586"/>
        <v>0</v>
      </c>
      <c r="GP140" s="51">
        <f t="shared" si="586"/>
        <v>0</v>
      </c>
      <c r="GQ140" s="51">
        <f t="shared" si="586"/>
        <v>0</v>
      </c>
      <c r="GR140" s="51">
        <f t="shared" si="586"/>
        <v>0</v>
      </c>
      <c r="GS140" s="51">
        <f t="shared" si="586"/>
        <v>0</v>
      </c>
      <c r="GT140" s="51">
        <f t="shared" si="586"/>
        <v>0</v>
      </c>
      <c r="GU140" s="51">
        <f t="shared" si="587"/>
        <v>0</v>
      </c>
      <c r="GV140" s="51">
        <f t="shared" si="587"/>
        <v>0</v>
      </c>
      <c r="GW140" s="51">
        <f t="shared" si="587"/>
        <v>0</v>
      </c>
      <c r="GX140" s="51">
        <f t="shared" si="587"/>
        <v>0</v>
      </c>
      <c r="GY140" s="51">
        <f t="shared" si="587"/>
        <v>0</v>
      </c>
      <c r="GZ140" s="51">
        <f t="shared" si="587"/>
        <v>0</v>
      </c>
      <c r="HA140" s="51">
        <f t="shared" si="587"/>
        <v>0</v>
      </c>
      <c r="HB140" s="51">
        <f t="shared" si="587"/>
        <v>0</v>
      </c>
      <c r="HC140" s="51">
        <f t="shared" si="587"/>
        <v>0</v>
      </c>
      <c r="HD140" s="51">
        <f t="shared" si="587"/>
        <v>0</v>
      </c>
      <c r="HE140" s="51">
        <f t="shared" si="588"/>
        <v>0</v>
      </c>
      <c r="HF140" s="51">
        <f t="shared" si="588"/>
        <v>0</v>
      </c>
      <c r="HG140" s="51">
        <f t="shared" si="588"/>
        <v>0</v>
      </c>
      <c r="HH140" s="51">
        <f t="shared" si="588"/>
        <v>0</v>
      </c>
      <c r="HI140" s="51">
        <f t="shared" si="588"/>
        <v>0</v>
      </c>
      <c r="HJ140" s="51">
        <f t="shared" si="588"/>
        <v>0</v>
      </c>
      <c r="HK140" s="51">
        <f t="shared" si="588"/>
        <v>0</v>
      </c>
      <c r="HL140" s="51">
        <f t="shared" si="588"/>
        <v>0</v>
      </c>
      <c r="HM140" s="51">
        <f t="shared" si="588"/>
        <v>0</v>
      </c>
      <c r="HN140" s="51">
        <f t="shared" si="588"/>
        <v>0</v>
      </c>
      <c r="HO140" s="51">
        <f t="shared" si="588"/>
        <v>0</v>
      </c>
      <c r="HP140" s="51">
        <f t="shared" si="588"/>
        <v>0</v>
      </c>
      <c r="HR140" s="46">
        <v>137</v>
      </c>
      <c r="HS140" s="49">
        <f t="shared" si="566"/>
        <v>685</v>
      </c>
      <c r="HT140" s="52" t="str">
        <f t="shared" si="567"/>
        <v/>
      </c>
      <c r="HU140" s="63">
        <f t="shared" si="568"/>
        <v>0</v>
      </c>
      <c r="HV140" s="50">
        <f t="shared" ref="HV140:HV171" si="609">IF(HS140&gt;MAX($D$19:$D$55),0,G157)</f>
        <v>0</v>
      </c>
      <c r="HW140" s="50" t="str">
        <f t="shared" si="562"/>
        <v>11:25</v>
      </c>
      <c r="HX140" s="50">
        <v>0</v>
      </c>
      <c r="HY140" s="62">
        <f>HY139+HX140*Escenario1!$D$15*0.06</f>
        <v>468.72665229745769</v>
      </c>
      <c r="HZ140" s="50">
        <f t="shared" si="569"/>
        <v>0</v>
      </c>
      <c r="IA140" s="64">
        <f>IA139+HZ140*Escenario1!$D$15*0.06</f>
        <v>258.16395932323189</v>
      </c>
      <c r="IB140" s="54"/>
      <c r="IC140" s="47">
        <v>138</v>
      </c>
      <c r="ID140" s="48">
        <f t="shared" si="563"/>
        <v>0</v>
      </c>
      <c r="IE140" s="48">
        <f t="shared" si="589"/>
        <v>0</v>
      </c>
      <c r="IF140" s="48">
        <f t="shared" si="589"/>
        <v>0</v>
      </c>
      <c r="IG140" s="48">
        <f t="shared" si="589"/>
        <v>0</v>
      </c>
      <c r="IH140" s="48">
        <f t="shared" si="589"/>
        <v>0</v>
      </c>
      <c r="II140" s="48">
        <f t="shared" si="589"/>
        <v>0</v>
      </c>
      <c r="IJ140" s="48">
        <f t="shared" si="589"/>
        <v>0</v>
      </c>
      <c r="IK140" s="48">
        <f t="shared" si="589"/>
        <v>0</v>
      </c>
      <c r="IL140" s="48">
        <f t="shared" si="589"/>
        <v>0</v>
      </c>
      <c r="IM140" s="48">
        <f t="shared" si="589"/>
        <v>0</v>
      </c>
      <c r="IN140" s="48">
        <f t="shared" si="589"/>
        <v>0</v>
      </c>
      <c r="IO140" s="48">
        <f t="shared" si="590"/>
        <v>0</v>
      </c>
      <c r="IP140" s="48">
        <f t="shared" si="590"/>
        <v>0</v>
      </c>
      <c r="IQ140" s="48">
        <f t="shared" si="590"/>
        <v>0</v>
      </c>
      <c r="IR140" s="48">
        <f t="shared" si="590"/>
        <v>0</v>
      </c>
      <c r="IS140" s="48">
        <f t="shared" si="590"/>
        <v>0</v>
      </c>
      <c r="IT140" s="48">
        <f t="shared" si="590"/>
        <v>0</v>
      </c>
      <c r="IU140" s="48">
        <f t="shared" si="590"/>
        <v>0</v>
      </c>
      <c r="IV140" s="48">
        <f t="shared" si="590"/>
        <v>0</v>
      </c>
      <c r="IW140" s="48">
        <f t="shared" si="590"/>
        <v>0</v>
      </c>
      <c r="IX140" s="48">
        <f t="shared" si="590"/>
        <v>0</v>
      </c>
      <c r="IY140" s="48">
        <f t="shared" si="591"/>
        <v>0</v>
      </c>
      <c r="IZ140" s="48">
        <f t="shared" si="591"/>
        <v>0</v>
      </c>
      <c r="JA140" s="48">
        <f t="shared" si="591"/>
        <v>0</v>
      </c>
      <c r="JB140" s="48">
        <f t="shared" si="591"/>
        <v>0</v>
      </c>
      <c r="JC140" s="48">
        <f t="shared" si="591"/>
        <v>0</v>
      </c>
      <c r="JD140" s="48">
        <f t="shared" si="591"/>
        <v>0</v>
      </c>
      <c r="JE140" s="48">
        <f t="shared" si="591"/>
        <v>0</v>
      </c>
      <c r="JF140" s="48">
        <f t="shared" si="591"/>
        <v>0</v>
      </c>
      <c r="JG140" s="48">
        <f t="shared" si="591"/>
        <v>0</v>
      </c>
      <c r="JH140" s="48">
        <f t="shared" si="591"/>
        <v>0</v>
      </c>
      <c r="JI140" s="48">
        <f t="shared" si="592"/>
        <v>0</v>
      </c>
      <c r="JJ140" s="48">
        <f t="shared" si="592"/>
        <v>0</v>
      </c>
      <c r="JK140" s="48">
        <f t="shared" si="592"/>
        <v>0</v>
      </c>
      <c r="JL140" s="48">
        <f t="shared" si="592"/>
        <v>0</v>
      </c>
      <c r="JM140" s="48">
        <f t="shared" si="592"/>
        <v>0</v>
      </c>
      <c r="JN140" s="48">
        <f t="shared" si="592"/>
        <v>0</v>
      </c>
      <c r="JO140" s="48">
        <f t="shared" si="592"/>
        <v>0</v>
      </c>
      <c r="JP140" s="48">
        <f t="shared" si="592"/>
        <v>0</v>
      </c>
      <c r="JQ140" s="48">
        <f t="shared" si="592"/>
        <v>0</v>
      </c>
      <c r="JR140" s="48">
        <f t="shared" si="592"/>
        <v>0</v>
      </c>
      <c r="JS140" s="48">
        <f t="shared" si="593"/>
        <v>0</v>
      </c>
      <c r="JT140" s="48">
        <f t="shared" si="593"/>
        <v>0</v>
      </c>
      <c r="JU140" s="48">
        <f t="shared" si="593"/>
        <v>0</v>
      </c>
      <c r="JV140" s="48">
        <f t="shared" si="593"/>
        <v>0</v>
      </c>
      <c r="JW140" s="48">
        <f t="shared" si="593"/>
        <v>0</v>
      </c>
      <c r="JX140" s="48">
        <f t="shared" si="593"/>
        <v>0</v>
      </c>
      <c r="JY140" s="48">
        <f t="shared" si="593"/>
        <v>0</v>
      </c>
      <c r="JZ140" s="48">
        <f t="shared" si="593"/>
        <v>0</v>
      </c>
      <c r="KA140" s="48">
        <f t="shared" si="593"/>
        <v>0</v>
      </c>
      <c r="KB140" s="48">
        <f t="shared" si="593"/>
        <v>0</v>
      </c>
      <c r="KC140" s="48">
        <f t="shared" si="594"/>
        <v>0</v>
      </c>
      <c r="KD140" s="48">
        <f t="shared" si="594"/>
        <v>0</v>
      </c>
      <c r="KE140" s="48">
        <f t="shared" si="594"/>
        <v>0</v>
      </c>
      <c r="KF140" s="48">
        <f t="shared" si="594"/>
        <v>0</v>
      </c>
      <c r="KG140" s="48">
        <f t="shared" si="594"/>
        <v>0</v>
      </c>
      <c r="KH140" s="48">
        <f t="shared" si="594"/>
        <v>0</v>
      </c>
      <c r="KI140" s="48">
        <f t="shared" si="594"/>
        <v>0</v>
      </c>
      <c r="KJ140" s="48">
        <f t="shared" si="594"/>
        <v>0</v>
      </c>
      <c r="KK140" s="48">
        <f t="shared" si="594"/>
        <v>0</v>
      </c>
      <c r="KL140" s="48">
        <f t="shared" si="594"/>
        <v>0</v>
      </c>
      <c r="KM140" s="48">
        <f t="shared" si="595"/>
        <v>0</v>
      </c>
      <c r="KN140" s="48">
        <f t="shared" si="595"/>
        <v>0</v>
      </c>
      <c r="KO140" s="48">
        <f t="shared" si="595"/>
        <v>0</v>
      </c>
      <c r="KP140" s="48">
        <f t="shared" si="595"/>
        <v>0</v>
      </c>
      <c r="KQ140" s="48">
        <f t="shared" si="595"/>
        <v>0</v>
      </c>
      <c r="KR140" s="48">
        <f t="shared" si="595"/>
        <v>0</v>
      </c>
      <c r="KS140" s="48">
        <f t="shared" si="595"/>
        <v>0</v>
      </c>
      <c r="KT140" s="48">
        <f t="shared" si="595"/>
        <v>0</v>
      </c>
      <c r="KU140" s="48">
        <f t="shared" si="595"/>
        <v>0</v>
      </c>
      <c r="KV140" s="48">
        <f t="shared" si="595"/>
        <v>0</v>
      </c>
      <c r="KW140" s="48">
        <f t="shared" si="596"/>
        <v>0</v>
      </c>
      <c r="KX140" s="48">
        <f t="shared" si="596"/>
        <v>0</v>
      </c>
      <c r="KY140" s="48">
        <f t="shared" si="596"/>
        <v>0</v>
      </c>
      <c r="KZ140" s="48">
        <f t="shared" si="596"/>
        <v>0</v>
      </c>
      <c r="LA140" s="48">
        <f t="shared" si="596"/>
        <v>0</v>
      </c>
      <c r="LB140" s="48">
        <f t="shared" si="596"/>
        <v>0</v>
      </c>
      <c r="LC140" s="48">
        <f t="shared" si="596"/>
        <v>0</v>
      </c>
      <c r="LD140" s="48">
        <f t="shared" si="596"/>
        <v>0</v>
      </c>
      <c r="LE140" s="48">
        <f t="shared" si="596"/>
        <v>0</v>
      </c>
      <c r="LF140" s="48">
        <f t="shared" si="596"/>
        <v>0</v>
      </c>
      <c r="LG140" s="48">
        <f t="shared" si="597"/>
        <v>0</v>
      </c>
      <c r="LH140" s="48">
        <f t="shared" si="597"/>
        <v>0</v>
      </c>
      <c r="LI140" s="48">
        <f t="shared" si="597"/>
        <v>0</v>
      </c>
      <c r="LJ140" s="48">
        <f t="shared" si="597"/>
        <v>0</v>
      </c>
      <c r="LK140" s="48">
        <f t="shared" si="597"/>
        <v>0</v>
      </c>
      <c r="LL140" s="48">
        <f t="shared" si="597"/>
        <v>0</v>
      </c>
      <c r="LM140" s="48">
        <f t="shared" si="597"/>
        <v>0</v>
      </c>
      <c r="LN140" s="48">
        <f t="shared" si="597"/>
        <v>0</v>
      </c>
      <c r="LO140" s="48">
        <f t="shared" si="597"/>
        <v>0</v>
      </c>
      <c r="LP140" s="48">
        <f t="shared" si="597"/>
        <v>0</v>
      </c>
      <c r="LQ140" s="48">
        <f t="shared" si="598"/>
        <v>0</v>
      </c>
      <c r="LR140" s="48">
        <f t="shared" si="598"/>
        <v>0</v>
      </c>
      <c r="LS140" s="48">
        <f t="shared" si="598"/>
        <v>0</v>
      </c>
      <c r="LT140" s="48">
        <f t="shared" si="598"/>
        <v>0</v>
      </c>
      <c r="LU140" s="48">
        <f t="shared" si="598"/>
        <v>0</v>
      </c>
      <c r="LV140" s="48">
        <f t="shared" si="598"/>
        <v>0</v>
      </c>
      <c r="LW140" s="48">
        <f t="shared" si="598"/>
        <v>0</v>
      </c>
      <c r="LX140" s="48">
        <f t="shared" si="598"/>
        <v>0</v>
      </c>
      <c r="LY140" s="48">
        <f t="shared" si="598"/>
        <v>0</v>
      </c>
      <c r="LZ140" s="48">
        <f t="shared" si="598"/>
        <v>0</v>
      </c>
      <c r="MA140" s="48">
        <f t="shared" si="599"/>
        <v>0</v>
      </c>
      <c r="MB140" s="48">
        <f t="shared" si="599"/>
        <v>0</v>
      </c>
      <c r="MC140" s="48">
        <f t="shared" si="599"/>
        <v>0</v>
      </c>
      <c r="MD140" s="48">
        <f t="shared" si="599"/>
        <v>0</v>
      </c>
      <c r="ME140" s="48">
        <f t="shared" si="599"/>
        <v>0</v>
      </c>
      <c r="MF140" s="48">
        <f t="shared" si="599"/>
        <v>0</v>
      </c>
      <c r="MG140" s="48">
        <f t="shared" si="599"/>
        <v>0</v>
      </c>
      <c r="MH140" s="48">
        <f t="shared" si="599"/>
        <v>0</v>
      </c>
      <c r="MI140" s="48">
        <f t="shared" si="599"/>
        <v>0</v>
      </c>
      <c r="MJ140" s="48">
        <f t="shared" si="599"/>
        <v>0</v>
      </c>
      <c r="MK140" s="48">
        <f t="shared" si="600"/>
        <v>0</v>
      </c>
      <c r="ML140" s="48">
        <f t="shared" si="600"/>
        <v>0</v>
      </c>
      <c r="MM140" s="48">
        <f t="shared" si="600"/>
        <v>0</v>
      </c>
      <c r="MN140" s="48">
        <f t="shared" si="600"/>
        <v>0</v>
      </c>
      <c r="MO140" s="48">
        <f t="shared" si="600"/>
        <v>0</v>
      </c>
      <c r="MP140" s="48">
        <f t="shared" si="600"/>
        <v>0</v>
      </c>
      <c r="MQ140" s="48">
        <f t="shared" si="600"/>
        <v>0</v>
      </c>
      <c r="MR140" s="48">
        <f t="shared" si="600"/>
        <v>0</v>
      </c>
      <c r="MS140" s="48">
        <f t="shared" si="600"/>
        <v>0</v>
      </c>
      <c r="MT140" s="48">
        <f t="shared" si="600"/>
        <v>0</v>
      </c>
      <c r="MU140" s="48">
        <f t="shared" si="601"/>
        <v>0</v>
      </c>
      <c r="MV140" s="48">
        <f t="shared" si="601"/>
        <v>0</v>
      </c>
      <c r="MW140" s="48">
        <f t="shared" si="601"/>
        <v>0</v>
      </c>
      <c r="MX140" s="48">
        <f t="shared" si="601"/>
        <v>0</v>
      </c>
      <c r="MY140" s="48">
        <f t="shared" si="601"/>
        <v>0</v>
      </c>
      <c r="MZ140" s="48">
        <f t="shared" si="601"/>
        <v>0</v>
      </c>
      <c r="NA140" s="48">
        <f t="shared" si="601"/>
        <v>0</v>
      </c>
      <c r="NB140" s="48">
        <f t="shared" si="601"/>
        <v>4.4751983576649488E-5</v>
      </c>
      <c r="NC140" s="48">
        <f t="shared" si="601"/>
        <v>1.1151658490373781E-4</v>
      </c>
      <c r="ND140" s="48">
        <f t="shared" si="601"/>
        <v>2.5595687974807398E-4</v>
      </c>
      <c r="NE140" s="48">
        <f t="shared" si="602"/>
        <v>5.8604981628922268E-4</v>
      </c>
      <c r="NF140" s="48">
        <f t="shared" si="602"/>
        <v>1.3658629589843377E-3</v>
      </c>
      <c r="NG140" s="48">
        <f t="shared" si="602"/>
        <v>3.2093238342923826E-3</v>
      </c>
      <c r="NH140" s="48">
        <f t="shared" si="602"/>
        <v>7.8504339864859992E-3</v>
      </c>
      <c r="NI140" s="48">
        <f t="shared" si="602"/>
        <v>1.2976985830460603E-2</v>
      </c>
      <c r="NJ140" s="48">
        <f t="shared" si="602"/>
        <v>6.7154609757989992E-3</v>
      </c>
      <c r="NK140" s="48">
        <f t="shared" si="602"/>
        <v>0</v>
      </c>
      <c r="NL140" s="48">
        <f t="shared" si="602"/>
        <v>0</v>
      </c>
      <c r="NM140" s="48">
        <f t="shared" si="602"/>
        <v>0</v>
      </c>
      <c r="NN140" s="48">
        <f t="shared" si="602"/>
        <v>0</v>
      </c>
      <c r="NO140" s="48">
        <f t="shared" si="603"/>
        <v>0</v>
      </c>
      <c r="NP140" s="48">
        <f t="shared" si="603"/>
        <v>0</v>
      </c>
      <c r="NQ140" s="48">
        <f t="shared" si="603"/>
        <v>0</v>
      </c>
      <c r="NR140" s="48">
        <f t="shared" si="603"/>
        <v>0</v>
      </c>
      <c r="NS140" s="48">
        <f t="shared" si="603"/>
        <v>0</v>
      </c>
      <c r="NT140" s="48">
        <f t="shared" si="603"/>
        <v>0</v>
      </c>
      <c r="NU140" s="48">
        <f t="shared" si="603"/>
        <v>0</v>
      </c>
      <c r="NV140" s="48">
        <f t="shared" si="603"/>
        <v>0</v>
      </c>
      <c r="NW140" s="48">
        <f t="shared" si="603"/>
        <v>0</v>
      </c>
      <c r="NX140" s="48">
        <f t="shared" si="603"/>
        <v>0</v>
      </c>
      <c r="NY140" s="48">
        <f t="shared" si="604"/>
        <v>0</v>
      </c>
      <c r="NZ140" s="48">
        <f t="shared" si="604"/>
        <v>0</v>
      </c>
      <c r="OA140" s="48">
        <f t="shared" si="604"/>
        <v>0</v>
      </c>
      <c r="OB140" s="48">
        <f t="shared" si="604"/>
        <v>0</v>
      </c>
      <c r="OC140" s="48">
        <f t="shared" si="604"/>
        <v>0</v>
      </c>
      <c r="OD140" s="48">
        <f t="shared" si="604"/>
        <v>0</v>
      </c>
      <c r="OE140" s="48">
        <f t="shared" si="604"/>
        <v>0</v>
      </c>
      <c r="OF140" s="48">
        <f t="shared" si="604"/>
        <v>0</v>
      </c>
      <c r="OG140" s="48">
        <f t="shared" si="604"/>
        <v>0</v>
      </c>
      <c r="OH140" s="48">
        <f t="shared" si="604"/>
        <v>0</v>
      </c>
      <c r="OI140" s="48">
        <f t="shared" si="605"/>
        <v>0</v>
      </c>
      <c r="OJ140" s="48">
        <f t="shared" si="605"/>
        <v>0</v>
      </c>
      <c r="OK140" s="48">
        <f t="shared" si="605"/>
        <v>0</v>
      </c>
      <c r="OL140" s="48">
        <f t="shared" si="605"/>
        <v>0</v>
      </c>
      <c r="OM140" s="48">
        <f t="shared" si="605"/>
        <v>0</v>
      </c>
      <c r="ON140" s="48">
        <f t="shared" si="605"/>
        <v>0</v>
      </c>
      <c r="OO140" s="48">
        <f t="shared" si="605"/>
        <v>0</v>
      </c>
      <c r="OP140" s="48">
        <f t="shared" si="605"/>
        <v>0</v>
      </c>
      <c r="OQ140" s="48">
        <f t="shared" si="605"/>
        <v>0</v>
      </c>
      <c r="OR140" s="48">
        <f t="shared" si="605"/>
        <v>0</v>
      </c>
      <c r="OS140" s="48">
        <f t="shared" si="606"/>
        <v>0</v>
      </c>
      <c r="OT140" s="48">
        <f t="shared" si="606"/>
        <v>0</v>
      </c>
      <c r="OU140" s="48">
        <f t="shared" si="606"/>
        <v>0</v>
      </c>
      <c r="OV140" s="48">
        <f t="shared" si="606"/>
        <v>0</v>
      </c>
      <c r="OW140" s="48">
        <f t="shared" si="606"/>
        <v>0</v>
      </c>
      <c r="OX140" s="48">
        <f t="shared" si="606"/>
        <v>0</v>
      </c>
      <c r="OY140" s="48">
        <f t="shared" si="606"/>
        <v>0</v>
      </c>
      <c r="OZ140" s="48">
        <f t="shared" si="606"/>
        <v>0</v>
      </c>
      <c r="PA140" s="48">
        <f t="shared" si="606"/>
        <v>0</v>
      </c>
      <c r="PB140" s="48">
        <f t="shared" si="606"/>
        <v>0</v>
      </c>
      <c r="PC140" s="48">
        <f t="shared" si="607"/>
        <v>0</v>
      </c>
      <c r="PD140" s="48">
        <f t="shared" si="607"/>
        <v>0</v>
      </c>
      <c r="PE140" s="48">
        <f t="shared" si="607"/>
        <v>0</v>
      </c>
      <c r="PF140" s="48">
        <f t="shared" si="607"/>
        <v>0</v>
      </c>
      <c r="PG140" s="48">
        <f t="shared" si="607"/>
        <v>0</v>
      </c>
      <c r="PH140" s="48">
        <f t="shared" si="607"/>
        <v>0</v>
      </c>
      <c r="PI140" s="48">
        <f t="shared" si="607"/>
        <v>0</v>
      </c>
      <c r="PJ140" s="48">
        <f t="shared" si="607"/>
        <v>0</v>
      </c>
      <c r="PK140" s="48">
        <f t="shared" si="607"/>
        <v>0</v>
      </c>
      <c r="PL140" s="48">
        <f t="shared" si="607"/>
        <v>0</v>
      </c>
      <c r="PM140" s="48">
        <f t="shared" si="607"/>
        <v>0</v>
      </c>
      <c r="PN140" s="48">
        <f t="shared" si="607"/>
        <v>0</v>
      </c>
    </row>
    <row r="141" spans="1:430" x14ac:dyDescent="0.3">
      <c r="A141" s="67">
        <f>A140+Escenario1!$D$15</f>
        <v>75</v>
      </c>
      <c r="B141" s="20">
        <f>IF(HX18&lt;0,0,Escenario1!HX18)</f>
        <v>41.525134580788738</v>
      </c>
      <c r="C141" s="20">
        <f t="shared" si="558"/>
        <v>25.281348082181253</v>
      </c>
      <c r="D141" s="20">
        <f t="shared" si="552"/>
        <v>12.457540374236622</v>
      </c>
      <c r="E141" s="20">
        <f>ROUND(IF($A141=0,0,$D141+E140-IF($A140=0,0,L140*($A141-$A140)*0.06)),4)</f>
        <v>119.25620000000001</v>
      </c>
      <c r="F141" s="11" cm="1">
        <f t="array" ref="F141">INDEX($A$71:$A$75,MATCH(E141,$B$71:$B$75,1))+(E141-INDEX($B$71:$B$75,MATCH(E141,$B$71:$B$75,1)))*(INDEX($A$71:$A$75,MATCH(E141,$B$71:$B$75,1)+IF(E141&gt;MAX($B$71:$B$75),0,1))-INDEX($A$71:$A$75,MATCH(E141,$B$71:$B$75,1)+IF(E141&gt;MAX($B$71:$B$75),1,0)))/(INDEX($B$71:$B$75,MATCH(E141,$B$71:$B$75,1)+IF(E141&gt;MAX($B$71:$B$75),0,1))-INDEX($B$71:$B$75,MATCH(E141,$B$71:$B$75,1)+IF(E141&gt;MAX($B$71:$B$75),-1,0)))</f>
        <v>1.1925620000000001</v>
      </c>
      <c r="G141" s="59">
        <f t="shared" si="553"/>
        <v>55.561727612357338</v>
      </c>
      <c r="H141" s="59">
        <f t="shared" si="554"/>
        <v>0</v>
      </c>
      <c r="I141" s="59">
        <f t="shared" si="555"/>
        <v>0</v>
      </c>
      <c r="J141" s="20">
        <f t="shared" si="556"/>
        <v>55.561727612357338</v>
      </c>
      <c r="K141" s="20">
        <f>IF(OR($H$79&lt;=0,F141-$H$79&lt;=0),0,2/3*(0.602+0.0832*(F141-$H$79)/$H$79)*$I$79*SQRT(2*9.81)*(F141-$H$79+0.0012)^(3/2))*1000</f>
        <v>0</v>
      </c>
      <c r="L141" s="20">
        <f>IF((G141+H141+I141+K141)*($A142-$A141)*0.06&gt;E141,E141/($A142-$A141)/0.06,G141+H141+I141+K141)</f>
        <v>55.561727612357338</v>
      </c>
      <c r="M141" s="20">
        <f>IF(COUNT($A$126:$A141)&lt;MATCH($E$84,L$126:L$585,0),"",ROUND(L141,2))</f>
        <v>55.56</v>
      </c>
      <c r="N141" s="20">
        <f>IF($A141=0,0,$D141+N140-IF($A140=0,0,R140*($A141-$A140)*0.06))</f>
        <v>249.2071287348312</v>
      </c>
      <c r="O141" s="11" cm="1">
        <f t="array" ref="O141">INDEX($A$71:$A$75,MATCH(N141,$B$71:$B$75,1))+(N141-INDEX($B$71:$B$75,MATCH(N141,$B$71:$B$75,1)))*(INDEX($A$71:$A$75,MATCH(N141,$B$71:$B$75,1)+1)-INDEX($A$71:$A$75,MATCH(N141,$B$71:$B$75,1)))/(INDEX($B$71:$B$75,MATCH(N141,$B$71:$B$75,1)+1)-INDEX($B$71:$B$75,MATCH(N141,$B$71:$B$75,1)))</f>
        <v>2.492071287348312</v>
      </c>
      <c r="P141" s="20" cm="1">
        <f t="array" ref="P141">INDEX(Curva_vortex[Caudal (L/s)],MATCH(O141,Curva_vortex[Altura lamina de agua H (m)],1))+(O141-INDEX(Curva_vortex[Altura lamina de agua H (m)],MATCH(O141,Curva_vortex[Altura lamina de agua H (m)],1)))*(INDEX(Curva_vortex[Caudal (L/s)],MATCH(O141,Curva_vortex[Altura lamina de agua H (m)],1)+IF(O141&gt;MAX(Curva_vortex[Altura lamina de agua H (m)]),0,1))-INDEX(Curva_vortex[Caudal (L/s)],MATCH(O141,Curva_vortex[Altura lamina de agua H (m)],1)+IF(O141&gt;MAX(Curva_vortex[Altura lamina de agua H (m)]),-1,0)))/(INDEX(Curva_vortex[Altura lamina de agua H (m)],MATCH(O141,Curva_vortex[Altura lamina de agua H (m)],1)+IF(O141&gt;MAX(Curva_vortex[Altura lamina de agua H (m)]),0,1))-INDEX(Curva_vortex[Altura lamina de agua H (m)],MATCH(O141,Curva_vortex[Altura lamina de agua H (m)],1)+IF(O141&gt;MAX(Curva_vortex[Altura lamina de agua H (m)]),-1,0)))</f>
        <v>24.920712873483115</v>
      </c>
      <c r="Q141" s="20">
        <f t="shared" si="557"/>
        <v>0</v>
      </c>
      <c r="R141" s="20" cm="1">
        <f t="array" ref="R141">INDEX(Curva_vortex[Caudal (L/s)],MATCH(O141,Curva_vortex[Altura lamina de agua H (m)],1))+(O141-INDEX(Curva_vortex[Altura lamina de agua H (m)],MATCH(O141,Curva_vortex[Altura lamina de agua H (m)],1)))*(INDEX(Curva_vortex[Caudal (L/s)],MATCH(O141,Curva_vortex[Altura lamina de agua H (m)],1)+IF(O141&gt;MAX(Curva_vortex[Altura lamina de agua H (m)]),0,1))-INDEX(Curva_vortex[Caudal (L/s)],MATCH(O141,Curva_vortex[Altura lamina de agua H (m)],1)+IF(O141&gt;MAX(Curva_vortex[Altura lamina de agua H (m)]),-1,0)))/(INDEX(Curva_vortex[Altura lamina de agua H (m)],MATCH(O141,Curva_vortex[Altura lamina de agua H (m)],1)+IF(O141&gt;MAX(Curva_vortex[Altura lamina de agua H (m)]),0,1))-INDEX(Curva_vortex[Altura lamina de agua H (m)],MATCH(O141,Curva_vortex[Altura lamina de agua H (m)],1)+IF(O141&gt;MAX(Curva_vortex[Altura lamina de agua H (m)]),-1,0)))+Q141</f>
        <v>24.920712873483115</v>
      </c>
      <c r="S141" s="20" t="str">
        <f>IF(COUNT($A$126:$A141)&lt;MATCH($E$117,R$126:R$585,0),"",ROUND(R141,2))</f>
        <v/>
      </c>
      <c r="W141" s="46">
        <v>138</v>
      </c>
      <c r="X141" s="49">
        <f t="shared" si="564"/>
        <v>690</v>
      </c>
      <c r="Y141" s="52" t="str">
        <f t="shared" si="559"/>
        <v/>
      </c>
      <c r="Z141" s="63">
        <f t="shared" si="560"/>
        <v>0</v>
      </c>
      <c r="AA141" s="50">
        <f t="shared" si="608"/>
        <v>0</v>
      </c>
      <c r="AB141" s="50">
        <v>0</v>
      </c>
      <c r="AC141" s="62">
        <f t="shared" si="565"/>
        <v>211.7758949671387</v>
      </c>
      <c r="AD141" s="54"/>
      <c r="AE141" s="46">
        <v>139</v>
      </c>
      <c r="AF141" s="51">
        <f t="shared" si="561"/>
        <v>0</v>
      </c>
      <c r="AG141" s="51">
        <f t="shared" si="570"/>
        <v>0</v>
      </c>
      <c r="AH141" s="51">
        <f t="shared" si="570"/>
        <v>0</v>
      </c>
      <c r="AI141" s="51">
        <f t="shared" si="570"/>
        <v>0</v>
      </c>
      <c r="AJ141" s="51">
        <f t="shared" si="570"/>
        <v>0</v>
      </c>
      <c r="AK141" s="51">
        <f t="shared" si="570"/>
        <v>0</v>
      </c>
      <c r="AL141" s="51">
        <f t="shared" si="570"/>
        <v>0</v>
      </c>
      <c r="AM141" s="51">
        <f t="shared" si="570"/>
        <v>0</v>
      </c>
      <c r="AN141" s="51">
        <f t="shared" si="570"/>
        <v>0</v>
      </c>
      <c r="AO141" s="51">
        <f t="shared" si="570"/>
        <v>0</v>
      </c>
      <c r="AP141" s="51">
        <f t="shared" si="570"/>
        <v>0</v>
      </c>
      <c r="AQ141" s="51">
        <f t="shared" si="571"/>
        <v>0</v>
      </c>
      <c r="AR141" s="51">
        <f t="shared" si="571"/>
        <v>0</v>
      </c>
      <c r="AS141" s="51">
        <f t="shared" si="571"/>
        <v>0</v>
      </c>
      <c r="AT141" s="51">
        <f t="shared" si="571"/>
        <v>0</v>
      </c>
      <c r="AU141" s="51">
        <f t="shared" si="571"/>
        <v>0</v>
      </c>
      <c r="AV141" s="51">
        <f t="shared" si="571"/>
        <v>0</v>
      </c>
      <c r="AW141" s="51">
        <f t="shared" si="571"/>
        <v>0</v>
      </c>
      <c r="AX141" s="51">
        <f t="shared" si="571"/>
        <v>0</v>
      </c>
      <c r="AY141" s="51">
        <f t="shared" si="571"/>
        <v>0</v>
      </c>
      <c r="AZ141" s="51">
        <f t="shared" si="571"/>
        <v>0</v>
      </c>
      <c r="BA141" s="51">
        <f t="shared" si="572"/>
        <v>0</v>
      </c>
      <c r="BB141" s="51">
        <f t="shared" si="572"/>
        <v>0</v>
      </c>
      <c r="BC141" s="51">
        <f t="shared" si="572"/>
        <v>0</v>
      </c>
      <c r="BD141" s="51">
        <f t="shared" si="572"/>
        <v>0</v>
      </c>
      <c r="BE141" s="51">
        <f t="shared" si="572"/>
        <v>0</v>
      </c>
      <c r="BF141" s="51">
        <f t="shared" si="572"/>
        <v>0</v>
      </c>
      <c r="BG141" s="51">
        <f t="shared" si="572"/>
        <v>0</v>
      </c>
      <c r="BH141" s="51">
        <f t="shared" si="572"/>
        <v>0</v>
      </c>
      <c r="BI141" s="51">
        <f t="shared" si="572"/>
        <v>0</v>
      </c>
      <c r="BJ141" s="51">
        <f t="shared" si="572"/>
        <v>0</v>
      </c>
      <c r="BK141" s="51">
        <f t="shared" si="573"/>
        <v>0</v>
      </c>
      <c r="BL141" s="51">
        <f t="shared" si="573"/>
        <v>0</v>
      </c>
      <c r="BM141" s="51">
        <f t="shared" si="573"/>
        <v>0</v>
      </c>
      <c r="BN141" s="51">
        <f t="shared" si="573"/>
        <v>0</v>
      </c>
      <c r="BO141" s="51">
        <f t="shared" si="573"/>
        <v>0</v>
      </c>
      <c r="BP141" s="51">
        <f t="shared" si="573"/>
        <v>0</v>
      </c>
      <c r="BQ141" s="51">
        <f t="shared" si="573"/>
        <v>0</v>
      </c>
      <c r="BR141" s="51">
        <f t="shared" si="573"/>
        <v>0</v>
      </c>
      <c r="BS141" s="51">
        <f t="shared" si="573"/>
        <v>0</v>
      </c>
      <c r="BT141" s="51">
        <f t="shared" si="573"/>
        <v>0</v>
      </c>
      <c r="BU141" s="51">
        <f t="shared" si="574"/>
        <v>0</v>
      </c>
      <c r="BV141" s="51">
        <f t="shared" si="574"/>
        <v>0</v>
      </c>
      <c r="BW141" s="51">
        <f t="shared" si="574"/>
        <v>0</v>
      </c>
      <c r="BX141" s="51">
        <f t="shared" si="574"/>
        <v>0</v>
      </c>
      <c r="BY141" s="51">
        <f t="shared" si="574"/>
        <v>0</v>
      </c>
      <c r="BZ141" s="51">
        <f t="shared" si="574"/>
        <v>0</v>
      </c>
      <c r="CA141" s="51">
        <f t="shared" si="574"/>
        <v>0</v>
      </c>
      <c r="CB141" s="51">
        <f t="shared" si="574"/>
        <v>0</v>
      </c>
      <c r="CC141" s="51">
        <f t="shared" si="574"/>
        <v>0</v>
      </c>
      <c r="CD141" s="51">
        <f t="shared" si="574"/>
        <v>0</v>
      </c>
      <c r="CE141" s="51">
        <f t="shared" si="575"/>
        <v>0</v>
      </c>
      <c r="CF141" s="51">
        <f t="shared" si="575"/>
        <v>0</v>
      </c>
      <c r="CG141" s="51">
        <f t="shared" si="575"/>
        <v>0</v>
      </c>
      <c r="CH141" s="51">
        <f t="shared" si="575"/>
        <v>0</v>
      </c>
      <c r="CI141" s="51">
        <f t="shared" si="575"/>
        <v>0</v>
      </c>
      <c r="CJ141" s="51">
        <f t="shared" si="575"/>
        <v>0</v>
      </c>
      <c r="CK141" s="51">
        <f t="shared" si="575"/>
        <v>0</v>
      </c>
      <c r="CL141" s="51">
        <f t="shared" si="575"/>
        <v>0</v>
      </c>
      <c r="CM141" s="51">
        <f t="shared" si="575"/>
        <v>0</v>
      </c>
      <c r="CN141" s="51">
        <f t="shared" si="575"/>
        <v>0</v>
      </c>
      <c r="CO141" s="51">
        <f t="shared" si="576"/>
        <v>0</v>
      </c>
      <c r="CP141" s="51">
        <f t="shared" si="576"/>
        <v>0</v>
      </c>
      <c r="CQ141" s="51">
        <f t="shared" si="576"/>
        <v>0</v>
      </c>
      <c r="CR141" s="51">
        <f t="shared" si="576"/>
        <v>0</v>
      </c>
      <c r="CS141" s="51">
        <f t="shared" si="576"/>
        <v>0</v>
      </c>
      <c r="CT141" s="51">
        <f t="shared" si="576"/>
        <v>0</v>
      </c>
      <c r="CU141" s="51">
        <f t="shared" si="576"/>
        <v>0</v>
      </c>
      <c r="CV141" s="51">
        <f t="shared" si="576"/>
        <v>0</v>
      </c>
      <c r="CW141" s="51">
        <f t="shared" si="576"/>
        <v>0</v>
      </c>
      <c r="CX141" s="51">
        <f t="shared" si="576"/>
        <v>0</v>
      </c>
      <c r="CY141" s="51">
        <f t="shared" si="577"/>
        <v>0</v>
      </c>
      <c r="CZ141" s="51">
        <f t="shared" si="577"/>
        <v>0</v>
      </c>
      <c r="DA141" s="51">
        <f t="shared" si="577"/>
        <v>0</v>
      </c>
      <c r="DB141" s="51">
        <f t="shared" si="577"/>
        <v>0</v>
      </c>
      <c r="DC141" s="51">
        <f t="shared" si="577"/>
        <v>0</v>
      </c>
      <c r="DD141" s="51">
        <f t="shared" si="577"/>
        <v>0</v>
      </c>
      <c r="DE141" s="51">
        <f t="shared" si="577"/>
        <v>0</v>
      </c>
      <c r="DF141" s="51">
        <f t="shared" si="577"/>
        <v>0</v>
      </c>
      <c r="DG141" s="51">
        <f t="shared" si="577"/>
        <v>0</v>
      </c>
      <c r="DH141" s="51">
        <f t="shared" si="577"/>
        <v>0</v>
      </c>
      <c r="DI141" s="51">
        <f t="shared" si="578"/>
        <v>0</v>
      </c>
      <c r="DJ141" s="51">
        <f t="shared" si="578"/>
        <v>0</v>
      </c>
      <c r="DK141" s="51">
        <f t="shared" si="578"/>
        <v>0</v>
      </c>
      <c r="DL141" s="51">
        <f t="shared" si="578"/>
        <v>0</v>
      </c>
      <c r="DM141" s="51">
        <f t="shared" si="578"/>
        <v>0</v>
      </c>
      <c r="DN141" s="51">
        <f t="shared" si="578"/>
        <v>0</v>
      </c>
      <c r="DO141" s="51">
        <f t="shared" si="578"/>
        <v>0</v>
      </c>
      <c r="DP141" s="51">
        <f t="shared" si="578"/>
        <v>0</v>
      </c>
      <c r="DQ141" s="51">
        <f t="shared" si="578"/>
        <v>0</v>
      </c>
      <c r="DR141" s="51">
        <f t="shared" si="578"/>
        <v>0</v>
      </c>
      <c r="DS141" s="51">
        <f t="shared" si="579"/>
        <v>0</v>
      </c>
      <c r="DT141" s="51">
        <f t="shared" si="579"/>
        <v>0</v>
      </c>
      <c r="DU141" s="51">
        <f t="shared" si="579"/>
        <v>0</v>
      </c>
      <c r="DV141" s="51">
        <f t="shared" si="579"/>
        <v>0</v>
      </c>
      <c r="DW141" s="51">
        <f t="shared" si="579"/>
        <v>0</v>
      </c>
      <c r="DX141" s="51">
        <f t="shared" si="579"/>
        <v>0</v>
      </c>
      <c r="DY141" s="51">
        <f t="shared" si="579"/>
        <v>0</v>
      </c>
      <c r="DZ141" s="51">
        <f t="shared" si="579"/>
        <v>0</v>
      </c>
      <c r="EA141" s="51">
        <f t="shared" si="579"/>
        <v>0</v>
      </c>
      <c r="EB141" s="51">
        <f t="shared" si="579"/>
        <v>0</v>
      </c>
      <c r="EC141" s="51">
        <f t="shared" si="580"/>
        <v>0</v>
      </c>
      <c r="ED141" s="51">
        <f t="shared" si="580"/>
        <v>0</v>
      </c>
      <c r="EE141" s="51">
        <f t="shared" si="580"/>
        <v>0</v>
      </c>
      <c r="EF141" s="51">
        <f t="shared" si="580"/>
        <v>0</v>
      </c>
      <c r="EG141" s="51">
        <f t="shared" si="580"/>
        <v>0</v>
      </c>
      <c r="EH141" s="51">
        <f t="shared" si="580"/>
        <v>0</v>
      </c>
      <c r="EI141" s="51">
        <f t="shared" si="580"/>
        <v>0</v>
      </c>
      <c r="EJ141" s="51">
        <f t="shared" si="580"/>
        <v>0</v>
      </c>
      <c r="EK141" s="51">
        <f t="shared" si="580"/>
        <v>0</v>
      </c>
      <c r="EL141" s="51">
        <f t="shared" si="580"/>
        <v>0</v>
      </c>
      <c r="EM141" s="51">
        <f t="shared" si="581"/>
        <v>0</v>
      </c>
      <c r="EN141" s="51">
        <f t="shared" si="581"/>
        <v>0</v>
      </c>
      <c r="EO141" s="51">
        <f t="shared" si="581"/>
        <v>0</v>
      </c>
      <c r="EP141" s="51">
        <f t="shared" si="581"/>
        <v>0</v>
      </c>
      <c r="EQ141" s="51">
        <f t="shared" si="581"/>
        <v>0</v>
      </c>
      <c r="ER141" s="51">
        <f t="shared" si="581"/>
        <v>0</v>
      </c>
      <c r="ES141" s="51">
        <f t="shared" si="581"/>
        <v>0</v>
      </c>
      <c r="ET141" s="51">
        <f t="shared" si="581"/>
        <v>1.4372901692793086E-5</v>
      </c>
      <c r="EU141" s="51">
        <f t="shared" si="581"/>
        <v>2.7857067307628778E-5</v>
      </c>
      <c r="EV141" s="51">
        <f t="shared" si="581"/>
        <v>4.1075027703360157E-5</v>
      </c>
      <c r="EW141" s="51">
        <f t="shared" si="582"/>
        <v>5.9699549011322866E-5</v>
      </c>
      <c r="EX141" s="51">
        <f t="shared" si="582"/>
        <v>8.7540741517313391E-5</v>
      </c>
      <c r="EY141" s="51">
        <f t="shared" si="582"/>
        <v>1.2837388479443857E-4</v>
      </c>
      <c r="EZ141" s="51">
        <f t="shared" si="582"/>
        <v>1.8776725283595457E-4</v>
      </c>
      <c r="FA141" s="51">
        <f t="shared" si="582"/>
        <v>2.7490993918839258E-4</v>
      </c>
      <c r="FB141" s="51">
        <f t="shared" si="582"/>
        <v>4.0443968208431289E-4</v>
      </c>
      <c r="FC141" s="51">
        <f t="shared" si="582"/>
        <v>5.9827068957529241E-4</v>
      </c>
      <c r="FD141" s="51">
        <f t="shared" si="582"/>
        <v>8.8742146466493359E-4</v>
      </c>
      <c r="FE141" s="51">
        <f t="shared" si="582"/>
        <v>1.3138426304416823E-3</v>
      </c>
      <c r="FF141" s="51">
        <f t="shared" si="582"/>
        <v>1.9322447552118155E-3</v>
      </c>
      <c r="FG141" s="51">
        <f t="shared" si="583"/>
        <v>2.9578823769679957E-3</v>
      </c>
      <c r="FH141" s="51">
        <f t="shared" si="583"/>
        <v>4.3725776573519236E-3</v>
      </c>
      <c r="FI141" s="51">
        <f t="shared" si="583"/>
        <v>5.6037913669719245E-3</v>
      </c>
      <c r="FJ141" s="51">
        <f t="shared" si="583"/>
        <v>6.0067150249743864E-3</v>
      </c>
      <c r="FK141" s="51">
        <f t="shared" si="583"/>
        <v>5.0334268353983951E-3</v>
      </c>
      <c r="FL141" s="51">
        <f t="shared" si="583"/>
        <v>2.648818732339102E-3</v>
      </c>
      <c r="FM141" s="51">
        <f t="shared" si="583"/>
        <v>7.6072713075802073E-4</v>
      </c>
      <c r="FN141" s="51">
        <f t="shared" si="583"/>
        <v>0</v>
      </c>
      <c r="FO141" s="51">
        <f t="shared" si="583"/>
        <v>0</v>
      </c>
      <c r="FP141" s="51">
        <f t="shared" si="583"/>
        <v>0</v>
      </c>
      <c r="FQ141" s="51">
        <f t="shared" si="584"/>
        <v>0</v>
      </c>
      <c r="FR141" s="51">
        <f t="shared" si="584"/>
        <v>0</v>
      </c>
      <c r="FS141" s="51">
        <f t="shared" si="584"/>
        <v>0</v>
      </c>
      <c r="FT141" s="51">
        <f t="shared" si="584"/>
        <v>0</v>
      </c>
      <c r="FU141" s="51">
        <f t="shared" si="584"/>
        <v>0</v>
      </c>
      <c r="FV141" s="51">
        <f t="shared" si="584"/>
        <v>0</v>
      </c>
      <c r="FW141" s="51">
        <f t="shared" si="584"/>
        <v>0</v>
      </c>
      <c r="FX141" s="51">
        <f t="shared" si="584"/>
        <v>0</v>
      </c>
      <c r="FY141" s="51">
        <f t="shared" si="584"/>
        <v>0</v>
      </c>
      <c r="FZ141" s="51">
        <f t="shared" si="584"/>
        <v>0</v>
      </c>
      <c r="GA141" s="51">
        <f t="shared" si="585"/>
        <v>0</v>
      </c>
      <c r="GB141" s="51">
        <f t="shared" si="585"/>
        <v>0</v>
      </c>
      <c r="GC141" s="51">
        <f t="shared" si="585"/>
        <v>0</v>
      </c>
      <c r="GD141" s="51">
        <f t="shared" si="585"/>
        <v>0</v>
      </c>
      <c r="GE141" s="51">
        <f t="shared" si="585"/>
        <v>0</v>
      </c>
      <c r="GF141" s="51">
        <f t="shared" si="585"/>
        <v>0</v>
      </c>
      <c r="GG141" s="51">
        <f t="shared" si="585"/>
        <v>0</v>
      </c>
      <c r="GH141" s="51">
        <f t="shared" si="585"/>
        <v>0</v>
      </c>
      <c r="GI141" s="51">
        <f t="shared" si="585"/>
        <v>0</v>
      </c>
      <c r="GJ141" s="51">
        <f t="shared" si="585"/>
        <v>0</v>
      </c>
      <c r="GK141" s="51">
        <f t="shared" si="586"/>
        <v>0</v>
      </c>
      <c r="GL141" s="51">
        <f t="shared" si="586"/>
        <v>0</v>
      </c>
      <c r="GM141" s="51">
        <f t="shared" si="586"/>
        <v>0</v>
      </c>
      <c r="GN141" s="51">
        <f t="shared" si="586"/>
        <v>0</v>
      </c>
      <c r="GO141" s="51">
        <f t="shared" si="586"/>
        <v>0</v>
      </c>
      <c r="GP141" s="51">
        <f t="shared" si="586"/>
        <v>0</v>
      </c>
      <c r="GQ141" s="51">
        <f t="shared" si="586"/>
        <v>0</v>
      </c>
      <c r="GR141" s="51">
        <f t="shared" si="586"/>
        <v>0</v>
      </c>
      <c r="GS141" s="51">
        <f t="shared" si="586"/>
        <v>0</v>
      </c>
      <c r="GT141" s="51">
        <f t="shared" si="586"/>
        <v>0</v>
      </c>
      <c r="GU141" s="51">
        <f t="shared" si="587"/>
        <v>0</v>
      </c>
      <c r="GV141" s="51">
        <f t="shared" si="587"/>
        <v>0</v>
      </c>
      <c r="GW141" s="51">
        <f t="shared" si="587"/>
        <v>0</v>
      </c>
      <c r="GX141" s="51">
        <f t="shared" si="587"/>
        <v>0</v>
      </c>
      <c r="GY141" s="51">
        <f t="shared" si="587"/>
        <v>0</v>
      </c>
      <c r="GZ141" s="51">
        <f t="shared" si="587"/>
        <v>0</v>
      </c>
      <c r="HA141" s="51">
        <f t="shared" si="587"/>
        <v>0</v>
      </c>
      <c r="HB141" s="51">
        <f t="shared" si="587"/>
        <v>0</v>
      </c>
      <c r="HC141" s="51">
        <f t="shared" si="587"/>
        <v>0</v>
      </c>
      <c r="HD141" s="51">
        <f t="shared" si="587"/>
        <v>0</v>
      </c>
      <c r="HE141" s="51">
        <f t="shared" si="588"/>
        <v>0</v>
      </c>
      <c r="HF141" s="51">
        <f t="shared" si="588"/>
        <v>0</v>
      </c>
      <c r="HG141" s="51">
        <f t="shared" si="588"/>
        <v>0</v>
      </c>
      <c r="HH141" s="51">
        <f t="shared" si="588"/>
        <v>0</v>
      </c>
      <c r="HI141" s="51">
        <f t="shared" si="588"/>
        <v>0</v>
      </c>
      <c r="HJ141" s="51">
        <f t="shared" si="588"/>
        <v>0</v>
      </c>
      <c r="HK141" s="51">
        <f t="shared" si="588"/>
        <v>0</v>
      </c>
      <c r="HL141" s="51">
        <f t="shared" si="588"/>
        <v>0</v>
      </c>
      <c r="HM141" s="51">
        <f t="shared" si="588"/>
        <v>0</v>
      </c>
      <c r="HN141" s="51">
        <f t="shared" si="588"/>
        <v>0</v>
      </c>
      <c r="HO141" s="51">
        <f t="shared" si="588"/>
        <v>0</v>
      </c>
      <c r="HP141" s="51">
        <f t="shared" si="588"/>
        <v>0</v>
      </c>
      <c r="HR141" s="46">
        <v>138</v>
      </c>
      <c r="HS141" s="49">
        <f t="shared" si="566"/>
        <v>690</v>
      </c>
      <c r="HT141" s="52" t="str">
        <f t="shared" si="567"/>
        <v/>
      </c>
      <c r="HU141" s="63">
        <f t="shared" si="568"/>
        <v>0</v>
      </c>
      <c r="HV141" s="50">
        <f t="shared" si="609"/>
        <v>0</v>
      </c>
      <c r="HW141" s="50" t="str">
        <f t="shared" si="562"/>
        <v>11:30</v>
      </c>
      <c r="HX141" s="50">
        <v>0</v>
      </c>
      <c r="HY141" s="62">
        <f>HY140+HX141*Escenario1!$D$15*0.06</f>
        <v>468.72665229745769</v>
      </c>
      <c r="HZ141" s="50">
        <f t="shared" si="569"/>
        <v>0</v>
      </c>
      <c r="IA141" s="64">
        <f>IA140+HZ141*Escenario1!$D$15*0.06</f>
        <v>258.16395932323189</v>
      </c>
      <c r="IB141" s="54"/>
      <c r="IC141" s="47">
        <v>139</v>
      </c>
      <c r="ID141" s="48">
        <f t="shared" si="563"/>
        <v>0</v>
      </c>
      <c r="IE141" s="48">
        <f t="shared" si="589"/>
        <v>0</v>
      </c>
      <c r="IF141" s="48">
        <f t="shared" si="589"/>
        <v>0</v>
      </c>
      <c r="IG141" s="48">
        <f t="shared" si="589"/>
        <v>0</v>
      </c>
      <c r="IH141" s="48">
        <f t="shared" si="589"/>
        <v>0</v>
      </c>
      <c r="II141" s="48">
        <f t="shared" si="589"/>
        <v>0</v>
      </c>
      <c r="IJ141" s="48">
        <f t="shared" si="589"/>
        <v>0</v>
      </c>
      <c r="IK141" s="48">
        <f t="shared" si="589"/>
        <v>0</v>
      </c>
      <c r="IL141" s="48">
        <f t="shared" si="589"/>
        <v>0</v>
      </c>
      <c r="IM141" s="48">
        <f t="shared" si="589"/>
        <v>0</v>
      </c>
      <c r="IN141" s="48">
        <f t="shared" si="589"/>
        <v>0</v>
      </c>
      <c r="IO141" s="48">
        <f t="shared" si="590"/>
        <v>0</v>
      </c>
      <c r="IP141" s="48">
        <f t="shared" si="590"/>
        <v>0</v>
      </c>
      <c r="IQ141" s="48">
        <f t="shared" si="590"/>
        <v>0</v>
      </c>
      <c r="IR141" s="48">
        <f t="shared" si="590"/>
        <v>0</v>
      </c>
      <c r="IS141" s="48">
        <f t="shared" si="590"/>
        <v>0</v>
      </c>
      <c r="IT141" s="48">
        <f t="shared" si="590"/>
        <v>0</v>
      </c>
      <c r="IU141" s="48">
        <f t="shared" si="590"/>
        <v>0</v>
      </c>
      <c r="IV141" s="48">
        <f t="shared" si="590"/>
        <v>0</v>
      </c>
      <c r="IW141" s="48">
        <f t="shared" si="590"/>
        <v>0</v>
      </c>
      <c r="IX141" s="48">
        <f t="shared" si="590"/>
        <v>0</v>
      </c>
      <c r="IY141" s="48">
        <f t="shared" si="591"/>
        <v>0</v>
      </c>
      <c r="IZ141" s="48">
        <f t="shared" si="591"/>
        <v>0</v>
      </c>
      <c r="JA141" s="48">
        <f t="shared" si="591"/>
        <v>0</v>
      </c>
      <c r="JB141" s="48">
        <f t="shared" si="591"/>
        <v>0</v>
      </c>
      <c r="JC141" s="48">
        <f t="shared" si="591"/>
        <v>0</v>
      </c>
      <c r="JD141" s="48">
        <f t="shared" si="591"/>
        <v>0</v>
      </c>
      <c r="JE141" s="48">
        <f t="shared" si="591"/>
        <v>0</v>
      </c>
      <c r="JF141" s="48">
        <f t="shared" si="591"/>
        <v>0</v>
      </c>
      <c r="JG141" s="48">
        <f t="shared" si="591"/>
        <v>0</v>
      </c>
      <c r="JH141" s="48">
        <f t="shared" si="591"/>
        <v>0</v>
      </c>
      <c r="JI141" s="48">
        <f t="shared" si="592"/>
        <v>0</v>
      </c>
      <c r="JJ141" s="48">
        <f t="shared" si="592"/>
        <v>0</v>
      </c>
      <c r="JK141" s="48">
        <f t="shared" si="592"/>
        <v>0</v>
      </c>
      <c r="JL141" s="48">
        <f t="shared" si="592"/>
        <v>0</v>
      </c>
      <c r="JM141" s="48">
        <f t="shared" si="592"/>
        <v>0</v>
      </c>
      <c r="JN141" s="48">
        <f t="shared" si="592"/>
        <v>0</v>
      </c>
      <c r="JO141" s="48">
        <f t="shared" si="592"/>
        <v>0</v>
      </c>
      <c r="JP141" s="48">
        <f t="shared" si="592"/>
        <v>0</v>
      </c>
      <c r="JQ141" s="48">
        <f t="shared" si="592"/>
        <v>0</v>
      </c>
      <c r="JR141" s="48">
        <f t="shared" si="592"/>
        <v>0</v>
      </c>
      <c r="JS141" s="48">
        <f t="shared" si="593"/>
        <v>0</v>
      </c>
      <c r="JT141" s="48">
        <f t="shared" si="593"/>
        <v>0</v>
      </c>
      <c r="JU141" s="48">
        <f t="shared" si="593"/>
        <v>0</v>
      </c>
      <c r="JV141" s="48">
        <f t="shared" si="593"/>
        <v>0</v>
      </c>
      <c r="JW141" s="48">
        <f t="shared" si="593"/>
        <v>0</v>
      </c>
      <c r="JX141" s="48">
        <f t="shared" si="593"/>
        <v>0</v>
      </c>
      <c r="JY141" s="48">
        <f t="shared" si="593"/>
        <v>0</v>
      </c>
      <c r="JZ141" s="48">
        <f t="shared" si="593"/>
        <v>0</v>
      </c>
      <c r="KA141" s="48">
        <f t="shared" si="593"/>
        <v>0</v>
      </c>
      <c r="KB141" s="48">
        <f t="shared" si="593"/>
        <v>0</v>
      </c>
      <c r="KC141" s="48">
        <f t="shared" si="594"/>
        <v>0</v>
      </c>
      <c r="KD141" s="48">
        <f t="shared" si="594"/>
        <v>0</v>
      </c>
      <c r="KE141" s="48">
        <f t="shared" si="594"/>
        <v>0</v>
      </c>
      <c r="KF141" s="48">
        <f t="shared" si="594"/>
        <v>0</v>
      </c>
      <c r="KG141" s="48">
        <f t="shared" si="594"/>
        <v>0</v>
      </c>
      <c r="KH141" s="48">
        <f t="shared" si="594"/>
        <v>0</v>
      </c>
      <c r="KI141" s="48">
        <f t="shared" si="594"/>
        <v>0</v>
      </c>
      <c r="KJ141" s="48">
        <f t="shared" si="594"/>
        <v>0</v>
      </c>
      <c r="KK141" s="48">
        <f t="shared" si="594"/>
        <v>0</v>
      </c>
      <c r="KL141" s="48">
        <f t="shared" si="594"/>
        <v>0</v>
      </c>
      <c r="KM141" s="48">
        <f t="shared" si="595"/>
        <v>0</v>
      </c>
      <c r="KN141" s="48">
        <f t="shared" si="595"/>
        <v>0</v>
      </c>
      <c r="KO141" s="48">
        <f t="shared" si="595"/>
        <v>0</v>
      </c>
      <c r="KP141" s="48">
        <f t="shared" si="595"/>
        <v>0</v>
      </c>
      <c r="KQ141" s="48">
        <f t="shared" si="595"/>
        <v>0</v>
      </c>
      <c r="KR141" s="48">
        <f t="shared" si="595"/>
        <v>0</v>
      </c>
      <c r="KS141" s="48">
        <f t="shared" si="595"/>
        <v>0</v>
      </c>
      <c r="KT141" s="48">
        <f t="shared" si="595"/>
        <v>0</v>
      </c>
      <c r="KU141" s="48">
        <f t="shared" si="595"/>
        <v>0</v>
      </c>
      <c r="KV141" s="48">
        <f t="shared" si="595"/>
        <v>0</v>
      </c>
      <c r="KW141" s="48">
        <f t="shared" si="596"/>
        <v>0</v>
      </c>
      <c r="KX141" s="48">
        <f t="shared" si="596"/>
        <v>0</v>
      </c>
      <c r="KY141" s="48">
        <f t="shared" si="596"/>
        <v>0</v>
      </c>
      <c r="KZ141" s="48">
        <f t="shared" si="596"/>
        <v>0</v>
      </c>
      <c r="LA141" s="48">
        <f t="shared" si="596"/>
        <v>0</v>
      </c>
      <c r="LB141" s="48">
        <f t="shared" si="596"/>
        <v>0</v>
      </c>
      <c r="LC141" s="48">
        <f t="shared" si="596"/>
        <v>0</v>
      </c>
      <c r="LD141" s="48">
        <f t="shared" si="596"/>
        <v>0</v>
      </c>
      <c r="LE141" s="48">
        <f t="shared" si="596"/>
        <v>0</v>
      </c>
      <c r="LF141" s="48">
        <f t="shared" si="596"/>
        <v>0</v>
      </c>
      <c r="LG141" s="48">
        <f t="shared" si="597"/>
        <v>0</v>
      </c>
      <c r="LH141" s="48">
        <f t="shared" si="597"/>
        <v>0</v>
      </c>
      <c r="LI141" s="48">
        <f t="shared" si="597"/>
        <v>0</v>
      </c>
      <c r="LJ141" s="48">
        <f t="shared" si="597"/>
        <v>0</v>
      </c>
      <c r="LK141" s="48">
        <f t="shared" si="597"/>
        <v>0</v>
      </c>
      <c r="LL141" s="48">
        <f t="shared" si="597"/>
        <v>0</v>
      </c>
      <c r="LM141" s="48">
        <f t="shared" si="597"/>
        <v>0</v>
      </c>
      <c r="LN141" s="48">
        <f t="shared" si="597"/>
        <v>0</v>
      </c>
      <c r="LO141" s="48">
        <f t="shared" si="597"/>
        <v>0</v>
      </c>
      <c r="LP141" s="48">
        <f t="shared" si="597"/>
        <v>0</v>
      </c>
      <c r="LQ141" s="48">
        <f t="shared" si="598"/>
        <v>0</v>
      </c>
      <c r="LR141" s="48">
        <f t="shared" si="598"/>
        <v>0</v>
      </c>
      <c r="LS141" s="48">
        <f t="shared" si="598"/>
        <v>0</v>
      </c>
      <c r="LT141" s="48">
        <f t="shared" si="598"/>
        <v>0</v>
      </c>
      <c r="LU141" s="48">
        <f t="shared" si="598"/>
        <v>0</v>
      </c>
      <c r="LV141" s="48">
        <f t="shared" si="598"/>
        <v>0</v>
      </c>
      <c r="LW141" s="48">
        <f t="shared" si="598"/>
        <v>0</v>
      </c>
      <c r="LX141" s="48">
        <f t="shared" si="598"/>
        <v>0</v>
      </c>
      <c r="LY141" s="48">
        <f t="shared" si="598"/>
        <v>0</v>
      </c>
      <c r="LZ141" s="48">
        <f t="shared" si="598"/>
        <v>0</v>
      </c>
      <c r="MA141" s="48">
        <f t="shared" si="599"/>
        <v>0</v>
      </c>
      <c r="MB141" s="48">
        <f t="shared" si="599"/>
        <v>0</v>
      </c>
      <c r="MC141" s="48">
        <f t="shared" si="599"/>
        <v>0</v>
      </c>
      <c r="MD141" s="48">
        <f t="shared" si="599"/>
        <v>0</v>
      </c>
      <c r="ME141" s="48">
        <f t="shared" si="599"/>
        <v>0</v>
      </c>
      <c r="MF141" s="48">
        <f t="shared" si="599"/>
        <v>0</v>
      </c>
      <c r="MG141" s="48">
        <f t="shared" si="599"/>
        <v>0</v>
      </c>
      <c r="MH141" s="48">
        <f t="shared" si="599"/>
        <v>0</v>
      </c>
      <c r="MI141" s="48">
        <f t="shared" si="599"/>
        <v>0</v>
      </c>
      <c r="MJ141" s="48">
        <f t="shared" si="599"/>
        <v>0</v>
      </c>
      <c r="MK141" s="48">
        <f t="shared" si="600"/>
        <v>0</v>
      </c>
      <c r="ML141" s="48">
        <f t="shared" si="600"/>
        <v>0</v>
      </c>
      <c r="MM141" s="48">
        <f t="shared" si="600"/>
        <v>0</v>
      </c>
      <c r="MN141" s="48">
        <f t="shared" si="600"/>
        <v>0</v>
      </c>
      <c r="MO141" s="48">
        <f t="shared" si="600"/>
        <v>0</v>
      </c>
      <c r="MP141" s="48">
        <f t="shared" si="600"/>
        <v>0</v>
      </c>
      <c r="MQ141" s="48">
        <f t="shared" si="600"/>
        <v>0</v>
      </c>
      <c r="MR141" s="48">
        <f t="shared" si="600"/>
        <v>0</v>
      </c>
      <c r="MS141" s="48">
        <f t="shared" si="600"/>
        <v>0</v>
      </c>
      <c r="MT141" s="48">
        <f t="shared" si="600"/>
        <v>0</v>
      </c>
      <c r="MU141" s="48">
        <f t="shared" si="601"/>
        <v>0</v>
      </c>
      <c r="MV141" s="48">
        <f t="shared" si="601"/>
        <v>0</v>
      </c>
      <c r="MW141" s="48">
        <f t="shared" si="601"/>
        <v>0</v>
      </c>
      <c r="MX141" s="48">
        <f t="shared" si="601"/>
        <v>0</v>
      </c>
      <c r="MY141" s="48">
        <f t="shared" si="601"/>
        <v>0</v>
      </c>
      <c r="MZ141" s="48">
        <f t="shared" si="601"/>
        <v>0</v>
      </c>
      <c r="NA141" s="48">
        <f t="shared" si="601"/>
        <v>0</v>
      </c>
      <c r="NB141" s="48">
        <f t="shared" si="601"/>
        <v>0</v>
      </c>
      <c r="NC141" s="48">
        <f t="shared" si="601"/>
        <v>4.4751983576649488E-5</v>
      </c>
      <c r="ND141" s="48">
        <f t="shared" si="601"/>
        <v>1.1151658490373781E-4</v>
      </c>
      <c r="NE141" s="48">
        <f t="shared" si="602"/>
        <v>2.5595687974807398E-4</v>
      </c>
      <c r="NF141" s="48">
        <f t="shared" si="602"/>
        <v>5.8604981628922268E-4</v>
      </c>
      <c r="NG141" s="48">
        <f t="shared" si="602"/>
        <v>1.3658629589843377E-3</v>
      </c>
      <c r="NH141" s="48">
        <f t="shared" si="602"/>
        <v>3.2093238342923826E-3</v>
      </c>
      <c r="NI141" s="48">
        <f t="shared" si="602"/>
        <v>7.8504339864859992E-3</v>
      </c>
      <c r="NJ141" s="48">
        <f t="shared" si="602"/>
        <v>1.2976985830460603E-2</v>
      </c>
      <c r="NK141" s="48">
        <f t="shared" si="602"/>
        <v>6.7154609757989992E-3</v>
      </c>
      <c r="NL141" s="48">
        <f t="shared" si="602"/>
        <v>0</v>
      </c>
      <c r="NM141" s="48">
        <f t="shared" si="602"/>
        <v>0</v>
      </c>
      <c r="NN141" s="48">
        <f t="shared" si="602"/>
        <v>0</v>
      </c>
      <c r="NO141" s="48">
        <f t="shared" si="603"/>
        <v>0</v>
      </c>
      <c r="NP141" s="48">
        <f t="shared" si="603"/>
        <v>0</v>
      </c>
      <c r="NQ141" s="48">
        <f t="shared" si="603"/>
        <v>0</v>
      </c>
      <c r="NR141" s="48">
        <f t="shared" si="603"/>
        <v>0</v>
      </c>
      <c r="NS141" s="48">
        <f t="shared" si="603"/>
        <v>0</v>
      </c>
      <c r="NT141" s="48">
        <f t="shared" si="603"/>
        <v>0</v>
      </c>
      <c r="NU141" s="48">
        <f t="shared" si="603"/>
        <v>0</v>
      </c>
      <c r="NV141" s="48">
        <f t="shared" si="603"/>
        <v>0</v>
      </c>
      <c r="NW141" s="48">
        <f t="shared" si="603"/>
        <v>0</v>
      </c>
      <c r="NX141" s="48">
        <f t="shared" si="603"/>
        <v>0</v>
      </c>
      <c r="NY141" s="48">
        <f t="shared" si="604"/>
        <v>0</v>
      </c>
      <c r="NZ141" s="48">
        <f t="shared" si="604"/>
        <v>0</v>
      </c>
      <c r="OA141" s="48">
        <f t="shared" si="604"/>
        <v>0</v>
      </c>
      <c r="OB141" s="48">
        <f t="shared" si="604"/>
        <v>0</v>
      </c>
      <c r="OC141" s="48">
        <f t="shared" si="604"/>
        <v>0</v>
      </c>
      <c r="OD141" s="48">
        <f t="shared" si="604"/>
        <v>0</v>
      </c>
      <c r="OE141" s="48">
        <f t="shared" si="604"/>
        <v>0</v>
      </c>
      <c r="OF141" s="48">
        <f t="shared" si="604"/>
        <v>0</v>
      </c>
      <c r="OG141" s="48">
        <f t="shared" si="604"/>
        <v>0</v>
      </c>
      <c r="OH141" s="48">
        <f t="shared" si="604"/>
        <v>0</v>
      </c>
      <c r="OI141" s="48">
        <f t="shared" si="605"/>
        <v>0</v>
      </c>
      <c r="OJ141" s="48">
        <f t="shared" si="605"/>
        <v>0</v>
      </c>
      <c r="OK141" s="48">
        <f t="shared" si="605"/>
        <v>0</v>
      </c>
      <c r="OL141" s="48">
        <f t="shared" si="605"/>
        <v>0</v>
      </c>
      <c r="OM141" s="48">
        <f t="shared" si="605"/>
        <v>0</v>
      </c>
      <c r="ON141" s="48">
        <f t="shared" si="605"/>
        <v>0</v>
      </c>
      <c r="OO141" s="48">
        <f t="shared" si="605"/>
        <v>0</v>
      </c>
      <c r="OP141" s="48">
        <f t="shared" si="605"/>
        <v>0</v>
      </c>
      <c r="OQ141" s="48">
        <f t="shared" si="605"/>
        <v>0</v>
      </c>
      <c r="OR141" s="48">
        <f t="shared" si="605"/>
        <v>0</v>
      </c>
      <c r="OS141" s="48">
        <f t="shared" si="606"/>
        <v>0</v>
      </c>
      <c r="OT141" s="48">
        <f t="shared" si="606"/>
        <v>0</v>
      </c>
      <c r="OU141" s="48">
        <f t="shared" si="606"/>
        <v>0</v>
      </c>
      <c r="OV141" s="48">
        <f t="shared" si="606"/>
        <v>0</v>
      </c>
      <c r="OW141" s="48">
        <f t="shared" si="606"/>
        <v>0</v>
      </c>
      <c r="OX141" s="48">
        <f t="shared" si="606"/>
        <v>0</v>
      </c>
      <c r="OY141" s="48">
        <f t="shared" si="606"/>
        <v>0</v>
      </c>
      <c r="OZ141" s="48">
        <f t="shared" si="606"/>
        <v>0</v>
      </c>
      <c r="PA141" s="48">
        <f t="shared" si="606"/>
        <v>0</v>
      </c>
      <c r="PB141" s="48">
        <f t="shared" si="606"/>
        <v>0</v>
      </c>
      <c r="PC141" s="48">
        <f t="shared" si="607"/>
        <v>0</v>
      </c>
      <c r="PD141" s="48">
        <f t="shared" si="607"/>
        <v>0</v>
      </c>
      <c r="PE141" s="48">
        <f t="shared" si="607"/>
        <v>0</v>
      </c>
      <c r="PF141" s="48">
        <f t="shared" si="607"/>
        <v>0</v>
      </c>
      <c r="PG141" s="48">
        <f t="shared" si="607"/>
        <v>0</v>
      </c>
      <c r="PH141" s="48">
        <f t="shared" si="607"/>
        <v>0</v>
      </c>
      <c r="PI141" s="48">
        <f t="shared" si="607"/>
        <v>0</v>
      </c>
      <c r="PJ141" s="48">
        <f t="shared" si="607"/>
        <v>0</v>
      </c>
      <c r="PK141" s="48">
        <f t="shared" si="607"/>
        <v>0</v>
      </c>
      <c r="PL141" s="48">
        <f t="shared" si="607"/>
        <v>0</v>
      </c>
      <c r="PM141" s="48">
        <f t="shared" si="607"/>
        <v>0</v>
      </c>
      <c r="PN141" s="48">
        <f t="shared" si="607"/>
        <v>0</v>
      </c>
    </row>
    <row r="142" spans="1:430" x14ac:dyDescent="0.3">
      <c r="A142" s="67">
        <f>A141+Escenario1!$D$15</f>
        <v>80</v>
      </c>
      <c r="B142" s="20">
        <f>IF(HX19&lt;0,0,Escenario1!HX19)</f>
        <v>38.508834969238549</v>
      </c>
      <c r="C142" s="20">
        <f t="shared" si="558"/>
        <v>21.829113491425197</v>
      </c>
      <c r="D142" s="20">
        <f t="shared" si="552"/>
        <v>11.552650490771564</v>
      </c>
      <c r="E142" s="20">
        <f>ROUND(IF($A142=0,0,$D142+E141-IF($A141=0,0,L141*($A142-$A141)*0.06)),4)</f>
        <v>114.1403</v>
      </c>
      <c r="F142" s="11" cm="1">
        <f t="array" ref="F142">INDEX($A$71:$A$75,MATCH(E142,$B$71:$B$75,1))+(E142-INDEX($B$71:$B$75,MATCH(E142,$B$71:$B$75,1)))*(INDEX($A$71:$A$75,MATCH(E142,$B$71:$B$75,1)+IF(E142&gt;MAX($B$71:$B$75),0,1))-INDEX($A$71:$A$75,MATCH(E142,$B$71:$B$75,1)+IF(E142&gt;MAX($B$71:$B$75),1,0)))/(INDEX($B$71:$B$75,MATCH(E142,$B$71:$B$75,1)+IF(E142&gt;MAX($B$71:$B$75),0,1))-INDEX($B$71:$B$75,MATCH(E142,$B$71:$B$75,1)+IF(E142&gt;MAX($B$71:$B$75),-1,0)))</f>
        <v>1.1414029999999999</v>
      </c>
      <c r="G142" s="59">
        <f t="shared" si="553"/>
        <v>54.356910231012797</v>
      </c>
      <c r="H142" s="59">
        <f t="shared" si="554"/>
        <v>0</v>
      </c>
      <c r="I142" s="59">
        <f t="shared" si="555"/>
        <v>0</v>
      </c>
      <c r="J142" s="20">
        <f t="shared" si="556"/>
        <v>54.356910231012797</v>
      </c>
      <c r="K142" s="20">
        <f>IF(OR($H$79&lt;=0,F142-$H$79&lt;=0),0,2/3*(0.602+0.0832*(F142-$H$79)/$H$79)*$I$79*SQRT(2*9.81)*(F142-$H$79+0.0012)^(3/2))*1000</f>
        <v>0</v>
      </c>
      <c r="L142" s="20">
        <f>IF((G142+H142+I142+K142)*($A143-$A142)*0.06&gt;E142,E142/($A143-$A142)/0.06,G142+H142+I142+K142)</f>
        <v>54.356910231012797</v>
      </c>
      <c r="M142" s="20">
        <f>IF(COUNT($A$126:$A142)&lt;MATCH($E$84,L$126:L$585,0),"",ROUND(L142,2))</f>
        <v>54.36</v>
      </c>
      <c r="N142" s="20">
        <f>IF($A142=0,0,$D142+N141-IF($A141=0,0,R141*($A142-$A141)*0.06))</f>
        <v>253.28356536355781</v>
      </c>
      <c r="O142" s="11" cm="1">
        <f t="array" ref="O142">INDEX($A$71:$A$75,MATCH(N142,$B$71:$B$75,1))+(N142-INDEX($B$71:$B$75,MATCH(N142,$B$71:$B$75,1)))*(INDEX($A$71:$A$75,MATCH(N142,$B$71:$B$75,1)+1)-INDEX($A$71:$A$75,MATCH(N142,$B$71:$B$75,1)))/(INDEX($B$71:$B$75,MATCH(N142,$B$71:$B$75,1)+1)-INDEX($B$71:$B$75,MATCH(N142,$B$71:$B$75,1)))</f>
        <v>2.5328356536355781</v>
      </c>
      <c r="P142" s="20" cm="1">
        <f t="array" ref="P142">INDEX(Curva_vortex[Caudal (L/s)],MATCH(O142,Curva_vortex[Altura lamina de agua H (m)],1))+(O142-INDEX(Curva_vortex[Altura lamina de agua H (m)],MATCH(O142,Curva_vortex[Altura lamina de agua H (m)],1)))*(INDEX(Curva_vortex[Caudal (L/s)],MATCH(O142,Curva_vortex[Altura lamina de agua H (m)],1)+IF(O142&gt;MAX(Curva_vortex[Altura lamina de agua H (m)]),0,1))-INDEX(Curva_vortex[Caudal (L/s)],MATCH(O142,Curva_vortex[Altura lamina de agua H (m)],1)+IF(O142&gt;MAX(Curva_vortex[Altura lamina de agua H (m)]),-1,0)))/(INDEX(Curva_vortex[Altura lamina de agua H (m)],MATCH(O142,Curva_vortex[Altura lamina de agua H (m)],1)+IF(O142&gt;MAX(Curva_vortex[Altura lamina de agua H (m)]),0,1))-INDEX(Curva_vortex[Altura lamina de agua H (m)],MATCH(O142,Curva_vortex[Altura lamina de agua H (m)],1)+IF(O142&gt;MAX(Curva_vortex[Altura lamina de agua H (m)]),-1,0)))</f>
        <v>25.328356536355777</v>
      </c>
      <c r="Q142" s="20">
        <f t="shared" si="557"/>
        <v>0</v>
      </c>
      <c r="R142" s="20" cm="1">
        <f t="array" ref="R142">INDEX(Curva_vortex[Caudal (L/s)],MATCH(O142,Curva_vortex[Altura lamina de agua H (m)],1))+(O142-INDEX(Curva_vortex[Altura lamina de agua H (m)],MATCH(O142,Curva_vortex[Altura lamina de agua H (m)],1)))*(INDEX(Curva_vortex[Caudal (L/s)],MATCH(O142,Curva_vortex[Altura lamina de agua H (m)],1)+IF(O142&gt;MAX(Curva_vortex[Altura lamina de agua H (m)]),0,1))-INDEX(Curva_vortex[Caudal (L/s)],MATCH(O142,Curva_vortex[Altura lamina de agua H (m)],1)+IF(O142&gt;MAX(Curva_vortex[Altura lamina de agua H (m)]),-1,0)))/(INDEX(Curva_vortex[Altura lamina de agua H (m)],MATCH(O142,Curva_vortex[Altura lamina de agua H (m)],1)+IF(O142&gt;MAX(Curva_vortex[Altura lamina de agua H (m)]),0,1))-INDEX(Curva_vortex[Altura lamina de agua H (m)],MATCH(O142,Curva_vortex[Altura lamina de agua H (m)],1)+IF(O142&gt;MAX(Curva_vortex[Altura lamina de agua H (m)]),-1,0)))+Q142</f>
        <v>25.328356536355777</v>
      </c>
      <c r="S142" s="20" t="str">
        <f>IF(COUNT($A$126:$A142)&lt;MATCH($E$117,R$126:R$585,0),"",ROUND(R142,2))</f>
        <v/>
      </c>
      <c r="W142" s="46">
        <v>139</v>
      </c>
      <c r="X142" s="49">
        <f t="shared" si="564"/>
        <v>695</v>
      </c>
      <c r="Y142" s="52" t="str">
        <f t="shared" si="559"/>
        <v/>
      </c>
      <c r="Z142" s="63">
        <f t="shared" si="560"/>
        <v>0</v>
      </c>
      <c r="AA142" s="50">
        <f t="shared" si="608"/>
        <v>0</v>
      </c>
      <c r="AB142" s="50">
        <v>0</v>
      </c>
      <c r="AC142" s="62">
        <f t="shared" si="565"/>
        <v>211.7758949671387</v>
      </c>
      <c r="AD142" s="54"/>
      <c r="AE142" s="46">
        <v>140</v>
      </c>
      <c r="AF142" s="51">
        <f t="shared" si="561"/>
        <v>0</v>
      </c>
      <c r="AG142" s="51">
        <f t="shared" si="570"/>
        <v>0</v>
      </c>
      <c r="AH142" s="51">
        <f t="shared" si="570"/>
        <v>0</v>
      </c>
      <c r="AI142" s="51">
        <f t="shared" si="570"/>
        <v>0</v>
      </c>
      <c r="AJ142" s="51">
        <f t="shared" si="570"/>
        <v>0</v>
      </c>
      <c r="AK142" s="51">
        <f t="shared" si="570"/>
        <v>0</v>
      </c>
      <c r="AL142" s="51">
        <f t="shared" si="570"/>
        <v>0</v>
      </c>
      <c r="AM142" s="51">
        <f t="shared" si="570"/>
        <v>0</v>
      </c>
      <c r="AN142" s="51">
        <f t="shared" si="570"/>
        <v>0</v>
      </c>
      <c r="AO142" s="51">
        <f t="shared" si="570"/>
        <v>0</v>
      </c>
      <c r="AP142" s="51">
        <f t="shared" si="570"/>
        <v>0</v>
      </c>
      <c r="AQ142" s="51">
        <f t="shared" si="571"/>
        <v>0</v>
      </c>
      <c r="AR142" s="51">
        <f t="shared" si="571"/>
        <v>0</v>
      </c>
      <c r="AS142" s="51">
        <f t="shared" si="571"/>
        <v>0</v>
      </c>
      <c r="AT142" s="51">
        <f t="shared" si="571"/>
        <v>0</v>
      </c>
      <c r="AU142" s="51">
        <f t="shared" si="571"/>
        <v>0</v>
      </c>
      <c r="AV142" s="51">
        <f t="shared" si="571"/>
        <v>0</v>
      </c>
      <c r="AW142" s="51">
        <f t="shared" si="571"/>
        <v>0</v>
      </c>
      <c r="AX142" s="51">
        <f t="shared" si="571"/>
        <v>0</v>
      </c>
      <c r="AY142" s="51">
        <f t="shared" si="571"/>
        <v>0</v>
      </c>
      <c r="AZ142" s="51">
        <f t="shared" si="571"/>
        <v>0</v>
      </c>
      <c r="BA142" s="51">
        <f t="shared" si="572"/>
        <v>0</v>
      </c>
      <c r="BB142" s="51">
        <f t="shared" si="572"/>
        <v>0</v>
      </c>
      <c r="BC142" s="51">
        <f t="shared" si="572"/>
        <v>0</v>
      </c>
      <c r="BD142" s="51">
        <f t="shared" si="572"/>
        <v>0</v>
      </c>
      <c r="BE142" s="51">
        <f t="shared" si="572"/>
        <v>0</v>
      </c>
      <c r="BF142" s="51">
        <f t="shared" si="572"/>
        <v>0</v>
      </c>
      <c r="BG142" s="51">
        <f t="shared" si="572"/>
        <v>0</v>
      </c>
      <c r="BH142" s="51">
        <f t="shared" si="572"/>
        <v>0</v>
      </c>
      <c r="BI142" s="51">
        <f t="shared" si="572"/>
        <v>0</v>
      </c>
      <c r="BJ142" s="51">
        <f t="shared" si="572"/>
        <v>0</v>
      </c>
      <c r="BK142" s="51">
        <f t="shared" si="573"/>
        <v>0</v>
      </c>
      <c r="BL142" s="51">
        <f t="shared" si="573"/>
        <v>0</v>
      </c>
      <c r="BM142" s="51">
        <f t="shared" si="573"/>
        <v>0</v>
      </c>
      <c r="BN142" s="51">
        <f t="shared" si="573"/>
        <v>0</v>
      </c>
      <c r="BO142" s="51">
        <f t="shared" si="573"/>
        <v>0</v>
      </c>
      <c r="BP142" s="51">
        <f t="shared" si="573"/>
        <v>0</v>
      </c>
      <c r="BQ142" s="51">
        <f t="shared" si="573"/>
        <v>0</v>
      </c>
      <c r="BR142" s="51">
        <f t="shared" si="573"/>
        <v>0</v>
      </c>
      <c r="BS142" s="51">
        <f t="shared" si="573"/>
        <v>0</v>
      </c>
      <c r="BT142" s="51">
        <f t="shared" si="573"/>
        <v>0</v>
      </c>
      <c r="BU142" s="51">
        <f t="shared" si="574"/>
        <v>0</v>
      </c>
      <c r="BV142" s="51">
        <f t="shared" si="574"/>
        <v>0</v>
      </c>
      <c r="BW142" s="51">
        <f t="shared" si="574"/>
        <v>0</v>
      </c>
      <c r="BX142" s="51">
        <f t="shared" si="574"/>
        <v>0</v>
      </c>
      <c r="BY142" s="51">
        <f t="shared" si="574"/>
        <v>0</v>
      </c>
      <c r="BZ142" s="51">
        <f t="shared" si="574"/>
        <v>0</v>
      </c>
      <c r="CA142" s="51">
        <f t="shared" si="574"/>
        <v>0</v>
      </c>
      <c r="CB142" s="51">
        <f t="shared" si="574"/>
        <v>0</v>
      </c>
      <c r="CC142" s="51">
        <f t="shared" si="574"/>
        <v>0</v>
      </c>
      <c r="CD142" s="51">
        <f t="shared" si="574"/>
        <v>0</v>
      </c>
      <c r="CE142" s="51">
        <f t="shared" si="575"/>
        <v>0</v>
      </c>
      <c r="CF142" s="51">
        <f t="shared" si="575"/>
        <v>0</v>
      </c>
      <c r="CG142" s="51">
        <f t="shared" si="575"/>
        <v>0</v>
      </c>
      <c r="CH142" s="51">
        <f t="shared" si="575"/>
        <v>0</v>
      </c>
      <c r="CI142" s="51">
        <f t="shared" si="575"/>
        <v>0</v>
      </c>
      <c r="CJ142" s="51">
        <f t="shared" si="575"/>
        <v>0</v>
      </c>
      <c r="CK142" s="51">
        <f t="shared" si="575"/>
        <v>0</v>
      </c>
      <c r="CL142" s="51">
        <f t="shared" si="575"/>
        <v>0</v>
      </c>
      <c r="CM142" s="51">
        <f t="shared" si="575"/>
        <v>0</v>
      </c>
      <c r="CN142" s="51">
        <f t="shared" si="575"/>
        <v>0</v>
      </c>
      <c r="CO142" s="51">
        <f t="shared" si="576"/>
        <v>0</v>
      </c>
      <c r="CP142" s="51">
        <f t="shared" si="576"/>
        <v>0</v>
      </c>
      <c r="CQ142" s="51">
        <f t="shared" si="576"/>
        <v>0</v>
      </c>
      <c r="CR142" s="51">
        <f t="shared" si="576"/>
        <v>0</v>
      </c>
      <c r="CS142" s="51">
        <f t="shared" si="576"/>
        <v>0</v>
      </c>
      <c r="CT142" s="51">
        <f t="shared" si="576"/>
        <v>0</v>
      </c>
      <c r="CU142" s="51">
        <f t="shared" si="576"/>
        <v>0</v>
      </c>
      <c r="CV142" s="51">
        <f t="shared" si="576"/>
        <v>0</v>
      </c>
      <c r="CW142" s="51">
        <f t="shared" si="576"/>
        <v>0</v>
      </c>
      <c r="CX142" s="51">
        <f t="shared" si="576"/>
        <v>0</v>
      </c>
      <c r="CY142" s="51">
        <f t="shared" si="577"/>
        <v>0</v>
      </c>
      <c r="CZ142" s="51">
        <f t="shared" si="577"/>
        <v>0</v>
      </c>
      <c r="DA142" s="51">
        <f t="shared" si="577"/>
        <v>0</v>
      </c>
      <c r="DB142" s="51">
        <f t="shared" si="577"/>
        <v>0</v>
      </c>
      <c r="DC142" s="51">
        <f t="shared" si="577"/>
        <v>0</v>
      </c>
      <c r="DD142" s="51">
        <f t="shared" si="577"/>
        <v>0</v>
      </c>
      <c r="DE142" s="51">
        <f t="shared" si="577"/>
        <v>0</v>
      </c>
      <c r="DF142" s="51">
        <f t="shared" si="577"/>
        <v>0</v>
      </c>
      <c r="DG142" s="51">
        <f t="shared" si="577"/>
        <v>0</v>
      </c>
      <c r="DH142" s="51">
        <f t="shared" si="577"/>
        <v>0</v>
      </c>
      <c r="DI142" s="51">
        <f t="shared" si="578"/>
        <v>0</v>
      </c>
      <c r="DJ142" s="51">
        <f t="shared" si="578"/>
        <v>0</v>
      </c>
      <c r="DK142" s="51">
        <f t="shared" si="578"/>
        <v>0</v>
      </c>
      <c r="DL142" s="51">
        <f t="shared" si="578"/>
        <v>0</v>
      </c>
      <c r="DM142" s="51">
        <f t="shared" si="578"/>
        <v>0</v>
      </c>
      <c r="DN142" s="51">
        <f t="shared" si="578"/>
        <v>0</v>
      </c>
      <c r="DO142" s="51">
        <f t="shared" si="578"/>
        <v>0</v>
      </c>
      <c r="DP142" s="51">
        <f t="shared" si="578"/>
        <v>0</v>
      </c>
      <c r="DQ142" s="51">
        <f t="shared" si="578"/>
        <v>0</v>
      </c>
      <c r="DR142" s="51">
        <f t="shared" si="578"/>
        <v>0</v>
      </c>
      <c r="DS142" s="51">
        <f t="shared" si="579"/>
        <v>0</v>
      </c>
      <c r="DT142" s="51">
        <f t="shared" si="579"/>
        <v>0</v>
      </c>
      <c r="DU142" s="51">
        <f t="shared" si="579"/>
        <v>0</v>
      </c>
      <c r="DV142" s="51">
        <f t="shared" si="579"/>
        <v>0</v>
      </c>
      <c r="DW142" s="51">
        <f t="shared" si="579"/>
        <v>0</v>
      </c>
      <c r="DX142" s="51">
        <f t="shared" si="579"/>
        <v>0</v>
      </c>
      <c r="DY142" s="51">
        <f t="shared" si="579"/>
        <v>0</v>
      </c>
      <c r="DZ142" s="51">
        <f t="shared" si="579"/>
        <v>0</v>
      </c>
      <c r="EA142" s="51">
        <f t="shared" si="579"/>
        <v>0</v>
      </c>
      <c r="EB142" s="51">
        <f t="shared" si="579"/>
        <v>0</v>
      </c>
      <c r="EC142" s="51">
        <f t="shared" si="580"/>
        <v>0</v>
      </c>
      <c r="ED142" s="51">
        <f t="shared" si="580"/>
        <v>0</v>
      </c>
      <c r="EE142" s="51">
        <f t="shared" si="580"/>
        <v>0</v>
      </c>
      <c r="EF142" s="51">
        <f t="shared" si="580"/>
        <v>0</v>
      </c>
      <c r="EG142" s="51">
        <f t="shared" si="580"/>
        <v>0</v>
      </c>
      <c r="EH142" s="51">
        <f t="shared" si="580"/>
        <v>0</v>
      </c>
      <c r="EI142" s="51">
        <f t="shared" si="580"/>
        <v>0</v>
      </c>
      <c r="EJ142" s="51">
        <f t="shared" si="580"/>
        <v>0</v>
      </c>
      <c r="EK142" s="51">
        <f t="shared" si="580"/>
        <v>0</v>
      </c>
      <c r="EL142" s="51">
        <f t="shared" si="580"/>
        <v>0</v>
      </c>
      <c r="EM142" s="51">
        <f t="shared" si="581"/>
        <v>0</v>
      </c>
      <c r="EN142" s="51">
        <f t="shared" si="581"/>
        <v>0</v>
      </c>
      <c r="EO142" s="51">
        <f t="shared" si="581"/>
        <v>0</v>
      </c>
      <c r="EP142" s="51">
        <f t="shared" si="581"/>
        <v>0</v>
      </c>
      <c r="EQ142" s="51">
        <f t="shared" si="581"/>
        <v>0</v>
      </c>
      <c r="ER142" s="51">
        <f t="shared" si="581"/>
        <v>0</v>
      </c>
      <c r="ES142" s="51">
        <f t="shared" si="581"/>
        <v>0</v>
      </c>
      <c r="ET142" s="51">
        <f t="shared" si="581"/>
        <v>0</v>
      </c>
      <c r="EU142" s="51">
        <f t="shared" si="581"/>
        <v>1.4372901692793086E-5</v>
      </c>
      <c r="EV142" s="51">
        <f t="shared" si="581"/>
        <v>2.7857067307628778E-5</v>
      </c>
      <c r="EW142" s="51">
        <f t="shared" si="582"/>
        <v>4.1075027703360157E-5</v>
      </c>
      <c r="EX142" s="51">
        <f t="shared" si="582"/>
        <v>5.9699549011322866E-5</v>
      </c>
      <c r="EY142" s="51">
        <f t="shared" si="582"/>
        <v>8.7540741517313391E-5</v>
      </c>
      <c r="EZ142" s="51">
        <f t="shared" si="582"/>
        <v>1.2837388479443857E-4</v>
      </c>
      <c r="FA142" s="51">
        <f t="shared" si="582"/>
        <v>1.8776725283595457E-4</v>
      </c>
      <c r="FB142" s="51">
        <f t="shared" si="582"/>
        <v>2.7490993918839258E-4</v>
      </c>
      <c r="FC142" s="51">
        <f t="shared" si="582"/>
        <v>4.0443968208431289E-4</v>
      </c>
      <c r="FD142" s="51">
        <f t="shared" si="582"/>
        <v>5.9827068957529241E-4</v>
      </c>
      <c r="FE142" s="51">
        <f t="shared" si="582"/>
        <v>8.8742146466493359E-4</v>
      </c>
      <c r="FF142" s="51">
        <f t="shared" si="582"/>
        <v>1.3138426304416823E-3</v>
      </c>
      <c r="FG142" s="51">
        <f t="shared" si="583"/>
        <v>1.9322447552118155E-3</v>
      </c>
      <c r="FH142" s="51">
        <f t="shared" si="583"/>
        <v>2.9578823769679957E-3</v>
      </c>
      <c r="FI142" s="51">
        <f t="shared" si="583"/>
        <v>4.3725776573519236E-3</v>
      </c>
      <c r="FJ142" s="51">
        <f t="shared" si="583"/>
        <v>5.6037913669719245E-3</v>
      </c>
      <c r="FK142" s="51">
        <f t="shared" si="583"/>
        <v>6.0067150249743864E-3</v>
      </c>
      <c r="FL142" s="51">
        <f t="shared" si="583"/>
        <v>5.0334268353983951E-3</v>
      </c>
      <c r="FM142" s="51">
        <f t="shared" si="583"/>
        <v>2.648818732339102E-3</v>
      </c>
      <c r="FN142" s="51">
        <f t="shared" si="583"/>
        <v>7.6072713075802073E-4</v>
      </c>
      <c r="FO142" s="51">
        <f t="shared" si="583"/>
        <v>0</v>
      </c>
      <c r="FP142" s="51">
        <f t="shared" si="583"/>
        <v>0</v>
      </c>
      <c r="FQ142" s="51">
        <f t="shared" si="584"/>
        <v>0</v>
      </c>
      <c r="FR142" s="51">
        <f t="shared" si="584"/>
        <v>0</v>
      </c>
      <c r="FS142" s="51">
        <f t="shared" si="584"/>
        <v>0</v>
      </c>
      <c r="FT142" s="51">
        <f t="shared" si="584"/>
        <v>0</v>
      </c>
      <c r="FU142" s="51">
        <f t="shared" si="584"/>
        <v>0</v>
      </c>
      <c r="FV142" s="51">
        <f t="shared" si="584"/>
        <v>0</v>
      </c>
      <c r="FW142" s="51">
        <f t="shared" si="584"/>
        <v>0</v>
      </c>
      <c r="FX142" s="51">
        <f t="shared" si="584"/>
        <v>0</v>
      </c>
      <c r="FY142" s="51">
        <f t="shared" si="584"/>
        <v>0</v>
      </c>
      <c r="FZ142" s="51">
        <f t="shared" si="584"/>
        <v>0</v>
      </c>
      <c r="GA142" s="51">
        <f t="shared" si="585"/>
        <v>0</v>
      </c>
      <c r="GB142" s="51">
        <f t="shared" si="585"/>
        <v>0</v>
      </c>
      <c r="GC142" s="51">
        <f t="shared" si="585"/>
        <v>0</v>
      </c>
      <c r="GD142" s="51">
        <f t="shared" si="585"/>
        <v>0</v>
      </c>
      <c r="GE142" s="51">
        <f t="shared" si="585"/>
        <v>0</v>
      </c>
      <c r="GF142" s="51">
        <f t="shared" si="585"/>
        <v>0</v>
      </c>
      <c r="GG142" s="51">
        <f t="shared" si="585"/>
        <v>0</v>
      </c>
      <c r="GH142" s="51">
        <f t="shared" si="585"/>
        <v>0</v>
      </c>
      <c r="GI142" s="51">
        <f t="shared" si="585"/>
        <v>0</v>
      </c>
      <c r="GJ142" s="51">
        <f t="shared" si="585"/>
        <v>0</v>
      </c>
      <c r="GK142" s="51">
        <f t="shared" si="586"/>
        <v>0</v>
      </c>
      <c r="GL142" s="51">
        <f t="shared" si="586"/>
        <v>0</v>
      </c>
      <c r="GM142" s="51">
        <f t="shared" si="586"/>
        <v>0</v>
      </c>
      <c r="GN142" s="51">
        <f t="shared" si="586"/>
        <v>0</v>
      </c>
      <c r="GO142" s="51">
        <f t="shared" si="586"/>
        <v>0</v>
      </c>
      <c r="GP142" s="51">
        <f t="shared" si="586"/>
        <v>0</v>
      </c>
      <c r="GQ142" s="51">
        <f t="shared" si="586"/>
        <v>0</v>
      </c>
      <c r="GR142" s="51">
        <f t="shared" si="586"/>
        <v>0</v>
      </c>
      <c r="GS142" s="51">
        <f t="shared" si="586"/>
        <v>0</v>
      </c>
      <c r="GT142" s="51">
        <f t="shared" si="586"/>
        <v>0</v>
      </c>
      <c r="GU142" s="51">
        <f t="shared" si="587"/>
        <v>0</v>
      </c>
      <c r="GV142" s="51">
        <f t="shared" si="587"/>
        <v>0</v>
      </c>
      <c r="GW142" s="51">
        <f t="shared" si="587"/>
        <v>0</v>
      </c>
      <c r="GX142" s="51">
        <f t="shared" si="587"/>
        <v>0</v>
      </c>
      <c r="GY142" s="51">
        <f t="shared" si="587"/>
        <v>0</v>
      </c>
      <c r="GZ142" s="51">
        <f t="shared" si="587"/>
        <v>0</v>
      </c>
      <c r="HA142" s="51">
        <f t="shared" si="587"/>
        <v>0</v>
      </c>
      <c r="HB142" s="51">
        <f t="shared" si="587"/>
        <v>0</v>
      </c>
      <c r="HC142" s="51">
        <f t="shared" si="587"/>
        <v>0</v>
      </c>
      <c r="HD142" s="51">
        <f t="shared" si="587"/>
        <v>0</v>
      </c>
      <c r="HE142" s="51">
        <f t="shared" si="588"/>
        <v>0</v>
      </c>
      <c r="HF142" s="51">
        <f t="shared" si="588"/>
        <v>0</v>
      </c>
      <c r="HG142" s="51">
        <f t="shared" si="588"/>
        <v>0</v>
      </c>
      <c r="HH142" s="51">
        <f t="shared" si="588"/>
        <v>0</v>
      </c>
      <c r="HI142" s="51">
        <f t="shared" si="588"/>
        <v>0</v>
      </c>
      <c r="HJ142" s="51">
        <f t="shared" si="588"/>
        <v>0</v>
      </c>
      <c r="HK142" s="51">
        <f t="shared" si="588"/>
        <v>0</v>
      </c>
      <c r="HL142" s="51">
        <f t="shared" si="588"/>
        <v>0</v>
      </c>
      <c r="HM142" s="51">
        <f t="shared" si="588"/>
        <v>0</v>
      </c>
      <c r="HN142" s="51">
        <f t="shared" si="588"/>
        <v>0</v>
      </c>
      <c r="HO142" s="51">
        <f t="shared" si="588"/>
        <v>0</v>
      </c>
      <c r="HP142" s="51">
        <f t="shared" si="588"/>
        <v>0</v>
      </c>
      <c r="HR142" s="46">
        <v>139</v>
      </c>
      <c r="HS142" s="49">
        <f t="shared" si="566"/>
        <v>695</v>
      </c>
      <c r="HT142" s="52" t="str">
        <f t="shared" si="567"/>
        <v/>
      </c>
      <c r="HU142" s="63">
        <f t="shared" si="568"/>
        <v>0</v>
      </c>
      <c r="HV142" s="50">
        <f t="shared" si="609"/>
        <v>0</v>
      </c>
      <c r="HW142" s="50" t="str">
        <f t="shared" si="562"/>
        <v>11:35</v>
      </c>
      <c r="HX142" s="50">
        <v>0</v>
      </c>
      <c r="HY142" s="62">
        <f>HY141+HX142*Escenario1!$D$15*0.06</f>
        <v>468.72665229745769</v>
      </c>
      <c r="HZ142" s="50">
        <f t="shared" si="569"/>
        <v>0</v>
      </c>
      <c r="IA142" s="64">
        <f>IA141+HZ142*Escenario1!$D$15*0.06</f>
        <v>258.16395932323189</v>
      </c>
      <c r="IB142" s="54"/>
      <c r="IC142" s="47">
        <v>140</v>
      </c>
      <c r="ID142" s="48">
        <f t="shared" si="563"/>
        <v>0</v>
      </c>
      <c r="IE142" s="48">
        <f t="shared" si="589"/>
        <v>0</v>
      </c>
      <c r="IF142" s="48">
        <f t="shared" si="589"/>
        <v>0</v>
      </c>
      <c r="IG142" s="48">
        <f t="shared" si="589"/>
        <v>0</v>
      </c>
      <c r="IH142" s="48">
        <f t="shared" si="589"/>
        <v>0</v>
      </c>
      <c r="II142" s="48">
        <f t="shared" si="589"/>
        <v>0</v>
      </c>
      <c r="IJ142" s="48">
        <f t="shared" si="589"/>
        <v>0</v>
      </c>
      <c r="IK142" s="48">
        <f t="shared" si="589"/>
        <v>0</v>
      </c>
      <c r="IL142" s="48">
        <f t="shared" si="589"/>
        <v>0</v>
      </c>
      <c r="IM142" s="48">
        <f t="shared" si="589"/>
        <v>0</v>
      </c>
      <c r="IN142" s="48">
        <f t="shared" si="589"/>
        <v>0</v>
      </c>
      <c r="IO142" s="48">
        <f t="shared" si="590"/>
        <v>0</v>
      </c>
      <c r="IP142" s="48">
        <f t="shared" si="590"/>
        <v>0</v>
      </c>
      <c r="IQ142" s="48">
        <f t="shared" si="590"/>
        <v>0</v>
      </c>
      <c r="IR142" s="48">
        <f t="shared" si="590"/>
        <v>0</v>
      </c>
      <c r="IS142" s="48">
        <f t="shared" si="590"/>
        <v>0</v>
      </c>
      <c r="IT142" s="48">
        <f t="shared" si="590"/>
        <v>0</v>
      </c>
      <c r="IU142" s="48">
        <f t="shared" si="590"/>
        <v>0</v>
      </c>
      <c r="IV142" s="48">
        <f t="shared" si="590"/>
        <v>0</v>
      </c>
      <c r="IW142" s="48">
        <f t="shared" si="590"/>
        <v>0</v>
      </c>
      <c r="IX142" s="48">
        <f t="shared" si="590"/>
        <v>0</v>
      </c>
      <c r="IY142" s="48">
        <f t="shared" si="591"/>
        <v>0</v>
      </c>
      <c r="IZ142" s="48">
        <f t="shared" si="591"/>
        <v>0</v>
      </c>
      <c r="JA142" s="48">
        <f t="shared" si="591"/>
        <v>0</v>
      </c>
      <c r="JB142" s="48">
        <f t="shared" si="591"/>
        <v>0</v>
      </c>
      <c r="JC142" s="48">
        <f t="shared" si="591"/>
        <v>0</v>
      </c>
      <c r="JD142" s="48">
        <f t="shared" si="591"/>
        <v>0</v>
      </c>
      <c r="JE142" s="48">
        <f t="shared" si="591"/>
        <v>0</v>
      </c>
      <c r="JF142" s="48">
        <f t="shared" si="591"/>
        <v>0</v>
      </c>
      <c r="JG142" s="48">
        <f t="shared" si="591"/>
        <v>0</v>
      </c>
      <c r="JH142" s="48">
        <f t="shared" si="591"/>
        <v>0</v>
      </c>
      <c r="JI142" s="48">
        <f t="shared" si="592"/>
        <v>0</v>
      </c>
      <c r="JJ142" s="48">
        <f t="shared" si="592"/>
        <v>0</v>
      </c>
      <c r="JK142" s="48">
        <f t="shared" si="592"/>
        <v>0</v>
      </c>
      <c r="JL142" s="48">
        <f t="shared" si="592"/>
        <v>0</v>
      </c>
      <c r="JM142" s="48">
        <f t="shared" si="592"/>
        <v>0</v>
      </c>
      <c r="JN142" s="48">
        <f t="shared" si="592"/>
        <v>0</v>
      </c>
      <c r="JO142" s="48">
        <f t="shared" si="592"/>
        <v>0</v>
      </c>
      <c r="JP142" s="48">
        <f t="shared" si="592"/>
        <v>0</v>
      </c>
      <c r="JQ142" s="48">
        <f t="shared" si="592"/>
        <v>0</v>
      </c>
      <c r="JR142" s="48">
        <f t="shared" si="592"/>
        <v>0</v>
      </c>
      <c r="JS142" s="48">
        <f t="shared" si="593"/>
        <v>0</v>
      </c>
      <c r="JT142" s="48">
        <f t="shared" si="593"/>
        <v>0</v>
      </c>
      <c r="JU142" s="48">
        <f t="shared" si="593"/>
        <v>0</v>
      </c>
      <c r="JV142" s="48">
        <f t="shared" si="593"/>
        <v>0</v>
      </c>
      <c r="JW142" s="48">
        <f t="shared" si="593"/>
        <v>0</v>
      </c>
      <c r="JX142" s="48">
        <f t="shared" si="593"/>
        <v>0</v>
      </c>
      <c r="JY142" s="48">
        <f t="shared" si="593"/>
        <v>0</v>
      </c>
      <c r="JZ142" s="48">
        <f t="shared" si="593"/>
        <v>0</v>
      </c>
      <c r="KA142" s="48">
        <f t="shared" si="593"/>
        <v>0</v>
      </c>
      <c r="KB142" s="48">
        <f t="shared" si="593"/>
        <v>0</v>
      </c>
      <c r="KC142" s="48">
        <f t="shared" si="594"/>
        <v>0</v>
      </c>
      <c r="KD142" s="48">
        <f t="shared" si="594"/>
        <v>0</v>
      </c>
      <c r="KE142" s="48">
        <f t="shared" si="594"/>
        <v>0</v>
      </c>
      <c r="KF142" s="48">
        <f t="shared" si="594"/>
        <v>0</v>
      </c>
      <c r="KG142" s="48">
        <f t="shared" si="594"/>
        <v>0</v>
      </c>
      <c r="KH142" s="48">
        <f t="shared" si="594"/>
        <v>0</v>
      </c>
      <c r="KI142" s="48">
        <f t="shared" si="594"/>
        <v>0</v>
      </c>
      <c r="KJ142" s="48">
        <f t="shared" si="594"/>
        <v>0</v>
      </c>
      <c r="KK142" s="48">
        <f t="shared" si="594"/>
        <v>0</v>
      </c>
      <c r="KL142" s="48">
        <f t="shared" si="594"/>
        <v>0</v>
      </c>
      <c r="KM142" s="48">
        <f t="shared" si="595"/>
        <v>0</v>
      </c>
      <c r="KN142" s="48">
        <f t="shared" si="595"/>
        <v>0</v>
      </c>
      <c r="KO142" s="48">
        <f t="shared" si="595"/>
        <v>0</v>
      </c>
      <c r="KP142" s="48">
        <f t="shared" si="595"/>
        <v>0</v>
      </c>
      <c r="KQ142" s="48">
        <f t="shared" si="595"/>
        <v>0</v>
      </c>
      <c r="KR142" s="48">
        <f t="shared" si="595"/>
        <v>0</v>
      </c>
      <c r="KS142" s="48">
        <f t="shared" si="595"/>
        <v>0</v>
      </c>
      <c r="KT142" s="48">
        <f t="shared" si="595"/>
        <v>0</v>
      </c>
      <c r="KU142" s="48">
        <f t="shared" si="595"/>
        <v>0</v>
      </c>
      <c r="KV142" s="48">
        <f t="shared" si="595"/>
        <v>0</v>
      </c>
      <c r="KW142" s="48">
        <f t="shared" si="596"/>
        <v>0</v>
      </c>
      <c r="KX142" s="48">
        <f t="shared" si="596"/>
        <v>0</v>
      </c>
      <c r="KY142" s="48">
        <f t="shared" si="596"/>
        <v>0</v>
      </c>
      <c r="KZ142" s="48">
        <f t="shared" si="596"/>
        <v>0</v>
      </c>
      <c r="LA142" s="48">
        <f t="shared" si="596"/>
        <v>0</v>
      </c>
      <c r="LB142" s="48">
        <f t="shared" si="596"/>
        <v>0</v>
      </c>
      <c r="LC142" s="48">
        <f t="shared" si="596"/>
        <v>0</v>
      </c>
      <c r="LD142" s="48">
        <f t="shared" si="596"/>
        <v>0</v>
      </c>
      <c r="LE142" s="48">
        <f t="shared" si="596"/>
        <v>0</v>
      </c>
      <c r="LF142" s="48">
        <f t="shared" si="596"/>
        <v>0</v>
      </c>
      <c r="LG142" s="48">
        <f t="shared" si="597"/>
        <v>0</v>
      </c>
      <c r="LH142" s="48">
        <f t="shared" si="597"/>
        <v>0</v>
      </c>
      <c r="LI142" s="48">
        <f t="shared" si="597"/>
        <v>0</v>
      </c>
      <c r="LJ142" s="48">
        <f t="shared" si="597"/>
        <v>0</v>
      </c>
      <c r="LK142" s="48">
        <f t="shared" si="597"/>
        <v>0</v>
      </c>
      <c r="LL142" s="48">
        <f t="shared" si="597"/>
        <v>0</v>
      </c>
      <c r="LM142" s="48">
        <f t="shared" si="597"/>
        <v>0</v>
      </c>
      <c r="LN142" s="48">
        <f t="shared" si="597"/>
        <v>0</v>
      </c>
      <c r="LO142" s="48">
        <f t="shared" si="597"/>
        <v>0</v>
      </c>
      <c r="LP142" s="48">
        <f t="shared" si="597"/>
        <v>0</v>
      </c>
      <c r="LQ142" s="48">
        <f t="shared" si="598"/>
        <v>0</v>
      </c>
      <c r="LR142" s="48">
        <f t="shared" si="598"/>
        <v>0</v>
      </c>
      <c r="LS142" s="48">
        <f t="shared" si="598"/>
        <v>0</v>
      </c>
      <c r="LT142" s="48">
        <f t="shared" si="598"/>
        <v>0</v>
      </c>
      <c r="LU142" s="48">
        <f t="shared" si="598"/>
        <v>0</v>
      </c>
      <c r="LV142" s="48">
        <f t="shared" si="598"/>
        <v>0</v>
      </c>
      <c r="LW142" s="48">
        <f t="shared" si="598"/>
        <v>0</v>
      </c>
      <c r="LX142" s="48">
        <f t="shared" si="598"/>
        <v>0</v>
      </c>
      <c r="LY142" s="48">
        <f t="shared" si="598"/>
        <v>0</v>
      </c>
      <c r="LZ142" s="48">
        <f t="shared" si="598"/>
        <v>0</v>
      </c>
      <c r="MA142" s="48">
        <f t="shared" si="599"/>
        <v>0</v>
      </c>
      <c r="MB142" s="48">
        <f t="shared" si="599"/>
        <v>0</v>
      </c>
      <c r="MC142" s="48">
        <f t="shared" si="599"/>
        <v>0</v>
      </c>
      <c r="MD142" s="48">
        <f t="shared" si="599"/>
        <v>0</v>
      </c>
      <c r="ME142" s="48">
        <f t="shared" si="599"/>
        <v>0</v>
      </c>
      <c r="MF142" s="48">
        <f t="shared" si="599"/>
        <v>0</v>
      </c>
      <c r="MG142" s="48">
        <f t="shared" si="599"/>
        <v>0</v>
      </c>
      <c r="MH142" s="48">
        <f t="shared" si="599"/>
        <v>0</v>
      </c>
      <c r="MI142" s="48">
        <f t="shared" si="599"/>
        <v>0</v>
      </c>
      <c r="MJ142" s="48">
        <f t="shared" si="599"/>
        <v>0</v>
      </c>
      <c r="MK142" s="48">
        <f t="shared" si="600"/>
        <v>0</v>
      </c>
      <c r="ML142" s="48">
        <f t="shared" si="600"/>
        <v>0</v>
      </c>
      <c r="MM142" s="48">
        <f t="shared" si="600"/>
        <v>0</v>
      </c>
      <c r="MN142" s="48">
        <f t="shared" si="600"/>
        <v>0</v>
      </c>
      <c r="MO142" s="48">
        <f t="shared" si="600"/>
        <v>0</v>
      </c>
      <c r="MP142" s="48">
        <f t="shared" si="600"/>
        <v>0</v>
      </c>
      <c r="MQ142" s="48">
        <f t="shared" si="600"/>
        <v>0</v>
      </c>
      <c r="MR142" s="48">
        <f t="shared" si="600"/>
        <v>0</v>
      </c>
      <c r="MS142" s="48">
        <f t="shared" si="600"/>
        <v>0</v>
      </c>
      <c r="MT142" s="48">
        <f t="shared" si="600"/>
        <v>0</v>
      </c>
      <c r="MU142" s="48">
        <f t="shared" si="601"/>
        <v>0</v>
      </c>
      <c r="MV142" s="48">
        <f t="shared" si="601"/>
        <v>0</v>
      </c>
      <c r="MW142" s="48">
        <f t="shared" si="601"/>
        <v>0</v>
      </c>
      <c r="MX142" s="48">
        <f t="shared" si="601"/>
        <v>0</v>
      </c>
      <c r="MY142" s="48">
        <f t="shared" si="601"/>
        <v>0</v>
      </c>
      <c r="MZ142" s="48">
        <f t="shared" si="601"/>
        <v>0</v>
      </c>
      <c r="NA142" s="48">
        <f t="shared" si="601"/>
        <v>0</v>
      </c>
      <c r="NB142" s="48">
        <f t="shared" si="601"/>
        <v>0</v>
      </c>
      <c r="NC142" s="48">
        <f t="shared" si="601"/>
        <v>0</v>
      </c>
      <c r="ND142" s="48">
        <f t="shared" si="601"/>
        <v>4.4751983576649488E-5</v>
      </c>
      <c r="NE142" s="48">
        <f t="shared" si="602"/>
        <v>1.1151658490373781E-4</v>
      </c>
      <c r="NF142" s="48">
        <f t="shared" si="602"/>
        <v>2.5595687974807398E-4</v>
      </c>
      <c r="NG142" s="48">
        <f t="shared" si="602"/>
        <v>5.8604981628922268E-4</v>
      </c>
      <c r="NH142" s="48">
        <f t="shared" si="602"/>
        <v>1.3658629589843377E-3</v>
      </c>
      <c r="NI142" s="48">
        <f t="shared" si="602"/>
        <v>3.2093238342923826E-3</v>
      </c>
      <c r="NJ142" s="48">
        <f t="shared" si="602"/>
        <v>7.8504339864859992E-3</v>
      </c>
      <c r="NK142" s="48">
        <f t="shared" si="602"/>
        <v>1.2976985830460603E-2</v>
      </c>
      <c r="NL142" s="48">
        <f t="shared" si="602"/>
        <v>6.7154609757989992E-3</v>
      </c>
      <c r="NM142" s="48">
        <f t="shared" si="602"/>
        <v>0</v>
      </c>
      <c r="NN142" s="48">
        <f t="shared" si="602"/>
        <v>0</v>
      </c>
      <c r="NO142" s="48">
        <f t="shared" si="603"/>
        <v>0</v>
      </c>
      <c r="NP142" s="48">
        <f t="shared" si="603"/>
        <v>0</v>
      </c>
      <c r="NQ142" s="48">
        <f t="shared" si="603"/>
        <v>0</v>
      </c>
      <c r="NR142" s="48">
        <f t="shared" si="603"/>
        <v>0</v>
      </c>
      <c r="NS142" s="48">
        <f t="shared" si="603"/>
        <v>0</v>
      </c>
      <c r="NT142" s="48">
        <f t="shared" si="603"/>
        <v>0</v>
      </c>
      <c r="NU142" s="48">
        <f t="shared" si="603"/>
        <v>0</v>
      </c>
      <c r="NV142" s="48">
        <f t="shared" si="603"/>
        <v>0</v>
      </c>
      <c r="NW142" s="48">
        <f t="shared" si="603"/>
        <v>0</v>
      </c>
      <c r="NX142" s="48">
        <f t="shared" si="603"/>
        <v>0</v>
      </c>
      <c r="NY142" s="48">
        <f t="shared" si="604"/>
        <v>0</v>
      </c>
      <c r="NZ142" s="48">
        <f t="shared" si="604"/>
        <v>0</v>
      </c>
      <c r="OA142" s="48">
        <f t="shared" si="604"/>
        <v>0</v>
      </c>
      <c r="OB142" s="48">
        <f t="shared" si="604"/>
        <v>0</v>
      </c>
      <c r="OC142" s="48">
        <f t="shared" si="604"/>
        <v>0</v>
      </c>
      <c r="OD142" s="48">
        <f t="shared" si="604"/>
        <v>0</v>
      </c>
      <c r="OE142" s="48">
        <f t="shared" si="604"/>
        <v>0</v>
      </c>
      <c r="OF142" s="48">
        <f t="shared" si="604"/>
        <v>0</v>
      </c>
      <c r="OG142" s="48">
        <f t="shared" si="604"/>
        <v>0</v>
      </c>
      <c r="OH142" s="48">
        <f t="shared" si="604"/>
        <v>0</v>
      </c>
      <c r="OI142" s="48">
        <f t="shared" si="605"/>
        <v>0</v>
      </c>
      <c r="OJ142" s="48">
        <f t="shared" si="605"/>
        <v>0</v>
      </c>
      <c r="OK142" s="48">
        <f t="shared" si="605"/>
        <v>0</v>
      </c>
      <c r="OL142" s="48">
        <f t="shared" si="605"/>
        <v>0</v>
      </c>
      <c r="OM142" s="48">
        <f t="shared" si="605"/>
        <v>0</v>
      </c>
      <c r="ON142" s="48">
        <f t="shared" si="605"/>
        <v>0</v>
      </c>
      <c r="OO142" s="48">
        <f t="shared" si="605"/>
        <v>0</v>
      </c>
      <c r="OP142" s="48">
        <f t="shared" si="605"/>
        <v>0</v>
      </c>
      <c r="OQ142" s="48">
        <f t="shared" si="605"/>
        <v>0</v>
      </c>
      <c r="OR142" s="48">
        <f t="shared" si="605"/>
        <v>0</v>
      </c>
      <c r="OS142" s="48">
        <f t="shared" si="606"/>
        <v>0</v>
      </c>
      <c r="OT142" s="48">
        <f t="shared" si="606"/>
        <v>0</v>
      </c>
      <c r="OU142" s="48">
        <f t="shared" si="606"/>
        <v>0</v>
      </c>
      <c r="OV142" s="48">
        <f t="shared" si="606"/>
        <v>0</v>
      </c>
      <c r="OW142" s="48">
        <f t="shared" si="606"/>
        <v>0</v>
      </c>
      <c r="OX142" s="48">
        <f t="shared" si="606"/>
        <v>0</v>
      </c>
      <c r="OY142" s="48">
        <f t="shared" si="606"/>
        <v>0</v>
      </c>
      <c r="OZ142" s="48">
        <f t="shared" si="606"/>
        <v>0</v>
      </c>
      <c r="PA142" s="48">
        <f t="shared" si="606"/>
        <v>0</v>
      </c>
      <c r="PB142" s="48">
        <f t="shared" si="606"/>
        <v>0</v>
      </c>
      <c r="PC142" s="48">
        <f t="shared" si="607"/>
        <v>0</v>
      </c>
      <c r="PD142" s="48">
        <f t="shared" si="607"/>
        <v>0</v>
      </c>
      <c r="PE142" s="48">
        <f t="shared" si="607"/>
        <v>0</v>
      </c>
      <c r="PF142" s="48">
        <f t="shared" si="607"/>
        <v>0</v>
      </c>
      <c r="PG142" s="48">
        <f t="shared" si="607"/>
        <v>0</v>
      </c>
      <c r="PH142" s="48">
        <f t="shared" si="607"/>
        <v>0</v>
      </c>
      <c r="PI142" s="48">
        <f t="shared" si="607"/>
        <v>0</v>
      </c>
      <c r="PJ142" s="48">
        <f t="shared" si="607"/>
        <v>0</v>
      </c>
      <c r="PK142" s="48">
        <f t="shared" si="607"/>
        <v>0</v>
      </c>
      <c r="PL142" s="48">
        <f t="shared" si="607"/>
        <v>0</v>
      </c>
      <c r="PM142" s="48">
        <f t="shared" si="607"/>
        <v>0</v>
      </c>
      <c r="PN142" s="48">
        <f t="shared" si="607"/>
        <v>0</v>
      </c>
    </row>
    <row r="143" spans="1:430" x14ac:dyDescent="0.3">
      <c r="A143" s="67">
        <f>A142+Escenario1!$D$15</f>
        <v>85</v>
      </c>
      <c r="B143" s="20">
        <f>IF(HX20&lt;0,0,Escenario1!HX20)</f>
        <v>35.931972661408729</v>
      </c>
      <c r="C143" s="20">
        <f t="shared" si="558"/>
        <v>18.895276399251198</v>
      </c>
      <c r="D143" s="20">
        <f t="shared" si="552"/>
        <v>10.779591798422619</v>
      </c>
      <c r="E143" s="20">
        <f>ROUND(IF($A143=0,0,$D143+E142-IF($A142=0,0,L142*($A143-$A142)*0.06)),4)</f>
        <v>108.61279999999999</v>
      </c>
      <c r="F143" s="11" cm="1">
        <f t="array" ref="F143">INDEX($A$71:$A$75,MATCH(E143,$B$71:$B$75,1))+(E143-INDEX($B$71:$B$75,MATCH(E143,$B$71:$B$75,1)))*(INDEX($A$71:$A$75,MATCH(E143,$B$71:$B$75,1)+IF(E143&gt;MAX($B$71:$B$75),0,1))-INDEX($A$71:$A$75,MATCH(E143,$B$71:$B$75,1)+IF(E143&gt;MAX($B$71:$B$75),1,0)))/(INDEX($B$71:$B$75,MATCH(E143,$B$71:$B$75,1)+IF(E143&gt;MAX($B$71:$B$75),0,1))-INDEX($B$71:$B$75,MATCH(E143,$B$71:$B$75,1)+IF(E143&gt;MAX($B$71:$B$75),-1,0)))</f>
        <v>1.086128</v>
      </c>
      <c r="G143" s="59">
        <f t="shared" si="553"/>
        <v>53.02439995173642</v>
      </c>
      <c r="H143" s="59">
        <f t="shared" si="554"/>
        <v>0</v>
      </c>
      <c r="I143" s="59">
        <f t="shared" si="555"/>
        <v>0</v>
      </c>
      <c r="J143" s="20">
        <f t="shared" si="556"/>
        <v>53.02439995173642</v>
      </c>
      <c r="K143" s="20">
        <f>IF(OR($H$79&lt;=0,F143-$H$79&lt;=0),0,2/3*(0.602+0.0832*(F143-$H$79)/$H$79)*$I$79*SQRT(2*9.81)*(F143-$H$79+0.0012)^(3/2))*1000</f>
        <v>0</v>
      </c>
      <c r="L143" s="20">
        <f>IF((G143+H143+I143+K143)*($A144-$A143)*0.06&gt;E143,E143/($A144-$A143)/0.06,G143+H143+I143+K143)</f>
        <v>53.02439995173642</v>
      </c>
      <c r="M143" s="20">
        <f>IF(COUNT($A$126:$A143)&lt;MATCH($E$84,L$126:L$585,0),"",ROUND(L143,2))</f>
        <v>53.02</v>
      </c>
      <c r="N143" s="20">
        <f>IF($A143=0,0,$D143+N142-IF($A142=0,0,R142*($A143-$A142)*0.06))</f>
        <v>256.46465020107371</v>
      </c>
      <c r="O143" s="11" cm="1">
        <f t="array" ref="O143">INDEX($A$71:$A$75,MATCH(N143,$B$71:$B$75,1))+(N143-INDEX($B$71:$B$75,MATCH(N143,$B$71:$B$75,1)))*(INDEX($A$71:$A$75,MATCH(N143,$B$71:$B$75,1)+1)-INDEX($A$71:$A$75,MATCH(N143,$B$71:$B$75,1)))/(INDEX($B$71:$B$75,MATCH(N143,$B$71:$B$75,1)+1)-INDEX($B$71:$B$75,MATCH(N143,$B$71:$B$75,1)))</f>
        <v>2.5646465020107372</v>
      </c>
      <c r="P143" s="20" cm="1">
        <f t="array" ref="P143">INDEX(Curva_vortex[Caudal (L/s)],MATCH(O143,Curva_vortex[Altura lamina de agua H (m)],1))+(O143-INDEX(Curva_vortex[Altura lamina de agua H (m)],MATCH(O143,Curva_vortex[Altura lamina de agua H (m)],1)))*(INDEX(Curva_vortex[Caudal (L/s)],MATCH(O143,Curva_vortex[Altura lamina de agua H (m)],1)+IF(O143&gt;MAX(Curva_vortex[Altura lamina de agua H (m)]),0,1))-INDEX(Curva_vortex[Caudal (L/s)],MATCH(O143,Curva_vortex[Altura lamina de agua H (m)],1)+IF(O143&gt;MAX(Curva_vortex[Altura lamina de agua H (m)]),-1,0)))/(INDEX(Curva_vortex[Altura lamina de agua H (m)],MATCH(O143,Curva_vortex[Altura lamina de agua H (m)],1)+IF(O143&gt;MAX(Curva_vortex[Altura lamina de agua H (m)]),0,1))-INDEX(Curva_vortex[Altura lamina de agua H (m)],MATCH(O143,Curva_vortex[Altura lamina de agua H (m)],1)+IF(O143&gt;MAX(Curva_vortex[Altura lamina de agua H (m)]),-1,0)))</f>
        <v>25.646465020107367</v>
      </c>
      <c r="Q143" s="20">
        <f t="shared" si="557"/>
        <v>0</v>
      </c>
      <c r="R143" s="20" cm="1">
        <f t="array" ref="R143">INDEX(Curva_vortex[Caudal (L/s)],MATCH(O143,Curva_vortex[Altura lamina de agua H (m)],1))+(O143-INDEX(Curva_vortex[Altura lamina de agua H (m)],MATCH(O143,Curva_vortex[Altura lamina de agua H (m)],1)))*(INDEX(Curva_vortex[Caudal (L/s)],MATCH(O143,Curva_vortex[Altura lamina de agua H (m)],1)+IF(O143&gt;MAX(Curva_vortex[Altura lamina de agua H (m)]),0,1))-INDEX(Curva_vortex[Caudal (L/s)],MATCH(O143,Curva_vortex[Altura lamina de agua H (m)],1)+IF(O143&gt;MAX(Curva_vortex[Altura lamina de agua H (m)]),-1,0)))/(INDEX(Curva_vortex[Altura lamina de agua H (m)],MATCH(O143,Curva_vortex[Altura lamina de agua H (m)],1)+IF(O143&gt;MAX(Curva_vortex[Altura lamina de agua H (m)]),0,1))-INDEX(Curva_vortex[Altura lamina de agua H (m)],MATCH(O143,Curva_vortex[Altura lamina de agua H (m)],1)+IF(O143&gt;MAX(Curva_vortex[Altura lamina de agua H (m)]),-1,0)))+Q143</f>
        <v>25.646465020107367</v>
      </c>
      <c r="S143" s="20" t="str">
        <f>IF(COUNT($A$126:$A143)&lt;MATCH($E$117,R$126:R$585,0),"",ROUND(R143,2))</f>
        <v/>
      </c>
      <c r="W143" s="46">
        <v>140</v>
      </c>
      <c r="X143" s="49">
        <f t="shared" si="564"/>
        <v>700</v>
      </c>
      <c r="Y143" s="52" t="str">
        <f t="shared" si="559"/>
        <v/>
      </c>
      <c r="Z143" s="63">
        <f t="shared" si="560"/>
        <v>0</v>
      </c>
      <c r="AA143" s="50">
        <f t="shared" si="608"/>
        <v>0</v>
      </c>
      <c r="AB143" s="50">
        <v>0</v>
      </c>
      <c r="AC143" s="62">
        <f t="shared" si="565"/>
        <v>211.7758949671387</v>
      </c>
      <c r="AD143" s="54"/>
      <c r="AE143" s="46">
        <v>141</v>
      </c>
      <c r="AF143" s="51">
        <f t="shared" si="561"/>
        <v>0</v>
      </c>
      <c r="AG143" s="51">
        <f t="shared" si="570"/>
        <v>0</v>
      </c>
      <c r="AH143" s="51">
        <f t="shared" si="570"/>
        <v>0</v>
      </c>
      <c r="AI143" s="51">
        <f t="shared" si="570"/>
        <v>0</v>
      </c>
      <c r="AJ143" s="51">
        <f t="shared" si="570"/>
        <v>0</v>
      </c>
      <c r="AK143" s="51">
        <f t="shared" si="570"/>
        <v>0</v>
      </c>
      <c r="AL143" s="51">
        <f t="shared" si="570"/>
        <v>0</v>
      </c>
      <c r="AM143" s="51">
        <f t="shared" si="570"/>
        <v>0</v>
      </c>
      <c r="AN143" s="51">
        <f t="shared" si="570"/>
        <v>0</v>
      </c>
      <c r="AO143" s="51">
        <f t="shared" si="570"/>
        <v>0</v>
      </c>
      <c r="AP143" s="51">
        <f t="shared" si="570"/>
        <v>0</v>
      </c>
      <c r="AQ143" s="51">
        <f t="shared" si="571"/>
        <v>0</v>
      </c>
      <c r="AR143" s="51">
        <f t="shared" si="571"/>
        <v>0</v>
      </c>
      <c r="AS143" s="51">
        <f t="shared" si="571"/>
        <v>0</v>
      </c>
      <c r="AT143" s="51">
        <f t="shared" si="571"/>
        <v>0</v>
      </c>
      <c r="AU143" s="51">
        <f t="shared" si="571"/>
        <v>0</v>
      </c>
      <c r="AV143" s="51">
        <f t="shared" si="571"/>
        <v>0</v>
      </c>
      <c r="AW143" s="51">
        <f t="shared" si="571"/>
        <v>0</v>
      </c>
      <c r="AX143" s="51">
        <f t="shared" si="571"/>
        <v>0</v>
      </c>
      <c r="AY143" s="51">
        <f t="shared" si="571"/>
        <v>0</v>
      </c>
      <c r="AZ143" s="51">
        <f t="shared" si="571"/>
        <v>0</v>
      </c>
      <c r="BA143" s="51">
        <f t="shared" si="572"/>
        <v>0</v>
      </c>
      <c r="BB143" s="51">
        <f t="shared" si="572"/>
        <v>0</v>
      </c>
      <c r="BC143" s="51">
        <f t="shared" si="572"/>
        <v>0</v>
      </c>
      <c r="BD143" s="51">
        <f t="shared" si="572"/>
        <v>0</v>
      </c>
      <c r="BE143" s="51">
        <f t="shared" si="572"/>
        <v>0</v>
      </c>
      <c r="BF143" s="51">
        <f t="shared" si="572"/>
        <v>0</v>
      </c>
      <c r="BG143" s="51">
        <f t="shared" si="572"/>
        <v>0</v>
      </c>
      <c r="BH143" s="51">
        <f t="shared" si="572"/>
        <v>0</v>
      </c>
      <c r="BI143" s="51">
        <f t="shared" si="572"/>
        <v>0</v>
      </c>
      <c r="BJ143" s="51">
        <f t="shared" si="572"/>
        <v>0</v>
      </c>
      <c r="BK143" s="51">
        <f t="shared" si="573"/>
        <v>0</v>
      </c>
      <c r="BL143" s="51">
        <f t="shared" si="573"/>
        <v>0</v>
      </c>
      <c r="BM143" s="51">
        <f t="shared" si="573"/>
        <v>0</v>
      </c>
      <c r="BN143" s="51">
        <f t="shared" si="573"/>
        <v>0</v>
      </c>
      <c r="BO143" s="51">
        <f t="shared" si="573"/>
        <v>0</v>
      </c>
      <c r="BP143" s="51">
        <f t="shared" si="573"/>
        <v>0</v>
      </c>
      <c r="BQ143" s="51">
        <f t="shared" si="573"/>
        <v>0</v>
      </c>
      <c r="BR143" s="51">
        <f t="shared" si="573"/>
        <v>0</v>
      </c>
      <c r="BS143" s="51">
        <f t="shared" si="573"/>
        <v>0</v>
      </c>
      <c r="BT143" s="51">
        <f t="shared" si="573"/>
        <v>0</v>
      </c>
      <c r="BU143" s="51">
        <f t="shared" si="574"/>
        <v>0</v>
      </c>
      <c r="BV143" s="51">
        <f t="shared" si="574"/>
        <v>0</v>
      </c>
      <c r="BW143" s="51">
        <f t="shared" si="574"/>
        <v>0</v>
      </c>
      <c r="BX143" s="51">
        <f t="shared" si="574"/>
        <v>0</v>
      </c>
      <c r="BY143" s="51">
        <f t="shared" si="574"/>
        <v>0</v>
      </c>
      <c r="BZ143" s="51">
        <f t="shared" si="574"/>
        <v>0</v>
      </c>
      <c r="CA143" s="51">
        <f t="shared" si="574"/>
        <v>0</v>
      </c>
      <c r="CB143" s="51">
        <f t="shared" si="574"/>
        <v>0</v>
      </c>
      <c r="CC143" s="51">
        <f t="shared" si="574"/>
        <v>0</v>
      </c>
      <c r="CD143" s="51">
        <f t="shared" si="574"/>
        <v>0</v>
      </c>
      <c r="CE143" s="51">
        <f t="shared" si="575"/>
        <v>0</v>
      </c>
      <c r="CF143" s="51">
        <f t="shared" si="575"/>
        <v>0</v>
      </c>
      <c r="CG143" s="51">
        <f t="shared" si="575"/>
        <v>0</v>
      </c>
      <c r="CH143" s="51">
        <f t="shared" si="575"/>
        <v>0</v>
      </c>
      <c r="CI143" s="51">
        <f t="shared" si="575"/>
        <v>0</v>
      </c>
      <c r="CJ143" s="51">
        <f t="shared" si="575"/>
        <v>0</v>
      </c>
      <c r="CK143" s="51">
        <f t="shared" si="575"/>
        <v>0</v>
      </c>
      <c r="CL143" s="51">
        <f t="shared" si="575"/>
        <v>0</v>
      </c>
      <c r="CM143" s="51">
        <f t="shared" si="575"/>
        <v>0</v>
      </c>
      <c r="CN143" s="51">
        <f t="shared" si="575"/>
        <v>0</v>
      </c>
      <c r="CO143" s="51">
        <f t="shared" si="576"/>
        <v>0</v>
      </c>
      <c r="CP143" s="51">
        <f t="shared" si="576"/>
        <v>0</v>
      </c>
      <c r="CQ143" s="51">
        <f t="shared" si="576"/>
        <v>0</v>
      </c>
      <c r="CR143" s="51">
        <f t="shared" si="576"/>
        <v>0</v>
      </c>
      <c r="CS143" s="51">
        <f t="shared" si="576"/>
        <v>0</v>
      </c>
      <c r="CT143" s="51">
        <f t="shared" si="576"/>
        <v>0</v>
      </c>
      <c r="CU143" s="51">
        <f t="shared" si="576"/>
        <v>0</v>
      </c>
      <c r="CV143" s="51">
        <f t="shared" si="576"/>
        <v>0</v>
      </c>
      <c r="CW143" s="51">
        <f t="shared" si="576"/>
        <v>0</v>
      </c>
      <c r="CX143" s="51">
        <f t="shared" si="576"/>
        <v>0</v>
      </c>
      <c r="CY143" s="51">
        <f t="shared" si="577"/>
        <v>0</v>
      </c>
      <c r="CZ143" s="51">
        <f t="shared" si="577"/>
        <v>0</v>
      </c>
      <c r="DA143" s="51">
        <f t="shared" si="577"/>
        <v>0</v>
      </c>
      <c r="DB143" s="51">
        <f t="shared" si="577"/>
        <v>0</v>
      </c>
      <c r="DC143" s="51">
        <f t="shared" si="577"/>
        <v>0</v>
      </c>
      <c r="DD143" s="51">
        <f t="shared" si="577"/>
        <v>0</v>
      </c>
      <c r="DE143" s="51">
        <f t="shared" si="577"/>
        <v>0</v>
      </c>
      <c r="DF143" s="51">
        <f t="shared" si="577"/>
        <v>0</v>
      </c>
      <c r="DG143" s="51">
        <f t="shared" si="577"/>
        <v>0</v>
      </c>
      <c r="DH143" s="51">
        <f t="shared" si="577"/>
        <v>0</v>
      </c>
      <c r="DI143" s="51">
        <f t="shared" si="578"/>
        <v>0</v>
      </c>
      <c r="DJ143" s="51">
        <f t="shared" si="578"/>
        <v>0</v>
      </c>
      <c r="DK143" s="51">
        <f t="shared" si="578"/>
        <v>0</v>
      </c>
      <c r="DL143" s="51">
        <f t="shared" si="578"/>
        <v>0</v>
      </c>
      <c r="DM143" s="51">
        <f t="shared" si="578"/>
        <v>0</v>
      </c>
      <c r="DN143" s="51">
        <f t="shared" si="578"/>
        <v>0</v>
      </c>
      <c r="DO143" s="51">
        <f t="shared" si="578"/>
        <v>0</v>
      </c>
      <c r="DP143" s="51">
        <f t="shared" si="578"/>
        <v>0</v>
      </c>
      <c r="DQ143" s="51">
        <f t="shared" si="578"/>
        <v>0</v>
      </c>
      <c r="DR143" s="51">
        <f t="shared" si="578"/>
        <v>0</v>
      </c>
      <c r="DS143" s="51">
        <f t="shared" si="579"/>
        <v>0</v>
      </c>
      <c r="DT143" s="51">
        <f t="shared" si="579"/>
        <v>0</v>
      </c>
      <c r="DU143" s="51">
        <f t="shared" si="579"/>
        <v>0</v>
      </c>
      <c r="DV143" s="51">
        <f t="shared" si="579"/>
        <v>0</v>
      </c>
      <c r="DW143" s="51">
        <f t="shared" si="579"/>
        <v>0</v>
      </c>
      <c r="DX143" s="51">
        <f t="shared" si="579"/>
        <v>0</v>
      </c>
      <c r="DY143" s="51">
        <f t="shared" si="579"/>
        <v>0</v>
      </c>
      <c r="DZ143" s="51">
        <f t="shared" si="579"/>
        <v>0</v>
      </c>
      <c r="EA143" s="51">
        <f t="shared" si="579"/>
        <v>0</v>
      </c>
      <c r="EB143" s="51">
        <f t="shared" si="579"/>
        <v>0</v>
      </c>
      <c r="EC143" s="51">
        <f t="shared" si="580"/>
        <v>0</v>
      </c>
      <c r="ED143" s="51">
        <f t="shared" si="580"/>
        <v>0</v>
      </c>
      <c r="EE143" s="51">
        <f t="shared" si="580"/>
        <v>0</v>
      </c>
      <c r="EF143" s="51">
        <f t="shared" si="580"/>
        <v>0</v>
      </c>
      <c r="EG143" s="51">
        <f t="shared" si="580"/>
        <v>0</v>
      </c>
      <c r="EH143" s="51">
        <f t="shared" si="580"/>
        <v>0</v>
      </c>
      <c r="EI143" s="51">
        <f t="shared" si="580"/>
        <v>0</v>
      </c>
      <c r="EJ143" s="51">
        <f t="shared" si="580"/>
        <v>0</v>
      </c>
      <c r="EK143" s="51">
        <f t="shared" si="580"/>
        <v>0</v>
      </c>
      <c r="EL143" s="51">
        <f t="shared" si="580"/>
        <v>0</v>
      </c>
      <c r="EM143" s="51">
        <f t="shared" si="581"/>
        <v>0</v>
      </c>
      <c r="EN143" s="51">
        <f t="shared" si="581"/>
        <v>0</v>
      </c>
      <c r="EO143" s="51">
        <f t="shared" si="581"/>
        <v>0</v>
      </c>
      <c r="EP143" s="51">
        <f t="shared" si="581"/>
        <v>0</v>
      </c>
      <c r="EQ143" s="51">
        <f t="shared" si="581"/>
        <v>0</v>
      </c>
      <c r="ER143" s="51">
        <f t="shared" si="581"/>
        <v>0</v>
      </c>
      <c r="ES143" s="51">
        <f t="shared" si="581"/>
        <v>0</v>
      </c>
      <c r="ET143" s="51">
        <f t="shared" si="581"/>
        <v>0</v>
      </c>
      <c r="EU143" s="51">
        <f t="shared" si="581"/>
        <v>0</v>
      </c>
      <c r="EV143" s="51">
        <f t="shared" si="581"/>
        <v>1.4372901692793086E-5</v>
      </c>
      <c r="EW143" s="51">
        <f t="shared" si="582"/>
        <v>2.7857067307628778E-5</v>
      </c>
      <c r="EX143" s="51">
        <f t="shared" si="582"/>
        <v>4.1075027703360157E-5</v>
      </c>
      <c r="EY143" s="51">
        <f t="shared" si="582"/>
        <v>5.9699549011322866E-5</v>
      </c>
      <c r="EZ143" s="51">
        <f t="shared" si="582"/>
        <v>8.7540741517313391E-5</v>
      </c>
      <c r="FA143" s="51">
        <f t="shared" si="582"/>
        <v>1.2837388479443857E-4</v>
      </c>
      <c r="FB143" s="51">
        <f t="shared" si="582"/>
        <v>1.8776725283595457E-4</v>
      </c>
      <c r="FC143" s="51">
        <f t="shared" si="582"/>
        <v>2.7490993918839258E-4</v>
      </c>
      <c r="FD143" s="51">
        <f t="shared" si="582"/>
        <v>4.0443968208431289E-4</v>
      </c>
      <c r="FE143" s="51">
        <f t="shared" si="582"/>
        <v>5.9827068957529241E-4</v>
      </c>
      <c r="FF143" s="51">
        <f t="shared" si="582"/>
        <v>8.8742146466493359E-4</v>
      </c>
      <c r="FG143" s="51">
        <f t="shared" si="583"/>
        <v>1.3138426304416823E-3</v>
      </c>
      <c r="FH143" s="51">
        <f t="shared" si="583"/>
        <v>1.9322447552118155E-3</v>
      </c>
      <c r="FI143" s="51">
        <f t="shared" si="583"/>
        <v>2.9578823769679957E-3</v>
      </c>
      <c r="FJ143" s="51">
        <f t="shared" si="583"/>
        <v>4.3725776573519236E-3</v>
      </c>
      <c r="FK143" s="51">
        <f t="shared" si="583"/>
        <v>5.6037913669719245E-3</v>
      </c>
      <c r="FL143" s="51">
        <f t="shared" si="583"/>
        <v>6.0067150249743864E-3</v>
      </c>
      <c r="FM143" s="51">
        <f t="shared" si="583"/>
        <v>5.0334268353983951E-3</v>
      </c>
      <c r="FN143" s="51">
        <f t="shared" si="583"/>
        <v>2.648818732339102E-3</v>
      </c>
      <c r="FO143" s="51">
        <f t="shared" si="583"/>
        <v>7.6072713075802073E-4</v>
      </c>
      <c r="FP143" s="51">
        <f t="shared" si="583"/>
        <v>0</v>
      </c>
      <c r="FQ143" s="51">
        <f t="shared" si="584"/>
        <v>0</v>
      </c>
      <c r="FR143" s="51">
        <f t="shared" si="584"/>
        <v>0</v>
      </c>
      <c r="FS143" s="51">
        <f t="shared" si="584"/>
        <v>0</v>
      </c>
      <c r="FT143" s="51">
        <f t="shared" si="584"/>
        <v>0</v>
      </c>
      <c r="FU143" s="51">
        <f t="shared" si="584"/>
        <v>0</v>
      </c>
      <c r="FV143" s="51">
        <f t="shared" si="584"/>
        <v>0</v>
      </c>
      <c r="FW143" s="51">
        <f t="shared" si="584"/>
        <v>0</v>
      </c>
      <c r="FX143" s="51">
        <f t="shared" si="584"/>
        <v>0</v>
      </c>
      <c r="FY143" s="51">
        <f t="shared" si="584"/>
        <v>0</v>
      </c>
      <c r="FZ143" s="51">
        <f t="shared" si="584"/>
        <v>0</v>
      </c>
      <c r="GA143" s="51">
        <f t="shared" si="585"/>
        <v>0</v>
      </c>
      <c r="GB143" s="51">
        <f t="shared" si="585"/>
        <v>0</v>
      </c>
      <c r="GC143" s="51">
        <f t="shared" si="585"/>
        <v>0</v>
      </c>
      <c r="GD143" s="51">
        <f t="shared" si="585"/>
        <v>0</v>
      </c>
      <c r="GE143" s="51">
        <f t="shared" si="585"/>
        <v>0</v>
      </c>
      <c r="GF143" s="51">
        <f t="shared" si="585"/>
        <v>0</v>
      </c>
      <c r="GG143" s="51">
        <f t="shared" si="585"/>
        <v>0</v>
      </c>
      <c r="GH143" s="51">
        <f t="shared" si="585"/>
        <v>0</v>
      </c>
      <c r="GI143" s="51">
        <f t="shared" si="585"/>
        <v>0</v>
      </c>
      <c r="GJ143" s="51">
        <f t="shared" si="585"/>
        <v>0</v>
      </c>
      <c r="GK143" s="51">
        <f t="shared" si="586"/>
        <v>0</v>
      </c>
      <c r="GL143" s="51">
        <f t="shared" si="586"/>
        <v>0</v>
      </c>
      <c r="GM143" s="51">
        <f t="shared" si="586"/>
        <v>0</v>
      </c>
      <c r="GN143" s="51">
        <f t="shared" si="586"/>
        <v>0</v>
      </c>
      <c r="GO143" s="51">
        <f t="shared" si="586"/>
        <v>0</v>
      </c>
      <c r="GP143" s="51">
        <f t="shared" si="586"/>
        <v>0</v>
      </c>
      <c r="GQ143" s="51">
        <f t="shared" si="586"/>
        <v>0</v>
      </c>
      <c r="GR143" s="51">
        <f t="shared" si="586"/>
        <v>0</v>
      </c>
      <c r="GS143" s="51">
        <f t="shared" si="586"/>
        <v>0</v>
      </c>
      <c r="GT143" s="51">
        <f t="shared" si="586"/>
        <v>0</v>
      </c>
      <c r="GU143" s="51">
        <f t="shared" si="587"/>
        <v>0</v>
      </c>
      <c r="GV143" s="51">
        <f t="shared" si="587"/>
        <v>0</v>
      </c>
      <c r="GW143" s="51">
        <f t="shared" si="587"/>
        <v>0</v>
      </c>
      <c r="GX143" s="51">
        <f t="shared" si="587"/>
        <v>0</v>
      </c>
      <c r="GY143" s="51">
        <f t="shared" si="587"/>
        <v>0</v>
      </c>
      <c r="GZ143" s="51">
        <f t="shared" si="587"/>
        <v>0</v>
      </c>
      <c r="HA143" s="51">
        <f t="shared" si="587"/>
        <v>0</v>
      </c>
      <c r="HB143" s="51">
        <f t="shared" si="587"/>
        <v>0</v>
      </c>
      <c r="HC143" s="51">
        <f t="shared" si="587"/>
        <v>0</v>
      </c>
      <c r="HD143" s="51">
        <f t="shared" si="587"/>
        <v>0</v>
      </c>
      <c r="HE143" s="51">
        <f t="shared" si="588"/>
        <v>0</v>
      </c>
      <c r="HF143" s="51">
        <f t="shared" si="588"/>
        <v>0</v>
      </c>
      <c r="HG143" s="51">
        <f t="shared" si="588"/>
        <v>0</v>
      </c>
      <c r="HH143" s="51">
        <f t="shared" si="588"/>
        <v>0</v>
      </c>
      <c r="HI143" s="51">
        <f t="shared" si="588"/>
        <v>0</v>
      </c>
      <c r="HJ143" s="51">
        <f t="shared" si="588"/>
        <v>0</v>
      </c>
      <c r="HK143" s="51">
        <f t="shared" si="588"/>
        <v>0</v>
      </c>
      <c r="HL143" s="51">
        <f t="shared" si="588"/>
        <v>0</v>
      </c>
      <c r="HM143" s="51">
        <f t="shared" si="588"/>
        <v>0</v>
      </c>
      <c r="HN143" s="51">
        <f t="shared" si="588"/>
        <v>0</v>
      </c>
      <c r="HO143" s="51">
        <f t="shared" si="588"/>
        <v>0</v>
      </c>
      <c r="HP143" s="51">
        <f t="shared" si="588"/>
        <v>0</v>
      </c>
      <c r="HR143" s="46">
        <v>140</v>
      </c>
      <c r="HS143" s="49">
        <f t="shared" si="566"/>
        <v>700</v>
      </c>
      <c r="HT143" s="52" t="str">
        <f t="shared" si="567"/>
        <v/>
      </c>
      <c r="HU143" s="63">
        <f t="shared" si="568"/>
        <v>0</v>
      </c>
      <c r="HV143" s="50">
        <f t="shared" si="609"/>
        <v>0</v>
      </c>
      <c r="HW143" s="50" t="str">
        <f t="shared" si="562"/>
        <v>11:40</v>
      </c>
      <c r="HX143" s="50">
        <v>0</v>
      </c>
      <c r="HY143" s="62">
        <f>HY142+HX143*Escenario1!$D$15*0.06</f>
        <v>468.72665229745769</v>
      </c>
      <c r="HZ143" s="50">
        <f t="shared" si="569"/>
        <v>0</v>
      </c>
      <c r="IA143" s="64">
        <f>IA142+HZ143*Escenario1!$D$15*0.06</f>
        <v>258.16395932323189</v>
      </c>
      <c r="IB143" s="54"/>
      <c r="IC143" s="47">
        <v>141</v>
      </c>
      <c r="ID143" s="48">
        <f t="shared" si="563"/>
        <v>0</v>
      </c>
      <c r="IE143" s="48">
        <f t="shared" si="589"/>
        <v>0</v>
      </c>
      <c r="IF143" s="48">
        <f t="shared" si="589"/>
        <v>0</v>
      </c>
      <c r="IG143" s="48">
        <f t="shared" si="589"/>
        <v>0</v>
      </c>
      <c r="IH143" s="48">
        <f t="shared" si="589"/>
        <v>0</v>
      </c>
      <c r="II143" s="48">
        <f t="shared" si="589"/>
        <v>0</v>
      </c>
      <c r="IJ143" s="48">
        <f t="shared" si="589"/>
        <v>0</v>
      </c>
      <c r="IK143" s="48">
        <f t="shared" si="589"/>
        <v>0</v>
      </c>
      <c r="IL143" s="48">
        <f t="shared" si="589"/>
        <v>0</v>
      </c>
      <c r="IM143" s="48">
        <f t="shared" si="589"/>
        <v>0</v>
      </c>
      <c r="IN143" s="48">
        <f t="shared" si="589"/>
        <v>0</v>
      </c>
      <c r="IO143" s="48">
        <f t="shared" si="590"/>
        <v>0</v>
      </c>
      <c r="IP143" s="48">
        <f t="shared" si="590"/>
        <v>0</v>
      </c>
      <c r="IQ143" s="48">
        <f t="shared" si="590"/>
        <v>0</v>
      </c>
      <c r="IR143" s="48">
        <f t="shared" si="590"/>
        <v>0</v>
      </c>
      <c r="IS143" s="48">
        <f t="shared" si="590"/>
        <v>0</v>
      </c>
      <c r="IT143" s="48">
        <f t="shared" si="590"/>
        <v>0</v>
      </c>
      <c r="IU143" s="48">
        <f t="shared" si="590"/>
        <v>0</v>
      </c>
      <c r="IV143" s="48">
        <f t="shared" si="590"/>
        <v>0</v>
      </c>
      <c r="IW143" s="48">
        <f t="shared" si="590"/>
        <v>0</v>
      </c>
      <c r="IX143" s="48">
        <f t="shared" si="590"/>
        <v>0</v>
      </c>
      <c r="IY143" s="48">
        <f t="shared" si="591"/>
        <v>0</v>
      </c>
      <c r="IZ143" s="48">
        <f t="shared" si="591"/>
        <v>0</v>
      </c>
      <c r="JA143" s="48">
        <f t="shared" si="591"/>
        <v>0</v>
      </c>
      <c r="JB143" s="48">
        <f t="shared" si="591"/>
        <v>0</v>
      </c>
      <c r="JC143" s="48">
        <f t="shared" si="591"/>
        <v>0</v>
      </c>
      <c r="JD143" s="48">
        <f t="shared" si="591"/>
        <v>0</v>
      </c>
      <c r="JE143" s="48">
        <f t="shared" si="591"/>
        <v>0</v>
      </c>
      <c r="JF143" s="48">
        <f t="shared" si="591"/>
        <v>0</v>
      </c>
      <c r="JG143" s="48">
        <f t="shared" si="591"/>
        <v>0</v>
      </c>
      <c r="JH143" s="48">
        <f t="shared" si="591"/>
        <v>0</v>
      </c>
      <c r="JI143" s="48">
        <f t="shared" si="592"/>
        <v>0</v>
      </c>
      <c r="JJ143" s="48">
        <f t="shared" si="592"/>
        <v>0</v>
      </c>
      <c r="JK143" s="48">
        <f t="shared" si="592"/>
        <v>0</v>
      </c>
      <c r="JL143" s="48">
        <f t="shared" si="592"/>
        <v>0</v>
      </c>
      <c r="JM143" s="48">
        <f t="shared" si="592"/>
        <v>0</v>
      </c>
      <c r="JN143" s="48">
        <f t="shared" si="592"/>
        <v>0</v>
      </c>
      <c r="JO143" s="48">
        <f t="shared" si="592"/>
        <v>0</v>
      </c>
      <c r="JP143" s="48">
        <f t="shared" si="592"/>
        <v>0</v>
      </c>
      <c r="JQ143" s="48">
        <f t="shared" si="592"/>
        <v>0</v>
      </c>
      <c r="JR143" s="48">
        <f t="shared" si="592"/>
        <v>0</v>
      </c>
      <c r="JS143" s="48">
        <f t="shared" si="593"/>
        <v>0</v>
      </c>
      <c r="JT143" s="48">
        <f t="shared" si="593"/>
        <v>0</v>
      </c>
      <c r="JU143" s="48">
        <f t="shared" si="593"/>
        <v>0</v>
      </c>
      <c r="JV143" s="48">
        <f t="shared" si="593"/>
        <v>0</v>
      </c>
      <c r="JW143" s="48">
        <f t="shared" si="593"/>
        <v>0</v>
      </c>
      <c r="JX143" s="48">
        <f t="shared" si="593"/>
        <v>0</v>
      </c>
      <c r="JY143" s="48">
        <f t="shared" si="593"/>
        <v>0</v>
      </c>
      <c r="JZ143" s="48">
        <f t="shared" si="593"/>
        <v>0</v>
      </c>
      <c r="KA143" s="48">
        <f t="shared" si="593"/>
        <v>0</v>
      </c>
      <c r="KB143" s="48">
        <f t="shared" si="593"/>
        <v>0</v>
      </c>
      <c r="KC143" s="48">
        <f t="shared" si="594"/>
        <v>0</v>
      </c>
      <c r="KD143" s="48">
        <f t="shared" si="594"/>
        <v>0</v>
      </c>
      <c r="KE143" s="48">
        <f t="shared" si="594"/>
        <v>0</v>
      </c>
      <c r="KF143" s="48">
        <f t="shared" si="594"/>
        <v>0</v>
      </c>
      <c r="KG143" s="48">
        <f t="shared" si="594"/>
        <v>0</v>
      </c>
      <c r="KH143" s="48">
        <f t="shared" si="594"/>
        <v>0</v>
      </c>
      <c r="KI143" s="48">
        <f t="shared" si="594"/>
        <v>0</v>
      </c>
      <c r="KJ143" s="48">
        <f t="shared" si="594"/>
        <v>0</v>
      </c>
      <c r="KK143" s="48">
        <f t="shared" si="594"/>
        <v>0</v>
      </c>
      <c r="KL143" s="48">
        <f t="shared" si="594"/>
        <v>0</v>
      </c>
      <c r="KM143" s="48">
        <f t="shared" si="595"/>
        <v>0</v>
      </c>
      <c r="KN143" s="48">
        <f t="shared" si="595"/>
        <v>0</v>
      </c>
      <c r="KO143" s="48">
        <f t="shared" si="595"/>
        <v>0</v>
      </c>
      <c r="KP143" s="48">
        <f t="shared" si="595"/>
        <v>0</v>
      </c>
      <c r="KQ143" s="48">
        <f t="shared" si="595"/>
        <v>0</v>
      </c>
      <c r="KR143" s="48">
        <f t="shared" si="595"/>
        <v>0</v>
      </c>
      <c r="KS143" s="48">
        <f t="shared" si="595"/>
        <v>0</v>
      </c>
      <c r="KT143" s="48">
        <f t="shared" si="595"/>
        <v>0</v>
      </c>
      <c r="KU143" s="48">
        <f t="shared" si="595"/>
        <v>0</v>
      </c>
      <c r="KV143" s="48">
        <f t="shared" si="595"/>
        <v>0</v>
      </c>
      <c r="KW143" s="48">
        <f t="shared" si="596"/>
        <v>0</v>
      </c>
      <c r="KX143" s="48">
        <f t="shared" si="596"/>
        <v>0</v>
      </c>
      <c r="KY143" s="48">
        <f t="shared" si="596"/>
        <v>0</v>
      </c>
      <c r="KZ143" s="48">
        <f t="shared" si="596"/>
        <v>0</v>
      </c>
      <c r="LA143" s="48">
        <f t="shared" si="596"/>
        <v>0</v>
      </c>
      <c r="LB143" s="48">
        <f t="shared" si="596"/>
        <v>0</v>
      </c>
      <c r="LC143" s="48">
        <f t="shared" si="596"/>
        <v>0</v>
      </c>
      <c r="LD143" s="48">
        <f t="shared" si="596"/>
        <v>0</v>
      </c>
      <c r="LE143" s="48">
        <f t="shared" si="596"/>
        <v>0</v>
      </c>
      <c r="LF143" s="48">
        <f t="shared" si="596"/>
        <v>0</v>
      </c>
      <c r="LG143" s="48">
        <f t="shared" si="597"/>
        <v>0</v>
      </c>
      <c r="LH143" s="48">
        <f t="shared" si="597"/>
        <v>0</v>
      </c>
      <c r="LI143" s="48">
        <f t="shared" si="597"/>
        <v>0</v>
      </c>
      <c r="LJ143" s="48">
        <f t="shared" si="597"/>
        <v>0</v>
      </c>
      <c r="LK143" s="48">
        <f t="shared" si="597"/>
        <v>0</v>
      </c>
      <c r="LL143" s="48">
        <f t="shared" si="597"/>
        <v>0</v>
      </c>
      <c r="LM143" s="48">
        <f t="shared" si="597"/>
        <v>0</v>
      </c>
      <c r="LN143" s="48">
        <f t="shared" si="597"/>
        <v>0</v>
      </c>
      <c r="LO143" s="48">
        <f t="shared" si="597"/>
        <v>0</v>
      </c>
      <c r="LP143" s="48">
        <f t="shared" si="597"/>
        <v>0</v>
      </c>
      <c r="LQ143" s="48">
        <f t="shared" si="598"/>
        <v>0</v>
      </c>
      <c r="LR143" s="48">
        <f t="shared" si="598"/>
        <v>0</v>
      </c>
      <c r="LS143" s="48">
        <f t="shared" si="598"/>
        <v>0</v>
      </c>
      <c r="LT143" s="48">
        <f t="shared" si="598"/>
        <v>0</v>
      </c>
      <c r="LU143" s="48">
        <f t="shared" si="598"/>
        <v>0</v>
      </c>
      <c r="LV143" s="48">
        <f t="shared" si="598"/>
        <v>0</v>
      </c>
      <c r="LW143" s="48">
        <f t="shared" si="598"/>
        <v>0</v>
      </c>
      <c r="LX143" s="48">
        <f t="shared" si="598"/>
        <v>0</v>
      </c>
      <c r="LY143" s="48">
        <f t="shared" si="598"/>
        <v>0</v>
      </c>
      <c r="LZ143" s="48">
        <f t="shared" si="598"/>
        <v>0</v>
      </c>
      <c r="MA143" s="48">
        <f t="shared" si="599"/>
        <v>0</v>
      </c>
      <c r="MB143" s="48">
        <f t="shared" si="599"/>
        <v>0</v>
      </c>
      <c r="MC143" s="48">
        <f t="shared" si="599"/>
        <v>0</v>
      </c>
      <c r="MD143" s="48">
        <f t="shared" si="599"/>
        <v>0</v>
      </c>
      <c r="ME143" s="48">
        <f t="shared" si="599"/>
        <v>0</v>
      </c>
      <c r="MF143" s="48">
        <f t="shared" si="599"/>
        <v>0</v>
      </c>
      <c r="MG143" s="48">
        <f t="shared" si="599"/>
        <v>0</v>
      </c>
      <c r="MH143" s="48">
        <f t="shared" si="599"/>
        <v>0</v>
      </c>
      <c r="MI143" s="48">
        <f t="shared" si="599"/>
        <v>0</v>
      </c>
      <c r="MJ143" s="48">
        <f t="shared" si="599"/>
        <v>0</v>
      </c>
      <c r="MK143" s="48">
        <f t="shared" si="600"/>
        <v>0</v>
      </c>
      <c r="ML143" s="48">
        <f t="shared" si="600"/>
        <v>0</v>
      </c>
      <c r="MM143" s="48">
        <f t="shared" si="600"/>
        <v>0</v>
      </c>
      <c r="MN143" s="48">
        <f t="shared" si="600"/>
        <v>0</v>
      </c>
      <c r="MO143" s="48">
        <f t="shared" si="600"/>
        <v>0</v>
      </c>
      <c r="MP143" s="48">
        <f t="shared" si="600"/>
        <v>0</v>
      </c>
      <c r="MQ143" s="48">
        <f t="shared" si="600"/>
        <v>0</v>
      </c>
      <c r="MR143" s="48">
        <f t="shared" si="600"/>
        <v>0</v>
      </c>
      <c r="MS143" s="48">
        <f t="shared" si="600"/>
        <v>0</v>
      </c>
      <c r="MT143" s="48">
        <f t="shared" si="600"/>
        <v>0</v>
      </c>
      <c r="MU143" s="48">
        <f t="shared" si="601"/>
        <v>0</v>
      </c>
      <c r="MV143" s="48">
        <f t="shared" si="601"/>
        <v>0</v>
      </c>
      <c r="MW143" s="48">
        <f t="shared" si="601"/>
        <v>0</v>
      </c>
      <c r="MX143" s="48">
        <f t="shared" si="601"/>
        <v>0</v>
      </c>
      <c r="MY143" s="48">
        <f t="shared" si="601"/>
        <v>0</v>
      </c>
      <c r="MZ143" s="48">
        <f t="shared" si="601"/>
        <v>0</v>
      </c>
      <c r="NA143" s="48">
        <f t="shared" si="601"/>
        <v>0</v>
      </c>
      <c r="NB143" s="48">
        <f t="shared" si="601"/>
        <v>0</v>
      </c>
      <c r="NC143" s="48">
        <f t="shared" si="601"/>
        <v>0</v>
      </c>
      <c r="ND143" s="48">
        <f t="shared" si="601"/>
        <v>0</v>
      </c>
      <c r="NE143" s="48">
        <f t="shared" si="602"/>
        <v>4.4751983576649488E-5</v>
      </c>
      <c r="NF143" s="48">
        <f t="shared" si="602"/>
        <v>1.1151658490373781E-4</v>
      </c>
      <c r="NG143" s="48">
        <f t="shared" si="602"/>
        <v>2.5595687974807398E-4</v>
      </c>
      <c r="NH143" s="48">
        <f t="shared" si="602"/>
        <v>5.8604981628922268E-4</v>
      </c>
      <c r="NI143" s="48">
        <f t="shared" si="602"/>
        <v>1.3658629589843377E-3</v>
      </c>
      <c r="NJ143" s="48">
        <f t="shared" si="602"/>
        <v>3.2093238342923826E-3</v>
      </c>
      <c r="NK143" s="48">
        <f t="shared" si="602"/>
        <v>7.8504339864859992E-3</v>
      </c>
      <c r="NL143" s="48">
        <f t="shared" si="602"/>
        <v>1.2976985830460603E-2</v>
      </c>
      <c r="NM143" s="48">
        <f t="shared" si="602"/>
        <v>6.7154609757989992E-3</v>
      </c>
      <c r="NN143" s="48">
        <f t="shared" si="602"/>
        <v>0</v>
      </c>
      <c r="NO143" s="48">
        <f t="shared" si="603"/>
        <v>0</v>
      </c>
      <c r="NP143" s="48">
        <f t="shared" si="603"/>
        <v>0</v>
      </c>
      <c r="NQ143" s="48">
        <f t="shared" si="603"/>
        <v>0</v>
      </c>
      <c r="NR143" s="48">
        <f t="shared" si="603"/>
        <v>0</v>
      </c>
      <c r="NS143" s="48">
        <f t="shared" si="603"/>
        <v>0</v>
      </c>
      <c r="NT143" s="48">
        <f t="shared" si="603"/>
        <v>0</v>
      </c>
      <c r="NU143" s="48">
        <f t="shared" si="603"/>
        <v>0</v>
      </c>
      <c r="NV143" s="48">
        <f t="shared" si="603"/>
        <v>0</v>
      </c>
      <c r="NW143" s="48">
        <f t="shared" si="603"/>
        <v>0</v>
      </c>
      <c r="NX143" s="48">
        <f t="shared" si="603"/>
        <v>0</v>
      </c>
      <c r="NY143" s="48">
        <f t="shared" si="604"/>
        <v>0</v>
      </c>
      <c r="NZ143" s="48">
        <f t="shared" si="604"/>
        <v>0</v>
      </c>
      <c r="OA143" s="48">
        <f t="shared" si="604"/>
        <v>0</v>
      </c>
      <c r="OB143" s="48">
        <f t="shared" si="604"/>
        <v>0</v>
      </c>
      <c r="OC143" s="48">
        <f t="shared" si="604"/>
        <v>0</v>
      </c>
      <c r="OD143" s="48">
        <f t="shared" si="604"/>
        <v>0</v>
      </c>
      <c r="OE143" s="48">
        <f t="shared" si="604"/>
        <v>0</v>
      </c>
      <c r="OF143" s="48">
        <f t="shared" si="604"/>
        <v>0</v>
      </c>
      <c r="OG143" s="48">
        <f t="shared" si="604"/>
        <v>0</v>
      </c>
      <c r="OH143" s="48">
        <f t="shared" si="604"/>
        <v>0</v>
      </c>
      <c r="OI143" s="48">
        <f t="shared" si="605"/>
        <v>0</v>
      </c>
      <c r="OJ143" s="48">
        <f t="shared" si="605"/>
        <v>0</v>
      </c>
      <c r="OK143" s="48">
        <f t="shared" si="605"/>
        <v>0</v>
      </c>
      <c r="OL143" s="48">
        <f t="shared" si="605"/>
        <v>0</v>
      </c>
      <c r="OM143" s="48">
        <f t="shared" si="605"/>
        <v>0</v>
      </c>
      <c r="ON143" s="48">
        <f t="shared" si="605"/>
        <v>0</v>
      </c>
      <c r="OO143" s="48">
        <f t="shared" si="605"/>
        <v>0</v>
      </c>
      <c r="OP143" s="48">
        <f t="shared" si="605"/>
        <v>0</v>
      </c>
      <c r="OQ143" s="48">
        <f t="shared" si="605"/>
        <v>0</v>
      </c>
      <c r="OR143" s="48">
        <f t="shared" si="605"/>
        <v>0</v>
      </c>
      <c r="OS143" s="48">
        <f t="shared" si="606"/>
        <v>0</v>
      </c>
      <c r="OT143" s="48">
        <f t="shared" si="606"/>
        <v>0</v>
      </c>
      <c r="OU143" s="48">
        <f t="shared" si="606"/>
        <v>0</v>
      </c>
      <c r="OV143" s="48">
        <f t="shared" si="606"/>
        <v>0</v>
      </c>
      <c r="OW143" s="48">
        <f t="shared" si="606"/>
        <v>0</v>
      </c>
      <c r="OX143" s="48">
        <f t="shared" si="606"/>
        <v>0</v>
      </c>
      <c r="OY143" s="48">
        <f t="shared" si="606"/>
        <v>0</v>
      </c>
      <c r="OZ143" s="48">
        <f t="shared" si="606"/>
        <v>0</v>
      </c>
      <c r="PA143" s="48">
        <f t="shared" si="606"/>
        <v>0</v>
      </c>
      <c r="PB143" s="48">
        <f t="shared" si="606"/>
        <v>0</v>
      </c>
      <c r="PC143" s="48">
        <f t="shared" si="607"/>
        <v>0</v>
      </c>
      <c r="PD143" s="48">
        <f t="shared" si="607"/>
        <v>0</v>
      </c>
      <c r="PE143" s="48">
        <f t="shared" si="607"/>
        <v>0</v>
      </c>
      <c r="PF143" s="48">
        <f t="shared" si="607"/>
        <v>0</v>
      </c>
      <c r="PG143" s="48">
        <f t="shared" si="607"/>
        <v>0</v>
      </c>
      <c r="PH143" s="48">
        <f t="shared" si="607"/>
        <v>0</v>
      </c>
      <c r="PI143" s="48">
        <f t="shared" si="607"/>
        <v>0</v>
      </c>
      <c r="PJ143" s="48">
        <f t="shared" si="607"/>
        <v>0</v>
      </c>
      <c r="PK143" s="48">
        <f t="shared" si="607"/>
        <v>0</v>
      </c>
      <c r="PL143" s="48">
        <f t="shared" si="607"/>
        <v>0</v>
      </c>
      <c r="PM143" s="48">
        <f t="shared" si="607"/>
        <v>0</v>
      </c>
      <c r="PN143" s="48">
        <f t="shared" si="607"/>
        <v>0</v>
      </c>
    </row>
    <row r="144" spans="1:430" x14ac:dyDescent="0.3">
      <c r="A144" s="67">
        <f>A143+Escenario1!$D$15</f>
        <v>90</v>
      </c>
      <c r="B144" s="20">
        <f>IF(HX21&lt;0,0,Escenario1!HX21)</f>
        <v>33.692380547842063</v>
      </c>
      <c r="C144" s="20">
        <f t="shared" si="558"/>
        <v>16.416536404378054</v>
      </c>
      <c r="D144" s="20">
        <f t="shared" si="552"/>
        <v>10.107714164352618</v>
      </c>
      <c r="E144" s="20">
        <f>ROUND(IF($A144=0,0,$D144+E143-IF($A143=0,0,L143*($A144-$A143)*0.06)),4)</f>
        <v>102.81319999999999</v>
      </c>
      <c r="F144" s="11" cm="1">
        <f t="array" ref="F144">INDEX($A$71:$A$75,MATCH(E144,$B$71:$B$75,1))+(E144-INDEX($B$71:$B$75,MATCH(E144,$B$71:$B$75,1)))*(INDEX($A$71:$A$75,MATCH(E144,$B$71:$B$75,1)+IF(E144&gt;MAX($B$71:$B$75),0,1))-INDEX($A$71:$A$75,MATCH(E144,$B$71:$B$75,1)+IF(E144&gt;MAX($B$71:$B$75),1,0)))/(INDEX($B$71:$B$75,MATCH(E144,$B$71:$B$75,1)+IF(E144&gt;MAX($B$71:$B$75),0,1))-INDEX($B$71:$B$75,MATCH(E144,$B$71:$B$75,1)+IF(E144&gt;MAX($B$71:$B$75),-1,0)))</f>
        <v>1.028132</v>
      </c>
      <c r="G144" s="59">
        <f t="shared" si="553"/>
        <v>51.589307222610543</v>
      </c>
      <c r="H144" s="59">
        <f t="shared" si="554"/>
        <v>0</v>
      </c>
      <c r="I144" s="59">
        <f t="shared" si="555"/>
        <v>0</v>
      </c>
      <c r="J144" s="20">
        <f t="shared" si="556"/>
        <v>51.589307222610543</v>
      </c>
      <c r="K144" s="20">
        <f>IF(OR($H$79&lt;=0,F144-$H$79&lt;=0),0,2/3*(0.602+0.0832*(F144-$H$79)/$H$79)*$I$79*SQRT(2*9.81)*(F144-$H$79+0.0012)^(3/2))*1000</f>
        <v>0</v>
      </c>
      <c r="L144" s="20">
        <f>IF((G144+H144+I144+K144)*($A145-$A144)*0.06&gt;E144,E144/($A145-$A144)/0.06,G144+H144+I144+K144)</f>
        <v>51.589307222610543</v>
      </c>
      <c r="M144" s="20">
        <f>IF(COUNT($A$126:$A144)&lt;MATCH($E$84,L$126:L$585,0),"",ROUND(L144,2))</f>
        <v>51.59</v>
      </c>
      <c r="N144" s="20">
        <f>IF($A144=0,0,$D144+N143-IF($A143=0,0,R143*($A144-$A143)*0.06))</f>
        <v>258.8784248593941</v>
      </c>
      <c r="O144" s="11" cm="1">
        <f t="array" ref="O144">INDEX($A$71:$A$75,MATCH(N144,$B$71:$B$75,1))+(N144-INDEX($B$71:$B$75,MATCH(N144,$B$71:$B$75,1)))*(INDEX($A$71:$A$75,MATCH(N144,$B$71:$B$75,1)+1)-INDEX($A$71:$A$75,MATCH(N144,$B$71:$B$75,1)))/(INDEX($B$71:$B$75,MATCH(N144,$B$71:$B$75,1)+1)-INDEX($B$71:$B$75,MATCH(N144,$B$71:$B$75,1)))</f>
        <v>2.588784248593941</v>
      </c>
      <c r="P144" s="20" cm="1">
        <f t="array" ref="P144">INDEX(Curva_vortex[Caudal (L/s)],MATCH(O144,Curva_vortex[Altura lamina de agua H (m)],1))+(O144-INDEX(Curva_vortex[Altura lamina de agua H (m)],MATCH(O144,Curva_vortex[Altura lamina de agua H (m)],1)))*(INDEX(Curva_vortex[Caudal (L/s)],MATCH(O144,Curva_vortex[Altura lamina de agua H (m)],1)+IF(O144&gt;MAX(Curva_vortex[Altura lamina de agua H (m)]),0,1))-INDEX(Curva_vortex[Caudal (L/s)],MATCH(O144,Curva_vortex[Altura lamina de agua H (m)],1)+IF(O144&gt;MAX(Curva_vortex[Altura lamina de agua H (m)]),-1,0)))/(INDEX(Curva_vortex[Altura lamina de agua H (m)],MATCH(O144,Curva_vortex[Altura lamina de agua H (m)],1)+IF(O144&gt;MAX(Curva_vortex[Altura lamina de agua H (m)]),0,1))-INDEX(Curva_vortex[Altura lamina de agua H (m)],MATCH(O144,Curva_vortex[Altura lamina de agua H (m)],1)+IF(O144&gt;MAX(Curva_vortex[Altura lamina de agua H (m)]),-1,0)))</f>
        <v>25.887842485939405</v>
      </c>
      <c r="Q144" s="20">
        <f t="shared" si="557"/>
        <v>0</v>
      </c>
      <c r="R144" s="20" cm="1">
        <f t="array" ref="R144">INDEX(Curva_vortex[Caudal (L/s)],MATCH(O144,Curva_vortex[Altura lamina de agua H (m)],1))+(O144-INDEX(Curva_vortex[Altura lamina de agua H (m)],MATCH(O144,Curva_vortex[Altura lamina de agua H (m)],1)))*(INDEX(Curva_vortex[Caudal (L/s)],MATCH(O144,Curva_vortex[Altura lamina de agua H (m)],1)+IF(O144&gt;MAX(Curva_vortex[Altura lamina de agua H (m)]),0,1))-INDEX(Curva_vortex[Caudal (L/s)],MATCH(O144,Curva_vortex[Altura lamina de agua H (m)],1)+IF(O144&gt;MAX(Curva_vortex[Altura lamina de agua H (m)]),-1,0)))/(INDEX(Curva_vortex[Altura lamina de agua H (m)],MATCH(O144,Curva_vortex[Altura lamina de agua H (m)],1)+IF(O144&gt;MAX(Curva_vortex[Altura lamina de agua H (m)]),0,1))-INDEX(Curva_vortex[Altura lamina de agua H (m)],MATCH(O144,Curva_vortex[Altura lamina de agua H (m)],1)+IF(O144&gt;MAX(Curva_vortex[Altura lamina de agua H (m)]),-1,0)))+Q144</f>
        <v>25.887842485939405</v>
      </c>
      <c r="S144" s="20" t="str">
        <f>IF(COUNT($A$126:$A144)&lt;MATCH($E$117,R$126:R$585,0),"",ROUND(R144,2))</f>
        <v/>
      </c>
      <c r="W144" s="46">
        <v>141</v>
      </c>
      <c r="X144" s="49">
        <f t="shared" si="564"/>
        <v>705</v>
      </c>
      <c r="Y144" s="52" t="str">
        <f t="shared" si="559"/>
        <v/>
      </c>
      <c r="Z144" s="63">
        <f t="shared" si="560"/>
        <v>0</v>
      </c>
      <c r="AA144" s="50">
        <f t="shared" si="608"/>
        <v>0</v>
      </c>
      <c r="AB144" s="50">
        <v>0</v>
      </c>
      <c r="AC144" s="62">
        <f t="shared" si="565"/>
        <v>211.7758949671387</v>
      </c>
      <c r="AD144" s="54"/>
      <c r="AE144" s="46">
        <v>142</v>
      </c>
      <c r="AF144" s="51">
        <f t="shared" si="561"/>
        <v>0</v>
      </c>
      <c r="AG144" s="51">
        <f t="shared" ref="AG144:AP153" si="610">AF143</f>
        <v>0</v>
      </c>
      <c r="AH144" s="51">
        <f t="shared" si="610"/>
        <v>0</v>
      </c>
      <c r="AI144" s="51">
        <f t="shared" si="610"/>
        <v>0</v>
      </c>
      <c r="AJ144" s="51">
        <f t="shared" si="610"/>
        <v>0</v>
      </c>
      <c r="AK144" s="51">
        <f t="shared" si="610"/>
        <v>0</v>
      </c>
      <c r="AL144" s="51">
        <f t="shared" si="610"/>
        <v>0</v>
      </c>
      <c r="AM144" s="51">
        <f t="shared" si="610"/>
        <v>0</v>
      </c>
      <c r="AN144" s="51">
        <f t="shared" si="610"/>
        <v>0</v>
      </c>
      <c r="AO144" s="51">
        <f t="shared" si="610"/>
        <v>0</v>
      </c>
      <c r="AP144" s="51">
        <f t="shared" si="610"/>
        <v>0</v>
      </c>
      <c r="AQ144" s="51">
        <f t="shared" ref="AQ144:AZ153" si="611">AP143</f>
        <v>0</v>
      </c>
      <c r="AR144" s="51">
        <f t="shared" si="611"/>
        <v>0</v>
      </c>
      <c r="AS144" s="51">
        <f t="shared" si="611"/>
        <v>0</v>
      </c>
      <c r="AT144" s="51">
        <f t="shared" si="611"/>
        <v>0</v>
      </c>
      <c r="AU144" s="51">
        <f t="shared" si="611"/>
        <v>0</v>
      </c>
      <c r="AV144" s="51">
        <f t="shared" si="611"/>
        <v>0</v>
      </c>
      <c r="AW144" s="51">
        <f t="shared" si="611"/>
        <v>0</v>
      </c>
      <c r="AX144" s="51">
        <f t="shared" si="611"/>
        <v>0</v>
      </c>
      <c r="AY144" s="51">
        <f t="shared" si="611"/>
        <v>0</v>
      </c>
      <c r="AZ144" s="51">
        <f t="shared" si="611"/>
        <v>0</v>
      </c>
      <c r="BA144" s="51">
        <f t="shared" ref="BA144:BJ153" si="612">AZ143</f>
        <v>0</v>
      </c>
      <c r="BB144" s="51">
        <f t="shared" si="612"/>
        <v>0</v>
      </c>
      <c r="BC144" s="51">
        <f t="shared" si="612"/>
        <v>0</v>
      </c>
      <c r="BD144" s="51">
        <f t="shared" si="612"/>
        <v>0</v>
      </c>
      <c r="BE144" s="51">
        <f t="shared" si="612"/>
        <v>0</v>
      </c>
      <c r="BF144" s="51">
        <f t="shared" si="612"/>
        <v>0</v>
      </c>
      <c r="BG144" s="51">
        <f t="shared" si="612"/>
        <v>0</v>
      </c>
      <c r="BH144" s="51">
        <f t="shared" si="612"/>
        <v>0</v>
      </c>
      <c r="BI144" s="51">
        <f t="shared" si="612"/>
        <v>0</v>
      </c>
      <c r="BJ144" s="51">
        <f t="shared" si="612"/>
        <v>0</v>
      </c>
      <c r="BK144" s="51">
        <f t="shared" ref="BK144:BT153" si="613">BJ143</f>
        <v>0</v>
      </c>
      <c r="BL144" s="51">
        <f t="shared" si="613"/>
        <v>0</v>
      </c>
      <c r="BM144" s="51">
        <f t="shared" si="613"/>
        <v>0</v>
      </c>
      <c r="BN144" s="51">
        <f t="shared" si="613"/>
        <v>0</v>
      </c>
      <c r="BO144" s="51">
        <f t="shared" si="613"/>
        <v>0</v>
      </c>
      <c r="BP144" s="51">
        <f t="shared" si="613"/>
        <v>0</v>
      </c>
      <c r="BQ144" s="51">
        <f t="shared" si="613"/>
        <v>0</v>
      </c>
      <c r="BR144" s="51">
        <f t="shared" si="613"/>
        <v>0</v>
      </c>
      <c r="BS144" s="51">
        <f t="shared" si="613"/>
        <v>0</v>
      </c>
      <c r="BT144" s="51">
        <f t="shared" si="613"/>
        <v>0</v>
      </c>
      <c r="BU144" s="51">
        <f t="shared" ref="BU144:CD153" si="614">BT143</f>
        <v>0</v>
      </c>
      <c r="BV144" s="51">
        <f t="shared" si="614"/>
        <v>0</v>
      </c>
      <c r="BW144" s="51">
        <f t="shared" si="614"/>
        <v>0</v>
      </c>
      <c r="BX144" s="51">
        <f t="shared" si="614"/>
        <v>0</v>
      </c>
      <c r="BY144" s="51">
        <f t="shared" si="614"/>
        <v>0</v>
      </c>
      <c r="BZ144" s="51">
        <f t="shared" si="614"/>
        <v>0</v>
      </c>
      <c r="CA144" s="51">
        <f t="shared" si="614"/>
        <v>0</v>
      </c>
      <c r="CB144" s="51">
        <f t="shared" si="614"/>
        <v>0</v>
      </c>
      <c r="CC144" s="51">
        <f t="shared" si="614"/>
        <v>0</v>
      </c>
      <c r="CD144" s="51">
        <f t="shared" si="614"/>
        <v>0</v>
      </c>
      <c r="CE144" s="51">
        <f t="shared" ref="CE144:CN153" si="615">CD143</f>
        <v>0</v>
      </c>
      <c r="CF144" s="51">
        <f t="shared" si="615"/>
        <v>0</v>
      </c>
      <c r="CG144" s="51">
        <f t="shared" si="615"/>
        <v>0</v>
      </c>
      <c r="CH144" s="51">
        <f t="shared" si="615"/>
        <v>0</v>
      </c>
      <c r="CI144" s="51">
        <f t="shared" si="615"/>
        <v>0</v>
      </c>
      <c r="CJ144" s="51">
        <f t="shared" si="615"/>
        <v>0</v>
      </c>
      <c r="CK144" s="51">
        <f t="shared" si="615"/>
        <v>0</v>
      </c>
      <c r="CL144" s="51">
        <f t="shared" si="615"/>
        <v>0</v>
      </c>
      <c r="CM144" s="51">
        <f t="shared" si="615"/>
        <v>0</v>
      </c>
      <c r="CN144" s="51">
        <f t="shared" si="615"/>
        <v>0</v>
      </c>
      <c r="CO144" s="51">
        <f t="shared" ref="CO144:CX153" si="616">CN143</f>
        <v>0</v>
      </c>
      <c r="CP144" s="51">
        <f t="shared" si="616"/>
        <v>0</v>
      </c>
      <c r="CQ144" s="51">
        <f t="shared" si="616"/>
        <v>0</v>
      </c>
      <c r="CR144" s="51">
        <f t="shared" si="616"/>
        <v>0</v>
      </c>
      <c r="CS144" s="51">
        <f t="shared" si="616"/>
        <v>0</v>
      </c>
      <c r="CT144" s="51">
        <f t="shared" si="616"/>
        <v>0</v>
      </c>
      <c r="CU144" s="51">
        <f t="shared" si="616"/>
        <v>0</v>
      </c>
      <c r="CV144" s="51">
        <f t="shared" si="616"/>
        <v>0</v>
      </c>
      <c r="CW144" s="51">
        <f t="shared" si="616"/>
        <v>0</v>
      </c>
      <c r="CX144" s="51">
        <f t="shared" si="616"/>
        <v>0</v>
      </c>
      <c r="CY144" s="51">
        <f t="shared" ref="CY144:DH153" si="617">CX143</f>
        <v>0</v>
      </c>
      <c r="CZ144" s="51">
        <f t="shared" si="617"/>
        <v>0</v>
      </c>
      <c r="DA144" s="51">
        <f t="shared" si="617"/>
        <v>0</v>
      </c>
      <c r="DB144" s="51">
        <f t="shared" si="617"/>
        <v>0</v>
      </c>
      <c r="DC144" s="51">
        <f t="shared" si="617"/>
        <v>0</v>
      </c>
      <c r="DD144" s="51">
        <f t="shared" si="617"/>
        <v>0</v>
      </c>
      <c r="DE144" s="51">
        <f t="shared" si="617"/>
        <v>0</v>
      </c>
      <c r="DF144" s="51">
        <f t="shared" si="617"/>
        <v>0</v>
      </c>
      <c r="DG144" s="51">
        <f t="shared" si="617"/>
        <v>0</v>
      </c>
      <c r="DH144" s="51">
        <f t="shared" si="617"/>
        <v>0</v>
      </c>
      <c r="DI144" s="51">
        <f t="shared" ref="DI144:DR153" si="618">DH143</f>
        <v>0</v>
      </c>
      <c r="DJ144" s="51">
        <f t="shared" si="618"/>
        <v>0</v>
      </c>
      <c r="DK144" s="51">
        <f t="shared" si="618"/>
        <v>0</v>
      </c>
      <c r="DL144" s="51">
        <f t="shared" si="618"/>
        <v>0</v>
      </c>
      <c r="DM144" s="51">
        <f t="shared" si="618"/>
        <v>0</v>
      </c>
      <c r="DN144" s="51">
        <f t="shared" si="618"/>
        <v>0</v>
      </c>
      <c r="DO144" s="51">
        <f t="shared" si="618"/>
        <v>0</v>
      </c>
      <c r="DP144" s="51">
        <f t="shared" si="618"/>
        <v>0</v>
      </c>
      <c r="DQ144" s="51">
        <f t="shared" si="618"/>
        <v>0</v>
      </c>
      <c r="DR144" s="51">
        <f t="shared" si="618"/>
        <v>0</v>
      </c>
      <c r="DS144" s="51">
        <f t="shared" ref="DS144:EB153" si="619">DR143</f>
        <v>0</v>
      </c>
      <c r="DT144" s="51">
        <f t="shared" si="619"/>
        <v>0</v>
      </c>
      <c r="DU144" s="51">
        <f t="shared" si="619"/>
        <v>0</v>
      </c>
      <c r="DV144" s="51">
        <f t="shared" si="619"/>
        <v>0</v>
      </c>
      <c r="DW144" s="51">
        <f t="shared" si="619"/>
        <v>0</v>
      </c>
      <c r="DX144" s="51">
        <f t="shared" si="619"/>
        <v>0</v>
      </c>
      <c r="DY144" s="51">
        <f t="shared" si="619"/>
        <v>0</v>
      </c>
      <c r="DZ144" s="51">
        <f t="shared" si="619"/>
        <v>0</v>
      </c>
      <c r="EA144" s="51">
        <f t="shared" si="619"/>
        <v>0</v>
      </c>
      <c r="EB144" s="51">
        <f t="shared" si="619"/>
        <v>0</v>
      </c>
      <c r="EC144" s="51">
        <f t="shared" ref="EC144:EL153" si="620">EB143</f>
        <v>0</v>
      </c>
      <c r="ED144" s="51">
        <f t="shared" si="620"/>
        <v>0</v>
      </c>
      <c r="EE144" s="51">
        <f t="shared" si="620"/>
        <v>0</v>
      </c>
      <c r="EF144" s="51">
        <f t="shared" si="620"/>
        <v>0</v>
      </c>
      <c r="EG144" s="51">
        <f t="shared" si="620"/>
        <v>0</v>
      </c>
      <c r="EH144" s="51">
        <f t="shared" si="620"/>
        <v>0</v>
      </c>
      <c r="EI144" s="51">
        <f t="shared" si="620"/>
        <v>0</v>
      </c>
      <c r="EJ144" s="51">
        <f t="shared" si="620"/>
        <v>0</v>
      </c>
      <c r="EK144" s="51">
        <f t="shared" si="620"/>
        <v>0</v>
      </c>
      <c r="EL144" s="51">
        <f t="shared" si="620"/>
        <v>0</v>
      </c>
      <c r="EM144" s="51">
        <f t="shared" ref="EM144:EV153" si="621">EL143</f>
        <v>0</v>
      </c>
      <c r="EN144" s="51">
        <f t="shared" si="621"/>
        <v>0</v>
      </c>
      <c r="EO144" s="51">
        <f t="shared" si="621"/>
        <v>0</v>
      </c>
      <c r="EP144" s="51">
        <f t="shared" si="621"/>
        <v>0</v>
      </c>
      <c r="EQ144" s="51">
        <f t="shared" si="621"/>
        <v>0</v>
      </c>
      <c r="ER144" s="51">
        <f t="shared" si="621"/>
        <v>0</v>
      </c>
      <c r="ES144" s="51">
        <f t="shared" si="621"/>
        <v>0</v>
      </c>
      <c r="ET144" s="51">
        <f t="shared" si="621"/>
        <v>0</v>
      </c>
      <c r="EU144" s="51">
        <f t="shared" si="621"/>
        <v>0</v>
      </c>
      <c r="EV144" s="51">
        <f t="shared" si="621"/>
        <v>0</v>
      </c>
      <c r="EW144" s="51">
        <f t="shared" ref="EW144:FF153" si="622">EV143</f>
        <v>1.4372901692793086E-5</v>
      </c>
      <c r="EX144" s="51">
        <f t="shared" si="622"/>
        <v>2.7857067307628778E-5</v>
      </c>
      <c r="EY144" s="51">
        <f t="shared" si="622"/>
        <v>4.1075027703360157E-5</v>
      </c>
      <c r="EZ144" s="51">
        <f t="shared" si="622"/>
        <v>5.9699549011322866E-5</v>
      </c>
      <c r="FA144" s="51">
        <f t="shared" si="622"/>
        <v>8.7540741517313391E-5</v>
      </c>
      <c r="FB144" s="51">
        <f t="shared" si="622"/>
        <v>1.2837388479443857E-4</v>
      </c>
      <c r="FC144" s="51">
        <f t="shared" si="622"/>
        <v>1.8776725283595457E-4</v>
      </c>
      <c r="FD144" s="51">
        <f t="shared" si="622"/>
        <v>2.7490993918839258E-4</v>
      </c>
      <c r="FE144" s="51">
        <f t="shared" si="622"/>
        <v>4.0443968208431289E-4</v>
      </c>
      <c r="FF144" s="51">
        <f t="shared" si="622"/>
        <v>5.9827068957529241E-4</v>
      </c>
      <c r="FG144" s="51">
        <f t="shared" ref="FG144:FP153" si="623">FF143</f>
        <v>8.8742146466493359E-4</v>
      </c>
      <c r="FH144" s="51">
        <f t="shared" si="623"/>
        <v>1.3138426304416823E-3</v>
      </c>
      <c r="FI144" s="51">
        <f t="shared" si="623"/>
        <v>1.9322447552118155E-3</v>
      </c>
      <c r="FJ144" s="51">
        <f t="shared" si="623"/>
        <v>2.9578823769679957E-3</v>
      </c>
      <c r="FK144" s="51">
        <f t="shared" si="623"/>
        <v>4.3725776573519236E-3</v>
      </c>
      <c r="FL144" s="51">
        <f t="shared" si="623"/>
        <v>5.6037913669719245E-3</v>
      </c>
      <c r="FM144" s="51">
        <f t="shared" si="623"/>
        <v>6.0067150249743864E-3</v>
      </c>
      <c r="FN144" s="51">
        <f t="shared" si="623"/>
        <v>5.0334268353983951E-3</v>
      </c>
      <c r="FO144" s="51">
        <f t="shared" si="623"/>
        <v>2.648818732339102E-3</v>
      </c>
      <c r="FP144" s="51">
        <f t="shared" si="623"/>
        <v>7.6072713075802073E-4</v>
      </c>
      <c r="FQ144" s="51">
        <f t="shared" ref="FQ144:FZ153" si="624">FP143</f>
        <v>0</v>
      </c>
      <c r="FR144" s="51">
        <f t="shared" si="624"/>
        <v>0</v>
      </c>
      <c r="FS144" s="51">
        <f t="shared" si="624"/>
        <v>0</v>
      </c>
      <c r="FT144" s="51">
        <f t="shared" si="624"/>
        <v>0</v>
      </c>
      <c r="FU144" s="51">
        <f t="shared" si="624"/>
        <v>0</v>
      </c>
      <c r="FV144" s="51">
        <f t="shared" si="624"/>
        <v>0</v>
      </c>
      <c r="FW144" s="51">
        <f t="shared" si="624"/>
        <v>0</v>
      </c>
      <c r="FX144" s="51">
        <f t="shared" si="624"/>
        <v>0</v>
      </c>
      <c r="FY144" s="51">
        <f t="shared" si="624"/>
        <v>0</v>
      </c>
      <c r="FZ144" s="51">
        <f t="shared" si="624"/>
        <v>0</v>
      </c>
      <c r="GA144" s="51">
        <f t="shared" ref="GA144:GJ153" si="625">FZ143</f>
        <v>0</v>
      </c>
      <c r="GB144" s="51">
        <f t="shared" si="625"/>
        <v>0</v>
      </c>
      <c r="GC144" s="51">
        <f t="shared" si="625"/>
        <v>0</v>
      </c>
      <c r="GD144" s="51">
        <f t="shared" si="625"/>
        <v>0</v>
      </c>
      <c r="GE144" s="51">
        <f t="shared" si="625"/>
        <v>0</v>
      </c>
      <c r="GF144" s="51">
        <f t="shared" si="625"/>
        <v>0</v>
      </c>
      <c r="GG144" s="51">
        <f t="shared" si="625"/>
        <v>0</v>
      </c>
      <c r="GH144" s="51">
        <f t="shared" si="625"/>
        <v>0</v>
      </c>
      <c r="GI144" s="51">
        <f t="shared" si="625"/>
        <v>0</v>
      </c>
      <c r="GJ144" s="51">
        <f t="shared" si="625"/>
        <v>0</v>
      </c>
      <c r="GK144" s="51">
        <f t="shared" ref="GK144:GT153" si="626">GJ143</f>
        <v>0</v>
      </c>
      <c r="GL144" s="51">
        <f t="shared" si="626"/>
        <v>0</v>
      </c>
      <c r="GM144" s="51">
        <f t="shared" si="626"/>
        <v>0</v>
      </c>
      <c r="GN144" s="51">
        <f t="shared" si="626"/>
        <v>0</v>
      </c>
      <c r="GO144" s="51">
        <f t="shared" si="626"/>
        <v>0</v>
      </c>
      <c r="GP144" s="51">
        <f t="shared" si="626"/>
        <v>0</v>
      </c>
      <c r="GQ144" s="51">
        <f t="shared" si="626"/>
        <v>0</v>
      </c>
      <c r="GR144" s="51">
        <f t="shared" si="626"/>
        <v>0</v>
      </c>
      <c r="GS144" s="51">
        <f t="shared" si="626"/>
        <v>0</v>
      </c>
      <c r="GT144" s="51">
        <f t="shared" si="626"/>
        <v>0</v>
      </c>
      <c r="GU144" s="51">
        <f t="shared" ref="GU144:HD153" si="627">GT143</f>
        <v>0</v>
      </c>
      <c r="GV144" s="51">
        <f t="shared" si="627"/>
        <v>0</v>
      </c>
      <c r="GW144" s="51">
        <f t="shared" si="627"/>
        <v>0</v>
      </c>
      <c r="GX144" s="51">
        <f t="shared" si="627"/>
        <v>0</v>
      </c>
      <c r="GY144" s="51">
        <f t="shared" si="627"/>
        <v>0</v>
      </c>
      <c r="GZ144" s="51">
        <f t="shared" si="627"/>
        <v>0</v>
      </c>
      <c r="HA144" s="51">
        <f t="shared" si="627"/>
        <v>0</v>
      </c>
      <c r="HB144" s="51">
        <f t="shared" si="627"/>
        <v>0</v>
      </c>
      <c r="HC144" s="51">
        <f t="shared" si="627"/>
        <v>0</v>
      </c>
      <c r="HD144" s="51">
        <f t="shared" si="627"/>
        <v>0</v>
      </c>
      <c r="HE144" s="51">
        <f t="shared" ref="HE144:HP153" si="628">HD143</f>
        <v>0</v>
      </c>
      <c r="HF144" s="51">
        <f t="shared" si="628"/>
        <v>0</v>
      </c>
      <c r="HG144" s="51">
        <f t="shared" si="628"/>
        <v>0</v>
      </c>
      <c r="HH144" s="51">
        <f t="shared" si="628"/>
        <v>0</v>
      </c>
      <c r="HI144" s="51">
        <f t="shared" si="628"/>
        <v>0</v>
      </c>
      <c r="HJ144" s="51">
        <f t="shared" si="628"/>
        <v>0</v>
      </c>
      <c r="HK144" s="51">
        <f t="shared" si="628"/>
        <v>0</v>
      </c>
      <c r="HL144" s="51">
        <f t="shared" si="628"/>
        <v>0</v>
      </c>
      <c r="HM144" s="51">
        <f t="shared" si="628"/>
        <v>0</v>
      </c>
      <c r="HN144" s="51">
        <f t="shared" si="628"/>
        <v>0</v>
      </c>
      <c r="HO144" s="51">
        <f t="shared" si="628"/>
        <v>0</v>
      </c>
      <c r="HP144" s="51">
        <f t="shared" si="628"/>
        <v>0</v>
      </c>
      <c r="HR144" s="46">
        <v>141</v>
      </c>
      <c r="HS144" s="49">
        <f t="shared" si="566"/>
        <v>705</v>
      </c>
      <c r="HT144" s="52" t="str">
        <f t="shared" si="567"/>
        <v/>
      </c>
      <c r="HU144" s="63">
        <f t="shared" si="568"/>
        <v>0</v>
      </c>
      <c r="HV144" s="50">
        <f t="shared" si="609"/>
        <v>0</v>
      </c>
      <c r="HW144" s="50" t="str">
        <f t="shared" si="562"/>
        <v>11:45</v>
      </c>
      <c r="HX144" s="50">
        <v>0</v>
      </c>
      <c r="HY144" s="62">
        <f>HY143+HX144*Escenario1!$D$15*0.06</f>
        <v>468.72665229745769</v>
      </c>
      <c r="HZ144" s="50">
        <f t="shared" si="569"/>
        <v>0</v>
      </c>
      <c r="IA144" s="64">
        <f>IA143+HZ144*Escenario1!$D$15*0.06</f>
        <v>258.16395932323189</v>
      </c>
      <c r="IB144" s="54"/>
      <c r="IC144" s="47">
        <v>142</v>
      </c>
      <c r="ID144" s="48">
        <f t="shared" si="563"/>
        <v>0</v>
      </c>
      <c r="IE144" s="48">
        <f t="shared" ref="IE144:IN153" si="629">ID143</f>
        <v>0</v>
      </c>
      <c r="IF144" s="48">
        <f t="shared" si="629"/>
        <v>0</v>
      </c>
      <c r="IG144" s="48">
        <f t="shared" si="629"/>
        <v>0</v>
      </c>
      <c r="IH144" s="48">
        <f t="shared" si="629"/>
        <v>0</v>
      </c>
      <c r="II144" s="48">
        <f t="shared" si="629"/>
        <v>0</v>
      </c>
      <c r="IJ144" s="48">
        <f t="shared" si="629"/>
        <v>0</v>
      </c>
      <c r="IK144" s="48">
        <f t="shared" si="629"/>
        <v>0</v>
      </c>
      <c r="IL144" s="48">
        <f t="shared" si="629"/>
        <v>0</v>
      </c>
      <c r="IM144" s="48">
        <f t="shared" si="629"/>
        <v>0</v>
      </c>
      <c r="IN144" s="48">
        <f t="shared" si="629"/>
        <v>0</v>
      </c>
      <c r="IO144" s="48">
        <f t="shared" ref="IO144:IX153" si="630">IN143</f>
        <v>0</v>
      </c>
      <c r="IP144" s="48">
        <f t="shared" si="630"/>
        <v>0</v>
      </c>
      <c r="IQ144" s="48">
        <f t="shared" si="630"/>
        <v>0</v>
      </c>
      <c r="IR144" s="48">
        <f t="shared" si="630"/>
        <v>0</v>
      </c>
      <c r="IS144" s="48">
        <f t="shared" si="630"/>
        <v>0</v>
      </c>
      <c r="IT144" s="48">
        <f t="shared" si="630"/>
        <v>0</v>
      </c>
      <c r="IU144" s="48">
        <f t="shared" si="630"/>
        <v>0</v>
      </c>
      <c r="IV144" s="48">
        <f t="shared" si="630"/>
        <v>0</v>
      </c>
      <c r="IW144" s="48">
        <f t="shared" si="630"/>
        <v>0</v>
      </c>
      <c r="IX144" s="48">
        <f t="shared" si="630"/>
        <v>0</v>
      </c>
      <c r="IY144" s="48">
        <f t="shared" ref="IY144:JH153" si="631">IX143</f>
        <v>0</v>
      </c>
      <c r="IZ144" s="48">
        <f t="shared" si="631"/>
        <v>0</v>
      </c>
      <c r="JA144" s="48">
        <f t="shared" si="631"/>
        <v>0</v>
      </c>
      <c r="JB144" s="48">
        <f t="shared" si="631"/>
        <v>0</v>
      </c>
      <c r="JC144" s="48">
        <f t="shared" si="631"/>
        <v>0</v>
      </c>
      <c r="JD144" s="48">
        <f t="shared" si="631"/>
        <v>0</v>
      </c>
      <c r="JE144" s="48">
        <f t="shared" si="631"/>
        <v>0</v>
      </c>
      <c r="JF144" s="48">
        <f t="shared" si="631"/>
        <v>0</v>
      </c>
      <c r="JG144" s="48">
        <f t="shared" si="631"/>
        <v>0</v>
      </c>
      <c r="JH144" s="48">
        <f t="shared" si="631"/>
        <v>0</v>
      </c>
      <c r="JI144" s="48">
        <f t="shared" ref="JI144:JR153" si="632">JH143</f>
        <v>0</v>
      </c>
      <c r="JJ144" s="48">
        <f t="shared" si="632"/>
        <v>0</v>
      </c>
      <c r="JK144" s="48">
        <f t="shared" si="632"/>
        <v>0</v>
      </c>
      <c r="JL144" s="48">
        <f t="shared" si="632"/>
        <v>0</v>
      </c>
      <c r="JM144" s="48">
        <f t="shared" si="632"/>
        <v>0</v>
      </c>
      <c r="JN144" s="48">
        <f t="shared" si="632"/>
        <v>0</v>
      </c>
      <c r="JO144" s="48">
        <f t="shared" si="632"/>
        <v>0</v>
      </c>
      <c r="JP144" s="48">
        <f t="shared" si="632"/>
        <v>0</v>
      </c>
      <c r="JQ144" s="48">
        <f t="shared" si="632"/>
        <v>0</v>
      </c>
      <c r="JR144" s="48">
        <f t="shared" si="632"/>
        <v>0</v>
      </c>
      <c r="JS144" s="48">
        <f t="shared" ref="JS144:KB153" si="633">JR143</f>
        <v>0</v>
      </c>
      <c r="JT144" s="48">
        <f t="shared" si="633"/>
        <v>0</v>
      </c>
      <c r="JU144" s="48">
        <f t="shared" si="633"/>
        <v>0</v>
      </c>
      <c r="JV144" s="48">
        <f t="shared" si="633"/>
        <v>0</v>
      </c>
      <c r="JW144" s="48">
        <f t="shared" si="633"/>
        <v>0</v>
      </c>
      <c r="JX144" s="48">
        <f t="shared" si="633"/>
        <v>0</v>
      </c>
      <c r="JY144" s="48">
        <f t="shared" si="633"/>
        <v>0</v>
      </c>
      <c r="JZ144" s="48">
        <f t="shared" si="633"/>
        <v>0</v>
      </c>
      <c r="KA144" s="48">
        <f t="shared" si="633"/>
        <v>0</v>
      </c>
      <c r="KB144" s="48">
        <f t="shared" si="633"/>
        <v>0</v>
      </c>
      <c r="KC144" s="48">
        <f t="shared" ref="KC144:KL153" si="634">KB143</f>
        <v>0</v>
      </c>
      <c r="KD144" s="48">
        <f t="shared" si="634"/>
        <v>0</v>
      </c>
      <c r="KE144" s="48">
        <f t="shared" si="634"/>
        <v>0</v>
      </c>
      <c r="KF144" s="48">
        <f t="shared" si="634"/>
        <v>0</v>
      </c>
      <c r="KG144" s="48">
        <f t="shared" si="634"/>
        <v>0</v>
      </c>
      <c r="KH144" s="48">
        <f t="shared" si="634"/>
        <v>0</v>
      </c>
      <c r="KI144" s="48">
        <f t="shared" si="634"/>
        <v>0</v>
      </c>
      <c r="KJ144" s="48">
        <f t="shared" si="634"/>
        <v>0</v>
      </c>
      <c r="KK144" s="48">
        <f t="shared" si="634"/>
        <v>0</v>
      </c>
      <c r="KL144" s="48">
        <f t="shared" si="634"/>
        <v>0</v>
      </c>
      <c r="KM144" s="48">
        <f t="shared" ref="KM144:KV153" si="635">KL143</f>
        <v>0</v>
      </c>
      <c r="KN144" s="48">
        <f t="shared" si="635"/>
        <v>0</v>
      </c>
      <c r="KO144" s="48">
        <f t="shared" si="635"/>
        <v>0</v>
      </c>
      <c r="KP144" s="48">
        <f t="shared" si="635"/>
        <v>0</v>
      </c>
      <c r="KQ144" s="48">
        <f t="shared" si="635"/>
        <v>0</v>
      </c>
      <c r="KR144" s="48">
        <f t="shared" si="635"/>
        <v>0</v>
      </c>
      <c r="KS144" s="48">
        <f t="shared" si="635"/>
        <v>0</v>
      </c>
      <c r="KT144" s="48">
        <f t="shared" si="635"/>
        <v>0</v>
      </c>
      <c r="KU144" s="48">
        <f t="shared" si="635"/>
        <v>0</v>
      </c>
      <c r="KV144" s="48">
        <f t="shared" si="635"/>
        <v>0</v>
      </c>
      <c r="KW144" s="48">
        <f t="shared" ref="KW144:LF153" si="636">KV143</f>
        <v>0</v>
      </c>
      <c r="KX144" s="48">
        <f t="shared" si="636"/>
        <v>0</v>
      </c>
      <c r="KY144" s="48">
        <f t="shared" si="636"/>
        <v>0</v>
      </c>
      <c r="KZ144" s="48">
        <f t="shared" si="636"/>
        <v>0</v>
      </c>
      <c r="LA144" s="48">
        <f t="shared" si="636"/>
        <v>0</v>
      </c>
      <c r="LB144" s="48">
        <f t="shared" si="636"/>
        <v>0</v>
      </c>
      <c r="LC144" s="48">
        <f t="shared" si="636"/>
        <v>0</v>
      </c>
      <c r="LD144" s="48">
        <f t="shared" si="636"/>
        <v>0</v>
      </c>
      <c r="LE144" s="48">
        <f t="shared" si="636"/>
        <v>0</v>
      </c>
      <c r="LF144" s="48">
        <f t="shared" si="636"/>
        <v>0</v>
      </c>
      <c r="LG144" s="48">
        <f t="shared" ref="LG144:LP153" si="637">LF143</f>
        <v>0</v>
      </c>
      <c r="LH144" s="48">
        <f t="shared" si="637"/>
        <v>0</v>
      </c>
      <c r="LI144" s="48">
        <f t="shared" si="637"/>
        <v>0</v>
      </c>
      <c r="LJ144" s="48">
        <f t="shared" si="637"/>
        <v>0</v>
      </c>
      <c r="LK144" s="48">
        <f t="shared" si="637"/>
        <v>0</v>
      </c>
      <c r="LL144" s="48">
        <f t="shared" si="637"/>
        <v>0</v>
      </c>
      <c r="LM144" s="48">
        <f t="shared" si="637"/>
        <v>0</v>
      </c>
      <c r="LN144" s="48">
        <f t="shared" si="637"/>
        <v>0</v>
      </c>
      <c r="LO144" s="48">
        <f t="shared" si="637"/>
        <v>0</v>
      </c>
      <c r="LP144" s="48">
        <f t="shared" si="637"/>
        <v>0</v>
      </c>
      <c r="LQ144" s="48">
        <f t="shared" ref="LQ144:LZ153" si="638">LP143</f>
        <v>0</v>
      </c>
      <c r="LR144" s="48">
        <f t="shared" si="638"/>
        <v>0</v>
      </c>
      <c r="LS144" s="48">
        <f t="shared" si="638"/>
        <v>0</v>
      </c>
      <c r="LT144" s="48">
        <f t="shared" si="638"/>
        <v>0</v>
      </c>
      <c r="LU144" s="48">
        <f t="shared" si="638"/>
        <v>0</v>
      </c>
      <c r="LV144" s="48">
        <f t="shared" si="638"/>
        <v>0</v>
      </c>
      <c r="LW144" s="48">
        <f t="shared" si="638"/>
        <v>0</v>
      </c>
      <c r="LX144" s="48">
        <f t="shared" si="638"/>
        <v>0</v>
      </c>
      <c r="LY144" s="48">
        <f t="shared" si="638"/>
        <v>0</v>
      </c>
      <c r="LZ144" s="48">
        <f t="shared" si="638"/>
        <v>0</v>
      </c>
      <c r="MA144" s="48">
        <f t="shared" ref="MA144:MJ153" si="639">LZ143</f>
        <v>0</v>
      </c>
      <c r="MB144" s="48">
        <f t="shared" si="639"/>
        <v>0</v>
      </c>
      <c r="MC144" s="48">
        <f t="shared" si="639"/>
        <v>0</v>
      </c>
      <c r="MD144" s="48">
        <f t="shared" si="639"/>
        <v>0</v>
      </c>
      <c r="ME144" s="48">
        <f t="shared" si="639"/>
        <v>0</v>
      </c>
      <c r="MF144" s="48">
        <f t="shared" si="639"/>
        <v>0</v>
      </c>
      <c r="MG144" s="48">
        <f t="shared" si="639"/>
        <v>0</v>
      </c>
      <c r="MH144" s="48">
        <f t="shared" si="639"/>
        <v>0</v>
      </c>
      <c r="MI144" s="48">
        <f t="shared" si="639"/>
        <v>0</v>
      </c>
      <c r="MJ144" s="48">
        <f t="shared" si="639"/>
        <v>0</v>
      </c>
      <c r="MK144" s="48">
        <f t="shared" ref="MK144:MT153" si="640">MJ143</f>
        <v>0</v>
      </c>
      <c r="ML144" s="48">
        <f t="shared" si="640"/>
        <v>0</v>
      </c>
      <c r="MM144" s="48">
        <f t="shared" si="640"/>
        <v>0</v>
      </c>
      <c r="MN144" s="48">
        <f t="shared" si="640"/>
        <v>0</v>
      </c>
      <c r="MO144" s="48">
        <f t="shared" si="640"/>
        <v>0</v>
      </c>
      <c r="MP144" s="48">
        <f t="shared" si="640"/>
        <v>0</v>
      </c>
      <c r="MQ144" s="48">
        <f t="shared" si="640"/>
        <v>0</v>
      </c>
      <c r="MR144" s="48">
        <f t="shared" si="640"/>
        <v>0</v>
      </c>
      <c r="MS144" s="48">
        <f t="shared" si="640"/>
        <v>0</v>
      </c>
      <c r="MT144" s="48">
        <f t="shared" si="640"/>
        <v>0</v>
      </c>
      <c r="MU144" s="48">
        <f t="shared" ref="MU144:ND153" si="641">MT143</f>
        <v>0</v>
      </c>
      <c r="MV144" s="48">
        <f t="shared" si="641"/>
        <v>0</v>
      </c>
      <c r="MW144" s="48">
        <f t="shared" si="641"/>
        <v>0</v>
      </c>
      <c r="MX144" s="48">
        <f t="shared" si="641"/>
        <v>0</v>
      </c>
      <c r="MY144" s="48">
        <f t="shared" si="641"/>
        <v>0</v>
      </c>
      <c r="MZ144" s="48">
        <f t="shared" si="641"/>
        <v>0</v>
      </c>
      <c r="NA144" s="48">
        <f t="shared" si="641"/>
        <v>0</v>
      </c>
      <c r="NB144" s="48">
        <f t="shared" si="641"/>
        <v>0</v>
      </c>
      <c r="NC144" s="48">
        <f t="shared" si="641"/>
        <v>0</v>
      </c>
      <c r="ND144" s="48">
        <f t="shared" si="641"/>
        <v>0</v>
      </c>
      <c r="NE144" s="48">
        <f t="shared" ref="NE144:NN153" si="642">ND143</f>
        <v>0</v>
      </c>
      <c r="NF144" s="48">
        <f t="shared" si="642"/>
        <v>4.4751983576649488E-5</v>
      </c>
      <c r="NG144" s="48">
        <f t="shared" si="642"/>
        <v>1.1151658490373781E-4</v>
      </c>
      <c r="NH144" s="48">
        <f t="shared" si="642"/>
        <v>2.5595687974807398E-4</v>
      </c>
      <c r="NI144" s="48">
        <f t="shared" si="642"/>
        <v>5.8604981628922268E-4</v>
      </c>
      <c r="NJ144" s="48">
        <f t="shared" si="642"/>
        <v>1.3658629589843377E-3</v>
      </c>
      <c r="NK144" s="48">
        <f t="shared" si="642"/>
        <v>3.2093238342923826E-3</v>
      </c>
      <c r="NL144" s="48">
        <f t="shared" si="642"/>
        <v>7.8504339864859992E-3</v>
      </c>
      <c r="NM144" s="48">
        <f t="shared" si="642"/>
        <v>1.2976985830460603E-2</v>
      </c>
      <c r="NN144" s="48">
        <f t="shared" si="642"/>
        <v>6.7154609757989992E-3</v>
      </c>
      <c r="NO144" s="48">
        <f t="shared" ref="NO144:NX153" si="643">NN143</f>
        <v>0</v>
      </c>
      <c r="NP144" s="48">
        <f t="shared" si="643"/>
        <v>0</v>
      </c>
      <c r="NQ144" s="48">
        <f t="shared" si="643"/>
        <v>0</v>
      </c>
      <c r="NR144" s="48">
        <f t="shared" si="643"/>
        <v>0</v>
      </c>
      <c r="NS144" s="48">
        <f t="shared" si="643"/>
        <v>0</v>
      </c>
      <c r="NT144" s="48">
        <f t="shared" si="643"/>
        <v>0</v>
      </c>
      <c r="NU144" s="48">
        <f t="shared" si="643"/>
        <v>0</v>
      </c>
      <c r="NV144" s="48">
        <f t="shared" si="643"/>
        <v>0</v>
      </c>
      <c r="NW144" s="48">
        <f t="shared" si="643"/>
        <v>0</v>
      </c>
      <c r="NX144" s="48">
        <f t="shared" si="643"/>
        <v>0</v>
      </c>
      <c r="NY144" s="48">
        <f t="shared" ref="NY144:OH153" si="644">NX143</f>
        <v>0</v>
      </c>
      <c r="NZ144" s="48">
        <f t="shared" si="644"/>
        <v>0</v>
      </c>
      <c r="OA144" s="48">
        <f t="shared" si="644"/>
        <v>0</v>
      </c>
      <c r="OB144" s="48">
        <f t="shared" si="644"/>
        <v>0</v>
      </c>
      <c r="OC144" s="48">
        <f t="shared" si="644"/>
        <v>0</v>
      </c>
      <c r="OD144" s="48">
        <f t="shared" si="644"/>
        <v>0</v>
      </c>
      <c r="OE144" s="48">
        <f t="shared" si="644"/>
        <v>0</v>
      </c>
      <c r="OF144" s="48">
        <f t="shared" si="644"/>
        <v>0</v>
      </c>
      <c r="OG144" s="48">
        <f t="shared" si="644"/>
        <v>0</v>
      </c>
      <c r="OH144" s="48">
        <f t="shared" si="644"/>
        <v>0</v>
      </c>
      <c r="OI144" s="48">
        <f t="shared" ref="OI144:OR153" si="645">OH143</f>
        <v>0</v>
      </c>
      <c r="OJ144" s="48">
        <f t="shared" si="645"/>
        <v>0</v>
      </c>
      <c r="OK144" s="48">
        <f t="shared" si="645"/>
        <v>0</v>
      </c>
      <c r="OL144" s="48">
        <f t="shared" si="645"/>
        <v>0</v>
      </c>
      <c r="OM144" s="48">
        <f t="shared" si="645"/>
        <v>0</v>
      </c>
      <c r="ON144" s="48">
        <f t="shared" si="645"/>
        <v>0</v>
      </c>
      <c r="OO144" s="48">
        <f t="shared" si="645"/>
        <v>0</v>
      </c>
      <c r="OP144" s="48">
        <f t="shared" si="645"/>
        <v>0</v>
      </c>
      <c r="OQ144" s="48">
        <f t="shared" si="645"/>
        <v>0</v>
      </c>
      <c r="OR144" s="48">
        <f t="shared" si="645"/>
        <v>0</v>
      </c>
      <c r="OS144" s="48">
        <f t="shared" ref="OS144:PB153" si="646">OR143</f>
        <v>0</v>
      </c>
      <c r="OT144" s="48">
        <f t="shared" si="646"/>
        <v>0</v>
      </c>
      <c r="OU144" s="48">
        <f t="shared" si="646"/>
        <v>0</v>
      </c>
      <c r="OV144" s="48">
        <f t="shared" si="646"/>
        <v>0</v>
      </c>
      <c r="OW144" s="48">
        <f t="shared" si="646"/>
        <v>0</v>
      </c>
      <c r="OX144" s="48">
        <f t="shared" si="646"/>
        <v>0</v>
      </c>
      <c r="OY144" s="48">
        <f t="shared" si="646"/>
        <v>0</v>
      </c>
      <c r="OZ144" s="48">
        <f t="shared" si="646"/>
        <v>0</v>
      </c>
      <c r="PA144" s="48">
        <f t="shared" si="646"/>
        <v>0</v>
      </c>
      <c r="PB144" s="48">
        <f t="shared" si="646"/>
        <v>0</v>
      </c>
      <c r="PC144" s="48">
        <f t="shared" ref="PC144:PN153" si="647">PB143</f>
        <v>0</v>
      </c>
      <c r="PD144" s="48">
        <f t="shared" si="647"/>
        <v>0</v>
      </c>
      <c r="PE144" s="48">
        <f t="shared" si="647"/>
        <v>0</v>
      </c>
      <c r="PF144" s="48">
        <f t="shared" si="647"/>
        <v>0</v>
      </c>
      <c r="PG144" s="48">
        <f t="shared" si="647"/>
        <v>0</v>
      </c>
      <c r="PH144" s="48">
        <f t="shared" si="647"/>
        <v>0</v>
      </c>
      <c r="PI144" s="48">
        <f t="shared" si="647"/>
        <v>0</v>
      </c>
      <c r="PJ144" s="48">
        <f t="shared" si="647"/>
        <v>0</v>
      </c>
      <c r="PK144" s="48">
        <f t="shared" si="647"/>
        <v>0</v>
      </c>
      <c r="PL144" s="48">
        <f t="shared" si="647"/>
        <v>0</v>
      </c>
      <c r="PM144" s="48">
        <f t="shared" si="647"/>
        <v>0</v>
      </c>
      <c r="PN144" s="48">
        <f t="shared" si="647"/>
        <v>0</v>
      </c>
    </row>
    <row r="145" spans="1:430" x14ac:dyDescent="0.3">
      <c r="A145" s="67">
        <f>A144+Escenario1!$D$15</f>
        <v>95</v>
      </c>
      <c r="B145" s="20">
        <f>IF(HX22&lt;0,0,Escenario1!HX22)</f>
        <v>31.702263300318055</v>
      </c>
      <c r="C145" s="20">
        <f t="shared" si="558"/>
        <v>14.325445386919737</v>
      </c>
      <c r="D145" s="20">
        <f t="shared" si="552"/>
        <v>9.5106789900954158</v>
      </c>
      <c r="E145" s="20">
        <f>ROUND(IF($A145=0,0,$D145+E144-IF($A144=0,0,L144*($A145-$A144)*0.06)),4)</f>
        <v>96.847099999999998</v>
      </c>
      <c r="F145" s="11" cm="1">
        <f t="array" ref="F145">INDEX($A$71:$A$75,MATCH(E145,$B$71:$B$75,1))+(E145-INDEX($B$71:$B$75,MATCH(E145,$B$71:$B$75,1)))*(INDEX($A$71:$A$75,MATCH(E145,$B$71:$B$75,1)+IF(E145&gt;MAX($B$71:$B$75),0,1))-INDEX($A$71:$A$75,MATCH(E145,$B$71:$B$75,1)+IF(E145&gt;MAX($B$71:$B$75),1,0)))/(INDEX($B$71:$B$75,MATCH(E145,$B$71:$B$75,1)+IF(E145&gt;MAX($B$71:$B$75),0,1))-INDEX($B$71:$B$75,MATCH(E145,$B$71:$B$75,1)+IF(E145&gt;MAX($B$71:$B$75),-1,0)))</f>
        <v>0.96847099999999997</v>
      </c>
      <c r="G145" s="59">
        <f t="shared" si="553"/>
        <v>50.070112591379598</v>
      </c>
      <c r="H145" s="59">
        <f t="shared" si="554"/>
        <v>0</v>
      </c>
      <c r="I145" s="59">
        <f t="shared" si="555"/>
        <v>0</v>
      </c>
      <c r="J145" s="20">
        <f t="shared" si="556"/>
        <v>50.070112591379598</v>
      </c>
      <c r="K145" s="20">
        <f>IF(OR($H$79&lt;=0,F145-$H$79&lt;=0),0,2/3*(0.602+0.0832*(F145-$H$79)/$H$79)*$I$79*SQRT(2*9.81)*(F145-$H$79+0.0012)^(3/2))*1000</f>
        <v>0</v>
      </c>
      <c r="L145" s="20">
        <f>IF((G145+H145+I145+K145)*($A146-$A145)*0.06&gt;E145,E145/($A146-$A145)/0.06,G145+H145+I145+K145)</f>
        <v>50.070112591379598</v>
      </c>
      <c r="M145" s="20">
        <f>IF(COUNT($A$126:$A145)&lt;MATCH($E$84,L$126:L$585,0),"",ROUND(L145,2))</f>
        <v>50.07</v>
      </c>
      <c r="N145" s="20">
        <f>IF($A145=0,0,$D145+N144-IF($A144=0,0,R144*($A145-$A144)*0.06))</f>
        <v>260.62275110370769</v>
      </c>
      <c r="O145" s="11" cm="1">
        <f t="array" ref="O145">INDEX($A$71:$A$75,MATCH(N145,$B$71:$B$75,1))+(N145-INDEX($B$71:$B$75,MATCH(N145,$B$71:$B$75,1)))*(INDEX($A$71:$A$75,MATCH(N145,$B$71:$B$75,1)+1)-INDEX($A$71:$A$75,MATCH(N145,$B$71:$B$75,1)))/(INDEX($B$71:$B$75,MATCH(N145,$B$71:$B$75,1)+1)-INDEX($B$71:$B$75,MATCH(N145,$B$71:$B$75,1)))</f>
        <v>2.6062275110370772</v>
      </c>
      <c r="P145" s="20" cm="1">
        <f t="array" ref="P145">INDEX(Curva_vortex[Caudal (L/s)],MATCH(O145,Curva_vortex[Altura lamina de agua H (m)],1))+(O145-INDEX(Curva_vortex[Altura lamina de agua H (m)],MATCH(O145,Curva_vortex[Altura lamina de agua H (m)],1)))*(INDEX(Curva_vortex[Caudal (L/s)],MATCH(O145,Curva_vortex[Altura lamina de agua H (m)],1)+IF(O145&gt;MAX(Curva_vortex[Altura lamina de agua H (m)]),0,1))-INDEX(Curva_vortex[Caudal (L/s)],MATCH(O145,Curva_vortex[Altura lamina de agua H (m)],1)+IF(O145&gt;MAX(Curva_vortex[Altura lamina de agua H (m)]),-1,0)))/(INDEX(Curva_vortex[Altura lamina de agua H (m)],MATCH(O145,Curva_vortex[Altura lamina de agua H (m)],1)+IF(O145&gt;MAX(Curva_vortex[Altura lamina de agua H (m)]),0,1))-INDEX(Curva_vortex[Altura lamina de agua H (m)],MATCH(O145,Curva_vortex[Altura lamina de agua H (m)],1)+IF(O145&gt;MAX(Curva_vortex[Altura lamina de agua H (m)]),-1,0)))</f>
        <v>26.062275110370766</v>
      </c>
      <c r="Q145" s="20">
        <f t="shared" si="557"/>
        <v>0</v>
      </c>
      <c r="R145" s="20" cm="1">
        <f t="array" ref="R145">INDEX(Curva_vortex[Caudal (L/s)],MATCH(O145,Curva_vortex[Altura lamina de agua H (m)],1))+(O145-INDEX(Curva_vortex[Altura lamina de agua H (m)],MATCH(O145,Curva_vortex[Altura lamina de agua H (m)],1)))*(INDEX(Curva_vortex[Caudal (L/s)],MATCH(O145,Curva_vortex[Altura lamina de agua H (m)],1)+IF(O145&gt;MAX(Curva_vortex[Altura lamina de agua H (m)]),0,1))-INDEX(Curva_vortex[Caudal (L/s)],MATCH(O145,Curva_vortex[Altura lamina de agua H (m)],1)+IF(O145&gt;MAX(Curva_vortex[Altura lamina de agua H (m)]),-1,0)))/(INDEX(Curva_vortex[Altura lamina de agua H (m)],MATCH(O145,Curva_vortex[Altura lamina de agua H (m)],1)+IF(O145&gt;MAX(Curva_vortex[Altura lamina de agua H (m)]),0,1))-INDEX(Curva_vortex[Altura lamina de agua H (m)],MATCH(O145,Curva_vortex[Altura lamina de agua H (m)],1)+IF(O145&gt;MAX(Curva_vortex[Altura lamina de agua H (m)]),-1,0)))+Q145</f>
        <v>26.062275110370766</v>
      </c>
      <c r="S145" s="20" t="str">
        <f>IF(COUNT($A$126:$A145)&lt;MATCH($E$117,R$126:R$585,0),"",ROUND(R145,2))</f>
        <v/>
      </c>
      <c r="W145" s="46">
        <v>142</v>
      </c>
      <c r="X145" s="49">
        <f t="shared" si="564"/>
        <v>710</v>
      </c>
      <c r="Y145" s="52" t="str">
        <f t="shared" si="559"/>
        <v/>
      </c>
      <c r="Z145" s="63">
        <f t="shared" si="560"/>
        <v>0</v>
      </c>
      <c r="AA145" s="50">
        <f t="shared" si="608"/>
        <v>0</v>
      </c>
      <c r="AB145" s="50">
        <v>0</v>
      </c>
      <c r="AC145" s="62">
        <f t="shared" si="565"/>
        <v>211.7758949671387</v>
      </c>
      <c r="AD145" s="54"/>
      <c r="AE145" s="46">
        <v>143</v>
      </c>
      <c r="AF145" s="51">
        <f t="shared" si="561"/>
        <v>0</v>
      </c>
      <c r="AG145" s="51">
        <f t="shared" si="610"/>
        <v>0</v>
      </c>
      <c r="AH145" s="51">
        <f t="shared" si="610"/>
        <v>0</v>
      </c>
      <c r="AI145" s="51">
        <f t="shared" si="610"/>
        <v>0</v>
      </c>
      <c r="AJ145" s="51">
        <f t="shared" si="610"/>
        <v>0</v>
      </c>
      <c r="AK145" s="51">
        <f t="shared" si="610"/>
        <v>0</v>
      </c>
      <c r="AL145" s="51">
        <f t="shared" si="610"/>
        <v>0</v>
      </c>
      <c r="AM145" s="51">
        <f t="shared" si="610"/>
        <v>0</v>
      </c>
      <c r="AN145" s="51">
        <f t="shared" si="610"/>
        <v>0</v>
      </c>
      <c r="AO145" s="51">
        <f t="shared" si="610"/>
        <v>0</v>
      </c>
      <c r="AP145" s="51">
        <f t="shared" si="610"/>
        <v>0</v>
      </c>
      <c r="AQ145" s="51">
        <f t="shared" si="611"/>
        <v>0</v>
      </c>
      <c r="AR145" s="51">
        <f t="shared" si="611"/>
        <v>0</v>
      </c>
      <c r="AS145" s="51">
        <f t="shared" si="611"/>
        <v>0</v>
      </c>
      <c r="AT145" s="51">
        <f t="shared" si="611"/>
        <v>0</v>
      </c>
      <c r="AU145" s="51">
        <f t="shared" si="611"/>
        <v>0</v>
      </c>
      <c r="AV145" s="51">
        <f t="shared" si="611"/>
        <v>0</v>
      </c>
      <c r="AW145" s="51">
        <f t="shared" si="611"/>
        <v>0</v>
      </c>
      <c r="AX145" s="51">
        <f t="shared" si="611"/>
        <v>0</v>
      </c>
      <c r="AY145" s="51">
        <f t="shared" si="611"/>
        <v>0</v>
      </c>
      <c r="AZ145" s="51">
        <f t="shared" si="611"/>
        <v>0</v>
      </c>
      <c r="BA145" s="51">
        <f t="shared" si="612"/>
        <v>0</v>
      </c>
      <c r="BB145" s="51">
        <f t="shared" si="612"/>
        <v>0</v>
      </c>
      <c r="BC145" s="51">
        <f t="shared" si="612"/>
        <v>0</v>
      </c>
      <c r="BD145" s="51">
        <f t="shared" si="612"/>
        <v>0</v>
      </c>
      <c r="BE145" s="51">
        <f t="shared" si="612"/>
        <v>0</v>
      </c>
      <c r="BF145" s="51">
        <f t="shared" si="612"/>
        <v>0</v>
      </c>
      <c r="BG145" s="51">
        <f t="shared" si="612"/>
        <v>0</v>
      </c>
      <c r="BH145" s="51">
        <f t="shared" si="612"/>
        <v>0</v>
      </c>
      <c r="BI145" s="51">
        <f t="shared" si="612"/>
        <v>0</v>
      </c>
      <c r="BJ145" s="51">
        <f t="shared" si="612"/>
        <v>0</v>
      </c>
      <c r="BK145" s="51">
        <f t="shared" si="613"/>
        <v>0</v>
      </c>
      <c r="BL145" s="51">
        <f t="shared" si="613"/>
        <v>0</v>
      </c>
      <c r="BM145" s="51">
        <f t="shared" si="613"/>
        <v>0</v>
      </c>
      <c r="BN145" s="51">
        <f t="shared" si="613"/>
        <v>0</v>
      </c>
      <c r="BO145" s="51">
        <f t="shared" si="613"/>
        <v>0</v>
      </c>
      <c r="BP145" s="51">
        <f t="shared" si="613"/>
        <v>0</v>
      </c>
      <c r="BQ145" s="51">
        <f t="shared" si="613"/>
        <v>0</v>
      </c>
      <c r="BR145" s="51">
        <f t="shared" si="613"/>
        <v>0</v>
      </c>
      <c r="BS145" s="51">
        <f t="shared" si="613"/>
        <v>0</v>
      </c>
      <c r="BT145" s="51">
        <f t="shared" si="613"/>
        <v>0</v>
      </c>
      <c r="BU145" s="51">
        <f t="shared" si="614"/>
        <v>0</v>
      </c>
      <c r="BV145" s="51">
        <f t="shared" si="614"/>
        <v>0</v>
      </c>
      <c r="BW145" s="51">
        <f t="shared" si="614"/>
        <v>0</v>
      </c>
      <c r="BX145" s="51">
        <f t="shared" si="614"/>
        <v>0</v>
      </c>
      <c r="BY145" s="51">
        <f t="shared" si="614"/>
        <v>0</v>
      </c>
      <c r="BZ145" s="51">
        <f t="shared" si="614"/>
        <v>0</v>
      </c>
      <c r="CA145" s="51">
        <f t="shared" si="614"/>
        <v>0</v>
      </c>
      <c r="CB145" s="51">
        <f t="shared" si="614"/>
        <v>0</v>
      </c>
      <c r="CC145" s="51">
        <f t="shared" si="614"/>
        <v>0</v>
      </c>
      <c r="CD145" s="51">
        <f t="shared" si="614"/>
        <v>0</v>
      </c>
      <c r="CE145" s="51">
        <f t="shared" si="615"/>
        <v>0</v>
      </c>
      <c r="CF145" s="51">
        <f t="shared" si="615"/>
        <v>0</v>
      </c>
      <c r="CG145" s="51">
        <f t="shared" si="615"/>
        <v>0</v>
      </c>
      <c r="CH145" s="51">
        <f t="shared" si="615"/>
        <v>0</v>
      </c>
      <c r="CI145" s="51">
        <f t="shared" si="615"/>
        <v>0</v>
      </c>
      <c r="CJ145" s="51">
        <f t="shared" si="615"/>
        <v>0</v>
      </c>
      <c r="CK145" s="51">
        <f t="shared" si="615"/>
        <v>0</v>
      </c>
      <c r="CL145" s="51">
        <f t="shared" si="615"/>
        <v>0</v>
      </c>
      <c r="CM145" s="51">
        <f t="shared" si="615"/>
        <v>0</v>
      </c>
      <c r="CN145" s="51">
        <f t="shared" si="615"/>
        <v>0</v>
      </c>
      <c r="CO145" s="51">
        <f t="shared" si="616"/>
        <v>0</v>
      </c>
      <c r="CP145" s="51">
        <f t="shared" si="616"/>
        <v>0</v>
      </c>
      <c r="CQ145" s="51">
        <f t="shared" si="616"/>
        <v>0</v>
      </c>
      <c r="CR145" s="51">
        <f t="shared" si="616"/>
        <v>0</v>
      </c>
      <c r="CS145" s="51">
        <f t="shared" si="616"/>
        <v>0</v>
      </c>
      <c r="CT145" s="51">
        <f t="shared" si="616"/>
        <v>0</v>
      </c>
      <c r="CU145" s="51">
        <f t="shared" si="616"/>
        <v>0</v>
      </c>
      <c r="CV145" s="51">
        <f t="shared" si="616"/>
        <v>0</v>
      </c>
      <c r="CW145" s="51">
        <f t="shared" si="616"/>
        <v>0</v>
      </c>
      <c r="CX145" s="51">
        <f t="shared" si="616"/>
        <v>0</v>
      </c>
      <c r="CY145" s="51">
        <f t="shared" si="617"/>
        <v>0</v>
      </c>
      <c r="CZ145" s="51">
        <f t="shared" si="617"/>
        <v>0</v>
      </c>
      <c r="DA145" s="51">
        <f t="shared" si="617"/>
        <v>0</v>
      </c>
      <c r="DB145" s="51">
        <f t="shared" si="617"/>
        <v>0</v>
      </c>
      <c r="DC145" s="51">
        <f t="shared" si="617"/>
        <v>0</v>
      </c>
      <c r="DD145" s="51">
        <f t="shared" si="617"/>
        <v>0</v>
      </c>
      <c r="DE145" s="51">
        <f t="shared" si="617"/>
        <v>0</v>
      </c>
      <c r="DF145" s="51">
        <f t="shared" si="617"/>
        <v>0</v>
      </c>
      <c r="DG145" s="51">
        <f t="shared" si="617"/>
        <v>0</v>
      </c>
      <c r="DH145" s="51">
        <f t="shared" si="617"/>
        <v>0</v>
      </c>
      <c r="DI145" s="51">
        <f t="shared" si="618"/>
        <v>0</v>
      </c>
      <c r="DJ145" s="51">
        <f t="shared" si="618"/>
        <v>0</v>
      </c>
      <c r="DK145" s="51">
        <f t="shared" si="618"/>
        <v>0</v>
      </c>
      <c r="DL145" s="51">
        <f t="shared" si="618"/>
        <v>0</v>
      </c>
      <c r="DM145" s="51">
        <f t="shared" si="618"/>
        <v>0</v>
      </c>
      <c r="DN145" s="51">
        <f t="shared" si="618"/>
        <v>0</v>
      </c>
      <c r="DO145" s="51">
        <f t="shared" si="618"/>
        <v>0</v>
      </c>
      <c r="DP145" s="51">
        <f t="shared" si="618"/>
        <v>0</v>
      </c>
      <c r="DQ145" s="51">
        <f t="shared" si="618"/>
        <v>0</v>
      </c>
      <c r="DR145" s="51">
        <f t="shared" si="618"/>
        <v>0</v>
      </c>
      <c r="DS145" s="51">
        <f t="shared" si="619"/>
        <v>0</v>
      </c>
      <c r="DT145" s="51">
        <f t="shared" si="619"/>
        <v>0</v>
      </c>
      <c r="DU145" s="51">
        <f t="shared" si="619"/>
        <v>0</v>
      </c>
      <c r="DV145" s="51">
        <f t="shared" si="619"/>
        <v>0</v>
      </c>
      <c r="DW145" s="51">
        <f t="shared" si="619"/>
        <v>0</v>
      </c>
      <c r="DX145" s="51">
        <f t="shared" si="619"/>
        <v>0</v>
      </c>
      <c r="DY145" s="51">
        <f t="shared" si="619"/>
        <v>0</v>
      </c>
      <c r="DZ145" s="51">
        <f t="shared" si="619"/>
        <v>0</v>
      </c>
      <c r="EA145" s="51">
        <f t="shared" si="619"/>
        <v>0</v>
      </c>
      <c r="EB145" s="51">
        <f t="shared" si="619"/>
        <v>0</v>
      </c>
      <c r="EC145" s="51">
        <f t="shared" si="620"/>
        <v>0</v>
      </c>
      <c r="ED145" s="51">
        <f t="shared" si="620"/>
        <v>0</v>
      </c>
      <c r="EE145" s="51">
        <f t="shared" si="620"/>
        <v>0</v>
      </c>
      <c r="EF145" s="51">
        <f t="shared" si="620"/>
        <v>0</v>
      </c>
      <c r="EG145" s="51">
        <f t="shared" si="620"/>
        <v>0</v>
      </c>
      <c r="EH145" s="51">
        <f t="shared" si="620"/>
        <v>0</v>
      </c>
      <c r="EI145" s="51">
        <f t="shared" si="620"/>
        <v>0</v>
      </c>
      <c r="EJ145" s="51">
        <f t="shared" si="620"/>
        <v>0</v>
      </c>
      <c r="EK145" s="51">
        <f t="shared" si="620"/>
        <v>0</v>
      </c>
      <c r="EL145" s="51">
        <f t="shared" si="620"/>
        <v>0</v>
      </c>
      <c r="EM145" s="51">
        <f t="shared" si="621"/>
        <v>0</v>
      </c>
      <c r="EN145" s="51">
        <f t="shared" si="621"/>
        <v>0</v>
      </c>
      <c r="EO145" s="51">
        <f t="shared" si="621"/>
        <v>0</v>
      </c>
      <c r="EP145" s="51">
        <f t="shared" si="621"/>
        <v>0</v>
      </c>
      <c r="EQ145" s="51">
        <f t="shared" si="621"/>
        <v>0</v>
      </c>
      <c r="ER145" s="51">
        <f t="shared" si="621"/>
        <v>0</v>
      </c>
      <c r="ES145" s="51">
        <f t="shared" si="621"/>
        <v>0</v>
      </c>
      <c r="ET145" s="51">
        <f t="shared" si="621"/>
        <v>0</v>
      </c>
      <c r="EU145" s="51">
        <f t="shared" si="621"/>
        <v>0</v>
      </c>
      <c r="EV145" s="51">
        <f t="shared" si="621"/>
        <v>0</v>
      </c>
      <c r="EW145" s="51">
        <f t="shared" si="622"/>
        <v>0</v>
      </c>
      <c r="EX145" s="51">
        <f t="shared" si="622"/>
        <v>1.4372901692793086E-5</v>
      </c>
      <c r="EY145" s="51">
        <f t="shared" si="622"/>
        <v>2.7857067307628778E-5</v>
      </c>
      <c r="EZ145" s="51">
        <f t="shared" si="622"/>
        <v>4.1075027703360157E-5</v>
      </c>
      <c r="FA145" s="51">
        <f t="shared" si="622"/>
        <v>5.9699549011322866E-5</v>
      </c>
      <c r="FB145" s="51">
        <f t="shared" si="622"/>
        <v>8.7540741517313391E-5</v>
      </c>
      <c r="FC145" s="51">
        <f t="shared" si="622"/>
        <v>1.2837388479443857E-4</v>
      </c>
      <c r="FD145" s="51">
        <f t="shared" si="622"/>
        <v>1.8776725283595457E-4</v>
      </c>
      <c r="FE145" s="51">
        <f t="shared" si="622"/>
        <v>2.7490993918839258E-4</v>
      </c>
      <c r="FF145" s="51">
        <f t="shared" si="622"/>
        <v>4.0443968208431289E-4</v>
      </c>
      <c r="FG145" s="51">
        <f t="shared" si="623"/>
        <v>5.9827068957529241E-4</v>
      </c>
      <c r="FH145" s="51">
        <f t="shared" si="623"/>
        <v>8.8742146466493359E-4</v>
      </c>
      <c r="FI145" s="51">
        <f t="shared" si="623"/>
        <v>1.3138426304416823E-3</v>
      </c>
      <c r="FJ145" s="51">
        <f t="shared" si="623"/>
        <v>1.9322447552118155E-3</v>
      </c>
      <c r="FK145" s="51">
        <f t="shared" si="623"/>
        <v>2.9578823769679957E-3</v>
      </c>
      <c r="FL145" s="51">
        <f t="shared" si="623"/>
        <v>4.3725776573519236E-3</v>
      </c>
      <c r="FM145" s="51">
        <f t="shared" si="623"/>
        <v>5.6037913669719245E-3</v>
      </c>
      <c r="FN145" s="51">
        <f t="shared" si="623"/>
        <v>6.0067150249743864E-3</v>
      </c>
      <c r="FO145" s="51">
        <f t="shared" si="623"/>
        <v>5.0334268353983951E-3</v>
      </c>
      <c r="FP145" s="51">
        <f t="shared" si="623"/>
        <v>2.648818732339102E-3</v>
      </c>
      <c r="FQ145" s="51">
        <f t="shared" si="624"/>
        <v>7.6072713075802073E-4</v>
      </c>
      <c r="FR145" s="51">
        <f t="shared" si="624"/>
        <v>0</v>
      </c>
      <c r="FS145" s="51">
        <f t="shared" si="624"/>
        <v>0</v>
      </c>
      <c r="FT145" s="51">
        <f t="shared" si="624"/>
        <v>0</v>
      </c>
      <c r="FU145" s="51">
        <f t="shared" si="624"/>
        <v>0</v>
      </c>
      <c r="FV145" s="51">
        <f t="shared" si="624"/>
        <v>0</v>
      </c>
      <c r="FW145" s="51">
        <f t="shared" si="624"/>
        <v>0</v>
      </c>
      <c r="FX145" s="51">
        <f t="shared" si="624"/>
        <v>0</v>
      </c>
      <c r="FY145" s="51">
        <f t="shared" si="624"/>
        <v>0</v>
      </c>
      <c r="FZ145" s="51">
        <f t="shared" si="624"/>
        <v>0</v>
      </c>
      <c r="GA145" s="51">
        <f t="shared" si="625"/>
        <v>0</v>
      </c>
      <c r="GB145" s="51">
        <f t="shared" si="625"/>
        <v>0</v>
      </c>
      <c r="GC145" s="51">
        <f t="shared" si="625"/>
        <v>0</v>
      </c>
      <c r="GD145" s="51">
        <f t="shared" si="625"/>
        <v>0</v>
      </c>
      <c r="GE145" s="51">
        <f t="shared" si="625"/>
        <v>0</v>
      </c>
      <c r="GF145" s="51">
        <f t="shared" si="625"/>
        <v>0</v>
      </c>
      <c r="GG145" s="51">
        <f t="shared" si="625"/>
        <v>0</v>
      </c>
      <c r="GH145" s="51">
        <f t="shared" si="625"/>
        <v>0</v>
      </c>
      <c r="GI145" s="51">
        <f t="shared" si="625"/>
        <v>0</v>
      </c>
      <c r="GJ145" s="51">
        <f t="shared" si="625"/>
        <v>0</v>
      </c>
      <c r="GK145" s="51">
        <f t="shared" si="626"/>
        <v>0</v>
      </c>
      <c r="GL145" s="51">
        <f t="shared" si="626"/>
        <v>0</v>
      </c>
      <c r="GM145" s="51">
        <f t="shared" si="626"/>
        <v>0</v>
      </c>
      <c r="GN145" s="51">
        <f t="shared" si="626"/>
        <v>0</v>
      </c>
      <c r="GO145" s="51">
        <f t="shared" si="626"/>
        <v>0</v>
      </c>
      <c r="GP145" s="51">
        <f t="shared" si="626"/>
        <v>0</v>
      </c>
      <c r="GQ145" s="51">
        <f t="shared" si="626"/>
        <v>0</v>
      </c>
      <c r="GR145" s="51">
        <f t="shared" si="626"/>
        <v>0</v>
      </c>
      <c r="GS145" s="51">
        <f t="shared" si="626"/>
        <v>0</v>
      </c>
      <c r="GT145" s="51">
        <f t="shared" si="626"/>
        <v>0</v>
      </c>
      <c r="GU145" s="51">
        <f t="shared" si="627"/>
        <v>0</v>
      </c>
      <c r="GV145" s="51">
        <f t="shared" si="627"/>
        <v>0</v>
      </c>
      <c r="GW145" s="51">
        <f t="shared" si="627"/>
        <v>0</v>
      </c>
      <c r="GX145" s="51">
        <f t="shared" si="627"/>
        <v>0</v>
      </c>
      <c r="GY145" s="51">
        <f t="shared" si="627"/>
        <v>0</v>
      </c>
      <c r="GZ145" s="51">
        <f t="shared" si="627"/>
        <v>0</v>
      </c>
      <c r="HA145" s="51">
        <f t="shared" si="627"/>
        <v>0</v>
      </c>
      <c r="HB145" s="51">
        <f t="shared" si="627"/>
        <v>0</v>
      </c>
      <c r="HC145" s="51">
        <f t="shared" si="627"/>
        <v>0</v>
      </c>
      <c r="HD145" s="51">
        <f t="shared" si="627"/>
        <v>0</v>
      </c>
      <c r="HE145" s="51">
        <f t="shared" si="628"/>
        <v>0</v>
      </c>
      <c r="HF145" s="51">
        <f t="shared" si="628"/>
        <v>0</v>
      </c>
      <c r="HG145" s="51">
        <f t="shared" si="628"/>
        <v>0</v>
      </c>
      <c r="HH145" s="51">
        <f t="shared" si="628"/>
        <v>0</v>
      </c>
      <c r="HI145" s="51">
        <f t="shared" si="628"/>
        <v>0</v>
      </c>
      <c r="HJ145" s="51">
        <f t="shared" si="628"/>
        <v>0</v>
      </c>
      <c r="HK145" s="51">
        <f t="shared" si="628"/>
        <v>0</v>
      </c>
      <c r="HL145" s="51">
        <f t="shared" si="628"/>
        <v>0</v>
      </c>
      <c r="HM145" s="51">
        <f t="shared" si="628"/>
        <v>0</v>
      </c>
      <c r="HN145" s="51">
        <f t="shared" si="628"/>
        <v>0</v>
      </c>
      <c r="HO145" s="51">
        <f t="shared" si="628"/>
        <v>0</v>
      </c>
      <c r="HP145" s="51">
        <f t="shared" si="628"/>
        <v>0</v>
      </c>
      <c r="HR145" s="46">
        <v>142</v>
      </c>
      <c r="HS145" s="49">
        <f t="shared" si="566"/>
        <v>710</v>
      </c>
      <c r="HT145" s="52" t="str">
        <f t="shared" si="567"/>
        <v/>
      </c>
      <c r="HU145" s="63">
        <f t="shared" si="568"/>
        <v>0</v>
      </c>
      <c r="HV145" s="50">
        <f t="shared" si="609"/>
        <v>0</v>
      </c>
      <c r="HW145" s="50" t="str">
        <f t="shared" si="562"/>
        <v>11:50</v>
      </c>
      <c r="HX145" s="50">
        <v>0</v>
      </c>
      <c r="HY145" s="62">
        <f>HY144+HX145*Escenario1!$D$15*0.06</f>
        <v>468.72665229745769</v>
      </c>
      <c r="HZ145" s="50">
        <f t="shared" si="569"/>
        <v>0</v>
      </c>
      <c r="IA145" s="64">
        <f>IA144+HZ145*Escenario1!$D$15*0.06</f>
        <v>258.16395932323189</v>
      </c>
      <c r="IB145" s="54"/>
      <c r="IC145" s="47">
        <v>143</v>
      </c>
      <c r="ID145" s="48">
        <f t="shared" si="563"/>
        <v>0</v>
      </c>
      <c r="IE145" s="48">
        <f t="shared" si="629"/>
        <v>0</v>
      </c>
      <c r="IF145" s="48">
        <f t="shared" si="629"/>
        <v>0</v>
      </c>
      <c r="IG145" s="48">
        <f t="shared" si="629"/>
        <v>0</v>
      </c>
      <c r="IH145" s="48">
        <f t="shared" si="629"/>
        <v>0</v>
      </c>
      <c r="II145" s="48">
        <f t="shared" si="629"/>
        <v>0</v>
      </c>
      <c r="IJ145" s="48">
        <f t="shared" si="629"/>
        <v>0</v>
      </c>
      <c r="IK145" s="48">
        <f t="shared" si="629"/>
        <v>0</v>
      </c>
      <c r="IL145" s="48">
        <f t="shared" si="629"/>
        <v>0</v>
      </c>
      <c r="IM145" s="48">
        <f t="shared" si="629"/>
        <v>0</v>
      </c>
      <c r="IN145" s="48">
        <f t="shared" si="629"/>
        <v>0</v>
      </c>
      <c r="IO145" s="48">
        <f t="shared" si="630"/>
        <v>0</v>
      </c>
      <c r="IP145" s="48">
        <f t="shared" si="630"/>
        <v>0</v>
      </c>
      <c r="IQ145" s="48">
        <f t="shared" si="630"/>
        <v>0</v>
      </c>
      <c r="IR145" s="48">
        <f t="shared" si="630"/>
        <v>0</v>
      </c>
      <c r="IS145" s="48">
        <f t="shared" si="630"/>
        <v>0</v>
      </c>
      <c r="IT145" s="48">
        <f t="shared" si="630"/>
        <v>0</v>
      </c>
      <c r="IU145" s="48">
        <f t="shared" si="630"/>
        <v>0</v>
      </c>
      <c r="IV145" s="48">
        <f t="shared" si="630"/>
        <v>0</v>
      </c>
      <c r="IW145" s="48">
        <f t="shared" si="630"/>
        <v>0</v>
      </c>
      <c r="IX145" s="48">
        <f t="shared" si="630"/>
        <v>0</v>
      </c>
      <c r="IY145" s="48">
        <f t="shared" si="631"/>
        <v>0</v>
      </c>
      <c r="IZ145" s="48">
        <f t="shared" si="631"/>
        <v>0</v>
      </c>
      <c r="JA145" s="48">
        <f t="shared" si="631"/>
        <v>0</v>
      </c>
      <c r="JB145" s="48">
        <f t="shared" si="631"/>
        <v>0</v>
      </c>
      <c r="JC145" s="48">
        <f t="shared" si="631"/>
        <v>0</v>
      </c>
      <c r="JD145" s="48">
        <f t="shared" si="631"/>
        <v>0</v>
      </c>
      <c r="JE145" s="48">
        <f t="shared" si="631"/>
        <v>0</v>
      </c>
      <c r="JF145" s="48">
        <f t="shared" si="631"/>
        <v>0</v>
      </c>
      <c r="JG145" s="48">
        <f t="shared" si="631"/>
        <v>0</v>
      </c>
      <c r="JH145" s="48">
        <f t="shared" si="631"/>
        <v>0</v>
      </c>
      <c r="JI145" s="48">
        <f t="shared" si="632"/>
        <v>0</v>
      </c>
      <c r="JJ145" s="48">
        <f t="shared" si="632"/>
        <v>0</v>
      </c>
      <c r="JK145" s="48">
        <f t="shared" si="632"/>
        <v>0</v>
      </c>
      <c r="JL145" s="48">
        <f t="shared" si="632"/>
        <v>0</v>
      </c>
      <c r="JM145" s="48">
        <f t="shared" si="632"/>
        <v>0</v>
      </c>
      <c r="JN145" s="48">
        <f t="shared" si="632"/>
        <v>0</v>
      </c>
      <c r="JO145" s="48">
        <f t="shared" si="632"/>
        <v>0</v>
      </c>
      <c r="JP145" s="48">
        <f t="shared" si="632"/>
        <v>0</v>
      </c>
      <c r="JQ145" s="48">
        <f t="shared" si="632"/>
        <v>0</v>
      </c>
      <c r="JR145" s="48">
        <f t="shared" si="632"/>
        <v>0</v>
      </c>
      <c r="JS145" s="48">
        <f t="shared" si="633"/>
        <v>0</v>
      </c>
      <c r="JT145" s="48">
        <f t="shared" si="633"/>
        <v>0</v>
      </c>
      <c r="JU145" s="48">
        <f t="shared" si="633"/>
        <v>0</v>
      </c>
      <c r="JV145" s="48">
        <f t="shared" si="633"/>
        <v>0</v>
      </c>
      <c r="JW145" s="48">
        <f t="shared" si="633"/>
        <v>0</v>
      </c>
      <c r="JX145" s="48">
        <f t="shared" si="633"/>
        <v>0</v>
      </c>
      <c r="JY145" s="48">
        <f t="shared" si="633"/>
        <v>0</v>
      </c>
      <c r="JZ145" s="48">
        <f t="shared" si="633"/>
        <v>0</v>
      </c>
      <c r="KA145" s="48">
        <f t="shared" si="633"/>
        <v>0</v>
      </c>
      <c r="KB145" s="48">
        <f t="shared" si="633"/>
        <v>0</v>
      </c>
      <c r="KC145" s="48">
        <f t="shared" si="634"/>
        <v>0</v>
      </c>
      <c r="KD145" s="48">
        <f t="shared" si="634"/>
        <v>0</v>
      </c>
      <c r="KE145" s="48">
        <f t="shared" si="634"/>
        <v>0</v>
      </c>
      <c r="KF145" s="48">
        <f t="shared" si="634"/>
        <v>0</v>
      </c>
      <c r="KG145" s="48">
        <f t="shared" si="634"/>
        <v>0</v>
      </c>
      <c r="KH145" s="48">
        <f t="shared" si="634"/>
        <v>0</v>
      </c>
      <c r="KI145" s="48">
        <f t="shared" si="634"/>
        <v>0</v>
      </c>
      <c r="KJ145" s="48">
        <f t="shared" si="634"/>
        <v>0</v>
      </c>
      <c r="KK145" s="48">
        <f t="shared" si="634"/>
        <v>0</v>
      </c>
      <c r="KL145" s="48">
        <f t="shared" si="634"/>
        <v>0</v>
      </c>
      <c r="KM145" s="48">
        <f t="shared" si="635"/>
        <v>0</v>
      </c>
      <c r="KN145" s="48">
        <f t="shared" si="635"/>
        <v>0</v>
      </c>
      <c r="KO145" s="48">
        <f t="shared" si="635"/>
        <v>0</v>
      </c>
      <c r="KP145" s="48">
        <f t="shared" si="635"/>
        <v>0</v>
      </c>
      <c r="KQ145" s="48">
        <f t="shared" si="635"/>
        <v>0</v>
      </c>
      <c r="KR145" s="48">
        <f t="shared" si="635"/>
        <v>0</v>
      </c>
      <c r="KS145" s="48">
        <f t="shared" si="635"/>
        <v>0</v>
      </c>
      <c r="KT145" s="48">
        <f t="shared" si="635"/>
        <v>0</v>
      </c>
      <c r="KU145" s="48">
        <f t="shared" si="635"/>
        <v>0</v>
      </c>
      <c r="KV145" s="48">
        <f t="shared" si="635"/>
        <v>0</v>
      </c>
      <c r="KW145" s="48">
        <f t="shared" si="636"/>
        <v>0</v>
      </c>
      <c r="KX145" s="48">
        <f t="shared" si="636"/>
        <v>0</v>
      </c>
      <c r="KY145" s="48">
        <f t="shared" si="636"/>
        <v>0</v>
      </c>
      <c r="KZ145" s="48">
        <f t="shared" si="636"/>
        <v>0</v>
      </c>
      <c r="LA145" s="48">
        <f t="shared" si="636"/>
        <v>0</v>
      </c>
      <c r="LB145" s="48">
        <f t="shared" si="636"/>
        <v>0</v>
      </c>
      <c r="LC145" s="48">
        <f t="shared" si="636"/>
        <v>0</v>
      </c>
      <c r="LD145" s="48">
        <f t="shared" si="636"/>
        <v>0</v>
      </c>
      <c r="LE145" s="48">
        <f t="shared" si="636"/>
        <v>0</v>
      </c>
      <c r="LF145" s="48">
        <f t="shared" si="636"/>
        <v>0</v>
      </c>
      <c r="LG145" s="48">
        <f t="shared" si="637"/>
        <v>0</v>
      </c>
      <c r="LH145" s="48">
        <f t="shared" si="637"/>
        <v>0</v>
      </c>
      <c r="LI145" s="48">
        <f t="shared" si="637"/>
        <v>0</v>
      </c>
      <c r="LJ145" s="48">
        <f t="shared" si="637"/>
        <v>0</v>
      </c>
      <c r="LK145" s="48">
        <f t="shared" si="637"/>
        <v>0</v>
      </c>
      <c r="LL145" s="48">
        <f t="shared" si="637"/>
        <v>0</v>
      </c>
      <c r="LM145" s="48">
        <f t="shared" si="637"/>
        <v>0</v>
      </c>
      <c r="LN145" s="48">
        <f t="shared" si="637"/>
        <v>0</v>
      </c>
      <c r="LO145" s="48">
        <f t="shared" si="637"/>
        <v>0</v>
      </c>
      <c r="LP145" s="48">
        <f t="shared" si="637"/>
        <v>0</v>
      </c>
      <c r="LQ145" s="48">
        <f t="shared" si="638"/>
        <v>0</v>
      </c>
      <c r="LR145" s="48">
        <f t="shared" si="638"/>
        <v>0</v>
      </c>
      <c r="LS145" s="48">
        <f t="shared" si="638"/>
        <v>0</v>
      </c>
      <c r="LT145" s="48">
        <f t="shared" si="638"/>
        <v>0</v>
      </c>
      <c r="LU145" s="48">
        <f t="shared" si="638"/>
        <v>0</v>
      </c>
      <c r="LV145" s="48">
        <f t="shared" si="638"/>
        <v>0</v>
      </c>
      <c r="LW145" s="48">
        <f t="shared" si="638"/>
        <v>0</v>
      </c>
      <c r="LX145" s="48">
        <f t="shared" si="638"/>
        <v>0</v>
      </c>
      <c r="LY145" s="48">
        <f t="shared" si="638"/>
        <v>0</v>
      </c>
      <c r="LZ145" s="48">
        <f t="shared" si="638"/>
        <v>0</v>
      </c>
      <c r="MA145" s="48">
        <f t="shared" si="639"/>
        <v>0</v>
      </c>
      <c r="MB145" s="48">
        <f t="shared" si="639"/>
        <v>0</v>
      </c>
      <c r="MC145" s="48">
        <f t="shared" si="639"/>
        <v>0</v>
      </c>
      <c r="MD145" s="48">
        <f t="shared" si="639"/>
        <v>0</v>
      </c>
      <c r="ME145" s="48">
        <f t="shared" si="639"/>
        <v>0</v>
      </c>
      <c r="MF145" s="48">
        <f t="shared" si="639"/>
        <v>0</v>
      </c>
      <c r="MG145" s="48">
        <f t="shared" si="639"/>
        <v>0</v>
      </c>
      <c r="MH145" s="48">
        <f t="shared" si="639"/>
        <v>0</v>
      </c>
      <c r="MI145" s="48">
        <f t="shared" si="639"/>
        <v>0</v>
      </c>
      <c r="MJ145" s="48">
        <f t="shared" si="639"/>
        <v>0</v>
      </c>
      <c r="MK145" s="48">
        <f t="shared" si="640"/>
        <v>0</v>
      </c>
      <c r="ML145" s="48">
        <f t="shared" si="640"/>
        <v>0</v>
      </c>
      <c r="MM145" s="48">
        <f t="shared" si="640"/>
        <v>0</v>
      </c>
      <c r="MN145" s="48">
        <f t="shared" si="640"/>
        <v>0</v>
      </c>
      <c r="MO145" s="48">
        <f t="shared" si="640"/>
        <v>0</v>
      </c>
      <c r="MP145" s="48">
        <f t="shared" si="640"/>
        <v>0</v>
      </c>
      <c r="MQ145" s="48">
        <f t="shared" si="640"/>
        <v>0</v>
      </c>
      <c r="MR145" s="48">
        <f t="shared" si="640"/>
        <v>0</v>
      </c>
      <c r="MS145" s="48">
        <f t="shared" si="640"/>
        <v>0</v>
      </c>
      <c r="MT145" s="48">
        <f t="shared" si="640"/>
        <v>0</v>
      </c>
      <c r="MU145" s="48">
        <f t="shared" si="641"/>
        <v>0</v>
      </c>
      <c r="MV145" s="48">
        <f t="shared" si="641"/>
        <v>0</v>
      </c>
      <c r="MW145" s="48">
        <f t="shared" si="641"/>
        <v>0</v>
      </c>
      <c r="MX145" s="48">
        <f t="shared" si="641"/>
        <v>0</v>
      </c>
      <c r="MY145" s="48">
        <f t="shared" si="641"/>
        <v>0</v>
      </c>
      <c r="MZ145" s="48">
        <f t="shared" si="641"/>
        <v>0</v>
      </c>
      <c r="NA145" s="48">
        <f t="shared" si="641"/>
        <v>0</v>
      </c>
      <c r="NB145" s="48">
        <f t="shared" si="641"/>
        <v>0</v>
      </c>
      <c r="NC145" s="48">
        <f t="shared" si="641"/>
        <v>0</v>
      </c>
      <c r="ND145" s="48">
        <f t="shared" si="641"/>
        <v>0</v>
      </c>
      <c r="NE145" s="48">
        <f t="shared" si="642"/>
        <v>0</v>
      </c>
      <c r="NF145" s="48">
        <f t="shared" si="642"/>
        <v>0</v>
      </c>
      <c r="NG145" s="48">
        <f t="shared" si="642"/>
        <v>4.4751983576649488E-5</v>
      </c>
      <c r="NH145" s="48">
        <f t="shared" si="642"/>
        <v>1.1151658490373781E-4</v>
      </c>
      <c r="NI145" s="48">
        <f t="shared" si="642"/>
        <v>2.5595687974807398E-4</v>
      </c>
      <c r="NJ145" s="48">
        <f t="shared" si="642"/>
        <v>5.8604981628922268E-4</v>
      </c>
      <c r="NK145" s="48">
        <f t="shared" si="642"/>
        <v>1.3658629589843377E-3</v>
      </c>
      <c r="NL145" s="48">
        <f t="shared" si="642"/>
        <v>3.2093238342923826E-3</v>
      </c>
      <c r="NM145" s="48">
        <f t="shared" si="642"/>
        <v>7.8504339864859992E-3</v>
      </c>
      <c r="NN145" s="48">
        <f t="shared" si="642"/>
        <v>1.2976985830460603E-2</v>
      </c>
      <c r="NO145" s="48">
        <f t="shared" si="643"/>
        <v>6.7154609757989992E-3</v>
      </c>
      <c r="NP145" s="48">
        <f t="shared" si="643"/>
        <v>0</v>
      </c>
      <c r="NQ145" s="48">
        <f t="shared" si="643"/>
        <v>0</v>
      </c>
      <c r="NR145" s="48">
        <f t="shared" si="643"/>
        <v>0</v>
      </c>
      <c r="NS145" s="48">
        <f t="shared" si="643"/>
        <v>0</v>
      </c>
      <c r="NT145" s="48">
        <f t="shared" si="643"/>
        <v>0</v>
      </c>
      <c r="NU145" s="48">
        <f t="shared" si="643"/>
        <v>0</v>
      </c>
      <c r="NV145" s="48">
        <f t="shared" si="643"/>
        <v>0</v>
      </c>
      <c r="NW145" s="48">
        <f t="shared" si="643"/>
        <v>0</v>
      </c>
      <c r="NX145" s="48">
        <f t="shared" si="643"/>
        <v>0</v>
      </c>
      <c r="NY145" s="48">
        <f t="shared" si="644"/>
        <v>0</v>
      </c>
      <c r="NZ145" s="48">
        <f t="shared" si="644"/>
        <v>0</v>
      </c>
      <c r="OA145" s="48">
        <f t="shared" si="644"/>
        <v>0</v>
      </c>
      <c r="OB145" s="48">
        <f t="shared" si="644"/>
        <v>0</v>
      </c>
      <c r="OC145" s="48">
        <f t="shared" si="644"/>
        <v>0</v>
      </c>
      <c r="OD145" s="48">
        <f t="shared" si="644"/>
        <v>0</v>
      </c>
      <c r="OE145" s="48">
        <f t="shared" si="644"/>
        <v>0</v>
      </c>
      <c r="OF145" s="48">
        <f t="shared" si="644"/>
        <v>0</v>
      </c>
      <c r="OG145" s="48">
        <f t="shared" si="644"/>
        <v>0</v>
      </c>
      <c r="OH145" s="48">
        <f t="shared" si="644"/>
        <v>0</v>
      </c>
      <c r="OI145" s="48">
        <f t="shared" si="645"/>
        <v>0</v>
      </c>
      <c r="OJ145" s="48">
        <f t="shared" si="645"/>
        <v>0</v>
      </c>
      <c r="OK145" s="48">
        <f t="shared" si="645"/>
        <v>0</v>
      </c>
      <c r="OL145" s="48">
        <f t="shared" si="645"/>
        <v>0</v>
      </c>
      <c r="OM145" s="48">
        <f t="shared" si="645"/>
        <v>0</v>
      </c>
      <c r="ON145" s="48">
        <f t="shared" si="645"/>
        <v>0</v>
      </c>
      <c r="OO145" s="48">
        <f t="shared" si="645"/>
        <v>0</v>
      </c>
      <c r="OP145" s="48">
        <f t="shared" si="645"/>
        <v>0</v>
      </c>
      <c r="OQ145" s="48">
        <f t="shared" si="645"/>
        <v>0</v>
      </c>
      <c r="OR145" s="48">
        <f t="shared" si="645"/>
        <v>0</v>
      </c>
      <c r="OS145" s="48">
        <f t="shared" si="646"/>
        <v>0</v>
      </c>
      <c r="OT145" s="48">
        <f t="shared" si="646"/>
        <v>0</v>
      </c>
      <c r="OU145" s="48">
        <f t="shared" si="646"/>
        <v>0</v>
      </c>
      <c r="OV145" s="48">
        <f t="shared" si="646"/>
        <v>0</v>
      </c>
      <c r="OW145" s="48">
        <f t="shared" si="646"/>
        <v>0</v>
      </c>
      <c r="OX145" s="48">
        <f t="shared" si="646"/>
        <v>0</v>
      </c>
      <c r="OY145" s="48">
        <f t="shared" si="646"/>
        <v>0</v>
      </c>
      <c r="OZ145" s="48">
        <f t="shared" si="646"/>
        <v>0</v>
      </c>
      <c r="PA145" s="48">
        <f t="shared" si="646"/>
        <v>0</v>
      </c>
      <c r="PB145" s="48">
        <f t="shared" si="646"/>
        <v>0</v>
      </c>
      <c r="PC145" s="48">
        <f t="shared" si="647"/>
        <v>0</v>
      </c>
      <c r="PD145" s="48">
        <f t="shared" si="647"/>
        <v>0</v>
      </c>
      <c r="PE145" s="48">
        <f t="shared" si="647"/>
        <v>0</v>
      </c>
      <c r="PF145" s="48">
        <f t="shared" si="647"/>
        <v>0</v>
      </c>
      <c r="PG145" s="48">
        <f t="shared" si="647"/>
        <v>0</v>
      </c>
      <c r="PH145" s="48">
        <f t="shared" si="647"/>
        <v>0</v>
      </c>
      <c r="PI145" s="48">
        <f t="shared" si="647"/>
        <v>0</v>
      </c>
      <c r="PJ145" s="48">
        <f t="shared" si="647"/>
        <v>0</v>
      </c>
      <c r="PK145" s="48">
        <f t="shared" si="647"/>
        <v>0</v>
      </c>
      <c r="PL145" s="48">
        <f t="shared" si="647"/>
        <v>0</v>
      </c>
      <c r="PM145" s="48">
        <f t="shared" si="647"/>
        <v>0</v>
      </c>
      <c r="PN145" s="48">
        <f t="shared" si="647"/>
        <v>0</v>
      </c>
    </row>
    <row r="146" spans="1:430" x14ac:dyDescent="0.3">
      <c r="A146" s="67">
        <f>A145+Escenario1!$D$15</f>
        <v>100</v>
      </c>
      <c r="B146" s="20">
        <f>IF(HX23&lt;0,0,Escenario1!HX23)</f>
        <v>29.888110979628699</v>
      </c>
      <c r="C146" s="20">
        <f t="shared" si="558"/>
        <v>12.552661279556768</v>
      </c>
      <c r="D146" s="20">
        <f t="shared" si="552"/>
        <v>8.9664332938886098</v>
      </c>
      <c r="E146" s="20">
        <f>ROUND(IF($A146=0,0,$D146+E145-IF($A145=0,0,L145*($A146-$A145)*0.06)),4)</f>
        <v>90.792500000000004</v>
      </c>
      <c r="F146" s="11" cm="1">
        <f t="array" ref="F146">INDEX($A$71:$A$75,MATCH(E146,$B$71:$B$75,1))+(E146-INDEX($B$71:$B$75,MATCH(E146,$B$71:$B$75,1)))*(INDEX($A$71:$A$75,MATCH(E146,$B$71:$B$75,1)+IF(E146&gt;MAX($B$71:$B$75),0,1))-INDEX($A$71:$A$75,MATCH(E146,$B$71:$B$75,1)+IF(E146&gt;MAX($B$71:$B$75),1,0)))/(INDEX($B$71:$B$75,MATCH(E146,$B$71:$B$75,1)+IF(E146&gt;MAX($B$71:$B$75),0,1))-INDEX($B$71:$B$75,MATCH(E146,$B$71:$B$75,1)+IF(E146&gt;MAX($B$71:$B$75),-1,0)))</f>
        <v>0.90792500000000009</v>
      </c>
      <c r="G146" s="59">
        <f t="shared" si="553"/>
        <v>48.479735867103471</v>
      </c>
      <c r="H146" s="59">
        <f t="shared" si="554"/>
        <v>0</v>
      </c>
      <c r="I146" s="59">
        <f t="shared" si="555"/>
        <v>0</v>
      </c>
      <c r="J146" s="20">
        <f t="shared" si="556"/>
        <v>48.479735867103471</v>
      </c>
      <c r="K146" s="20">
        <f>IF(OR($H$79&lt;=0,F146-$H$79&lt;=0),0,2/3*(0.602+0.0832*(F146-$H$79)/$H$79)*$I$79*SQRT(2*9.81)*(F146-$H$79+0.0012)^(3/2))*1000</f>
        <v>0</v>
      </c>
      <c r="L146" s="20">
        <f>IF((G146+H146+I146+K146)*($A147-$A146)*0.06&gt;E146,E146/($A147-$A146)/0.06,G146+H146+I146+K146)</f>
        <v>48.479735867103471</v>
      </c>
      <c r="M146" s="20">
        <f>IF(COUNT($A$126:$A146)&lt;MATCH($E$84,L$126:L$585,0),"",ROUND(L146,2))</f>
        <v>48.48</v>
      </c>
      <c r="N146" s="20">
        <f>IF($A146=0,0,$D146+N145-IF($A145=0,0,R145*($A146-$A145)*0.06))</f>
        <v>261.77050186448503</v>
      </c>
      <c r="O146" s="11" cm="1">
        <f t="array" ref="O146">INDEX($A$71:$A$75,MATCH(N146,$B$71:$B$75,1))+(N146-INDEX($B$71:$B$75,MATCH(N146,$B$71:$B$75,1)))*(INDEX($A$71:$A$75,MATCH(N146,$B$71:$B$75,1)+1)-INDEX($A$71:$A$75,MATCH(N146,$B$71:$B$75,1)))/(INDEX($B$71:$B$75,MATCH(N146,$B$71:$B$75,1)+1)-INDEX($B$71:$B$75,MATCH(N146,$B$71:$B$75,1)))</f>
        <v>2.6177050186448505</v>
      </c>
      <c r="P146" s="20" cm="1">
        <f t="array" ref="P146">INDEX(Curva_vortex[Caudal (L/s)],MATCH(O146,Curva_vortex[Altura lamina de agua H (m)],1))+(O146-INDEX(Curva_vortex[Altura lamina de agua H (m)],MATCH(O146,Curva_vortex[Altura lamina de agua H (m)],1)))*(INDEX(Curva_vortex[Caudal (L/s)],MATCH(O146,Curva_vortex[Altura lamina de agua H (m)],1)+IF(O146&gt;MAX(Curva_vortex[Altura lamina de agua H (m)]),0,1))-INDEX(Curva_vortex[Caudal (L/s)],MATCH(O146,Curva_vortex[Altura lamina de agua H (m)],1)+IF(O146&gt;MAX(Curva_vortex[Altura lamina de agua H (m)]),-1,0)))/(INDEX(Curva_vortex[Altura lamina de agua H (m)],MATCH(O146,Curva_vortex[Altura lamina de agua H (m)],1)+IF(O146&gt;MAX(Curva_vortex[Altura lamina de agua H (m)]),0,1))-INDEX(Curva_vortex[Altura lamina de agua H (m)],MATCH(O146,Curva_vortex[Altura lamina de agua H (m)],1)+IF(O146&gt;MAX(Curva_vortex[Altura lamina de agua H (m)]),-1,0)))</f>
        <v>26.177050186448501</v>
      </c>
      <c r="Q146" s="20">
        <f t="shared" si="557"/>
        <v>0</v>
      </c>
      <c r="R146" s="20" cm="1">
        <f t="array" ref="R146">INDEX(Curva_vortex[Caudal (L/s)],MATCH(O146,Curva_vortex[Altura lamina de agua H (m)],1))+(O146-INDEX(Curva_vortex[Altura lamina de agua H (m)],MATCH(O146,Curva_vortex[Altura lamina de agua H (m)],1)))*(INDEX(Curva_vortex[Caudal (L/s)],MATCH(O146,Curva_vortex[Altura lamina de agua H (m)],1)+IF(O146&gt;MAX(Curva_vortex[Altura lamina de agua H (m)]),0,1))-INDEX(Curva_vortex[Caudal (L/s)],MATCH(O146,Curva_vortex[Altura lamina de agua H (m)],1)+IF(O146&gt;MAX(Curva_vortex[Altura lamina de agua H (m)]),-1,0)))/(INDEX(Curva_vortex[Altura lamina de agua H (m)],MATCH(O146,Curva_vortex[Altura lamina de agua H (m)],1)+IF(O146&gt;MAX(Curva_vortex[Altura lamina de agua H (m)]),0,1))-INDEX(Curva_vortex[Altura lamina de agua H (m)],MATCH(O146,Curva_vortex[Altura lamina de agua H (m)],1)+IF(O146&gt;MAX(Curva_vortex[Altura lamina de agua H (m)]),-1,0)))+Q146</f>
        <v>26.177050186448501</v>
      </c>
      <c r="S146" s="20" t="str">
        <f>IF(COUNT($A$126:$A146)&lt;MATCH($E$117,R$126:R$585,0),"",ROUND(R146,2))</f>
        <v/>
      </c>
      <c r="W146" s="46">
        <v>143</v>
      </c>
      <c r="X146" s="49">
        <f t="shared" si="564"/>
        <v>715</v>
      </c>
      <c r="Y146" s="52" t="str">
        <f t="shared" si="559"/>
        <v/>
      </c>
      <c r="Z146" s="63">
        <f t="shared" si="560"/>
        <v>0</v>
      </c>
      <c r="AA146" s="50">
        <f t="shared" si="608"/>
        <v>0</v>
      </c>
      <c r="AB146" s="50">
        <v>0</v>
      </c>
      <c r="AC146" s="62">
        <f t="shared" si="565"/>
        <v>211.7758949671387</v>
      </c>
      <c r="AD146" s="54"/>
      <c r="AE146" s="46">
        <v>144</v>
      </c>
      <c r="AF146" s="51">
        <f t="shared" si="561"/>
        <v>0</v>
      </c>
      <c r="AG146" s="51">
        <f t="shared" si="610"/>
        <v>0</v>
      </c>
      <c r="AH146" s="51">
        <f t="shared" si="610"/>
        <v>0</v>
      </c>
      <c r="AI146" s="51">
        <f t="shared" si="610"/>
        <v>0</v>
      </c>
      <c r="AJ146" s="51">
        <f t="shared" si="610"/>
        <v>0</v>
      </c>
      <c r="AK146" s="51">
        <f t="shared" si="610"/>
        <v>0</v>
      </c>
      <c r="AL146" s="51">
        <f t="shared" si="610"/>
        <v>0</v>
      </c>
      <c r="AM146" s="51">
        <f t="shared" si="610"/>
        <v>0</v>
      </c>
      <c r="AN146" s="51">
        <f t="shared" si="610"/>
        <v>0</v>
      </c>
      <c r="AO146" s="51">
        <f t="shared" si="610"/>
        <v>0</v>
      </c>
      <c r="AP146" s="51">
        <f t="shared" si="610"/>
        <v>0</v>
      </c>
      <c r="AQ146" s="51">
        <f t="shared" si="611"/>
        <v>0</v>
      </c>
      <c r="AR146" s="51">
        <f t="shared" si="611"/>
        <v>0</v>
      </c>
      <c r="AS146" s="51">
        <f t="shared" si="611"/>
        <v>0</v>
      </c>
      <c r="AT146" s="51">
        <f t="shared" si="611"/>
        <v>0</v>
      </c>
      <c r="AU146" s="51">
        <f t="shared" si="611"/>
        <v>0</v>
      </c>
      <c r="AV146" s="51">
        <f t="shared" si="611"/>
        <v>0</v>
      </c>
      <c r="AW146" s="51">
        <f t="shared" si="611"/>
        <v>0</v>
      </c>
      <c r="AX146" s="51">
        <f t="shared" si="611"/>
        <v>0</v>
      </c>
      <c r="AY146" s="51">
        <f t="shared" si="611"/>
        <v>0</v>
      </c>
      <c r="AZ146" s="51">
        <f t="shared" si="611"/>
        <v>0</v>
      </c>
      <c r="BA146" s="51">
        <f t="shared" si="612"/>
        <v>0</v>
      </c>
      <c r="BB146" s="51">
        <f t="shared" si="612"/>
        <v>0</v>
      </c>
      <c r="BC146" s="51">
        <f t="shared" si="612"/>
        <v>0</v>
      </c>
      <c r="BD146" s="51">
        <f t="shared" si="612"/>
        <v>0</v>
      </c>
      <c r="BE146" s="51">
        <f t="shared" si="612"/>
        <v>0</v>
      </c>
      <c r="BF146" s="51">
        <f t="shared" si="612"/>
        <v>0</v>
      </c>
      <c r="BG146" s="51">
        <f t="shared" si="612"/>
        <v>0</v>
      </c>
      <c r="BH146" s="51">
        <f t="shared" si="612"/>
        <v>0</v>
      </c>
      <c r="BI146" s="51">
        <f t="shared" si="612"/>
        <v>0</v>
      </c>
      <c r="BJ146" s="51">
        <f t="shared" si="612"/>
        <v>0</v>
      </c>
      <c r="BK146" s="51">
        <f t="shared" si="613"/>
        <v>0</v>
      </c>
      <c r="BL146" s="51">
        <f t="shared" si="613"/>
        <v>0</v>
      </c>
      <c r="BM146" s="51">
        <f t="shared" si="613"/>
        <v>0</v>
      </c>
      <c r="BN146" s="51">
        <f t="shared" si="613"/>
        <v>0</v>
      </c>
      <c r="BO146" s="51">
        <f t="shared" si="613"/>
        <v>0</v>
      </c>
      <c r="BP146" s="51">
        <f t="shared" si="613"/>
        <v>0</v>
      </c>
      <c r="BQ146" s="51">
        <f t="shared" si="613"/>
        <v>0</v>
      </c>
      <c r="BR146" s="51">
        <f t="shared" si="613"/>
        <v>0</v>
      </c>
      <c r="BS146" s="51">
        <f t="shared" si="613"/>
        <v>0</v>
      </c>
      <c r="BT146" s="51">
        <f t="shared" si="613"/>
        <v>0</v>
      </c>
      <c r="BU146" s="51">
        <f t="shared" si="614"/>
        <v>0</v>
      </c>
      <c r="BV146" s="51">
        <f t="shared" si="614"/>
        <v>0</v>
      </c>
      <c r="BW146" s="51">
        <f t="shared" si="614"/>
        <v>0</v>
      </c>
      <c r="BX146" s="51">
        <f t="shared" si="614"/>
        <v>0</v>
      </c>
      <c r="BY146" s="51">
        <f t="shared" si="614"/>
        <v>0</v>
      </c>
      <c r="BZ146" s="51">
        <f t="shared" si="614"/>
        <v>0</v>
      </c>
      <c r="CA146" s="51">
        <f t="shared" si="614"/>
        <v>0</v>
      </c>
      <c r="CB146" s="51">
        <f t="shared" si="614"/>
        <v>0</v>
      </c>
      <c r="CC146" s="51">
        <f t="shared" si="614"/>
        <v>0</v>
      </c>
      <c r="CD146" s="51">
        <f t="shared" si="614"/>
        <v>0</v>
      </c>
      <c r="CE146" s="51">
        <f t="shared" si="615"/>
        <v>0</v>
      </c>
      <c r="CF146" s="51">
        <f t="shared" si="615"/>
        <v>0</v>
      </c>
      <c r="CG146" s="51">
        <f t="shared" si="615"/>
        <v>0</v>
      </c>
      <c r="CH146" s="51">
        <f t="shared" si="615"/>
        <v>0</v>
      </c>
      <c r="CI146" s="51">
        <f t="shared" si="615"/>
        <v>0</v>
      </c>
      <c r="CJ146" s="51">
        <f t="shared" si="615"/>
        <v>0</v>
      </c>
      <c r="CK146" s="51">
        <f t="shared" si="615"/>
        <v>0</v>
      </c>
      <c r="CL146" s="51">
        <f t="shared" si="615"/>
        <v>0</v>
      </c>
      <c r="CM146" s="51">
        <f t="shared" si="615"/>
        <v>0</v>
      </c>
      <c r="CN146" s="51">
        <f t="shared" si="615"/>
        <v>0</v>
      </c>
      <c r="CO146" s="51">
        <f t="shared" si="616"/>
        <v>0</v>
      </c>
      <c r="CP146" s="51">
        <f t="shared" si="616"/>
        <v>0</v>
      </c>
      <c r="CQ146" s="51">
        <f t="shared" si="616"/>
        <v>0</v>
      </c>
      <c r="CR146" s="51">
        <f t="shared" si="616"/>
        <v>0</v>
      </c>
      <c r="CS146" s="51">
        <f t="shared" si="616"/>
        <v>0</v>
      </c>
      <c r="CT146" s="51">
        <f t="shared" si="616"/>
        <v>0</v>
      </c>
      <c r="CU146" s="51">
        <f t="shared" si="616"/>
        <v>0</v>
      </c>
      <c r="CV146" s="51">
        <f t="shared" si="616"/>
        <v>0</v>
      </c>
      <c r="CW146" s="51">
        <f t="shared" si="616"/>
        <v>0</v>
      </c>
      <c r="CX146" s="51">
        <f t="shared" si="616"/>
        <v>0</v>
      </c>
      <c r="CY146" s="51">
        <f t="shared" si="617"/>
        <v>0</v>
      </c>
      <c r="CZ146" s="51">
        <f t="shared" si="617"/>
        <v>0</v>
      </c>
      <c r="DA146" s="51">
        <f t="shared" si="617"/>
        <v>0</v>
      </c>
      <c r="DB146" s="51">
        <f t="shared" si="617"/>
        <v>0</v>
      </c>
      <c r="DC146" s="51">
        <f t="shared" si="617"/>
        <v>0</v>
      </c>
      <c r="DD146" s="51">
        <f t="shared" si="617"/>
        <v>0</v>
      </c>
      <c r="DE146" s="51">
        <f t="shared" si="617"/>
        <v>0</v>
      </c>
      <c r="DF146" s="51">
        <f t="shared" si="617"/>
        <v>0</v>
      </c>
      <c r="DG146" s="51">
        <f t="shared" si="617"/>
        <v>0</v>
      </c>
      <c r="DH146" s="51">
        <f t="shared" si="617"/>
        <v>0</v>
      </c>
      <c r="DI146" s="51">
        <f t="shared" si="618"/>
        <v>0</v>
      </c>
      <c r="DJ146" s="51">
        <f t="shared" si="618"/>
        <v>0</v>
      </c>
      <c r="DK146" s="51">
        <f t="shared" si="618"/>
        <v>0</v>
      </c>
      <c r="DL146" s="51">
        <f t="shared" si="618"/>
        <v>0</v>
      </c>
      <c r="DM146" s="51">
        <f t="shared" si="618"/>
        <v>0</v>
      </c>
      <c r="DN146" s="51">
        <f t="shared" si="618"/>
        <v>0</v>
      </c>
      <c r="DO146" s="51">
        <f t="shared" si="618"/>
        <v>0</v>
      </c>
      <c r="DP146" s="51">
        <f t="shared" si="618"/>
        <v>0</v>
      </c>
      <c r="DQ146" s="51">
        <f t="shared" si="618"/>
        <v>0</v>
      </c>
      <c r="DR146" s="51">
        <f t="shared" si="618"/>
        <v>0</v>
      </c>
      <c r="DS146" s="51">
        <f t="shared" si="619"/>
        <v>0</v>
      </c>
      <c r="DT146" s="51">
        <f t="shared" si="619"/>
        <v>0</v>
      </c>
      <c r="DU146" s="51">
        <f t="shared" si="619"/>
        <v>0</v>
      </c>
      <c r="DV146" s="51">
        <f t="shared" si="619"/>
        <v>0</v>
      </c>
      <c r="DW146" s="51">
        <f t="shared" si="619"/>
        <v>0</v>
      </c>
      <c r="DX146" s="51">
        <f t="shared" si="619"/>
        <v>0</v>
      </c>
      <c r="DY146" s="51">
        <f t="shared" si="619"/>
        <v>0</v>
      </c>
      <c r="DZ146" s="51">
        <f t="shared" si="619"/>
        <v>0</v>
      </c>
      <c r="EA146" s="51">
        <f t="shared" si="619"/>
        <v>0</v>
      </c>
      <c r="EB146" s="51">
        <f t="shared" si="619"/>
        <v>0</v>
      </c>
      <c r="EC146" s="51">
        <f t="shared" si="620"/>
        <v>0</v>
      </c>
      <c r="ED146" s="51">
        <f t="shared" si="620"/>
        <v>0</v>
      </c>
      <c r="EE146" s="51">
        <f t="shared" si="620"/>
        <v>0</v>
      </c>
      <c r="EF146" s="51">
        <f t="shared" si="620"/>
        <v>0</v>
      </c>
      <c r="EG146" s="51">
        <f t="shared" si="620"/>
        <v>0</v>
      </c>
      <c r="EH146" s="51">
        <f t="shared" si="620"/>
        <v>0</v>
      </c>
      <c r="EI146" s="51">
        <f t="shared" si="620"/>
        <v>0</v>
      </c>
      <c r="EJ146" s="51">
        <f t="shared" si="620"/>
        <v>0</v>
      </c>
      <c r="EK146" s="51">
        <f t="shared" si="620"/>
        <v>0</v>
      </c>
      <c r="EL146" s="51">
        <f t="shared" si="620"/>
        <v>0</v>
      </c>
      <c r="EM146" s="51">
        <f t="shared" si="621"/>
        <v>0</v>
      </c>
      <c r="EN146" s="51">
        <f t="shared" si="621"/>
        <v>0</v>
      </c>
      <c r="EO146" s="51">
        <f t="shared" si="621"/>
        <v>0</v>
      </c>
      <c r="EP146" s="51">
        <f t="shared" si="621"/>
        <v>0</v>
      </c>
      <c r="EQ146" s="51">
        <f t="shared" si="621"/>
        <v>0</v>
      </c>
      <c r="ER146" s="51">
        <f t="shared" si="621"/>
        <v>0</v>
      </c>
      <c r="ES146" s="51">
        <f t="shared" si="621"/>
        <v>0</v>
      </c>
      <c r="ET146" s="51">
        <f t="shared" si="621"/>
        <v>0</v>
      </c>
      <c r="EU146" s="51">
        <f t="shared" si="621"/>
        <v>0</v>
      </c>
      <c r="EV146" s="51">
        <f t="shared" si="621"/>
        <v>0</v>
      </c>
      <c r="EW146" s="51">
        <f t="shared" si="622"/>
        <v>0</v>
      </c>
      <c r="EX146" s="51">
        <f t="shared" si="622"/>
        <v>0</v>
      </c>
      <c r="EY146" s="51">
        <f t="shared" si="622"/>
        <v>1.4372901692793086E-5</v>
      </c>
      <c r="EZ146" s="51">
        <f t="shared" si="622"/>
        <v>2.7857067307628778E-5</v>
      </c>
      <c r="FA146" s="51">
        <f t="shared" si="622"/>
        <v>4.1075027703360157E-5</v>
      </c>
      <c r="FB146" s="51">
        <f t="shared" si="622"/>
        <v>5.9699549011322866E-5</v>
      </c>
      <c r="FC146" s="51">
        <f t="shared" si="622"/>
        <v>8.7540741517313391E-5</v>
      </c>
      <c r="FD146" s="51">
        <f t="shared" si="622"/>
        <v>1.2837388479443857E-4</v>
      </c>
      <c r="FE146" s="51">
        <f t="shared" si="622"/>
        <v>1.8776725283595457E-4</v>
      </c>
      <c r="FF146" s="51">
        <f t="shared" si="622"/>
        <v>2.7490993918839258E-4</v>
      </c>
      <c r="FG146" s="51">
        <f t="shared" si="623"/>
        <v>4.0443968208431289E-4</v>
      </c>
      <c r="FH146" s="51">
        <f t="shared" si="623"/>
        <v>5.9827068957529241E-4</v>
      </c>
      <c r="FI146" s="51">
        <f t="shared" si="623"/>
        <v>8.8742146466493359E-4</v>
      </c>
      <c r="FJ146" s="51">
        <f t="shared" si="623"/>
        <v>1.3138426304416823E-3</v>
      </c>
      <c r="FK146" s="51">
        <f t="shared" si="623"/>
        <v>1.9322447552118155E-3</v>
      </c>
      <c r="FL146" s="51">
        <f t="shared" si="623"/>
        <v>2.9578823769679957E-3</v>
      </c>
      <c r="FM146" s="51">
        <f t="shared" si="623"/>
        <v>4.3725776573519236E-3</v>
      </c>
      <c r="FN146" s="51">
        <f t="shared" si="623"/>
        <v>5.6037913669719245E-3</v>
      </c>
      <c r="FO146" s="51">
        <f t="shared" si="623"/>
        <v>6.0067150249743864E-3</v>
      </c>
      <c r="FP146" s="51">
        <f t="shared" si="623"/>
        <v>5.0334268353983951E-3</v>
      </c>
      <c r="FQ146" s="51">
        <f t="shared" si="624"/>
        <v>2.648818732339102E-3</v>
      </c>
      <c r="FR146" s="51">
        <f t="shared" si="624"/>
        <v>7.6072713075802073E-4</v>
      </c>
      <c r="FS146" s="51">
        <f t="shared" si="624"/>
        <v>0</v>
      </c>
      <c r="FT146" s="51">
        <f t="shared" si="624"/>
        <v>0</v>
      </c>
      <c r="FU146" s="51">
        <f t="shared" si="624"/>
        <v>0</v>
      </c>
      <c r="FV146" s="51">
        <f t="shared" si="624"/>
        <v>0</v>
      </c>
      <c r="FW146" s="51">
        <f t="shared" si="624"/>
        <v>0</v>
      </c>
      <c r="FX146" s="51">
        <f t="shared" si="624"/>
        <v>0</v>
      </c>
      <c r="FY146" s="51">
        <f t="shared" si="624"/>
        <v>0</v>
      </c>
      <c r="FZ146" s="51">
        <f t="shared" si="624"/>
        <v>0</v>
      </c>
      <c r="GA146" s="51">
        <f t="shared" si="625"/>
        <v>0</v>
      </c>
      <c r="GB146" s="51">
        <f t="shared" si="625"/>
        <v>0</v>
      </c>
      <c r="GC146" s="51">
        <f t="shared" si="625"/>
        <v>0</v>
      </c>
      <c r="GD146" s="51">
        <f t="shared" si="625"/>
        <v>0</v>
      </c>
      <c r="GE146" s="51">
        <f t="shared" si="625"/>
        <v>0</v>
      </c>
      <c r="GF146" s="51">
        <f t="shared" si="625"/>
        <v>0</v>
      </c>
      <c r="GG146" s="51">
        <f t="shared" si="625"/>
        <v>0</v>
      </c>
      <c r="GH146" s="51">
        <f t="shared" si="625"/>
        <v>0</v>
      </c>
      <c r="GI146" s="51">
        <f t="shared" si="625"/>
        <v>0</v>
      </c>
      <c r="GJ146" s="51">
        <f t="shared" si="625"/>
        <v>0</v>
      </c>
      <c r="GK146" s="51">
        <f t="shared" si="626"/>
        <v>0</v>
      </c>
      <c r="GL146" s="51">
        <f t="shared" si="626"/>
        <v>0</v>
      </c>
      <c r="GM146" s="51">
        <f t="shared" si="626"/>
        <v>0</v>
      </c>
      <c r="GN146" s="51">
        <f t="shared" si="626"/>
        <v>0</v>
      </c>
      <c r="GO146" s="51">
        <f t="shared" si="626"/>
        <v>0</v>
      </c>
      <c r="GP146" s="51">
        <f t="shared" si="626"/>
        <v>0</v>
      </c>
      <c r="GQ146" s="51">
        <f t="shared" si="626"/>
        <v>0</v>
      </c>
      <c r="GR146" s="51">
        <f t="shared" si="626"/>
        <v>0</v>
      </c>
      <c r="GS146" s="51">
        <f t="shared" si="626"/>
        <v>0</v>
      </c>
      <c r="GT146" s="51">
        <f t="shared" si="626"/>
        <v>0</v>
      </c>
      <c r="GU146" s="51">
        <f t="shared" si="627"/>
        <v>0</v>
      </c>
      <c r="GV146" s="51">
        <f t="shared" si="627"/>
        <v>0</v>
      </c>
      <c r="GW146" s="51">
        <f t="shared" si="627"/>
        <v>0</v>
      </c>
      <c r="GX146" s="51">
        <f t="shared" si="627"/>
        <v>0</v>
      </c>
      <c r="GY146" s="51">
        <f t="shared" si="627"/>
        <v>0</v>
      </c>
      <c r="GZ146" s="51">
        <f t="shared" si="627"/>
        <v>0</v>
      </c>
      <c r="HA146" s="51">
        <f t="shared" si="627"/>
        <v>0</v>
      </c>
      <c r="HB146" s="51">
        <f t="shared" si="627"/>
        <v>0</v>
      </c>
      <c r="HC146" s="51">
        <f t="shared" si="627"/>
        <v>0</v>
      </c>
      <c r="HD146" s="51">
        <f t="shared" si="627"/>
        <v>0</v>
      </c>
      <c r="HE146" s="51">
        <f t="shared" si="628"/>
        <v>0</v>
      </c>
      <c r="HF146" s="51">
        <f t="shared" si="628"/>
        <v>0</v>
      </c>
      <c r="HG146" s="51">
        <f t="shared" si="628"/>
        <v>0</v>
      </c>
      <c r="HH146" s="51">
        <f t="shared" si="628"/>
        <v>0</v>
      </c>
      <c r="HI146" s="51">
        <f t="shared" si="628"/>
        <v>0</v>
      </c>
      <c r="HJ146" s="51">
        <f t="shared" si="628"/>
        <v>0</v>
      </c>
      <c r="HK146" s="51">
        <f t="shared" si="628"/>
        <v>0</v>
      </c>
      <c r="HL146" s="51">
        <f t="shared" si="628"/>
        <v>0</v>
      </c>
      <c r="HM146" s="51">
        <f t="shared" si="628"/>
        <v>0</v>
      </c>
      <c r="HN146" s="51">
        <f t="shared" si="628"/>
        <v>0</v>
      </c>
      <c r="HO146" s="51">
        <f t="shared" si="628"/>
        <v>0</v>
      </c>
      <c r="HP146" s="51">
        <f t="shared" si="628"/>
        <v>0</v>
      </c>
      <c r="HR146" s="46">
        <v>143</v>
      </c>
      <c r="HS146" s="49">
        <f t="shared" si="566"/>
        <v>715</v>
      </c>
      <c r="HT146" s="52" t="str">
        <f t="shared" si="567"/>
        <v/>
      </c>
      <c r="HU146" s="63">
        <f t="shared" si="568"/>
        <v>0</v>
      </c>
      <c r="HV146" s="50">
        <f t="shared" si="609"/>
        <v>0</v>
      </c>
      <c r="HW146" s="50" t="str">
        <f t="shared" si="562"/>
        <v>11:55</v>
      </c>
      <c r="HX146" s="50">
        <v>0</v>
      </c>
      <c r="HY146" s="62">
        <f>HY145+HX146*Escenario1!$D$15*0.06</f>
        <v>468.72665229745769</v>
      </c>
      <c r="HZ146" s="50">
        <f t="shared" si="569"/>
        <v>0</v>
      </c>
      <c r="IA146" s="64">
        <f>IA145+HZ146*Escenario1!$D$15*0.06</f>
        <v>258.16395932323189</v>
      </c>
      <c r="IB146" s="54"/>
      <c r="IC146" s="47">
        <v>144</v>
      </c>
      <c r="ID146" s="48">
        <f t="shared" si="563"/>
        <v>0</v>
      </c>
      <c r="IE146" s="48">
        <f t="shared" si="629"/>
        <v>0</v>
      </c>
      <c r="IF146" s="48">
        <f t="shared" si="629"/>
        <v>0</v>
      </c>
      <c r="IG146" s="48">
        <f t="shared" si="629"/>
        <v>0</v>
      </c>
      <c r="IH146" s="48">
        <f t="shared" si="629"/>
        <v>0</v>
      </c>
      <c r="II146" s="48">
        <f t="shared" si="629"/>
        <v>0</v>
      </c>
      <c r="IJ146" s="48">
        <f t="shared" si="629"/>
        <v>0</v>
      </c>
      <c r="IK146" s="48">
        <f t="shared" si="629"/>
        <v>0</v>
      </c>
      <c r="IL146" s="48">
        <f t="shared" si="629"/>
        <v>0</v>
      </c>
      <c r="IM146" s="48">
        <f t="shared" si="629"/>
        <v>0</v>
      </c>
      <c r="IN146" s="48">
        <f t="shared" si="629"/>
        <v>0</v>
      </c>
      <c r="IO146" s="48">
        <f t="shared" si="630"/>
        <v>0</v>
      </c>
      <c r="IP146" s="48">
        <f t="shared" si="630"/>
        <v>0</v>
      </c>
      <c r="IQ146" s="48">
        <f t="shared" si="630"/>
        <v>0</v>
      </c>
      <c r="IR146" s="48">
        <f t="shared" si="630"/>
        <v>0</v>
      </c>
      <c r="IS146" s="48">
        <f t="shared" si="630"/>
        <v>0</v>
      </c>
      <c r="IT146" s="48">
        <f t="shared" si="630"/>
        <v>0</v>
      </c>
      <c r="IU146" s="48">
        <f t="shared" si="630"/>
        <v>0</v>
      </c>
      <c r="IV146" s="48">
        <f t="shared" si="630"/>
        <v>0</v>
      </c>
      <c r="IW146" s="48">
        <f t="shared" si="630"/>
        <v>0</v>
      </c>
      <c r="IX146" s="48">
        <f t="shared" si="630"/>
        <v>0</v>
      </c>
      <c r="IY146" s="48">
        <f t="shared" si="631"/>
        <v>0</v>
      </c>
      <c r="IZ146" s="48">
        <f t="shared" si="631"/>
        <v>0</v>
      </c>
      <c r="JA146" s="48">
        <f t="shared" si="631"/>
        <v>0</v>
      </c>
      <c r="JB146" s="48">
        <f t="shared" si="631"/>
        <v>0</v>
      </c>
      <c r="JC146" s="48">
        <f t="shared" si="631"/>
        <v>0</v>
      </c>
      <c r="JD146" s="48">
        <f t="shared" si="631"/>
        <v>0</v>
      </c>
      <c r="JE146" s="48">
        <f t="shared" si="631"/>
        <v>0</v>
      </c>
      <c r="JF146" s="48">
        <f t="shared" si="631"/>
        <v>0</v>
      </c>
      <c r="JG146" s="48">
        <f t="shared" si="631"/>
        <v>0</v>
      </c>
      <c r="JH146" s="48">
        <f t="shared" si="631"/>
        <v>0</v>
      </c>
      <c r="JI146" s="48">
        <f t="shared" si="632"/>
        <v>0</v>
      </c>
      <c r="JJ146" s="48">
        <f t="shared" si="632"/>
        <v>0</v>
      </c>
      <c r="JK146" s="48">
        <f t="shared" si="632"/>
        <v>0</v>
      </c>
      <c r="JL146" s="48">
        <f t="shared" si="632"/>
        <v>0</v>
      </c>
      <c r="JM146" s="48">
        <f t="shared" si="632"/>
        <v>0</v>
      </c>
      <c r="JN146" s="48">
        <f t="shared" si="632"/>
        <v>0</v>
      </c>
      <c r="JO146" s="48">
        <f t="shared" si="632"/>
        <v>0</v>
      </c>
      <c r="JP146" s="48">
        <f t="shared" si="632"/>
        <v>0</v>
      </c>
      <c r="JQ146" s="48">
        <f t="shared" si="632"/>
        <v>0</v>
      </c>
      <c r="JR146" s="48">
        <f t="shared" si="632"/>
        <v>0</v>
      </c>
      <c r="JS146" s="48">
        <f t="shared" si="633"/>
        <v>0</v>
      </c>
      <c r="JT146" s="48">
        <f t="shared" si="633"/>
        <v>0</v>
      </c>
      <c r="JU146" s="48">
        <f t="shared" si="633"/>
        <v>0</v>
      </c>
      <c r="JV146" s="48">
        <f t="shared" si="633"/>
        <v>0</v>
      </c>
      <c r="JW146" s="48">
        <f t="shared" si="633"/>
        <v>0</v>
      </c>
      <c r="JX146" s="48">
        <f t="shared" si="633"/>
        <v>0</v>
      </c>
      <c r="JY146" s="48">
        <f t="shared" si="633"/>
        <v>0</v>
      </c>
      <c r="JZ146" s="48">
        <f t="shared" si="633"/>
        <v>0</v>
      </c>
      <c r="KA146" s="48">
        <f t="shared" si="633"/>
        <v>0</v>
      </c>
      <c r="KB146" s="48">
        <f t="shared" si="633"/>
        <v>0</v>
      </c>
      <c r="KC146" s="48">
        <f t="shared" si="634"/>
        <v>0</v>
      </c>
      <c r="KD146" s="48">
        <f t="shared" si="634"/>
        <v>0</v>
      </c>
      <c r="KE146" s="48">
        <f t="shared" si="634"/>
        <v>0</v>
      </c>
      <c r="KF146" s="48">
        <f t="shared" si="634"/>
        <v>0</v>
      </c>
      <c r="KG146" s="48">
        <f t="shared" si="634"/>
        <v>0</v>
      </c>
      <c r="KH146" s="48">
        <f t="shared" si="634"/>
        <v>0</v>
      </c>
      <c r="KI146" s="48">
        <f t="shared" si="634"/>
        <v>0</v>
      </c>
      <c r="KJ146" s="48">
        <f t="shared" si="634"/>
        <v>0</v>
      </c>
      <c r="KK146" s="48">
        <f t="shared" si="634"/>
        <v>0</v>
      </c>
      <c r="KL146" s="48">
        <f t="shared" si="634"/>
        <v>0</v>
      </c>
      <c r="KM146" s="48">
        <f t="shared" si="635"/>
        <v>0</v>
      </c>
      <c r="KN146" s="48">
        <f t="shared" si="635"/>
        <v>0</v>
      </c>
      <c r="KO146" s="48">
        <f t="shared" si="635"/>
        <v>0</v>
      </c>
      <c r="KP146" s="48">
        <f t="shared" si="635"/>
        <v>0</v>
      </c>
      <c r="KQ146" s="48">
        <f t="shared" si="635"/>
        <v>0</v>
      </c>
      <c r="KR146" s="48">
        <f t="shared" si="635"/>
        <v>0</v>
      </c>
      <c r="KS146" s="48">
        <f t="shared" si="635"/>
        <v>0</v>
      </c>
      <c r="KT146" s="48">
        <f t="shared" si="635"/>
        <v>0</v>
      </c>
      <c r="KU146" s="48">
        <f t="shared" si="635"/>
        <v>0</v>
      </c>
      <c r="KV146" s="48">
        <f t="shared" si="635"/>
        <v>0</v>
      </c>
      <c r="KW146" s="48">
        <f t="shared" si="636"/>
        <v>0</v>
      </c>
      <c r="KX146" s="48">
        <f t="shared" si="636"/>
        <v>0</v>
      </c>
      <c r="KY146" s="48">
        <f t="shared" si="636"/>
        <v>0</v>
      </c>
      <c r="KZ146" s="48">
        <f t="shared" si="636"/>
        <v>0</v>
      </c>
      <c r="LA146" s="48">
        <f t="shared" si="636"/>
        <v>0</v>
      </c>
      <c r="LB146" s="48">
        <f t="shared" si="636"/>
        <v>0</v>
      </c>
      <c r="LC146" s="48">
        <f t="shared" si="636"/>
        <v>0</v>
      </c>
      <c r="LD146" s="48">
        <f t="shared" si="636"/>
        <v>0</v>
      </c>
      <c r="LE146" s="48">
        <f t="shared" si="636"/>
        <v>0</v>
      </c>
      <c r="LF146" s="48">
        <f t="shared" si="636"/>
        <v>0</v>
      </c>
      <c r="LG146" s="48">
        <f t="shared" si="637"/>
        <v>0</v>
      </c>
      <c r="LH146" s="48">
        <f t="shared" si="637"/>
        <v>0</v>
      </c>
      <c r="LI146" s="48">
        <f t="shared" si="637"/>
        <v>0</v>
      </c>
      <c r="LJ146" s="48">
        <f t="shared" si="637"/>
        <v>0</v>
      </c>
      <c r="LK146" s="48">
        <f t="shared" si="637"/>
        <v>0</v>
      </c>
      <c r="LL146" s="48">
        <f t="shared" si="637"/>
        <v>0</v>
      </c>
      <c r="LM146" s="48">
        <f t="shared" si="637"/>
        <v>0</v>
      </c>
      <c r="LN146" s="48">
        <f t="shared" si="637"/>
        <v>0</v>
      </c>
      <c r="LO146" s="48">
        <f t="shared" si="637"/>
        <v>0</v>
      </c>
      <c r="LP146" s="48">
        <f t="shared" si="637"/>
        <v>0</v>
      </c>
      <c r="LQ146" s="48">
        <f t="shared" si="638"/>
        <v>0</v>
      </c>
      <c r="LR146" s="48">
        <f t="shared" si="638"/>
        <v>0</v>
      </c>
      <c r="LS146" s="48">
        <f t="shared" si="638"/>
        <v>0</v>
      </c>
      <c r="LT146" s="48">
        <f t="shared" si="638"/>
        <v>0</v>
      </c>
      <c r="LU146" s="48">
        <f t="shared" si="638"/>
        <v>0</v>
      </c>
      <c r="LV146" s="48">
        <f t="shared" si="638"/>
        <v>0</v>
      </c>
      <c r="LW146" s="48">
        <f t="shared" si="638"/>
        <v>0</v>
      </c>
      <c r="LX146" s="48">
        <f t="shared" si="638"/>
        <v>0</v>
      </c>
      <c r="LY146" s="48">
        <f t="shared" si="638"/>
        <v>0</v>
      </c>
      <c r="LZ146" s="48">
        <f t="shared" si="638"/>
        <v>0</v>
      </c>
      <c r="MA146" s="48">
        <f t="shared" si="639"/>
        <v>0</v>
      </c>
      <c r="MB146" s="48">
        <f t="shared" si="639"/>
        <v>0</v>
      </c>
      <c r="MC146" s="48">
        <f t="shared" si="639"/>
        <v>0</v>
      </c>
      <c r="MD146" s="48">
        <f t="shared" si="639"/>
        <v>0</v>
      </c>
      <c r="ME146" s="48">
        <f t="shared" si="639"/>
        <v>0</v>
      </c>
      <c r="MF146" s="48">
        <f t="shared" si="639"/>
        <v>0</v>
      </c>
      <c r="MG146" s="48">
        <f t="shared" si="639"/>
        <v>0</v>
      </c>
      <c r="MH146" s="48">
        <f t="shared" si="639"/>
        <v>0</v>
      </c>
      <c r="MI146" s="48">
        <f t="shared" si="639"/>
        <v>0</v>
      </c>
      <c r="MJ146" s="48">
        <f t="shared" si="639"/>
        <v>0</v>
      </c>
      <c r="MK146" s="48">
        <f t="shared" si="640"/>
        <v>0</v>
      </c>
      <c r="ML146" s="48">
        <f t="shared" si="640"/>
        <v>0</v>
      </c>
      <c r="MM146" s="48">
        <f t="shared" si="640"/>
        <v>0</v>
      </c>
      <c r="MN146" s="48">
        <f t="shared" si="640"/>
        <v>0</v>
      </c>
      <c r="MO146" s="48">
        <f t="shared" si="640"/>
        <v>0</v>
      </c>
      <c r="MP146" s="48">
        <f t="shared" si="640"/>
        <v>0</v>
      </c>
      <c r="MQ146" s="48">
        <f t="shared" si="640"/>
        <v>0</v>
      </c>
      <c r="MR146" s="48">
        <f t="shared" si="640"/>
        <v>0</v>
      </c>
      <c r="MS146" s="48">
        <f t="shared" si="640"/>
        <v>0</v>
      </c>
      <c r="MT146" s="48">
        <f t="shared" si="640"/>
        <v>0</v>
      </c>
      <c r="MU146" s="48">
        <f t="shared" si="641"/>
        <v>0</v>
      </c>
      <c r="MV146" s="48">
        <f t="shared" si="641"/>
        <v>0</v>
      </c>
      <c r="MW146" s="48">
        <f t="shared" si="641"/>
        <v>0</v>
      </c>
      <c r="MX146" s="48">
        <f t="shared" si="641"/>
        <v>0</v>
      </c>
      <c r="MY146" s="48">
        <f t="shared" si="641"/>
        <v>0</v>
      </c>
      <c r="MZ146" s="48">
        <f t="shared" si="641"/>
        <v>0</v>
      </c>
      <c r="NA146" s="48">
        <f t="shared" si="641"/>
        <v>0</v>
      </c>
      <c r="NB146" s="48">
        <f t="shared" si="641"/>
        <v>0</v>
      </c>
      <c r="NC146" s="48">
        <f t="shared" si="641"/>
        <v>0</v>
      </c>
      <c r="ND146" s="48">
        <f t="shared" si="641"/>
        <v>0</v>
      </c>
      <c r="NE146" s="48">
        <f t="shared" si="642"/>
        <v>0</v>
      </c>
      <c r="NF146" s="48">
        <f t="shared" si="642"/>
        <v>0</v>
      </c>
      <c r="NG146" s="48">
        <f t="shared" si="642"/>
        <v>0</v>
      </c>
      <c r="NH146" s="48">
        <f t="shared" si="642"/>
        <v>4.4751983576649488E-5</v>
      </c>
      <c r="NI146" s="48">
        <f t="shared" si="642"/>
        <v>1.1151658490373781E-4</v>
      </c>
      <c r="NJ146" s="48">
        <f t="shared" si="642"/>
        <v>2.5595687974807398E-4</v>
      </c>
      <c r="NK146" s="48">
        <f t="shared" si="642"/>
        <v>5.8604981628922268E-4</v>
      </c>
      <c r="NL146" s="48">
        <f t="shared" si="642"/>
        <v>1.3658629589843377E-3</v>
      </c>
      <c r="NM146" s="48">
        <f t="shared" si="642"/>
        <v>3.2093238342923826E-3</v>
      </c>
      <c r="NN146" s="48">
        <f t="shared" si="642"/>
        <v>7.8504339864859992E-3</v>
      </c>
      <c r="NO146" s="48">
        <f t="shared" si="643"/>
        <v>1.2976985830460603E-2</v>
      </c>
      <c r="NP146" s="48">
        <f t="shared" si="643"/>
        <v>6.7154609757989992E-3</v>
      </c>
      <c r="NQ146" s="48">
        <f t="shared" si="643"/>
        <v>0</v>
      </c>
      <c r="NR146" s="48">
        <f t="shared" si="643"/>
        <v>0</v>
      </c>
      <c r="NS146" s="48">
        <f t="shared" si="643"/>
        <v>0</v>
      </c>
      <c r="NT146" s="48">
        <f t="shared" si="643"/>
        <v>0</v>
      </c>
      <c r="NU146" s="48">
        <f t="shared" si="643"/>
        <v>0</v>
      </c>
      <c r="NV146" s="48">
        <f t="shared" si="643"/>
        <v>0</v>
      </c>
      <c r="NW146" s="48">
        <f t="shared" si="643"/>
        <v>0</v>
      </c>
      <c r="NX146" s="48">
        <f t="shared" si="643"/>
        <v>0</v>
      </c>
      <c r="NY146" s="48">
        <f t="shared" si="644"/>
        <v>0</v>
      </c>
      <c r="NZ146" s="48">
        <f t="shared" si="644"/>
        <v>0</v>
      </c>
      <c r="OA146" s="48">
        <f t="shared" si="644"/>
        <v>0</v>
      </c>
      <c r="OB146" s="48">
        <f t="shared" si="644"/>
        <v>0</v>
      </c>
      <c r="OC146" s="48">
        <f t="shared" si="644"/>
        <v>0</v>
      </c>
      <c r="OD146" s="48">
        <f t="shared" si="644"/>
        <v>0</v>
      </c>
      <c r="OE146" s="48">
        <f t="shared" si="644"/>
        <v>0</v>
      </c>
      <c r="OF146" s="48">
        <f t="shared" si="644"/>
        <v>0</v>
      </c>
      <c r="OG146" s="48">
        <f t="shared" si="644"/>
        <v>0</v>
      </c>
      <c r="OH146" s="48">
        <f t="shared" si="644"/>
        <v>0</v>
      </c>
      <c r="OI146" s="48">
        <f t="shared" si="645"/>
        <v>0</v>
      </c>
      <c r="OJ146" s="48">
        <f t="shared" si="645"/>
        <v>0</v>
      </c>
      <c r="OK146" s="48">
        <f t="shared" si="645"/>
        <v>0</v>
      </c>
      <c r="OL146" s="48">
        <f t="shared" si="645"/>
        <v>0</v>
      </c>
      <c r="OM146" s="48">
        <f t="shared" si="645"/>
        <v>0</v>
      </c>
      <c r="ON146" s="48">
        <f t="shared" si="645"/>
        <v>0</v>
      </c>
      <c r="OO146" s="48">
        <f t="shared" si="645"/>
        <v>0</v>
      </c>
      <c r="OP146" s="48">
        <f t="shared" si="645"/>
        <v>0</v>
      </c>
      <c r="OQ146" s="48">
        <f t="shared" si="645"/>
        <v>0</v>
      </c>
      <c r="OR146" s="48">
        <f t="shared" si="645"/>
        <v>0</v>
      </c>
      <c r="OS146" s="48">
        <f t="shared" si="646"/>
        <v>0</v>
      </c>
      <c r="OT146" s="48">
        <f t="shared" si="646"/>
        <v>0</v>
      </c>
      <c r="OU146" s="48">
        <f t="shared" si="646"/>
        <v>0</v>
      </c>
      <c r="OV146" s="48">
        <f t="shared" si="646"/>
        <v>0</v>
      </c>
      <c r="OW146" s="48">
        <f t="shared" si="646"/>
        <v>0</v>
      </c>
      <c r="OX146" s="48">
        <f t="shared" si="646"/>
        <v>0</v>
      </c>
      <c r="OY146" s="48">
        <f t="shared" si="646"/>
        <v>0</v>
      </c>
      <c r="OZ146" s="48">
        <f t="shared" si="646"/>
        <v>0</v>
      </c>
      <c r="PA146" s="48">
        <f t="shared" si="646"/>
        <v>0</v>
      </c>
      <c r="PB146" s="48">
        <f t="shared" si="646"/>
        <v>0</v>
      </c>
      <c r="PC146" s="48">
        <f t="shared" si="647"/>
        <v>0</v>
      </c>
      <c r="PD146" s="48">
        <f t="shared" si="647"/>
        <v>0</v>
      </c>
      <c r="PE146" s="48">
        <f t="shared" si="647"/>
        <v>0</v>
      </c>
      <c r="PF146" s="48">
        <f t="shared" si="647"/>
        <v>0</v>
      </c>
      <c r="PG146" s="48">
        <f t="shared" si="647"/>
        <v>0</v>
      </c>
      <c r="PH146" s="48">
        <f t="shared" si="647"/>
        <v>0</v>
      </c>
      <c r="PI146" s="48">
        <f t="shared" si="647"/>
        <v>0</v>
      </c>
      <c r="PJ146" s="48">
        <f t="shared" si="647"/>
        <v>0</v>
      </c>
      <c r="PK146" s="48">
        <f t="shared" si="647"/>
        <v>0</v>
      </c>
      <c r="PL146" s="48">
        <f t="shared" si="647"/>
        <v>0</v>
      </c>
      <c r="PM146" s="48">
        <f t="shared" si="647"/>
        <v>0</v>
      </c>
      <c r="PN146" s="48">
        <f t="shared" si="647"/>
        <v>0</v>
      </c>
    </row>
    <row r="147" spans="1:430" x14ac:dyDescent="0.3">
      <c r="A147" s="67">
        <f>A146+Escenario1!$D$15</f>
        <v>105</v>
      </c>
      <c r="B147" s="20">
        <f>IF(HX24&lt;0,0,Escenario1!HX24)</f>
        <v>28.190604083562455</v>
      </c>
      <c r="C147" s="20">
        <f t="shared" si="558"/>
        <v>11.02246840025445</v>
      </c>
      <c r="D147" s="20">
        <f t="shared" si="552"/>
        <v>8.4571812250687355</v>
      </c>
      <c r="E147" s="20">
        <f>ROUND(IF($A147=0,0,$D147+E146-IF($A146=0,0,L146*($A147-$A146)*0.06)),4)</f>
        <v>84.705799999999996</v>
      </c>
      <c r="F147" s="11" cm="1">
        <f t="array" ref="F147">INDEX($A$71:$A$75,MATCH(E147,$B$71:$B$75,1))+(E147-INDEX($B$71:$B$75,MATCH(E147,$B$71:$B$75,1)))*(INDEX($A$71:$A$75,MATCH(E147,$B$71:$B$75,1)+IF(E147&gt;MAX($B$71:$B$75),0,1))-INDEX($A$71:$A$75,MATCH(E147,$B$71:$B$75,1)+IF(E147&gt;MAX($B$71:$B$75),1,0)))/(INDEX($B$71:$B$75,MATCH(E147,$B$71:$B$75,1)+IF(E147&gt;MAX($B$71:$B$75),0,1))-INDEX($B$71:$B$75,MATCH(E147,$B$71:$B$75,1)+IF(E147&gt;MAX($B$71:$B$75),-1,0)))</f>
        <v>0.84705799999999998</v>
      </c>
      <c r="G147" s="59">
        <f t="shared" si="553"/>
        <v>46.826514426343586</v>
      </c>
      <c r="H147" s="59">
        <f t="shared" si="554"/>
        <v>0</v>
      </c>
      <c r="I147" s="59">
        <f t="shared" si="555"/>
        <v>0</v>
      </c>
      <c r="J147" s="20">
        <f t="shared" si="556"/>
        <v>46.826514426343586</v>
      </c>
      <c r="K147" s="20">
        <f>IF(OR($H$79&lt;=0,F147-$H$79&lt;=0),0,2/3*(0.602+0.0832*(F147-$H$79)/$H$79)*$I$79*SQRT(2*9.81)*(F147-$H$79+0.0012)^(3/2))*1000</f>
        <v>0</v>
      </c>
      <c r="L147" s="20">
        <f>IF((G147+H147+I147+K147)*($A148-$A147)*0.06&gt;E147,E147/($A148-$A147)/0.06,G147+H147+I147+K147)</f>
        <v>46.826514426343586</v>
      </c>
      <c r="M147" s="20">
        <f>IF(COUNT($A$126:$A147)&lt;MATCH($E$84,L$126:L$585,0),"",ROUND(L147,2))</f>
        <v>46.83</v>
      </c>
      <c r="N147" s="20">
        <f>IF($A147=0,0,$D147+N146-IF($A146=0,0,R146*($A147-$A146)*0.06))</f>
        <v>262.3745680336192</v>
      </c>
      <c r="O147" s="11" cm="1">
        <f t="array" ref="O147">INDEX($A$71:$A$75,MATCH(N147,$B$71:$B$75,1))+(N147-INDEX($B$71:$B$75,MATCH(N147,$B$71:$B$75,1)))*(INDEX($A$71:$A$75,MATCH(N147,$B$71:$B$75,1)+1)-INDEX($A$71:$A$75,MATCH(N147,$B$71:$B$75,1)))/(INDEX($B$71:$B$75,MATCH(N147,$B$71:$B$75,1)+1)-INDEX($B$71:$B$75,MATCH(N147,$B$71:$B$75,1)))</f>
        <v>2.6237456803361918</v>
      </c>
      <c r="P147" s="20" cm="1">
        <f t="array" ref="P147">INDEX(Curva_vortex[Caudal (L/s)],MATCH(O147,Curva_vortex[Altura lamina de agua H (m)],1))+(O147-INDEX(Curva_vortex[Altura lamina de agua H (m)],MATCH(O147,Curva_vortex[Altura lamina de agua H (m)],1)))*(INDEX(Curva_vortex[Caudal (L/s)],MATCH(O147,Curva_vortex[Altura lamina de agua H (m)],1)+IF(O147&gt;MAX(Curva_vortex[Altura lamina de agua H (m)]),0,1))-INDEX(Curva_vortex[Caudal (L/s)],MATCH(O147,Curva_vortex[Altura lamina de agua H (m)],1)+IF(O147&gt;MAX(Curva_vortex[Altura lamina de agua H (m)]),-1,0)))/(INDEX(Curva_vortex[Altura lamina de agua H (m)],MATCH(O147,Curva_vortex[Altura lamina de agua H (m)],1)+IF(O147&gt;MAX(Curva_vortex[Altura lamina de agua H (m)]),0,1))-INDEX(Curva_vortex[Altura lamina de agua H (m)],MATCH(O147,Curva_vortex[Altura lamina de agua H (m)],1)+IF(O147&gt;MAX(Curva_vortex[Altura lamina de agua H (m)]),-1,0)))</f>
        <v>26.237456803361912</v>
      </c>
      <c r="Q147" s="20">
        <f t="shared" si="557"/>
        <v>0</v>
      </c>
      <c r="R147" s="20" cm="1">
        <f t="array" ref="R147">INDEX(Curva_vortex[Caudal (L/s)],MATCH(O147,Curva_vortex[Altura lamina de agua H (m)],1))+(O147-INDEX(Curva_vortex[Altura lamina de agua H (m)],MATCH(O147,Curva_vortex[Altura lamina de agua H (m)],1)))*(INDEX(Curva_vortex[Caudal (L/s)],MATCH(O147,Curva_vortex[Altura lamina de agua H (m)],1)+IF(O147&gt;MAX(Curva_vortex[Altura lamina de agua H (m)]),0,1))-INDEX(Curva_vortex[Caudal (L/s)],MATCH(O147,Curva_vortex[Altura lamina de agua H (m)],1)+IF(O147&gt;MAX(Curva_vortex[Altura lamina de agua H (m)]),-1,0)))/(INDEX(Curva_vortex[Altura lamina de agua H (m)],MATCH(O147,Curva_vortex[Altura lamina de agua H (m)],1)+IF(O147&gt;MAX(Curva_vortex[Altura lamina de agua H (m)]),0,1))-INDEX(Curva_vortex[Altura lamina de agua H (m)],MATCH(O147,Curva_vortex[Altura lamina de agua H (m)],1)+IF(O147&gt;MAX(Curva_vortex[Altura lamina de agua H (m)]),-1,0)))+Q147</f>
        <v>26.237456803361912</v>
      </c>
      <c r="S147" s="20" t="str">
        <f>IF(COUNT($A$126:$A147)&lt;MATCH($E$117,R$126:R$585,0),"",ROUND(R147,2))</f>
        <v/>
      </c>
      <c r="W147" s="46">
        <v>144</v>
      </c>
      <c r="X147" s="49">
        <f t="shared" si="564"/>
        <v>720</v>
      </c>
      <c r="Y147" s="52" t="str">
        <f t="shared" si="559"/>
        <v/>
      </c>
      <c r="Z147" s="63">
        <f t="shared" si="560"/>
        <v>0</v>
      </c>
      <c r="AA147" s="50">
        <f t="shared" si="608"/>
        <v>0</v>
      </c>
      <c r="AB147" s="50">
        <v>0</v>
      </c>
      <c r="AC147" s="62">
        <f t="shared" si="565"/>
        <v>211.7758949671387</v>
      </c>
      <c r="AD147" s="54"/>
      <c r="AE147" s="46">
        <v>145</v>
      </c>
      <c r="AF147" s="51">
        <f t="shared" si="561"/>
        <v>0</v>
      </c>
      <c r="AG147" s="51">
        <f t="shared" si="610"/>
        <v>0</v>
      </c>
      <c r="AH147" s="51">
        <f t="shared" si="610"/>
        <v>0</v>
      </c>
      <c r="AI147" s="51">
        <f t="shared" si="610"/>
        <v>0</v>
      </c>
      <c r="AJ147" s="51">
        <f t="shared" si="610"/>
        <v>0</v>
      </c>
      <c r="AK147" s="51">
        <f t="shared" si="610"/>
        <v>0</v>
      </c>
      <c r="AL147" s="51">
        <f t="shared" si="610"/>
        <v>0</v>
      </c>
      <c r="AM147" s="51">
        <f t="shared" si="610"/>
        <v>0</v>
      </c>
      <c r="AN147" s="51">
        <f t="shared" si="610"/>
        <v>0</v>
      </c>
      <c r="AO147" s="51">
        <f t="shared" si="610"/>
        <v>0</v>
      </c>
      <c r="AP147" s="51">
        <f t="shared" si="610"/>
        <v>0</v>
      </c>
      <c r="AQ147" s="51">
        <f t="shared" si="611"/>
        <v>0</v>
      </c>
      <c r="AR147" s="51">
        <f t="shared" si="611"/>
        <v>0</v>
      </c>
      <c r="AS147" s="51">
        <f t="shared" si="611"/>
        <v>0</v>
      </c>
      <c r="AT147" s="51">
        <f t="shared" si="611"/>
        <v>0</v>
      </c>
      <c r="AU147" s="51">
        <f t="shared" si="611"/>
        <v>0</v>
      </c>
      <c r="AV147" s="51">
        <f t="shared" si="611"/>
        <v>0</v>
      </c>
      <c r="AW147" s="51">
        <f t="shared" si="611"/>
        <v>0</v>
      </c>
      <c r="AX147" s="51">
        <f t="shared" si="611"/>
        <v>0</v>
      </c>
      <c r="AY147" s="51">
        <f t="shared" si="611"/>
        <v>0</v>
      </c>
      <c r="AZ147" s="51">
        <f t="shared" si="611"/>
        <v>0</v>
      </c>
      <c r="BA147" s="51">
        <f t="shared" si="612"/>
        <v>0</v>
      </c>
      <c r="BB147" s="51">
        <f t="shared" si="612"/>
        <v>0</v>
      </c>
      <c r="BC147" s="51">
        <f t="shared" si="612"/>
        <v>0</v>
      </c>
      <c r="BD147" s="51">
        <f t="shared" si="612"/>
        <v>0</v>
      </c>
      <c r="BE147" s="51">
        <f t="shared" si="612"/>
        <v>0</v>
      </c>
      <c r="BF147" s="51">
        <f t="shared" si="612"/>
        <v>0</v>
      </c>
      <c r="BG147" s="51">
        <f t="shared" si="612"/>
        <v>0</v>
      </c>
      <c r="BH147" s="51">
        <f t="shared" si="612"/>
        <v>0</v>
      </c>
      <c r="BI147" s="51">
        <f t="shared" si="612"/>
        <v>0</v>
      </c>
      <c r="BJ147" s="51">
        <f t="shared" si="612"/>
        <v>0</v>
      </c>
      <c r="BK147" s="51">
        <f t="shared" si="613"/>
        <v>0</v>
      </c>
      <c r="BL147" s="51">
        <f t="shared" si="613"/>
        <v>0</v>
      </c>
      <c r="BM147" s="51">
        <f t="shared" si="613"/>
        <v>0</v>
      </c>
      <c r="BN147" s="51">
        <f t="shared" si="613"/>
        <v>0</v>
      </c>
      <c r="BO147" s="51">
        <f t="shared" si="613"/>
        <v>0</v>
      </c>
      <c r="BP147" s="51">
        <f t="shared" si="613"/>
        <v>0</v>
      </c>
      <c r="BQ147" s="51">
        <f t="shared" si="613"/>
        <v>0</v>
      </c>
      <c r="BR147" s="51">
        <f t="shared" si="613"/>
        <v>0</v>
      </c>
      <c r="BS147" s="51">
        <f t="shared" si="613"/>
        <v>0</v>
      </c>
      <c r="BT147" s="51">
        <f t="shared" si="613"/>
        <v>0</v>
      </c>
      <c r="BU147" s="51">
        <f t="shared" si="614"/>
        <v>0</v>
      </c>
      <c r="BV147" s="51">
        <f t="shared" si="614"/>
        <v>0</v>
      </c>
      <c r="BW147" s="51">
        <f t="shared" si="614"/>
        <v>0</v>
      </c>
      <c r="BX147" s="51">
        <f t="shared" si="614"/>
        <v>0</v>
      </c>
      <c r="BY147" s="51">
        <f t="shared" si="614"/>
        <v>0</v>
      </c>
      <c r="BZ147" s="51">
        <f t="shared" si="614"/>
        <v>0</v>
      </c>
      <c r="CA147" s="51">
        <f t="shared" si="614"/>
        <v>0</v>
      </c>
      <c r="CB147" s="51">
        <f t="shared" si="614"/>
        <v>0</v>
      </c>
      <c r="CC147" s="51">
        <f t="shared" si="614"/>
        <v>0</v>
      </c>
      <c r="CD147" s="51">
        <f t="shared" si="614"/>
        <v>0</v>
      </c>
      <c r="CE147" s="51">
        <f t="shared" si="615"/>
        <v>0</v>
      </c>
      <c r="CF147" s="51">
        <f t="shared" si="615"/>
        <v>0</v>
      </c>
      <c r="CG147" s="51">
        <f t="shared" si="615"/>
        <v>0</v>
      </c>
      <c r="CH147" s="51">
        <f t="shared" si="615"/>
        <v>0</v>
      </c>
      <c r="CI147" s="51">
        <f t="shared" si="615"/>
        <v>0</v>
      </c>
      <c r="CJ147" s="51">
        <f t="shared" si="615"/>
        <v>0</v>
      </c>
      <c r="CK147" s="51">
        <f t="shared" si="615"/>
        <v>0</v>
      </c>
      <c r="CL147" s="51">
        <f t="shared" si="615"/>
        <v>0</v>
      </c>
      <c r="CM147" s="51">
        <f t="shared" si="615"/>
        <v>0</v>
      </c>
      <c r="CN147" s="51">
        <f t="shared" si="615"/>
        <v>0</v>
      </c>
      <c r="CO147" s="51">
        <f t="shared" si="616"/>
        <v>0</v>
      </c>
      <c r="CP147" s="51">
        <f t="shared" si="616"/>
        <v>0</v>
      </c>
      <c r="CQ147" s="51">
        <f t="shared" si="616"/>
        <v>0</v>
      </c>
      <c r="CR147" s="51">
        <f t="shared" si="616"/>
        <v>0</v>
      </c>
      <c r="CS147" s="51">
        <f t="shared" si="616"/>
        <v>0</v>
      </c>
      <c r="CT147" s="51">
        <f t="shared" si="616"/>
        <v>0</v>
      </c>
      <c r="CU147" s="51">
        <f t="shared" si="616"/>
        <v>0</v>
      </c>
      <c r="CV147" s="51">
        <f t="shared" si="616"/>
        <v>0</v>
      </c>
      <c r="CW147" s="51">
        <f t="shared" si="616"/>
        <v>0</v>
      </c>
      <c r="CX147" s="51">
        <f t="shared" si="616"/>
        <v>0</v>
      </c>
      <c r="CY147" s="51">
        <f t="shared" si="617"/>
        <v>0</v>
      </c>
      <c r="CZ147" s="51">
        <f t="shared" si="617"/>
        <v>0</v>
      </c>
      <c r="DA147" s="51">
        <f t="shared" si="617"/>
        <v>0</v>
      </c>
      <c r="DB147" s="51">
        <f t="shared" si="617"/>
        <v>0</v>
      </c>
      <c r="DC147" s="51">
        <f t="shared" si="617"/>
        <v>0</v>
      </c>
      <c r="DD147" s="51">
        <f t="shared" si="617"/>
        <v>0</v>
      </c>
      <c r="DE147" s="51">
        <f t="shared" si="617"/>
        <v>0</v>
      </c>
      <c r="DF147" s="51">
        <f t="shared" si="617"/>
        <v>0</v>
      </c>
      <c r="DG147" s="51">
        <f t="shared" si="617"/>
        <v>0</v>
      </c>
      <c r="DH147" s="51">
        <f t="shared" si="617"/>
        <v>0</v>
      </c>
      <c r="DI147" s="51">
        <f t="shared" si="618"/>
        <v>0</v>
      </c>
      <c r="DJ147" s="51">
        <f t="shared" si="618"/>
        <v>0</v>
      </c>
      <c r="DK147" s="51">
        <f t="shared" si="618"/>
        <v>0</v>
      </c>
      <c r="DL147" s="51">
        <f t="shared" si="618"/>
        <v>0</v>
      </c>
      <c r="DM147" s="51">
        <f t="shared" si="618"/>
        <v>0</v>
      </c>
      <c r="DN147" s="51">
        <f t="shared" si="618"/>
        <v>0</v>
      </c>
      <c r="DO147" s="51">
        <f t="shared" si="618"/>
        <v>0</v>
      </c>
      <c r="DP147" s="51">
        <f t="shared" si="618"/>
        <v>0</v>
      </c>
      <c r="DQ147" s="51">
        <f t="shared" si="618"/>
        <v>0</v>
      </c>
      <c r="DR147" s="51">
        <f t="shared" si="618"/>
        <v>0</v>
      </c>
      <c r="DS147" s="51">
        <f t="shared" si="619"/>
        <v>0</v>
      </c>
      <c r="DT147" s="51">
        <f t="shared" si="619"/>
        <v>0</v>
      </c>
      <c r="DU147" s="51">
        <f t="shared" si="619"/>
        <v>0</v>
      </c>
      <c r="DV147" s="51">
        <f t="shared" si="619"/>
        <v>0</v>
      </c>
      <c r="DW147" s="51">
        <f t="shared" si="619"/>
        <v>0</v>
      </c>
      <c r="DX147" s="51">
        <f t="shared" si="619"/>
        <v>0</v>
      </c>
      <c r="DY147" s="51">
        <f t="shared" si="619"/>
        <v>0</v>
      </c>
      <c r="DZ147" s="51">
        <f t="shared" si="619"/>
        <v>0</v>
      </c>
      <c r="EA147" s="51">
        <f t="shared" si="619"/>
        <v>0</v>
      </c>
      <c r="EB147" s="51">
        <f t="shared" si="619"/>
        <v>0</v>
      </c>
      <c r="EC147" s="51">
        <f t="shared" si="620"/>
        <v>0</v>
      </c>
      <c r="ED147" s="51">
        <f t="shared" si="620"/>
        <v>0</v>
      </c>
      <c r="EE147" s="51">
        <f t="shared" si="620"/>
        <v>0</v>
      </c>
      <c r="EF147" s="51">
        <f t="shared" si="620"/>
        <v>0</v>
      </c>
      <c r="EG147" s="51">
        <f t="shared" si="620"/>
        <v>0</v>
      </c>
      <c r="EH147" s="51">
        <f t="shared" si="620"/>
        <v>0</v>
      </c>
      <c r="EI147" s="51">
        <f t="shared" si="620"/>
        <v>0</v>
      </c>
      <c r="EJ147" s="51">
        <f t="shared" si="620"/>
        <v>0</v>
      </c>
      <c r="EK147" s="51">
        <f t="shared" si="620"/>
        <v>0</v>
      </c>
      <c r="EL147" s="51">
        <f t="shared" si="620"/>
        <v>0</v>
      </c>
      <c r="EM147" s="51">
        <f t="shared" si="621"/>
        <v>0</v>
      </c>
      <c r="EN147" s="51">
        <f t="shared" si="621"/>
        <v>0</v>
      </c>
      <c r="EO147" s="51">
        <f t="shared" si="621"/>
        <v>0</v>
      </c>
      <c r="EP147" s="51">
        <f t="shared" si="621"/>
        <v>0</v>
      </c>
      <c r="EQ147" s="51">
        <f t="shared" si="621"/>
        <v>0</v>
      </c>
      <c r="ER147" s="51">
        <f t="shared" si="621"/>
        <v>0</v>
      </c>
      <c r="ES147" s="51">
        <f t="shared" si="621"/>
        <v>0</v>
      </c>
      <c r="ET147" s="51">
        <f t="shared" si="621"/>
        <v>0</v>
      </c>
      <c r="EU147" s="51">
        <f t="shared" si="621"/>
        <v>0</v>
      </c>
      <c r="EV147" s="51">
        <f t="shared" si="621"/>
        <v>0</v>
      </c>
      <c r="EW147" s="51">
        <f t="shared" si="622"/>
        <v>0</v>
      </c>
      <c r="EX147" s="51">
        <f t="shared" si="622"/>
        <v>0</v>
      </c>
      <c r="EY147" s="51">
        <f t="shared" si="622"/>
        <v>0</v>
      </c>
      <c r="EZ147" s="51">
        <f t="shared" si="622"/>
        <v>1.4372901692793086E-5</v>
      </c>
      <c r="FA147" s="51">
        <f t="shared" si="622"/>
        <v>2.7857067307628778E-5</v>
      </c>
      <c r="FB147" s="51">
        <f t="shared" si="622"/>
        <v>4.1075027703360157E-5</v>
      </c>
      <c r="FC147" s="51">
        <f t="shared" si="622"/>
        <v>5.9699549011322866E-5</v>
      </c>
      <c r="FD147" s="51">
        <f t="shared" si="622"/>
        <v>8.7540741517313391E-5</v>
      </c>
      <c r="FE147" s="51">
        <f t="shared" si="622"/>
        <v>1.2837388479443857E-4</v>
      </c>
      <c r="FF147" s="51">
        <f t="shared" si="622"/>
        <v>1.8776725283595457E-4</v>
      </c>
      <c r="FG147" s="51">
        <f t="shared" si="623"/>
        <v>2.7490993918839258E-4</v>
      </c>
      <c r="FH147" s="51">
        <f t="shared" si="623"/>
        <v>4.0443968208431289E-4</v>
      </c>
      <c r="FI147" s="51">
        <f t="shared" si="623"/>
        <v>5.9827068957529241E-4</v>
      </c>
      <c r="FJ147" s="51">
        <f t="shared" si="623"/>
        <v>8.8742146466493359E-4</v>
      </c>
      <c r="FK147" s="51">
        <f t="shared" si="623"/>
        <v>1.3138426304416823E-3</v>
      </c>
      <c r="FL147" s="51">
        <f t="shared" si="623"/>
        <v>1.9322447552118155E-3</v>
      </c>
      <c r="FM147" s="51">
        <f t="shared" si="623"/>
        <v>2.9578823769679957E-3</v>
      </c>
      <c r="FN147" s="51">
        <f t="shared" si="623"/>
        <v>4.3725776573519236E-3</v>
      </c>
      <c r="FO147" s="51">
        <f t="shared" si="623"/>
        <v>5.6037913669719245E-3</v>
      </c>
      <c r="FP147" s="51">
        <f t="shared" si="623"/>
        <v>6.0067150249743864E-3</v>
      </c>
      <c r="FQ147" s="51">
        <f t="shared" si="624"/>
        <v>5.0334268353983951E-3</v>
      </c>
      <c r="FR147" s="51">
        <f t="shared" si="624"/>
        <v>2.648818732339102E-3</v>
      </c>
      <c r="FS147" s="51">
        <f t="shared" si="624"/>
        <v>7.6072713075802073E-4</v>
      </c>
      <c r="FT147" s="51">
        <f t="shared" si="624"/>
        <v>0</v>
      </c>
      <c r="FU147" s="51">
        <f t="shared" si="624"/>
        <v>0</v>
      </c>
      <c r="FV147" s="51">
        <f t="shared" si="624"/>
        <v>0</v>
      </c>
      <c r="FW147" s="51">
        <f t="shared" si="624"/>
        <v>0</v>
      </c>
      <c r="FX147" s="51">
        <f t="shared" si="624"/>
        <v>0</v>
      </c>
      <c r="FY147" s="51">
        <f t="shared" si="624"/>
        <v>0</v>
      </c>
      <c r="FZ147" s="51">
        <f t="shared" si="624"/>
        <v>0</v>
      </c>
      <c r="GA147" s="51">
        <f t="shared" si="625"/>
        <v>0</v>
      </c>
      <c r="GB147" s="51">
        <f t="shared" si="625"/>
        <v>0</v>
      </c>
      <c r="GC147" s="51">
        <f t="shared" si="625"/>
        <v>0</v>
      </c>
      <c r="GD147" s="51">
        <f t="shared" si="625"/>
        <v>0</v>
      </c>
      <c r="GE147" s="51">
        <f t="shared" si="625"/>
        <v>0</v>
      </c>
      <c r="GF147" s="51">
        <f t="shared" si="625"/>
        <v>0</v>
      </c>
      <c r="GG147" s="51">
        <f t="shared" si="625"/>
        <v>0</v>
      </c>
      <c r="GH147" s="51">
        <f t="shared" si="625"/>
        <v>0</v>
      </c>
      <c r="GI147" s="51">
        <f t="shared" si="625"/>
        <v>0</v>
      </c>
      <c r="GJ147" s="51">
        <f t="shared" si="625"/>
        <v>0</v>
      </c>
      <c r="GK147" s="51">
        <f t="shared" si="626"/>
        <v>0</v>
      </c>
      <c r="GL147" s="51">
        <f t="shared" si="626"/>
        <v>0</v>
      </c>
      <c r="GM147" s="51">
        <f t="shared" si="626"/>
        <v>0</v>
      </c>
      <c r="GN147" s="51">
        <f t="shared" si="626"/>
        <v>0</v>
      </c>
      <c r="GO147" s="51">
        <f t="shared" si="626"/>
        <v>0</v>
      </c>
      <c r="GP147" s="51">
        <f t="shared" si="626"/>
        <v>0</v>
      </c>
      <c r="GQ147" s="51">
        <f t="shared" si="626"/>
        <v>0</v>
      </c>
      <c r="GR147" s="51">
        <f t="shared" si="626"/>
        <v>0</v>
      </c>
      <c r="GS147" s="51">
        <f t="shared" si="626"/>
        <v>0</v>
      </c>
      <c r="GT147" s="51">
        <f t="shared" si="626"/>
        <v>0</v>
      </c>
      <c r="GU147" s="51">
        <f t="shared" si="627"/>
        <v>0</v>
      </c>
      <c r="GV147" s="51">
        <f t="shared" si="627"/>
        <v>0</v>
      </c>
      <c r="GW147" s="51">
        <f t="shared" si="627"/>
        <v>0</v>
      </c>
      <c r="GX147" s="51">
        <f t="shared" si="627"/>
        <v>0</v>
      </c>
      <c r="GY147" s="51">
        <f t="shared" si="627"/>
        <v>0</v>
      </c>
      <c r="GZ147" s="51">
        <f t="shared" si="627"/>
        <v>0</v>
      </c>
      <c r="HA147" s="51">
        <f t="shared" si="627"/>
        <v>0</v>
      </c>
      <c r="HB147" s="51">
        <f t="shared" si="627"/>
        <v>0</v>
      </c>
      <c r="HC147" s="51">
        <f t="shared" si="627"/>
        <v>0</v>
      </c>
      <c r="HD147" s="51">
        <f t="shared" si="627"/>
        <v>0</v>
      </c>
      <c r="HE147" s="51">
        <f t="shared" si="628"/>
        <v>0</v>
      </c>
      <c r="HF147" s="51">
        <f t="shared" si="628"/>
        <v>0</v>
      </c>
      <c r="HG147" s="51">
        <f t="shared" si="628"/>
        <v>0</v>
      </c>
      <c r="HH147" s="51">
        <f t="shared" si="628"/>
        <v>0</v>
      </c>
      <c r="HI147" s="51">
        <f t="shared" si="628"/>
        <v>0</v>
      </c>
      <c r="HJ147" s="51">
        <f t="shared" si="628"/>
        <v>0</v>
      </c>
      <c r="HK147" s="51">
        <f t="shared" si="628"/>
        <v>0</v>
      </c>
      <c r="HL147" s="51">
        <f t="shared" si="628"/>
        <v>0</v>
      </c>
      <c r="HM147" s="51">
        <f t="shared" si="628"/>
        <v>0</v>
      </c>
      <c r="HN147" s="51">
        <f t="shared" si="628"/>
        <v>0</v>
      </c>
      <c r="HO147" s="51">
        <f t="shared" si="628"/>
        <v>0</v>
      </c>
      <c r="HP147" s="51">
        <f t="shared" si="628"/>
        <v>0</v>
      </c>
      <c r="HR147" s="46">
        <v>144</v>
      </c>
      <c r="HS147" s="49">
        <f t="shared" si="566"/>
        <v>720</v>
      </c>
      <c r="HT147" s="52" t="str">
        <f t="shared" si="567"/>
        <v/>
      </c>
      <c r="HU147" s="63">
        <f t="shared" si="568"/>
        <v>0</v>
      </c>
      <c r="HV147" s="50">
        <f t="shared" si="609"/>
        <v>0</v>
      </c>
      <c r="HW147" s="50" t="str">
        <f t="shared" si="562"/>
        <v>12:00</v>
      </c>
      <c r="HX147" s="50">
        <v>0</v>
      </c>
      <c r="HY147" s="62">
        <f>HY146+HX147*Escenario1!$D$15*0.06</f>
        <v>468.72665229745769</v>
      </c>
      <c r="HZ147" s="50">
        <f t="shared" si="569"/>
        <v>0</v>
      </c>
      <c r="IA147" s="64">
        <f>IA146+HZ147*Escenario1!$D$15*0.06</f>
        <v>258.16395932323189</v>
      </c>
      <c r="IB147" s="54"/>
      <c r="IC147" s="47">
        <v>145</v>
      </c>
      <c r="ID147" s="48">
        <f t="shared" si="563"/>
        <v>0</v>
      </c>
      <c r="IE147" s="48">
        <f t="shared" si="629"/>
        <v>0</v>
      </c>
      <c r="IF147" s="48">
        <f t="shared" si="629"/>
        <v>0</v>
      </c>
      <c r="IG147" s="48">
        <f t="shared" si="629"/>
        <v>0</v>
      </c>
      <c r="IH147" s="48">
        <f t="shared" si="629"/>
        <v>0</v>
      </c>
      <c r="II147" s="48">
        <f t="shared" si="629"/>
        <v>0</v>
      </c>
      <c r="IJ147" s="48">
        <f t="shared" si="629"/>
        <v>0</v>
      </c>
      <c r="IK147" s="48">
        <f t="shared" si="629"/>
        <v>0</v>
      </c>
      <c r="IL147" s="48">
        <f t="shared" si="629"/>
        <v>0</v>
      </c>
      <c r="IM147" s="48">
        <f t="shared" si="629"/>
        <v>0</v>
      </c>
      <c r="IN147" s="48">
        <f t="shared" si="629"/>
        <v>0</v>
      </c>
      <c r="IO147" s="48">
        <f t="shared" si="630"/>
        <v>0</v>
      </c>
      <c r="IP147" s="48">
        <f t="shared" si="630"/>
        <v>0</v>
      </c>
      <c r="IQ147" s="48">
        <f t="shared" si="630"/>
        <v>0</v>
      </c>
      <c r="IR147" s="48">
        <f t="shared" si="630"/>
        <v>0</v>
      </c>
      <c r="IS147" s="48">
        <f t="shared" si="630"/>
        <v>0</v>
      </c>
      <c r="IT147" s="48">
        <f t="shared" si="630"/>
        <v>0</v>
      </c>
      <c r="IU147" s="48">
        <f t="shared" si="630"/>
        <v>0</v>
      </c>
      <c r="IV147" s="48">
        <f t="shared" si="630"/>
        <v>0</v>
      </c>
      <c r="IW147" s="48">
        <f t="shared" si="630"/>
        <v>0</v>
      </c>
      <c r="IX147" s="48">
        <f t="shared" si="630"/>
        <v>0</v>
      </c>
      <c r="IY147" s="48">
        <f t="shared" si="631"/>
        <v>0</v>
      </c>
      <c r="IZ147" s="48">
        <f t="shared" si="631"/>
        <v>0</v>
      </c>
      <c r="JA147" s="48">
        <f t="shared" si="631"/>
        <v>0</v>
      </c>
      <c r="JB147" s="48">
        <f t="shared" si="631"/>
        <v>0</v>
      </c>
      <c r="JC147" s="48">
        <f t="shared" si="631"/>
        <v>0</v>
      </c>
      <c r="JD147" s="48">
        <f t="shared" si="631"/>
        <v>0</v>
      </c>
      <c r="JE147" s="48">
        <f t="shared" si="631"/>
        <v>0</v>
      </c>
      <c r="JF147" s="48">
        <f t="shared" si="631"/>
        <v>0</v>
      </c>
      <c r="JG147" s="48">
        <f t="shared" si="631"/>
        <v>0</v>
      </c>
      <c r="JH147" s="48">
        <f t="shared" si="631"/>
        <v>0</v>
      </c>
      <c r="JI147" s="48">
        <f t="shared" si="632"/>
        <v>0</v>
      </c>
      <c r="JJ147" s="48">
        <f t="shared" si="632"/>
        <v>0</v>
      </c>
      <c r="JK147" s="48">
        <f t="shared" si="632"/>
        <v>0</v>
      </c>
      <c r="JL147" s="48">
        <f t="shared" si="632"/>
        <v>0</v>
      </c>
      <c r="JM147" s="48">
        <f t="shared" si="632"/>
        <v>0</v>
      </c>
      <c r="JN147" s="48">
        <f t="shared" si="632"/>
        <v>0</v>
      </c>
      <c r="JO147" s="48">
        <f t="shared" si="632"/>
        <v>0</v>
      </c>
      <c r="JP147" s="48">
        <f t="shared" si="632"/>
        <v>0</v>
      </c>
      <c r="JQ147" s="48">
        <f t="shared" si="632"/>
        <v>0</v>
      </c>
      <c r="JR147" s="48">
        <f t="shared" si="632"/>
        <v>0</v>
      </c>
      <c r="JS147" s="48">
        <f t="shared" si="633"/>
        <v>0</v>
      </c>
      <c r="JT147" s="48">
        <f t="shared" si="633"/>
        <v>0</v>
      </c>
      <c r="JU147" s="48">
        <f t="shared" si="633"/>
        <v>0</v>
      </c>
      <c r="JV147" s="48">
        <f t="shared" si="633"/>
        <v>0</v>
      </c>
      <c r="JW147" s="48">
        <f t="shared" si="633"/>
        <v>0</v>
      </c>
      <c r="JX147" s="48">
        <f t="shared" si="633"/>
        <v>0</v>
      </c>
      <c r="JY147" s="48">
        <f t="shared" si="633"/>
        <v>0</v>
      </c>
      <c r="JZ147" s="48">
        <f t="shared" si="633"/>
        <v>0</v>
      </c>
      <c r="KA147" s="48">
        <f t="shared" si="633"/>
        <v>0</v>
      </c>
      <c r="KB147" s="48">
        <f t="shared" si="633"/>
        <v>0</v>
      </c>
      <c r="KC147" s="48">
        <f t="shared" si="634"/>
        <v>0</v>
      </c>
      <c r="KD147" s="48">
        <f t="shared" si="634"/>
        <v>0</v>
      </c>
      <c r="KE147" s="48">
        <f t="shared" si="634"/>
        <v>0</v>
      </c>
      <c r="KF147" s="48">
        <f t="shared" si="634"/>
        <v>0</v>
      </c>
      <c r="KG147" s="48">
        <f t="shared" si="634"/>
        <v>0</v>
      </c>
      <c r="KH147" s="48">
        <f t="shared" si="634"/>
        <v>0</v>
      </c>
      <c r="KI147" s="48">
        <f t="shared" si="634"/>
        <v>0</v>
      </c>
      <c r="KJ147" s="48">
        <f t="shared" si="634"/>
        <v>0</v>
      </c>
      <c r="KK147" s="48">
        <f t="shared" si="634"/>
        <v>0</v>
      </c>
      <c r="KL147" s="48">
        <f t="shared" si="634"/>
        <v>0</v>
      </c>
      <c r="KM147" s="48">
        <f t="shared" si="635"/>
        <v>0</v>
      </c>
      <c r="KN147" s="48">
        <f t="shared" si="635"/>
        <v>0</v>
      </c>
      <c r="KO147" s="48">
        <f t="shared" si="635"/>
        <v>0</v>
      </c>
      <c r="KP147" s="48">
        <f t="shared" si="635"/>
        <v>0</v>
      </c>
      <c r="KQ147" s="48">
        <f t="shared" si="635"/>
        <v>0</v>
      </c>
      <c r="KR147" s="48">
        <f t="shared" si="635"/>
        <v>0</v>
      </c>
      <c r="KS147" s="48">
        <f t="shared" si="635"/>
        <v>0</v>
      </c>
      <c r="KT147" s="48">
        <f t="shared" si="635"/>
        <v>0</v>
      </c>
      <c r="KU147" s="48">
        <f t="shared" si="635"/>
        <v>0</v>
      </c>
      <c r="KV147" s="48">
        <f t="shared" si="635"/>
        <v>0</v>
      </c>
      <c r="KW147" s="48">
        <f t="shared" si="636"/>
        <v>0</v>
      </c>
      <c r="KX147" s="48">
        <f t="shared" si="636"/>
        <v>0</v>
      </c>
      <c r="KY147" s="48">
        <f t="shared" si="636"/>
        <v>0</v>
      </c>
      <c r="KZ147" s="48">
        <f t="shared" si="636"/>
        <v>0</v>
      </c>
      <c r="LA147" s="48">
        <f t="shared" si="636"/>
        <v>0</v>
      </c>
      <c r="LB147" s="48">
        <f t="shared" si="636"/>
        <v>0</v>
      </c>
      <c r="LC147" s="48">
        <f t="shared" si="636"/>
        <v>0</v>
      </c>
      <c r="LD147" s="48">
        <f t="shared" si="636"/>
        <v>0</v>
      </c>
      <c r="LE147" s="48">
        <f t="shared" si="636"/>
        <v>0</v>
      </c>
      <c r="LF147" s="48">
        <f t="shared" si="636"/>
        <v>0</v>
      </c>
      <c r="LG147" s="48">
        <f t="shared" si="637"/>
        <v>0</v>
      </c>
      <c r="LH147" s="48">
        <f t="shared" si="637"/>
        <v>0</v>
      </c>
      <c r="LI147" s="48">
        <f t="shared" si="637"/>
        <v>0</v>
      </c>
      <c r="LJ147" s="48">
        <f t="shared" si="637"/>
        <v>0</v>
      </c>
      <c r="LK147" s="48">
        <f t="shared" si="637"/>
        <v>0</v>
      </c>
      <c r="LL147" s="48">
        <f t="shared" si="637"/>
        <v>0</v>
      </c>
      <c r="LM147" s="48">
        <f t="shared" si="637"/>
        <v>0</v>
      </c>
      <c r="LN147" s="48">
        <f t="shared" si="637"/>
        <v>0</v>
      </c>
      <c r="LO147" s="48">
        <f t="shared" si="637"/>
        <v>0</v>
      </c>
      <c r="LP147" s="48">
        <f t="shared" si="637"/>
        <v>0</v>
      </c>
      <c r="LQ147" s="48">
        <f t="shared" si="638"/>
        <v>0</v>
      </c>
      <c r="LR147" s="48">
        <f t="shared" si="638"/>
        <v>0</v>
      </c>
      <c r="LS147" s="48">
        <f t="shared" si="638"/>
        <v>0</v>
      </c>
      <c r="LT147" s="48">
        <f t="shared" si="638"/>
        <v>0</v>
      </c>
      <c r="LU147" s="48">
        <f t="shared" si="638"/>
        <v>0</v>
      </c>
      <c r="LV147" s="48">
        <f t="shared" si="638"/>
        <v>0</v>
      </c>
      <c r="LW147" s="48">
        <f t="shared" si="638"/>
        <v>0</v>
      </c>
      <c r="LX147" s="48">
        <f t="shared" si="638"/>
        <v>0</v>
      </c>
      <c r="LY147" s="48">
        <f t="shared" si="638"/>
        <v>0</v>
      </c>
      <c r="LZ147" s="48">
        <f t="shared" si="638"/>
        <v>0</v>
      </c>
      <c r="MA147" s="48">
        <f t="shared" si="639"/>
        <v>0</v>
      </c>
      <c r="MB147" s="48">
        <f t="shared" si="639"/>
        <v>0</v>
      </c>
      <c r="MC147" s="48">
        <f t="shared" si="639"/>
        <v>0</v>
      </c>
      <c r="MD147" s="48">
        <f t="shared" si="639"/>
        <v>0</v>
      </c>
      <c r="ME147" s="48">
        <f t="shared" si="639"/>
        <v>0</v>
      </c>
      <c r="MF147" s="48">
        <f t="shared" si="639"/>
        <v>0</v>
      </c>
      <c r="MG147" s="48">
        <f t="shared" si="639"/>
        <v>0</v>
      </c>
      <c r="MH147" s="48">
        <f t="shared" si="639"/>
        <v>0</v>
      </c>
      <c r="MI147" s="48">
        <f t="shared" si="639"/>
        <v>0</v>
      </c>
      <c r="MJ147" s="48">
        <f t="shared" si="639"/>
        <v>0</v>
      </c>
      <c r="MK147" s="48">
        <f t="shared" si="640"/>
        <v>0</v>
      </c>
      <c r="ML147" s="48">
        <f t="shared" si="640"/>
        <v>0</v>
      </c>
      <c r="MM147" s="48">
        <f t="shared" si="640"/>
        <v>0</v>
      </c>
      <c r="MN147" s="48">
        <f t="shared" si="640"/>
        <v>0</v>
      </c>
      <c r="MO147" s="48">
        <f t="shared" si="640"/>
        <v>0</v>
      </c>
      <c r="MP147" s="48">
        <f t="shared" si="640"/>
        <v>0</v>
      </c>
      <c r="MQ147" s="48">
        <f t="shared" si="640"/>
        <v>0</v>
      </c>
      <c r="MR147" s="48">
        <f t="shared" si="640"/>
        <v>0</v>
      </c>
      <c r="MS147" s="48">
        <f t="shared" si="640"/>
        <v>0</v>
      </c>
      <c r="MT147" s="48">
        <f t="shared" si="640"/>
        <v>0</v>
      </c>
      <c r="MU147" s="48">
        <f t="shared" si="641"/>
        <v>0</v>
      </c>
      <c r="MV147" s="48">
        <f t="shared" si="641"/>
        <v>0</v>
      </c>
      <c r="MW147" s="48">
        <f t="shared" si="641"/>
        <v>0</v>
      </c>
      <c r="MX147" s="48">
        <f t="shared" si="641"/>
        <v>0</v>
      </c>
      <c r="MY147" s="48">
        <f t="shared" si="641"/>
        <v>0</v>
      </c>
      <c r="MZ147" s="48">
        <f t="shared" si="641"/>
        <v>0</v>
      </c>
      <c r="NA147" s="48">
        <f t="shared" si="641"/>
        <v>0</v>
      </c>
      <c r="NB147" s="48">
        <f t="shared" si="641"/>
        <v>0</v>
      </c>
      <c r="NC147" s="48">
        <f t="shared" si="641"/>
        <v>0</v>
      </c>
      <c r="ND147" s="48">
        <f t="shared" si="641"/>
        <v>0</v>
      </c>
      <c r="NE147" s="48">
        <f t="shared" si="642"/>
        <v>0</v>
      </c>
      <c r="NF147" s="48">
        <f t="shared" si="642"/>
        <v>0</v>
      </c>
      <c r="NG147" s="48">
        <f t="shared" si="642"/>
        <v>0</v>
      </c>
      <c r="NH147" s="48">
        <f t="shared" si="642"/>
        <v>0</v>
      </c>
      <c r="NI147" s="48">
        <f t="shared" si="642"/>
        <v>4.4751983576649488E-5</v>
      </c>
      <c r="NJ147" s="48">
        <f t="shared" si="642"/>
        <v>1.1151658490373781E-4</v>
      </c>
      <c r="NK147" s="48">
        <f t="shared" si="642"/>
        <v>2.5595687974807398E-4</v>
      </c>
      <c r="NL147" s="48">
        <f t="shared" si="642"/>
        <v>5.8604981628922268E-4</v>
      </c>
      <c r="NM147" s="48">
        <f t="shared" si="642"/>
        <v>1.3658629589843377E-3</v>
      </c>
      <c r="NN147" s="48">
        <f t="shared" si="642"/>
        <v>3.2093238342923826E-3</v>
      </c>
      <c r="NO147" s="48">
        <f t="shared" si="643"/>
        <v>7.8504339864859992E-3</v>
      </c>
      <c r="NP147" s="48">
        <f t="shared" si="643"/>
        <v>1.2976985830460603E-2</v>
      </c>
      <c r="NQ147" s="48">
        <f t="shared" si="643"/>
        <v>6.7154609757989992E-3</v>
      </c>
      <c r="NR147" s="48">
        <f t="shared" si="643"/>
        <v>0</v>
      </c>
      <c r="NS147" s="48">
        <f t="shared" si="643"/>
        <v>0</v>
      </c>
      <c r="NT147" s="48">
        <f t="shared" si="643"/>
        <v>0</v>
      </c>
      <c r="NU147" s="48">
        <f t="shared" si="643"/>
        <v>0</v>
      </c>
      <c r="NV147" s="48">
        <f t="shared" si="643"/>
        <v>0</v>
      </c>
      <c r="NW147" s="48">
        <f t="shared" si="643"/>
        <v>0</v>
      </c>
      <c r="NX147" s="48">
        <f t="shared" si="643"/>
        <v>0</v>
      </c>
      <c r="NY147" s="48">
        <f t="shared" si="644"/>
        <v>0</v>
      </c>
      <c r="NZ147" s="48">
        <f t="shared" si="644"/>
        <v>0</v>
      </c>
      <c r="OA147" s="48">
        <f t="shared" si="644"/>
        <v>0</v>
      </c>
      <c r="OB147" s="48">
        <f t="shared" si="644"/>
        <v>0</v>
      </c>
      <c r="OC147" s="48">
        <f t="shared" si="644"/>
        <v>0</v>
      </c>
      <c r="OD147" s="48">
        <f t="shared" si="644"/>
        <v>0</v>
      </c>
      <c r="OE147" s="48">
        <f t="shared" si="644"/>
        <v>0</v>
      </c>
      <c r="OF147" s="48">
        <f t="shared" si="644"/>
        <v>0</v>
      </c>
      <c r="OG147" s="48">
        <f t="shared" si="644"/>
        <v>0</v>
      </c>
      <c r="OH147" s="48">
        <f t="shared" si="644"/>
        <v>0</v>
      </c>
      <c r="OI147" s="48">
        <f t="shared" si="645"/>
        <v>0</v>
      </c>
      <c r="OJ147" s="48">
        <f t="shared" si="645"/>
        <v>0</v>
      </c>
      <c r="OK147" s="48">
        <f t="shared" si="645"/>
        <v>0</v>
      </c>
      <c r="OL147" s="48">
        <f t="shared" si="645"/>
        <v>0</v>
      </c>
      <c r="OM147" s="48">
        <f t="shared" si="645"/>
        <v>0</v>
      </c>
      <c r="ON147" s="48">
        <f t="shared" si="645"/>
        <v>0</v>
      </c>
      <c r="OO147" s="48">
        <f t="shared" si="645"/>
        <v>0</v>
      </c>
      <c r="OP147" s="48">
        <f t="shared" si="645"/>
        <v>0</v>
      </c>
      <c r="OQ147" s="48">
        <f t="shared" si="645"/>
        <v>0</v>
      </c>
      <c r="OR147" s="48">
        <f t="shared" si="645"/>
        <v>0</v>
      </c>
      <c r="OS147" s="48">
        <f t="shared" si="646"/>
        <v>0</v>
      </c>
      <c r="OT147" s="48">
        <f t="shared" si="646"/>
        <v>0</v>
      </c>
      <c r="OU147" s="48">
        <f t="shared" si="646"/>
        <v>0</v>
      </c>
      <c r="OV147" s="48">
        <f t="shared" si="646"/>
        <v>0</v>
      </c>
      <c r="OW147" s="48">
        <f t="shared" si="646"/>
        <v>0</v>
      </c>
      <c r="OX147" s="48">
        <f t="shared" si="646"/>
        <v>0</v>
      </c>
      <c r="OY147" s="48">
        <f t="shared" si="646"/>
        <v>0</v>
      </c>
      <c r="OZ147" s="48">
        <f t="shared" si="646"/>
        <v>0</v>
      </c>
      <c r="PA147" s="48">
        <f t="shared" si="646"/>
        <v>0</v>
      </c>
      <c r="PB147" s="48">
        <f t="shared" si="646"/>
        <v>0</v>
      </c>
      <c r="PC147" s="48">
        <f t="shared" si="647"/>
        <v>0</v>
      </c>
      <c r="PD147" s="48">
        <f t="shared" si="647"/>
        <v>0</v>
      </c>
      <c r="PE147" s="48">
        <f t="shared" si="647"/>
        <v>0</v>
      </c>
      <c r="PF147" s="48">
        <f t="shared" si="647"/>
        <v>0</v>
      </c>
      <c r="PG147" s="48">
        <f t="shared" si="647"/>
        <v>0</v>
      </c>
      <c r="PH147" s="48">
        <f t="shared" si="647"/>
        <v>0</v>
      </c>
      <c r="PI147" s="48">
        <f t="shared" si="647"/>
        <v>0</v>
      </c>
      <c r="PJ147" s="48">
        <f t="shared" si="647"/>
        <v>0</v>
      </c>
      <c r="PK147" s="48">
        <f t="shared" si="647"/>
        <v>0</v>
      </c>
      <c r="PL147" s="48">
        <f t="shared" si="647"/>
        <v>0</v>
      </c>
      <c r="PM147" s="48">
        <f t="shared" si="647"/>
        <v>0</v>
      </c>
      <c r="PN147" s="48">
        <f t="shared" si="647"/>
        <v>0</v>
      </c>
    </row>
    <row r="148" spans="1:430" x14ac:dyDescent="0.3">
      <c r="A148" s="67">
        <f>A147+Escenario1!$D$15</f>
        <v>110</v>
      </c>
      <c r="B148" s="20">
        <f>IF(HX25&lt;0,0,Escenario1!HX25)</f>
        <v>26.564515552172089</v>
      </c>
      <c r="C148" s="20">
        <f t="shared" si="558"/>
        <v>9.6717699128012455</v>
      </c>
      <c r="D148" s="20">
        <f t="shared" si="552"/>
        <v>7.9693546656516263</v>
      </c>
      <c r="E148" s="20">
        <f>ROUND(IF($A148=0,0,$D148+E147-IF($A147=0,0,L147*($A148-$A147)*0.06)),4)</f>
        <v>78.627200000000002</v>
      </c>
      <c r="F148" s="11" cm="1">
        <f t="array" ref="F148">INDEX($A$71:$A$75,MATCH(E148,$B$71:$B$75,1))+(E148-INDEX($B$71:$B$75,MATCH(E148,$B$71:$B$75,1)))*(INDEX($A$71:$A$75,MATCH(E148,$B$71:$B$75,1)+IF(E148&gt;MAX($B$71:$B$75),0,1))-INDEX($A$71:$A$75,MATCH(E148,$B$71:$B$75,1)+IF(E148&gt;MAX($B$71:$B$75),1,0)))/(INDEX($B$71:$B$75,MATCH(E148,$B$71:$B$75,1)+IF(E148&gt;MAX($B$71:$B$75),0,1))-INDEX($B$71:$B$75,MATCH(E148,$B$71:$B$75,1)+IF(E148&gt;MAX($B$71:$B$75),-1,0)))</f>
        <v>0.78627200000000008</v>
      </c>
      <c r="G148" s="59">
        <f t="shared" si="553"/>
        <v>45.115072826999452</v>
      </c>
      <c r="H148" s="59">
        <f t="shared" si="554"/>
        <v>0</v>
      </c>
      <c r="I148" s="59">
        <f t="shared" si="555"/>
        <v>0</v>
      </c>
      <c r="J148" s="20">
        <f t="shared" si="556"/>
        <v>45.115072826999452</v>
      </c>
      <c r="K148" s="20">
        <f>IF(OR($H$79&lt;=0,F148-$H$79&lt;=0),0,2/3*(0.602+0.0832*(F148-$H$79)/$H$79)*$I$79*SQRT(2*9.81)*(F148-$H$79+0.0012)^(3/2))*1000</f>
        <v>0</v>
      </c>
      <c r="L148" s="20">
        <f>IF((G148+H148+I148+K148)*($A149-$A148)*0.06&gt;E148,E148/($A149-$A148)/0.06,G148+H148+I148+K148)</f>
        <v>45.115072826999452</v>
      </c>
      <c r="M148" s="20">
        <f>IF(COUNT($A$126:$A148)&lt;MATCH($E$84,L$126:L$585,0),"",ROUND(L148,2))</f>
        <v>45.12</v>
      </c>
      <c r="N148" s="20">
        <f>IF($A148=0,0,$D148+N147-IF($A147=0,0,R147*($A148-$A147)*0.06))</f>
        <v>262.47268565826226</v>
      </c>
      <c r="O148" s="11" cm="1">
        <f t="array" ref="O148">INDEX($A$71:$A$75,MATCH(N148,$B$71:$B$75,1))+(N148-INDEX($B$71:$B$75,MATCH(N148,$B$71:$B$75,1)))*(INDEX($A$71:$A$75,MATCH(N148,$B$71:$B$75,1)+1)-INDEX($A$71:$A$75,MATCH(N148,$B$71:$B$75,1)))/(INDEX($B$71:$B$75,MATCH(N148,$B$71:$B$75,1)+1)-INDEX($B$71:$B$75,MATCH(N148,$B$71:$B$75,1)))</f>
        <v>2.6247268565826225</v>
      </c>
      <c r="P148" s="20" cm="1">
        <f t="array" ref="P148">INDEX(Curva_vortex[Caudal (L/s)],MATCH(O148,Curva_vortex[Altura lamina de agua H (m)],1))+(O148-INDEX(Curva_vortex[Altura lamina de agua H (m)],MATCH(O148,Curva_vortex[Altura lamina de agua H (m)],1)))*(INDEX(Curva_vortex[Caudal (L/s)],MATCH(O148,Curva_vortex[Altura lamina de agua H (m)],1)+IF(O148&gt;MAX(Curva_vortex[Altura lamina de agua H (m)]),0,1))-INDEX(Curva_vortex[Caudal (L/s)],MATCH(O148,Curva_vortex[Altura lamina de agua H (m)],1)+IF(O148&gt;MAX(Curva_vortex[Altura lamina de agua H (m)]),-1,0)))/(INDEX(Curva_vortex[Altura lamina de agua H (m)],MATCH(O148,Curva_vortex[Altura lamina de agua H (m)],1)+IF(O148&gt;MAX(Curva_vortex[Altura lamina de agua H (m)]),0,1))-INDEX(Curva_vortex[Altura lamina de agua H (m)],MATCH(O148,Curva_vortex[Altura lamina de agua H (m)],1)+IF(O148&gt;MAX(Curva_vortex[Altura lamina de agua H (m)]),-1,0)))</f>
        <v>26.247268565826218</v>
      </c>
      <c r="Q148" s="20">
        <f t="shared" si="557"/>
        <v>0</v>
      </c>
      <c r="R148" s="20" cm="1">
        <f t="array" ref="R148">INDEX(Curva_vortex[Caudal (L/s)],MATCH(O148,Curva_vortex[Altura lamina de agua H (m)],1))+(O148-INDEX(Curva_vortex[Altura lamina de agua H (m)],MATCH(O148,Curva_vortex[Altura lamina de agua H (m)],1)))*(INDEX(Curva_vortex[Caudal (L/s)],MATCH(O148,Curva_vortex[Altura lamina de agua H (m)],1)+IF(O148&gt;MAX(Curva_vortex[Altura lamina de agua H (m)]),0,1))-INDEX(Curva_vortex[Caudal (L/s)],MATCH(O148,Curva_vortex[Altura lamina de agua H (m)],1)+IF(O148&gt;MAX(Curva_vortex[Altura lamina de agua H (m)]),-1,0)))/(INDEX(Curva_vortex[Altura lamina de agua H (m)],MATCH(O148,Curva_vortex[Altura lamina de agua H (m)],1)+IF(O148&gt;MAX(Curva_vortex[Altura lamina de agua H (m)]),0,1))-INDEX(Curva_vortex[Altura lamina de agua H (m)],MATCH(O148,Curva_vortex[Altura lamina de agua H (m)],1)+IF(O148&gt;MAX(Curva_vortex[Altura lamina de agua H (m)]),-1,0)))+Q148</f>
        <v>26.247268565826218</v>
      </c>
      <c r="S148" s="20">
        <f>IF(COUNT($A$126:$A148)&lt;MATCH($E$117,R$126:R$585,0),"",ROUND(R148,2))</f>
        <v>26.25</v>
      </c>
      <c r="W148" s="46">
        <v>145</v>
      </c>
      <c r="X148" s="49">
        <f t="shared" si="564"/>
        <v>725</v>
      </c>
      <c r="Y148" s="52" t="str">
        <f t="shared" si="559"/>
        <v/>
      </c>
      <c r="Z148" s="63">
        <f t="shared" si="560"/>
        <v>0</v>
      </c>
      <c r="AA148" s="50">
        <f t="shared" si="608"/>
        <v>0</v>
      </c>
      <c r="AB148" s="50">
        <v>0</v>
      </c>
      <c r="AC148" s="62">
        <f t="shared" si="565"/>
        <v>211.7758949671387</v>
      </c>
      <c r="AD148" s="54"/>
      <c r="AE148" s="46">
        <v>146</v>
      </c>
      <c r="AF148" s="51">
        <f t="shared" si="561"/>
        <v>0</v>
      </c>
      <c r="AG148" s="51">
        <f t="shared" si="610"/>
        <v>0</v>
      </c>
      <c r="AH148" s="51">
        <f t="shared" si="610"/>
        <v>0</v>
      </c>
      <c r="AI148" s="51">
        <f t="shared" si="610"/>
        <v>0</v>
      </c>
      <c r="AJ148" s="51">
        <f t="shared" si="610"/>
        <v>0</v>
      </c>
      <c r="AK148" s="51">
        <f t="shared" si="610"/>
        <v>0</v>
      </c>
      <c r="AL148" s="51">
        <f t="shared" si="610"/>
        <v>0</v>
      </c>
      <c r="AM148" s="51">
        <f t="shared" si="610"/>
        <v>0</v>
      </c>
      <c r="AN148" s="51">
        <f t="shared" si="610"/>
        <v>0</v>
      </c>
      <c r="AO148" s="51">
        <f t="shared" si="610"/>
        <v>0</v>
      </c>
      <c r="AP148" s="51">
        <f t="shared" si="610"/>
        <v>0</v>
      </c>
      <c r="AQ148" s="51">
        <f t="shared" si="611"/>
        <v>0</v>
      </c>
      <c r="AR148" s="51">
        <f t="shared" si="611"/>
        <v>0</v>
      </c>
      <c r="AS148" s="51">
        <f t="shared" si="611"/>
        <v>0</v>
      </c>
      <c r="AT148" s="51">
        <f t="shared" si="611"/>
        <v>0</v>
      </c>
      <c r="AU148" s="51">
        <f t="shared" si="611"/>
        <v>0</v>
      </c>
      <c r="AV148" s="51">
        <f t="shared" si="611"/>
        <v>0</v>
      </c>
      <c r="AW148" s="51">
        <f t="shared" si="611"/>
        <v>0</v>
      </c>
      <c r="AX148" s="51">
        <f t="shared" si="611"/>
        <v>0</v>
      </c>
      <c r="AY148" s="51">
        <f t="shared" si="611"/>
        <v>0</v>
      </c>
      <c r="AZ148" s="51">
        <f t="shared" si="611"/>
        <v>0</v>
      </c>
      <c r="BA148" s="51">
        <f t="shared" si="612"/>
        <v>0</v>
      </c>
      <c r="BB148" s="51">
        <f t="shared" si="612"/>
        <v>0</v>
      </c>
      <c r="BC148" s="51">
        <f t="shared" si="612"/>
        <v>0</v>
      </c>
      <c r="BD148" s="51">
        <f t="shared" si="612"/>
        <v>0</v>
      </c>
      <c r="BE148" s="51">
        <f t="shared" si="612"/>
        <v>0</v>
      </c>
      <c r="BF148" s="51">
        <f t="shared" si="612"/>
        <v>0</v>
      </c>
      <c r="BG148" s="51">
        <f t="shared" si="612"/>
        <v>0</v>
      </c>
      <c r="BH148" s="51">
        <f t="shared" si="612"/>
        <v>0</v>
      </c>
      <c r="BI148" s="51">
        <f t="shared" si="612"/>
        <v>0</v>
      </c>
      <c r="BJ148" s="51">
        <f t="shared" si="612"/>
        <v>0</v>
      </c>
      <c r="BK148" s="51">
        <f t="shared" si="613"/>
        <v>0</v>
      </c>
      <c r="BL148" s="51">
        <f t="shared" si="613"/>
        <v>0</v>
      </c>
      <c r="BM148" s="51">
        <f t="shared" si="613"/>
        <v>0</v>
      </c>
      <c r="BN148" s="51">
        <f t="shared" si="613"/>
        <v>0</v>
      </c>
      <c r="BO148" s="51">
        <f t="shared" si="613"/>
        <v>0</v>
      </c>
      <c r="BP148" s="51">
        <f t="shared" si="613"/>
        <v>0</v>
      </c>
      <c r="BQ148" s="51">
        <f t="shared" si="613"/>
        <v>0</v>
      </c>
      <c r="BR148" s="51">
        <f t="shared" si="613"/>
        <v>0</v>
      </c>
      <c r="BS148" s="51">
        <f t="shared" si="613"/>
        <v>0</v>
      </c>
      <c r="BT148" s="51">
        <f t="shared" si="613"/>
        <v>0</v>
      </c>
      <c r="BU148" s="51">
        <f t="shared" si="614"/>
        <v>0</v>
      </c>
      <c r="BV148" s="51">
        <f t="shared" si="614"/>
        <v>0</v>
      </c>
      <c r="BW148" s="51">
        <f t="shared" si="614"/>
        <v>0</v>
      </c>
      <c r="BX148" s="51">
        <f t="shared" si="614"/>
        <v>0</v>
      </c>
      <c r="BY148" s="51">
        <f t="shared" si="614"/>
        <v>0</v>
      </c>
      <c r="BZ148" s="51">
        <f t="shared" si="614"/>
        <v>0</v>
      </c>
      <c r="CA148" s="51">
        <f t="shared" si="614"/>
        <v>0</v>
      </c>
      <c r="CB148" s="51">
        <f t="shared" si="614"/>
        <v>0</v>
      </c>
      <c r="CC148" s="51">
        <f t="shared" si="614"/>
        <v>0</v>
      </c>
      <c r="CD148" s="51">
        <f t="shared" si="614"/>
        <v>0</v>
      </c>
      <c r="CE148" s="51">
        <f t="shared" si="615"/>
        <v>0</v>
      </c>
      <c r="CF148" s="51">
        <f t="shared" si="615"/>
        <v>0</v>
      </c>
      <c r="CG148" s="51">
        <f t="shared" si="615"/>
        <v>0</v>
      </c>
      <c r="CH148" s="51">
        <f t="shared" si="615"/>
        <v>0</v>
      </c>
      <c r="CI148" s="51">
        <f t="shared" si="615"/>
        <v>0</v>
      </c>
      <c r="CJ148" s="51">
        <f t="shared" si="615"/>
        <v>0</v>
      </c>
      <c r="CK148" s="51">
        <f t="shared" si="615"/>
        <v>0</v>
      </c>
      <c r="CL148" s="51">
        <f t="shared" si="615"/>
        <v>0</v>
      </c>
      <c r="CM148" s="51">
        <f t="shared" si="615"/>
        <v>0</v>
      </c>
      <c r="CN148" s="51">
        <f t="shared" si="615"/>
        <v>0</v>
      </c>
      <c r="CO148" s="51">
        <f t="shared" si="616"/>
        <v>0</v>
      </c>
      <c r="CP148" s="51">
        <f t="shared" si="616"/>
        <v>0</v>
      </c>
      <c r="CQ148" s="51">
        <f t="shared" si="616"/>
        <v>0</v>
      </c>
      <c r="CR148" s="51">
        <f t="shared" si="616"/>
        <v>0</v>
      </c>
      <c r="CS148" s="51">
        <f t="shared" si="616"/>
        <v>0</v>
      </c>
      <c r="CT148" s="51">
        <f t="shared" si="616"/>
        <v>0</v>
      </c>
      <c r="CU148" s="51">
        <f t="shared" si="616"/>
        <v>0</v>
      </c>
      <c r="CV148" s="51">
        <f t="shared" si="616"/>
        <v>0</v>
      </c>
      <c r="CW148" s="51">
        <f t="shared" si="616"/>
        <v>0</v>
      </c>
      <c r="CX148" s="51">
        <f t="shared" si="616"/>
        <v>0</v>
      </c>
      <c r="CY148" s="51">
        <f t="shared" si="617"/>
        <v>0</v>
      </c>
      <c r="CZ148" s="51">
        <f t="shared" si="617"/>
        <v>0</v>
      </c>
      <c r="DA148" s="51">
        <f t="shared" si="617"/>
        <v>0</v>
      </c>
      <c r="DB148" s="51">
        <f t="shared" si="617"/>
        <v>0</v>
      </c>
      <c r="DC148" s="51">
        <f t="shared" si="617"/>
        <v>0</v>
      </c>
      <c r="DD148" s="51">
        <f t="shared" si="617"/>
        <v>0</v>
      </c>
      <c r="DE148" s="51">
        <f t="shared" si="617"/>
        <v>0</v>
      </c>
      <c r="DF148" s="51">
        <f t="shared" si="617"/>
        <v>0</v>
      </c>
      <c r="DG148" s="51">
        <f t="shared" si="617"/>
        <v>0</v>
      </c>
      <c r="DH148" s="51">
        <f t="shared" si="617"/>
        <v>0</v>
      </c>
      <c r="DI148" s="51">
        <f t="shared" si="618"/>
        <v>0</v>
      </c>
      <c r="DJ148" s="51">
        <f t="shared" si="618"/>
        <v>0</v>
      </c>
      <c r="DK148" s="51">
        <f t="shared" si="618"/>
        <v>0</v>
      </c>
      <c r="DL148" s="51">
        <f t="shared" si="618"/>
        <v>0</v>
      </c>
      <c r="DM148" s="51">
        <f t="shared" si="618"/>
        <v>0</v>
      </c>
      <c r="DN148" s="51">
        <f t="shared" si="618"/>
        <v>0</v>
      </c>
      <c r="DO148" s="51">
        <f t="shared" si="618"/>
        <v>0</v>
      </c>
      <c r="DP148" s="51">
        <f t="shared" si="618"/>
        <v>0</v>
      </c>
      <c r="DQ148" s="51">
        <f t="shared" si="618"/>
        <v>0</v>
      </c>
      <c r="DR148" s="51">
        <f t="shared" si="618"/>
        <v>0</v>
      </c>
      <c r="DS148" s="51">
        <f t="shared" si="619"/>
        <v>0</v>
      </c>
      <c r="DT148" s="51">
        <f t="shared" si="619"/>
        <v>0</v>
      </c>
      <c r="DU148" s="51">
        <f t="shared" si="619"/>
        <v>0</v>
      </c>
      <c r="DV148" s="51">
        <f t="shared" si="619"/>
        <v>0</v>
      </c>
      <c r="DW148" s="51">
        <f t="shared" si="619"/>
        <v>0</v>
      </c>
      <c r="DX148" s="51">
        <f t="shared" si="619"/>
        <v>0</v>
      </c>
      <c r="DY148" s="51">
        <f t="shared" si="619"/>
        <v>0</v>
      </c>
      <c r="DZ148" s="51">
        <f t="shared" si="619"/>
        <v>0</v>
      </c>
      <c r="EA148" s="51">
        <f t="shared" si="619"/>
        <v>0</v>
      </c>
      <c r="EB148" s="51">
        <f t="shared" si="619"/>
        <v>0</v>
      </c>
      <c r="EC148" s="51">
        <f t="shared" si="620"/>
        <v>0</v>
      </c>
      <c r="ED148" s="51">
        <f t="shared" si="620"/>
        <v>0</v>
      </c>
      <c r="EE148" s="51">
        <f t="shared" si="620"/>
        <v>0</v>
      </c>
      <c r="EF148" s="51">
        <f t="shared" si="620"/>
        <v>0</v>
      </c>
      <c r="EG148" s="51">
        <f t="shared" si="620"/>
        <v>0</v>
      </c>
      <c r="EH148" s="51">
        <f t="shared" si="620"/>
        <v>0</v>
      </c>
      <c r="EI148" s="51">
        <f t="shared" si="620"/>
        <v>0</v>
      </c>
      <c r="EJ148" s="51">
        <f t="shared" si="620"/>
        <v>0</v>
      </c>
      <c r="EK148" s="51">
        <f t="shared" si="620"/>
        <v>0</v>
      </c>
      <c r="EL148" s="51">
        <f t="shared" si="620"/>
        <v>0</v>
      </c>
      <c r="EM148" s="51">
        <f t="shared" si="621"/>
        <v>0</v>
      </c>
      <c r="EN148" s="51">
        <f t="shared" si="621"/>
        <v>0</v>
      </c>
      <c r="EO148" s="51">
        <f t="shared" si="621"/>
        <v>0</v>
      </c>
      <c r="EP148" s="51">
        <f t="shared" si="621"/>
        <v>0</v>
      </c>
      <c r="EQ148" s="51">
        <f t="shared" si="621"/>
        <v>0</v>
      </c>
      <c r="ER148" s="51">
        <f t="shared" si="621"/>
        <v>0</v>
      </c>
      <c r="ES148" s="51">
        <f t="shared" si="621"/>
        <v>0</v>
      </c>
      <c r="ET148" s="51">
        <f t="shared" si="621"/>
        <v>0</v>
      </c>
      <c r="EU148" s="51">
        <f t="shared" si="621"/>
        <v>0</v>
      </c>
      <c r="EV148" s="51">
        <f t="shared" si="621"/>
        <v>0</v>
      </c>
      <c r="EW148" s="51">
        <f t="shared" si="622"/>
        <v>0</v>
      </c>
      <c r="EX148" s="51">
        <f t="shared" si="622"/>
        <v>0</v>
      </c>
      <c r="EY148" s="51">
        <f t="shared" si="622"/>
        <v>0</v>
      </c>
      <c r="EZ148" s="51">
        <f t="shared" si="622"/>
        <v>0</v>
      </c>
      <c r="FA148" s="51">
        <f t="shared" si="622"/>
        <v>1.4372901692793086E-5</v>
      </c>
      <c r="FB148" s="51">
        <f t="shared" si="622"/>
        <v>2.7857067307628778E-5</v>
      </c>
      <c r="FC148" s="51">
        <f t="shared" si="622"/>
        <v>4.1075027703360157E-5</v>
      </c>
      <c r="FD148" s="51">
        <f t="shared" si="622"/>
        <v>5.9699549011322866E-5</v>
      </c>
      <c r="FE148" s="51">
        <f t="shared" si="622"/>
        <v>8.7540741517313391E-5</v>
      </c>
      <c r="FF148" s="51">
        <f t="shared" si="622"/>
        <v>1.2837388479443857E-4</v>
      </c>
      <c r="FG148" s="51">
        <f t="shared" si="623"/>
        <v>1.8776725283595457E-4</v>
      </c>
      <c r="FH148" s="51">
        <f t="shared" si="623"/>
        <v>2.7490993918839258E-4</v>
      </c>
      <c r="FI148" s="51">
        <f t="shared" si="623"/>
        <v>4.0443968208431289E-4</v>
      </c>
      <c r="FJ148" s="51">
        <f t="shared" si="623"/>
        <v>5.9827068957529241E-4</v>
      </c>
      <c r="FK148" s="51">
        <f t="shared" si="623"/>
        <v>8.8742146466493359E-4</v>
      </c>
      <c r="FL148" s="51">
        <f t="shared" si="623"/>
        <v>1.3138426304416823E-3</v>
      </c>
      <c r="FM148" s="51">
        <f t="shared" si="623"/>
        <v>1.9322447552118155E-3</v>
      </c>
      <c r="FN148" s="51">
        <f t="shared" si="623"/>
        <v>2.9578823769679957E-3</v>
      </c>
      <c r="FO148" s="51">
        <f t="shared" si="623"/>
        <v>4.3725776573519236E-3</v>
      </c>
      <c r="FP148" s="51">
        <f t="shared" si="623"/>
        <v>5.6037913669719245E-3</v>
      </c>
      <c r="FQ148" s="51">
        <f t="shared" si="624"/>
        <v>6.0067150249743864E-3</v>
      </c>
      <c r="FR148" s="51">
        <f t="shared" si="624"/>
        <v>5.0334268353983951E-3</v>
      </c>
      <c r="FS148" s="51">
        <f t="shared" si="624"/>
        <v>2.648818732339102E-3</v>
      </c>
      <c r="FT148" s="51">
        <f t="shared" si="624"/>
        <v>7.6072713075802073E-4</v>
      </c>
      <c r="FU148" s="51">
        <f t="shared" si="624"/>
        <v>0</v>
      </c>
      <c r="FV148" s="51">
        <f t="shared" si="624"/>
        <v>0</v>
      </c>
      <c r="FW148" s="51">
        <f t="shared" si="624"/>
        <v>0</v>
      </c>
      <c r="FX148" s="51">
        <f t="shared" si="624"/>
        <v>0</v>
      </c>
      <c r="FY148" s="51">
        <f t="shared" si="624"/>
        <v>0</v>
      </c>
      <c r="FZ148" s="51">
        <f t="shared" si="624"/>
        <v>0</v>
      </c>
      <c r="GA148" s="51">
        <f t="shared" si="625"/>
        <v>0</v>
      </c>
      <c r="GB148" s="51">
        <f t="shared" si="625"/>
        <v>0</v>
      </c>
      <c r="GC148" s="51">
        <f t="shared" si="625"/>
        <v>0</v>
      </c>
      <c r="GD148" s="51">
        <f t="shared" si="625"/>
        <v>0</v>
      </c>
      <c r="GE148" s="51">
        <f t="shared" si="625"/>
        <v>0</v>
      </c>
      <c r="GF148" s="51">
        <f t="shared" si="625"/>
        <v>0</v>
      </c>
      <c r="GG148" s="51">
        <f t="shared" si="625"/>
        <v>0</v>
      </c>
      <c r="GH148" s="51">
        <f t="shared" si="625"/>
        <v>0</v>
      </c>
      <c r="GI148" s="51">
        <f t="shared" si="625"/>
        <v>0</v>
      </c>
      <c r="GJ148" s="51">
        <f t="shared" si="625"/>
        <v>0</v>
      </c>
      <c r="GK148" s="51">
        <f t="shared" si="626"/>
        <v>0</v>
      </c>
      <c r="GL148" s="51">
        <f t="shared" si="626"/>
        <v>0</v>
      </c>
      <c r="GM148" s="51">
        <f t="shared" si="626"/>
        <v>0</v>
      </c>
      <c r="GN148" s="51">
        <f t="shared" si="626"/>
        <v>0</v>
      </c>
      <c r="GO148" s="51">
        <f t="shared" si="626"/>
        <v>0</v>
      </c>
      <c r="GP148" s="51">
        <f t="shared" si="626"/>
        <v>0</v>
      </c>
      <c r="GQ148" s="51">
        <f t="shared" si="626"/>
        <v>0</v>
      </c>
      <c r="GR148" s="51">
        <f t="shared" si="626"/>
        <v>0</v>
      </c>
      <c r="GS148" s="51">
        <f t="shared" si="626"/>
        <v>0</v>
      </c>
      <c r="GT148" s="51">
        <f t="shared" si="626"/>
        <v>0</v>
      </c>
      <c r="GU148" s="51">
        <f t="shared" si="627"/>
        <v>0</v>
      </c>
      <c r="GV148" s="51">
        <f t="shared" si="627"/>
        <v>0</v>
      </c>
      <c r="GW148" s="51">
        <f t="shared" si="627"/>
        <v>0</v>
      </c>
      <c r="GX148" s="51">
        <f t="shared" si="627"/>
        <v>0</v>
      </c>
      <c r="GY148" s="51">
        <f t="shared" si="627"/>
        <v>0</v>
      </c>
      <c r="GZ148" s="51">
        <f t="shared" si="627"/>
        <v>0</v>
      </c>
      <c r="HA148" s="51">
        <f t="shared" si="627"/>
        <v>0</v>
      </c>
      <c r="HB148" s="51">
        <f t="shared" si="627"/>
        <v>0</v>
      </c>
      <c r="HC148" s="51">
        <f t="shared" si="627"/>
        <v>0</v>
      </c>
      <c r="HD148" s="51">
        <f t="shared" si="627"/>
        <v>0</v>
      </c>
      <c r="HE148" s="51">
        <f t="shared" si="628"/>
        <v>0</v>
      </c>
      <c r="HF148" s="51">
        <f t="shared" si="628"/>
        <v>0</v>
      </c>
      <c r="HG148" s="51">
        <f t="shared" si="628"/>
        <v>0</v>
      </c>
      <c r="HH148" s="51">
        <f t="shared" si="628"/>
        <v>0</v>
      </c>
      <c r="HI148" s="51">
        <f t="shared" si="628"/>
        <v>0</v>
      </c>
      <c r="HJ148" s="51">
        <f t="shared" si="628"/>
        <v>0</v>
      </c>
      <c r="HK148" s="51">
        <f t="shared" si="628"/>
        <v>0</v>
      </c>
      <c r="HL148" s="51">
        <f t="shared" si="628"/>
        <v>0</v>
      </c>
      <c r="HM148" s="51">
        <f t="shared" si="628"/>
        <v>0</v>
      </c>
      <c r="HN148" s="51">
        <f t="shared" si="628"/>
        <v>0</v>
      </c>
      <c r="HO148" s="51">
        <f t="shared" si="628"/>
        <v>0</v>
      </c>
      <c r="HP148" s="51">
        <f t="shared" si="628"/>
        <v>0</v>
      </c>
      <c r="HR148" s="46">
        <v>145</v>
      </c>
      <c r="HS148" s="49">
        <f t="shared" si="566"/>
        <v>725</v>
      </c>
      <c r="HT148" s="52" t="str">
        <f t="shared" si="567"/>
        <v/>
      </c>
      <c r="HU148" s="63">
        <f t="shared" si="568"/>
        <v>0</v>
      </c>
      <c r="HV148" s="50">
        <f t="shared" si="609"/>
        <v>0</v>
      </c>
      <c r="HW148" s="50" t="str">
        <f t="shared" si="562"/>
        <v>12:05</v>
      </c>
      <c r="HX148" s="50">
        <v>0</v>
      </c>
      <c r="HY148" s="62">
        <f>HY147+HX148*Escenario1!$D$15*0.06</f>
        <v>468.72665229745769</v>
      </c>
      <c r="HZ148" s="50">
        <f t="shared" si="569"/>
        <v>0</v>
      </c>
      <c r="IA148" s="64">
        <f>IA147+HZ148*Escenario1!$D$15*0.06</f>
        <v>258.16395932323189</v>
      </c>
      <c r="IB148" s="54"/>
      <c r="IC148" s="47">
        <v>146</v>
      </c>
      <c r="ID148" s="48">
        <f t="shared" si="563"/>
        <v>0</v>
      </c>
      <c r="IE148" s="48">
        <f t="shared" si="629"/>
        <v>0</v>
      </c>
      <c r="IF148" s="48">
        <f t="shared" si="629"/>
        <v>0</v>
      </c>
      <c r="IG148" s="48">
        <f t="shared" si="629"/>
        <v>0</v>
      </c>
      <c r="IH148" s="48">
        <f t="shared" si="629"/>
        <v>0</v>
      </c>
      <c r="II148" s="48">
        <f t="shared" si="629"/>
        <v>0</v>
      </c>
      <c r="IJ148" s="48">
        <f t="shared" si="629"/>
        <v>0</v>
      </c>
      <c r="IK148" s="48">
        <f t="shared" si="629"/>
        <v>0</v>
      </c>
      <c r="IL148" s="48">
        <f t="shared" si="629"/>
        <v>0</v>
      </c>
      <c r="IM148" s="48">
        <f t="shared" si="629"/>
        <v>0</v>
      </c>
      <c r="IN148" s="48">
        <f t="shared" si="629"/>
        <v>0</v>
      </c>
      <c r="IO148" s="48">
        <f t="shared" si="630"/>
        <v>0</v>
      </c>
      <c r="IP148" s="48">
        <f t="shared" si="630"/>
        <v>0</v>
      </c>
      <c r="IQ148" s="48">
        <f t="shared" si="630"/>
        <v>0</v>
      </c>
      <c r="IR148" s="48">
        <f t="shared" si="630"/>
        <v>0</v>
      </c>
      <c r="IS148" s="48">
        <f t="shared" si="630"/>
        <v>0</v>
      </c>
      <c r="IT148" s="48">
        <f t="shared" si="630"/>
        <v>0</v>
      </c>
      <c r="IU148" s="48">
        <f t="shared" si="630"/>
        <v>0</v>
      </c>
      <c r="IV148" s="48">
        <f t="shared" si="630"/>
        <v>0</v>
      </c>
      <c r="IW148" s="48">
        <f t="shared" si="630"/>
        <v>0</v>
      </c>
      <c r="IX148" s="48">
        <f t="shared" si="630"/>
        <v>0</v>
      </c>
      <c r="IY148" s="48">
        <f t="shared" si="631"/>
        <v>0</v>
      </c>
      <c r="IZ148" s="48">
        <f t="shared" si="631"/>
        <v>0</v>
      </c>
      <c r="JA148" s="48">
        <f t="shared" si="631"/>
        <v>0</v>
      </c>
      <c r="JB148" s="48">
        <f t="shared" si="631"/>
        <v>0</v>
      </c>
      <c r="JC148" s="48">
        <f t="shared" si="631"/>
        <v>0</v>
      </c>
      <c r="JD148" s="48">
        <f t="shared" si="631"/>
        <v>0</v>
      </c>
      <c r="JE148" s="48">
        <f t="shared" si="631"/>
        <v>0</v>
      </c>
      <c r="JF148" s="48">
        <f t="shared" si="631"/>
        <v>0</v>
      </c>
      <c r="JG148" s="48">
        <f t="shared" si="631"/>
        <v>0</v>
      </c>
      <c r="JH148" s="48">
        <f t="shared" si="631"/>
        <v>0</v>
      </c>
      <c r="JI148" s="48">
        <f t="shared" si="632"/>
        <v>0</v>
      </c>
      <c r="JJ148" s="48">
        <f t="shared" si="632"/>
        <v>0</v>
      </c>
      <c r="JK148" s="48">
        <f t="shared" si="632"/>
        <v>0</v>
      </c>
      <c r="JL148" s="48">
        <f t="shared" si="632"/>
        <v>0</v>
      </c>
      <c r="JM148" s="48">
        <f t="shared" si="632"/>
        <v>0</v>
      </c>
      <c r="JN148" s="48">
        <f t="shared" si="632"/>
        <v>0</v>
      </c>
      <c r="JO148" s="48">
        <f t="shared" si="632"/>
        <v>0</v>
      </c>
      <c r="JP148" s="48">
        <f t="shared" si="632"/>
        <v>0</v>
      </c>
      <c r="JQ148" s="48">
        <f t="shared" si="632"/>
        <v>0</v>
      </c>
      <c r="JR148" s="48">
        <f t="shared" si="632"/>
        <v>0</v>
      </c>
      <c r="JS148" s="48">
        <f t="shared" si="633"/>
        <v>0</v>
      </c>
      <c r="JT148" s="48">
        <f t="shared" si="633"/>
        <v>0</v>
      </c>
      <c r="JU148" s="48">
        <f t="shared" si="633"/>
        <v>0</v>
      </c>
      <c r="JV148" s="48">
        <f t="shared" si="633"/>
        <v>0</v>
      </c>
      <c r="JW148" s="48">
        <f t="shared" si="633"/>
        <v>0</v>
      </c>
      <c r="JX148" s="48">
        <f t="shared" si="633"/>
        <v>0</v>
      </c>
      <c r="JY148" s="48">
        <f t="shared" si="633"/>
        <v>0</v>
      </c>
      <c r="JZ148" s="48">
        <f t="shared" si="633"/>
        <v>0</v>
      </c>
      <c r="KA148" s="48">
        <f t="shared" si="633"/>
        <v>0</v>
      </c>
      <c r="KB148" s="48">
        <f t="shared" si="633"/>
        <v>0</v>
      </c>
      <c r="KC148" s="48">
        <f t="shared" si="634"/>
        <v>0</v>
      </c>
      <c r="KD148" s="48">
        <f t="shared" si="634"/>
        <v>0</v>
      </c>
      <c r="KE148" s="48">
        <f t="shared" si="634"/>
        <v>0</v>
      </c>
      <c r="KF148" s="48">
        <f t="shared" si="634"/>
        <v>0</v>
      </c>
      <c r="KG148" s="48">
        <f t="shared" si="634"/>
        <v>0</v>
      </c>
      <c r="KH148" s="48">
        <f t="shared" si="634"/>
        <v>0</v>
      </c>
      <c r="KI148" s="48">
        <f t="shared" si="634"/>
        <v>0</v>
      </c>
      <c r="KJ148" s="48">
        <f t="shared" si="634"/>
        <v>0</v>
      </c>
      <c r="KK148" s="48">
        <f t="shared" si="634"/>
        <v>0</v>
      </c>
      <c r="KL148" s="48">
        <f t="shared" si="634"/>
        <v>0</v>
      </c>
      <c r="KM148" s="48">
        <f t="shared" si="635"/>
        <v>0</v>
      </c>
      <c r="KN148" s="48">
        <f t="shared" si="635"/>
        <v>0</v>
      </c>
      <c r="KO148" s="48">
        <f t="shared" si="635"/>
        <v>0</v>
      </c>
      <c r="KP148" s="48">
        <f t="shared" si="635"/>
        <v>0</v>
      </c>
      <c r="KQ148" s="48">
        <f t="shared" si="635"/>
        <v>0</v>
      </c>
      <c r="KR148" s="48">
        <f t="shared" si="635"/>
        <v>0</v>
      </c>
      <c r="KS148" s="48">
        <f t="shared" si="635"/>
        <v>0</v>
      </c>
      <c r="KT148" s="48">
        <f t="shared" si="635"/>
        <v>0</v>
      </c>
      <c r="KU148" s="48">
        <f t="shared" si="635"/>
        <v>0</v>
      </c>
      <c r="KV148" s="48">
        <f t="shared" si="635"/>
        <v>0</v>
      </c>
      <c r="KW148" s="48">
        <f t="shared" si="636"/>
        <v>0</v>
      </c>
      <c r="KX148" s="48">
        <f t="shared" si="636"/>
        <v>0</v>
      </c>
      <c r="KY148" s="48">
        <f t="shared" si="636"/>
        <v>0</v>
      </c>
      <c r="KZ148" s="48">
        <f t="shared" si="636"/>
        <v>0</v>
      </c>
      <c r="LA148" s="48">
        <f t="shared" si="636"/>
        <v>0</v>
      </c>
      <c r="LB148" s="48">
        <f t="shared" si="636"/>
        <v>0</v>
      </c>
      <c r="LC148" s="48">
        <f t="shared" si="636"/>
        <v>0</v>
      </c>
      <c r="LD148" s="48">
        <f t="shared" si="636"/>
        <v>0</v>
      </c>
      <c r="LE148" s="48">
        <f t="shared" si="636"/>
        <v>0</v>
      </c>
      <c r="LF148" s="48">
        <f t="shared" si="636"/>
        <v>0</v>
      </c>
      <c r="LG148" s="48">
        <f t="shared" si="637"/>
        <v>0</v>
      </c>
      <c r="LH148" s="48">
        <f t="shared" si="637"/>
        <v>0</v>
      </c>
      <c r="LI148" s="48">
        <f t="shared" si="637"/>
        <v>0</v>
      </c>
      <c r="LJ148" s="48">
        <f t="shared" si="637"/>
        <v>0</v>
      </c>
      <c r="LK148" s="48">
        <f t="shared" si="637"/>
        <v>0</v>
      </c>
      <c r="LL148" s="48">
        <f t="shared" si="637"/>
        <v>0</v>
      </c>
      <c r="LM148" s="48">
        <f t="shared" si="637"/>
        <v>0</v>
      </c>
      <c r="LN148" s="48">
        <f t="shared" si="637"/>
        <v>0</v>
      </c>
      <c r="LO148" s="48">
        <f t="shared" si="637"/>
        <v>0</v>
      </c>
      <c r="LP148" s="48">
        <f t="shared" si="637"/>
        <v>0</v>
      </c>
      <c r="LQ148" s="48">
        <f t="shared" si="638"/>
        <v>0</v>
      </c>
      <c r="LR148" s="48">
        <f t="shared" si="638"/>
        <v>0</v>
      </c>
      <c r="LS148" s="48">
        <f t="shared" si="638"/>
        <v>0</v>
      </c>
      <c r="LT148" s="48">
        <f t="shared" si="638"/>
        <v>0</v>
      </c>
      <c r="LU148" s="48">
        <f t="shared" si="638"/>
        <v>0</v>
      </c>
      <c r="LV148" s="48">
        <f t="shared" si="638"/>
        <v>0</v>
      </c>
      <c r="LW148" s="48">
        <f t="shared" si="638"/>
        <v>0</v>
      </c>
      <c r="LX148" s="48">
        <f t="shared" si="638"/>
        <v>0</v>
      </c>
      <c r="LY148" s="48">
        <f t="shared" si="638"/>
        <v>0</v>
      </c>
      <c r="LZ148" s="48">
        <f t="shared" si="638"/>
        <v>0</v>
      </c>
      <c r="MA148" s="48">
        <f t="shared" si="639"/>
        <v>0</v>
      </c>
      <c r="MB148" s="48">
        <f t="shared" si="639"/>
        <v>0</v>
      </c>
      <c r="MC148" s="48">
        <f t="shared" si="639"/>
        <v>0</v>
      </c>
      <c r="MD148" s="48">
        <f t="shared" si="639"/>
        <v>0</v>
      </c>
      <c r="ME148" s="48">
        <f t="shared" si="639"/>
        <v>0</v>
      </c>
      <c r="MF148" s="48">
        <f t="shared" si="639"/>
        <v>0</v>
      </c>
      <c r="MG148" s="48">
        <f t="shared" si="639"/>
        <v>0</v>
      </c>
      <c r="MH148" s="48">
        <f t="shared" si="639"/>
        <v>0</v>
      </c>
      <c r="MI148" s="48">
        <f t="shared" si="639"/>
        <v>0</v>
      </c>
      <c r="MJ148" s="48">
        <f t="shared" si="639"/>
        <v>0</v>
      </c>
      <c r="MK148" s="48">
        <f t="shared" si="640"/>
        <v>0</v>
      </c>
      <c r="ML148" s="48">
        <f t="shared" si="640"/>
        <v>0</v>
      </c>
      <c r="MM148" s="48">
        <f t="shared" si="640"/>
        <v>0</v>
      </c>
      <c r="MN148" s="48">
        <f t="shared" si="640"/>
        <v>0</v>
      </c>
      <c r="MO148" s="48">
        <f t="shared" si="640"/>
        <v>0</v>
      </c>
      <c r="MP148" s="48">
        <f t="shared" si="640"/>
        <v>0</v>
      </c>
      <c r="MQ148" s="48">
        <f t="shared" si="640"/>
        <v>0</v>
      </c>
      <c r="MR148" s="48">
        <f t="shared" si="640"/>
        <v>0</v>
      </c>
      <c r="MS148" s="48">
        <f t="shared" si="640"/>
        <v>0</v>
      </c>
      <c r="MT148" s="48">
        <f t="shared" si="640"/>
        <v>0</v>
      </c>
      <c r="MU148" s="48">
        <f t="shared" si="641"/>
        <v>0</v>
      </c>
      <c r="MV148" s="48">
        <f t="shared" si="641"/>
        <v>0</v>
      </c>
      <c r="MW148" s="48">
        <f t="shared" si="641"/>
        <v>0</v>
      </c>
      <c r="MX148" s="48">
        <f t="shared" si="641"/>
        <v>0</v>
      </c>
      <c r="MY148" s="48">
        <f t="shared" si="641"/>
        <v>0</v>
      </c>
      <c r="MZ148" s="48">
        <f t="shared" si="641"/>
        <v>0</v>
      </c>
      <c r="NA148" s="48">
        <f t="shared" si="641"/>
        <v>0</v>
      </c>
      <c r="NB148" s="48">
        <f t="shared" si="641"/>
        <v>0</v>
      </c>
      <c r="NC148" s="48">
        <f t="shared" si="641"/>
        <v>0</v>
      </c>
      <c r="ND148" s="48">
        <f t="shared" si="641"/>
        <v>0</v>
      </c>
      <c r="NE148" s="48">
        <f t="shared" si="642"/>
        <v>0</v>
      </c>
      <c r="NF148" s="48">
        <f t="shared" si="642"/>
        <v>0</v>
      </c>
      <c r="NG148" s="48">
        <f t="shared" si="642"/>
        <v>0</v>
      </c>
      <c r="NH148" s="48">
        <f t="shared" si="642"/>
        <v>0</v>
      </c>
      <c r="NI148" s="48">
        <f t="shared" si="642"/>
        <v>0</v>
      </c>
      <c r="NJ148" s="48">
        <f t="shared" si="642"/>
        <v>4.4751983576649488E-5</v>
      </c>
      <c r="NK148" s="48">
        <f t="shared" si="642"/>
        <v>1.1151658490373781E-4</v>
      </c>
      <c r="NL148" s="48">
        <f t="shared" si="642"/>
        <v>2.5595687974807398E-4</v>
      </c>
      <c r="NM148" s="48">
        <f t="shared" si="642"/>
        <v>5.8604981628922268E-4</v>
      </c>
      <c r="NN148" s="48">
        <f t="shared" si="642"/>
        <v>1.3658629589843377E-3</v>
      </c>
      <c r="NO148" s="48">
        <f t="shared" si="643"/>
        <v>3.2093238342923826E-3</v>
      </c>
      <c r="NP148" s="48">
        <f t="shared" si="643"/>
        <v>7.8504339864859992E-3</v>
      </c>
      <c r="NQ148" s="48">
        <f t="shared" si="643"/>
        <v>1.2976985830460603E-2</v>
      </c>
      <c r="NR148" s="48">
        <f t="shared" si="643"/>
        <v>6.7154609757989992E-3</v>
      </c>
      <c r="NS148" s="48">
        <f t="shared" si="643"/>
        <v>0</v>
      </c>
      <c r="NT148" s="48">
        <f t="shared" si="643"/>
        <v>0</v>
      </c>
      <c r="NU148" s="48">
        <f t="shared" si="643"/>
        <v>0</v>
      </c>
      <c r="NV148" s="48">
        <f t="shared" si="643"/>
        <v>0</v>
      </c>
      <c r="NW148" s="48">
        <f t="shared" si="643"/>
        <v>0</v>
      </c>
      <c r="NX148" s="48">
        <f t="shared" si="643"/>
        <v>0</v>
      </c>
      <c r="NY148" s="48">
        <f t="shared" si="644"/>
        <v>0</v>
      </c>
      <c r="NZ148" s="48">
        <f t="shared" si="644"/>
        <v>0</v>
      </c>
      <c r="OA148" s="48">
        <f t="shared" si="644"/>
        <v>0</v>
      </c>
      <c r="OB148" s="48">
        <f t="shared" si="644"/>
        <v>0</v>
      </c>
      <c r="OC148" s="48">
        <f t="shared" si="644"/>
        <v>0</v>
      </c>
      <c r="OD148" s="48">
        <f t="shared" si="644"/>
        <v>0</v>
      </c>
      <c r="OE148" s="48">
        <f t="shared" si="644"/>
        <v>0</v>
      </c>
      <c r="OF148" s="48">
        <f t="shared" si="644"/>
        <v>0</v>
      </c>
      <c r="OG148" s="48">
        <f t="shared" si="644"/>
        <v>0</v>
      </c>
      <c r="OH148" s="48">
        <f t="shared" si="644"/>
        <v>0</v>
      </c>
      <c r="OI148" s="48">
        <f t="shared" si="645"/>
        <v>0</v>
      </c>
      <c r="OJ148" s="48">
        <f t="shared" si="645"/>
        <v>0</v>
      </c>
      <c r="OK148" s="48">
        <f t="shared" si="645"/>
        <v>0</v>
      </c>
      <c r="OL148" s="48">
        <f t="shared" si="645"/>
        <v>0</v>
      </c>
      <c r="OM148" s="48">
        <f t="shared" si="645"/>
        <v>0</v>
      </c>
      <c r="ON148" s="48">
        <f t="shared" si="645"/>
        <v>0</v>
      </c>
      <c r="OO148" s="48">
        <f t="shared" si="645"/>
        <v>0</v>
      </c>
      <c r="OP148" s="48">
        <f t="shared" si="645"/>
        <v>0</v>
      </c>
      <c r="OQ148" s="48">
        <f t="shared" si="645"/>
        <v>0</v>
      </c>
      <c r="OR148" s="48">
        <f t="shared" si="645"/>
        <v>0</v>
      </c>
      <c r="OS148" s="48">
        <f t="shared" si="646"/>
        <v>0</v>
      </c>
      <c r="OT148" s="48">
        <f t="shared" si="646"/>
        <v>0</v>
      </c>
      <c r="OU148" s="48">
        <f t="shared" si="646"/>
        <v>0</v>
      </c>
      <c r="OV148" s="48">
        <f t="shared" si="646"/>
        <v>0</v>
      </c>
      <c r="OW148" s="48">
        <f t="shared" si="646"/>
        <v>0</v>
      </c>
      <c r="OX148" s="48">
        <f t="shared" si="646"/>
        <v>0</v>
      </c>
      <c r="OY148" s="48">
        <f t="shared" si="646"/>
        <v>0</v>
      </c>
      <c r="OZ148" s="48">
        <f t="shared" si="646"/>
        <v>0</v>
      </c>
      <c r="PA148" s="48">
        <f t="shared" si="646"/>
        <v>0</v>
      </c>
      <c r="PB148" s="48">
        <f t="shared" si="646"/>
        <v>0</v>
      </c>
      <c r="PC148" s="48">
        <f t="shared" si="647"/>
        <v>0</v>
      </c>
      <c r="PD148" s="48">
        <f t="shared" si="647"/>
        <v>0</v>
      </c>
      <c r="PE148" s="48">
        <f t="shared" si="647"/>
        <v>0</v>
      </c>
      <c r="PF148" s="48">
        <f t="shared" si="647"/>
        <v>0</v>
      </c>
      <c r="PG148" s="48">
        <f t="shared" si="647"/>
        <v>0</v>
      </c>
      <c r="PH148" s="48">
        <f t="shared" si="647"/>
        <v>0</v>
      </c>
      <c r="PI148" s="48">
        <f t="shared" si="647"/>
        <v>0</v>
      </c>
      <c r="PJ148" s="48">
        <f t="shared" si="647"/>
        <v>0</v>
      </c>
      <c r="PK148" s="48">
        <f t="shared" si="647"/>
        <v>0</v>
      </c>
      <c r="PL148" s="48">
        <f t="shared" si="647"/>
        <v>0</v>
      </c>
      <c r="PM148" s="48">
        <f t="shared" si="647"/>
        <v>0</v>
      </c>
      <c r="PN148" s="48">
        <f t="shared" si="647"/>
        <v>0</v>
      </c>
    </row>
    <row r="149" spans="1:430" x14ac:dyDescent="0.3">
      <c r="A149" s="67">
        <f>A148+Escenario1!$D$15</f>
        <v>115</v>
      </c>
      <c r="B149" s="20">
        <f>IF(HX26&lt;0,0,Escenario1!HX26)</f>
        <v>24.978606380054945</v>
      </c>
      <c r="C149" s="20">
        <f t="shared" si="558"/>
        <v>8.5017597196390806</v>
      </c>
      <c r="D149" s="20">
        <f t="shared" si="552"/>
        <v>7.4935819140164828</v>
      </c>
      <c r="E149" s="20">
        <f>ROUND(IF($A149=0,0,$D149+E148-IF($A148=0,0,L148*($A149-$A148)*0.06)),4)</f>
        <v>72.586299999999994</v>
      </c>
      <c r="F149" s="11" cm="1">
        <f t="array" ref="F149">INDEX($A$71:$A$75,MATCH(E149,$B$71:$B$75,1))+(E149-INDEX($B$71:$B$75,MATCH(E149,$B$71:$B$75,1)))*(INDEX($A$71:$A$75,MATCH(E149,$B$71:$B$75,1)+IF(E149&gt;MAX($B$71:$B$75),0,1))-INDEX($A$71:$A$75,MATCH(E149,$B$71:$B$75,1)+IF(E149&gt;MAX($B$71:$B$75),1,0)))/(INDEX($B$71:$B$75,MATCH(E149,$B$71:$B$75,1)+IF(E149&gt;MAX($B$71:$B$75),0,1))-INDEX($B$71:$B$75,MATCH(E149,$B$71:$B$75,1)+IF(E149&gt;MAX($B$71:$B$75),-1,0)))</f>
        <v>0.72586299999999992</v>
      </c>
      <c r="G149" s="59">
        <f t="shared" si="553"/>
        <v>43.347353480498548</v>
      </c>
      <c r="H149" s="59">
        <f t="shared" si="554"/>
        <v>0</v>
      </c>
      <c r="I149" s="59">
        <f t="shared" si="555"/>
        <v>0</v>
      </c>
      <c r="J149" s="20">
        <f t="shared" si="556"/>
        <v>43.347353480498548</v>
      </c>
      <c r="K149" s="20">
        <f>IF(OR($H$79&lt;=0,F149-$H$79&lt;=0),0,2/3*(0.602+0.0832*(F149-$H$79)/$H$79)*$I$79*SQRT(2*9.81)*(F149-$H$79+0.0012)^(3/2))*1000</f>
        <v>0</v>
      </c>
      <c r="L149" s="20">
        <f>IF((G149+H149+I149+K149)*($A150-$A149)*0.06&gt;E149,E149/($A150-$A149)/0.06,G149+H149+I149+K149)</f>
        <v>43.347353480498548</v>
      </c>
      <c r="M149" s="20">
        <f>IF(COUNT($A$126:$A149)&lt;MATCH($E$84,L$126:L$585,0),"",ROUND(L149,2))</f>
        <v>43.35</v>
      </c>
      <c r="N149" s="20">
        <f>IF($A149=0,0,$D149+N148-IF($A148=0,0,R148*($A149-$A148)*0.06))</f>
        <v>262.09208700253089</v>
      </c>
      <c r="O149" s="11" cm="1">
        <f t="array" ref="O149">INDEX($A$71:$A$75,MATCH(N149,$B$71:$B$75,1))+(N149-INDEX($B$71:$B$75,MATCH(N149,$B$71:$B$75,1)))*(INDEX($A$71:$A$75,MATCH(N149,$B$71:$B$75,1)+1)-INDEX($A$71:$A$75,MATCH(N149,$B$71:$B$75,1)))/(INDEX($B$71:$B$75,MATCH(N149,$B$71:$B$75,1)+1)-INDEX($B$71:$B$75,MATCH(N149,$B$71:$B$75,1)))</f>
        <v>2.620920870025309</v>
      </c>
      <c r="P149" s="20" cm="1">
        <f t="array" ref="P149">INDEX(Curva_vortex[Caudal (L/s)],MATCH(O149,Curva_vortex[Altura lamina de agua H (m)],1))+(O149-INDEX(Curva_vortex[Altura lamina de agua H (m)],MATCH(O149,Curva_vortex[Altura lamina de agua H (m)],1)))*(INDEX(Curva_vortex[Caudal (L/s)],MATCH(O149,Curva_vortex[Altura lamina de agua H (m)],1)+IF(O149&gt;MAX(Curva_vortex[Altura lamina de agua H (m)]),0,1))-INDEX(Curva_vortex[Caudal (L/s)],MATCH(O149,Curva_vortex[Altura lamina de agua H (m)],1)+IF(O149&gt;MAX(Curva_vortex[Altura lamina de agua H (m)]),-1,0)))/(INDEX(Curva_vortex[Altura lamina de agua H (m)],MATCH(O149,Curva_vortex[Altura lamina de agua H (m)],1)+IF(O149&gt;MAX(Curva_vortex[Altura lamina de agua H (m)]),0,1))-INDEX(Curva_vortex[Altura lamina de agua H (m)],MATCH(O149,Curva_vortex[Altura lamina de agua H (m)],1)+IF(O149&gt;MAX(Curva_vortex[Altura lamina de agua H (m)]),-1,0)))</f>
        <v>26.209208700253086</v>
      </c>
      <c r="Q149" s="20">
        <f t="shared" si="557"/>
        <v>0</v>
      </c>
      <c r="R149" s="20" cm="1">
        <f t="array" ref="R149">INDEX(Curva_vortex[Caudal (L/s)],MATCH(O149,Curva_vortex[Altura lamina de agua H (m)],1))+(O149-INDEX(Curva_vortex[Altura lamina de agua H (m)],MATCH(O149,Curva_vortex[Altura lamina de agua H (m)],1)))*(INDEX(Curva_vortex[Caudal (L/s)],MATCH(O149,Curva_vortex[Altura lamina de agua H (m)],1)+IF(O149&gt;MAX(Curva_vortex[Altura lamina de agua H (m)]),0,1))-INDEX(Curva_vortex[Caudal (L/s)],MATCH(O149,Curva_vortex[Altura lamina de agua H (m)],1)+IF(O149&gt;MAX(Curva_vortex[Altura lamina de agua H (m)]),-1,0)))/(INDEX(Curva_vortex[Altura lamina de agua H (m)],MATCH(O149,Curva_vortex[Altura lamina de agua H (m)],1)+IF(O149&gt;MAX(Curva_vortex[Altura lamina de agua H (m)]),0,1))-INDEX(Curva_vortex[Altura lamina de agua H (m)],MATCH(O149,Curva_vortex[Altura lamina de agua H (m)],1)+IF(O149&gt;MAX(Curva_vortex[Altura lamina de agua H (m)]),-1,0)))+Q149</f>
        <v>26.209208700253086</v>
      </c>
      <c r="S149" s="20">
        <f>IF(COUNT($A$126:$A149)&lt;MATCH($E$117,R$126:R$585,0),"",ROUND(R149,2))</f>
        <v>26.21</v>
      </c>
      <c r="W149" s="46">
        <v>146</v>
      </c>
      <c r="X149" s="49">
        <f t="shared" si="564"/>
        <v>730</v>
      </c>
      <c r="Y149" s="52" t="str">
        <f t="shared" si="559"/>
        <v/>
      </c>
      <c r="Z149" s="63">
        <f t="shared" si="560"/>
        <v>0</v>
      </c>
      <c r="AA149" s="50">
        <f t="shared" si="608"/>
        <v>0</v>
      </c>
      <c r="AB149" s="50">
        <v>0</v>
      </c>
      <c r="AC149" s="62">
        <f t="shared" si="565"/>
        <v>211.7758949671387</v>
      </c>
      <c r="AD149" s="54"/>
      <c r="AE149" s="46">
        <v>147</v>
      </c>
      <c r="AF149" s="51">
        <f t="shared" si="561"/>
        <v>0</v>
      </c>
      <c r="AG149" s="51">
        <f t="shared" si="610"/>
        <v>0</v>
      </c>
      <c r="AH149" s="51">
        <f t="shared" si="610"/>
        <v>0</v>
      </c>
      <c r="AI149" s="51">
        <f t="shared" si="610"/>
        <v>0</v>
      </c>
      <c r="AJ149" s="51">
        <f t="shared" si="610"/>
        <v>0</v>
      </c>
      <c r="AK149" s="51">
        <f t="shared" si="610"/>
        <v>0</v>
      </c>
      <c r="AL149" s="51">
        <f t="shared" si="610"/>
        <v>0</v>
      </c>
      <c r="AM149" s="51">
        <f t="shared" si="610"/>
        <v>0</v>
      </c>
      <c r="AN149" s="51">
        <f t="shared" si="610"/>
        <v>0</v>
      </c>
      <c r="AO149" s="51">
        <f t="shared" si="610"/>
        <v>0</v>
      </c>
      <c r="AP149" s="51">
        <f t="shared" si="610"/>
        <v>0</v>
      </c>
      <c r="AQ149" s="51">
        <f t="shared" si="611"/>
        <v>0</v>
      </c>
      <c r="AR149" s="51">
        <f t="shared" si="611"/>
        <v>0</v>
      </c>
      <c r="AS149" s="51">
        <f t="shared" si="611"/>
        <v>0</v>
      </c>
      <c r="AT149" s="51">
        <f t="shared" si="611"/>
        <v>0</v>
      </c>
      <c r="AU149" s="51">
        <f t="shared" si="611"/>
        <v>0</v>
      </c>
      <c r="AV149" s="51">
        <f t="shared" si="611"/>
        <v>0</v>
      </c>
      <c r="AW149" s="51">
        <f t="shared" si="611"/>
        <v>0</v>
      </c>
      <c r="AX149" s="51">
        <f t="shared" si="611"/>
        <v>0</v>
      </c>
      <c r="AY149" s="51">
        <f t="shared" si="611"/>
        <v>0</v>
      </c>
      <c r="AZ149" s="51">
        <f t="shared" si="611"/>
        <v>0</v>
      </c>
      <c r="BA149" s="51">
        <f t="shared" si="612"/>
        <v>0</v>
      </c>
      <c r="BB149" s="51">
        <f t="shared" si="612"/>
        <v>0</v>
      </c>
      <c r="BC149" s="51">
        <f t="shared" si="612"/>
        <v>0</v>
      </c>
      <c r="BD149" s="51">
        <f t="shared" si="612"/>
        <v>0</v>
      </c>
      <c r="BE149" s="51">
        <f t="shared" si="612"/>
        <v>0</v>
      </c>
      <c r="BF149" s="51">
        <f t="shared" si="612"/>
        <v>0</v>
      </c>
      <c r="BG149" s="51">
        <f t="shared" si="612"/>
        <v>0</v>
      </c>
      <c r="BH149" s="51">
        <f t="shared" si="612"/>
        <v>0</v>
      </c>
      <c r="BI149" s="51">
        <f t="shared" si="612"/>
        <v>0</v>
      </c>
      <c r="BJ149" s="51">
        <f t="shared" si="612"/>
        <v>0</v>
      </c>
      <c r="BK149" s="51">
        <f t="shared" si="613"/>
        <v>0</v>
      </c>
      <c r="BL149" s="51">
        <f t="shared" si="613"/>
        <v>0</v>
      </c>
      <c r="BM149" s="51">
        <f t="shared" si="613"/>
        <v>0</v>
      </c>
      <c r="BN149" s="51">
        <f t="shared" si="613"/>
        <v>0</v>
      </c>
      <c r="BO149" s="51">
        <f t="shared" si="613"/>
        <v>0</v>
      </c>
      <c r="BP149" s="51">
        <f t="shared" si="613"/>
        <v>0</v>
      </c>
      <c r="BQ149" s="51">
        <f t="shared" si="613"/>
        <v>0</v>
      </c>
      <c r="BR149" s="51">
        <f t="shared" si="613"/>
        <v>0</v>
      </c>
      <c r="BS149" s="51">
        <f t="shared" si="613"/>
        <v>0</v>
      </c>
      <c r="BT149" s="51">
        <f t="shared" si="613"/>
        <v>0</v>
      </c>
      <c r="BU149" s="51">
        <f t="shared" si="614"/>
        <v>0</v>
      </c>
      <c r="BV149" s="51">
        <f t="shared" si="614"/>
        <v>0</v>
      </c>
      <c r="BW149" s="51">
        <f t="shared" si="614"/>
        <v>0</v>
      </c>
      <c r="BX149" s="51">
        <f t="shared" si="614"/>
        <v>0</v>
      </c>
      <c r="BY149" s="51">
        <f t="shared" si="614"/>
        <v>0</v>
      </c>
      <c r="BZ149" s="51">
        <f t="shared" si="614"/>
        <v>0</v>
      </c>
      <c r="CA149" s="51">
        <f t="shared" si="614"/>
        <v>0</v>
      </c>
      <c r="CB149" s="51">
        <f t="shared" si="614"/>
        <v>0</v>
      </c>
      <c r="CC149" s="51">
        <f t="shared" si="614"/>
        <v>0</v>
      </c>
      <c r="CD149" s="51">
        <f t="shared" si="614"/>
        <v>0</v>
      </c>
      <c r="CE149" s="51">
        <f t="shared" si="615"/>
        <v>0</v>
      </c>
      <c r="CF149" s="51">
        <f t="shared" si="615"/>
        <v>0</v>
      </c>
      <c r="CG149" s="51">
        <f t="shared" si="615"/>
        <v>0</v>
      </c>
      <c r="CH149" s="51">
        <f t="shared" si="615"/>
        <v>0</v>
      </c>
      <c r="CI149" s="51">
        <f t="shared" si="615"/>
        <v>0</v>
      </c>
      <c r="CJ149" s="51">
        <f t="shared" si="615"/>
        <v>0</v>
      </c>
      <c r="CK149" s="51">
        <f t="shared" si="615"/>
        <v>0</v>
      </c>
      <c r="CL149" s="51">
        <f t="shared" si="615"/>
        <v>0</v>
      </c>
      <c r="CM149" s="51">
        <f t="shared" si="615"/>
        <v>0</v>
      </c>
      <c r="CN149" s="51">
        <f t="shared" si="615"/>
        <v>0</v>
      </c>
      <c r="CO149" s="51">
        <f t="shared" si="616"/>
        <v>0</v>
      </c>
      <c r="CP149" s="51">
        <f t="shared" si="616"/>
        <v>0</v>
      </c>
      <c r="CQ149" s="51">
        <f t="shared" si="616"/>
        <v>0</v>
      </c>
      <c r="CR149" s="51">
        <f t="shared" si="616"/>
        <v>0</v>
      </c>
      <c r="CS149" s="51">
        <f t="shared" si="616"/>
        <v>0</v>
      </c>
      <c r="CT149" s="51">
        <f t="shared" si="616"/>
        <v>0</v>
      </c>
      <c r="CU149" s="51">
        <f t="shared" si="616"/>
        <v>0</v>
      </c>
      <c r="CV149" s="51">
        <f t="shared" si="616"/>
        <v>0</v>
      </c>
      <c r="CW149" s="51">
        <f t="shared" si="616"/>
        <v>0</v>
      </c>
      <c r="CX149" s="51">
        <f t="shared" si="616"/>
        <v>0</v>
      </c>
      <c r="CY149" s="51">
        <f t="shared" si="617"/>
        <v>0</v>
      </c>
      <c r="CZ149" s="51">
        <f t="shared" si="617"/>
        <v>0</v>
      </c>
      <c r="DA149" s="51">
        <f t="shared" si="617"/>
        <v>0</v>
      </c>
      <c r="DB149" s="51">
        <f t="shared" si="617"/>
        <v>0</v>
      </c>
      <c r="DC149" s="51">
        <f t="shared" si="617"/>
        <v>0</v>
      </c>
      <c r="DD149" s="51">
        <f t="shared" si="617"/>
        <v>0</v>
      </c>
      <c r="DE149" s="51">
        <f t="shared" si="617"/>
        <v>0</v>
      </c>
      <c r="DF149" s="51">
        <f t="shared" si="617"/>
        <v>0</v>
      </c>
      <c r="DG149" s="51">
        <f t="shared" si="617"/>
        <v>0</v>
      </c>
      <c r="DH149" s="51">
        <f t="shared" si="617"/>
        <v>0</v>
      </c>
      <c r="DI149" s="51">
        <f t="shared" si="618"/>
        <v>0</v>
      </c>
      <c r="DJ149" s="51">
        <f t="shared" si="618"/>
        <v>0</v>
      </c>
      <c r="DK149" s="51">
        <f t="shared" si="618"/>
        <v>0</v>
      </c>
      <c r="DL149" s="51">
        <f t="shared" si="618"/>
        <v>0</v>
      </c>
      <c r="DM149" s="51">
        <f t="shared" si="618"/>
        <v>0</v>
      </c>
      <c r="DN149" s="51">
        <f t="shared" si="618"/>
        <v>0</v>
      </c>
      <c r="DO149" s="51">
        <f t="shared" si="618"/>
        <v>0</v>
      </c>
      <c r="DP149" s="51">
        <f t="shared" si="618"/>
        <v>0</v>
      </c>
      <c r="DQ149" s="51">
        <f t="shared" si="618"/>
        <v>0</v>
      </c>
      <c r="DR149" s="51">
        <f t="shared" si="618"/>
        <v>0</v>
      </c>
      <c r="DS149" s="51">
        <f t="shared" si="619"/>
        <v>0</v>
      </c>
      <c r="DT149" s="51">
        <f t="shared" si="619"/>
        <v>0</v>
      </c>
      <c r="DU149" s="51">
        <f t="shared" si="619"/>
        <v>0</v>
      </c>
      <c r="DV149" s="51">
        <f t="shared" si="619"/>
        <v>0</v>
      </c>
      <c r="DW149" s="51">
        <f t="shared" si="619"/>
        <v>0</v>
      </c>
      <c r="DX149" s="51">
        <f t="shared" si="619"/>
        <v>0</v>
      </c>
      <c r="DY149" s="51">
        <f t="shared" si="619"/>
        <v>0</v>
      </c>
      <c r="DZ149" s="51">
        <f t="shared" si="619"/>
        <v>0</v>
      </c>
      <c r="EA149" s="51">
        <f t="shared" si="619"/>
        <v>0</v>
      </c>
      <c r="EB149" s="51">
        <f t="shared" si="619"/>
        <v>0</v>
      </c>
      <c r="EC149" s="51">
        <f t="shared" si="620"/>
        <v>0</v>
      </c>
      <c r="ED149" s="51">
        <f t="shared" si="620"/>
        <v>0</v>
      </c>
      <c r="EE149" s="51">
        <f t="shared" si="620"/>
        <v>0</v>
      </c>
      <c r="EF149" s="51">
        <f t="shared" si="620"/>
        <v>0</v>
      </c>
      <c r="EG149" s="51">
        <f t="shared" si="620"/>
        <v>0</v>
      </c>
      <c r="EH149" s="51">
        <f t="shared" si="620"/>
        <v>0</v>
      </c>
      <c r="EI149" s="51">
        <f t="shared" si="620"/>
        <v>0</v>
      </c>
      <c r="EJ149" s="51">
        <f t="shared" si="620"/>
        <v>0</v>
      </c>
      <c r="EK149" s="51">
        <f t="shared" si="620"/>
        <v>0</v>
      </c>
      <c r="EL149" s="51">
        <f t="shared" si="620"/>
        <v>0</v>
      </c>
      <c r="EM149" s="51">
        <f t="shared" si="621"/>
        <v>0</v>
      </c>
      <c r="EN149" s="51">
        <f t="shared" si="621"/>
        <v>0</v>
      </c>
      <c r="EO149" s="51">
        <f t="shared" si="621"/>
        <v>0</v>
      </c>
      <c r="EP149" s="51">
        <f t="shared" si="621"/>
        <v>0</v>
      </c>
      <c r="EQ149" s="51">
        <f t="shared" si="621"/>
        <v>0</v>
      </c>
      <c r="ER149" s="51">
        <f t="shared" si="621"/>
        <v>0</v>
      </c>
      <c r="ES149" s="51">
        <f t="shared" si="621"/>
        <v>0</v>
      </c>
      <c r="ET149" s="51">
        <f t="shared" si="621"/>
        <v>0</v>
      </c>
      <c r="EU149" s="51">
        <f t="shared" si="621"/>
        <v>0</v>
      </c>
      <c r="EV149" s="51">
        <f t="shared" si="621"/>
        <v>0</v>
      </c>
      <c r="EW149" s="51">
        <f t="shared" si="622"/>
        <v>0</v>
      </c>
      <c r="EX149" s="51">
        <f t="shared" si="622"/>
        <v>0</v>
      </c>
      <c r="EY149" s="51">
        <f t="shared" si="622"/>
        <v>0</v>
      </c>
      <c r="EZ149" s="51">
        <f t="shared" si="622"/>
        <v>0</v>
      </c>
      <c r="FA149" s="51">
        <f t="shared" si="622"/>
        <v>0</v>
      </c>
      <c r="FB149" s="51">
        <f t="shared" si="622"/>
        <v>1.4372901692793086E-5</v>
      </c>
      <c r="FC149" s="51">
        <f t="shared" si="622"/>
        <v>2.7857067307628778E-5</v>
      </c>
      <c r="FD149" s="51">
        <f t="shared" si="622"/>
        <v>4.1075027703360157E-5</v>
      </c>
      <c r="FE149" s="51">
        <f t="shared" si="622"/>
        <v>5.9699549011322866E-5</v>
      </c>
      <c r="FF149" s="51">
        <f t="shared" si="622"/>
        <v>8.7540741517313391E-5</v>
      </c>
      <c r="FG149" s="51">
        <f t="shared" si="623"/>
        <v>1.2837388479443857E-4</v>
      </c>
      <c r="FH149" s="51">
        <f t="shared" si="623"/>
        <v>1.8776725283595457E-4</v>
      </c>
      <c r="FI149" s="51">
        <f t="shared" si="623"/>
        <v>2.7490993918839258E-4</v>
      </c>
      <c r="FJ149" s="51">
        <f t="shared" si="623"/>
        <v>4.0443968208431289E-4</v>
      </c>
      <c r="FK149" s="51">
        <f t="shared" si="623"/>
        <v>5.9827068957529241E-4</v>
      </c>
      <c r="FL149" s="51">
        <f t="shared" si="623"/>
        <v>8.8742146466493359E-4</v>
      </c>
      <c r="FM149" s="51">
        <f t="shared" si="623"/>
        <v>1.3138426304416823E-3</v>
      </c>
      <c r="FN149" s="51">
        <f t="shared" si="623"/>
        <v>1.9322447552118155E-3</v>
      </c>
      <c r="FO149" s="51">
        <f t="shared" si="623"/>
        <v>2.9578823769679957E-3</v>
      </c>
      <c r="FP149" s="51">
        <f t="shared" si="623"/>
        <v>4.3725776573519236E-3</v>
      </c>
      <c r="FQ149" s="51">
        <f t="shared" si="624"/>
        <v>5.6037913669719245E-3</v>
      </c>
      <c r="FR149" s="51">
        <f t="shared" si="624"/>
        <v>6.0067150249743864E-3</v>
      </c>
      <c r="FS149" s="51">
        <f t="shared" si="624"/>
        <v>5.0334268353983951E-3</v>
      </c>
      <c r="FT149" s="51">
        <f t="shared" si="624"/>
        <v>2.648818732339102E-3</v>
      </c>
      <c r="FU149" s="51">
        <f t="shared" si="624"/>
        <v>7.6072713075802073E-4</v>
      </c>
      <c r="FV149" s="51">
        <f t="shared" si="624"/>
        <v>0</v>
      </c>
      <c r="FW149" s="51">
        <f t="shared" si="624"/>
        <v>0</v>
      </c>
      <c r="FX149" s="51">
        <f t="shared" si="624"/>
        <v>0</v>
      </c>
      <c r="FY149" s="51">
        <f t="shared" si="624"/>
        <v>0</v>
      </c>
      <c r="FZ149" s="51">
        <f t="shared" si="624"/>
        <v>0</v>
      </c>
      <c r="GA149" s="51">
        <f t="shared" si="625"/>
        <v>0</v>
      </c>
      <c r="GB149" s="51">
        <f t="shared" si="625"/>
        <v>0</v>
      </c>
      <c r="GC149" s="51">
        <f t="shared" si="625"/>
        <v>0</v>
      </c>
      <c r="GD149" s="51">
        <f t="shared" si="625"/>
        <v>0</v>
      </c>
      <c r="GE149" s="51">
        <f t="shared" si="625"/>
        <v>0</v>
      </c>
      <c r="GF149" s="51">
        <f t="shared" si="625"/>
        <v>0</v>
      </c>
      <c r="GG149" s="51">
        <f t="shared" si="625"/>
        <v>0</v>
      </c>
      <c r="GH149" s="51">
        <f t="shared" si="625"/>
        <v>0</v>
      </c>
      <c r="GI149" s="51">
        <f t="shared" si="625"/>
        <v>0</v>
      </c>
      <c r="GJ149" s="51">
        <f t="shared" si="625"/>
        <v>0</v>
      </c>
      <c r="GK149" s="51">
        <f t="shared" si="626"/>
        <v>0</v>
      </c>
      <c r="GL149" s="51">
        <f t="shared" si="626"/>
        <v>0</v>
      </c>
      <c r="GM149" s="51">
        <f t="shared" si="626"/>
        <v>0</v>
      </c>
      <c r="GN149" s="51">
        <f t="shared" si="626"/>
        <v>0</v>
      </c>
      <c r="GO149" s="51">
        <f t="shared" si="626"/>
        <v>0</v>
      </c>
      <c r="GP149" s="51">
        <f t="shared" si="626"/>
        <v>0</v>
      </c>
      <c r="GQ149" s="51">
        <f t="shared" si="626"/>
        <v>0</v>
      </c>
      <c r="GR149" s="51">
        <f t="shared" si="626"/>
        <v>0</v>
      </c>
      <c r="GS149" s="51">
        <f t="shared" si="626"/>
        <v>0</v>
      </c>
      <c r="GT149" s="51">
        <f t="shared" si="626"/>
        <v>0</v>
      </c>
      <c r="GU149" s="51">
        <f t="shared" si="627"/>
        <v>0</v>
      </c>
      <c r="GV149" s="51">
        <f t="shared" si="627"/>
        <v>0</v>
      </c>
      <c r="GW149" s="51">
        <f t="shared" si="627"/>
        <v>0</v>
      </c>
      <c r="GX149" s="51">
        <f t="shared" si="627"/>
        <v>0</v>
      </c>
      <c r="GY149" s="51">
        <f t="shared" si="627"/>
        <v>0</v>
      </c>
      <c r="GZ149" s="51">
        <f t="shared" si="627"/>
        <v>0</v>
      </c>
      <c r="HA149" s="51">
        <f t="shared" si="627"/>
        <v>0</v>
      </c>
      <c r="HB149" s="51">
        <f t="shared" si="627"/>
        <v>0</v>
      </c>
      <c r="HC149" s="51">
        <f t="shared" si="627"/>
        <v>0</v>
      </c>
      <c r="HD149" s="51">
        <f t="shared" si="627"/>
        <v>0</v>
      </c>
      <c r="HE149" s="51">
        <f t="shared" si="628"/>
        <v>0</v>
      </c>
      <c r="HF149" s="51">
        <f t="shared" si="628"/>
        <v>0</v>
      </c>
      <c r="HG149" s="51">
        <f t="shared" si="628"/>
        <v>0</v>
      </c>
      <c r="HH149" s="51">
        <f t="shared" si="628"/>
        <v>0</v>
      </c>
      <c r="HI149" s="51">
        <f t="shared" si="628"/>
        <v>0</v>
      </c>
      <c r="HJ149" s="51">
        <f t="shared" si="628"/>
        <v>0</v>
      </c>
      <c r="HK149" s="51">
        <f t="shared" si="628"/>
        <v>0</v>
      </c>
      <c r="HL149" s="51">
        <f t="shared" si="628"/>
        <v>0</v>
      </c>
      <c r="HM149" s="51">
        <f t="shared" si="628"/>
        <v>0</v>
      </c>
      <c r="HN149" s="51">
        <f t="shared" si="628"/>
        <v>0</v>
      </c>
      <c r="HO149" s="51">
        <f t="shared" si="628"/>
        <v>0</v>
      </c>
      <c r="HP149" s="51">
        <f t="shared" si="628"/>
        <v>0</v>
      </c>
      <c r="HR149" s="46">
        <v>146</v>
      </c>
      <c r="HS149" s="49">
        <f t="shared" si="566"/>
        <v>730</v>
      </c>
      <c r="HT149" s="52" t="str">
        <f t="shared" si="567"/>
        <v/>
      </c>
      <c r="HU149" s="63">
        <f t="shared" si="568"/>
        <v>0</v>
      </c>
      <c r="HV149" s="50">
        <f t="shared" si="609"/>
        <v>0</v>
      </c>
      <c r="HW149" s="50" t="str">
        <f t="shared" si="562"/>
        <v>12:10</v>
      </c>
      <c r="HX149" s="50">
        <v>0</v>
      </c>
      <c r="HY149" s="62">
        <f>HY148+HX149*Escenario1!$D$15*0.06</f>
        <v>468.72665229745769</v>
      </c>
      <c r="HZ149" s="50">
        <f t="shared" si="569"/>
        <v>0</v>
      </c>
      <c r="IA149" s="64">
        <f>IA148+HZ149*Escenario1!$D$15*0.06</f>
        <v>258.16395932323189</v>
      </c>
      <c r="IB149" s="54"/>
      <c r="IC149" s="47">
        <v>147</v>
      </c>
      <c r="ID149" s="48">
        <f t="shared" si="563"/>
        <v>0</v>
      </c>
      <c r="IE149" s="48">
        <f t="shared" si="629"/>
        <v>0</v>
      </c>
      <c r="IF149" s="48">
        <f t="shared" si="629"/>
        <v>0</v>
      </c>
      <c r="IG149" s="48">
        <f t="shared" si="629"/>
        <v>0</v>
      </c>
      <c r="IH149" s="48">
        <f t="shared" si="629"/>
        <v>0</v>
      </c>
      <c r="II149" s="48">
        <f t="shared" si="629"/>
        <v>0</v>
      </c>
      <c r="IJ149" s="48">
        <f t="shared" si="629"/>
        <v>0</v>
      </c>
      <c r="IK149" s="48">
        <f t="shared" si="629"/>
        <v>0</v>
      </c>
      <c r="IL149" s="48">
        <f t="shared" si="629"/>
        <v>0</v>
      </c>
      <c r="IM149" s="48">
        <f t="shared" si="629"/>
        <v>0</v>
      </c>
      <c r="IN149" s="48">
        <f t="shared" si="629"/>
        <v>0</v>
      </c>
      <c r="IO149" s="48">
        <f t="shared" si="630"/>
        <v>0</v>
      </c>
      <c r="IP149" s="48">
        <f t="shared" si="630"/>
        <v>0</v>
      </c>
      <c r="IQ149" s="48">
        <f t="shared" si="630"/>
        <v>0</v>
      </c>
      <c r="IR149" s="48">
        <f t="shared" si="630"/>
        <v>0</v>
      </c>
      <c r="IS149" s="48">
        <f t="shared" si="630"/>
        <v>0</v>
      </c>
      <c r="IT149" s="48">
        <f t="shared" si="630"/>
        <v>0</v>
      </c>
      <c r="IU149" s="48">
        <f t="shared" si="630"/>
        <v>0</v>
      </c>
      <c r="IV149" s="48">
        <f t="shared" si="630"/>
        <v>0</v>
      </c>
      <c r="IW149" s="48">
        <f t="shared" si="630"/>
        <v>0</v>
      </c>
      <c r="IX149" s="48">
        <f t="shared" si="630"/>
        <v>0</v>
      </c>
      <c r="IY149" s="48">
        <f t="shared" si="631"/>
        <v>0</v>
      </c>
      <c r="IZ149" s="48">
        <f t="shared" si="631"/>
        <v>0</v>
      </c>
      <c r="JA149" s="48">
        <f t="shared" si="631"/>
        <v>0</v>
      </c>
      <c r="JB149" s="48">
        <f t="shared" si="631"/>
        <v>0</v>
      </c>
      <c r="JC149" s="48">
        <f t="shared" si="631"/>
        <v>0</v>
      </c>
      <c r="JD149" s="48">
        <f t="shared" si="631"/>
        <v>0</v>
      </c>
      <c r="JE149" s="48">
        <f t="shared" si="631"/>
        <v>0</v>
      </c>
      <c r="JF149" s="48">
        <f t="shared" si="631"/>
        <v>0</v>
      </c>
      <c r="JG149" s="48">
        <f t="shared" si="631"/>
        <v>0</v>
      </c>
      <c r="JH149" s="48">
        <f t="shared" si="631"/>
        <v>0</v>
      </c>
      <c r="JI149" s="48">
        <f t="shared" si="632"/>
        <v>0</v>
      </c>
      <c r="JJ149" s="48">
        <f t="shared" si="632"/>
        <v>0</v>
      </c>
      <c r="JK149" s="48">
        <f t="shared" si="632"/>
        <v>0</v>
      </c>
      <c r="JL149" s="48">
        <f t="shared" si="632"/>
        <v>0</v>
      </c>
      <c r="JM149" s="48">
        <f t="shared" si="632"/>
        <v>0</v>
      </c>
      <c r="JN149" s="48">
        <f t="shared" si="632"/>
        <v>0</v>
      </c>
      <c r="JO149" s="48">
        <f t="shared" si="632"/>
        <v>0</v>
      </c>
      <c r="JP149" s="48">
        <f t="shared" si="632"/>
        <v>0</v>
      </c>
      <c r="JQ149" s="48">
        <f t="shared" si="632"/>
        <v>0</v>
      </c>
      <c r="JR149" s="48">
        <f t="shared" si="632"/>
        <v>0</v>
      </c>
      <c r="JS149" s="48">
        <f t="shared" si="633"/>
        <v>0</v>
      </c>
      <c r="JT149" s="48">
        <f t="shared" si="633"/>
        <v>0</v>
      </c>
      <c r="JU149" s="48">
        <f t="shared" si="633"/>
        <v>0</v>
      </c>
      <c r="JV149" s="48">
        <f t="shared" si="633"/>
        <v>0</v>
      </c>
      <c r="JW149" s="48">
        <f t="shared" si="633"/>
        <v>0</v>
      </c>
      <c r="JX149" s="48">
        <f t="shared" si="633"/>
        <v>0</v>
      </c>
      <c r="JY149" s="48">
        <f t="shared" si="633"/>
        <v>0</v>
      </c>
      <c r="JZ149" s="48">
        <f t="shared" si="633"/>
        <v>0</v>
      </c>
      <c r="KA149" s="48">
        <f t="shared" si="633"/>
        <v>0</v>
      </c>
      <c r="KB149" s="48">
        <f t="shared" si="633"/>
        <v>0</v>
      </c>
      <c r="KC149" s="48">
        <f t="shared" si="634"/>
        <v>0</v>
      </c>
      <c r="KD149" s="48">
        <f t="shared" si="634"/>
        <v>0</v>
      </c>
      <c r="KE149" s="48">
        <f t="shared" si="634"/>
        <v>0</v>
      </c>
      <c r="KF149" s="48">
        <f t="shared" si="634"/>
        <v>0</v>
      </c>
      <c r="KG149" s="48">
        <f t="shared" si="634"/>
        <v>0</v>
      </c>
      <c r="KH149" s="48">
        <f t="shared" si="634"/>
        <v>0</v>
      </c>
      <c r="KI149" s="48">
        <f t="shared" si="634"/>
        <v>0</v>
      </c>
      <c r="KJ149" s="48">
        <f t="shared" si="634"/>
        <v>0</v>
      </c>
      <c r="KK149" s="48">
        <f t="shared" si="634"/>
        <v>0</v>
      </c>
      <c r="KL149" s="48">
        <f t="shared" si="634"/>
        <v>0</v>
      </c>
      <c r="KM149" s="48">
        <f t="shared" si="635"/>
        <v>0</v>
      </c>
      <c r="KN149" s="48">
        <f t="shared" si="635"/>
        <v>0</v>
      </c>
      <c r="KO149" s="48">
        <f t="shared" si="635"/>
        <v>0</v>
      </c>
      <c r="KP149" s="48">
        <f t="shared" si="635"/>
        <v>0</v>
      </c>
      <c r="KQ149" s="48">
        <f t="shared" si="635"/>
        <v>0</v>
      </c>
      <c r="KR149" s="48">
        <f t="shared" si="635"/>
        <v>0</v>
      </c>
      <c r="KS149" s="48">
        <f t="shared" si="635"/>
        <v>0</v>
      </c>
      <c r="KT149" s="48">
        <f t="shared" si="635"/>
        <v>0</v>
      </c>
      <c r="KU149" s="48">
        <f t="shared" si="635"/>
        <v>0</v>
      </c>
      <c r="KV149" s="48">
        <f t="shared" si="635"/>
        <v>0</v>
      </c>
      <c r="KW149" s="48">
        <f t="shared" si="636"/>
        <v>0</v>
      </c>
      <c r="KX149" s="48">
        <f t="shared" si="636"/>
        <v>0</v>
      </c>
      <c r="KY149" s="48">
        <f t="shared" si="636"/>
        <v>0</v>
      </c>
      <c r="KZ149" s="48">
        <f t="shared" si="636"/>
        <v>0</v>
      </c>
      <c r="LA149" s="48">
        <f t="shared" si="636"/>
        <v>0</v>
      </c>
      <c r="LB149" s="48">
        <f t="shared" si="636"/>
        <v>0</v>
      </c>
      <c r="LC149" s="48">
        <f t="shared" si="636"/>
        <v>0</v>
      </c>
      <c r="LD149" s="48">
        <f t="shared" si="636"/>
        <v>0</v>
      </c>
      <c r="LE149" s="48">
        <f t="shared" si="636"/>
        <v>0</v>
      </c>
      <c r="LF149" s="48">
        <f t="shared" si="636"/>
        <v>0</v>
      </c>
      <c r="LG149" s="48">
        <f t="shared" si="637"/>
        <v>0</v>
      </c>
      <c r="LH149" s="48">
        <f t="shared" si="637"/>
        <v>0</v>
      </c>
      <c r="LI149" s="48">
        <f t="shared" si="637"/>
        <v>0</v>
      </c>
      <c r="LJ149" s="48">
        <f t="shared" si="637"/>
        <v>0</v>
      </c>
      <c r="LK149" s="48">
        <f t="shared" si="637"/>
        <v>0</v>
      </c>
      <c r="LL149" s="48">
        <f t="shared" si="637"/>
        <v>0</v>
      </c>
      <c r="LM149" s="48">
        <f t="shared" si="637"/>
        <v>0</v>
      </c>
      <c r="LN149" s="48">
        <f t="shared" si="637"/>
        <v>0</v>
      </c>
      <c r="LO149" s="48">
        <f t="shared" si="637"/>
        <v>0</v>
      </c>
      <c r="LP149" s="48">
        <f t="shared" si="637"/>
        <v>0</v>
      </c>
      <c r="LQ149" s="48">
        <f t="shared" si="638"/>
        <v>0</v>
      </c>
      <c r="LR149" s="48">
        <f t="shared" si="638"/>
        <v>0</v>
      </c>
      <c r="LS149" s="48">
        <f t="shared" si="638"/>
        <v>0</v>
      </c>
      <c r="LT149" s="48">
        <f t="shared" si="638"/>
        <v>0</v>
      </c>
      <c r="LU149" s="48">
        <f t="shared" si="638"/>
        <v>0</v>
      </c>
      <c r="LV149" s="48">
        <f t="shared" si="638"/>
        <v>0</v>
      </c>
      <c r="LW149" s="48">
        <f t="shared" si="638"/>
        <v>0</v>
      </c>
      <c r="LX149" s="48">
        <f t="shared" si="638"/>
        <v>0</v>
      </c>
      <c r="LY149" s="48">
        <f t="shared" si="638"/>
        <v>0</v>
      </c>
      <c r="LZ149" s="48">
        <f t="shared" si="638"/>
        <v>0</v>
      </c>
      <c r="MA149" s="48">
        <f t="shared" si="639"/>
        <v>0</v>
      </c>
      <c r="MB149" s="48">
        <f t="shared" si="639"/>
        <v>0</v>
      </c>
      <c r="MC149" s="48">
        <f t="shared" si="639"/>
        <v>0</v>
      </c>
      <c r="MD149" s="48">
        <f t="shared" si="639"/>
        <v>0</v>
      </c>
      <c r="ME149" s="48">
        <f t="shared" si="639"/>
        <v>0</v>
      </c>
      <c r="MF149" s="48">
        <f t="shared" si="639"/>
        <v>0</v>
      </c>
      <c r="MG149" s="48">
        <f t="shared" si="639"/>
        <v>0</v>
      </c>
      <c r="MH149" s="48">
        <f t="shared" si="639"/>
        <v>0</v>
      </c>
      <c r="MI149" s="48">
        <f t="shared" si="639"/>
        <v>0</v>
      </c>
      <c r="MJ149" s="48">
        <f t="shared" si="639"/>
        <v>0</v>
      </c>
      <c r="MK149" s="48">
        <f t="shared" si="640"/>
        <v>0</v>
      </c>
      <c r="ML149" s="48">
        <f t="shared" si="640"/>
        <v>0</v>
      </c>
      <c r="MM149" s="48">
        <f t="shared" si="640"/>
        <v>0</v>
      </c>
      <c r="MN149" s="48">
        <f t="shared" si="640"/>
        <v>0</v>
      </c>
      <c r="MO149" s="48">
        <f t="shared" si="640"/>
        <v>0</v>
      </c>
      <c r="MP149" s="48">
        <f t="shared" si="640"/>
        <v>0</v>
      </c>
      <c r="MQ149" s="48">
        <f t="shared" si="640"/>
        <v>0</v>
      </c>
      <c r="MR149" s="48">
        <f t="shared" si="640"/>
        <v>0</v>
      </c>
      <c r="MS149" s="48">
        <f t="shared" si="640"/>
        <v>0</v>
      </c>
      <c r="MT149" s="48">
        <f t="shared" si="640"/>
        <v>0</v>
      </c>
      <c r="MU149" s="48">
        <f t="shared" si="641"/>
        <v>0</v>
      </c>
      <c r="MV149" s="48">
        <f t="shared" si="641"/>
        <v>0</v>
      </c>
      <c r="MW149" s="48">
        <f t="shared" si="641"/>
        <v>0</v>
      </c>
      <c r="MX149" s="48">
        <f t="shared" si="641"/>
        <v>0</v>
      </c>
      <c r="MY149" s="48">
        <f t="shared" si="641"/>
        <v>0</v>
      </c>
      <c r="MZ149" s="48">
        <f t="shared" si="641"/>
        <v>0</v>
      </c>
      <c r="NA149" s="48">
        <f t="shared" si="641"/>
        <v>0</v>
      </c>
      <c r="NB149" s="48">
        <f t="shared" si="641"/>
        <v>0</v>
      </c>
      <c r="NC149" s="48">
        <f t="shared" si="641"/>
        <v>0</v>
      </c>
      <c r="ND149" s="48">
        <f t="shared" si="641"/>
        <v>0</v>
      </c>
      <c r="NE149" s="48">
        <f t="shared" si="642"/>
        <v>0</v>
      </c>
      <c r="NF149" s="48">
        <f t="shared" si="642"/>
        <v>0</v>
      </c>
      <c r="NG149" s="48">
        <f t="shared" si="642"/>
        <v>0</v>
      </c>
      <c r="NH149" s="48">
        <f t="shared" si="642"/>
        <v>0</v>
      </c>
      <c r="NI149" s="48">
        <f t="shared" si="642"/>
        <v>0</v>
      </c>
      <c r="NJ149" s="48">
        <f t="shared" si="642"/>
        <v>0</v>
      </c>
      <c r="NK149" s="48">
        <f t="shared" si="642"/>
        <v>4.4751983576649488E-5</v>
      </c>
      <c r="NL149" s="48">
        <f t="shared" si="642"/>
        <v>1.1151658490373781E-4</v>
      </c>
      <c r="NM149" s="48">
        <f t="shared" si="642"/>
        <v>2.5595687974807398E-4</v>
      </c>
      <c r="NN149" s="48">
        <f t="shared" si="642"/>
        <v>5.8604981628922268E-4</v>
      </c>
      <c r="NO149" s="48">
        <f t="shared" si="643"/>
        <v>1.3658629589843377E-3</v>
      </c>
      <c r="NP149" s="48">
        <f t="shared" si="643"/>
        <v>3.2093238342923826E-3</v>
      </c>
      <c r="NQ149" s="48">
        <f t="shared" si="643"/>
        <v>7.8504339864859992E-3</v>
      </c>
      <c r="NR149" s="48">
        <f t="shared" si="643"/>
        <v>1.2976985830460603E-2</v>
      </c>
      <c r="NS149" s="48">
        <f t="shared" si="643"/>
        <v>6.7154609757989992E-3</v>
      </c>
      <c r="NT149" s="48">
        <f t="shared" si="643"/>
        <v>0</v>
      </c>
      <c r="NU149" s="48">
        <f t="shared" si="643"/>
        <v>0</v>
      </c>
      <c r="NV149" s="48">
        <f t="shared" si="643"/>
        <v>0</v>
      </c>
      <c r="NW149" s="48">
        <f t="shared" si="643"/>
        <v>0</v>
      </c>
      <c r="NX149" s="48">
        <f t="shared" si="643"/>
        <v>0</v>
      </c>
      <c r="NY149" s="48">
        <f t="shared" si="644"/>
        <v>0</v>
      </c>
      <c r="NZ149" s="48">
        <f t="shared" si="644"/>
        <v>0</v>
      </c>
      <c r="OA149" s="48">
        <f t="shared" si="644"/>
        <v>0</v>
      </c>
      <c r="OB149" s="48">
        <f t="shared" si="644"/>
        <v>0</v>
      </c>
      <c r="OC149" s="48">
        <f t="shared" si="644"/>
        <v>0</v>
      </c>
      <c r="OD149" s="48">
        <f t="shared" si="644"/>
        <v>0</v>
      </c>
      <c r="OE149" s="48">
        <f t="shared" si="644"/>
        <v>0</v>
      </c>
      <c r="OF149" s="48">
        <f t="shared" si="644"/>
        <v>0</v>
      </c>
      <c r="OG149" s="48">
        <f t="shared" si="644"/>
        <v>0</v>
      </c>
      <c r="OH149" s="48">
        <f t="shared" si="644"/>
        <v>0</v>
      </c>
      <c r="OI149" s="48">
        <f t="shared" si="645"/>
        <v>0</v>
      </c>
      <c r="OJ149" s="48">
        <f t="shared" si="645"/>
        <v>0</v>
      </c>
      <c r="OK149" s="48">
        <f t="shared" si="645"/>
        <v>0</v>
      </c>
      <c r="OL149" s="48">
        <f t="shared" si="645"/>
        <v>0</v>
      </c>
      <c r="OM149" s="48">
        <f t="shared" si="645"/>
        <v>0</v>
      </c>
      <c r="ON149" s="48">
        <f t="shared" si="645"/>
        <v>0</v>
      </c>
      <c r="OO149" s="48">
        <f t="shared" si="645"/>
        <v>0</v>
      </c>
      <c r="OP149" s="48">
        <f t="shared" si="645"/>
        <v>0</v>
      </c>
      <c r="OQ149" s="48">
        <f t="shared" si="645"/>
        <v>0</v>
      </c>
      <c r="OR149" s="48">
        <f t="shared" si="645"/>
        <v>0</v>
      </c>
      <c r="OS149" s="48">
        <f t="shared" si="646"/>
        <v>0</v>
      </c>
      <c r="OT149" s="48">
        <f t="shared" si="646"/>
        <v>0</v>
      </c>
      <c r="OU149" s="48">
        <f t="shared" si="646"/>
        <v>0</v>
      </c>
      <c r="OV149" s="48">
        <f t="shared" si="646"/>
        <v>0</v>
      </c>
      <c r="OW149" s="48">
        <f t="shared" si="646"/>
        <v>0</v>
      </c>
      <c r="OX149" s="48">
        <f t="shared" si="646"/>
        <v>0</v>
      </c>
      <c r="OY149" s="48">
        <f t="shared" si="646"/>
        <v>0</v>
      </c>
      <c r="OZ149" s="48">
        <f t="shared" si="646"/>
        <v>0</v>
      </c>
      <c r="PA149" s="48">
        <f t="shared" si="646"/>
        <v>0</v>
      </c>
      <c r="PB149" s="48">
        <f t="shared" si="646"/>
        <v>0</v>
      </c>
      <c r="PC149" s="48">
        <f t="shared" si="647"/>
        <v>0</v>
      </c>
      <c r="PD149" s="48">
        <f t="shared" si="647"/>
        <v>0</v>
      </c>
      <c r="PE149" s="48">
        <f t="shared" si="647"/>
        <v>0</v>
      </c>
      <c r="PF149" s="48">
        <f t="shared" si="647"/>
        <v>0</v>
      </c>
      <c r="PG149" s="48">
        <f t="shared" si="647"/>
        <v>0</v>
      </c>
      <c r="PH149" s="48">
        <f t="shared" si="647"/>
        <v>0</v>
      </c>
      <c r="PI149" s="48">
        <f t="shared" si="647"/>
        <v>0</v>
      </c>
      <c r="PJ149" s="48">
        <f t="shared" si="647"/>
        <v>0</v>
      </c>
      <c r="PK149" s="48">
        <f t="shared" si="647"/>
        <v>0</v>
      </c>
      <c r="PL149" s="48">
        <f t="shared" si="647"/>
        <v>0</v>
      </c>
      <c r="PM149" s="48">
        <f t="shared" si="647"/>
        <v>0</v>
      </c>
      <c r="PN149" s="48">
        <f t="shared" si="647"/>
        <v>0</v>
      </c>
    </row>
    <row r="150" spans="1:430" x14ac:dyDescent="0.3">
      <c r="A150" s="67">
        <f>A149+Escenario1!$D$15</f>
        <v>120</v>
      </c>
      <c r="B150" s="20">
        <f>IF(HX27&lt;0,0,Escenario1!HX27)</f>
        <v>23.41550224488681</v>
      </c>
      <c r="C150" s="20">
        <f t="shared" si="558"/>
        <v>7.4697314701310287</v>
      </c>
      <c r="D150" s="20">
        <f t="shared" si="552"/>
        <v>7.0246506734660423</v>
      </c>
      <c r="E150" s="20">
        <f>ROUND(IF($A150=0,0,$D150+E149-IF($A149=0,0,L149*($A150-$A149)*0.06)),4)</f>
        <v>66.606700000000004</v>
      </c>
      <c r="F150" s="11" cm="1">
        <f t="array" ref="F150">INDEX($A$71:$A$75,MATCH(E150,$B$71:$B$75,1))+(E150-INDEX($B$71:$B$75,MATCH(E150,$B$71:$B$75,1)))*(INDEX($A$71:$A$75,MATCH(E150,$B$71:$B$75,1)+IF(E150&gt;MAX($B$71:$B$75),0,1))-INDEX($A$71:$A$75,MATCH(E150,$B$71:$B$75,1)+IF(E150&gt;MAX($B$71:$B$75),1,0)))/(INDEX($B$71:$B$75,MATCH(E150,$B$71:$B$75,1)+IF(E150&gt;MAX($B$71:$B$75),0,1))-INDEX($B$71:$B$75,MATCH(E150,$B$71:$B$75,1)+IF(E150&gt;MAX($B$71:$B$75),-1,0)))</f>
        <v>0.66606699999999996</v>
      </c>
      <c r="G150" s="59">
        <f t="shared" si="553"/>
        <v>41.523525181360348</v>
      </c>
      <c r="H150" s="59">
        <f t="shared" si="554"/>
        <v>0</v>
      </c>
      <c r="I150" s="59">
        <f t="shared" si="555"/>
        <v>0</v>
      </c>
      <c r="J150" s="20">
        <f t="shared" si="556"/>
        <v>41.523525181360348</v>
      </c>
      <c r="K150" s="20">
        <f>IF(OR($H$79&lt;=0,F150-$H$79&lt;=0),0,2/3*(0.602+0.0832*(F150-$H$79)/$H$79)*$I$79*SQRT(2*9.81)*(F150-$H$79+0.0012)^(3/2))*1000</f>
        <v>0</v>
      </c>
      <c r="L150" s="20">
        <f>IF((G150+H150+I150+K150)*($A151-$A150)*0.06&gt;E150,E150/($A151-$A150)/0.06,G150+H150+I150+K150)</f>
        <v>41.523525181360348</v>
      </c>
      <c r="M150" s="20">
        <f>IF(COUNT($A$126:$A150)&lt;MATCH($E$84,L$126:L$585,0),"",ROUND(L150,2))</f>
        <v>41.52</v>
      </c>
      <c r="N150" s="20">
        <f>IF($A150=0,0,$D150+N149-IF($A149=0,0,R149*($A150-$A149)*0.06))</f>
        <v>261.253975065921</v>
      </c>
      <c r="O150" s="11" cm="1">
        <f t="array" ref="O150">INDEX($A$71:$A$75,MATCH(N150,$B$71:$B$75,1))+(N150-INDEX($B$71:$B$75,MATCH(N150,$B$71:$B$75,1)))*(INDEX($A$71:$A$75,MATCH(N150,$B$71:$B$75,1)+1)-INDEX($A$71:$A$75,MATCH(N150,$B$71:$B$75,1)))/(INDEX($B$71:$B$75,MATCH(N150,$B$71:$B$75,1)+1)-INDEX($B$71:$B$75,MATCH(N150,$B$71:$B$75,1)))</f>
        <v>2.6125397506592098</v>
      </c>
      <c r="P150" s="20" cm="1">
        <f t="array" ref="P150">INDEX(Curva_vortex[Caudal (L/s)],MATCH(O150,Curva_vortex[Altura lamina de agua H (m)],1))+(O150-INDEX(Curva_vortex[Altura lamina de agua H (m)],MATCH(O150,Curva_vortex[Altura lamina de agua H (m)],1)))*(INDEX(Curva_vortex[Caudal (L/s)],MATCH(O150,Curva_vortex[Altura lamina de agua H (m)],1)+IF(O150&gt;MAX(Curva_vortex[Altura lamina de agua H (m)]),0,1))-INDEX(Curva_vortex[Caudal (L/s)],MATCH(O150,Curva_vortex[Altura lamina de agua H (m)],1)+IF(O150&gt;MAX(Curva_vortex[Altura lamina de agua H (m)]),-1,0)))/(INDEX(Curva_vortex[Altura lamina de agua H (m)],MATCH(O150,Curva_vortex[Altura lamina de agua H (m)],1)+IF(O150&gt;MAX(Curva_vortex[Altura lamina de agua H (m)]),0,1))-INDEX(Curva_vortex[Altura lamina de agua H (m)],MATCH(O150,Curva_vortex[Altura lamina de agua H (m)],1)+IF(O150&gt;MAX(Curva_vortex[Altura lamina de agua H (m)]),-1,0)))</f>
        <v>26.125397506592094</v>
      </c>
      <c r="Q150" s="20">
        <f t="shared" si="557"/>
        <v>0</v>
      </c>
      <c r="R150" s="20" cm="1">
        <f t="array" ref="R150">INDEX(Curva_vortex[Caudal (L/s)],MATCH(O150,Curva_vortex[Altura lamina de agua H (m)],1))+(O150-INDEX(Curva_vortex[Altura lamina de agua H (m)],MATCH(O150,Curva_vortex[Altura lamina de agua H (m)],1)))*(INDEX(Curva_vortex[Caudal (L/s)],MATCH(O150,Curva_vortex[Altura lamina de agua H (m)],1)+IF(O150&gt;MAX(Curva_vortex[Altura lamina de agua H (m)]),0,1))-INDEX(Curva_vortex[Caudal (L/s)],MATCH(O150,Curva_vortex[Altura lamina de agua H (m)],1)+IF(O150&gt;MAX(Curva_vortex[Altura lamina de agua H (m)]),-1,0)))/(INDEX(Curva_vortex[Altura lamina de agua H (m)],MATCH(O150,Curva_vortex[Altura lamina de agua H (m)],1)+IF(O150&gt;MAX(Curva_vortex[Altura lamina de agua H (m)]),0,1))-INDEX(Curva_vortex[Altura lamina de agua H (m)],MATCH(O150,Curva_vortex[Altura lamina de agua H (m)],1)+IF(O150&gt;MAX(Curva_vortex[Altura lamina de agua H (m)]),-1,0)))+Q150</f>
        <v>26.125397506592094</v>
      </c>
      <c r="S150" s="20">
        <f>IF(COUNT($A$126:$A150)&lt;MATCH($E$117,R$126:R$585,0),"",ROUND(R150,2))</f>
        <v>26.13</v>
      </c>
      <c r="W150" s="46">
        <v>147</v>
      </c>
      <c r="X150" s="49">
        <f t="shared" si="564"/>
        <v>735</v>
      </c>
      <c r="Y150" s="52" t="str">
        <f t="shared" si="559"/>
        <v/>
      </c>
      <c r="Z150" s="63">
        <f t="shared" si="560"/>
        <v>0</v>
      </c>
      <c r="AA150" s="50">
        <f t="shared" si="608"/>
        <v>0</v>
      </c>
      <c r="AB150" s="50">
        <v>0</v>
      </c>
      <c r="AC150" s="62">
        <f t="shared" si="565"/>
        <v>211.7758949671387</v>
      </c>
      <c r="AD150" s="54"/>
      <c r="AE150" s="46">
        <v>148</v>
      </c>
      <c r="AF150" s="51">
        <f t="shared" si="561"/>
        <v>0</v>
      </c>
      <c r="AG150" s="51">
        <f t="shared" si="610"/>
        <v>0</v>
      </c>
      <c r="AH150" s="51">
        <f t="shared" si="610"/>
        <v>0</v>
      </c>
      <c r="AI150" s="51">
        <f t="shared" si="610"/>
        <v>0</v>
      </c>
      <c r="AJ150" s="51">
        <f t="shared" si="610"/>
        <v>0</v>
      </c>
      <c r="AK150" s="51">
        <f t="shared" si="610"/>
        <v>0</v>
      </c>
      <c r="AL150" s="51">
        <f t="shared" si="610"/>
        <v>0</v>
      </c>
      <c r="AM150" s="51">
        <f t="shared" si="610"/>
        <v>0</v>
      </c>
      <c r="AN150" s="51">
        <f t="shared" si="610"/>
        <v>0</v>
      </c>
      <c r="AO150" s="51">
        <f t="shared" si="610"/>
        <v>0</v>
      </c>
      <c r="AP150" s="51">
        <f t="shared" si="610"/>
        <v>0</v>
      </c>
      <c r="AQ150" s="51">
        <f t="shared" si="611"/>
        <v>0</v>
      </c>
      <c r="AR150" s="51">
        <f t="shared" si="611"/>
        <v>0</v>
      </c>
      <c r="AS150" s="51">
        <f t="shared" si="611"/>
        <v>0</v>
      </c>
      <c r="AT150" s="51">
        <f t="shared" si="611"/>
        <v>0</v>
      </c>
      <c r="AU150" s="51">
        <f t="shared" si="611"/>
        <v>0</v>
      </c>
      <c r="AV150" s="51">
        <f t="shared" si="611"/>
        <v>0</v>
      </c>
      <c r="AW150" s="51">
        <f t="shared" si="611"/>
        <v>0</v>
      </c>
      <c r="AX150" s="51">
        <f t="shared" si="611"/>
        <v>0</v>
      </c>
      <c r="AY150" s="51">
        <f t="shared" si="611"/>
        <v>0</v>
      </c>
      <c r="AZ150" s="51">
        <f t="shared" si="611"/>
        <v>0</v>
      </c>
      <c r="BA150" s="51">
        <f t="shared" si="612"/>
        <v>0</v>
      </c>
      <c r="BB150" s="51">
        <f t="shared" si="612"/>
        <v>0</v>
      </c>
      <c r="BC150" s="51">
        <f t="shared" si="612"/>
        <v>0</v>
      </c>
      <c r="BD150" s="51">
        <f t="shared" si="612"/>
        <v>0</v>
      </c>
      <c r="BE150" s="51">
        <f t="shared" si="612"/>
        <v>0</v>
      </c>
      <c r="BF150" s="51">
        <f t="shared" si="612"/>
        <v>0</v>
      </c>
      <c r="BG150" s="51">
        <f t="shared" si="612"/>
        <v>0</v>
      </c>
      <c r="BH150" s="51">
        <f t="shared" si="612"/>
        <v>0</v>
      </c>
      <c r="BI150" s="51">
        <f t="shared" si="612"/>
        <v>0</v>
      </c>
      <c r="BJ150" s="51">
        <f t="shared" si="612"/>
        <v>0</v>
      </c>
      <c r="BK150" s="51">
        <f t="shared" si="613"/>
        <v>0</v>
      </c>
      <c r="BL150" s="51">
        <f t="shared" si="613"/>
        <v>0</v>
      </c>
      <c r="BM150" s="51">
        <f t="shared" si="613"/>
        <v>0</v>
      </c>
      <c r="BN150" s="51">
        <f t="shared" si="613"/>
        <v>0</v>
      </c>
      <c r="BO150" s="51">
        <f t="shared" si="613"/>
        <v>0</v>
      </c>
      <c r="BP150" s="51">
        <f t="shared" si="613"/>
        <v>0</v>
      </c>
      <c r="BQ150" s="51">
        <f t="shared" si="613"/>
        <v>0</v>
      </c>
      <c r="BR150" s="51">
        <f t="shared" si="613"/>
        <v>0</v>
      </c>
      <c r="BS150" s="51">
        <f t="shared" si="613"/>
        <v>0</v>
      </c>
      <c r="BT150" s="51">
        <f t="shared" si="613"/>
        <v>0</v>
      </c>
      <c r="BU150" s="51">
        <f t="shared" si="614"/>
        <v>0</v>
      </c>
      <c r="BV150" s="51">
        <f t="shared" si="614"/>
        <v>0</v>
      </c>
      <c r="BW150" s="51">
        <f t="shared" si="614"/>
        <v>0</v>
      </c>
      <c r="BX150" s="51">
        <f t="shared" si="614"/>
        <v>0</v>
      </c>
      <c r="BY150" s="51">
        <f t="shared" si="614"/>
        <v>0</v>
      </c>
      <c r="BZ150" s="51">
        <f t="shared" si="614"/>
        <v>0</v>
      </c>
      <c r="CA150" s="51">
        <f t="shared" si="614"/>
        <v>0</v>
      </c>
      <c r="CB150" s="51">
        <f t="shared" si="614"/>
        <v>0</v>
      </c>
      <c r="CC150" s="51">
        <f t="shared" si="614"/>
        <v>0</v>
      </c>
      <c r="CD150" s="51">
        <f t="shared" si="614"/>
        <v>0</v>
      </c>
      <c r="CE150" s="51">
        <f t="shared" si="615"/>
        <v>0</v>
      </c>
      <c r="CF150" s="51">
        <f t="shared" si="615"/>
        <v>0</v>
      </c>
      <c r="CG150" s="51">
        <f t="shared" si="615"/>
        <v>0</v>
      </c>
      <c r="CH150" s="51">
        <f t="shared" si="615"/>
        <v>0</v>
      </c>
      <c r="CI150" s="51">
        <f t="shared" si="615"/>
        <v>0</v>
      </c>
      <c r="CJ150" s="51">
        <f t="shared" si="615"/>
        <v>0</v>
      </c>
      <c r="CK150" s="51">
        <f t="shared" si="615"/>
        <v>0</v>
      </c>
      <c r="CL150" s="51">
        <f t="shared" si="615"/>
        <v>0</v>
      </c>
      <c r="CM150" s="51">
        <f t="shared" si="615"/>
        <v>0</v>
      </c>
      <c r="CN150" s="51">
        <f t="shared" si="615"/>
        <v>0</v>
      </c>
      <c r="CO150" s="51">
        <f t="shared" si="616"/>
        <v>0</v>
      </c>
      <c r="CP150" s="51">
        <f t="shared" si="616"/>
        <v>0</v>
      </c>
      <c r="CQ150" s="51">
        <f t="shared" si="616"/>
        <v>0</v>
      </c>
      <c r="CR150" s="51">
        <f t="shared" si="616"/>
        <v>0</v>
      </c>
      <c r="CS150" s="51">
        <f t="shared" si="616"/>
        <v>0</v>
      </c>
      <c r="CT150" s="51">
        <f t="shared" si="616"/>
        <v>0</v>
      </c>
      <c r="CU150" s="51">
        <f t="shared" si="616"/>
        <v>0</v>
      </c>
      <c r="CV150" s="51">
        <f t="shared" si="616"/>
        <v>0</v>
      </c>
      <c r="CW150" s="51">
        <f t="shared" si="616"/>
        <v>0</v>
      </c>
      <c r="CX150" s="51">
        <f t="shared" si="616"/>
        <v>0</v>
      </c>
      <c r="CY150" s="51">
        <f t="shared" si="617"/>
        <v>0</v>
      </c>
      <c r="CZ150" s="51">
        <f t="shared" si="617"/>
        <v>0</v>
      </c>
      <c r="DA150" s="51">
        <f t="shared" si="617"/>
        <v>0</v>
      </c>
      <c r="DB150" s="51">
        <f t="shared" si="617"/>
        <v>0</v>
      </c>
      <c r="DC150" s="51">
        <f t="shared" si="617"/>
        <v>0</v>
      </c>
      <c r="DD150" s="51">
        <f t="shared" si="617"/>
        <v>0</v>
      </c>
      <c r="DE150" s="51">
        <f t="shared" si="617"/>
        <v>0</v>
      </c>
      <c r="DF150" s="51">
        <f t="shared" si="617"/>
        <v>0</v>
      </c>
      <c r="DG150" s="51">
        <f t="shared" si="617"/>
        <v>0</v>
      </c>
      <c r="DH150" s="51">
        <f t="shared" si="617"/>
        <v>0</v>
      </c>
      <c r="DI150" s="51">
        <f t="shared" si="618"/>
        <v>0</v>
      </c>
      <c r="DJ150" s="51">
        <f t="shared" si="618"/>
        <v>0</v>
      </c>
      <c r="DK150" s="51">
        <f t="shared" si="618"/>
        <v>0</v>
      </c>
      <c r="DL150" s="51">
        <f t="shared" si="618"/>
        <v>0</v>
      </c>
      <c r="DM150" s="51">
        <f t="shared" si="618"/>
        <v>0</v>
      </c>
      <c r="DN150" s="51">
        <f t="shared" si="618"/>
        <v>0</v>
      </c>
      <c r="DO150" s="51">
        <f t="shared" si="618"/>
        <v>0</v>
      </c>
      <c r="DP150" s="51">
        <f t="shared" si="618"/>
        <v>0</v>
      </c>
      <c r="DQ150" s="51">
        <f t="shared" si="618"/>
        <v>0</v>
      </c>
      <c r="DR150" s="51">
        <f t="shared" si="618"/>
        <v>0</v>
      </c>
      <c r="DS150" s="51">
        <f t="shared" si="619"/>
        <v>0</v>
      </c>
      <c r="DT150" s="51">
        <f t="shared" si="619"/>
        <v>0</v>
      </c>
      <c r="DU150" s="51">
        <f t="shared" si="619"/>
        <v>0</v>
      </c>
      <c r="DV150" s="51">
        <f t="shared" si="619"/>
        <v>0</v>
      </c>
      <c r="DW150" s="51">
        <f t="shared" si="619"/>
        <v>0</v>
      </c>
      <c r="DX150" s="51">
        <f t="shared" si="619"/>
        <v>0</v>
      </c>
      <c r="DY150" s="51">
        <f t="shared" si="619"/>
        <v>0</v>
      </c>
      <c r="DZ150" s="51">
        <f t="shared" si="619"/>
        <v>0</v>
      </c>
      <c r="EA150" s="51">
        <f t="shared" si="619"/>
        <v>0</v>
      </c>
      <c r="EB150" s="51">
        <f t="shared" si="619"/>
        <v>0</v>
      </c>
      <c r="EC150" s="51">
        <f t="shared" si="620"/>
        <v>0</v>
      </c>
      <c r="ED150" s="51">
        <f t="shared" si="620"/>
        <v>0</v>
      </c>
      <c r="EE150" s="51">
        <f t="shared" si="620"/>
        <v>0</v>
      </c>
      <c r="EF150" s="51">
        <f t="shared" si="620"/>
        <v>0</v>
      </c>
      <c r="EG150" s="51">
        <f t="shared" si="620"/>
        <v>0</v>
      </c>
      <c r="EH150" s="51">
        <f t="shared" si="620"/>
        <v>0</v>
      </c>
      <c r="EI150" s="51">
        <f t="shared" si="620"/>
        <v>0</v>
      </c>
      <c r="EJ150" s="51">
        <f t="shared" si="620"/>
        <v>0</v>
      </c>
      <c r="EK150" s="51">
        <f t="shared" si="620"/>
        <v>0</v>
      </c>
      <c r="EL150" s="51">
        <f t="shared" si="620"/>
        <v>0</v>
      </c>
      <c r="EM150" s="51">
        <f t="shared" si="621"/>
        <v>0</v>
      </c>
      <c r="EN150" s="51">
        <f t="shared" si="621"/>
        <v>0</v>
      </c>
      <c r="EO150" s="51">
        <f t="shared" si="621"/>
        <v>0</v>
      </c>
      <c r="EP150" s="51">
        <f t="shared" si="621"/>
        <v>0</v>
      </c>
      <c r="EQ150" s="51">
        <f t="shared" si="621"/>
        <v>0</v>
      </c>
      <c r="ER150" s="51">
        <f t="shared" si="621"/>
        <v>0</v>
      </c>
      <c r="ES150" s="51">
        <f t="shared" si="621"/>
        <v>0</v>
      </c>
      <c r="ET150" s="51">
        <f t="shared" si="621"/>
        <v>0</v>
      </c>
      <c r="EU150" s="51">
        <f t="shared" si="621"/>
        <v>0</v>
      </c>
      <c r="EV150" s="51">
        <f t="shared" si="621"/>
        <v>0</v>
      </c>
      <c r="EW150" s="51">
        <f t="shared" si="622"/>
        <v>0</v>
      </c>
      <c r="EX150" s="51">
        <f t="shared" si="622"/>
        <v>0</v>
      </c>
      <c r="EY150" s="51">
        <f t="shared" si="622"/>
        <v>0</v>
      </c>
      <c r="EZ150" s="51">
        <f t="shared" si="622"/>
        <v>0</v>
      </c>
      <c r="FA150" s="51">
        <f t="shared" si="622"/>
        <v>0</v>
      </c>
      <c r="FB150" s="51">
        <f t="shared" si="622"/>
        <v>0</v>
      </c>
      <c r="FC150" s="51">
        <f t="shared" si="622"/>
        <v>1.4372901692793086E-5</v>
      </c>
      <c r="FD150" s="51">
        <f t="shared" si="622"/>
        <v>2.7857067307628778E-5</v>
      </c>
      <c r="FE150" s="51">
        <f t="shared" si="622"/>
        <v>4.1075027703360157E-5</v>
      </c>
      <c r="FF150" s="51">
        <f t="shared" si="622"/>
        <v>5.9699549011322866E-5</v>
      </c>
      <c r="FG150" s="51">
        <f t="shared" si="623"/>
        <v>8.7540741517313391E-5</v>
      </c>
      <c r="FH150" s="51">
        <f t="shared" si="623"/>
        <v>1.2837388479443857E-4</v>
      </c>
      <c r="FI150" s="51">
        <f t="shared" si="623"/>
        <v>1.8776725283595457E-4</v>
      </c>
      <c r="FJ150" s="51">
        <f t="shared" si="623"/>
        <v>2.7490993918839258E-4</v>
      </c>
      <c r="FK150" s="51">
        <f t="shared" si="623"/>
        <v>4.0443968208431289E-4</v>
      </c>
      <c r="FL150" s="51">
        <f t="shared" si="623"/>
        <v>5.9827068957529241E-4</v>
      </c>
      <c r="FM150" s="51">
        <f t="shared" si="623"/>
        <v>8.8742146466493359E-4</v>
      </c>
      <c r="FN150" s="51">
        <f t="shared" si="623"/>
        <v>1.3138426304416823E-3</v>
      </c>
      <c r="FO150" s="51">
        <f t="shared" si="623"/>
        <v>1.9322447552118155E-3</v>
      </c>
      <c r="FP150" s="51">
        <f t="shared" si="623"/>
        <v>2.9578823769679957E-3</v>
      </c>
      <c r="FQ150" s="51">
        <f t="shared" si="624"/>
        <v>4.3725776573519236E-3</v>
      </c>
      <c r="FR150" s="51">
        <f t="shared" si="624"/>
        <v>5.6037913669719245E-3</v>
      </c>
      <c r="FS150" s="51">
        <f t="shared" si="624"/>
        <v>6.0067150249743864E-3</v>
      </c>
      <c r="FT150" s="51">
        <f t="shared" si="624"/>
        <v>5.0334268353983951E-3</v>
      </c>
      <c r="FU150" s="51">
        <f t="shared" si="624"/>
        <v>2.648818732339102E-3</v>
      </c>
      <c r="FV150" s="51">
        <f t="shared" si="624"/>
        <v>7.6072713075802073E-4</v>
      </c>
      <c r="FW150" s="51">
        <f t="shared" si="624"/>
        <v>0</v>
      </c>
      <c r="FX150" s="51">
        <f t="shared" si="624"/>
        <v>0</v>
      </c>
      <c r="FY150" s="51">
        <f t="shared" si="624"/>
        <v>0</v>
      </c>
      <c r="FZ150" s="51">
        <f t="shared" si="624"/>
        <v>0</v>
      </c>
      <c r="GA150" s="51">
        <f t="shared" si="625"/>
        <v>0</v>
      </c>
      <c r="GB150" s="51">
        <f t="shared" si="625"/>
        <v>0</v>
      </c>
      <c r="GC150" s="51">
        <f t="shared" si="625"/>
        <v>0</v>
      </c>
      <c r="GD150" s="51">
        <f t="shared" si="625"/>
        <v>0</v>
      </c>
      <c r="GE150" s="51">
        <f t="shared" si="625"/>
        <v>0</v>
      </c>
      <c r="GF150" s="51">
        <f t="shared" si="625"/>
        <v>0</v>
      </c>
      <c r="GG150" s="51">
        <f t="shared" si="625"/>
        <v>0</v>
      </c>
      <c r="GH150" s="51">
        <f t="shared" si="625"/>
        <v>0</v>
      </c>
      <c r="GI150" s="51">
        <f t="shared" si="625"/>
        <v>0</v>
      </c>
      <c r="GJ150" s="51">
        <f t="shared" si="625"/>
        <v>0</v>
      </c>
      <c r="GK150" s="51">
        <f t="shared" si="626"/>
        <v>0</v>
      </c>
      <c r="GL150" s="51">
        <f t="shared" si="626"/>
        <v>0</v>
      </c>
      <c r="GM150" s="51">
        <f t="shared" si="626"/>
        <v>0</v>
      </c>
      <c r="GN150" s="51">
        <f t="shared" si="626"/>
        <v>0</v>
      </c>
      <c r="GO150" s="51">
        <f t="shared" si="626"/>
        <v>0</v>
      </c>
      <c r="GP150" s="51">
        <f t="shared" si="626"/>
        <v>0</v>
      </c>
      <c r="GQ150" s="51">
        <f t="shared" si="626"/>
        <v>0</v>
      </c>
      <c r="GR150" s="51">
        <f t="shared" si="626"/>
        <v>0</v>
      </c>
      <c r="GS150" s="51">
        <f t="shared" si="626"/>
        <v>0</v>
      </c>
      <c r="GT150" s="51">
        <f t="shared" si="626"/>
        <v>0</v>
      </c>
      <c r="GU150" s="51">
        <f t="shared" si="627"/>
        <v>0</v>
      </c>
      <c r="GV150" s="51">
        <f t="shared" si="627"/>
        <v>0</v>
      </c>
      <c r="GW150" s="51">
        <f t="shared" si="627"/>
        <v>0</v>
      </c>
      <c r="GX150" s="51">
        <f t="shared" si="627"/>
        <v>0</v>
      </c>
      <c r="GY150" s="51">
        <f t="shared" si="627"/>
        <v>0</v>
      </c>
      <c r="GZ150" s="51">
        <f t="shared" si="627"/>
        <v>0</v>
      </c>
      <c r="HA150" s="51">
        <f t="shared" si="627"/>
        <v>0</v>
      </c>
      <c r="HB150" s="51">
        <f t="shared" si="627"/>
        <v>0</v>
      </c>
      <c r="HC150" s="51">
        <f t="shared" si="627"/>
        <v>0</v>
      </c>
      <c r="HD150" s="51">
        <f t="shared" si="627"/>
        <v>0</v>
      </c>
      <c r="HE150" s="51">
        <f t="shared" si="628"/>
        <v>0</v>
      </c>
      <c r="HF150" s="51">
        <f t="shared" si="628"/>
        <v>0</v>
      </c>
      <c r="HG150" s="51">
        <f t="shared" si="628"/>
        <v>0</v>
      </c>
      <c r="HH150" s="51">
        <f t="shared" si="628"/>
        <v>0</v>
      </c>
      <c r="HI150" s="51">
        <f t="shared" si="628"/>
        <v>0</v>
      </c>
      <c r="HJ150" s="51">
        <f t="shared" si="628"/>
        <v>0</v>
      </c>
      <c r="HK150" s="51">
        <f t="shared" si="628"/>
        <v>0</v>
      </c>
      <c r="HL150" s="51">
        <f t="shared" si="628"/>
        <v>0</v>
      </c>
      <c r="HM150" s="51">
        <f t="shared" si="628"/>
        <v>0</v>
      </c>
      <c r="HN150" s="51">
        <f t="shared" si="628"/>
        <v>0</v>
      </c>
      <c r="HO150" s="51">
        <f t="shared" si="628"/>
        <v>0</v>
      </c>
      <c r="HP150" s="51">
        <f t="shared" si="628"/>
        <v>0</v>
      </c>
      <c r="HR150" s="46">
        <v>147</v>
      </c>
      <c r="HS150" s="49">
        <f t="shared" si="566"/>
        <v>735</v>
      </c>
      <c r="HT150" s="52" t="str">
        <f t="shared" si="567"/>
        <v/>
      </c>
      <c r="HU150" s="63">
        <f t="shared" si="568"/>
        <v>0</v>
      </c>
      <c r="HV150" s="50">
        <f t="shared" si="609"/>
        <v>0</v>
      </c>
      <c r="HW150" s="50" t="str">
        <f t="shared" si="562"/>
        <v>12:15</v>
      </c>
      <c r="HX150" s="50">
        <v>0</v>
      </c>
      <c r="HY150" s="62">
        <f>HY149+HX150*Escenario1!$D$15*0.06</f>
        <v>468.72665229745769</v>
      </c>
      <c r="HZ150" s="50">
        <f t="shared" si="569"/>
        <v>0</v>
      </c>
      <c r="IA150" s="64">
        <f>IA149+HZ150*Escenario1!$D$15*0.06</f>
        <v>258.16395932323189</v>
      </c>
      <c r="IB150" s="54"/>
      <c r="IC150" s="47">
        <v>148</v>
      </c>
      <c r="ID150" s="48">
        <f t="shared" si="563"/>
        <v>0</v>
      </c>
      <c r="IE150" s="48">
        <f t="shared" si="629"/>
        <v>0</v>
      </c>
      <c r="IF150" s="48">
        <f t="shared" si="629"/>
        <v>0</v>
      </c>
      <c r="IG150" s="48">
        <f t="shared" si="629"/>
        <v>0</v>
      </c>
      <c r="IH150" s="48">
        <f t="shared" si="629"/>
        <v>0</v>
      </c>
      <c r="II150" s="48">
        <f t="shared" si="629"/>
        <v>0</v>
      </c>
      <c r="IJ150" s="48">
        <f t="shared" si="629"/>
        <v>0</v>
      </c>
      <c r="IK150" s="48">
        <f t="shared" si="629"/>
        <v>0</v>
      </c>
      <c r="IL150" s="48">
        <f t="shared" si="629"/>
        <v>0</v>
      </c>
      <c r="IM150" s="48">
        <f t="shared" si="629"/>
        <v>0</v>
      </c>
      <c r="IN150" s="48">
        <f t="shared" si="629"/>
        <v>0</v>
      </c>
      <c r="IO150" s="48">
        <f t="shared" si="630"/>
        <v>0</v>
      </c>
      <c r="IP150" s="48">
        <f t="shared" si="630"/>
        <v>0</v>
      </c>
      <c r="IQ150" s="48">
        <f t="shared" si="630"/>
        <v>0</v>
      </c>
      <c r="IR150" s="48">
        <f t="shared" si="630"/>
        <v>0</v>
      </c>
      <c r="IS150" s="48">
        <f t="shared" si="630"/>
        <v>0</v>
      </c>
      <c r="IT150" s="48">
        <f t="shared" si="630"/>
        <v>0</v>
      </c>
      <c r="IU150" s="48">
        <f t="shared" si="630"/>
        <v>0</v>
      </c>
      <c r="IV150" s="48">
        <f t="shared" si="630"/>
        <v>0</v>
      </c>
      <c r="IW150" s="48">
        <f t="shared" si="630"/>
        <v>0</v>
      </c>
      <c r="IX150" s="48">
        <f t="shared" si="630"/>
        <v>0</v>
      </c>
      <c r="IY150" s="48">
        <f t="shared" si="631"/>
        <v>0</v>
      </c>
      <c r="IZ150" s="48">
        <f t="shared" si="631"/>
        <v>0</v>
      </c>
      <c r="JA150" s="48">
        <f t="shared" si="631"/>
        <v>0</v>
      </c>
      <c r="JB150" s="48">
        <f t="shared" si="631"/>
        <v>0</v>
      </c>
      <c r="JC150" s="48">
        <f t="shared" si="631"/>
        <v>0</v>
      </c>
      <c r="JD150" s="48">
        <f t="shared" si="631"/>
        <v>0</v>
      </c>
      <c r="JE150" s="48">
        <f t="shared" si="631"/>
        <v>0</v>
      </c>
      <c r="JF150" s="48">
        <f t="shared" si="631"/>
        <v>0</v>
      </c>
      <c r="JG150" s="48">
        <f t="shared" si="631"/>
        <v>0</v>
      </c>
      <c r="JH150" s="48">
        <f t="shared" si="631"/>
        <v>0</v>
      </c>
      <c r="JI150" s="48">
        <f t="shared" si="632"/>
        <v>0</v>
      </c>
      <c r="JJ150" s="48">
        <f t="shared" si="632"/>
        <v>0</v>
      </c>
      <c r="JK150" s="48">
        <f t="shared" si="632"/>
        <v>0</v>
      </c>
      <c r="JL150" s="48">
        <f t="shared" si="632"/>
        <v>0</v>
      </c>
      <c r="JM150" s="48">
        <f t="shared" si="632"/>
        <v>0</v>
      </c>
      <c r="JN150" s="48">
        <f t="shared" si="632"/>
        <v>0</v>
      </c>
      <c r="JO150" s="48">
        <f t="shared" si="632"/>
        <v>0</v>
      </c>
      <c r="JP150" s="48">
        <f t="shared" si="632"/>
        <v>0</v>
      </c>
      <c r="JQ150" s="48">
        <f t="shared" si="632"/>
        <v>0</v>
      </c>
      <c r="JR150" s="48">
        <f t="shared" si="632"/>
        <v>0</v>
      </c>
      <c r="JS150" s="48">
        <f t="shared" si="633"/>
        <v>0</v>
      </c>
      <c r="JT150" s="48">
        <f t="shared" si="633"/>
        <v>0</v>
      </c>
      <c r="JU150" s="48">
        <f t="shared" si="633"/>
        <v>0</v>
      </c>
      <c r="JV150" s="48">
        <f t="shared" si="633"/>
        <v>0</v>
      </c>
      <c r="JW150" s="48">
        <f t="shared" si="633"/>
        <v>0</v>
      </c>
      <c r="JX150" s="48">
        <f t="shared" si="633"/>
        <v>0</v>
      </c>
      <c r="JY150" s="48">
        <f t="shared" si="633"/>
        <v>0</v>
      </c>
      <c r="JZ150" s="48">
        <f t="shared" si="633"/>
        <v>0</v>
      </c>
      <c r="KA150" s="48">
        <f t="shared" si="633"/>
        <v>0</v>
      </c>
      <c r="KB150" s="48">
        <f t="shared" si="633"/>
        <v>0</v>
      </c>
      <c r="KC150" s="48">
        <f t="shared" si="634"/>
        <v>0</v>
      </c>
      <c r="KD150" s="48">
        <f t="shared" si="634"/>
        <v>0</v>
      </c>
      <c r="KE150" s="48">
        <f t="shared" si="634"/>
        <v>0</v>
      </c>
      <c r="KF150" s="48">
        <f t="shared" si="634"/>
        <v>0</v>
      </c>
      <c r="KG150" s="48">
        <f t="shared" si="634"/>
        <v>0</v>
      </c>
      <c r="KH150" s="48">
        <f t="shared" si="634"/>
        <v>0</v>
      </c>
      <c r="KI150" s="48">
        <f t="shared" si="634"/>
        <v>0</v>
      </c>
      <c r="KJ150" s="48">
        <f t="shared" si="634"/>
        <v>0</v>
      </c>
      <c r="KK150" s="48">
        <f t="shared" si="634"/>
        <v>0</v>
      </c>
      <c r="KL150" s="48">
        <f t="shared" si="634"/>
        <v>0</v>
      </c>
      <c r="KM150" s="48">
        <f t="shared" si="635"/>
        <v>0</v>
      </c>
      <c r="KN150" s="48">
        <f t="shared" si="635"/>
        <v>0</v>
      </c>
      <c r="KO150" s="48">
        <f t="shared" si="635"/>
        <v>0</v>
      </c>
      <c r="KP150" s="48">
        <f t="shared" si="635"/>
        <v>0</v>
      </c>
      <c r="KQ150" s="48">
        <f t="shared" si="635"/>
        <v>0</v>
      </c>
      <c r="KR150" s="48">
        <f t="shared" si="635"/>
        <v>0</v>
      </c>
      <c r="KS150" s="48">
        <f t="shared" si="635"/>
        <v>0</v>
      </c>
      <c r="KT150" s="48">
        <f t="shared" si="635"/>
        <v>0</v>
      </c>
      <c r="KU150" s="48">
        <f t="shared" si="635"/>
        <v>0</v>
      </c>
      <c r="KV150" s="48">
        <f t="shared" si="635"/>
        <v>0</v>
      </c>
      <c r="KW150" s="48">
        <f t="shared" si="636"/>
        <v>0</v>
      </c>
      <c r="KX150" s="48">
        <f t="shared" si="636"/>
        <v>0</v>
      </c>
      <c r="KY150" s="48">
        <f t="shared" si="636"/>
        <v>0</v>
      </c>
      <c r="KZ150" s="48">
        <f t="shared" si="636"/>
        <v>0</v>
      </c>
      <c r="LA150" s="48">
        <f t="shared" si="636"/>
        <v>0</v>
      </c>
      <c r="LB150" s="48">
        <f t="shared" si="636"/>
        <v>0</v>
      </c>
      <c r="LC150" s="48">
        <f t="shared" si="636"/>
        <v>0</v>
      </c>
      <c r="LD150" s="48">
        <f t="shared" si="636"/>
        <v>0</v>
      </c>
      <c r="LE150" s="48">
        <f t="shared" si="636"/>
        <v>0</v>
      </c>
      <c r="LF150" s="48">
        <f t="shared" si="636"/>
        <v>0</v>
      </c>
      <c r="LG150" s="48">
        <f t="shared" si="637"/>
        <v>0</v>
      </c>
      <c r="LH150" s="48">
        <f t="shared" si="637"/>
        <v>0</v>
      </c>
      <c r="LI150" s="48">
        <f t="shared" si="637"/>
        <v>0</v>
      </c>
      <c r="LJ150" s="48">
        <f t="shared" si="637"/>
        <v>0</v>
      </c>
      <c r="LK150" s="48">
        <f t="shared" si="637"/>
        <v>0</v>
      </c>
      <c r="LL150" s="48">
        <f t="shared" si="637"/>
        <v>0</v>
      </c>
      <c r="LM150" s="48">
        <f t="shared" si="637"/>
        <v>0</v>
      </c>
      <c r="LN150" s="48">
        <f t="shared" si="637"/>
        <v>0</v>
      </c>
      <c r="LO150" s="48">
        <f t="shared" si="637"/>
        <v>0</v>
      </c>
      <c r="LP150" s="48">
        <f t="shared" si="637"/>
        <v>0</v>
      </c>
      <c r="LQ150" s="48">
        <f t="shared" si="638"/>
        <v>0</v>
      </c>
      <c r="LR150" s="48">
        <f t="shared" si="638"/>
        <v>0</v>
      </c>
      <c r="LS150" s="48">
        <f t="shared" si="638"/>
        <v>0</v>
      </c>
      <c r="LT150" s="48">
        <f t="shared" si="638"/>
        <v>0</v>
      </c>
      <c r="LU150" s="48">
        <f t="shared" si="638"/>
        <v>0</v>
      </c>
      <c r="LV150" s="48">
        <f t="shared" si="638"/>
        <v>0</v>
      </c>
      <c r="LW150" s="48">
        <f t="shared" si="638"/>
        <v>0</v>
      </c>
      <c r="LX150" s="48">
        <f t="shared" si="638"/>
        <v>0</v>
      </c>
      <c r="LY150" s="48">
        <f t="shared" si="638"/>
        <v>0</v>
      </c>
      <c r="LZ150" s="48">
        <f t="shared" si="638"/>
        <v>0</v>
      </c>
      <c r="MA150" s="48">
        <f t="shared" si="639"/>
        <v>0</v>
      </c>
      <c r="MB150" s="48">
        <f t="shared" si="639"/>
        <v>0</v>
      </c>
      <c r="MC150" s="48">
        <f t="shared" si="639"/>
        <v>0</v>
      </c>
      <c r="MD150" s="48">
        <f t="shared" si="639"/>
        <v>0</v>
      </c>
      <c r="ME150" s="48">
        <f t="shared" si="639"/>
        <v>0</v>
      </c>
      <c r="MF150" s="48">
        <f t="shared" si="639"/>
        <v>0</v>
      </c>
      <c r="MG150" s="48">
        <f t="shared" si="639"/>
        <v>0</v>
      </c>
      <c r="MH150" s="48">
        <f t="shared" si="639"/>
        <v>0</v>
      </c>
      <c r="MI150" s="48">
        <f t="shared" si="639"/>
        <v>0</v>
      </c>
      <c r="MJ150" s="48">
        <f t="shared" si="639"/>
        <v>0</v>
      </c>
      <c r="MK150" s="48">
        <f t="shared" si="640"/>
        <v>0</v>
      </c>
      <c r="ML150" s="48">
        <f t="shared" si="640"/>
        <v>0</v>
      </c>
      <c r="MM150" s="48">
        <f t="shared" si="640"/>
        <v>0</v>
      </c>
      <c r="MN150" s="48">
        <f t="shared" si="640"/>
        <v>0</v>
      </c>
      <c r="MO150" s="48">
        <f t="shared" si="640"/>
        <v>0</v>
      </c>
      <c r="MP150" s="48">
        <f t="shared" si="640"/>
        <v>0</v>
      </c>
      <c r="MQ150" s="48">
        <f t="shared" si="640"/>
        <v>0</v>
      </c>
      <c r="MR150" s="48">
        <f t="shared" si="640"/>
        <v>0</v>
      </c>
      <c r="MS150" s="48">
        <f t="shared" si="640"/>
        <v>0</v>
      </c>
      <c r="MT150" s="48">
        <f t="shared" si="640"/>
        <v>0</v>
      </c>
      <c r="MU150" s="48">
        <f t="shared" si="641"/>
        <v>0</v>
      </c>
      <c r="MV150" s="48">
        <f t="shared" si="641"/>
        <v>0</v>
      </c>
      <c r="MW150" s="48">
        <f t="shared" si="641"/>
        <v>0</v>
      </c>
      <c r="MX150" s="48">
        <f t="shared" si="641"/>
        <v>0</v>
      </c>
      <c r="MY150" s="48">
        <f t="shared" si="641"/>
        <v>0</v>
      </c>
      <c r="MZ150" s="48">
        <f t="shared" si="641"/>
        <v>0</v>
      </c>
      <c r="NA150" s="48">
        <f t="shared" si="641"/>
        <v>0</v>
      </c>
      <c r="NB150" s="48">
        <f t="shared" si="641"/>
        <v>0</v>
      </c>
      <c r="NC150" s="48">
        <f t="shared" si="641"/>
        <v>0</v>
      </c>
      <c r="ND150" s="48">
        <f t="shared" si="641"/>
        <v>0</v>
      </c>
      <c r="NE150" s="48">
        <f t="shared" si="642"/>
        <v>0</v>
      </c>
      <c r="NF150" s="48">
        <f t="shared" si="642"/>
        <v>0</v>
      </c>
      <c r="NG150" s="48">
        <f t="shared" si="642"/>
        <v>0</v>
      </c>
      <c r="NH150" s="48">
        <f t="shared" si="642"/>
        <v>0</v>
      </c>
      <c r="NI150" s="48">
        <f t="shared" si="642"/>
        <v>0</v>
      </c>
      <c r="NJ150" s="48">
        <f t="shared" si="642"/>
        <v>0</v>
      </c>
      <c r="NK150" s="48">
        <f t="shared" si="642"/>
        <v>0</v>
      </c>
      <c r="NL150" s="48">
        <f t="shared" si="642"/>
        <v>4.4751983576649488E-5</v>
      </c>
      <c r="NM150" s="48">
        <f t="shared" si="642"/>
        <v>1.1151658490373781E-4</v>
      </c>
      <c r="NN150" s="48">
        <f t="shared" si="642"/>
        <v>2.5595687974807398E-4</v>
      </c>
      <c r="NO150" s="48">
        <f t="shared" si="643"/>
        <v>5.8604981628922268E-4</v>
      </c>
      <c r="NP150" s="48">
        <f t="shared" si="643"/>
        <v>1.3658629589843377E-3</v>
      </c>
      <c r="NQ150" s="48">
        <f t="shared" si="643"/>
        <v>3.2093238342923826E-3</v>
      </c>
      <c r="NR150" s="48">
        <f t="shared" si="643"/>
        <v>7.8504339864859992E-3</v>
      </c>
      <c r="NS150" s="48">
        <f t="shared" si="643"/>
        <v>1.2976985830460603E-2</v>
      </c>
      <c r="NT150" s="48">
        <f t="shared" si="643"/>
        <v>6.7154609757989992E-3</v>
      </c>
      <c r="NU150" s="48">
        <f t="shared" si="643"/>
        <v>0</v>
      </c>
      <c r="NV150" s="48">
        <f t="shared" si="643"/>
        <v>0</v>
      </c>
      <c r="NW150" s="48">
        <f t="shared" si="643"/>
        <v>0</v>
      </c>
      <c r="NX150" s="48">
        <f t="shared" si="643"/>
        <v>0</v>
      </c>
      <c r="NY150" s="48">
        <f t="shared" si="644"/>
        <v>0</v>
      </c>
      <c r="NZ150" s="48">
        <f t="shared" si="644"/>
        <v>0</v>
      </c>
      <c r="OA150" s="48">
        <f t="shared" si="644"/>
        <v>0</v>
      </c>
      <c r="OB150" s="48">
        <f t="shared" si="644"/>
        <v>0</v>
      </c>
      <c r="OC150" s="48">
        <f t="shared" si="644"/>
        <v>0</v>
      </c>
      <c r="OD150" s="48">
        <f t="shared" si="644"/>
        <v>0</v>
      </c>
      <c r="OE150" s="48">
        <f t="shared" si="644"/>
        <v>0</v>
      </c>
      <c r="OF150" s="48">
        <f t="shared" si="644"/>
        <v>0</v>
      </c>
      <c r="OG150" s="48">
        <f t="shared" si="644"/>
        <v>0</v>
      </c>
      <c r="OH150" s="48">
        <f t="shared" si="644"/>
        <v>0</v>
      </c>
      <c r="OI150" s="48">
        <f t="shared" si="645"/>
        <v>0</v>
      </c>
      <c r="OJ150" s="48">
        <f t="shared" si="645"/>
        <v>0</v>
      </c>
      <c r="OK150" s="48">
        <f t="shared" si="645"/>
        <v>0</v>
      </c>
      <c r="OL150" s="48">
        <f t="shared" si="645"/>
        <v>0</v>
      </c>
      <c r="OM150" s="48">
        <f t="shared" si="645"/>
        <v>0</v>
      </c>
      <c r="ON150" s="48">
        <f t="shared" si="645"/>
        <v>0</v>
      </c>
      <c r="OO150" s="48">
        <f t="shared" si="645"/>
        <v>0</v>
      </c>
      <c r="OP150" s="48">
        <f t="shared" si="645"/>
        <v>0</v>
      </c>
      <c r="OQ150" s="48">
        <f t="shared" si="645"/>
        <v>0</v>
      </c>
      <c r="OR150" s="48">
        <f t="shared" si="645"/>
        <v>0</v>
      </c>
      <c r="OS150" s="48">
        <f t="shared" si="646"/>
        <v>0</v>
      </c>
      <c r="OT150" s="48">
        <f t="shared" si="646"/>
        <v>0</v>
      </c>
      <c r="OU150" s="48">
        <f t="shared" si="646"/>
        <v>0</v>
      </c>
      <c r="OV150" s="48">
        <f t="shared" si="646"/>
        <v>0</v>
      </c>
      <c r="OW150" s="48">
        <f t="shared" si="646"/>
        <v>0</v>
      </c>
      <c r="OX150" s="48">
        <f t="shared" si="646"/>
        <v>0</v>
      </c>
      <c r="OY150" s="48">
        <f t="shared" si="646"/>
        <v>0</v>
      </c>
      <c r="OZ150" s="48">
        <f t="shared" si="646"/>
        <v>0</v>
      </c>
      <c r="PA150" s="48">
        <f t="shared" si="646"/>
        <v>0</v>
      </c>
      <c r="PB150" s="48">
        <f t="shared" si="646"/>
        <v>0</v>
      </c>
      <c r="PC150" s="48">
        <f t="shared" si="647"/>
        <v>0</v>
      </c>
      <c r="PD150" s="48">
        <f t="shared" si="647"/>
        <v>0</v>
      </c>
      <c r="PE150" s="48">
        <f t="shared" si="647"/>
        <v>0</v>
      </c>
      <c r="PF150" s="48">
        <f t="shared" si="647"/>
        <v>0</v>
      </c>
      <c r="PG150" s="48">
        <f t="shared" si="647"/>
        <v>0</v>
      </c>
      <c r="PH150" s="48">
        <f t="shared" si="647"/>
        <v>0</v>
      </c>
      <c r="PI150" s="48">
        <f t="shared" si="647"/>
        <v>0</v>
      </c>
      <c r="PJ150" s="48">
        <f t="shared" si="647"/>
        <v>0</v>
      </c>
      <c r="PK150" s="48">
        <f t="shared" si="647"/>
        <v>0</v>
      </c>
      <c r="PL150" s="48">
        <f t="shared" si="647"/>
        <v>0</v>
      </c>
      <c r="PM150" s="48">
        <f t="shared" si="647"/>
        <v>0</v>
      </c>
      <c r="PN150" s="48">
        <f t="shared" si="647"/>
        <v>0</v>
      </c>
    </row>
    <row r="151" spans="1:430" x14ac:dyDescent="0.3">
      <c r="A151" s="67">
        <f>A150+Escenario1!$D$15</f>
        <v>125</v>
      </c>
      <c r="B151" s="20">
        <f>IF(HX28&lt;0,0,Escenario1!HX28)</f>
        <v>21.871529978535914</v>
      </c>
      <c r="C151" s="20">
        <f t="shared" si="558"/>
        <v>6.5445631614150734</v>
      </c>
      <c r="D151" s="20">
        <f t="shared" si="552"/>
        <v>6.5614589935607741</v>
      </c>
      <c r="E151" s="20">
        <f>ROUND(IF($A151=0,0,$D151+E150-IF($A150=0,0,L150*($A151-$A150)*0.06)),4)</f>
        <v>60.711100000000002</v>
      </c>
      <c r="F151" s="11" cm="1">
        <f t="array" ref="F151">INDEX($A$71:$A$75,MATCH(E151,$B$71:$B$75,1))+(E151-INDEX($B$71:$B$75,MATCH(E151,$B$71:$B$75,1)))*(INDEX($A$71:$A$75,MATCH(E151,$B$71:$B$75,1)+IF(E151&gt;MAX($B$71:$B$75),0,1))-INDEX($A$71:$A$75,MATCH(E151,$B$71:$B$75,1)+IF(E151&gt;MAX($B$71:$B$75),1,0)))/(INDEX($B$71:$B$75,MATCH(E151,$B$71:$B$75,1)+IF(E151&gt;MAX($B$71:$B$75),0,1))-INDEX($B$71:$B$75,MATCH(E151,$B$71:$B$75,1)+IF(E151&gt;MAX($B$71:$B$75),-1,0)))</f>
        <v>0.60711099999999996</v>
      </c>
      <c r="G151" s="59">
        <f t="shared" si="553"/>
        <v>39.643255228236555</v>
      </c>
      <c r="H151" s="59">
        <f t="shared" si="554"/>
        <v>0</v>
      </c>
      <c r="I151" s="59">
        <f t="shared" si="555"/>
        <v>0</v>
      </c>
      <c r="J151" s="20">
        <f t="shared" si="556"/>
        <v>39.643255228236555</v>
      </c>
      <c r="K151" s="20">
        <f>IF(OR($H$79&lt;=0,F151-$H$79&lt;=0),0,2/3*(0.602+0.0832*(F151-$H$79)/$H$79)*$I$79*SQRT(2*9.81)*(F151-$H$79+0.0012)^(3/2))*1000</f>
        <v>0</v>
      </c>
      <c r="L151" s="20">
        <f>IF((G151+H151+I151+K151)*($A152-$A151)*0.06&gt;E151,E151/($A152-$A151)/0.06,G151+H151+I151+K151)</f>
        <v>39.643255228236555</v>
      </c>
      <c r="M151" s="20">
        <f>IF(COUNT($A$126:$A151)&lt;MATCH($E$84,L$126:L$585,0),"",ROUND(L151,2))</f>
        <v>39.64</v>
      </c>
      <c r="N151" s="20">
        <f>IF($A151=0,0,$D151+N150-IF($A150=0,0,R150*($A151-$A150)*0.06))</f>
        <v>259.97781480750416</v>
      </c>
      <c r="O151" s="11" cm="1">
        <f t="array" ref="O151">INDEX($A$71:$A$75,MATCH(N151,$B$71:$B$75,1))+(N151-INDEX($B$71:$B$75,MATCH(N151,$B$71:$B$75,1)))*(INDEX($A$71:$A$75,MATCH(N151,$B$71:$B$75,1)+1)-INDEX($A$71:$A$75,MATCH(N151,$B$71:$B$75,1)))/(INDEX($B$71:$B$75,MATCH(N151,$B$71:$B$75,1)+1)-INDEX($B$71:$B$75,MATCH(N151,$B$71:$B$75,1)))</f>
        <v>2.5997781480750417</v>
      </c>
      <c r="P151" s="20" cm="1">
        <f t="array" ref="P151">INDEX(Curva_vortex[Caudal (L/s)],MATCH(O151,Curva_vortex[Altura lamina de agua H (m)],1))+(O151-INDEX(Curva_vortex[Altura lamina de agua H (m)],MATCH(O151,Curva_vortex[Altura lamina de agua H (m)],1)))*(INDEX(Curva_vortex[Caudal (L/s)],MATCH(O151,Curva_vortex[Altura lamina de agua H (m)],1)+IF(O151&gt;MAX(Curva_vortex[Altura lamina de agua H (m)]),0,1))-INDEX(Curva_vortex[Caudal (L/s)],MATCH(O151,Curva_vortex[Altura lamina de agua H (m)],1)+IF(O151&gt;MAX(Curva_vortex[Altura lamina de agua H (m)]),-1,0)))/(INDEX(Curva_vortex[Altura lamina de agua H (m)],MATCH(O151,Curva_vortex[Altura lamina de agua H (m)],1)+IF(O151&gt;MAX(Curva_vortex[Altura lamina de agua H (m)]),0,1))-INDEX(Curva_vortex[Altura lamina de agua H (m)],MATCH(O151,Curva_vortex[Altura lamina de agua H (m)],1)+IF(O151&gt;MAX(Curva_vortex[Altura lamina de agua H (m)]),-1,0)))</f>
        <v>25.997781480750412</v>
      </c>
      <c r="Q151" s="20">
        <f t="shared" si="557"/>
        <v>0</v>
      </c>
      <c r="R151" s="20" cm="1">
        <f t="array" ref="R151">INDEX(Curva_vortex[Caudal (L/s)],MATCH(O151,Curva_vortex[Altura lamina de agua H (m)],1))+(O151-INDEX(Curva_vortex[Altura lamina de agua H (m)],MATCH(O151,Curva_vortex[Altura lamina de agua H (m)],1)))*(INDEX(Curva_vortex[Caudal (L/s)],MATCH(O151,Curva_vortex[Altura lamina de agua H (m)],1)+IF(O151&gt;MAX(Curva_vortex[Altura lamina de agua H (m)]),0,1))-INDEX(Curva_vortex[Caudal (L/s)],MATCH(O151,Curva_vortex[Altura lamina de agua H (m)],1)+IF(O151&gt;MAX(Curva_vortex[Altura lamina de agua H (m)]),-1,0)))/(INDEX(Curva_vortex[Altura lamina de agua H (m)],MATCH(O151,Curva_vortex[Altura lamina de agua H (m)],1)+IF(O151&gt;MAX(Curva_vortex[Altura lamina de agua H (m)]),0,1))-INDEX(Curva_vortex[Altura lamina de agua H (m)],MATCH(O151,Curva_vortex[Altura lamina de agua H (m)],1)+IF(O151&gt;MAX(Curva_vortex[Altura lamina de agua H (m)]),-1,0)))+Q151</f>
        <v>25.997781480750412</v>
      </c>
      <c r="S151" s="20">
        <f>IF(COUNT($A$126:$A151)&lt;MATCH($E$117,R$126:R$585,0),"",ROUND(R151,2))</f>
        <v>26</v>
      </c>
      <c r="W151" s="46">
        <v>148</v>
      </c>
      <c r="X151" s="49">
        <f t="shared" si="564"/>
        <v>740</v>
      </c>
      <c r="Y151" s="52" t="str">
        <f t="shared" si="559"/>
        <v/>
      </c>
      <c r="Z151" s="63">
        <f t="shared" si="560"/>
        <v>0</v>
      </c>
      <c r="AA151" s="50">
        <f t="shared" si="608"/>
        <v>0</v>
      </c>
      <c r="AB151" s="50">
        <v>0</v>
      </c>
      <c r="AC151" s="62">
        <f t="shared" si="565"/>
        <v>211.7758949671387</v>
      </c>
      <c r="AD151" s="54"/>
      <c r="AE151" s="46">
        <v>149</v>
      </c>
      <c r="AF151" s="51">
        <f t="shared" si="561"/>
        <v>0</v>
      </c>
      <c r="AG151" s="51">
        <f t="shared" si="610"/>
        <v>0</v>
      </c>
      <c r="AH151" s="51">
        <f t="shared" si="610"/>
        <v>0</v>
      </c>
      <c r="AI151" s="51">
        <f t="shared" si="610"/>
        <v>0</v>
      </c>
      <c r="AJ151" s="51">
        <f t="shared" si="610"/>
        <v>0</v>
      </c>
      <c r="AK151" s="51">
        <f t="shared" si="610"/>
        <v>0</v>
      </c>
      <c r="AL151" s="51">
        <f t="shared" si="610"/>
        <v>0</v>
      </c>
      <c r="AM151" s="51">
        <f t="shared" si="610"/>
        <v>0</v>
      </c>
      <c r="AN151" s="51">
        <f t="shared" si="610"/>
        <v>0</v>
      </c>
      <c r="AO151" s="51">
        <f t="shared" si="610"/>
        <v>0</v>
      </c>
      <c r="AP151" s="51">
        <f t="shared" si="610"/>
        <v>0</v>
      </c>
      <c r="AQ151" s="51">
        <f t="shared" si="611"/>
        <v>0</v>
      </c>
      <c r="AR151" s="51">
        <f t="shared" si="611"/>
        <v>0</v>
      </c>
      <c r="AS151" s="51">
        <f t="shared" si="611"/>
        <v>0</v>
      </c>
      <c r="AT151" s="51">
        <f t="shared" si="611"/>
        <v>0</v>
      </c>
      <c r="AU151" s="51">
        <f t="shared" si="611"/>
        <v>0</v>
      </c>
      <c r="AV151" s="51">
        <f t="shared" si="611"/>
        <v>0</v>
      </c>
      <c r="AW151" s="51">
        <f t="shared" si="611"/>
        <v>0</v>
      </c>
      <c r="AX151" s="51">
        <f t="shared" si="611"/>
        <v>0</v>
      </c>
      <c r="AY151" s="51">
        <f t="shared" si="611"/>
        <v>0</v>
      </c>
      <c r="AZ151" s="51">
        <f t="shared" si="611"/>
        <v>0</v>
      </c>
      <c r="BA151" s="51">
        <f t="shared" si="612"/>
        <v>0</v>
      </c>
      <c r="BB151" s="51">
        <f t="shared" si="612"/>
        <v>0</v>
      </c>
      <c r="BC151" s="51">
        <f t="shared" si="612"/>
        <v>0</v>
      </c>
      <c r="BD151" s="51">
        <f t="shared" si="612"/>
        <v>0</v>
      </c>
      <c r="BE151" s="51">
        <f t="shared" si="612"/>
        <v>0</v>
      </c>
      <c r="BF151" s="51">
        <f t="shared" si="612"/>
        <v>0</v>
      </c>
      <c r="BG151" s="51">
        <f t="shared" si="612"/>
        <v>0</v>
      </c>
      <c r="BH151" s="51">
        <f t="shared" si="612"/>
        <v>0</v>
      </c>
      <c r="BI151" s="51">
        <f t="shared" si="612"/>
        <v>0</v>
      </c>
      <c r="BJ151" s="51">
        <f t="shared" si="612"/>
        <v>0</v>
      </c>
      <c r="BK151" s="51">
        <f t="shared" si="613"/>
        <v>0</v>
      </c>
      <c r="BL151" s="51">
        <f t="shared" si="613"/>
        <v>0</v>
      </c>
      <c r="BM151" s="51">
        <f t="shared" si="613"/>
        <v>0</v>
      </c>
      <c r="BN151" s="51">
        <f t="shared" si="613"/>
        <v>0</v>
      </c>
      <c r="BO151" s="51">
        <f t="shared" si="613"/>
        <v>0</v>
      </c>
      <c r="BP151" s="51">
        <f t="shared" si="613"/>
        <v>0</v>
      </c>
      <c r="BQ151" s="51">
        <f t="shared" si="613"/>
        <v>0</v>
      </c>
      <c r="BR151" s="51">
        <f t="shared" si="613"/>
        <v>0</v>
      </c>
      <c r="BS151" s="51">
        <f t="shared" si="613"/>
        <v>0</v>
      </c>
      <c r="BT151" s="51">
        <f t="shared" si="613"/>
        <v>0</v>
      </c>
      <c r="BU151" s="51">
        <f t="shared" si="614"/>
        <v>0</v>
      </c>
      <c r="BV151" s="51">
        <f t="shared" si="614"/>
        <v>0</v>
      </c>
      <c r="BW151" s="51">
        <f t="shared" si="614"/>
        <v>0</v>
      </c>
      <c r="BX151" s="51">
        <f t="shared" si="614"/>
        <v>0</v>
      </c>
      <c r="BY151" s="51">
        <f t="shared" si="614"/>
        <v>0</v>
      </c>
      <c r="BZ151" s="51">
        <f t="shared" si="614"/>
        <v>0</v>
      </c>
      <c r="CA151" s="51">
        <f t="shared" si="614"/>
        <v>0</v>
      </c>
      <c r="CB151" s="51">
        <f t="shared" si="614"/>
        <v>0</v>
      </c>
      <c r="CC151" s="51">
        <f t="shared" si="614"/>
        <v>0</v>
      </c>
      <c r="CD151" s="51">
        <f t="shared" si="614"/>
        <v>0</v>
      </c>
      <c r="CE151" s="51">
        <f t="shared" si="615"/>
        <v>0</v>
      </c>
      <c r="CF151" s="51">
        <f t="shared" si="615"/>
        <v>0</v>
      </c>
      <c r="CG151" s="51">
        <f t="shared" si="615"/>
        <v>0</v>
      </c>
      <c r="CH151" s="51">
        <f t="shared" si="615"/>
        <v>0</v>
      </c>
      <c r="CI151" s="51">
        <f t="shared" si="615"/>
        <v>0</v>
      </c>
      <c r="CJ151" s="51">
        <f t="shared" si="615"/>
        <v>0</v>
      </c>
      <c r="CK151" s="51">
        <f t="shared" si="615"/>
        <v>0</v>
      </c>
      <c r="CL151" s="51">
        <f t="shared" si="615"/>
        <v>0</v>
      </c>
      <c r="CM151" s="51">
        <f t="shared" si="615"/>
        <v>0</v>
      </c>
      <c r="CN151" s="51">
        <f t="shared" si="615"/>
        <v>0</v>
      </c>
      <c r="CO151" s="51">
        <f t="shared" si="616"/>
        <v>0</v>
      </c>
      <c r="CP151" s="51">
        <f t="shared" si="616"/>
        <v>0</v>
      </c>
      <c r="CQ151" s="51">
        <f t="shared" si="616"/>
        <v>0</v>
      </c>
      <c r="CR151" s="51">
        <f t="shared" si="616"/>
        <v>0</v>
      </c>
      <c r="CS151" s="51">
        <f t="shared" si="616"/>
        <v>0</v>
      </c>
      <c r="CT151" s="51">
        <f t="shared" si="616"/>
        <v>0</v>
      </c>
      <c r="CU151" s="51">
        <f t="shared" si="616"/>
        <v>0</v>
      </c>
      <c r="CV151" s="51">
        <f t="shared" si="616"/>
        <v>0</v>
      </c>
      <c r="CW151" s="51">
        <f t="shared" si="616"/>
        <v>0</v>
      </c>
      <c r="CX151" s="51">
        <f t="shared" si="616"/>
        <v>0</v>
      </c>
      <c r="CY151" s="51">
        <f t="shared" si="617"/>
        <v>0</v>
      </c>
      <c r="CZ151" s="51">
        <f t="shared" si="617"/>
        <v>0</v>
      </c>
      <c r="DA151" s="51">
        <f t="shared" si="617"/>
        <v>0</v>
      </c>
      <c r="DB151" s="51">
        <f t="shared" si="617"/>
        <v>0</v>
      </c>
      <c r="DC151" s="51">
        <f t="shared" si="617"/>
        <v>0</v>
      </c>
      <c r="DD151" s="51">
        <f t="shared" si="617"/>
        <v>0</v>
      </c>
      <c r="DE151" s="51">
        <f t="shared" si="617"/>
        <v>0</v>
      </c>
      <c r="DF151" s="51">
        <f t="shared" si="617"/>
        <v>0</v>
      </c>
      <c r="DG151" s="51">
        <f t="shared" si="617"/>
        <v>0</v>
      </c>
      <c r="DH151" s="51">
        <f t="shared" si="617"/>
        <v>0</v>
      </c>
      <c r="DI151" s="51">
        <f t="shared" si="618"/>
        <v>0</v>
      </c>
      <c r="DJ151" s="51">
        <f t="shared" si="618"/>
        <v>0</v>
      </c>
      <c r="DK151" s="51">
        <f t="shared" si="618"/>
        <v>0</v>
      </c>
      <c r="DL151" s="51">
        <f t="shared" si="618"/>
        <v>0</v>
      </c>
      <c r="DM151" s="51">
        <f t="shared" si="618"/>
        <v>0</v>
      </c>
      <c r="DN151" s="51">
        <f t="shared" si="618"/>
        <v>0</v>
      </c>
      <c r="DO151" s="51">
        <f t="shared" si="618"/>
        <v>0</v>
      </c>
      <c r="DP151" s="51">
        <f t="shared" si="618"/>
        <v>0</v>
      </c>
      <c r="DQ151" s="51">
        <f t="shared" si="618"/>
        <v>0</v>
      </c>
      <c r="DR151" s="51">
        <f t="shared" si="618"/>
        <v>0</v>
      </c>
      <c r="DS151" s="51">
        <f t="shared" si="619"/>
        <v>0</v>
      </c>
      <c r="DT151" s="51">
        <f t="shared" si="619"/>
        <v>0</v>
      </c>
      <c r="DU151" s="51">
        <f t="shared" si="619"/>
        <v>0</v>
      </c>
      <c r="DV151" s="51">
        <f t="shared" si="619"/>
        <v>0</v>
      </c>
      <c r="DW151" s="51">
        <f t="shared" si="619"/>
        <v>0</v>
      </c>
      <c r="DX151" s="51">
        <f t="shared" si="619"/>
        <v>0</v>
      </c>
      <c r="DY151" s="51">
        <f t="shared" si="619"/>
        <v>0</v>
      </c>
      <c r="DZ151" s="51">
        <f t="shared" si="619"/>
        <v>0</v>
      </c>
      <c r="EA151" s="51">
        <f t="shared" si="619"/>
        <v>0</v>
      </c>
      <c r="EB151" s="51">
        <f t="shared" si="619"/>
        <v>0</v>
      </c>
      <c r="EC151" s="51">
        <f t="shared" si="620"/>
        <v>0</v>
      </c>
      <c r="ED151" s="51">
        <f t="shared" si="620"/>
        <v>0</v>
      </c>
      <c r="EE151" s="51">
        <f t="shared" si="620"/>
        <v>0</v>
      </c>
      <c r="EF151" s="51">
        <f t="shared" si="620"/>
        <v>0</v>
      </c>
      <c r="EG151" s="51">
        <f t="shared" si="620"/>
        <v>0</v>
      </c>
      <c r="EH151" s="51">
        <f t="shared" si="620"/>
        <v>0</v>
      </c>
      <c r="EI151" s="51">
        <f t="shared" si="620"/>
        <v>0</v>
      </c>
      <c r="EJ151" s="51">
        <f t="shared" si="620"/>
        <v>0</v>
      </c>
      <c r="EK151" s="51">
        <f t="shared" si="620"/>
        <v>0</v>
      </c>
      <c r="EL151" s="51">
        <f t="shared" si="620"/>
        <v>0</v>
      </c>
      <c r="EM151" s="51">
        <f t="shared" si="621"/>
        <v>0</v>
      </c>
      <c r="EN151" s="51">
        <f t="shared" si="621"/>
        <v>0</v>
      </c>
      <c r="EO151" s="51">
        <f t="shared" si="621"/>
        <v>0</v>
      </c>
      <c r="EP151" s="51">
        <f t="shared" si="621"/>
        <v>0</v>
      </c>
      <c r="EQ151" s="51">
        <f t="shared" si="621"/>
        <v>0</v>
      </c>
      <c r="ER151" s="51">
        <f t="shared" si="621"/>
        <v>0</v>
      </c>
      <c r="ES151" s="51">
        <f t="shared" si="621"/>
        <v>0</v>
      </c>
      <c r="ET151" s="51">
        <f t="shared" si="621"/>
        <v>0</v>
      </c>
      <c r="EU151" s="51">
        <f t="shared" si="621"/>
        <v>0</v>
      </c>
      <c r="EV151" s="51">
        <f t="shared" si="621"/>
        <v>0</v>
      </c>
      <c r="EW151" s="51">
        <f t="shared" si="622"/>
        <v>0</v>
      </c>
      <c r="EX151" s="51">
        <f t="shared" si="622"/>
        <v>0</v>
      </c>
      <c r="EY151" s="51">
        <f t="shared" si="622"/>
        <v>0</v>
      </c>
      <c r="EZ151" s="51">
        <f t="shared" si="622"/>
        <v>0</v>
      </c>
      <c r="FA151" s="51">
        <f t="shared" si="622"/>
        <v>0</v>
      </c>
      <c r="FB151" s="51">
        <f t="shared" si="622"/>
        <v>0</v>
      </c>
      <c r="FC151" s="51">
        <f t="shared" si="622"/>
        <v>0</v>
      </c>
      <c r="FD151" s="51">
        <f t="shared" si="622"/>
        <v>1.4372901692793086E-5</v>
      </c>
      <c r="FE151" s="51">
        <f t="shared" si="622"/>
        <v>2.7857067307628778E-5</v>
      </c>
      <c r="FF151" s="51">
        <f t="shared" si="622"/>
        <v>4.1075027703360157E-5</v>
      </c>
      <c r="FG151" s="51">
        <f t="shared" si="623"/>
        <v>5.9699549011322866E-5</v>
      </c>
      <c r="FH151" s="51">
        <f t="shared" si="623"/>
        <v>8.7540741517313391E-5</v>
      </c>
      <c r="FI151" s="51">
        <f t="shared" si="623"/>
        <v>1.2837388479443857E-4</v>
      </c>
      <c r="FJ151" s="51">
        <f t="shared" si="623"/>
        <v>1.8776725283595457E-4</v>
      </c>
      <c r="FK151" s="51">
        <f t="shared" si="623"/>
        <v>2.7490993918839258E-4</v>
      </c>
      <c r="FL151" s="51">
        <f t="shared" si="623"/>
        <v>4.0443968208431289E-4</v>
      </c>
      <c r="FM151" s="51">
        <f t="shared" si="623"/>
        <v>5.9827068957529241E-4</v>
      </c>
      <c r="FN151" s="51">
        <f t="shared" si="623"/>
        <v>8.8742146466493359E-4</v>
      </c>
      <c r="FO151" s="51">
        <f t="shared" si="623"/>
        <v>1.3138426304416823E-3</v>
      </c>
      <c r="FP151" s="51">
        <f t="shared" si="623"/>
        <v>1.9322447552118155E-3</v>
      </c>
      <c r="FQ151" s="51">
        <f t="shared" si="624"/>
        <v>2.9578823769679957E-3</v>
      </c>
      <c r="FR151" s="51">
        <f t="shared" si="624"/>
        <v>4.3725776573519236E-3</v>
      </c>
      <c r="FS151" s="51">
        <f t="shared" si="624"/>
        <v>5.6037913669719245E-3</v>
      </c>
      <c r="FT151" s="51">
        <f t="shared" si="624"/>
        <v>6.0067150249743864E-3</v>
      </c>
      <c r="FU151" s="51">
        <f t="shared" si="624"/>
        <v>5.0334268353983951E-3</v>
      </c>
      <c r="FV151" s="51">
        <f t="shared" si="624"/>
        <v>2.648818732339102E-3</v>
      </c>
      <c r="FW151" s="51">
        <f t="shared" si="624"/>
        <v>7.6072713075802073E-4</v>
      </c>
      <c r="FX151" s="51">
        <f t="shared" si="624"/>
        <v>0</v>
      </c>
      <c r="FY151" s="51">
        <f t="shared" si="624"/>
        <v>0</v>
      </c>
      <c r="FZ151" s="51">
        <f t="shared" si="624"/>
        <v>0</v>
      </c>
      <c r="GA151" s="51">
        <f t="shared" si="625"/>
        <v>0</v>
      </c>
      <c r="GB151" s="51">
        <f t="shared" si="625"/>
        <v>0</v>
      </c>
      <c r="GC151" s="51">
        <f t="shared" si="625"/>
        <v>0</v>
      </c>
      <c r="GD151" s="51">
        <f t="shared" si="625"/>
        <v>0</v>
      </c>
      <c r="GE151" s="51">
        <f t="shared" si="625"/>
        <v>0</v>
      </c>
      <c r="GF151" s="51">
        <f t="shared" si="625"/>
        <v>0</v>
      </c>
      <c r="GG151" s="51">
        <f t="shared" si="625"/>
        <v>0</v>
      </c>
      <c r="GH151" s="51">
        <f t="shared" si="625"/>
        <v>0</v>
      </c>
      <c r="GI151" s="51">
        <f t="shared" si="625"/>
        <v>0</v>
      </c>
      <c r="GJ151" s="51">
        <f t="shared" si="625"/>
        <v>0</v>
      </c>
      <c r="GK151" s="51">
        <f t="shared" si="626"/>
        <v>0</v>
      </c>
      <c r="GL151" s="51">
        <f t="shared" si="626"/>
        <v>0</v>
      </c>
      <c r="GM151" s="51">
        <f t="shared" si="626"/>
        <v>0</v>
      </c>
      <c r="GN151" s="51">
        <f t="shared" si="626"/>
        <v>0</v>
      </c>
      <c r="GO151" s="51">
        <f t="shared" si="626"/>
        <v>0</v>
      </c>
      <c r="GP151" s="51">
        <f t="shared" si="626"/>
        <v>0</v>
      </c>
      <c r="GQ151" s="51">
        <f t="shared" si="626"/>
        <v>0</v>
      </c>
      <c r="GR151" s="51">
        <f t="shared" si="626"/>
        <v>0</v>
      </c>
      <c r="GS151" s="51">
        <f t="shared" si="626"/>
        <v>0</v>
      </c>
      <c r="GT151" s="51">
        <f t="shared" si="626"/>
        <v>0</v>
      </c>
      <c r="GU151" s="51">
        <f t="shared" si="627"/>
        <v>0</v>
      </c>
      <c r="GV151" s="51">
        <f t="shared" si="627"/>
        <v>0</v>
      </c>
      <c r="GW151" s="51">
        <f t="shared" si="627"/>
        <v>0</v>
      </c>
      <c r="GX151" s="51">
        <f t="shared" si="627"/>
        <v>0</v>
      </c>
      <c r="GY151" s="51">
        <f t="shared" si="627"/>
        <v>0</v>
      </c>
      <c r="GZ151" s="51">
        <f t="shared" si="627"/>
        <v>0</v>
      </c>
      <c r="HA151" s="51">
        <f t="shared" si="627"/>
        <v>0</v>
      </c>
      <c r="HB151" s="51">
        <f t="shared" si="627"/>
        <v>0</v>
      </c>
      <c r="HC151" s="51">
        <f t="shared" si="627"/>
        <v>0</v>
      </c>
      <c r="HD151" s="51">
        <f t="shared" si="627"/>
        <v>0</v>
      </c>
      <c r="HE151" s="51">
        <f t="shared" si="628"/>
        <v>0</v>
      </c>
      <c r="HF151" s="51">
        <f t="shared" si="628"/>
        <v>0</v>
      </c>
      <c r="HG151" s="51">
        <f t="shared" si="628"/>
        <v>0</v>
      </c>
      <c r="HH151" s="51">
        <f t="shared" si="628"/>
        <v>0</v>
      </c>
      <c r="HI151" s="51">
        <f t="shared" si="628"/>
        <v>0</v>
      </c>
      <c r="HJ151" s="51">
        <f t="shared" si="628"/>
        <v>0</v>
      </c>
      <c r="HK151" s="51">
        <f t="shared" si="628"/>
        <v>0</v>
      </c>
      <c r="HL151" s="51">
        <f t="shared" si="628"/>
        <v>0</v>
      </c>
      <c r="HM151" s="51">
        <f t="shared" si="628"/>
        <v>0</v>
      </c>
      <c r="HN151" s="51">
        <f t="shared" si="628"/>
        <v>0</v>
      </c>
      <c r="HO151" s="51">
        <f t="shared" si="628"/>
        <v>0</v>
      </c>
      <c r="HP151" s="51">
        <f t="shared" si="628"/>
        <v>0</v>
      </c>
      <c r="HR151" s="46">
        <v>148</v>
      </c>
      <c r="HS151" s="49">
        <f t="shared" si="566"/>
        <v>740</v>
      </c>
      <c r="HT151" s="52" t="str">
        <f t="shared" si="567"/>
        <v/>
      </c>
      <c r="HU151" s="63">
        <f t="shared" si="568"/>
        <v>0</v>
      </c>
      <c r="HV151" s="50">
        <f t="shared" si="609"/>
        <v>0</v>
      </c>
      <c r="HW151" s="50" t="str">
        <f t="shared" si="562"/>
        <v>12:20</v>
      </c>
      <c r="HX151" s="50">
        <v>0</v>
      </c>
      <c r="HY151" s="62">
        <f>HY150+HX151*Escenario1!$D$15*0.06</f>
        <v>468.72665229745769</v>
      </c>
      <c r="HZ151" s="50">
        <f t="shared" si="569"/>
        <v>0</v>
      </c>
      <c r="IA151" s="64">
        <f>IA150+HZ151*Escenario1!$D$15*0.06</f>
        <v>258.16395932323189</v>
      </c>
      <c r="IB151" s="54"/>
      <c r="IC151" s="47">
        <v>149</v>
      </c>
      <c r="ID151" s="48">
        <f t="shared" si="563"/>
        <v>0</v>
      </c>
      <c r="IE151" s="48">
        <f t="shared" si="629"/>
        <v>0</v>
      </c>
      <c r="IF151" s="48">
        <f t="shared" si="629"/>
        <v>0</v>
      </c>
      <c r="IG151" s="48">
        <f t="shared" si="629"/>
        <v>0</v>
      </c>
      <c r="IH151" s="48">
        <f t="shared" si="629"/>
        <v>0</v>
      </c>
      <c r="II151" s="48">
        <f t="shared" si="629"/>
        <v>0</v>
      </c>
      <c r="IJ151" s="48">
        <f t="shared" si="629"/>
        <v>0</v>
      </c>
      <c r="IK151" s="48">
        <f t="shared" si="629"/>
        <v>0</v>
      </c>
      <c r="IL151" s="48">
        <f t="shared" si="629"/>
        <v>0</v>
      </c>
      <c r="IM151" s="48">
        <f t="shared" si="629"/>
        <v>0</v>
      </c>
      <c r="IN151" s="48">
        <f t="shared" si="629"/>
        <v>0</v>
      </c>
      <c r="IO151" s="48">
        <f t="shared" si="630"/>
        <v>0</v>
      </c>
      <c r="IP151" s="48">
        <f t="shared" si="630"/>
        <v>0</v>
      </c>
      <c r="IQ151" s="48">
        <f t="shared" si="630"/>
        <v>0</v>
      </c>
      <c r="IR151" s="48">
        <f t="shared" si="630"/>
        <v>0</v>
      </c>
      <c r="IS151" s="48">
        <f t="shared" si="630"/>
        <v>0</v>
      </c>
      <c r="IT151" s="48">
        <f t="shared" si="630"/>
        <v>0</v>
      </c>
      <c r="IU151" s="48">
        <f t="shared" si="630"/>
        <v>0</v>
      </c>
      <c r="IV151" s="48">
        <f t="shared" si="630"/>
        <v>0</v>
      </c>
      <c r="IW151" s="48">
        <f t="shared" si="630"/>
        <v>0</v>
      </c>
      <c r="IX151" s="48">
        <f t="shared" si="630"/>
        <v>0</v>
      </c>
      <c r="IY151" s="48">
        <f t="shared" si="631"/>
        <v>0</v>
      </c>
      <c r="IZ151" s="48">
        <f t="shared" si="631"/>
        <v>0</v>
      </c>
      <c r="JA151" s="48">
        <f t="shared" si="631"/>
        <v>0</v>
      </c>
      <c r="JB151" s="48">
        <f t="shared" si="631"/>
        <v>0</v>
      </c>
      <c r="JC151" s="48">
        <f t="shared" si="631"/>
        <v>0</v>
      </c>
      <c r="JD151" s="48">
        <f t="shared" si="631"/>
        <v>0</v>
      </c>
      <c r="JE151" s="48">
        <f t="shared" si="631"/>
        <v>0</v>
      </c>
      <c r="JF151" s="48">
        <f t="shared" si="631"/>
        <v>0</v>
      </c>
      <c r="JG151" s="48">
        <f t="shared" si="631"/>
        <v>0</v>
      </c>
      <c r="JH151" s="48">
        <f t="shared" si="631"/>
        <v>0</v>
      </c>
      <c r="JI151" s="48">
        <f t="shared" si="632"/>
        <v>0</v>
      </c>
      <c r="JJ151" s="48">
        <f t="shared" si="632"/>
        <v>0</v>
      </c>
      <c r="JK151" s="48">
        <f t="shared" si="632"/>
        <v>0</v>
      </c>
      <c r="JL151" s="48">
        <f t="shared" si="632"/>
        <v>0</v>
      </c>
      <c r="JM151" s="48">
        <f t="shared" si="632"/>
        <v>0</v>
      </c>
      <c r="JN151" s="48">
        <f t="shared" si="632"/>
        <v>0</v>
      </c>
      <c r="JO151" s="48">
        <f t="shared" si="632"/>
        <v>0</v>
      </c>
      <c r="JP151" s="48">
        <f t="shared" si="632"/>
        <v>0</v>
      </c>
      <c r="JQ151" s="48">
        <f t="shared" si="632"/>
        <v>0</v>
      </c>
      <c r="JR151" s="48">
        <f t="shared" si="632"/>
        <v>0</v>
      </c>
      <c r="JS151" s="48">
        <f t="shared" si="633"/>
        <v>0</v>
      </c>
      <c r="JT151" s="48">
        <f t="shared" si="633"/>
        <v>0</v>
      </c>
      <c r="JU151" s="48">
        <f t="shared" si="633"/>
        <v>0</v>
      </c>
      <c r="JV151" s="48">
        <f t="shared" si="633"/>
        <v>0</v>
      </c>
      <c r="JW151" s="48">
        <f t="shared" si="633"/>
        <v>0</v>
      </c>
      <c r="JX151" s="48">
        <f t="shared" si="633"/>
        <v>0</v>
      </c>
      <c r="JY151" s="48">
        <f t="shared" si="633"/>
        <v>0</v>
      </c>
      <c r="JZ151" s="48">
        <f t="shared" si="633"/>
        <v>0</v>
      </c>
      <c r="KA151" s="48">
        <f t="shared" si="633"/>
        <v>0</v>
      </c>
      <c r="KB151" s="48">
        <f t="shared" si="633"/>
        <v>0</v>
      </c>
      <c r="KC151" s="48">
        <f t="shared" si="634"/>
        <v>0</v>
      </c>
      <c r="KD151" s="48">
        <f t="shared" si="634"/>
        <v>0</v>
      </c>
      <c r="KE151" s="48">
        <f t="shared" si="634"/>
        <v>0</v>
      </c>
      <c r="KF151" s="48">
        <f t="shared" si="634"/>
        <v>0</v>
      </c>
      <c r="KG151" s="48">
        <f t="shared" si="634"/>
        <v>0</v>
      </c>
      <c r="KH151" s="48">
        <f t="shared" si="634"/>
        <v>0</v>
      </c>
      <c r="KI151" s="48">
        <f t="shared" si="634"/>
        <v>0</v>
      </c>
      <c r="KJ151" s="48">
        <f t="shared" si="634"/>
        <v>0</v>
      </c>
      <c r="KK151" s="48">
        <f t="shared" si="634"/>
        <v>0</v>
      </c>
      <c r="KL151" s="48">
        <f t="shared" si="634"/>
        <v>0</v>
      </c>
      <c r="KM151" s="48">
        <f t="shared" si="635"/>
        <v>0</v>
      </c>
      <c r="KN151" s="48">
        <f t="shared" si="635"/>
        <v>0</v>
      </c>
      <c r="KO151" s="48">
        <f t="shared" si="635"/>
        <v>0</v>
      </c>
      <c r="KP151" s="48">
        <f t="shared" si="635"/>
        <v>0</v>
      </c>
      <c r="KQ151" s="48">
        <f t="shared" si="635"/>
        <v>0</v>
      </c>
      <c r="KR151" s="48">
        <f t="shared" si="635"/>
        <v>0</v>
      </c>
      <c r="KS151" s="48">
        <f t="shared" si="635"/>
        <v>0</v>
      </c>
      <c r="KT151" s="48">
        <f t="shared" si="635"/>
        <v>0</v>
      </c>
      <c r="KU151" s="48">
        <f t="shared" si="635"/>
        <v>0</v>
      </c>
      <c r="KV151" s="48">
        <f t="shared" si="635"/>
        <v>0</v>
      </c>
      <c r="KW151" s="48">
        <f t="shared" si="636"/>
        <v>0</v>
      </c>
      <c r="KX151" s="48">
        <f t="shared" si="636"/>
        <v>0</v>
      </c>
      <c r="KY151" s="48">
        <f t="shared" si="636"/>
        <v>0</v>
      </c>
      <c r="KZ151" s="48">
        <f t="shared" si="636"/>
        <v>0</v>
      </c>
      <c r="LA151" s="48">
        <f t="shared" si="636"/>
        <v>0</v>
      </c>
      <c r="LB151" s="48">
        <f t="shared" si="636"/>
        <v>0</v>
      </c>
      <c r="LC151" s="48">
        <f t="shared" si="636"/>
        <v>0</v>
      </c>
      <c r="LD151" s="48">
        <f t="shared" si="636"/>
        <v>0</v>
      </c>
      <c r="LE151" s="48">
        <f t="shared" si="636"/>
        <v>0</v>
      </c>
      <c r="LF151" s="48">
        <f t="shared" si="636"/>
        <v>0</v>
      </c>
      <c r="LG151" s="48">
        <f t="shared" si="637"/>
        <v>0</v>
      </c>
      <c r="LH151" s="48">
        <f t="shared" si="637"/>
        <v>0</v>
      </c>
      <c r="LI151" s="48">
        <f t="shared" si="637"/>
        <v>0</v>
      </c>
      <c r="LJ151" s="48">
        <f t="shared" si="637"/>
        <v>0</v>
      </c>
      <c r="LK151" s="48">
        <f t="shared" si="637"/>
        <v>0</v>
      </c>
      <c r="LL151" s="48">
        <f t="shared" si="637"/>
        <v>0</v>
      </c>
      <c r="LM151" s="48">
        <f t="shared" si="637"/>
        <v>0</v>
      </c>
      <c r="LN151" s="48">
        <f t="shared" si="637"/>
        <v>0</v>
      </c>
      <c r="LO151" s="48">
        <f t="shared" si="637"/>
        <v>0</v>
      </c>
      <c r="LP151" s="48">
        <f t="shared" si="637"/>
        <v>0</v>
      </c>
      <c r="LQ151" s="48">
        <f t="shared" si="638"/>
        <v>0</v>
      </c>
      <c r="LR151" s="48">
        <f t="shared" si="638"/>
        <v>0</v>
      </c>
      <c r="LS151" s="48">
        <f t="shared" si="638"/>
        <v>0</v>
      </c>
      <c r="LT151" s="48">
        <f t="shared" si="638"/>
        <v>0</v>
      </c>
      <c r="LU151" s="48">
        <f t="shared" si="638"/>
        <v>0</v>
      </c>
      <c r="LV151" s="48">
        <f t="shared" si="638"/>
        <v>0</v>
      </c>
      <c r="LW151" s="48">
        <f t="shared" si="638"/>
        <v>0</v>
      </c>
      <c r="LX151" s="48">
        <f t="shared" si="638"/>
        <v>0</v>
      </c>
      <c r="LY151" s="48">
        <f t="shared" si="638"/>
        <v>0</v>
      </c>
      <c r="LZ151" s="48">
        <f t="shared" si="638"/>
        <v>0</v>
      </c>
      <c r="MA151" s="48">
        <f t="shared" si="639"/>
        <v>0</v>
      </c>
      <c r="MB151" s="48">
        <f t="shared" si="639"/>
        <v>0</v>
      </c>
      <c r="MC151" s="48">
        <f t="shared" si="639"/>
        <v>0</v>
      </c>
      <c r="MD151" s="48">
        <f t="shared" si="639"/>
        <v>0</v>
      </c>
      <c r="ME151" s="48">
        <f t="shared" si="639"/>
        <v>0</v>
      </c>
      <c r="MF151" s="48">
        <f t="shared" si="639"/>
        <v>0</v>
      </c>
      <c r="MG151" s="48">
        <f t="shared" si="639"/>
        <v>0</v>
      </c>
      <c r="MH151" s="48">
        <f t="shared" si="639"/>
        <v>0</v>
      </c>
      <c r="MI151" s="48">
        <f t="shared" si="639"/>
        <v>0</v>
      </c>
      <c r="MJ151" s="48">
        <f t="shared" si="639"/>
        <v>0</v>
      </c>
      <c r="MK151" s="48">
        <f t="shared" si="640"/>
        <v>0</v>
      </c>
      <c r="ML151" s="48">
        <f t="shared" si="640"/>
        <v>0</v>
      </c>
      <c r="MM151" s="48">
        <f t="shared" si="640"/>
        <v>0</v>
      </c>
      <c r="MN151" s="48">
        <f t="shared" si="640"/>
        <v>0</v>
      </c>
      <c r="MO151" s="48">
        <f t="shared" si="640"/>
        <v>0</v>
      </c>
      <c r="MP151" s="48">
        <f t="shared" si="640"/>
        <v>0</v>
      </c>
      <c r="MQ151" s="48">
        <f t="shared" si="640"/>
        <v>0</v>
      </c>
      <c r="MR151" s="48">
        <f t="shared" si="640"/>
        <v>0</v>
      </c>
      <c r="MS151" s="48">
        <f t="shared" si="640"/>
        <v>0</v>
      </c>
      <c r="MT151" s="48">
        <f t="shared" si="640"/>
        <v>0</v>
      </c>
      <c r="MU151" s="48">
        <f t="shared" si="641"/>
        <v>0</v>
      </c>
      <c r="MV151" s="48">
        <f t="shared" si="641"/>
        <v>0</v>
      </c>
      <c r="MW151" s="48">
        <f t="shared" si="641"/>
        <v>0</v>
      </c>
      <c r="MX151" s="48">
        <f t="shared" si="641"/>
        <v>0</v>
      </c>
      <c r="MY151" s="48">
        <f t="shared" si="641"/>
        <v>0</v>
      </c>
      <c r="MZ151" s="48">
        <f t="shared" si="641"/>
        <v>0</v>
      </c>
      <c r="NA151" s="48">
        <f t="shared" si="641"/>
        <v>0</v>
      </c>
      <c r="NB151" s="48">
        <f t="shared" si="641"/>
        <v>0</v>
      </c>
      <c r="NC151" s="48">
        <f t="shared" si="641"/>
        <v>0</v>
      </c>
      <c r="ND151" s="48">
        <f t="shared" si="641"/>
        <v>0</v>
      </c>
      <c r="NE151" s="48">
        <f t="shared" si="642"/>
        <v>0</v>
      </c>
      <c r="NF151" s="48">
        <f t="shared" si="642"/>
        <v>0</v>
      </c>
      <c r="NG151" s="48">
        <f t="shared" si="642"/>
        <v>0</v>
      </c>
      <c r="NH151" s="48">
        <f t="shared" si="642"/>
        <v>0</v>
      </c>
      <c r="NI151" s="48">
        <f t="shared" si="642"/>
        <v>0</v>
      </c>
      <c r="NJ151" s="48">
        <f t="shared" si="642"/>
        <v>0</v>
      </c>
      <c r="NK151" s="48">
        <f t="shared" si="642"/>
        <v>0</v>
      </c>
      <c r="NL151" s="48">
        <f t="shared" si="642"/>
        <v>0</v>
      </c>
      <c r="NM151" s="48">
        <f t="shared" si="642"/>
        <v>4.4751983576649488E-5</v>
      </c>
      <c r="NN151" s="48">
        <f t="shared" si="642"/>
        <v>1.1151658490373781E-4</v>
      </c>
      <c r="NO151" s="48">
        <f t="shared" si="643"/>
        <v>2.5595687974807398E-4</v>
      </c>
      <c r="NP151" s="48">
        <f t="shared" si="643"/>
        <v>5.8604981628922268E-4</v>
      </c>
      <c r="NQ151" s="48">
        <f t="shared" si="643"/>
        <v>1.3658629589843377E-3</v>
      </c>
      <c r="NR151" s="48">
        <f t="shared" si="643"/>
        <v>3.2093238342923826E-3</v>
      </c>
      <c r="NS151" s="48">
        <f t="shared" si="643"/>
        <v>7.8504339864859992E-3</v>
      </c>
      <c r="NT151" s="48">
        <f t="shared" si="643"/>
        <v>1.2976985830460603E-2</v>
      </c>
      <c r="NU151" s="48">
        <f t="shared" si="643"/>
        <v>6.7154609757989992E-3</v>
      </c>
      <c r="NV151" s="48">
        <f t="shared" si="643"/>
        <v>0</v>
      </c>
      <c r="NW151" s="48">
        <f t="shared" si="643"/>
        <v>0</v>
      </c>
      <c r="NX151" s="48">
        <f t="shared" si="643"/>
        <v>0</v>
      </c>
      <c r="NY151" s="48">
        <f t="shared" si="644"/>
        <v>0</v>
      </c>
      <c r="NZ151" s="48">
        <f t="shared" si="644"/>
        <v>0</v>
      </c>
      <c r="OA151" s="48">
        <f t="shared" si="644"/>
        <v>0</v>
      </c>
      <c r="OB151" s="48">
        <f t="shared" si="644"/>
        <v>0</v>
      </c>
      <c r="OC151" s="48">
        <f t="shared" si="644"/>
        <v>0</v>
      </c>
      <c r="OD151" s="48">
        <f t="shared" si="644"/>
        <v>0</v>
      </c>
      <c r="OE151" s="48">
        <f t="shared" si="644"/>
        <v>0</v>
      </c>
      <c r="OF151" s="48">
        <f t="shared" si="644"/>
        <v>0</v>
      </c>
      <c r="OG151" s="48">
        <f t="shared" si="644"/>
        <v>0</v>
      </c>
      <c r="OH151" s="48">
        <f t="shared" si="644"/>
        <v>0</v>
      </c>
      <c r="OI151" s="48">
        <f t="shared" si="645"/>
        <v>0</v>
      </c>
      <c r="OJ151" s="48">
        <f t="shared" si="645"/>
        <v>0</v>
      </c>
      <c r="OK151" s="48">
        <f t="shared" si="645"/>
        <v>0</v>
      </c>
      <c r="OL151" s="48">
        <f t="shared" si="645"/>
        <v>0</v>
      </c>
      <c r="OM151" s="48">
        <f t="shared" si="645"/>
        <v>0</v>
      </c>
      <c r="ON151" s="48">
        <f t="shared" si="645"/>
        <v>0</v>
      </c>
      <c r="OO151" s="48">
        <f t="shared" si="645"/>
        <v>0</v>
      </c>
      <c r="OP151" s="48">
        <f t="shared" si="645"/>
        <v>0</v>
      </c>
      <c r="OQ151" s="48">
        <f t="shared" si="645"/>
        <v>0</v>
      </c>
      <c r="OR151" s="48">
        <f t="shared" si="645"/>
        <v>0</v>
      </c>
      <c r="OS151" s="48">
        <f t="shared" si="646"/>
        <v>0</v>
      </c>
      <c r="OT151" s="48">
        <f t="shared" si="646"/>
        <v>0</v>
      </c>
      <c r="OU151" s="48">
        <f t="shared" si="646"/>
        <v>0</v>
      </c>
      <c r="OV151" s="48">
        <f t="shared" si="646"/>
        <v>0</v>
      </c>
      <c r="OW151" s="48">
        <f t="shared" si="646"/>
        <v>0</v>
      </c>
      <c r="OX151" s="48">
        <f t="shared" si="646"/>
        <v>0</v>
      </c>
      <c r="OY151" s="48">
        <f t="shared" si="646"/>
        <v>0</v>
      </c>
      <c r="OZ151" s="48">
        <f t="shared" si="646"/>
        <v>0</v>
      </c>
      <c r="PA151" s="48">
        <f t="shared" si="646"/>
        <v>0</v>
      </c>
      <c r="PB151" s="48">
        <f t="shared" si="646"/>
        <v>0</v>
      </c>
      <c r="PC151" s="48">
        <f t="shared" si="647"/>
        <v>0</v>
      </c>
      <c r="PD151" s="48">
        <f t="shared" si="647"/>
        <v>0</v>
      </c>
      <c r="PE151" s="48">
        <f t="shared" si="647"/>
        <v>0</v>
      </c>
      <c r="PF151" s="48">
        <f t="shared" si="647"/>
        <v>0</v>
      </c>
      <c r="PG151" s="48">
        <f t="shared" si="647"/>
        <v>0</v>
      </c>
      <c r="PH151" s="48">
        <f t="shared" si="647"/>
        <v>0</v>
      </c>
      <c r="PI151" s="48">
        <f t="shared" si="647"/>
        <v>0</v>
      </c>
      <c r="PJ151" s="48">
        <f t="shared" si="647"/>
        <v>0</v>
      </c>
      <c r="PK151" s="48">
        <f t="shared" si="647"/>
        <v>0</v>
      </c>
      <c r="PL151" s="48">
        <f t="shared" si="647"/>
        <v>0</v>
      </c>
      <c r="PM151" s="48">
        <f t="shared" si="647"/>
        <v>0</v>
      </c>
      <c r="PN151" s="48">
        <f t="shared" si="647"/>
        <v>0</v>
      </c>
    </row>
    <row r="152" spans="1:430" x14ac:dyDescent="0.3">
      <c r="A152" s="67">
        <f>A151+Escenario1!$D$15</f>
        <v>130</v>
      </c>
      <c r="B152" s="20">
        <f>IF(HX29&lt;0,0,Escenario1!HX29)</f>
        <v>20.35648634588258</v>
      </c>
      <c r="C152" s="20">
        <f t="shared" si="558"/>
        <v>5.7052772287839568</v>
      </c>
      <c r="D152" s="20">
        <f t="shared" si="552"/>
        <v>6.1069459037647738</v>
      </c>
      <c r="E152" s="20">
        <f>ROUND(IF($A152=0,0,$D152+E151-IF($A151=0,0,L151*($A152-$A151)*0.06)),4)</f>
        <v>54.9251</v>
      </c>
      <c r="F152" s="11" cm="1">
        <f t="array" ref="F152">INDEX($A$71:$A$75,MATCH(E152,$B$71:$B$75,1))+(E152-INDEX($B$71:$B$75,MATCH(E152,$B$71:$B$75,1)))*(INDEX($A$71:$A$75,MATCH(E152,$B$71:$B$75,1)+IF(E152&gt;MAX($B$71:$B$75),0,1))-INDEX($A$71:$A$75,MATCH(E152,$B$71:$B$75,1)+IF(E152&gt;MAX($B$71:$B$75),1,0)))/(INDEX($B$71:$B$75,MATCH(E152,$B$71:$B$75,1)+IF(E152&gt;MAX($B$71:$B$75),0,1))-INDEX($B$71:$B$75,MATCH(E152,$B$71:$B$75,1)+IF(E152&gt;MAX($B$71:$B$75),-1,0)))</f>
        <v>0.54925099999999993</v>
      </c>
      <c r="G152" s="59">
        <f t="shared" si="553"/>
        <v>37.706887549521284</v>
      </c>
      <c r="H152" s="59">
        <f t="shared" si="554"/>
        <v>0</v>
      </c>
      <c r="I152" s="59">
        <f t="shared" si="555"/>
        <v>0</v>
      </c>
      <c r="J152" s="20">
        <f t="shared" si="556"/>
        <v>37.706887549521284</v>
      </c>
      <c r="K152" s="20">
        <f>IF(OR($H$79&lt;=0,F152-$H$79&lt;=0),0,2/3*(0.602+0.0832*(F152-$H$79)/$H$79)*$I$79*SQRT(2*9.81)*(F152-$H$79+0.0012)^(3/2))*1000</f>
        <v>0</v>
      </c>
      <c r="L152" s="20">
        <f>IF((G152+H152+I152+K152)*($A153-$A152)*0.06&gt;E152,E152/($A153-$A152)/0.06,G152+H152+I152+K152)</f>
        <v>37.706887549521284</v>
      </c>
      <c r="M152" s="20">
        <f>IF(COUNT($A$126:$A152)&lt;MATCH($E$84,L$126:L$585,0),"",ROUND(L152,2))</f>
        <v>37.71</v>
      </c>
      <c r="N152" s="20">
        <f>IF($A152=0,0,$D152+N151-IF($A151=0,0,R151*($A152-$A151)*0.06))</f>
        <v>258.28542626704382</v>
      </c>
      <c r="O152" s="11" cm="1">
        <f t="array" ref="O152">INDEX($A$71:$A$75,MATCH(N152,$B$71:$B$75,1))+(N152-INDEX($B$71:$B$75,MATCH(N152,$B$71:$B$75,1)))*(INDEX($A$71:$A$75,MATCH(N152,$B$71:$B$75,1)+1)-INDEX($A$71:$A$75,MATCH(N152,$B$71:$B$75,1)))/(INDEX($B$71:$B$75,MATCH(N152,$B$71:$B$75,1)+1)-INDEX($B$71:$B$75,MATCH(N152,$B$71:$B$75,1)))</f>
        <v>2.5828542626704385</v>
      </c>
      <c r="P152" s="20" cm="1">
        <f t="array" ref="P152">INDEX(Curva_vortex[Caudal (L/s)],MATCH(O152,Curva_vortex[Altura lamina de agua H (m)],1))+(O152-INDEX(Curva_vortex[Altura lamina de agua H (m)],MATCH(O152,Curva_vortex[Altura lamina de agua H (m)],1)))*(INDEX(Curva_vortex[Caudal (L/s)],MATCH(O152,Curva_vortex[Altura lamina de agua H (m)],1)+IF(O152&gt;MAX(Curva_vortex[Altura lamina de agua H (m)]),0,1))-INDEX(Curva_vortex[Caudal (L/s)],MATCH(O152,Curva_vortex[Altura lamina de agua H (m)],1)+IF(O152&gt;MAX(Curva_vortex[Altura lamina de agua H (m)]),-1,0)))/(INDEX(Curva_vortex[Altura lamina de agua H (m)],MATCH(O152,Curva_vortex[Altura lamina de agua H (m)],1)+IF(O152&gt;MAX(Curva_vortex[Altura lamina de agua H (m)]),0,1))-INDEX(Curva_vortex[Altura lamina de agua H (m)],MATCH(O152,Curva_vortex[Altura lamina de agua H (m)],1)+IF(O152&gt;MAX(Curva_vortex[Altura lamina de agua H (m)]),-1,0)))</f>
        <v>25.82854262670438</v>
      </c>
      <c r="Q152" s="20">
        <f t="shared" si="557"/>
        <v>0</v>
      </c>
      <c r="R152" s="20" cm="1">
        <f t="array" ref="R152">INDEX(Curva_vortex[Caudal (L/s)],MATCH(O152,Curva_vortex[Altura lamina de agua H (m)],1))+(O152-INDEX(Curva_vortex[Altura lamina de agua H (m)],MATCH(O152,Curva_vortex[Altura lamina de agua H (m)],1)))*(INDEX(Curva_vortex[Caudal (L/s)],MATCH(O152,Curva_vortex[Altura lamina de agua H (m)],1)+IF(O152&gt;MAX(Curva_vortex[Altura lamina de agua H (m)]),0,1))-INDEX(Curva_vortex[Caudal (L/s)],MATCH(O152,Curva_vortex[Altura lamina de agua H (m)],1)+IF(O152&gt;MAX(Curva_vortex[Altura lamina de agua H (m)]),-1,0)))/(INDEX(Curva_vortex[Altura lamina de agua H (m)],MATCH(O152,Curva_vortex[Altura lamina de agua H (m)],1)+IF(O152&gt;MAX(Curva_vortex[Altura lamina de agua H (m)]),0,1))-INDEX(Curva_vortex[Altura lamina de agua H (m)],MATCH(O152,Curva_vortex[Altura lamina de agua H (m)],1)+IF(O152&gt;MAX(Curva_vortex[Altura lamina de agua H (m)]),-1,0)))+Q152</f>
        <v>25.82854262670438</v>
      </c>
      <c r="S152" s="20">
        <f>IF(COUNT($A$126:$A152)&lt;MATCH($E$117,R$126:R$585,0),"",ROUND(R152,2))</f>
        <v>25.83</v>
      </c>
      <c r="W152" s="46">
        <v>149</v>
      </c>
      <c r="X152" s="49">
        <f t="shared" si="564"/>
        <v>745</v>
      </c>
      <c r="Y152" s="52" t="str">
        <f t="shared" si="559"/>
        <v/>
      </c>
      <c r="Z152" s="63">
        <f t="shared" si="560"/>
        <v>0</v>
      </c>
      <c r="AA152" s="50">
        <f t="shared" si="608"/>
        <v>0</v>
      </c>
      <c r="AB152" s="50">
        <v>0</v>
      </c>
      <c r="AC152" s="62">
        <f t="shared" si="565"/>
        <v>211.7758949671387</v>
      </c>
      <c r="AD152" s="54"/>
      <c r="AE152" s="46">
        <v>150</v>
      </c>
      <c r="AF152" s="51">
        <f t="shared" si="561"/>
        <v>0</v>
      </c>
      <c r="AG152" s="51">
        <f t="shared" si="610"/>
        <v>0</v>
      </c>
      <c r="AH152" s="51">
        <f t="shared" si="610"/>
        <v>0</v>
      </c>
      <c r="AI152" s="51">
        <f t="shared" si="610"/>
        <v>0</v>
      </c>
      <c r="AJ152" s="51">
        <f t="shared" si="610"/>
        <v>0</v>
      </c>
      <c r="AK152" s="51">
        <f t="shared" si="610"/>
        <v>0</v>
      </c>
      <c r="AL152" s="51">
        <f t="shared" si="610"/>
        <v>0</v>
      </c>
      <c r="AM152" s="51">
        <f t="shared" si="610"/>
        <v>0</v>
      </c>
      <c r="AN152" s="51">
        <f t="shared" si="610"/>
        <v>0</v>
      </c>
      <c r="AO152" s="51">
        <f t="shared" si="610"/>
        <v>0</v>
      </c>
      <c r="AP152" s="51">
        <f t="shared" si="610"/>
        <v>0</v>
      </c>
      <c r="AQ152" s="51">
        <f t="shared" si="611"/>
        <v>0</v>
      </c>
      <c r="AR152" s="51">
        <f t="shared" si="611"/>
        <v>0</v>
      </c>
      <c r="AS152" s="51">
        <f t="shared" si="611"/>
        <v>0</v>
      </c>
      <c r="AT152" s="51">
        <f t="shared" si="611"/>
        <v>0</v>
      </c>
      <c r="AU152" s="51">
        <f t="shared" si="611"/>
        <v>0</v>
      </c>
      <c r="AV152" s="51">
        <f t="shared" si="611"/>
        <v>0</v>
      </c>
      <c r="AW152" s="51">
        <f t="shared" si="611"/>
        <v>0</v>
      </c>
      <c r="AX152" s="51">
        <f t="shared" si="611"/>
        <v>0</v>
      </c>
      <c r="AY152" s="51">
        <f t="shared" si="611"/>
        <v>0</v>
      </c>
      <c r="AZ152" s="51">
        <f t="shared" si="611"/>
        <v>0</v>
      </c>
      <c r="BA152" s="51">
        <f t="shared" si="612"/>
        <v>0</v>
      </c>
      <c r="BB152" s="51">
        <f t="shared" si="612"/>
        <v>0</v>
      </c>
      <c r="BC152" s="51">
        <f t="shared" si="612"/>
        <v>0</v>
      </c>
      <c r="BD152" s="51">
        <f t="shared" si="612"/>
        <v>0</v>
      </c>
      <c r="BE152" s="51">
        <f t="shared" si="612"/>
        <v>0</v>
      </c>
      <c r="BF152" s="51">
        <f t="shared" si="612"/>
        <v>0</v>
      </c>
      <c r="BG152" s="51">
        <f t="shared" si="612"/>
        <v>0</v>
      </c>
      <c r="BH152" s="51">
        <f t="shared" si="612"/>
        <v>0</v>
      </c>
      <c r="BI152" s="51">
        <f t="shared" si="612"/>
        <v>0</v>
      </c>
      <c r="BJ152" s="51">
        <f t="shared" si="612"/>
        <v>0</v>
      </c>
      <c r="BK152" s="51">
        <f t="shared" si="613"/>
        <v>0</v>
      </c>
      <c r="BL152" s="51">
        <f t="shared" si="613"/>
        <v>0</v>
      </c>
      <c r="BM152" s="51">
        <f t="shared" si="613"/>
        <v>0</v>
      </c>
      <c r="BN152" s="51">
        <f t="shared" si="613"/>
        <v>0</v>
      </c>
      <c r="BO152" s="51">
        <f t="shared" si="613"/>
        <v>0</v>
      </c>
      <c r="BP152" s="51">
        <f t="shared" si="613"/>
        <v>0</v>
      </c>
      <c r="BQ152" s="51">
        <f t="shared" si="613"/>
        <v>0</v>
      </c>
      <c r="BR152" s="51">
        <f t="shared" si="613"/>
        <v>0</v>
      </c>
      <c r="BS152" s="51">
        <f t="shared" si="613"/>
        <v>0</v>
      </c>
      <c r="BT152" s="51">
        <f t="shared" si="613"/>
        <v>0</v>
      </c>
      <c r="BU152" s="51">
        <f t="shared" si="614"/>
        <v>0</v>
      </c>
      <c r="BV152" s="51">
        <f t="shared" si="614"/>
        <v>0</v>
      </c>
      <c r="BW152" s="51">
        <f t="shared" si="614"/>
        <v>0</v>
      </c>
      <c r="BX152" s="51">
        <f t="shared" si="614"/>
        <v>0</v>
      </c>
      <c r="BY152" s="51">
        <f t="shared" si="614"/>
        <v>0</v>
      </c>
      <c r="BZ152" s="51">
        <f t="shared" si="614"/>
        <v>0</v>
      </c>
      <c r="CA152" s="51">
        <f t="shared" si="614"/>
        <v>0</v>
      </c>
      <c r="CB152" s="51">
        <f t="shared" si="614"/>
        <v>0</v>
      </c>
      <c r="CC152" s="51">
        <f t="shared" si="614"/>
        <v>0</v>
      </c>
      <c r="CD152" s="51">
        <f t="shared" si="614"/>
        <v>0</v>
      </c>
      <c r="CE152" s="51">
        <f t="shared" si="615"/>
        <v>0</v>
      </c>
      <c r="CF152" s="51">
        <f t="shared" si="615"/>
        <v>0</v>
      </c>
      <c r="CG152" s="51">
        <f t="shared" si="615"/>
        <v>0</v>
      </c>
      <c r="CH152" s="51">
        <f t="shared" si="615"/>
        <v>0</v>
      </c>
      <c r="CI152" s="51">
        <f t="shared" si="615"/>
        <v>0</v>
      </c>
      <c r="CJ152" s="51">
        <f t="shared" si="615"/>
        <v>0</v>
      </c>
      <c r="CK152" s="51">
        <f t="shared" si="615"/>
        <v>0</v>
      </c>
      <c r="CL152" s="51">
        <f t="shared" si="615"/>
        <v>0</v>
      </c>
      <c r="CM152" s="51">
        <f t="shared" si="615"/>
        <v>0</v>
      </c>
      <c r="CN152" s="51">
        <f t="shared" si="615"/>
        <v>0</v>
      </c>
      <c r="CO152" s="51">
        <f t="shared" si="616"/>
        <v>0</v>
      </c>
      <c r="CP152" s="51">
        <f t="shared" si="616"/>
        <v>0</v>
      </c>
      <c r="CQ152" s="51">
        <f t="shared" si="616"/>
        <v>0</v>
      </c>
      <c r="CR152" s="51">
        <f t="shared" si="616"/>
        <v>0</v>
      </c>
      <c r="CS152" s="51">
        <f t="shared" si="616"/>
        <v>0</v>
      </c>
      <c r="CT152" s="51">
        <f t="shared" si="616"/>
        <v>0</v>
      </c>
      <c r="CU152" s="51">
        <f t="shared" si="616"/>
        <v>0</v>
      </c>
      <c r="CV152" s="51">
        <f t="shared" si="616"/>
        <v>0</v>
      </c>
      <c r="CW152" s="51">
        <f t="shared" si="616"/>
        <v>0</v>
      </c>
      <c r="CX152" s="51">
        <f t="shared" si="616"/>
        <v>0</v>
      </c>
      <c r="CY152" s="51">
        <f t="shared" si="617"/>
        <v>0</v>
      </c>
      <c r="CZ152" s="51">
        <f t="shared" si="617"/>
        <v>0</v>
      </c>
      <c r="DA152" s="51">
        <f t="shared" si="617"/>
        <v>0</v>
      </c>
      <c r="DB152" s="51">
        <f t="shared" si="617"/>
        <v>0</v>
      </c>
      <c r="DC152" s="51">
        <f t="shared" si="617"/>
        <v>0</v>
      </c>
      <c r="DD152" s="51">
        <f t="shared" si="617"/>
        <v>0</v>
      </c>
      <c r="DE152" s="51">
        <f t="shared" si="617"/>
        <v>0</v>
      </c>
      <c r="DF152" s="51">
        <f t="shared" si="617"/>
        <v>0</v>
      </c>
      <c r="DG152" s="51">
        <f t="shared" si="617"/>
        <v>0</v>
      </c>
      <c r="DH152" s="51">
        <f t="shared" si="617"/>
        <v>0</v>
      </c>
      <c r="DI152" s="51">
        <f t="shared" si="618"/>
        <v>0</v>
      </c>
      <c r="DJ152" s="51">
        <f t="shared" si="618"/>
        <v>0</v>
      </c>
      <c r="DK152" s="51">
        <f t="shared" si="618"/>
        <v>0</v>
      </c>
      <c r="DL152" s="51">
        <f t="shared" si="618"/>
        <v>0</v>
      </c>
      <c r="DM152" s="51">
        <f t="shared" si="618"/>
        <v>0</v>
      </c>
      <c r="DN152" s="51">
        <f t="shared" si="618"/>
        <v>0</v>
      </c>
      <c r="DO152" s="51">
        <f t="shared" si="618"/>
        <v>0</v>
      </c>
      <c r="DP152" s="51">
        <f t="shared" si="618"/>
        <v>0</v>
      </c>
      <c r="DQ152" s="51">
        <f t="shared" si="618"/>
        <v>0</v>
      </c>
      <c r="DR152" s="51">
        <f t="shared" si="618"/>
        <v>0</v>
      </c>
      <c r="DS152" s="51">
        <f t="shared" si="619"/>
        <v>0</v>
      </c>
      <c r="DT152" s="51">
        <f t="shared" si="619"/>
        <v>0</v>
      </c>
      <c r="DU152" s="51">
        <f t="shared" si="619"/>
        <v>0</v>
      </c>
      <c r="DV152" s="51">
        <f t="shared" si="619"/>
        <v>0</v>
      </c>
      <c r="DW152" s="51">
        <f t="shared" si="619"/>
        <v>0</v>
      </c>
      <c r="DX152" s="51">
        <f t="shared" si="619"/>
        <v>0</v>
      </c>
      <c r="DY152" s="51">
        <f t="shared" si="619"/>
        <v>0</v>
      </c>
      <c r="DZ152" s="51">
        <f t="shared" si="619"/>
        <v>0</v>
      </c>
      <c r="EA152" s="51">
        <f t="shared" si="619"/>
        <v>0</v>
      </c>
      <c r="EB152" s="51">
        <f t="shared" si="619"/>
        <v>0</v>
      </c>
      <c r="EC152" s="51">
        <f t="shared" si="620"/>
        <v>0</v>
      </c>
      <c r="ED152" s="51">
        <f t="shared" si="620"/>
        <v>0</v>
      </c>
      <c r="EE152" s="51">
        <f t="shared" si="620"/>
        <v>0</v>
      </c>
      <c r="EF152" s="51">
        <f t="shared" si="620"/>
        <v>0</v>
      </c>
      <c r="EG152" s="51">
        <f t="shared" si="620"/>
        <v>0</v>
      </c>
      <c r="EH152" s="51">
        <f t="shared" si="620"/>
        <v>0</v>
      </c>
      <c r="EI152" s="51">
        <f t="shared" si="620"/>
        <v>0</v>
      </c>
      <c r="EJ152" s="51">
        <f t="shared" si="620"/>
        <v>0</v>
      </c>
      <c r="EK152" s="51">
        <f t="shared" si="620"/>
        <v>0</v>
      </c>
      <c r="EL152" s="51">
        <f t="shared" si="620"/>
        <v>0</v>
      </c>
      <c r="EM152" s="51">
        <f t="shared" si="621"/>
        <v>0</v>
      </c>
      <c r="EN152" s="51">
        <f t="shared" si="621"/>
        <v>0</v>
      </c>
      <c r="EO152" s="51">
        <f t="shared" si="621"/>
        <v>0</v>
      </c>
      <c r="EP152" s="51">
        <f t="shared" si="621"/>
        <v>0</v>
      </c>
      <c r="EQ152" s="51">
        <f t="shared" si="621"/>
        <v>0</v>
      </c>
      <c r="ER152" s="51">
        <f t="shared" si="621"/>
        <v>0</v>
      </c>
      <c r="ES152" s="51">
        <f t="shared" si="621"/>
        <v>0</v>
      </c>
      <c r="ET152" s="51">
        <f t="shared" si="621"/>
        <v>0</v>
      </c>
      <c r="EU152" s="51">
        <f t="shared" si="621"/>
        <v>0</v>
      </c>
      <c r="EV152" s="51">
        <f t="shared" si="621"/>
        <v>0</v>
      </c>
      <c r="EW152" s="51">
        <f t="shared" si="622"/>
        <v>0</v>
      </c>
      <c r="EX152" s="51">
        <f t="shared" si="622"/>
        <v>0</v>
      </c>
      <c r="EY152" s="51">
        <f t="shared" si="622"/>
        <v>0</v>
      </c>
      <c r="EZ152" s="51">
        <f t="shared" si="622"/>
        <v>0</v>
      </c>
      <c r="FA152" s="51">
        <f t="shared" si="622"/>
        <v>0</v>
      </c>
      <c r="FB152" s="51">
        <f t="shared" si="622"/>
        <v>0</v>
      </c>
      <c r="FC152" s="51">
        <f t="shared" si="622"/>
        <v>0</v>
      </c>
      <c r="FD152" s="51">
        <f t="shared" si="622"/>
        <v>0</v>
      </c>
      <c r="FE152" s="51">
        <f t="shared" si="622"/>
        <v>1.4372901692793086E-5</v>
      </c>
      <c r="FF152" s="51">
        <f t="shared" si="622"/>
        <v>2.7857067307628778E-5</v>
      </c>
      <c r="FG152" s="51">
        <f t="shared" si="623"/>
        <v>4.1075027703360157E-5</v>
      </c>
      <c r="FH152" s="51">
        <f t="shared" si="623"/>
        <v>5.9699549011322866E-5</v>
      </c>
      <c r="FI152" s="51">
        <f t="shared" si="623"/>
        <v>8.7540741517313391E-5</v>
      </c>
      <c r="FJ152" s="51">
        <f t="shared" si="623"/>
        <v>1.2837388479443857E-4</v>
      </c>
      <c r="FK152" s="51">
        <f t="shared" si="623"/>
        <v>1.8776725283595457E-4</v>
      </c>
      <c r="FL152" s="51">
        <f t="shared" si="623"/>
        <v>2.7490993918839258E-4</v>
      </c>
      <c r="FM152" s="51">
        <f t="shared" si="623"/>
        <v>4.0443968208431289E-4</v>
      </c>
      <c r="FN152" s="51">
        <f t="shared" si="623"/>
        <v>5.9827068957529241E-4</v>
      </c>
      <c r="FO152" s="51">
        <f t="shared" si="623"/>
        <v>8.8742146466493359E-4</v>
      </c>
      <c r="FP152" s="51">
        <f t="shared" si="623"/>
        <v>1.3138426304416823E-3</v>
      </c>
      <c r="FQ152" s="51">
        <f t="shared" si="624"/>
        <v>1.9322447552118155E-3</v>
      </c>
      <c r="FR152" s="51">
        <f t="shared" si="624"/>
        <v>2.9578823769679957E-3</v>
      </c>
      <c r="FS152" s="51">
        <f t="shared" si="624"/>
        <v>4.3725776573519236E-3</v>
      </c>
      <c r="FT152" s="51">
        <f t="shared" si="624"/>
        <v>5.6037913669719245E-3</v>
      </c>
      <c r="FU152" s="51">
        <f t="shared" si="624"/>
        <v>6.0067150249743864E-3</v>
      </c>
      <c r="FV152" s="51">
        <f t="shared" si="624"/>
        <v>5.0334268353983951E-3</v>
      </c>
      <c r="FW152" s="51">
        <f t="shared" si="624"/>
        <v>2.648818732339102E-3</v>
      </c>
      <c r="FX152" s="51">
        <f t="shared" si="624"/>
        <v>7.6072713075802073E-4</v>
      </c>
      <c r="FY152" s="51">
        <f t="shared" si="624"/>
        <v>0</v>
      </c>
      <c r="FZ152" s="51">
        <f t="shared" si="624"/>
        <v>0</v>
      </c>
      <c r="GA152" s="51">
        <f t="shared" si="625"/>
        <v>0</v>
      </c>
      <c r="GB152" s="51">
        <f t="shared" si="625"/>
        <v>0</v>
      </c>
      <c r="GC152" s="51">
        <f t="shared" si="625"/>
        <v>0</v>
      </c>
      <c r="GD152" s="51">
        <f t="shared" si="625"/>
        <v>0</v>
      </c>
      <c r="GE152" s="51">
        <f t="shared" si="625"/>
        <v>0</v>
      </c>
      <c r="GF152" s="51">
        <f t="shared" si="625"/>
        <v>0</v>
      </c>
      <c r="GG152" s="51">
        <f t="shared" si="625"/>
        <v>0</v>
      </c>
      <c r="GH152" s="51">
        <f t="shared" si="625"/>
        <v>0</v>
      </c>
      <c r="GI152" s="51">
        <f t="shared" si="625"/>
        <v>0</v>
      </c>
      <c r="GJ152" s="51">
        <f t="shared" si="625"/>
        <v>0</v>
      </c>
      <c r="GK152" s="51">
        <f t="shared" si="626"/>
        <v>0</v>
      </c>
      <c r="GL152" s="51">
        <f t="shared" si="626"/>
        <v>0</v>
      </c>
      <c r="GM152" s="51">
        <f t="shared" si="626"/>
        <v>0</v>
      </c>
      <c r="GN152" s="51">
        <f t="shared" si="626"/>
        <v>0</v>
      </c>
      <c r="GO152" s="51">
        <f t="shared" si="626"/>
        <v>0</v>
      </c>
      <c r="GP152" s="51">
        <f t="shared" si="626"/>
        <v>0</v>
      </c>
      <c r="GQ152" s="51">
        <f t="shared" si="626"/>
        <v>0</v>
      </c>
      <c r="GR152" s="51">
        <f t="shared" si="626"/>
        <v>0</v>
      </c>
      <c r="GS152" s="51">
        <f t="shared" si="626"/>
        <v>0</v>
      </c>
      <c r="GT152" s="51">
        <f t="shared" si="626"/>
        <v>0</v>
      </c>
      <c r="GU152" s="51">
        <f t="shared" si="627"/>
        <v>0</v>
      </c>
      <c r="GV152" s="51">
        <f t="shared" si="627"/>
        <v>0</v>
      </c>
      <c r="GW152" s="51">
        <f t="shared" si="627"/>
        <v>0</v>
      </c>
      <c r="GX152" s="51">
        <f t="shared" si="627"/>
        <v>0</v>
      </c>
      <c r="GY152" s="51">
        <f t="shared" si="627"/>
        <v>0</v>
      </c>
      <c r="GZ152" s="51">
        <f t="shared" si="627"/>
        <v>0</v>
      </c>
      <c r="HA152" s="51">
        <f t="shared" si="627"/>
        <v>0</v>
      </c>
      <c r="HB152" s="51">
        <f t="shared" si="627"/>
        <v>0</v>
      </c>
      <c r="HC152" s="51">
        <f t="shared" si="627"/>
        <v>0</v>
      </c>
      <c r="HD152" s="51">
        <f t="shared" si="627"/>
        <v>0</v>
      </c>
      <c r="HE152" s="51">
        <f t="shared" si="628"/>
        <v>0</v>
      </c>
      <c r="HF152" s="51">
        <f t="shared" si="628"/>
        <v>0</v>
      </c>
      <c r="HG152" s="51">
        <f t="shared" si="628"/>
        <v>0</v>
      </c>
      <c r="HH152" s="51">
        <f t="shared" si="628"/>
        <v>0</v>
      </c>
      <c r="HI152" s="51">
        <f t="shared" si="628"/>
        <v>0</v>
      </c>
      <c r="HJ152" s="51">
        <f t="shared" si="628"/>
        <v>0</v>
      </c>
      <c r="HK152" s="51">
        <f t="shared" si="628"/>
        <v>0</v>
      </c>
      <c r="HL152" s="51">
        <f t="shared" si="628"/>
        <v>0</v>
      </c>
      <c r="HM152" s="51">
        <f t="shared" si="628"/>
        <v>0</v>
      </c>
      <c r="HN152" s="51">
        <f t="shared" si="628"/>
        <v>0</v>
      </c>
      <c r="HO152" s="51">
        <f t="shared" si="628"/>
        <v>0</v>
      </c>
      <c r="HP152" s="51">
        <f t="shared" si="628"/>
        <v>0</v>
      </c>
      <c r="HR152" s="46">
        <v>149</v>
      </c>
      <c r="HS152" s="49">
        <f t="shared" si="566"/>
        <v>745</v>
      </c>
      <c r="HT152" s="52" t="str">
        <f t="shared" si="567"/>
        <v/>
      </c>
      <c r="HU152" s="63">
        <f t="shared" si="568"/>
        <v>0</v>
      </c>
      <c r="HV152" s="50">
        <f t="shared" si="609"/>
        <v>0</v>
      </c>
      <c r="HW152" s="50" t="str">
        <f t="shared" si="562"/>
        <v>12:25</v>
      </c>
      <c r="HX152" s="50">
        <v>0</v>
      </c>
      <c r="HY152" s="62">
        <f>HY151+HX152*Escenario1!$D$15*0.06</f>
        <v>468.72665229745769</v>
      </c>
      <c r="HZ152" s="50">
        <f t="shared" si="569"/>
        <v>0</v>
      </c>
      <c r="IA152" s="64">
        <f>IA151+HZ152*Escenario1!$D$15*0.06</f>
        <v>258.16395932323189</v>
      </c>
      <c r="IB152" s="54"/>
      <c r="IC152" s="47">
        <v>150</v>
      </c>
      <c r="ID152" s="48">
        <f t="shared" si="563"/>
        <v>0</v>
      </c>
      <c r="IE152" s="48">
        <f t="shared" si="629"/>
        <v>0</v>
      </c>
      <c r="IF152" s="48">
        <f t="shared" si="629"/>
        <v>0</v>
      </c>
      <c r="IG152" s="48">
        <f t="shared" si="629"/>
        <v>0</v>
      </c>
      <c r="IH152" s="48">
        <f t="shared" si="629"/>
        <v>0</v>
      </c>
      <c r="II152" s="48">
        <f t="shared" si="629"/>
        <v>0</v>
      </c>
      <c r="IJ152" s="48">
        <f t="shared" si="629"/>
        <v>0</v>
      </c>
      <c r="IK152" s="48">
        <f t="shared" si="629"/>
        <v>0</v>
      </c>
      <c r="IL152" s="48">
        <f t="shared" si="629"/>
        <v>0</v>
      </c>
      <c r="IM152" s="48">
        <f t="shared" si="629"/>
        <v>0</v>
      </c>
      <c r="IN152" s="48">
        <f t="shared" si="629"/>
        <v>0</v>
      </c>
      <c r="IO152" s="48">
        <f t="shared" si="630"/>
        <v>0</v>
      </c>
      <c r="IP152" s="48">
        <f t="shared" si="630"/>
        <v>0</v>
      </c>
      <c r="IQ152" s="48">
        <f t="shared" si="630"/>
        <v>0</v>
      </c>
      <c r="IR152" s="48">
        <f t="shared" si="630"/>
        <v>0</v>
      </c>
      <c r="IS152" s="48">
        <f t="shared" si="630"/>
        <v>0</v>
      </c>
      <c r="IT152" s="48">
        <f t="shared" si="630"/>
        <v>0</v>
      </c>
      <c r="IU152" s="48">
        <f t="shared" si="630"/>
        <v>0</v>
      </c>
      <c r="IV152" s="48">
        <f t="shared" si="630"/>
        <v>0</v>
      </c>
      <c r="IW152" s="48">
        <f t="shared" si="630"/>
        <v>0</v>
      </c>
      <c r="IX152" s="48">
        <f t="shared" si="630"/>
        <v>0</v>
      </c>
      <c r="IY152" s="48">
        <f t="shared" si="631"/>
        <v>0</v>
      </c>
      <c r="IZ152" s="48">
        <f t="shared" si="631"/>
        <v>0</v>
      </c>
      <c r="JA152" s="48">
        <f t="shared" si="631"/>
        <v>0</v>
      </c>
      <c r="JB152" s="48">
        <f t="shared" si="631"/>
        <v>0</v>
      </c>
      <c r="JC152" s="48">
        <f t="shared" si="631"/>
        <v>0</v>
      </c>
      <c r="JD152" s="48">
        <f t="shared" si="631"/>
        <v>0</v>
      </c>
      <c r="JE152" s="48">
        <f t="shared" si="631"/>
        <v>0</v>
      </c>
      <c r="JF152" s="48">
        <f t="shared" si="631"/>
        <v>0</v>
      </c>
      <c r="JG152" s="48">
        <f t="shared" si="631"/>
        <v>0</v>
      </c>
      <c r="JH152" s="48">
        <f t="shared" si="631"/>
        <v>0</v>
      </c>
      <c r="JI152" s="48">
        <f t="shared" si="632"/>
        <v>0</v>
      </c>
      <c r="JJ152" s="48">
        <f t="shared" si="632"/>
        <v>0</v>
      </c>
      <c r="JK152" s="48">
        <f t="shared" si="632"/>
        <v>0</v>
      </c>
      <c r="JL152" s="48">
        <f t="shared" si="632"/>
        <v>0</v>
      </c>
      <c r="JM152" s="48">
        <f t="shared" si="632"/>
        <v>0</v>
      </c>
      <c r="JN152" s="48">
        <f t="shared" si="632"/>
        <v>0</v>
      </c>
      <c r="JO152" s="48">
        <f t="shared" si="632"/>
        <v>0</v>
      </c>
      <c r="JP152" s="48">
        <f t="shared" si="632"/>
        <v>0</v>
      </c>
      <c r="JQ152" s="48">
        <f t="shared" si="632"/>
        <v>0</v>
      </c>
      <c r="JR152" s="48">
        <f t="shared" si="632"/>
        <v>0</v>
      </c>
      <c r="JS152" s="48">
        <f t="shared" si="633"/>
        <v>0</v>
      </c>
      <c r="JT152" s="48">
        <f t="shared" si="633"/>
        <v>0</v>
      </c>
      <c r="JU152" s="48">
        <f t="shared" si="633"/>
        <v>0</v>
      </c>
      <c r="JV152" s="48">
        <f t="shared" si="633"/>
        <v>0</v>
      </c>
      <c r="JW152" s="48">
        <f t="shared" si="633"/>
        <v>0</v>
      </c>
      <c r="JX152" s="48">
        <f t="shared" si="633"/>
        <v>0</v>
      </c>
      <c r="JY152" s="48">
        <f t="shared" si="633"/>
        <v>0</v>
      </c>
      <c r="JZ152" s="48">
        <f t="shared" si="633"/>
        <v>0</v>
      </c>
      <c r="KA152" s="48">
        <f t="shared" si="633"/>
        <v>0</v>
      </c>
      <c r="KB152" s="48">
        <f t="shared" si="633"/>
        <v>0</v>
      </c>
      <c r="KC152" s="48">
        <f t="shared" si="634"/>
        <v>0</v>
      </c>
      <c r="KD152" s="48">
        <f t="shared" si="634"/>
        <v>0</v>
      </c>
      <c r="KE152" s="48">
        <f t="shared" si="634"/>
        <v>0</v>
      </c>
      <c r="KF152" s="48">
        <f t="shared" si="634"/>
        <v>0</v>
      </c>
      <c r="KG152" s="48">
        <f t="shared" si="634"/>
        <v>0</v>
      </c>
      <c r="KH152" s="48">
        <f t="shared" si="634"/>
        <v>0</v>
      </c>
      <c r="KI152" s="48">
        <f t="shared" si="634"/>
        <v>0</v>
      </c>
      <c r="KJ152" s="48">
        <f t="shared" si="634"/>
        <v>0</v>
      </c>
      <c r="KK152" s="48">
        <f t="shared" si="634"/>
        <v>0</v>
      </c>
      <c r="KL152" s="48">
        <f t="shared" si="634"/>
        <v>0</v>
      </c>
      <c r="KM152" s="48">
        <f t="shared" si="635"/>
        <v>0</v>
      </c>
      <c r="KN152" s="48">
        <f t="shared" si="635"/>
        <v>0</v>
      </c>
      <c r="KO152" s="48">
        <f t="shared" si="635"/>
        <v>0</v>
      </c>
      <c r="KP152" s="48">
        <f t="shared" si="635"/>
        <v>0</v>
      </c>
      <c r="KQ152" s="48">
        <f t="shared" si="635"/>
        <v>0</v>
      </c>
      <c r="KR152" s="48">
        <f t="shared" si="635"/>
        <v>0</v>
      </c>
      <c r="KS152" s="48">
        <f t="shared" si="635"/>
        <v>0</v>
      </c>
      <c r="KT152" s="48">
        <f t="shared" si="635"/>
        <v>0</v>
      </c>
      <c r="KU152" s="48">
        <f t="shared" si="635"/>
        <v>0</v>
      </c>
      <c r="KV152" s="48">
        <f t="shared" si="635"/>
        <v>0</v>
      </c>
      <c r="KW152" s="48">
        <f t="shared" si="636"/>
        <v>0</v>
      </c>
      <c r="KX152" s="48">
        <f t="shared" si="636"/>
        <v>0</v>
      </c>
      <c r="KY152" s="48">
        <f t="shared" si="636"/>
        <v>0</v>
      </c>
      <c r="KZ152" s="48">
        <f t="shared" si="636"/>
        <v>0</v>
      </c>
      <c r="LA152" s="48">
        <f t="shared" si="636"/>
        <v>0</v>
      </c>
      <c r="LB152" s="48">
        <f t="shared" si="636"/>
        <v>0</v>
      </c>
      <c r="LC152" s="48">
        <f t="shared" si="636"/>
        <v>0</v>
      </c>
      <c r="LD152" s="48">
        <f t="shared" si="636"/>
        <v>0</v>
      </c>
      <c r="LE152" s="48">
        <f t="shared" si="636"/>
        <v>0</v>
      </c>
      <c r="LF152" s="48">
        <f t="shared" si="636"/>
        <v>0</v>
      </c>
      <c r="LG152" s="48">
        <f t="shared" si="637"/>
        <v>0</v>
      </c>
      <c r="LH152" s="48">
        <f t="shared" si="637"/>
        <v>0</v>
      </c>
      <c r="LI152" s="48">
        <f t="shared" si="637"/>
        <v>0</v>
      </c>
      <c r="LJ152" s="48">
        <f t="shared" si="637"/>
        <v>0</v>
      </c>
      <c r="LK152" s="48">
        <f t="shared" si="637"/>
        <v>0</v>
      </c>
      <c r="LL152" s="48">
        <f t="shared" si="637"/>
        <v>0</v>
      </c>
      <c r="LM152" s="48">
        <f t="shared" si="637"/>
        <v>0</v>
      </c>
      <c r="LN152" s="48">
        <f t="shared" si="637"/>
        <v>0</v>
      </c>
      <c r="LO152" s="48">
        <f t="shared" si="637"/>
        <v>0</v>
      </c>
      <c r="LP152" s="48">
        <f t="shared" si="637"/>
        <v>0</v>
      </c>
      <c r="LQ152" s="48">
        <f t="shared" si="638"/>
        <v>0</v>
      </c>
      <c r="LR152" s="48">
        <f t="shared" si="638"/>
        <v>0</v>
      </c>
      <c r="LS152" s="48">
        <f t="shared" si="638"/>
        <v>0</v>
      </c>
      <c r="LT152" s="48">
        <f t="shared" si="638"/>
        <v>0</v>
      </c>
      <c r="LU152" s="48">
        <f t="shared" si="638"/>
        <v>0</v>
      </c>
      <c r="LV152" s="48">
        <f t="shared" si="638"/>
        <v>0</v>
      </c>
      <c r="LW152" s="48">
        <f t="shared" si="638"/>
        <v>0</v>
      </c>
      <c r="LX152" s="48">
        <f t="shared" si="638"/>
        <v>0</v>
      </c>
      <c r="LY152" s="48">
        <f t="shared" si="638"/>
        <v>0</v>
      </c>
      <c r="LZ152" s="48">
        <f t="shared" si="638"/>
        <v>0</v>
      </c>
      <c r="MA152" s="48">
        <f t="shared" si="639"/>
        <v>0</v>
      </c>
      <c r="MB152" s="48">
        <f t="shared" si="639"/>
        <v>0</v>
      </c>
      <c r="MC152" s="48">
        <f t="shared" si="639"/>
        <v>0</v>
      </c>
      <c r="MD152" s="48">
        <f t="shared" si="639"/>
        <v>0</v>
      </c>
      <c r="ME152" s="48">
        <f t="shared" si="639"/>
        <v>0</v>
      </c>
      <c r="MF152" s="48">
        <f t="shared" si="639"/>
        <v>0</v>
      </c>
      <c r="MG152" s="48">
        <f t="shared" si="639"/>
        <v>0</v>
      </c>
      <c r="MH152" s="48">
        <f t="shared" si="639"/>
        <v>0</v>
      </c>
      <c r="MI152" s="48">
        <f t="shared" si="639"/>
        <v>0</v>
      </c>
      <c r="MJ152" s="48">
        <f t="shared" si="639"/>
        <v>0</v>
      </c>
      <c r="MK152" s="48">
        <f t="shared" si="640"/>
        <v>0</v>
      </c>
      <c r="ML152" s="48">
        <f t="shared" si="640"/>
        <v>0</v>
      </c>
      <c r="MM152" s="48">
        <f t="shared" si="640"/>
        <v>0</v>
      </c>
      <c r="MN152" s="48">
        <f t="shared" si="640"/>
        <v>0</v>
      </c>
      <c r="MO152" s="48">
        <f t="shared" si="640"/>
        <v>0</v>
      </c>
      <c r="MP152" s="48">
        <f t="shared" si="640"/>
        <v>0</v>
      </c>
      <c r="MQ152" s="48">
        <f t="shared" si="640"/>
        <v>0</v>
      </c>
      <c r="MR152" s="48">
        <f t="shared" si="640"/>
        <v>0</v>
      </c>
      <c r="MS152" s="48">
        <f t="shared" si="640"/>
        <v>0</v>
      </c>
      <c r="MT152" s="48">
        <f t="shared" si="640"/>
        <v>0</v>
      </c>
      <c r="MU152" s="48">
        <f t="shared" si="641"/>
        <v>0</v>
      </c>
      <c r="MV152" s="48">
        <f t="shared" si="641"/>
        <v>0</v>
      </c>
      <c r="MW152" s="48">
        <f t="shared" si="641"/>
        <v>0</v>
      </c>
      <c r="MX152" s="48">
        <f t="shared" si="641"/>
        <v>0</v>
      </c>
      <c r="MY152" s="48">
        <f t="shared" si="641"/>
        <v>0</v>
      </c>
      <c r="MZ152" s="48">
        <f t="shared" si="641"/>
        <v>0</v>
      </c>
      <c r="NA152" s="48">
        <f t="shared" si="641"/>
        <v>0</v>
      </c>
      <c r="NB152" s="48">
        <f t="shared" si="641"/>
        <v>0</v>
      </c>
      <c r="NC152" s="48">
        <f t="shared" si="641"/>
        <v>0</v>
      </c>
      <c r="ND152" s="48">
        <f t="shared" si="641"/>
        <v>0</v>
      </c>
      <c r="NE152" s="48">
        <f t="shared" si="642"/>
        <v>0</v>
      </c>
      <c r="NF152" s="48">
        <f t="shared" si="642"/>
        <v>0</v>
      </c>
      <c r="NG152" s="48">
        <f t="shared" si="642"/>
        <v>0</v>
      </c>
      <c r="NH152" s="48">
        <f t="shared" si="642"/>
        <v>0</v>
      </c>
      <c r="NI152" s="48">
        <f t="shared" si="642"/>
        <v>0</v>
      </c>
      <c r="NJ152" s="48">
        <f t="shared" si="642"/>
        <v>0</v>
      </c>
      <c r="NK152" s="48">
        <f t="shared" si="642"/>
        <v>0</v>
      </c>
      <c r="NL152" s="48">
        <f t="shared" si="642"/>
        <v>0</v>
      </c>
      <c r="NM152" s="48">
        <f t="shared" si="642"/>
        <v>0</v>
      </c>
      <c r="NN152" s="48">
        <f t="shared" si="642"/>
        <v>4.4751983576649488E-5</v>
      </c>
      <c r="NO152" s="48">
        <f t="shared" si="643"/>
        <v>1.1151658490373781E-4</v>
      </c>
      <c r="NP152" s="48">
        <f t="shared" si="643"/>
        <v>2.5595687974807398E-4</v>
      </c>
      <c r="NQ152" s="48">
        <f t="shared" si="643"/>
        <v>5.8604981628922268E-4</v>
      </c>
      <c r="NR152" s="48">
        <f t="shared" si="643"/>
        <v>1.3658629589843377E-3</v>
      </c>
      <c r="NS152" s="48">
        <f t="shared" si="643"/>
        <v>3.2093238342923826E-3</v>
      </c>
      <c r="NT152" s="48">
        <f t="shared" si="643"/>
        <v>7.8504339864859992E-3</v>
      </c>
      <c r="NU152" s="48">
        <f t="shared" si="643"/>
        <v>1.2976985830460603E-2</v>
      </c>
      <c r="NV152" s="48">
        <f t="shared" si="643"/>
        <v>6.7154609757989992E-3</v>
      </c>
      <c r="NW152" s="48">
        <f t="shared" si="643"/>
        <v>0</v>
      </c>
      <c r="NX152" s="48">
        <f t="shared" si="643"/>
        <v>0</v>
      </c>
      <c r="NY152" s="48">
        <f t="shared" si="644"/>
        <v>0</v>
      </c>
      <c r="NZ152" s="48">
        <f t="shared" si="644"/>
        <v>0</v>
      </c>
      <c r="OA152" s="48">
        <f t="shared" si="644"/>
        <v>0</v>
      </c>
      <c r="OB152" s="48">
        <f t="shared" si="644"/>
        <v>0</v>
      </c>
      <c r="OC152" s="48">
        <f t="shared" si="644"/>
        <v>0</v>
      </c>
      <c r="OD152" s="48">
        <f t="shared" si="644"/>
        <v>0</v>
      </c>
      <c r="OE152" s="48">
        <f t="shared" si="644"/>
        <v>0</v>
      </c>
      <c r="OF152" s="48">
        <f t="shared" si="644"/>
        <v>0</v>
      </c>
      <c r="OG152" s="48">
        <f t="shared" si="644"/>
        <v>0</v>
      </c>
      <c r="OH152" s="48">
        <f t="shared" si="644"/>
        <v>0</v>
      </c>
      <c r="OI152" s="48">
        <f t="shared" si="645"/>
        <v>0</v>
      </c>
      <c r="OJ152" s="48">
        <f t="shared" si="645"/>
        <v>0</v>
      </c>
      <c r="OK152" s="48">
        <f t="shared" si="645"/>
        <v>0</v>
      </c>
      <c r="OL152" s="48">
        <f t="shared" si="645"/>
        <v>0</v>
      </c>
      <c r="OM152" s="48">
        <f t="shared" si="645"/>
        <v>0</v>
      </c>
      <c r="ON152" s="48">
        <f t="shared" si="645"/>
        <v>0</v>
      </c>
      <c r="OO152" s="48">
        <f t="shared" si="645"/>
        <v>0</v>
      </c>
      <c r="OP152" s="48">
        <f t="shared" si="645"/>
        <v>0</v>
      </c>
      <c r="OQ152" s="48">
        <f t="shared" si="645"/>
        <v>0</v>
      </c>
      <c r="OR152" s="48">
        <f t="shared" si="645"/>
        <v>0</v>
      </c>
      <c r="OS152" s="48">
        <f t="shared" si="646"/>
        <v>0</v>
      </c>
      <c r="OT152" s="48">
        <f t="shared" si="646"/>
        <v>0</v>
      </c>
      <c r="OU152" s="48">
        <f t="shared" si="646"/>
        <v>0</v>
      </c>
      <c r="OV152" s="48">
        <f t="shared" si="646"/>
        <v>0</v>
      </c>
      <c r="OW152" s="48">
        <f t="shared" si="646"/>
        <v>0</v>
      </c>
      <c r="OX152" s="48">
        <f t="shared" si="646"/>
        <v>0</v>
      </c>
      <c r="OY152" s="48">
        <f t="shared" si="646"/>
        <v>0</v>
      </c>
      <c r="OZ152" s="48">
        <f t="shared" si="646"/>
        <v>0</v>
      </c>
      <c r="PA152" s="48">
        <f t="shared" si="646"/>
        <v>0</v>
      </c>
      <c r="PB152" s="48">
        <f t="shared" si="646"/>
        <v>0</v>
      </c>
      <c r="PC152" s="48">
        <f t="shared" si="647"/>
        <v>0</v>
      </c>
      <c r="PD152" s="48">
        <f t="shared" si="647"/>
        <v>0</v>
      </c>
      <c r="PE152" s="48">
        <f t="shared" si="647"/>
        <v>0</v>
      </c>
      <c r="PF152" s="48">
        <f t="shared" si="647"/>
        <v>0</v>
      </c>
      <c r="PG152" s="48">
        <f t="shared" si="647"/>
        <v>0</v>
      </c>
      <c r="PH152" s="48">
        <f t="shared" si="647"/>
        <v>0</v>
      </c>
      <c r="PI152" s="48">
        <f t="shared" si="647"/>
        <v>0</v>
      </c>
      <c r="PJ152" s="48">
        <f t="shared" si="647"/>
        <v>0</v>
      </c>
      <c r="PK152" s="48">
        <f t="shared" si="647"/>
        <v>0</v>
      </c>
      <c r="PL152" s="48">
        <f t="shared" si="647"/>
        <v>0</v>
      </c>
      <c r="PM152" s="48">
        <f t="shared" si="647"/>
        <v>0</v>
      </c>
      <c r="PN152" s="48">
        <f t="shared" si="647"/>
        <v>0</v>
      </c>
    </row>
    <row r="153" spans="1:430" x14ac:dyDescent="0.3">
      <c r="A153" s="67">
        <f>A152+Escenario1!$D$15</f>
        <v>135</v>
      </c>
      <c r="B153" s="20">
        <f>IF(HX30&lt;0,0,Escenario1!HX30)</f>
        <v>18.893311570166151</v>
      </c>
      <c r="C153" s="20">
        <f t="shared" si="558"/>
        <v>4.9395369003883145</v>
      </c>
      <c r="D153" s="20">
        <f t="shared" si="552"/>
        <v>5.6679934710498454</v>
      </c>
      <c r="E153" s="20">
        <f>ROUND(IF($A153=0,0,$D153+E152-IF($A152=0,0,L152*($A153-$A152)*0.06)),4)</f>
        <v>49.280999999999999</v>
      </c>
      <c r="F153" s="11" cm="1">
        <f t="array" ref="F153">INDEX($A$71:$A$75,MATCH(E153,$B$71:$B$75,1))+(E153-INDEX($B$71:$B$75,MATCH(E153,$B$71:$B$75,1)))*(INDEX($A$71:$A$75,MATCH(E153,$B$71:$B$75,1)+IF(E153&gt;MAX($B$71:$B$75),0,1))-INDEX($A$71:$A$75,MATCH(E153,$B$71:$B$75,1)+IF(E153&gt;MAX($B$71:$B$75),1,0)))/(INDEX($B$71:$B$75,MATCH(E153,$B$71:$B$75,1)+IF(E153&gt;MAX($B$71:$B$75),0,1))-INDEX($B$71:$B$75,MATCH(E153,$B$71:$B$75,1)+IF(E153&gt;MAX($B$71:$B$75),-1,0)))</f>
        <v>0.49281000000000003</v>
      </c>
      <c r="G153" s="59">
        <f t="shared" si="553"/>
        <v>35.717003272266659</v>
      </c>
      <c r="H153" s="59">
        <f t="shared" si="554"/>
        <v>0</v>
      </c>
      <c r="I153" s="59">
        <f t="shared" si="555"/>
        <v>0</v>
      </c>
      <c r="J153" s="20">
        <f t="shared" si="556"/>
        <v>35.717003272266659</v>
      </c>
      <c r="K153" s="20">
        <f>IF(OR($H$79&lt;=0,F153-$H$79&lt;=0),0,2/3*(0.602+0.0832*(F153-$H$79)/$H$79)*$I$79*SQRT(2*9.81)*(F153-$H$79+0.0012)^(3/2))*1000</f>
        <v>0</v>
      </c>
      <c r="L153" s="20">
        <f>IF((G153+H153+I153+K153)*($A154-$A153)*0.06&gt;E153,E153/($A154-$A153)/0.06,G153+H153+I153+K153)</f>
        <v>35.717003272266659</v>
      </c>
      <c r="M153" s="20">
        <f>IF(COUNT($A$126:$A153)&lt;MATCH($E$84,L$126:L$585,0),"",ROUND(L153,2))</f>
        <v>35.72</v>
      </c>
      <c r="N153" s="20">
        <f>IF($A153=0,0,$D153+N152-IF($A152=0,0,R152*($A153-$A152)*0.06))</f>
        <v>256.20485695008233</v>
      </c>
      <c r="O153" s="11" cm="1">
        <f t="array" ref="O153">INDEX($A$71:$A$75,MATCH(N153,$B$71:$B$75,1))+(N153-INDEX($B$71:$B$75,MATCH(N153,$B$71:$B$75,1)))*(INDEX($A$71:$A$75,MATCH(N153,$B$71:$B$75,1)+1)-INDEX($A$71:$A$75,MATCH(N153,$B$71:$B$75,1)))/(INDEX($B$71:$B$75,MATCH(N153,$B$71:$B$75,1)+1)-INDEX($B$71:$B$75,MATCH(N153,$B$71:$B$75,1)))</f>
        <v>2.5620485695008233</v>
      </c>
      <c r="P153" s="20" cm="1">
        <f t="array" ref="P153">INDEX(Curva_vortex[Caudal (L/s)],MATCH(O153,Curva_vortex[Altura lamina de agua H (m)],1))+(O153-INDEX(Curva_vortex[Altura lamina de agua H (m)],MATCH(O153,Curva_vortex[Altura lamina de agua H (m)],1)))*(INDEX(Curva_vortex[Caudal (L/s)],MATCH(O153,Curva_vortex[Altura lamina de agua H (m)],1)+IF(O153&gt;MAX(Curva_vortex[Altura lamina de agua H (m)]),0,1))-INDEX(Curva_vortex[Caudal (L/s)],MATCH(O153,Curva_vortex[Altura lamina de agua H (m)],1)+IF(O153&gt;MAX(Curva_vortex[Altura lamina de agua H (m)]),-1,0)))/(INDEX(Curva_vortex[Altura lamina de agua H (m)],MATCH(O153,Curva_vortex[Altura lamina de agua H (m)],1)+IF(O153&gt;MAX(Curva_vortex[Altura lamina de agua H (m)]),0,1))-INDEX(Curva_vortex[Altura lamina de agua H (m)],MATCH(O153,Curva_vortex[Altura lamina de agua H (m)],1)+IF(O153&gt;MAX(Curva_vortex[Altura lamina de agua H (m)]),-1,0)))</f>
        <v>25.620485695008227</v>
      </c>
      <c r="Q153" s="20">
        <f t="shared" si="557"/>
        <v>0</v>
      </c>
      <c r="R153" s="20" cm="1">
        <f t="array" ref="R153">INDEX(Curva_vortex[Caudal (L/s)],MATCH(O153,Curva_vortex[Altura lamina de agua H (m)],1))+(O153-INDEX(Curva_vortex[Altura lamina de agua H (m)],MATCH(O153,Curva_vortex[Altura lamina de agua H (m)],1)))*(INDEX(Curva_vortex[Caudal (L/s)],MATCH(O153,Curva_vortex[Altura lamina de agua H (m)],1)+IF(O153&gt;MAX(Curva_vortex[Altura lamina de agua H (m)]),0,1))-INDEX(Curva_vortex[Caudal (L/s)],MATCH(O153,Curva_vortex[Altura lamina de agua H (m)],1)+IF(O153&gt;MAX(Curva_vortex[Altura lamina de agua H (m)]),-1,0)))/(INDEX(Curva_vortex[Altura lamina de agua H (m)],MATCH(O153,Curva_vortex[Altura lamina de agua H (m)],1)+IF(O153&gt;MAX(Curva_vortex[Altura lamina de agua H (m)]),0,1))-INDEX(Curva_vortex[Altura lamina de agua H (m)],MATCH(O153,Curva_vortex[Altura lamina de agua H (m)],1)+IF(O153&gt;MAX(Curva_vortex[Altura lamina de agua H (m)]),-1,0)))+Q153</f>
        <v>25.620485695008227</v>
      </c>
      <c r="S153" s="20">
        <f>IF(COUNT($A$126:$A153)&lt;MATCH($E$117,R$126:R$585,0),"",ROUND(R153,2))</f>
        <v>25.62</v>
      </c>
      <c r="W153" s="46">
        <v>150</v>
      </c>
      <c r="X153" s="49">
        <f t="shared" si="564"/>
        <v>750</v>
      </c>
      <c r="Y153" s="52" t="str">
        <f t="shared" si="559"/>
        <v/>
      </c>
      <c r="Z153" s="63">
        <f t="shared" si="560"/>
        <v>0</v>
      </c>
      <c r="AA153" s="50">
        <f t="shared" si="608"/>
        <v>0</v>
      </c>
      <c r="AB153" s="50">
        <v>0</v>
      </c>
      <c r="AC153" s="62">
        <f t="shared" si="565"/>
        <v>211.7758949671387</v>
      </c>
      <c r="AD153" s="54"/>
      <c r="AE153" s="46">
        <v>151</v>
      </c>
      <c r="AF153" s="51">
        <f t="shared" si="561"/>
        <v>0</v>
      </c>
      <c r="AG153" s="51">
        <f t="shared" si="610"/>
        <v>0</v>
      </c>
      <c r="AH153" s="51">
        <f t="shared" si="610"/>
        <v>0</v>
      </c>
      <c r="AI153" s="51">
        <f t="shared" si="610"/>
        <v>0</v>
      </c>
      <c r="AJ153" s="51">
        <f t="shared" si="610"/>
        <v>0</v>
      </c>
      <c r="AK153" s="51">
        <f t="shared" si="610"/>
        <v>0</v>
      </c>
      <c r="AL153" s="51">
        <f t="shared" si="610"/>
        <v>0</v>
      </c>
      <c r="AM153" s="51">
        <f t="shared" si="610"/>
        <v>0</v>
      </c>
      <c r="AN153" s="51">
        <f t="shared" si="610"/>
        <v>0</v>
      </c>
      <c r="AO153" s="51">
        <f t="shared" si="610"/>
        <v>0</v>
      </c>
      <c r="AP153" s="51">
        <f t="shared" si="610"/>
        <v>0</v>
      </c>
      <c r="AQ153" s="51">
        <f t="shared" si="611"/>
        <v>0</v>
      </c>
      <c r="AR153" s="51">
        <f t="shared" si="611"/>
        <v>0</v>
      </c>
      <c r="AS153" s="51">
        <f t="shared" si="611"/>
        <v>0</v>
      </c>
      <c r="AT153" s="51">
        <f t="shared" si="611"/>
        <v>0</v>
      </c>
      <c r="AU153" s="51">
        <f t="shared" si="611"/>
        <v>0</v>
      </c>
      <c r="AV153" s="51">
        <f t="shared" si="611"/>
        <v>0</v>
      </c>
      <c r="AW153" s="51">
        <f t="shared" si="611"/>
        <v>0</v>
      </c>
      <c r="AX153" s="51">
        <f t="shared" si="611"/>
        <v>0</v>
      </c>
      <c r="AY153" s="51">
        <f t="shared" si="611"/>
        <v>0</v>
      </c>
      <c r="AZ153" s="51">
        <f t="shared" si="611"/>
        <v>0</v>
      </c>
      <c r="BA153" s="51">
        <f t="shared" si="612"/>
        <v>0</v>
      </c>
      <c r="BB153" s="51">
        <f t="shared" si="612"/>
        <v>0</v>
      </c>
      <c r="BC153" s="51">
        <f t="shared" si="612"/>
        <v>0</v>
      </c>
      <c r="BD153" s="51">
        <f t="shared" si="612"/>
        <v>0</v>
      </c>
      <c r="BE153" s="51">
        <f t="shared" si="612"/>
        <v>0</v>
      </c>
      <c r="BF153" s="51">
        <f t="shared" si="612"/>
        <v>0</v>
      </c>
      <c r="BG153" s="51">
        <f t="shared" si="612"/>
        <v>0</v>
      </c>
      <c r="BH153" s="51">
        <f t="shared" si="612"/>
        <v>0</v>
      </c>
      <c r="BI153" s="51">
        <f t="shared" si="612"/>
        <v>0</v>
      </c>
      <c r="BJ153" s="51">
        <f t="shared" si="612"/>
        <v>0</v>
      </c>
      <c r="BK153" s="51">
        <f t="shared" si="613"/>
        <v>0</v>
      </c>
      <c r="BL153" s="51">
        <f t="shared" si="613"/>
        <v>0</v>
      </c>
      <c r="BM153" s="51">
        <f t="shared" si="613"/>
        <v>0</v>
      </c>
      <c r="BN153" s="51">
        <f t="shared" si="613"/>
        <v>0</v>
      </c>
      <c r="BO153" s="51">
        <f t="shared" si="613"/>
        <v>0</v>
      </c>
      <c r="BP153" s="51">
        <f t="shared" si="613"/>
        <v>0</v>
      </c>
      <c r="BQ153" s="51">
        <f t="shared" si="613"/>
        <v>0</v>
      </c>
      <c r="BR153" s="51">
        <f t="shared" si="613"/>
        <v>0</v>
      </c>
      <c r="BS153" s="51">
        <f t="shared" si="613"/>
        <v>0</v>
      </c>
      <c r="BT153" s="51">
        <f t="shared" si="613"/>
        <v>0</v>
      </c>
      <c r="BU153" s="51">
        <f t="shared" si="614"/>
        <v>0</v>
      </c>
      <c r="BV153" s="51">
        <f t="shared" si="614"/>
        <v>0</v>
      </c>
      <c r="BW153" s="51">
        <f t="shared" si="614"/>
        <v>0</v>
      </c>
      <c r="BX153" s="51">
        <f t="shared" si="614"/>
        <v>0</v>
      </c>
      <c r="BY153" s="51">
        <f t="shared" si="614"/>
        <v>0</v>
      </c>
      <c r="BZ153" s="51">
        <f t="shared" si="614"/>
        <v>0</v>
      </c>
      <c r="CA153" s="51">
        <f t="shared" si="614"/>
        <v>0</v>
      </c>
      <c r="CB153" s="51">
        <f t="shared" si="614"/>
        <v>0</v>
      </c>
      <c r="CC153" s="51">
        <f t="shared" si="614"/>
        <v>0</v>
      </c>
      <c r="CD153" s="51">
        <f t="shared" si="614"/>
        <v>0</v>
      </c>
      <c r="CE153" s="51">
        <f t="shared" si="615"/>
        <v>0</v>
      </c>
      <c r="CF153" s="51">
        <f t="shared" si="615"/>
        <v>0</v>
      </c>
      <c r="CG153" s="51">
        <f t="shared" si="615"/>
        <v>0</v>
      </c>
      <c r="CH153" s="51">
        <f t="shared" si="615"/>
        <v>0</v>
      </c>
      <c r="CI153" s="51">
        <f t="shared" si="615"/>
        <v>0</v>
      </c>
      <c r="CJ153" s="51">
        <f t="shared" si="615"/>
        <v>0</v>
      </c>
      <c r="CK153" s="51">
        <f t="shared" si="615"/>
        <v>0</v>
      </c>
      <c r="CL153" s="51">
        <f t="shared" si="615"/>
        <v>0</v>
      </c>
      <c r="CM153" s="51">
        <f t="shared" si="615"/>
        <v>0</v>
      </c>
      <c r="CN153" s="51">
        <f t="shared" si="615"/>
        <v>0</v>
      </c>
      <c r="CO153" s="51">
        <f t="shared" si="616"/>
        <v>0</v>
      </c>
      <c r="CP153" s="51">
        <f t="shared" si="616"/>
        <v>0</v>
      </c>
      <c r="CQ153" s="51">
        <f t="shared" si="616"/>
        <v>0</v>
      </c>
      <c r="CR153" s="51">
        <f t="shared" si="616"/>
        <v>0</v>
      </c>
      <c r="CS153" s="51">
        <f t="shared" si="616"/>
        <v>0</v>
      </c>
      <c r="CT153" s="51">
        <f t="shared" si="616"/>
        <v>0</v>
      </c>
      <c r="CU153" s="51">
        <f t="shared" si="616"/>
        <v>0</v>
      </c>
      <c r="CV153" s="51">
        <f t="shared" si="616"/>
        <v>0</v>
      </c>
      <c r="CW153" s="51">
        <f t="shared" si="616"/>
        <v>0</v>
      </c>
      <c r="CX153" s="51">
        <f t="shared" si="616"/>
        <v>0</v>
      </c>
      <c r="CY153" s="51">
        <f t="shared" si="617"/>
        <v>0</v>
      </c>
      <c r="CZ153" s="51">
        <f t="shared" si="617"/>
        <v>0</v>
      </c>
      <c r="DA153" s="51">
        <f t="shared" si="617"/>
        <v>0</v>
      </c>
      <c r="DB153" s="51">
        <f t="shared" si="617"/>
        <v>0</v>
      </c>
      <c r="DC153" s="51">
        <f t="shared" si="617"/>
        <v>0</v>
      </c>
      <c r="DD153" s="51">
        <f t="shared" si="617"/>
        <v>0</v>
      </c>
      <c r="DE153" s="51">
        <f t="shared" si="617"/>
        <v>0</v>
      </c>
      <c r="DF153" s="51">
        <f t="shared" si="617"/>
        <v>0</v>
      </c>
      <c r="DG153" s="51">
        <f t="shared" si="617"/>
        <v>0</v>
      </c>
      <c r="DH153" s="51">
        <f t="shared" si="617"/>
        <v>0</v>
      </c>
      <c r="DI153" s="51">
        <f t="shared" si="618"/>
        <v>0</v>
      </c>
      <c r="DJ153" s="51">
        <f t="shared" si="618"/>
        <v>0</v>
      </c>
      <c r="DK153" s="51">
        <f t="shared" si="618"/>
        <v>0</v>
      </c>
      <c r="DL153" s="51">
        <f t="shared" si="618"/>
        <v>0</v>
      </c>
      <c r="DM153" s="51">
        <f t="shared" si="618"/>
        <v>0</v>
      </c>
      <c r="DN153" s="51">
        <f t="shared" si="618"/>
        <v>0</v>
      </c>
      <c r="DO153" s="51">
        <f t="shared" si="618"/>
        <v>0</v>
      </c>
      <c r="DP153" s="51">
        <f t="shared" si="618"/>
        <v>0</v>
      </c>
      <c r="DQ153" s="51">
        <f t="shared" si="618"/>
        <v>0</v>
      </c>
      <c r="DR153" s="51">
        <f t="shared" si="618"/>
        <v>0</v>
      </c>
      <c r="DS153" s="51">
        <f t="shared" si="619"/>
        <v>0</v>
      </c>
      <c r="DT153" s="51">
        <f t="shared" si="619"/>
        <v>0</v>
      </c>
      <c r="DU153" s="51">
        <f t="shared" si="619"/>
        <v>0</v>
      </c>
      <c r="DV153" s="51">
        <f t="shared" si="619"/>
        <v>0</v>
      </c>
      <c r="DW153" s="51">
        <f t="shared" si="619"/>
        <v>0</v>
      </c>
      <c r="DX153" s="51">
        <f t="shared" si="619"/>
        <v>0</v>
      </c>
      <c r="DY153" s="51">
        <f t="shared" si="619"/>
        <v>0</v>
      </c>
      <c r="DZ153" s="51">
        <f t="shared" si="619"/>
        <v>0</v>
      </c>
      <c r="EA153" s="51">
        <f t="shared" si="619"/>
        <v>0</v>
      </c>
      <c r="EB153" s="51">
        <f t="shared" si="619"/>
        <v>0</v>
      </c>
      <c r="EC153" s="51">
        <f t="shared" si="620"/>
        <v>0</v>
      </c>
      <c r="ED153" s="51">
        <f t="shared" si="620"/>
        <v>0</v>
      </c>
      <c r="EE153" s="51">
        <f t="shared" si="620"/>
        <v>0</v>
      </c>
      <c r="EF153" s="51">
        <f t="shared" si="620"/>
        <v>0</v>
      </c>
      <c r="EG153" s="51">
        <f t="shared" si="620"/>
        <v>0</v>
      </c>
      <c r="EH153" s="51">
        <f t="shared" si="620"/>
        <v>0</v>
      </c>
      <c r="EI153" s="51">
        <f t="shared" si="620"/>
        <v>0</v>
      </c>
      <c r="EJ153" s="51">
        <f t="shared" si="620"/>
        <v>0</v>
      </c>
      <c r="EK153" s="51">
        <f t="shared" si="620"/>
        <v>0</v>
      </c>
      <c r="EL153" s="51">
        <f t="shared" si="620"/>
        <v>0</v>
      </c>
      <c r="EM153" s="51">
        <f t="shared" si="621"/>
        <v>0</v>
      </c>
      <c r="EN153" s="51">
        <f t="shared" si="621"/>
        <v>0</v>
      </c>
      <c r="EO153" s="51">
        <f t="shared" si="621"/>
        <v>0</v>
      </c>
      <c r="EP153" s="51">
        <f t="shared" si="621"/>
        <v>0</v>
      </c>
      <c r="EQ153" s="51">
        <f t="shared" si="621"/>
        <v>0</v>
      </c>
      <c r="ER153" s="51">
        <f t="shared" si="621"/>
        <v>0</v>
      </c>
      <c r="ES153" s="51">
        <f t="shared" si="621"/>
        <v>0</v>
      </c>
      <c r="ET153" s="51">
        <f t="shared" si="621"/>
        <v>0</v>
      </c>
      <c r="EU153" s="51">
        <f t="shared" si="621"/>
        <v>0</v>
      </c>
      <c r="EV153" s="51">
        <f t="shared" si="621"/>
        <v>0</v>
      </c>
      <c r="EW153" s="51">
        <f t="shared" si="622"/>
        <v>0</v>
      </c>
      <c r="EX153" s="51">
        <f t="shared" si="622"/>
        <v>0</v>
      </c>
      <c r="EY153" s="51">
        <f t="shared" si="622"/>
        <v>0</v>
      </c>
      <c r="EZ153" s="51">
        <f t="shared" si="622"/>
        <v>0</v>
      </c>
      <c r="FA153" s="51">
        <f t="shared" si="622"/>
        <v>0</v>
      </c>
      <c r="FB153" s="51">
        <f t="shared" si="622"/>
        <v>0</v>
      </c>
      <c r="FC153" s="51">
        <f t="shared" si="622"/>
        <v>0</v>
      </c>
      <c r="FD153" s="51">
        <f t="shared" si="622"/>
        <v>0</v>
      </c>
      <c r="FE153" s="51">
        <f t="shared" si="622"/>
        <v>0</v>
      </c>
      <c r="FF153" s="51">
        <f t="shared" si="622"/>
        <v>1.4372901692793086E-5</v>
      </c>
      <c r="FG153" s="51">
        <f t="shared" si="623"/>
        <v>2.7857067307628778E-5</v>
      </c>
      <c r="FH153" s="51">
        <f t="shared" si="623"/>
        <v>4.1075027703360157E-5</v>
      </c>
      <c r="FI153" s="51">
        <f t="shared" si="623"/>
        <v>5.9699549011322866E-5</v>
      </c>
      <c r="FJ153" s="51">
        <f t="shared" si="623"/>
        <v>8.7540741517313391E-5</v>
      </c>
      <c r="FK153" s="51">
        <f t="shared" si="623"/>
        <v>1.2837388479443857E-4</v>
      </c>
      <c r="FL153" s="51">
        <f t="shared" si="623"/>
        <v>1.8776725283595457E-4</v>
      </c>
      <c r="FM153" s="51">
        <f t="shared" si="623"/>
        <v>2.7490993918839258E-4</v>
      </c>
      <c r="FN153" s="51">
        <f t="shared" si="623"/>
        <v>4.0443968208431289E-4</v>
      </c>
      <c r="FO153" s="51">
        <f t="shared" si="623"/>
        <v>5.9827068957529241E-4</v>
      </c>
      <c r="FP153" s="51">
        <f t="shared" si="623"/>
        <v>8.8742146466493359E-4</v>
      </c>
      <c r="FQ153" s="51">
        <f t="shared" si="624"/>
        <v>1.3138426304416823E-3</v>
      </c>
      <c r="FR153" s="51">
        <f t="shared" si="624"/>
        <v>1.9322447552118155E-3</v>
      </c>
      <c r="FS153" s="51">
        <f t="shared" si="624"/>
        <v>2.9578823769679957E-3</v>
      </c>
      <c r="FT153" s="51">
        <f t="shared" si="624"/>
        <v>4.3725776573519236E-3</v>
      </c>
      <c r="FU153" s="51">
        <f t="shared" si="624"/>
        <v>5.6037913669719245E-3</v>
      </c>
      <c r="FV153" s="51">
        <f t="shared" si="624"/>
        <v>6.0067150249743864E-3</v>
      </c>
      <c r="FW153" s="51">
        <f t="shared" si="624"/>
        <v>5.0334268353983951E-3</v>
      </c>
      <c r="FX153" s="51">
        <f t="shared" si="624"/>
        <v>2.648818732339102E-3</v>
      </c>
      <c r="FY153" s="51">
        <f t="shared" si="624"/>
        <v>7.6072713075802073E-4</v>
      </c>
      <c r="FZ153" s="51">
        <f t="shared" si="624"/>
        <v>0</v>
      </c>
      <c r="GA153" s="51">
        <f t="shared" si="625"/>
        <v>0</v>
      </c>
      <c r="GB153" s="51">
        <f t="shared" si="625"/>
        <v>0</v>
      </c>
      <c r="GC153" s="51">
        <f t="shared" si="625"/>
        <v>0</v>
      </c>
      <c r="GD153" s="51">
        <f t="shared" si="625"/>
        <v>0</v>
      </c>
      <c r="GE153" s="51">
        <f t="shared" si="625"/>
        <v>0</v>
      </c>
      <c r="GF153" s="51">
        <f t="shared" si="625"/>
        <v>0</v>
      </c>
      <c r="GG153" s="51">
        <f t="shared" si="625"/>
        <v>0</v>
      </c>
      <c r="GH153" s="51">
        <f t="shared" si="625"/>
        <v>0</v>
      </c>
      <c r="GI153" s="51">
        <f t="shared" si="625"/>
        <v>0</v>
      </c>
      <c r="GJ153" s="51">
        <f t="shared" si="625"/>
        <v>0</v>
      </c>
      <c r="GK153" s="51">
        <f t="shared" si="626"/>
        <v>0</v>
      </c>
      <c r="GL153" s="51">
        <f t="shared" si="626"/>
        <v>0</v>
      </c>
      <c r="GM153" s="51">
        <f t="shared" si="626"/>
        <v>0</v>
      </c>
      <c r="GN153" s="51">
        <f t="shared" si="626"/>
        <v>0</v>
      </c>
      <c r="GO153" s="51">
        <f t="shared" si="626"/>
        <v>0</v>
      </c>
      <c r="GP153" s="51">
        <f t="shared" si="626"/>
        <v>0</v>
      </c>
      <c r="GQ153" s="51">
        <f t="shared" si="626"/>
        <v>0</v>
      </c>
      <c r="GR153" s="51">
        <f t="shared" si="626"/>
        <v>0</v>
      </c>
      <c r="GS153" s="51">
        <f t="shared" si="626"/>
        <v>0</v>
      </c>
      <c r="GT153" s="51">
        <f t="shared" si="626"/>
        <v>0</v>
      </c>
      <c r="GU153" s="51">
        <f t="shared" si="627"/>
        <v>0</v>
      </c>
      <c r="GV153" s="51">
        <f t="shared" si="627"/>
        <v>0</v>
      </c>
      <c r="GW153" s="51">
        <f t="shared" si="627"/>
        <v>0</v>
      </c>
      <c r="GX153" s="51">
        <f t="shared" si="627"/>
        <v>0</v>
      </c>
      <c r="GY153" s="51">
        <f t="shared" si="627"/>
        <v>0</v>
      </c>
      <c r="GZ153" s="51">
        <f t="shared" si="627"/>
        <v>0</v>
      </c>
      <c r="HA153" s="51">
        <f t="shared" si="627"/>
        <v>0</v>
      </c>
      <c r="HB153" s="51">
        <f t="shared" si="627"/>
        <v>0</v>
      </c>
      <c r="HC153" s="51">
        <f t="shared" si="627"/>
        <v>0</v>
      </c>
      <c r="HD153" s="51">
        <f t="shared" si="627"/>
        <v>0</v>
      </c>
      <c r="HE153" s="51">
        <f t="shared" si="628"/>
        <v>0</v>
      </c>
      <c r="HF153" s="51">
        <f t="shared" si="628"/>
        <v>0</v>
      </c>
      <c r="HG153" s="51">
        <f t="shared" si="628"/>
        <v>0</v>
      </c>
      <c r="HH153" s="51">
        <f t="shared" si="628"/>
        <v>0</v>
      </c>
      <c r="HI153" s="51">
        <f t="shared" si="628"/>
        <v>0</v>
      </c>
      <c r="HJ153" s="51">
        <f t="shared" si="628"/>
        <v>0</v>
      </c>
      <c r="HK153" s="51">
        <f t="shared" si="628"/>
        <v>0</v>
      </c>
      <c r="HL153" s="51">
        <f t="shared" si="628"/>
        <v>0</v>
      </c>
      <c r="HM153" s="51">
        <f t="shared" si="628"/>
        <v>0</v>
      </c>
      <c r="HN153" s="51">
        <f t="shared" si="628"/>
        <v>0</v>
      </c>
      <c r="HO153" s="51">
        <f t="shared" si="628"/>
        <v>0</v>
      </c>
      <c r="HP153" s="51">
        <f t="shared" si="628"/>
        <v>0</v>
      </c>
      <c r="HR153" s="46">
        <v>150</v>
      </c>
      <c r="HS153" s="49">
        <f t="shared" si="566"/>
        <v>750</v>
      </c>
      <c r="HT153" s="52" t="str">
        <f t="shared" si="567"/>
        <v/>
      </c>
      <c r="HU153" s="63">
        <f t="shared" si="568"/>
        <v>0</v>
      </c>
      <c r="HV153" s="50">
        <f t="shared" si="609"/>
        <v>0</v>
      </c>
      <c r="HW153" s="50" t="str">
        <f t="shared" si="562"/>
        <v>12:30</v>
      </c>
      <c r="HX153" s="50">
        <v>0</v>
      </c>
      <c r="HY153" s="62">
        <f>HY152+HX153*Escenario1!$D$15*0.06</f>
        <v>468.72665229745769</v>
      </c>
      <c r="HZ153" s="50">
        <f t="shared" si="569"/>
        <v>0</v>
      </c>
      <c r="IA153" s="64">
        <f>IA152+HZ153*Escenario1!$D$15*0.06</f>
        <v>258.16395932323189</v>
      </c>
      <c r="IB153" s="54"/>
      <c r="IC153" s="47">
        <v>151</v>
      </c>
      <c r="ID153" s="48">
        <f t="shared" si="563"/>
        <v>0</v>
      </c>
      <c r="IE153" s="48">
        <f t="shared" si="629"/>
        <v>0</v>
      </c>
      <c r="IF153" s="48">
        <f t="shared" si="629"/>
        <v>0</v>
      </c>
      <c r="IG153" s="48">
        <f t="shared" si="629"/>
        <v>0</v>
      </c>
      <c r="IH153" s="48">
        <f t="shared" si="629"/>
        <v>0</v>
      </c>
      <c r="II153" s="48">
        <f t="shared" si="629"/>
        <v>0</v>
      </c>
      <c r="IJ153" s="48">
        <f t="shared" si="629"/>
        <v>0</v>
      </c>
      <c r="IK153" s="48">
        <f t="shared" si="629"/>
        <v>0</v>
      </c>
      <c r="IL153" s="48">
        <f t="shared" si="629"/>
        <v>0</v>
      </c>
      <c r="IM153" s="48">
        <f t="shared" si="629"/>
        <v>0</v>
      </c>
      <c r="IN153" s="48">
        <f t="shared" si="629"/>
        <v>0</v>
      </c>
      <c r="IO153" s="48">
        <f t="shared" si="630"/>
        <v>0</v>
      </c>
      <c r="IP153" s="48">
        <f t="shared" si="630"/>
        <v>0</v>
      </c>
      <c r="IQ153" s="48">
        <f t="shared" si="630"/>
        <v>0</v>
      </c>
      <c r="IR153" s="48">
        <f t="shared" si="630"/>
        <v>0</v>
      </c>
      <c r="IS153" s="48">
        <f t="shared" si="630"/>
        <v>0</v>
      </c>
      <c r="IT153" s="48">
        <f t="shared" si="630"/>
        <v>0</v>
      </c>
      <c r="IU153" s="48">
        <f t="shared" si="630"/>
        <v>0</v>
      </c>
      <c r="IV153" s="48">
        <f t="shared" si="630"/>
        <v>0</v>
      </c>
      <c r="IW153" s="48">
        <f t="shared" si="630"/>
        <v>0</v>
      </c>
      <c r="IX153" s="48">
        <f t="shared" si="630"/>
        <v>0</v>
      </c>
      <c r="IY153" s="48">
        <f t="shared" si="631"/>
        <v>0</v>
      </c>
      <c r="IZ153" s="48">
        <f t="shared" si="631"/>
        <v>0</v>
      </c>
      <c r="JA153" s="48">
        <f t="shared" si="631"/>
        <v>0</v>
      </c>
      <c r="JB153" s="48">
        <f t="shared" si="631"/>
        <v>0</v>
      </c>
      <c r="JC153" s="48">
        <f t="shared" si="631"/>
        <v>0</v>
      </c>
      <c r="JD153" s="48">
        <f t="shared" si="631"/>
        <v>0</v>
      </c>
      <c r="JE153" s="48">
        <f t="shared" si="631"/>
        <v>0</v>
      </c>
      <c r="JF153" s="48">
        <f t="shared" si="631"/>
        <v>0</v>
      </c>
      <c r="JG153" s="48">
        <f t="shared" si="631"/>
        <v>0</v>
      </c>
      <c r="JH153" s="48">
        <f t="shared" si="631"/>
        <v>0</v>
      </c>
      <c r="JI153" s="48">
        <f t="shared" si="632"/>
        <v>0</v>
      </c>
      <c r="JJ153" s="48">
        <f t="shared" si="632"/>
        <v>0</v>
      </c>
      <c r="JK153" s="48">
        <f t="shared" si="632"/>
        <v>0</v>
      </c>
      <c r="JL153" s="48">
        <f t="shared" si="632"/>
        <v>0</v>
      </c>
      <c r="JM153" s="48">
        <f t="shared" si="632"/>
        <v>0</v>
      </c>
      <c r="JN153" s="48">
        <f t="shared" si="632"/>
        <v>0</v>
      </c>
      <c r="JO153" s="48">
        <f t="shared" si="632"/>
        <v>0</v>
      </c>
      <c r="JP153" s="48">
        <f t="shared" si="632"/>
        <v>0</v>
      </c>
      <c r="JQ153" s="48">
        <f t="shared" si="632"/>
        <v>0</v>
      </c>
      <c r="JR153" s="48">
        <f t="shared" si="632"/>
        <v>0</v>
      </c>
      <c r="JS153" s="48">
        <f t="shared" si="633"/>
        <v>0</v>
      </c>
      <c r="JT153" s="48">
        <f t="shared" si="633"/>
        <v>0</v>
      </c>
      <c r="JU153" s="48">
        <f t="shared" si="633"/>
        <v>0</v>
      </c>
      <c r="JV153" s="48">
        <f t="shared" si="633"/>
        <v>0</v>
      </c>
      <c r="JW153" s="48">
        <f t="shared" si="633"/>
        <v>0</v>
      </c>
      <c r="JX153" s="48">
        <f t="shared" si="633"/>
        <v>0</v>
      </c>
      <c r="JY153" s="48">
        <f t="shared" si="633"/>
        <v>0</v>
      </c>
      <c r="JZ153" s="48">
        <f t="shared" si="633"/>
        <v>0</v>
      </c>
      <c r="KA153" s="48">
        <f t="shared" si="633"/>
        <v>0</v>
      </c>
      <c r="KB153" s="48">
        <f t="shared" si="633"/>
        <v>0</v>
      </c>
      <c r="KC153" s="48">
        <f t="shared" si="634"/>
        <v>0</v>
      </c>
      <c r="KD153" s="48">
        <f t="shared" si="634"/>
        <v>0</v>
      </c>
      <c r="KE153" s="48">
        <f t="shared" si="634"/>
        <v>0</v>
      </c>
      <c r="KF153" s="48">
        <f t="shared" si="634"/>
        <v>0</v>
      </c>
      <c r="KG153" s="48">
        <f t="shared" si="634"/>
        <v>0</v>
      </c>
      <c r="KH153" s="48">
        <f t="shared" si="634"/>
        <v>0</v>
      </c>
      <c r="KI153" s="48">
        <f t="shared" si="634"/>
        <v>0</v>
      </c>
      <c r="KJ153" s="48">
        <f t="shared" si="634"/>
        <v>0</v>
      </c>
      <c r="KK153" s="48">
        <f t="shared" si="634"/>
        <v>0</v>
      </c>
      <c r="KL153" s="48">
        <f t="shared" si="634"/>
        <v>0</v>
      </c>
      <c r="KM153" s="48">
        <f t="shared" si="635"/>
        <v>0</v>
      </c>
      <c r="KN153" s="48">
        <f t="shared" si="635"/>
        <v>0</v>
      </c>
      <c r="KO153" s="48">
        <f t="shared" si="635"/>
        <v>0</v>
      </c>
      <c r="KP153" s="48">
        <f t="shared" si="635"/>
        <v>0</v>
      </c>
      <c r="KQ153" s="48">
        <f t="shared" si="635"/>
        <v>0</v>
      </c>
      <c r="KR153" s="48">
        <f t="shared" si="635"/>
        <v>0</v>
      </c>
      <c r="KS153" s="48">
        <f t="shared" si="635"/>
        <v>0</v>
      </c>
      <c r="KT153" s="48">
        <f t="shared" si="635"/>
        <v>0</v>
      </c>
      <c r="KU153" s="48">
        <f t="shared" si="635"/>
        <v>0</v>
      </c>
      <c r="KV153" s="48">
        <f t="shared" si="635"/>
        <v>0</v>
      </c>
      <c r="KW153" s="48">
        <f t="shared" si="636"/>
        <v>0</v>
      </c>
      <c r="KX153" s="48">
        <f t="shared" si="636"/>
        <v>0</v>
      </c>
      <c r="KY153" s="48">
        <f t="shared" si="636"/>
        <v>0</v>
      </c>
      <c r="KZ153" s="48">
        <f t="shared" si="636"/>
        <v>0</v>
      </c>
      <c r="LA153" s="48">
        <f t="shared" si="636"/>
        <v>0</v>
      </c>
      <c r="LB153" s="48">
        <f t="shared" si="636"/>
        <v>0</v>
      </c>
      <c r="LC153" s="48">
        <f t="shared" si="636"/>
        <v>0</v>
      </c>
      <c r="LD153" s="48">
        <f t="shared" si="636"/>
        <v>0</v>
      </c>
      <c r="LE153" s="48">
        <f t="shared" si="636"/>
        <v>0</v>
      </c>
      <c r="LF153" s="48">
        <f t="shared" si="636"/>
        <v>0</v>
      </c>
      <c r="LG153" s="48">
        <f t="shared" si="637"/>
        <v>0</v>
      </c>
      <c r="LH153" s="48">
        <f t="shared" si="637"/>
        <v>0</v>
      </c>
      <c r="LI153" s="48">
        <f t="shared" si="637"/>
        <v>0</v>
      </c>
      <c r="LJ153" s="48">
        <f t="shared" si="637"/>
        <v>0</v>
      </c>
      <c r="LK153" s="48">
        <f t="shared" si="637"/>
        <v>0</v>
      </c>
      <c r="LL153" s="48">
        <f t="shared" si="637"/>
        <v>0</v>
      </c>
      <c r="LM153" s="48">
        <f t="shared" si="637"/>
        <v>0</v>
      </c>
      <c r="LN153" s="48">
        <f t="shared" si="637"/>
        <v>0</v>
      </c>
      <c r="LO153" s="48">
        <f t="shared" si="637"/>
        <v>0</v>
      </c>
      <c r="LP153" s="48">
        <f t="shared" si="637"/>
        <v>0</v>
      </c>
      <c r="LQ153" s="48">
        <f t="shared" si="638"/>
        <v>0</v>
      </c>
      <c r="LR153" s="48">
        <f t="shared" si="638"/>
        <v>0</v>
      </c>
      <c r="LS153" s="48">
        <f t="shared" si="638"/>
        <v>0</v>
      </c>
      <c r="LT153" s="48">
        <f t="shared" si="638"/>
        <v>0</v>
      </c>
      <c r="LU153" s="48">
        <f t="shared" si="638"/>
        <v>0</v>
      </c>
      <c r="LV153" s="48">
        <f t="shared" si="638"/>
        <v>0</v>
      </c>
      <c r="LW153" s="48">
        <f t="shared" si="638"/>
        <v>0</v>
      </c>
      <c r="LX153" s="48">
        <f t="shared" si="638"/>
        <v>0</v>
      </c>
      <c r="LY153" s="48">
        <f t="shared" si="638"/>
        <v>0</v>
      </c>
      <c r="LZ153" s="48">
        <f t="shared" si="638"/>
        <v>0</v>
      </c>
      <c r="MA153" s="48">
        <f t="shared" si="639"/>
        <v>0</v>
      </c>
      <c r="MB153" s="48">
        <f t="shared" si="639"/>
        <v>0</v>
      </c>
      <c r="MC153" s="48">
        <f t="shared" si="639"/>
        <v>0</v>
      </c>
      <c r="MD153" s="48">
        <f t="shared" si="639"/>
        <v>0</v>
      </c>
      <c r="ME153" s="48">
        <f t="shared" si="639"/>
        <v>0</v>
      </c>
      <c r="MF153" s="48">
        <f t="shared" si="639"/>
        <v>0</v>
      </c>
      <c r="MG153" s="48">
        <f t="shared" si="639"/>
        <v>0</v>
      </c>
      <c r="MH153" s="48">
        <f t="shared" si="639"/>
        <v>0</v>
      </c>
      <c r="MI153" s="48">
        <f t="shared" si="639"/>
        <v>0</v>
      </c>
      <c r="MJ153" s="48">
        <f t="shared" si="639"/>
        <v>0</v>
      </c>
      <c r="MK153" s="48">
        <f t="shared" si="640"/>
        <v>0</v>
      </c>
      <c r="ML153" s="48">
        <f t="shared" si="640"/>
        <v>0</v>
      </c>
      <c r="MM153" s="48">
        <f t="shared" si="640"/>
        <v>0</v>
      </c>
      <c r="MN153" s="48">
        <f t="shared" si="640"/>
        <v>0</v>
      </c>
      <c r="MO153" s="48">
        <f t="shared" si="640"/>
        <v>0</v>
      </c>
      <c r="MP153" s="48">
        <f t="shared" si="640"/>
        <v>0</v>
      </c>
      <c r="MQ153" s="48">
        <f t="shared" si="640"/>
        <v>0</v>
      </c>
      <c r="MR153" s="48">
        <f t="shared" si="640"/>
        <v>0</v>
      </c>
      <c r="MS153" s="48">
        <f t="shared" si="640"/>
        <v>0</v>
      </c>
      <c r="MT153" s="48">
        <f t="shared" si="640"/>
        <v>0</v>
      </c>
      <c r="MU153" s="48">
        <f t="shared" si="641"/>
        <v>0</v>
      </c>
      <c r="MV153" s="48">
        <f t="shared" si="641"/>
        <v>0</v>
      </c>
      <c r="MW153" s="48">
        <f t="shared" si="641"/>
        <v>0</v>
      </c>
      <c r="MX153" s="48">
        <f t="shared" si="641"/>
        <v>0</v>
      </c>
      <c r="MY153" s="48">
        <f t="shared" si="641"/>
        <v>0</v>
      </c>
      <c r="MZ153" s="48">
        <f t="shared" si="641"/>
        <v>0</v>
      </c>
      <c r="NA153" s="48">
        <f t="shared" si="641"/>
        <v>0</v>
      </c>
      <c r="NB153" s="48">
        <f t="shared" si="641"/>
        <v>0</v>
      </c>
      <c r="NC153" s="48">
        <f t="shared" si="641"/>
        <v>0</v>
      </c>
      <c r="ND153" s="48">
        <f t="shared" si="641"/>
        <v>0</v>
      </c>
      <c r="NE153" s="48">
        <f t="shared" si="642"/>
        <v>0</v>
      </c>
      <c r="NF153" s="48">
        <f t="shared" si="642"/>
        <v>0</v>
      </c>
      <c r="NG153" s="48">
        <f t="shared" si="642"/>
        <v>0</v>
      </c>
      <c r="NH153" s="48">
        <f t="shared" si="642"/>
        <v>0</v>
      </c>
      <c r="NI153" s="48">
        <f t="shared" si="642"/>
        <v>0</v>
      </c>
      <c r="NJ153" s="48">
        <f t="shared" si="642"/>
        <v>0</v>
      </c>
      <c r="NK153" s="48">
        <f t="shared" si="642"/>
        <v>0</v>
      </c>
      <c r="NL153" s="48">
        <f t="shared" si="642"/>
        <v>0</v>
      </c>
      <c r="NM153" s="48">
        <f t="shared" si="642"/>
        <v>0</v>
      </c>
      <c r="NN153" s="48">
        <f t="shared" si="642"/>
        <v>0</v>
      </c>
      <c r="NO153" s="48">
        <f t="shared" si="643"/>
        <v>4.4751983576649488E-5</v>
      </c>
      <c r="NP153" s="48">
        <f t="shared" si="643"/>
        <v>1.1151658490373781E-4</v>
      </c>
      <c r="NQ153" s="48">
        <f t="shared" si="643"/>
        <v>2.5595687974807398E-4</v>
      </c>
      <c r="NR153" s="48">
        <f t="shared" si="643"/>
        <v>5.8604981628922268E-4</v>
      </c>
      <c r="NS153" s="48">
        <f t="shared" si="643"/>
        <v>1.3658629589843377E-3</v>
      </c>
      <c r="NT153" s="48">
        <f t="shared" si="643"/>
        <v>3.2093238342923826E-3</v>
      </c>
      <c r="NU153" s="48">
        <f t="shared" si="643"/>
        <v>7.8504339864859992E-3</v>
      </c>
      <c r="NV153" s="48">
        <f t="shared" si="643"/>
        <v>1.2976985830460603E-2</v>
      </c>
      <c r="NW153" s="48">
        <f t="shared" si="643"/>
        <v>6.7154609757989992E-3</v>
      </c>
      <c r="NX153" s="48">
        <f t="shared" si="643"/>
        <v>0</v>
      </c>
      <c r="NY153" s="48">
        <f t="shared" si="644"/>
        <v>0</v>
      </c>
      <c r="NZ153" s="48">
        <f t="shared" si="644"/>
        <v>0</v>
      </c>
      <c r="OA153" s="48">
        <f t="shared" si="644"/>
        <v>0</v>
      </c>
      <c r="OB153" s="48">
        <f t="shared" si="644"/>
        <v>0</v>
      </c>
      <c r="OC153" s="48">
        <f t="shared" si="644"/>
        <v>0</v>
      </c>
      <c r="OD153" s="48">
        <f t="shared" si="644"/>
        <v>0</v>
      </c>
      <c r="OE153" s="48">
        <f t="shared" si="644"/>
        <v>0</v>
      </c>
      <c r="OF153" s="48">
        <f t="shared" si="644"/>
        <v>0</v>
      </c>
      <c r="OG153" s="48">
        <f t="shared" si="644"/>
        <v>0</v>
      </c>
      <c r="OH153" s="48">
        <f t="shared" si="644"/>
        <v>0</v>
      </c>
      <c r="OI153" s="48">
        <f t="shared" si="645"/>
        <v>0</v>
      </c>
      <c r="OJ153" s="48">
        <f t="shared" si="645"/>
        <v>0</v>
      </c>
      <c r="OK153" s="48">
        <f t="shared" si="645"/>
        <v>0</v>
      </c>
      <c r="OL153" s="48">
        <f t="shared" si="645"/>
        <v>0</v>
      </c>
      <c r="OM153" s="48">
        <f t="shared" si="645"/>
        <v>0</v>
      </c>
      <c r="ON153" s="48">
        <f t="shared" si="645"/>
        <v>0</v>
      </c>
      <c r="OO153" s="48">
        <f t="shared" si="645"/>
        <v>0</v>
      </c>
      <c r="OP153" s="48">
        <f t="shared" si="645"/>
        <v>0</v>
      </c>
      <c r="OQ153" s="48">
        <f t="shared" si="645"/>
        <v>0</v>
      </c>
      <c r="OR153" s="48">
        <f t="shared" si="645"/>
        <v>0</v>
      </c>
      <c r="OS153" s="48">
        <f t="shared" si="646"/>
        <v>0</v>
      </c>
      <c r="OT153" s="48">
        <f t="shared" si="646"/>
        <v>0</v>
      </c>
      <c r="OU153" s="48">
        <f t="shared" si="646"/>
        <v>0</v>
      </c>
      <c r="OV153" s="48">
        <f t="shared" si="646"/>
        <v>0</v>
      </c>
      <c r="OW153" s="48">
        <f t="shared" si="646"/>
        <v>0</v>
      </c>
      <c r="OX153" s="48">
        <f t="shared" si="646"/>
        <v>0</v>
      </c>
      <c r="OY153" s="48">
        <f t="shared" si="646"/>
        <v>0</v>
      </c>
      <c r="OZ153" s="48">
        <f t="shared" si="646"/>
        <v>0</v>
      </c>
      <c r="PA153" s="48">
        <f t="shared" si="646"/>
        <v>0</v>
      </c>
      <c r="PB153" s="48">
        <f t="shared" si="646"/>
        <v>0</v>
      </c>
      <c r="PC153" s="48">
        <f t="shared" si="647"/>
        <v>0</v>
      </c>
      <c r="PD153" s="48">
        <f t="shared" si="647"/>
        <v>0</v>
      </c>
      <c r="PE153" s="48">
        <f t="shared" si="647"/>
        <v>0</v>
      </c>
      <c r="PF153" s="48">
        <f t="shared" si="647"/>
        <v>0</v>
      </c>
      <c r="PG153" s="48">
        <f t="shared" si="647"/>
        <v>0</v>
      </c>
      <c r="PH153" s="48">
        <f t="shared" si="647"/>
        <v>0</v>
      </c>
      <c r="PI153" s="48">
        <f t="shared" si="647"/>
        <v>0</v>
      </c>
      <c r="PJ153" s="48">
        <f t="shared" si="647"/>
        <v>0</v>
      </c>
      <c r="PK153" s="48">
        <f t="shared" si="647"/>
        <v>0</v>
      </c>
      <c r="PL153" s="48">
        <f t="shared" si="647"/>
        <v>0</v>
      </c>
      <c r="PM153" s="48">
        <f t="shared" si="647"/>
        <v>0</v>
      </c>
      <c r="PN153" s="48">
        <f t="shared" si="647"/>
        <v>0</v>
      </c>
    </row>
    <row r="154" spans="1:430" x14ac:dyDescent="0.3">
      <c r="A154" s="67">
        <f>A153+Escenario1!$D$15</f>
        <v>140</v>
      </c>
      <c r="B154" s="20">
        <f>IF(HX31&lt;0,0,Escenario1!HX31)</f>
        <v>17.517655758631765</v>
      </c>
      <c r="C154" s="20">
        <f t="shared" si="558"/>
        <v>4.2420357242348592</v>
      </c>
      <c r="D154" s="20">
        <f t="shared" si="552"/>
        <v>5.2552967275895295</v>
      </c>
      <c r="E154" s="20">
        <f>ROUND(IF($A154=0,0,$D154+E153-IF($A153=0,0,L153*($A154-$A153)*0.06)),4)</f>
        <v>43.821199999999997</v>
      </c>
      <c r="F154" s="11" cm="1">
        <f t="array" ref="F154">INDEX($A$71:$A$75,MATCH(E154,$B$71:$B$75,1))+(E154-INDEX($B$71:$B$75,MATCH(E154,$B$71:$B$75,1)))*(INDEX($A$71:$A$75,MATCH(E154,$B$71:$B$75,1)+IF(E154&gt;MAX($B$71:$B$75),0,1))-INDEX($A$71:$A$75,MATCH(E154,$B$71:$B$75,1)+IF(E154&gt;MAX($B$71:$B$75),1,0)))/(INDEX($B$71:$B$75,MATCH(E154,$B$71:$B$75,1)+IF(E154&gt;MAX($B$71:$B$75),0,1))-INDEX($B$71:$B$75,MATCH(E154,$B$71:$B$75,1)+IF(E154&gt;MAX($B$71:$B$75),-1,0)))</f>
        <v>0.43821199999999999</v>
      </c>
      <c r="G154" s="59">
        <f t="shared" si="553"/>
        <v>33.680411633479018</v>
      </c>
      <c r="H154" s="59">
        <f t="shared" si="554"/>
        <v>0</v>
      </c>
      <c r="I154" s="59">
        <f t="shared" si="555"/>
        <v>0</v>
      </c>
      <c r="J154" s="20">
        <f t="shared" si="556"/>
        <v>33.680411633479018</v>
      </c>
      <c r="K154" s="20">
        <f>IF(OR($H$79&lt;=0,F154-$H$79&lt;=0),0,2/3*(0.602+0.0832*(F154-$H$79)/$H$79)*$I$79*SQRT(2*9.81)*(F154-$H$79+0.0012)^(3/2))*1000</f>
        <v>0</v>
      </c>
      <c r="L154" s="20">
        <f>IF((G154+H154+I154+K154)*($A155-$A154)*0.06&gt;E154,E154/($A155-$A154)/0.06,G154+H154+I154+K154)</f>
        <v>33.680411633479018</v>
      </c>
      <c r="M154" s="20">
        <f>IF(COUNT($A$126:$A154)&lt;MATCH($E$84,L$126:L$585,0),"",ROUND(L154,2))</f>
        <v>33.68</v>
      </c>
      <c r="N154" s="20">
        <f>IF($A154=0,0,$D154+N153-IF($A153=0,0,R153*($A154-$A153)*0.06))</f>
        <v>253.77400796916942</v>
      </c>
      <c r="O154" s="11" cm="1">
        <f t="array" ref="O154">INDEX($A$71:$A$75,MATCH(N154,$B$71:$B$75,1))+(N154-INDEX($B$71:$B$75,MATCH(N154,$B$71:$B$75,1)))*(INDEX($A$71:$A$75,MATCH(N154,$B$71:$B$75,1)+1)-INDEX($A$71:$A$75,MATCH(N154,$B$71:$B$75,1)))/(INDEX($B$71:$B$75,MATCH(N154,$B$71:$B$75,1)+1)-INDEX($B$71:$B$75,MATCH(N154,$B$71:$B$75,1)))</f>
        <v>2.537740079691694</v>
      </c>
      <c r="P154" s="20" cm="1">
        <f t="array" ref="P154">INDEX(Curva_vortex[Caudal (L/s)],MATCH(O154,Curva_vortex[Altura lamina de agua H (m)],1))+(O154-INDEX(Curva_vortex[Altura lamina de agua H (m)],MATCH(O154,Curva_vortex[Altura lamina de agua H (m)],1)))*(INDEX(Curva_vortex[Caudal (L/s)],MATCH(O154,Curva_vortex[Altura lamina de agua H (m)],1)+IF(O154&gt;MAX(Curva_vortex[Altura lamina de agua H (m)]),0,1))-INDEX(Curva_vortex[Caudal (L/s)],MATCH(O154,Curva_vortex[Altura lamina de agua H (m)],1)+IF(O154&gt;MAX(Curva_vortex[Altura lamina de agua H (m)]),-1,0)))/(INDEX(Curva_vortex[Altura lamina de agua H (m)],MATCH(O154,Curva_vortex[Altura lamina de agua H (m)],1)+IF(O154&gt;MAX(Curva_vortex[Altura lamina de agua H (m)]),0,1))-INDEX(Curva_vortex[Altura lamina de agua H (m)],MATCH(O154,Curva_vortex[Altura lamina de agua H (m)],1)+IF(O154&gt;MAX(Curva_vortex[Altura lamina de agua H (m)]),-1,0)))</f>
        <v>25.377400796916938</v>
      </c>
      <c r="Q154" s="20">
        <f t="shared" si="557"/>
        <v>0</v>
      </c>
      <c r="R154" s="20" cm="1">
        <f t="array" ref="R154">INDEX(Curva_vortex[Caudal (L/s)],MATCH(O154,Curva_vortex[Altura lamina de agua H (m)],1))+(O154-INDEX(Curva_vortex[Altura lamina de agua H (m)],MATCH(O154,Curva_vortex[Altura lamina de agua H (m)],1)))*(INDEX(Curva_vortex[Caudal (L/s)],MATCH(O154,Curva_vortex[Altura lamina de agua H (m)],1)+IF(O154&gt;MAX(Curva_vortex[Altura lamina de agua H (m)]),0,1))-INDEX(Curva_vortex[Caudal (L/s)],MATCH(O154,Curva_vortex[Altura lamina de agua H (m)],1)+IF(O154&gt;MAX(Curva_vortex[Altura lamina de agua H (m)]),-1,0)))/(INDEX(Curva_vortex[Altura lamina de agua H (m)],MATCH(O154,Curva_vortex[Altura lamina de agua H (m)],1)+IF(O154&gt;MAX(Curva_vortex[Altura lamina de agua H (m)]),0,1))-INDEX(Curva_vortex[Altura lamina de agua H (m)],MATCH(O154,Curva_vortex[Altura lamina de agua H (m)],1)+IF(O154&gt;MAX(Curva_vortex[Altura lamina de agua H (m)]),-1,0)))+Q154</f>
        <v>25.377400796916938</v>
      </c>
      <c r="S154" s="20">
        <f>IF(COUNT($A$126:$A154)&lt;MATCH($E$117,R$126:R$585,0),"",ROUND(R154,2))</f>
        <v>25.38</v>
      </c>
      <c r="W154" s="46">
        <v>151</v>
      </c>
      <c r="X154" s="49">
        <f t="shared" si="564"/>
        <v>755</v>
      </c>
      <c r="Y154" s="52" t="str">
        <f t="shared" si="559"/>
        <v/>
      </c>
      <c r="Z154" s="63">
        <f t="shared" si="560"/>
        <v>0</v>
      </c>
      <c r="AA154" s="50">
        <f t="shared" si="608"/>
        <v>0</v>
      </c>
      <c r="AB154" s="50">
        <v>0</v>
      </c>
      <c r="AC154" s="62">
        <f t="shared" si="565"/>
        <v>211.7758949671387</v>
      </c>
      <c r="AD154" s="54"/>
      <c r="AE154" s="46">
        <v>152</v>
      </c>
      <c r="AF154" s="51">
        <f t="shared" si="561"/>
        <v>0</v>
      </c>
      <c r="AG154" s="51">
        <f t="shared" ref="AG154:AP163" si="648">AF153</f>
        <v>0</v>
      </c>
      <c r="AH154" s="51">
        <f t="shared" si="648"/>
        <v>0</v>
      </c>
      <c r="AI154" s="51">
        <f t="shared" si="648"/>
        <v>0</v>
      </c>
      <c r="AJ154" s="51">
        <f t="shared" si="648"/>
        <v>0</v>
      </c>
      <c r="AK154" s="51">
        <f t="shared" si="648"/>
        <v>0</v>
      </c>
      <c r="AL154" s="51">
        <f t="shared" si="648"/>
        <v>0</v>
      </c>
      <c r="AM154" s="51">
        <f t="shared" si="648"/>
        <v>0</v>
      </c>
      <c r="AN154" s="51">
        <f t="shared" si="648"/>
        <v>0</v>
      </c>
      <c r="AO154" s="51">
        <f t="shared" si="648"/>
        <v>0</v>
      </c>
      <c r="AP154" s="51">
        <f t="shared" si="648"/>
        <v>0</v>
      </c>
      <c r="AQ154" s="51">
        <f t="shared" ref="AQ154:AZ163" si="649">AP153</f>
        <v>0</v>
      </c>
      <c r="AR154" s="51">
        <f t="shared" si="649"/>
        <v>0</v>
      </c>
      <c r="AS154" s="51">
        <f t="shared" si="649"/>
        <v>0</v>
      </c>
      <c r="AT154" s="51">
        <f t="shared" si="649"/>
        <v>0</v>
      </c>
      <c r="AU154" s="51">
        <f t="shared" si="649"/>
        <v>0</v>
      </c>
      <c r="AV154" s="51">
        <f t="shared" si="649"/>
        <v>0</v>
      </c>
      <c r="AW154" s="51">
        <f t="shared" si="649"/>
        <v>0</v>
      </c>
      <c r="AX154" s="51">
        <f t="shared" si="649"/>
        <v>0</v>
      </c>
      <c r="AY154" s="51">
        <f t="shared" si="649"/>
        <v>0</v>
      </c>
      <c r="AZ154" s="51">
        <f t="shared" si="649"/>
        <v>0</v>
      </c>
      <c r="BA154" s="51">
        <f t="shared" ref="BA154:BJ163" si="650">AZ153</f>
        <v>0</v>
      </c>
      <c r="BB154" s="51">
        <f t="shared" si="650"/>
        <v>0</v>
      </c>
      <c r="BC154" s="51">
        <f t="shared" si="650"/>
        <v>0</v>
      </c>
      <c r="BD154" s="51">
        <f t="shared" si="650"/>
        <v>0</v>
      </c>
      <c r="BE154" s="51">
        <f t="shared" si="650"/>
        <v>0</v>
      </c>
      <c r="BF154" s="51">
        <f t="shared" si="650"/>
        <v>0</v>
      </c>
      <c r="BG154" s="51">
        <f t="shared" si="650"/>
        <v>0</v>
      </c>
      <c r="BH154" s="51">
        <f t="shared" si="650"/>
        <v>0</v>
      </c>
      <c r="BI154" s="51">
        <f t="shared" si="650"/>
        <v>0</v>
      </c>
      <c r="BJ154" s="51">
        <f t="shared" si="650"/>
        <v>0</v>
      </c>
      <c r="BK154" s="51">
        <f t="shared" ref="BK154:BT163" si="651">BJ153</f>
        <v>0</v>
      </c>
      <c r="BL154" s="51">
        <f t="shared" si="651"/>
        <v>0</v>
      </c>
      <c r="BM154" s="51">
        <f t="shared" si="651"/>
        <v>0</v>
      </c>
      <c r="BN154" s="51">
        <f t="shared" si="651"/>
        <v>0</v>
      </c>
      <c r="BO154" s="51">
        <f t="shared" si="651"/>
        <v>0</v>
      </c>
      <c r="BP154" s="51">
        <f t="shared" si="651"/>
        <v>0</v>
      </c>
      <c r="BQ154" s="51">
        <f t="shared" si="651"/>
        <v>0</v>
      </c>
      <c r="BR154" s="51">
        <f t="shared" si="651"/>
        <v>0</v>
      </c>
      <c r="BS154" s="51">
        <f t="shared" si="651"/>
        <v>0</v>
      </c>
      <c r="BT154" s="51">
        <f t="shared" si="651"/>
        <v>0</v>
      </c>
      <c r="BU154" s="51">
        <f t="shared" ref="BU154:CD163" si="652">BT153</f>
        <v>0</v>
      </c>
      <c r="BV154" s="51">
        <f t="shared" si="652"/>
        <v>0</v>
      </c>
      <c r="BW154" s="51">
        <f t="shared" si="652"/>
        <v>0</v>
      </c>
      <c r="BX154" s="51">
        <f t="shared" si="652"/>
        <v>0</v>
      </c>
      <c r="BY154" s="51">
        <f t="shared" si="652"/>
        <v>0</v>
      </c>
      <c r="BZ154" s="51">
        <f t="shared" si="652"/>
        <v>0</v>
      </c>
      <c r="CA154" s="51">
        <f t="shared" si="652"/>
        <v>0</v>
      </c>
      <c r="CB154" s="51">
        <f t="shared" si="652"/>
        <v>0</v>
      </c>
      <c r="CC154" s="51">
        <f t="shared" si="652"/>
        <v>0</v>
      </c>
      <c r="CD154" s="51">
        <f t="shared" si="652"/>
        <v>0</v>
      </c>
      <c r="CE154" s="51">
        <f t="shared" ref="CE154:CN163" si="653">CD153</f>
        <v>0</v>
      </c>
      <c r="CF154" s="51">
        <f t="shared" si="653"/>
        <v>0</v>
      </c>
      <c r="CG154" s="51">
        <f t="shared" si="653"/>
        <v>0</v>
      </c>
      <c r="CH154" s="51">
        <f t="shared" si="653"/>
        <v>0</v>
      </c>
      <c r="CI154" s="51">
        <f t="shared" si="653"/>
        <v>0</v>
      </c>
      <c r="CJ154" s="51">
        <f t="shared" si="653"/>
        <v>0</v>
      </c>
      <c r="CK154" s="51">
        <f t="shared" si="653"/>
        <v>0</v>
      </c>
      <c r="CL154" s="51">
        <f t="shared" si="653"/>
        <v>0</v>
      </c>
      <c r="CM154" s="51">
        <f t="shared" si="653"/>
        <v>0</v>
      </c>
      <c r="CN154" s="51">
        <f t="shared" si="653"/>
        <v>0</v>
      </c>
      <c r="CO154" s="51">
        <f t="shared" ref="CO154:CX163" si="654">CN153</f>
        <v>0</v>
      </c>
      <c r="CP154" s="51">
        <f t="shared" si="654"/>
        <v>0</v>
      </c>
      <c r="CQ154" s="51">
        <f t="shared" si="654"/>
        <v>0</v>
      </c>
      <c r="CR154" s="51">
        <f t="shared" si="654"/>
        <v>0</v>
      </c>
      <c r="CS154" s="51">
        <f t="shared" si="654"/>
        <v>0</v>
      </c>
      <c r="CT154" s="51">
        <f t="shared" si="654"/>
        <v>0</v>
      </c>
      <c r="CU154" s="51">
        <f t="shared" si="654"/>
        <v>0</v>
      </c>
      <c r="CV154" s="51">
        <f t="shared" si="654"/>
        <v>0</v>
      </c>
      <c r="CW154" s="51">
        <f t="shared" si="654"/>
        <v>0</v>
      </c>
      <c r="CX154" s="51">
        <f t="shared" si="654"/>
        <v>0</v>
      </c>
      <c r="CY154" s="51">
        <f t="shared" ref="CY154:DH163" si="655">CX153</f>
        <v>0</v>
      </c>
      <c r="CZ154" s="51">
        <f t="shared" si="655"/>
        <v>0</v>
      </c>
      <c r="DA154" s="51">
        <f t="shared" si="655"/>
        <v>0</v>
      </c>
      <c r="DB154" s="51">
        <f t="shared" si="655"/>
        <v>0</v>
      </c>
      <c r="DC154" s="51">
        <f t="shared" si="655"/>
        <v>0</v>
      </c>
      <c r="DD154" s="51">
        <f t="shared" si="655"/>
        <v>0</v>
      </c>
      <c r="DE154" s="51">
        <f t="shared" si="655"/>
        <v>0</v>
      </c>
      <c r="DF154" s="51">
        <f t="shared" si="655"/>
        <v>0</v>
      </c>
      <c r="DG154" s="51">
        <f t="shared" si="655"/>
        <v>0</v>
      </c>
      <c r="DH154" s="51">
        <f t="shared" si="655"/>
        <v>0</v>
      </c>
      <c r="DI154" s="51">
        <f t="shared" ref="DI154:DR163" si="656">DH153</f>
        <v>0</v>
      </c>
      <c r="DJ154" s="51">
        <f t="shared" si="656"/>
        <v>0</v>
      </c>
      <c r="DK154" s="51">
        <f t="shared" si="656"/>
        <v>0</v>
      </c>
      <c r="DL154" s="51">
        <f t="shared" si="656"/>
        <v>0</v>
      </c>
      <c r="DM154" s="51">
        <f t="shared" si="656"/>
        <v>0</v>
      </c>
      <c r="DN154" s="51">
        <f t="shared" si="656"/>
        <v>0</v>
      </c>
      <c r="DO154" s="51">
        <f t="shared" si="656"/>
        <v>0</v>
      </c>
      <c r="DP154" s="51">
        <f t="shared" si="656"/>
        <v>0</v>
      </c>
      <c r="DQ154" s="51">
        <f t="shared" si="656"/>
        <v>0</v>
      </c>
      <c r="DR154" s="51">
        <f t="shared" si="656"/>
        <v>0</v>
      </c>
      <c r="DS154" s="51">
        <f t="shared" ref="DS154:EB163" si="657">DR153</f>
        <v>0</v>
      </c>
      <c r="DT154" s="51">
        <f t="shared" si="657"/>
        <v>0</v>
      </c>
      <c r="DU154" s="51">
        <f t="shared" si="657"/>
        <v>0</v>
      </c>
      <c r="DV154" s="51">
        <f t="shared" si="657"/>
        <v>0</v>
      </c>
      <c r="DW154" s="51">
        <f t="shared" si="657"/>
        <v>0</v>
      </c>
      <c r="DX154" s="51">
        <f t="shared" si="657"/>
        <v>0</v>
      </c>
      <c r="DY154" s="51">
        <f t="shared" si="657"/>
        <v>0</v>
      </c>
      <c r="DZ154" s="51">
        <f t="shared" si="657"/>
        <v>0</v>
      </c>
      <c r="EA154" s="51">
        <f t="shared" si="657"/>
        <v>0</v>
      </c>
      <c r="EB154" s="51">
        <f t="shared" si="657"/>
        <v>0</v>
      </c>
      <c r="EC154" s="51">
        <f t="shared" ref="EC154:EL163" si="658">EB153</f>
        <v>0</v>
      </c>
      <c r="ED154" s="51">
        <f t="shared" si="658"/>
        <v>0</v>
      </c>
      <c r="EE154" s="51">
        <f t="shared" si="658"/>
        <v>0</v>
      </c>
      <c r="EF154" s="51">
        <f t="shared" si="658"/>
        <v>0</v>
      </c>
      <c r="EG154" s="51">
        <f t="shared" si="658"/>
        <v>0</v>
      </c>
      <c r="EH154" s="51">
        <f t="shared" si="658"/>
        <v>0</v>
      </c>
      <c r="EI154" s="51">
        <f t="shared" si="658"/>
        <v>0</v>
      </c>
      <c r="EJ154" s="51">
        <f t="shared" si="658"/>
        <v>0</v>
      </c>
      <c r="EK154" s="51">
        <f t="shared" si="658"/>
        <v>0</v>
      </c>
      <c r="EL154" s="51">
        <f t="shared" si="658"/>
        <v>0</v>
      </c>
      <c r="EM154" s="51">
        <f t="shared" ref="EM154:EV163" si="659">EL153</f>
        <v>0</v>
      </c>
      <c r="EN154" s="51">
        <f t="shared" si="659"/>
        <v>0</v>
      </c>
      <c r="EO154" s="51">
        <f t="shared" si="659"/>
        <v>0</v>
      </c>
      <c r="EP154" s="51">
        <f t="shared" si="659"/>
        <v>0</v>
      </c>
      <c r="EQ154" s="51">
        <f t="shared" si="659"/>
        <v>0</v>
      </c>
      <c r="ER154" s="51">
        <f t="shared" si="659"/>
        <v>0</v>
      </c>
      <c r="ES154" s="51">
        <f t="shared" si="659"/>
        <v>0</v>
      </c>
      <c r="ET154" s="51">
        <f t="shared" si="659"/>
        <v>0</v>
      </c>
      <c r="EU154" s="51">
        <f t="shared" si="659"/>
        <v>0</v>
      </c>
      <c r="EV154" s="51">
        <f t="shared" si="659"/>
        <v>0</v>
      </c>
      <c r="EW154" s="51">
        <f t="shared" ref="EW154:FF163" si="660">EV153</f>
        <v>0</v>
      </c>
      <c r="EX154" s="51">
        <f t="shared" si="660"/>
        <v>0</v>
      </c>
      <c r="EY154" s="51">
        <f t="shared" si="660"/>
        <v>0</v>
      </c>
      <c r="EZ154" s="51">
        <f t="shared" si="660"/>
        <v>0</v>
      </c>
      <c r="FA154" s="51">
        <f t="shared" si="660"/>
        <v>0</v>
      </c>
      <c r="FB154" s="51">
        <f t="shared" si="660"/>
        <v>0</v>
      </c>
      <c r="FC154" s="51">
        <f t="shared" si="660"/>
        <v>0</v>
      </c>
      <c r="FD154" s="51">
        <f t="shared" si="660"/>
        <v>0</v>
      </c>
      <c r="FE154" s="51">
        <f t="shared" si="660"/>
        <v>0</v>
      </c>
      <c r="FF154" s="51">
        <f t="shared" si="660"/>
        <v>0</v>
      </c>
      <c r="FG154" s="51">
        <f t="shared" ref="FG154:FP163" si="661">FF153</f>
        <v>1.4372901692793086E-5</v>
      </c>
      <c r="FH154" s="51">
        <f t="shared" si="661"/>
        <v>2.7857067307628778E-5</v>
      </c>
      <c r="FI154" s="51">
        <f t="shared" si="661"/>
        <v>4.1075027703360157E-5</v>
      </c>
      <c r="FJ154" s="51">
        <f t="shared" si="661"/>
        <v>5.9699549011322866E-5</v>
      </c>
      <c r="FK154" s="51">
        <f t="shared" si="661"/>
        <v>8.7540741517313391E-5</v>
      </c>
      <c r="FL154" s="51">
        <f t="shared" si="661"/>
        <v>1.2837388479443857E-4</v>
      </c>
      <c r="FM154" s="51">
        <f t="shared" si="661"/>
        <v>1.8776725283595457E-4</v>
      </c>
      <c r="FN154" s="51">
        <f t="shared" si="661"/>
        <v>2.7490993918839258E-4</v>
      </c>
      <c r="FO154" s="51">
        <f t="shared" si="661"/>
        <v>4.0443968208431289E-4</v>
      </c>
      <c r="FP154" s="51">
        <f t="shared" si="661"/>
        <v>5.9827068957529241E-4</v>
      </c>
      <c r="FQ154" s="51">
        <f t="shared" ref="FQ154:FZ163" si="662">FP153</f>
        <v>8.8742146466493359E-4</v>
      </c>
      <c r="FR154" s="51">
        <f t="shared" si="662"/>
        <v>1.3138426304416823E-3</v>
      </c>
      <c r="FS154" s="51">
        <f t="shared" si="662"/>
        <v>1.9322447552118155E-3</v>
      </c>
      <c r="FT154" s="51">
        <f t="shared" si="662"/>
        <v>2.9578823769679957E-3</v>
      </c>
      <c r="FU154" s="51">
        <f t="shared" si="662"/>
        <v>4.3725776573519236E-3</v>
      </c>
      <c r="FV154" s="51">
        <f t="shared" si="662"/>
        <v>5.6037913669719245E-3</v>
      </c>
      <c r="FW154" s="51">
        <f t="shared" si="662"/>
        <v>6.0067150249743864E-3</v>
      </c>
      <c r="FX154" s="51">
        <f t="shared" si="662"/>
        <v>5.0334268353983951E-3</v>
      </c>
      <c r="FY154" s="51">
        <f t="shared" si="662"/>
        <v>2.648818732339102E-3</v>
      </c>
      <c r="FZ154" s="51">
        <f t="shared" si="662"/>
        <v>7.6072713075802073E-4</v>
      </c>
      <c r="GA154" s="51">
        <f t="shared" ref="GA154:GJ163" si="663">FZ153</f>
        <v>0</v>
      </c>
      <c r="GB154" s="51">
        <f t="shared" si="663"/>
        <v>0</v>
      </c>
      <c r="GC154" s="51">
        <f t="shared" si="663"/>
        <v>0</v>
      </c>
      <c r="GD154" s="51">
        <f t="shared" si="663"/>
        <v>0</v>
      </c>
      <c r="GE154" s="51">
        <f t="shared" si="663"/>
        <v>0</v>
      </c>
      <c r="GF154" s="51">
        <f t="shared" si="663"/>
        <v>0</v>
      </c>
      <c r="GG154" s="51">
        <f t="shared" si="663"/>
        <v>0</v>
      </c>
      <c r="GH154" s="51">
        <f t="shared" si="663"/>
        <v>0</v>
      </c>
      <c r="GI154" s="51">
        <f t="shared" si="663"/>
        <v>0</v>
      </c>
      <c r="GJ154" s="51">
        <f t="shared" si="663"/>
        <v>0</v>
      </c>
      <c r="GK154" s="51">
        <f t="shared" ref="GK154:GT163" si="664">GJ153</f>
        <v>0</v>
      </c>
      <c r="GL154" s="51">
        <f t="shared" si="664"/>
        <v>0</v>
      </c>
      <c r="GM154" s="51">
        <f t="shared" si="664"/>
        <v>0</v>
      </c>
      <c r="GN154" s="51">
        <f t="shared" si="664"/>
        <v>0</v>
      </c>
      <c r="GO154" s="51">
        <f t="shared" si="664"/>
        <v>0</v>
      </c>
      <c r="GP154" s="51">
        <f t="shared" si="664"/>
        <v>0</v>
      </c>
      <c r="GQ154" s="51">
        <f t="shared" si="664"/>
        <v>0</v>
      </c>
      <c r="GR154" s="51">
        <f t="shared" si="664"/>
        <v>0</v>
      </c>
      <c r="GS154" s="51">
        <f t="shared" si="664"/>
        <v>0</v>
      </c>
      <c r="GT154" s="51">
        <f t="shared" si="664"/>
        <v>0</v>
      </c>
      <c r="GU154" s="51">
        <f t="shared" ref="GU154:HD163" si="665">GT153</f>
        <v>0</v>
      </c>
      <c r="GV154" s="51">
        <f t="shared" si="665"/>
        <v>0</v>
      </c>
      <c r="GW154" s="51">
        <f t="shared" si="665"/>
        <v>0</v>
      </c>
      <c r="GX154" s="51">
        <f t="shared" si="665"/>
        <v>0</v>
      </c>
      <c r="GY154" s="51">
        <f t="shared" si="665"/>
        <v>0</v>
      </c>
      <c r="GZ154" s="51">
        <f t="shared" si="665"/>
        <v>0</v>
      </c>
      <c r="HA154" s="51">
        <f t="shared" si="665"/>
        <v>0</v>
      </c>
      <c r="HB154" s="51">
        <f t="shared" si="665"/>
        <v>0</v>
      </c>
      <c r="HC154" s="51">
        <f t="shared" si="665"/>
        <v>0</v>
      </c>
      <c r="HD154" s="51">
        <f t="shared" si="665"/>
        <v>0</v>
      </c>
      <c r="HE154" s="51">
        <f t="shared" ref="HE154:HP163" si="666">HD153</f>
        <v>0</v>
      </c>
      <c r="HF154" s="51">
        <f t="shared" si="666"/>
        <v>0</v>
      </c>
      <c r="HG154" s="51">
        <f t="shared" si="666"/>
        <v>0</v>
      </c>
      <c r="HH154" s="51">
        <f t="shared" si="666"/>
        <v>0</v>
      </c>
      <c r="HI154" s="51">
        <f t="shared" si="666"/>
        <v>0</v>
      </c>
      <c r="HJ154" s="51">
        <f t="shared" si="666"/>
        <v>0</v>
      </c>
      <c r="HK154" s="51">
        <f t="shared" si="666"/>
        <v>0</v>
      </c>
      <c r="HL154" s="51">
        <f t="shared" si="666"/>
        <v>0</v>
      </c>
      <c r="HM154" s="51">
        <f t="shared" si="666"/>
        <v>0</v>
      </c>
      <c r="HN154" s="51">
        <f t="shared" si="666"/>
        <v>0</v>
      </c>
      <c r="HO154" s="51">
        <f t="shared" si="666"/>
        <v>0</v>
      </c>
      <c r="HP154" s="51">
        <f t="shared" si="666"/>
        <v>0</v>
      </c>
      <c r="HR154" s="46">
        <v>151</v>
      </c>
      <c r="HS154" s="49">
        <f t="shared" si="566"/>
        <v>755</v>
      </c>
      <c r="HT154" s="52" t="str">
        <f t="shared" si="567"/>
        <v/>
      </c>
      <c r="HU154" s="63">
        <f t="shared" si="568"/>
        <v>0</v>
      </c>
      <c r="HV154" s="50">
        <f t="shared" si="609"/>
        <v>0</v>
      </c>
      <c r="HW154" s="50" t="str">
        <f t="shared" si="562"/>
        <v>12:35</v>
      </c>
      <c r="HX154" s="50">
        <v>0</v>
      </c>
      <c r="HY154" s="62">
        <f>HY153+HX154*Escenario1!$D$15*0.06</f>
        <v>468.72665229745769</v>
      </c>
      <c r="HZ154" s="50">
        <f t="shared" si="569"/>
        <v>0</v>
      </c>
      <c r="IA154" s="64">
        <f>IA153+HZ154*Escenario1!$D$15*0.06</f>
        <v>258.16395932323189</v>
      </c>
      <c r="IB154" s="54"/>
      <c r="IC154" s="47">
        <v>152</v>
      </c>
      <c r="ID154" s="48">
        <f t="shared" si="563"/>
        <v>0</v>
      </c>
      <c r="IE154" s="48">
        <f t="shared" ref="IE154:IN163" si="667">ID153</f>
        <v>0</v>
      </c>
      <c r="IF154" s="48">
        <f t="shared" si="667"/>
        <v>0</v>
      </c>
      <c r="IG154" s="48">
        <f t="shared" si="667"/>
        <v>0</v>
      </c>
      <c r="IH154" s="48">
        <f t="shared" si="667"/>
        <v>0</v>
      </c>
      <c r="II154" s="48">
        <f t="shared" si="667"/>
        <v>0</v>
      </c>
      <c r="IJ154" s="48">
        <f t="shared" si="667"/>
        <v>0</v>
      </c>
      <c r="IK154" s="48">
        <f t="shared" si="667"/>
        <v>0</v>
      </c>
      <c r="IL154" s="48">
        <f t="shared" si="667"/>
        <v>0</v>
      </c>
      <c r="IM154" s="48">
        <f t="shared" si="667"/>
        <v>0</v>
      </c>
      <c r="IN154" s="48">
        <f t="shared" si="667"/>
        <v>0</v>
      </c>
      <c r="IO154" s="48">
        <f t="shared" ref="IO154:IX163" si="668">IN153</f>
        <v>0</v>
      </c>
      <c r="IP154" s="48">
        <f t="shared" si="668"/>
        <v>0</v>
      </c>
      <c r="IQ154" s="48">
        <f t="shared" si="668"/>
        <v>0</v>
      </c>
      <c r="IR154" s="48">
        <f t="shared" si="668"/>
        <v>0</v>
      </c>
      <c r="IS154" s="48">
        <f t="shared" si="668"/>
        <v>0</v>
      </c>
      <c r="IT154" s="48">
        <f t="shared" si="668"/>
        <v>0</v>
      </c>
      <c r="IU154" s="48">
        <f t="shared" si="668"/>
        <v>0</v>
      </c>
      <c r="IV154" s="48">
        <f t="shared" si="668"/>
        <v>0</v>
      </c>
      <c r="IW154" s="48">
        <f t="shared" si="668"/>
        <v>0</v>
      </c>
      <c r="IX154" s="48">
        <f t="shared" si="668"/>
        <v>0</v>
      </c>
      <c r="IY154" s="48">
        <f t="shared" ref="IY154:JH163" si="669">IX153</f>
        <v>0</v>
      </c>
      <c r="IZ154" s="48">
        <f t="shared" si="669"/>
        <v>0</v>
      </c>
      <c r="JA154" s="48">
        <f t="shared" si="669"/>
        <v>0</v>
      </c>
      <c r="JB154" s="48">
        <f t="shared" si="669"/>
        <v>0</v>
      </c>
      <c r="JC154" s="48">
        <f t="shared" si="669"/>
        <v>0</v>
      </c>
      <c r="JD154" s="48">
        <f t="shared" si="669"/>
        <v>0</v>
      </c>
      <c r="JE154" s="48">
        <f t="shared" si="669"/>
        <v>0</v>
      </c>
      <c r="JF154" s="48">
        <f t="shared" si="669"/>
        <v>0</v>
      </c>
      <c r="JG154" s="48">
        <f t="shared" si="669"/>
        <v>0</v>
      </c>
      <c r="JH154" s="48">
        <f t="shared" si="669"/>
        <v>0</v>
      </c>
      <c r="JI154" s="48">
        <f t="shared" ref="JI154:JR163" si="670">JH153</f>
        <v>0</v>
      </c>
      <c r="JJ154" s="48">
        <f t="shared" si="670"/>
        <v>0</v>
      </c>
      <c r="JK154" s="48">
        <f t="shared" si="670"/>
        <v>0</v>
      </c>
      <c r="JL154" s="48">
        <f t="shared" si="670"/>
        <v>0</v>
      </c>
      <c r="JM154" s="48">
        <f t="shared" si="670"/>
        <v>0</v>
      </c>
      <c r="JN154" s="48">
        <f t="shared" si="670"/>
        <v>0</v>
      </c>
      <c r="JO154" s="48">
        <f t="shared" si="670"/>
        <v>0</v>
      </c>
      <c r="JP154" s="48">
        <f t="shared" si="670"/>
        <v>0</v>
      </c>
      <c r="JQ154" s="48">
        <f t="shared" si="670"/>
        <v>0</v>
      </c>
      <c r="JR154" s="48">
        <f t="shared" si="670"/>
        <v>0</v>
      </c>
      <c r="JS154" s="48">
        <f t="shared" ref="JS154:KB163" si="671">JR153</f>
        <v>0</v>
      </c>
      <c r="JT154" s="48">
        <f t="shared" si="671"/>
        <v>0</v>
      </c>
      <c r="JU154" s="48">
        <f t="shared" si="671"/>
        <v>0</v>
      </c>
      <c r="JV154" s="48">
        <f t="shared" si="671"/>
        <v>0</v>
      </c>
      <c r="JW154" s="48">
        <f t="shared" si="671"/>
        <v>0</v>
      </c>
      <c r="JX154" s="48">
        <f t="shared" si="671"/>
        <v>0</v>
      </c>
      <c r="JY154" s="48">
        <f t="shared" si="671"/>
        <v>0</v>
      </c>
      <c r="JZ154" s="48">
        <f t="shared" si="671"/>
        <v>0</v>
      </c>
      <c r="KA154" s="48">
        <f t="shared" si="671"/>
        <v>0</v>
      </c>
      <c r="KB154" s="48">
        <f t="shared" si="671"/>
        <v>0</v>
      </c>
      <c r="KC154" s="48">
        <f t="shared" ref="KC154:KL163" si="672">KB153</f>
        <v>0</v>
      </c>
      <c r="KD154" s="48">
        <f t="shared" si="672"/>
        <v>0</v>
      </c>
      <c r="KE154" s="48">
        <f t="shared" si="672"/>
        <v>0</v>
      </c>
      <c r="KF154" s="48">
        <f t="shared" si="672"/>
        <v>0</v>
      </c>
      <c r="KG154" s="48">
        <f t="shared" si="672"/>
        <v>0</v>
      </c>
      <c r="KH154" s="48">
        <f t="shared" si="672"/>
        <v>0</v>
      </c>
      <c r="KI154" s="48">
        <f t="shared" si="672"/>
        <v>0</v>
      </c>
      <c r="KJ154" s="48">
        <f t="shared" si="672"/>
        <v>0</v>
      </c>
      <c r="KK154" s="48">
        <f t="shared" si="672"/>
        <v>0</v>
      </c>
      <c r="KL154" s="48">
        <f t="shared" si="672"/>
        <v>0</v>
      </c>
      <c r="KM154" s="48">
        <f t="shared" ref="KM154:KV163" si="673">KL153</f>
        <v>0</v>
      </c>
      <c r="KN154" s="48">
        <f t="shared" si="673"/>
        <v>0</v>
      </c>
      <c r="KO154" s="48">
        <f t="shared" si="673"/>
        <v>0</v>
      </c>
      <c r="KP154" s="48">
        <f t="shared" si="673"/>
        <v>0</v>
      </c>
      <c r="KQ154" s="48">
        <f t="shared" si="673"/>
        <v>0</v>
      </c>
      <c r="KR154" s="48">
        <f t="shared" si="673"/>
        <v>0</v>
      </c>
      <c r="KS154" s="48">
        <f t="shared" si="673"/>
        <v>0</v>
      </c>
      <c r="KT154" s="48">
        <f t="shared" si="673"/>
        <v>0</v>
      </c>
      <c r="KU154" s="48">
        <f t="shared" si="673"/>
        <v>0</v>
      </c>
      <c r="KV154" s="48">
        <f t="shared" si="673"/>
        <v>0</v>
      </c>
      <c r="KW154" s="48">
        <f t="shared" ref="KW154:LF163" si="674">KV153</f>
        <v>0</v>
      </c>
      <c r="KX154" s="48">
        <f t="shared" si="674"/>
        <v>0</v>
      </c>
      <c r="KY154" s="48">
        <f t="shared" si="674"/>
        <v>0</v>
      </c>
      <c r="KZ154" s="48">
        <f t="shared" si="674"/>
        <v>0</v>
      </c>
      <c r="LA154" s="48">
        <f t="shared" si="674"/>
        <v>0</v>
      </c>
      <c r="LB154" s="48">
        <f t="shared" si="674"/>
        <v>0</v>
      </c>
      <c r="LC154" s="48">
        <f t="shared" si="674"/>
        <v>0</v>
      </c>
      <c r="LD154" s="48">
        <f t="shared" si="674"/>
        <v>0</v>
      </c>
      <c r="LE154" s="48">
        <f t="shared" si="674"/>
        <v>0</v>
      </c>
      <c r="LF154" s="48">
        <f t="shared" si="674"/>
        <v>0</v>
      </c>
      <c r="LG154" s="48">
        <f t="shared" ref="LG154:LP163" si="675">LF153</f>
        <v>0</v>
      </c>
      <c r="LH154" s="48">
        <f t="shared" si="675"/>
        <v>0</v>
      </c>
      <c r="LI154" s="48">
        <f t="shared" si="675"/>
        <v>0</v>
      </c>
      <c r="LJ154" s="48">
        <f t="shared" si="675"/>
        <v>0</v>
      </c>
      <c r="LK154" s="48">
        <f t="shared" si="675"/>
        <v>0</v>
      </c>
      <c r="LL154" s="48">
        <f t="shared" si="675"/>
        <v>0</v>
      </c>
      <c r="LM154" s="48">
        <f t="shared" si="675"/>
        <v>0</v>
      </c>
      <c r="LN154" s="48">
        <f t="shared" si="675"/>
        <v>0</v>
      </c>
      <c r="LO154" s="48">
        <f t="shared" si="675"/>
        <v>0</v>
      </c>
      <c r="LP154" s="48">
        <f t="shared" si="675"/>
        <v>0</v>
      </c>
      <c r="LQ154" s="48">
        <f t="shared" ref="LQ154:LZ163" si="676">LP153</f>
        <v>0</v>
      </c>
      <c r="LR154" s="48">
        <f t="shared" si="676"/>
        <v>0</v>
      </c>
      <c r="LS154" s="48">
        <f t="shared" si="676"/>
        <v>0</v>
      </c>
      <c r="LT154" s="48">
        <f t="shared" si="676"/>
        <v>0</v>
      </c>
      <c r="LU154" s="48">
        <f t="shared" si="676"/>
        <v>0</v>
      </c>
      <c r="LV154" s="48">
        <f t="shared" si="676"/>
        <v>0</v>
      </c>
      <c r="LW154" s="48">
        <f t="shared" si="676"/>
        <v>0</v>
      </c>
      <c r="LX154" s="48">
        <f t="shared" si="676"/>
        <v>0</v>
      </c>
      <c r="LY154" s="48">
        <f t="shared" si="676"/>
        <v>0</v>
      </c>
      <c r="LZ154" s="48">
        <f t="shared" si="676"/>
        <v>0</v>
      </c>
      <c r="MA154" s="48">
        <f t="shared" ref="MA154:MJ163" si="677">LZ153</f>
        <v>0</v>
      </c>
      <c r="MB154" s="48">
        <f t="shared" si="677"/>
        <v>0</v>
      </c>
      <c r="MC154" s="48">
        <f t="shared" si="677"/>
        <v>0</v>
      </c>
      <c r="MD154" s="48">
        <f t="shared" si="677"/>
        <v>0</v>
      </c>
      <c r="ME154" s="48">
        <f t="shared" si="677"/>
        <v>0</v>
      </c>
      <c r="MF154" s="48">
        <f t="shared" si="677"/>
        <v>0</v>
      </c>
      <c r="MG154" s="48">
        <f t="shared" si="677"/>
        <v>0</v>
      </c>
      <c r="MH154" s="48">
        <f t="shared" si="677"/>
        <v>0</v>
      </c>
      <c r="MI154" s="48">
        <f t="shared" si="677"/>
        <v>0</v>
      </c>
      <c r="MJ154" s="48">
        <f t="shared" si="677"/>
        <v>0</v>
      </c>
      <c r="MK154" s="48">
        <f t="shared" ref="MK154:MT163" si="678">MJ153</f>
        <v>0</v>
      </c>
      <c r="ML154" s="48">
        <f t="shared" si="678"/>
        <v>0</v>
      </c>
      <c r="MM154" s="48">
        <f t="shared" si="678"/>
        <v>0</v>
      </c>
      <c r="MN154" s="48">
        <f t="shared" si="678"/>
        <v>0</v>
      </c>
      <c r="MO154" s="48">
        <f t="shared" si="678"/>
        <v>0</v>
      </c>
      <c r="MP154" s="48">
        <f t="shared" si="678"/>
        <v>0</v>
      </c>
      <c r="MQ154" s="48">
        <f t="shared" si="678"/>
        <v>0</v>
      </c>
      <c r="MR154" s="48">
        <f t="shared" si="678"/>
        <v>0</v>
      </c>
      <c r="MS154" s="48">
        <f t="shared" si="678"/>
        <v>0</v>
      </c>
      <c r="MT154" s="48">
        <f t="shared" si="678"/>
        <v>0</v>
      </c>
      <c r="MU154" s="48">
        <f t="shared" ref="MU154:ND163" si="679">MT153</f>
        <v>0</v>
      </c>
      <c r="MV154" s="48">
        <f t="shared" si="679"/>
        <v>0</v>
      </c>
      <c r="MW154" s="48">
        <f t="shared" si="679"/>
        <v>0</v>
      </c>
      <c r="MX154" s="48">
        <f t="shared" si="679"/>
        <v>0</v>
      </c>
      <c r="MY154" s="48">
        <f t="shared" si="679"/>
        <v>0</v>
      </c>
      <c r="MZ154" s="48">
        <f t="shared" si="679"/>
        <v>0</v>
      </c>
      <c r="NA154" s="48">
        <f t="shared" si="679"/>
        <v>0</v>
      </c>
      <c r="NB154" s="48">
        <f t="shared" si="679"/>
        <v>0</v>
      </c>
      <c r="NC154" s="48">
        <f t="shared" si="679"/>
        <v>0</v>
      </c>
      <c r="ND154" s="48">
        <f t="shared" si="679"/>
        <v>0</v>
      </c>
      <c r="NE154" s="48">
        <f t="shared" ref="NE154:NN163" si="680">ND153</f>
        <v>0</v>
      </c>
      <c r="NF154" s="48">
        <f t="shared" si="680"/>
        <v>0</v>
      </c>
      <c r="NG154" s="48">
        <f t="shared" si="680"/>
        <v>0</v>
      </c>
      <c r="NH154" s="48">
        <f t="shared" si="680"/>
        <v>0</v>
      </c>
      <c r="NI154" s="48">
        <f t="shared" si="680"/>
        <v>0</v>
      </c>
      <c r="NJ154" s="48">
        <f t="shared" si="680"/>
        <v>0</v>
      </c>
      <c r="NK154" s="48">
        <f t="shared" si="680"/>
        <v>0</v>
      </c>
      <c r="NL154" s="48">
        <f t="shared" si="680"/>
        <v>0</v>
      </c>
      <c r="NM154" s="48">
        <f t="shared" si="680"/>
        <v>0</v>
      </c>
      <c r="NN154" s="48">
        <f t="shared" si="680"/>
        <v>0</v>
      </c>
      <c r="NO154" s="48">
        <f t="shared" ref="NO154:NX163" si="681">NN153</f>
        <v>0</v>
      </c>
      <c r="NP154" s="48">
        <f t="shared" si="681"/>
        <v>4.4751983576649488E-5</v>
      </c>
      <c r="NQ154" s="48">
        <f t="shared" si="681"/>
        <v>1.1151658490373781E-4</v>
      </c>
      <c r="NR154" s="48">
        <f t="shared" si="681"/>
        <v>2.5595687974807398E-4</v>
      </c>
      <c r="NS154" s="48">
        <f t="shared" si="681"/>
        <v>5.8604981628922268E-4</v>
      </c>
      <c r="NT154" s="48">
        <f t="shared" si="681"/>
        <v>1.3658629589843377E-3</v>
      </c>
      <c r="NU154" s="48">
        <f t="shared" si="681"/>
        <v>3.2093238342923826E-3</v>
      </c>
      <c r="NV154" s="48">
        <f t="shared" si="681"/>
        <v>7.8504339864859992E-3</v>
      </c>
      <c r="NW154" s="48">
        <f t="shared" si="681"/>
        <v>1.2976985830460603E-2</v>
      </c>
      <c r="NX154" s="48">
        <f t="shared" si="681"/>
        <v>6.7154609757989992E-3</v>
      </c>
      <c r="NY154" s="48">
        <f t="shared" ref="NY154:OH163" si="682">NX153</f>
        <v>0</v>
      </c>
      <c r="NZ154" s="48">
        <f t="shared" si="682"/>
        <v>0</v>
      </c>
      <c r="OA154" s="48">
        <f t="shared" si="682"/>
        <v>0</v>
      </c>
      <c r="OB154" s="48">
        <f t="shared" si="682"/>
        <v>0</v>
      </c>
      <c r="OC154" s="48">
        <f t="shared" si="682"/>
        <v>0</v>
      </c>
      <c r="OD154" s="48">
        <f t="shared" si="682"/>
        <v>0</v>
      </c>
      <c r="OE154" s="48">
        <f t="shared" si="682"/>
        <v>0</v>
      </c>
      <c r="OF154" s="48">
        <f t="shared" si="682"/>
        <v>0</v>
      </c>
      <c r="OG154" s="48">
        <f t="shared" si="682"/>
        <v>0</v>
      </c>
      <c r="OH154" s="48">
        <f t="shared" si="682"/>
        <v>0</v>
      </c>
      <c r="OI154" s="48">
        <f t="shared" ref="OI154:OR163" si="683">OH153</f>
        <v>0</v>
      </c>
      <c r="OJ154" s="48">
        <f t="shared" si="683"/>
        <v>0</v>
      </c>
      <c r="OK154" s="48">
        <f t="shared" si="683"/>
        <v>0</v>
      </c>
      <c r="OL154" s="48">
        <f t="shared" si="683"/>
        <v>0</v>
      </c>
      <c r="OM154" s="48">
        <f t="shared" si="683"/>
        <v>0</v>
      </c>
      <c r="ON154" s="48">
        <f t="shared" si="683"/>
        <v>0</v>
      </c>
      <c r="OO154" s="48">
        <f t="shared" si="683"/>
        <v>0</v>
      </c>
      <c r="OP154" s="48">
        <f t="shared" si="683"/>
        <v>0</v>
      </c>
      <c r="OQ154" s="48">
        <f t="shared" si="683"/>
        <v>0</v>
      </c>
      <c r="OR154" s="48">
        <f t="shared" si="683"/>
        <v>0</v>
      </c>
      <c r="OS154" s="48">
        <f t="shared" ref="OS154:PB163" si="684">OR153</f>
        <v>0</v>
      </c>
      <c r="OT154" s="48">
        <f t="shared" si="684"/>
        <v>0</v>
      </c>
      <c r="OU154" s="48">
        <f t="shared" si="684"/>
        <v>0</v>
      </c>
      <c r="OV154" s="48">
        <f t="shared" si="684"/>
        <v>0</v>
      </c>
      <c r="OW154" s="48">
        <f t="shared" si="684"/>
        <v>0</v>
      </c>
      <c r="OX154" s="48">
        <f t="shared" si="684"/>
        <v>0</v>
      </c>
      <c r="OY154" s="48">
        <f t="shared" si="684"/>
        <v>0</v>
      </c>
      <c r="OZ154" s="48">
        <f t="shared" si="684"/>
        <v>0</v>
      </c>
      <c r="PA154" s="48">
        <f t="shared" si="684"/>
        <v>0</v>
      </c>
      <c r="PB154" s="48">
        <f t="shared" si="684"/>
        <v>0</v>
      </c>
      <c r="PC154" s="48">
        <f t="shared" ref="PC154:PN163" si="685">PB153</f>
        <v>0</v>
      </c>
      <c r="PD154" s="48">
        <f t="shared" si="685"/>
        <v>0</v>
      </c>
      <c r="PE154" s="48">
        <f t="shared" si="685"/>
        <v>0</v>
      </c>
      <c r="PF154" s="48">
        <f t="shared" si="685"/>
        <v>0</v>
      </c>
      <c r="PG154" s="48">
        <f t="shared" si="685"/>
        <v>0</v>
      </c>
      <c r="PH154" s="48">
        <f t="shared" si="685"/>
        <v>0</v>
      </c>
      <c r="PI154" s="48">
        <f t="shared" si="685"/>
        <v>0</v>
      </c>
      <c r="PJ154" s="48">
        <f t="shared" si="685"/>
        <v>0</v>
      </c>
      <c r="PK154" s="48">
        <f t="shared" si="685"/>
        <v>0</v>
      </c>
      <c r="PL154" s="48">
        <f t="shared" si="685"/>
        <v>0</v>
      </c>
      <c r="PM154" s="48">
        <f t="shared" si="685"/>
        <v>0</v>
      </c>
      <c r="PN154" s="48">
        <f t="shared" si="685"/>
        <v>0</v>
      </c>
    </row>
    <row r="155" spans="1:430" x14ac:dyDescent="0.3">
      <c r="A155" s="67">
        <f>A154+Escenario1!$D$15</f>
        <v>145</v>
      </c>
      <c r="B155" s="20">
        <f>IF(HX32&lt;0,0,Escenario1!HX32)</f>
        <v>16.277374299964677</v>
      </c>
      <c r="C155" s="20">
        <f t="shared" si="558"/>
        <v>3.6127891944318824</v>
      </c>
      <c r="D155" s="20">
        <f t="shared" si="552"/>
        <v>4.8832122899894026</v>
      </c>
      <c r="E155" s="20">
        <f>ROUND(IF($A155=0,0,$D155+E154-IF($A154=0,0,L154*($A155-$A154)*0.06)),4)</f>
        <v>38.600299999999997</v>
      </c>
      <c r="F155" s="11" cm="1">
        <f t="array" ref="F155">INDEX($A$71:$A$75,MATCH(E155,$B$71:$B$75,1))+(E155-INDEX($B$71:$B$75,MATCH(E155,$B$71:$B$75,1)))*(INDEX($A$71:$A$75,MATCH(E155,$B$71:$B$75,1)+IF(E155&gt;MAX($B$71:$B$75),0,1))-INDEX($A$71:$A$75,MATCH(E155,$B$71:$B$75,1)+IF(E155&gt;MAX($B$71:$B$75),1,0)))/(INDEX($B$71:$B$75,MATCH(E155,$B$71:$B$75,1)+IF(E155&gt;MAX($B$71:$B$75),0,1))-INDEX($B$71:$B$75,MATCH(E155,$B$71:$B$75,1)+IF(E155&gt;MAX($B$71:$B$75),-1,0)))</f>
        <v>0.38600299999999999</v>
      </c>
      <c r="G155" s="59">
        <f t="shared" si="553"/>
        <v>31.610444121252989</v>
      </c>
      <c r="H155" s="59">
        <f t="shared" si="554"/>
        <v>0</v>
      </c>
      <c r="I155" s="59">
        <f t="shared" si="555"/>
        <v>0</v>
      </c>
      <c r="J155" s="20">
        <f t="shared" si="556"/>
        <v>31.610444121252989</v>
      </c>
      <c r="K155" s="20">
        <f>IF(OR($H$79&lt;=0,F155-$H$79&lt;=0),0,2/3*(0.602+0.0832*(F155-$H$79)/$H$79)*$I$79*SQRT(2*9.81)*(F155-$H$79+0.0012)^(3/2))*1000</f>
        <v>0</v>
      </c>
      <c r="L155" s="20">
        <f>IF((G155+H155+I155+K155)*($A156-$A155)*0.06&gt;E155,E155/($A156-$A155)/0.06,G155+H155+I155+K155)</f>
        <v>31.610444121252989</v>
      </c>
      <c r="M155" s="20">
        <f>IF(COUNT($A$126:$A155)&lt;MATCH($E$84,L$126:L$585,0),"",ROUND(L155,2))</f>
        <v>31.61</v>
      </c>
      <c r="N155" s="20">
        <f>IF($A155=0,0,$D155+N154-IF($A154=0,0,R154*($A155-$A154)*0.06))</f>
        <v>251.04400002008373</v>
      </c>
      <c r="O155" s="11" cm="1">
        <f t="array" ref="O155">INDEX($A$71:$A$75,MATCH(N155,$B$71:$B$75,1))+(N155-INDEX($B$71:$B$75,MATCH(N155,$B$71:$B$75,1)))*(INDEX($A$71:$A$75,MATCH(N155,$B$71:$B$75,1)+1)-INDEX($A$71:$A$75,MATCH(N155,$B$71:$B$75,1)))/(INDEX($B$71:$B$75,MATCH(N155,$B$71:$B$75,1)+1)-INDEX($B$71:$B$75,MATCH(N155,$B$71:$B$75,1)))</f>
        <v>2.5104400002008376</v>
      </c>
      <c r="P155" s="20" cm="1">
        <f t="array" ref="P155">INDEX(Curva_vortex[Caudal (L/s)],MATCH(O155,Curva_vortex[Altura lamina de agua H (m)],1))+(O155-INDEX(Curva_vortex[Altura lamina de agua H (m)],MATCH(O155,Curva_vortex[Altura lamina de agua H (m)],1)))*(INDEX(Curva_vortex[Caudal (L/s)],MATCH(O155,Curva_vortex[Altura lamina de agua H (m)],1)+IF(O155&gt;MAX(Curva_vortex[Altura lamina de agua H (m)]),0,1))-INDEX(Curva_vortex[Caudal (L/s)],MATCH(O155,Curva_vortex[Altura lamina de agua H (m)],1)+IF(O155&gt;MAX(Curva_vortex[Altura lamina de agua H (m)]),-1,0)))/(INDEX(Curva_vortex[Altura lamina de agua H (m)],MATCH(O155,Curva_vortex[Altura lamina de agua H (m)],1)+IF(O155&gt;MAX(Curva_vortex[Altura lamina de agua H (m)]),0,1))-INDEX(Curva_vortex[Altura lamina de agua H (m)],MATCH(O155,Curva_vortex[Altura lamina de agua H (m)],1)+IF(O155&gt;MAX(Curva_vortex[Altura lamina de agua H (m)]),-1,0)))</f>
        <v>25.104400002008372</v>
      </c>
      <c r="Q155" s="20">
        <f t="shared" si="557"/>
        <v>0</v>
      </c>
      <c r="R155" s="20" cm="1">
        <f t="array" ref="R155">INDEX(Curva_vortex[Caudal (L/s)],MATCH(O155,Curva_vortex[Altura lamina de agua H (m)],1))+(O155-INDEX(Curva_vortex[Altura lamina de agua H (m)],MATCH(O155,Curva_vortex[Altura lamina de agua H (m)],1)))*(INDEX(Curva_vortex[Caudal (L/s)],MATCH(O155,Curva_vortex[Altura lamina de agua H (m)],1)+IF(O155&gt;MAX(Curva_vortex[Altura lamina de agua H (m)]),0,1))-INDEX(Curva_vortex[Caudal (L/s)],MATCH(O155,Curva_vortex[Altura lamina de agua H (m)],1)+IF(O155&gt;MAX(Curva_vortex[Altura lamina de agua H (m)]),-1,0)))/(INDEX(Curva_vortex[Altura lamina de agua H (m)],MATCH(O155,Curva_vortex[Altura lamina de agua H (m)],1)+IF(O155&gt;MAX(Curva_vortex[Altura lamina de agua H (m)]),0,1))-INDEX(Curva_vortex[Altura lamina de agua H (m)],MATCH(O155,Curva_vortex[Altura lamina de agua H (m)],1)+IF(O155&gt;MAX(Curva_vortex[Altura lamina de agua H (m)]),-1,0)))+Q155</f>
        <v>25.104400002008372</v>
      </c>
      <c r="S155" s="20">
        <f>IF(COUNT($A$126:$A155)&lt;MATCH($E$117,R$126:R$585,0),"",ROUND(R155,2))</f>
        <v>25.1</v>
      </c>
      <c r="W155" s="46">
        <v>152</v>
      </c>
      <c r="X155" s="49">
        <f t="shared" si="564"/>
        <v>760</v>
      </c>
      <c r="Y155" s="52" t="str">
        <f t="shared" si="559"/>
        <v/>
      </c>
      <c r="Z155" s="63">
        <f t="shared" si="560"/>
        <v>0</v>
      </c>
      <c r="AA155" s="50">
        <f t="shared" si="608"/>
        <v>0</v>
      </c>
      <c r="AB155" s="50">
        <v>0</v>
      </c>
      <c r="AC155" s="62">
        <f t="shared" si="565"/>
        <v>211.7758949671387</v>
      </c>
      <c r="AD155" s="54"/>
      <c r="AE155" s="46">
        <v>153</v>
      </c>
      <c r="AF155" s="51">
        <f t="shared" si="561"/>
        <v>0</v>
      </c>
      <c r="AG155" s="51">
        <f t="shared" si="648"/>
        <v>0</v>
      </c>
      <c r="AH155" s="51">
        <f t="shared" si="648"/>
        <v>0</v>
      </c>
      <c r="AI155" s="51">
        <f t="shared" si="648"/>
        <v>0</v>
      </c>
      <c r="AJ155" s="51">
        <f t="shared" si="648"/>
        <v>0</v>
      </c>
      <c r="AK155" s="51">
        <f t="shared" si="648"/>
        <v>0</v>
      </c>
      <c r="AL155" s="51">
        <f t="shared" si="648"/>
        <v>0</v>
      </c>
      <c r="AM155" s="51">
        <f t="shared" si="648"/>
        <v>0</v>
      </c>
      <c r="AN155" s="51">
        <f t="shared" si="648"/>
        <v>0</v>
      </c>
      <c r="AO155" s="51">
        <f t="shared" si="648"/>
        <v>0</v>
      </c>
      <c r="AP155" s="51">
        <f t="shared" si="648"/>
        <v>0</v>
      </c>
      <c r="AQ155" s="51">
        <f t="shared" si="649"/>
        <v>0</v>
      </c>
      <c r="AR155" s="51">
        <f t="shared" si="649"/>
        <v>0</v>
      </c>
      <c r="AS155" s="51">
        <f t="shared" si="649"/>
        <v>0</v>
      </c>
      <c r="AT155" s="51">
        <f t="shared" si="649"/>
        <v>0</v>
      </c>
      <c r="AU155" s="51">
        <f t="shared" si="649"/>
        <v>0</v>
      </c>
      <c r="AV155" s="51">
        <f t="shared" si="649"/>
        <v>0</v>
      </c>
      <c r="AW155" s="51">
        <f t="shared" si="649"/>
        <v>0</v>
      </c>
      <c r="AX155" s="51">
        <f t="shared" si="649"/>
        <v>0</v>
      </c>
      <c r="AY155" s="51">
        <f t="shared" si="649"/>
        <v>0</v>
      </c>
      <c r="AZ155" s="51">
        <f t="shared" si="649"/>
        <v>0</v>
      </c>
      <c r="BA155" s="51">
        <f t="shared" si="650"/>
        <v>0</v>
      </c>
      <c r="BB155" s="51">
        <f t="shared" si="650"/>
        <v>0</v>
      </c>
      <c r="BC155" s="51">
        <f t="shared" si="650"/>
        <v>0</v>
      </c>
      <c r="BD155" s="51">
        <f t="shared" si="650"/>
        <v>0</v>
      </c>
      <c r="BE155" s="51">
        <f t="shared" si="650"/>
        <v>0</v>
      </c>
      <c r="BF155" s="51">
        <f t="shared" si="650"/>
        <v>0</v>
      </c>
      <c r="BG155" s="51">
        <f t="shared" si="650"/>
        <v>0</v>
      </c>
      <c r="BH155" s="51">
        <f t="shared" si="650"/>
        <v>0</v>
      </c>
      <c r="BI155" s="51">
        <f t="shared" si="650"/>
        <v>0</v>
      </c>
      <c r="BJ155" s="51">
        <f t="shared" si="650"/>
        <v>0</v>
      </c>
      <c r="BK155" s="51">
        <f t="shared" si="651"/>
        <v>0</v>
      </c>
      <c r="BL155" s="51">
        <f t="shared" si="651"/>
        <v>0</v>
      </c>
      <c r="BM155" s="51">
        <f t="shared" si="651"/>
        <v>0</v>
      </c>
      <c r="BN155" s="51">
        <f t="shared" si="651"/>
        <v>0</v>
      </c>
      <c r="BO155" s="51">
        <f t="shared" si="651"/>
        <v>0</v>
      </c>
      <c r="BP155" s="51">
        <f t="shared" si="651"/>
        <v>0</v>
      </c>
      <c r="BQ155" s="51">
        <f t="shared" si="651"/>
        <v>0</v>
      </c>
      <c r="BR155" s="51">
        <f t="shared" si="651"/>
        <v>0</v>
      </c>
      <c r="BS155" s="51">
        <f t="shared" si="651"/>
        <v>0</v>
      </c>
      <c r="BT155" s="51">
        <f t="shared" si="651"/>
        <v>0</v>
      </c>
      <c r="BU155" s="51">
        <f t="shared" si="652"/>
        <v>0</v>
      </c>
      <c r="BV155" s="51">
        <f t="shared" si="652"/>
        <v>0</v>
      </c>
      <c r="BW155" s="51">
        <f t="shared" si="652"/>
        <v>0</v>
      </c>
      <c r="BX155" s="51">
        <f t="shared" si="652"/>
        <v>0</v>
      </c>
      <c r="BY155" s="51">
        <f t="shared" si="652"/>
        <v>0</v>
      </c>
      <c r="BZ155" s="51">
        <f t="shared" si="652"/>
        <v>0</v>
      </c>
      <c r="CA155" s="51">
        <f t="shared" si="652"/>
        <v>0</v>
      </c>
      <c r="CB155" s="51">
        <f t="shared" si="652"/>
        <v>0</v>
      </c>
      <c r="CC155" s="51">
        <f t="shared" si="652"/>
        <v>0</v>
      </c>
      <c r="CD155" s="51">
        <f t="shared" si="652"/>
        <v>0</v>
      </c>
      <c r="CE155" s="51">
        <f t="shared" si="653"/>
        <v>0</v>
      </c>
      <c r="CF155" s="51">
        <f t="shared" si="653"/>
        <v>0</v>
      </c>
      <c r="CG155" s="51">
        <f t="shared" si="653"/>
        <v>0</v>
      </c>
      <c r="CH155" s="51">
        <f t="shared" si="653"/>
        <v>0</v>
      </c>
      <c r="CI155" s="51">
        <f t="shared" si="653"/>
        <v>0</v>
      </c>
      <c r="CJ155" s="51">
        <f t="shared" si="653"/>
        <v>0</v>
      </c>
      <c r="CK155" s="51">
        <f t="shared" si="653"/>
        <v>0</v>
      </c>
      <c r="CL155" s="51">
        <f t="shared" si="653"/>
        <v>0</v>
      </c>
      <c r="CM155" s="51">
        <f t="shared" si="653"/>
        <v>0</v>
      </c>
      <c r="CN155" s="51">
        <f t="shared" si="653"/>
        <v>0</v>
      </c>
      <c r="CO155" s="51">
        <f t="shared" si="654"/>
        <v>0</v>
      </c>
      <c r="CP155" s="51">
        <f t="shared" si="654"/>
        <v>0</v>
      </c>
      <c r="CQ155" s="51">
        <f t="shared" si="654"/>
        <v>0</v>
      </c>
      <c r="CR155" s="51">
        <f t="shared" si="654"/>
        <v>0</v>
      </c>
      <c r="CS155" s="51">
        <f t="shared" si="654"/>
        <v>0</v>
      </c>
      <c r="CT155" s="51">
        <f t="shared" si="654"/>
        <v>0</v>
      </c>
      <c r="CU155" s="51">
        <f t="shared" si="654"/>
        <v>0</v>
      </c>
      <c r="CV155" s="51">
        <f t="shared" si="654"/>
        <v>0</v>
      </c>
      <c r="CW155" s="51">
        <f t="shared" si="654"/>
        <v>0</v>
      </c>
      <c r="CX155" s="51">
        <f t="shared" si="654"/>
        <v>0</v>
      </c>
      <c r="CY155" s="51">
        <f t="shared" si="655"/>
        <v>0</v>
      </c>
      <c r="CZ155" s="51">
        <f t="shared" si="655"/>
        <v>0</v>
      </c>
      <c r="DA155" s="51">
        <f t="shared" si="655"/>
        <v>0</v>
      </c>
      <c r="DB155" s="51">
        <f t="shared" si="655"/>
        <v>0</v>
      </c>
      <c r="DC155" s="51">
        <f t="shared" si="655"/>
        <v>0</v>
      </c>
      <c r="DD155" s="51">
        <f t="shared" si="655"/>
        <v>0</v>
      </c>
      <c r="DE155" s="51">
        <f t="shared" si="655"/>
        <v>0</v>
      </c>
      <c r="DF155" s="51">
        <f t="shared" si="655"/>
        <v>0</v>
      </c>
      <c r="DG155" s="51">
        <f t="shared" si="655"/>
        <v>0</v>
      </c>
      <c r="DH155" s="51">
        <f t="shared" si="655"/>
        <v>0</v>
      </c>
      <c r="DI155" s="51">
        <f t="shared" si="656"/>
        <v>0</v>
      </c>
      <c r="DJ155" s="51">
        <f t="shared" si="656"/>
        <v>0</v>
      </c>
      <c r="DK155" s="51">
        <f t="shared" si="656"/>
        <v>0</v>
      </c>
      <c r="DL155" s="51">
        <f t="shared" si="656"/>
        <v>0</v>
      </c>
      <c r="DM155" s="51">
        <f t="shared" si="656"/>
        <v>0</v>
      </c>
      <c r="DN155" s="51">
        <f t="shared" si="656"/>
        <v>0</v>
      </c>
      <c r="DO155" s="51">
        <f t="shared" si="656"/>
        <v>0</v>
      </c>
      <c r="DP155" s="51">
        <f t="shared" si="656"/>
        <v>0</v>
      </c>
      <c r="DQ155" s="51">
        <f t="shared" si="656"/>
        <v>0</v>
      </c>
      <c r="DR155" s="51">
        <f t="shared" si="656"/>
        <v>0</v>
      </c>
      <c r="DS155" s="51">
        <f t="shared" si="657"/>
        <v>0</v>
      </c>
      <c r="DT155" s="51">
        <f t="shared" si="657"/>
        <v>0</v>
      </c>
      <c r="DU155" s="51">
        <f t="shared" si="657"/>
        <v>0</v>
      </c>
      <c r="DV155" s="51">
        <f t="shared" si="657"/>
        <v>0</v>
      </c>
      <c r="DW155" s="51">
        <f t="shared" si="657"/>
        <v>0</v>
      </c>
      <c r="DX155" s="51">
        <f t="shared" si="657"/>
        <v>0</v>
      </c>
      <c r="DY155" s="51">
        <f t="shared" si="657"/>
        <v>0</v>
      </c>
      <c r="DZ155" s="51">
        <f t="shared" si="657"/>
        <v>0</v>
      </c>
      <c r="EA155" s="51">
        <f t="shared" si="657"/>
        <v>0</v>
      </c>
      <c r="EB155" s="51">
        <f t="shared" si="657"/>
        <v>0</v>
      </c>
      <c r="EC155" s="51">
        <f t="shared" si="658"/>
        <v>0</v>
      </c>
      <c r="ED155" s="51">
        <f t="shared" si="658"/>
        <v>0</v>
      </c>
      <c r="EE155" s="51">
        <f t="shared" si="658"/>
        <v>0</v>
      </c>
      <c r="EF155" s="51">
        <f t="shared" si="658"/>
        <v>0</v>
      </c>
      <c r="EG155" s="51">
        <f t="shared" si="658"/>
        <v>0</v>
      </c>
      <c r="EH155" s="51">
        <f t="shared" si="658"/>
        <v>0</v>
      </c>
      <c r="EI155" s="51">
        <f t="shared" si="658"/>
        <v>0</v>
      </c>
      <c r="EJ155" s="51">
        <f t="shared" si="658"/>
        <v>0</v>
      </c>
      <c r="EK155" s="51">
        <f t="shared" si="658"/>
        <v>0</v>
      </c>
      <c r="EL155" s="51">
        <f t="shared" si="658"/>
        <v>0</v>
      </c>
      <c r="EM155" s="51">
        <f t="shared" si="659"/>
        <v>0</v>
      </c>
      <c r="EN155" s="51">
        <f t="shared" si="659"/>
        <v>0</v>
      </c>
      <c r="EO155" s="51">
        <f t="shared" si="659"/>
        <v>0</v>
      </c>
      <c r="EP155" s="51">
        <f t="shared" si="659"/>
        <v>0</v>
      </c>
      <c r="EQ155" s="51">
        <f t="shared" si="659"/>
        <v>0</v>
      </c>
      <c r="ER155" s="51">
        <f t="shared" si="659"/>
        <v>0</v>
      </c>
      <c r="ES155" s="51">
        <f t="shared" si="659"/>
        <v>0</v>
      </c>
      <c r="ET155" s="51">
        <f t="shared" si="659"/>
        <v>0</v>
      </c>
      <c r="EU155" s="51">
        <f t="shared" si="659"/>
        <v>0</v>
      </c>
      <c r="EV155" s="51">
        <f t="shared" si="659"/>
        <v>0</v>
      </c>
      <c r="EW155" s="51">
        <f t="shared" si="660"/>
        <v>0</v>
      </c>
      <c r="EX155" s="51">
        <f t="shared" si="660"/>
        <v>0</v>
      </c>
      <c r="EY155" s="51">
        <f t="shared" si="660"/>
        <v>0</v>
      </c>
      <c r="EZ155" s="51">
        <f t="shared" si="660"/>
        <v>0</v>
      </c>
      <c r="FA155" s="51">
        <f t="shared" si="660"/>
        <v>0</v>
      </c>
      <c r="FB155" s="51">
        <f t="shared" si="660"/>
        <v>0</v>
      </c>
      <c r="FC155" s="51">
        <f t="shared" si="660"/>
        <v>0</v>
      </c>
      <c r="FD155" s="51">
        <f t="shared" si="660"/>
        <v>0</v>
      </c>
      <c r="FE155" s="51">
        <f t="shared" si="660"/>
        <v>0</v>
      </c>
      <c r="FF155" s="51">
        <f t="shared" si="660"/>
        <v>0</v>
      </c>
      <c r="FG155" s="51">
        <f t="shared" si="661"/>
        <v>0</v>
      </c>
      <c r="FH155" s="51">
        <f t="shared" si="661"/>
        <v>1.4372901692793086E-5</v>
      </c>
      <c r="FI155" s="51">
        <f t="shared" si="661"/>
        <v>2.7857067307628778E-5</v>
      </c>
      <c r="FJ155" s="51">
        <f t="shared" si="661"/>
        <v>4.1075027703360157E-5</v>
      </c>
      <c r="FK155" s="51">
        <f t="shared" si="661"/>
        <v>5.9699549011322866E-5</v>
      </c>
      <c r="FL155" s="51">
        <f t="shared" si="661"/>
        <v>8.7540741517313391E-5</v>
      </c>
      <c r="FM155" s="51">
        <f t="shared" si="661"/>
        <v>1.2837388479443857E-4</v>
      </c>
      <c r="FN155" s="51">
        <f t="shared" si="661"/>
        <v>1.8776725283595457E-4</v>
      </c>
      <c r="FO155" s="51">
        <f t="shared" si="661"/>
        <v>2.7490993918839258E-4</v>
      </c>
      <c r="FP155" s="51">
        <f t="shared" si="661"/>
        <v>4.0443968208431289E-4</v>
      </c>
      <c r="FQ155" s="51">
        <f t="shared" si="662"/>
        <v>5.9827068957529241E-4</v>
      </c>
      <c r="FR155" s="51">
        <f t="shared" si="662"/>
        <v>8.8742146466493359E-4</v>
      </c>
      <c r="FS155" s="51">
        <f t="shared" si="662"/>
        <v>1.3138426304416823E-3</v>
      </c>
      <c r="FT155" s="51">
        <f t="shared" si="662"/>
        <v>1.9322447552118155E-3</v>
      </c>
      <c r="FU155" s="51">
        <f t="shared" si="662"/>
        <v>2.9578823769679957E-3</v>
      </c>
      <c r="FV155" s="51">
        <f t="shared" si="662"/>
        <v>4.3725776573519236E-3</v>
      </c>
      <c r="FW155" s="51">
        <f t="shared" si="662"/>
        <v>5.6037913669719245E-3</v>
      </c>
      <c r="FX155" s="51">
        <f t="shared" si="662"/>
        <v>6.0067150249743864E-3</v>
      </c>
      <c r="FY155" s="51">
        <f t="shared" si="662"/>
        <v>5.0334268353983951E-3</v>
      </c>
      <c r="FZ155" s="51">
        <f t="shared" si="662"/>
        <v>2.648818732339102E-3</v>
      </c>
      <c r="GA155" s="51">
        <f t="shared" si="663"/>
        <v>7.6072713075802073E-4</v>
      </c>
      <c r="GB155" s="51">
        <f t="shared" si="663"/>
        <v>0</v>
      </c>
      <c r="GC155" s="51">
        <f t="shared" si="663"/>
        <v>0</v>
      </c>
      <c r="GD155" s="51">
        <f t="shared" si="663"/>
        <v>0</v>
      </c>
      <c r="GE155" s="51">
        <f t="shared" si="663"/>
        <v>0</v>
      </c>
      <c r="GF155" s="51">
        <f t="shared" si="663"/>
        <v>0</v>
      </c>
      <c r="GG155" s="51">
        <f t="shared" si="663"/>
        <v>0</v>
      </c>
      <c r="GH155" s="51">
        <f t="shared" si="663"/>
        <v>0</v>
      </c>
      <c r="GI155" s="51">
        <f t="shared" si="663"/>
        <v>0</v>
      </c>
      <c r="GJ155" s="51">
        <f t="shared" si="663"/>
        <v>0</v>
      </c>
      <c r="GK155" s="51">
        <f t="shared" si="664"/>
        <v>0</v>
      </c>
      <c r="GL155" s="51">
        <f t="shared" si="664"/>
        <v>0</v>
      </c>
      <c r="GM155" s="51">
        <f t="shared" si="664"/>
        <v>0</v>
      </c>
      <c r="GN155" s="51">
        <f t="shared" si="664"/>
        <v>0</v>
      </c>
      <c r="GO155" s="51">
        <f t="shared" si="664"/>
        <v>0</v>
      </c>
      <c r="GP155" s="51">
        <f t="shared" si="664"/>
        <v>0</v>
      </c>
      <c r="GQ155" s="51">
        <f t="shared" si="664"/>
        <v>0</v>
      </c>
      <c r="GR155" s="51">
        <f t="shared" si="664"/>
        <v>0</v>
      </c>
      <c r="GS155" s="51">
        <f t="shared" si="664"/>
        <v>0</v>
      </c>
      <c r="GT155" s="51">
        <f t="shared" si="664"/>
        <v>0</v>
      </c>
      <c r="GU155" s="51">
        <f t="shared" si="665"/>
        <v>0</v>
      </c>
      <c r="GV155" s="51">
        <f t="shared" si="665"/>
        <v>0</v>
      </c>
      <c r="GW155" s="51">
        <f t="shared" si="665"/>
        <v>0</v>
      </c>
      <c r="GX155" s="51">
        <f t="shared" si="665"/>
        <v>0</v>
      </c>
      <c r="GY155" s="51">
        <f t="shared" si="665"/>
        <v>0</v>
      </c>
      <c r="GZ155" s="51">
        <f t="shared" si="665"/>
        <v>0</v>
      </c>
      <c r="HA155" s="51">
        <f t="shared" si="665"/>
        <v>0</v>
      </c>
      <c r="HB155" s="51">
        <f t="shared" si="665"/>
        <v>0</v>
      </c>
      <c r="HC155" s="51">
        <f t="shared" si="665"/>
        <v>0</v>
      </c>
      <c r="HD155" s="51">
        <f t="shared" si="665"/>
        <v>0</v>
      </c>
      <c r="HE155" s="51">
        <f t="shared" si="666"/>
        <v>0</v>
      </c>
      <c r="HF155" s="51">
        <f t="shared" si="666"/>
        <v>0</v>
      </c>
      <c r="HG155" s="51">
        <f t="shared" si="666"/>
        <v>0</v>
      </c>
      <c r="HH155" s="51">
        <f t="shared" si="666"/>
        <v>0</v>
      </c>
      <c r="HI155" s="51">
        <f t="shared" si="666"/>
        <v>0</v>
      </c>
      <c r="HJ155" s="51">
        <f t="shared" si="666"/>
        <v>0</v>
      </c>
      <c r="HK155" s="51">
        <f t="shared" si="666"/>
        <v>0</v>
      </c>
      <c r="HL155" s="51">
        <f t="shared" si="666"/>
        <v>0</v>
      </c>
      <c r="HM155" s="51">
        <f t="shared" si="666"/>
        <v>0</v>
      </c>
      <c r="HN155" s="51">
        <f t="shared" si="666"/>
        <v>0</v>
      </c>
      <c r="HO155" s="51">
        <f t="shared" si="666"/>
        <v>0</v>
      </c>
      <c r="HP155" s="51">
        <f t="shared" si="666"/>
        <v>0</v>
      </c>
      <c r="HR155" s="46">
        <v>152</v>
      </c>
      <c r="HS155" s="49">
        <f t="shared" si="566"/>
        <v>760</v>
      </c>
      <c r="HT155" s="52" t="str">
        <f t="shared" si="567"/>
        <v/>
      </c>
      <c r="HU155" s="63">
        <f t="shared" si="568"/>
        <v>0</v>
      </c>
      <c r="HV155" s="50">
        <f t="shared" si="609"/>
        <v>0</v>
      </c>
      <c r="HW155" s="50" t="str">
        <f t="shared" si="562"/>
        <v>12:40</v>
      </c>
      <c r="HX155" s="50">
        <v>0</v>
      </c>
      <c r="HY155" s="62">
        <f>HY154+HX155*Escenario1!$D$15*0.06</f>
        <v>468.72665229745769</v>
      </c>
      <c r="HZ155" s="50">
        <f t="shared" si="569"/>
        <v>0</v>
      </c>
      <c r="IA155" s="64">
        <f>IA154+HZ155*Escenario1!$D$15*0.06</f>
        <v>258.16395932323189</v>
      </c>
      <c r="IB155" s="54"/>
      <c r="IC155" s="47">
        <v>153</v>
      </c>
      <c r="ID155" s="48">
        <f t="shared" si="563"/>
        <v>0</v>
      </c>
      <c r="IE155" s="48">
        <f t="shared" si="667"/>
        <v>0</v>
      </c>
      <c r="IF155" s="48">
        <f t="shared" si="667"/>
        <v>0</v>
      </c>
      <c r="IG155" s="48">
        <f t="shared" si="667"/>
        <v>0</v>
      </c>
      <c r="IH155" s="48">
        <f t="shared" si="667"/>
        <v>0</v>
      </c>
      <c r="II155" s="48">
        <f t="shared" si="667"/>
        <v>0</v>
      </c>
      <c r="IJ155" s="48">
        <f t="shared" si="667"/>
        <v>0</v>
      </c>
      <c r="IK155" s="48">
        <f t="shared" si="667"/>
        <v>0</v>
      </c>
      <c r="IL155" s="48">
        <f t="shared" si="667"/>
        <v>0</v>
      </c>
      <c r="IM155" s="48">
        <f t="shared" si="667"/>
        <v>0</v>
      </c>
      <c r="IN155" s="48">
        <f t="shared" si="667"/>
        <v>0</v>
      </c>
      <c r="IO155" s="48">
        <f t="shared" si="668"/>
        <v>0</v>
      </c>
      <c r="IP155" s="48">
        <f t="shared" si="668"/>
        <v>0</v>
      </c>
      <c r="IQ155" s="48">
        <f t="shared" si="668"/>
        <v>0</v>
      </c>
      <c r="IR155" s="48">
        <f t="shared" si="668"/>
        <v>0</v>
      </c>
      <c r="IS155" s="48">
        <f t="shared" si="668"/>
        <v>0</v>
      </c>
      <c r="IT155" s="48">
        <f t="shared" si="668"/>
        <v>0</v>
      </c>
      <c r="IU155" s="48">
        <f t="shared" si="668"/>
        <v>0</v>
      </c>
      <c r="IV155" s="48">
        <f t="shared" si="668"/>
        <v>0</v>
      </c>
      <c r="IW155" s="48">
        <f t="shared" si="668"/>
        <v>0</v>
      </c>
      <c r="IX155" s="48">
        <f t="shared" si="668"/>
        <v>0</v>
      </c>
      <c r="IY155" s="48">
        <f t="shared" si="669"/>
        <v>0</v>
      </c>
      <c r="IZ155" s="48">
        <f t="shared" si="669"/>
        <v>0</v>
      </c>
      <c r="JA155" s="48">
        <f t="shared" si="669"/>
        <v>0</v>
      </c>
      <c r="JB155" s="48">
        <f t="shared" si="669"/>
        <v>0</v>
      </c>
      <c r="JC155" s="48">
        <f t="shared" si="669"/>
        <v>0</v>
      </c>
      <c r="JD155" s="48">
        <f t="shared" si="669"/>
        <v>0</v>
      </c>
      <c r="JE155" s="48">
        <f t="shared" si="669"/>
        <v>0</v>
      </c>
      <c r="JF155" s="48">
        <f t="shared" si="669"/>
        <v>0</v>
      </c>
      <c r="JG155" s="48">
        <f t="shared" si="669"/>
        <v>0</v>
      </c>
      <c r="JH155" s="48">
        <f t="shared" si="669"/>
        <v>0</v>
      </c>
      <c r="JI155" s="48">
        <f t="shared" si="670"/>
        <v>0</v>
      </c>
      <c r="JJ155" s="48">
        <f t="shared" si="670"/>
        <v>0</v>
      </c>
      <c r="JK155" s="48">
        <f t="shared" si="670"/>
        <v>0</v>
      </c>
      <c r="JL155" s="48">
        <f t="shared" si="670"/>
        <v>0</v>
      </c>
      <c r="JM155" s="48">
        <f t="shared" si="670"/>
        <v>0</v>
      </c>
      <c r="JN155" s="48">
        <f t="shared" si="670"/>
        <v>0</v>
      </c>
      <c r="JO155" s="48">
        <f t="shared" si="670"/>
        <v>0</v>
      </c>
      <c r="JP155" s="48">
        <f t="shared" si="670"/>
        <v>0</v>
      </c>
      <c r="JQ155" s="48">
        <f t="shared" si="670"/>
        <v>0</v>
      </c>
      <c r="JR155" s="48">
        <f t="shared" si="670"/>
        <v>0</v>
      </c>
      <c r="JS155" s="48">
        <f t="shared" si="671"/>
        <v>0</v>
      </c>
      <c r="JT155" s="48">
        <f t="shared" si="671"/>
        <v>0</v>
      </c>
      <c r="JU155" s="48">
        <f t="shared" si="671"/>
        <v>0</v>
      </c>
      <c r="JV155" s="48">
        <f t="shared" si="671"/>
        <v>0</v>
      </c>
      <c r="JW155" s="48">
        <f t="shared" si="671"/>
        <v>0</v>
      </c>
      <c r="JX155" s="48">
        <f t="shared" si="671"/>
        <v>0</v>
      </c>
      <c r="JY155" s="48">
        <f t="shared" si="671"/>
        <v>0</v>
      </c>
      <c r="JZ155" s="48">
        <f t="shared" si="671"/>
        <v>0</v>
      </c>
      <c r="KA155" s="48">
        <f t="shared" si="671"/>
        <v>0</v>
      </c>
      <c r="KB155" s="48">
        <f t="shared" si="671"/>
        <v>0</v>
      </c>
      <c r="KC155" s="48">
        <f t="shared" si="672"/>
        <v>0</v>
      </c>
      <c r="KD155" s="48">
        <f t="shared" si="672"/>
        <v>0</v>
      </c>
      <c r="KE155" s="48">
        <f t="shared" si="672"/>
        <v>0</v>
      </c>
      <c r="KF155" s="48">
        <f t="shared" si="672"/>
        <v>0</v>
      </c>
      <c r="KG155" s="48">
        <f t="shared" si="672"/>
        <v>0</v>
      </c>
      <c r="KH155" s="48">
        <f t="shared" si="672"/>
        <v>0</v>
      </c>
      <c r="KI155" s="48">
        <f t="shared" si="672"/>
        <v>0</v>
      </c>
      <c r="KJ155" s="48">
        <f t="shared" si="672"/>
        <v>0</v>
      </c>
      <c r="KK155" s="48">
        <f t="shared" si="672"/>
        <v>0</v>
      </c>
      <c r="KL155" s="48">
        <f t="shared" si="672"/>
        <v>0</v>
      </c>
      <c r="KM155" s="48">
        <f t="shared" si="673"/>
        <v>0</v>
      </c>
      <c r="KN155" s="48">
        <f t="shared" si="673"/>
        <v>0</v>
      </c>
      <c r="KO155" s="48">
        <f t="shared" si="673"/>
        <v>0</v>
      </c>
      <c r="KP155" s="48">
        <f t="shared" si="673"/>
        <v>0</v>
      </c>
      <c r="KQ155" s="48">
        <f t="shared" si="673"/>
        <v>0</v>
      </c>
      <c r="KR155" s="48">
        <f t="shared" si="673"/>
        <v>0</v>
      </c>
      <c r="KS155" s="48">
        <f t="shared" si="673"/>
        <v>0</v>
      </c>
      <c r="KT155" s="48">
        <f t="shared" si="673"/>
        <v>0</v>
      </c>
      <c r="KU155" s="48">
        <f t="shared" si="673"/>
        <v>0</v>
      </c>
      <c r="KV155" s="48">
        <f t="shared" si="673"/>
        <v>0</v>
      </c>
      <c r="KW155" s="48">
        <f t="shared" si="674"/>
        <v>0</v>
      </c>
      <c r="KX155" s="48">
        <f t="shared" si="674"/>
        <v>0</v>
      </c>
      <c r="KY155" s="48">
        <f t="shared" si="674"/>
        <v>0</v>
      </c>
      <c r="KZ155" s="48">
        <f t="shared" si="674"/>
        <v>0</v>
      </c>
      <c r="LA155" s="48">
        <f t="shared" si="674"/>
        <v>0</v>
      </c>
      <c r="LB155" s="48">
        <f t="shared" si="674"/>
        <v>0</v>
      </c>
      <c r="LC155" s="48">
        <f t="shared" si="674"/>
        <v>0</v>
      </c>
      <c r="LD155" s="48">
        <f t="shared" si="674"/>
        <v>0</v>
      </c>
      <c r="LE155" s="48">
        <f t="shared" si="674"/>
        <v>0</v>
      </c>
      <c r="LF155" s="48">
        <f t="shared" si="674"/>
        <v>0</v>
      </c>
      <c r="LG155" s="48">
        <f t="shared" si="675"/>
        <v>0</v>
      </c>
      <c r="LH155" s="48">
        <f t="shared" si="675"/>
        <v>0</v>
      </c>
      <c r="LI155" s="48">
        <f t="shared" si="675"/>
        <v>0</v>
      </c>
      <c r="LJ155" s="48">
        <f t="shared" si="675"/>
        <v>0</v>
      </c>
      <c r="LK155" s="48">
        <f t="shared" si="675"/>
        <v>0</v>
      </c>
      <c r="LL155" s="48">
        <f t="shared" si="675"/>
        <v>0</v>
      </c>
      <c r="LM155" s="48">
        <f t="shared" si="675"/>
        <v>0</v>
      </c>
      <c r="LN155" s="48">
        <f t="shared" si="675"/>
        <v>0</v>
      </c>
      <c r="LO155" s="48">
        <f t="shared" si="675"/>
        <v>0</v>
      </c>
      <c r="LP155" s="48">
        <f t="shared" si="675"/>
        <v>0</v>
      </c>
      <c r="LQ155" s="48">
        <f t="shared" si="676"/>
        <v>0</v>
      </c>
      <c r="LR155" s="48">
        <f t="shared" si="676"/>
        <v>0</v>
      </c>
      <c r="LS155" s="48">
        <f t="shared" si="676"/>
        <v>0</v>
      </c>
      <c r="LT155" s="48">
        <f t="shared" si="676"/>
        <v>0</v>
      </c>
      <c r="LU155" s="48">
        <f t="shared" si="676"/>
        <v>0</v>
      </c>
      <c r="LV155" s="48">
        <f t="shared" si="676"/>
        <v>0</v>
      </c>
      <c r="LW155" s="48">
        <f t="shared" si="676"/>
        <v>0</v>
      </c>
      <c r="LX155" s="48">
        <f t="shared" si="676"/>
        <v>0</v>
      </c>
      <c r="LY155" s="48">
        <f t="shared" si="676"/>
        <v>0</v>
      </c>
      <c r="LZ155" s="48">
        <f t="shared" si="676"/>
        <v>0</v>
      </c>
      <c r="MA155" s="48">
        <f t="shared" si="677"/>
        <v>0</v>
      </c>
      <c r="MB155" s="48">
        <f t="shared" si="677"/>
        <v>0</v>
      </c>
      <c r="MC155" s="48">
        <f t="shared" si="677"/>
        <v>0</v>
      </c>
      <c r="MD155" s="48">
        <f t="shared" si="677"/>
        <v>0</v>
      </c>
      <c r="ME155" s="48">
        <f t="shared" si="677"/>
        <v>0</v>
      </c>
      <c r="MF155" s="48">
        <f t="shared" si="677"/>
        <v>0</v>
      </c>
      <c r="MG155" s="48">
        <f t="shared" si="677"/>
        <v>0</v>
      </c>
      <c r="MH155" s="48">
        <f t="shared" si="677"/>
        <v>0</v>
      </c>
      <c r="MI155" s="48">
        <f t="shared" si="677"/>
        <v>0</v>
      </c>
      <c r="MJ155" s="48">
        <f t="shared" si="677"/>
        <v>0</v>
      </c>
      <c r="MK155" s="48">
        <f t="shared" si="678"/>
        <v>0</v>
      </c>
      <c r="ML155" s="48">
        <f t="shared" si="678"/>
        <v>0</v>
      </c>
      <c r="MM155" s="48">
        <f t="shared" si="678"/>
        <v>0</v>
      </c>
      <c r="MN155" s="48">
        <f t="shared" si="678"/>
        <v>0</v>
      </c>
      <c r="MO155" s="48">
        <f t="shared" si="678"/>
        <v>0</v>
      </c>
      <c r="MP155" s="48">
        <f t="shared" si="678"/>
        <v>0</v>
      </c>
      <c r="MQ155" s="48">
        <f t="shared" si="678"/>
        <v>0</v>
      </c>
      <c r="MR155" s="48">
        <f t="shared" si="678"/>
        <v>0</v>
      </c>
      <c r="MS155" s="48">
        <f t="shared" si="678"/>
        <v>0</v>
      </c>
      <c r="MT155" s="48">
        <f t="shared" si="678"/>
        <v>0</v>
      </c>
      <c r="MU155" s="48">
        <f t="shared" si="679"/>
        <v>0</v>
      </c>
      <c r="MV155" s="48">
        <f t="shared" si="679"/>
        <v>0</v>
      </c>
      <c r="MW155" s="48">
        <f t="shared" si="679"/>
        <v>0</v>
      </c>
      <c r="MX155" s="48">
        <f t="shared" si="679"/>
        <v>0</v>
      </c>
      <c r="MY155" s="48">
        <f t="shared" si="679"/>
        <v>0</v>
      </c>
      <c r="MZ155" s="48">
        <f t="shared" si="679"/>
        <v>0</v>
      </c>
      <c r="NA155" s="48">
        <f t="shared" si="679"/>
        <v>0</v>
      </c>
      <c r="NB155" s="48">
        <f t="shared" si="679"/>
        <v>0</v>
      </c>
      <c r="NC155" s="48">
        <f t="shared" si="679"/>
        <v>0</v>
      </c>
      <c r="ND155" s="48">
        <f t="shared" si="679"/>
        <v>0</v>
      </c>
      <c r="NE155" s="48">
        <f t="shared" si="680"/>
        <v>0</v>
      </c>
      <c r="NF155" s="48">
        <f t="shared" si="680"/>
        <v>0</v>
      </c>
      <c r="NG155" s="48">
        <f t="shared" si="680"/>
        <v>0</v>
      </c>
      <c r="NH155" s="48">
        <f t="shared" si="680"/>
        <v>0</v>
      </c>
      <c r="NI155" s="48">
        <f t="shared" si="680"/>
        <v>0</v>
      </c>
      <c r="NJ155" s="48">
        <f t="shared" si="680"/>
        <v>0</v>
      </c>
      <c r="NK155" s="48">
        <f t="shared" si="680"/>
        <v>0</v>
      </c>
      <c r="NL155" s="48">
        <f t="shared" si="680"/>
        <v>0</v>
      </c>
      <c r="NM155" s="48">
        <f t="shared" si="680"/>
        <v>0</v>
      </c>
      <c r="NN155" s="48">
        <f t="shared" si="680"/>
        <v>0</v>
      </c>
      <c r="NO155" s="48">
        <f t="shared" si="681"/>
        <v>0</v>
      </c>
      <c r="NP155" s="48">
        <f t="shared" si="681"/>
        <v>0</v>
      </c>
      <c r="NQ155" s="48">
        <f t="shared" si="681"/>
        <v>4.4751983576649488E-5</v>
      </c>
      <c r="NR155" s="48">
        <f t="shared" si="681"/>
        <v>1.1151658490373781E-4</v>
      </c>
      <c r="NS155" s="48">
        <f t="shared" si="681"/>
        <v>2.5595687974807398E-4</v>
      </c>
      <c r="NT155" s="48">
        <f t="shared" si="681"/>
        <v>5.8604981628922268E-4</v>
      </c>
      <c r="NU155" s="48">
        <f t="shared" si="681"/>
        <v>1.3658629589843377E-3</v>
      </c>
      <c r="NV155" s="48">
        <f t="shared" si="681"/>
        <v>3.2093238342923826E-3</v>
      </c>
      <c r="NW155" s="48">
        <f t="shared" si="681"/>
        <v>7.8504339864859992E-3</v>
      </c>
      <c r="NX155" s="48">
        <f t="shared" si="681"/>
        <v>1.2976985830460603E-2</v>
      </c>
      <c r="NY155" s="48">
        <f t="shared" si="682"/>
        <v>6.7154609757989992E-3</v>
      </c>
      <c r="NZ155" s="48">
        <f t="shared" si="682"/>
        <v>0</v>
      </c>
      <c r="OA155" s="48">
        <f t="shared" si="682"/>
        <v>0</v>
      </c>
      <c r="OB155" s="48">
        <f t="shared" si="682"/>
        <v>0</v>
      </c>
      <c r="OC155" s="48">
        <f t="shared" si="682"/>
        <v>0</v>
      </c>
      <c r="OD155" s="48">
        <f t="shared" si="682"/>
        <v>0</v>
      </c>
      <c r="OE155" s="48">
        <f t="shared" si="682"/>
        <v>0</v>
      </c>
      <c r="OF155" s="48">
        <f t="shared" si="682"/>
        <v>0</v>
      </c>
      <c r="OG155" s="48">
        <f t="shared" si="682"/>
        <v>0</v>
      </c>
      <c r="OH155" s="48">
        <f t="shared" si="682"/>
        <v>0</v>
      </c>
      <c r="OI155" s="48">
        <f t="shared" si="683"/>
        <v>0</v>
      </c>
      <c r="OJ155" s="48">
        <f t="shared" si="683"/>
        <v>0</v>
      </c>
      <c r="OK155" s="48">
        <f t="shared" si="683"/>
        <v>0</v>
      </c>
      <c r="OL155" s="48">
        <f t="shared" si="683"/>
        <v>0</v>
      </c>
      <c r="OM155" s="48">
        <f t="shared" si="683"/>
        <v>0</v>
      </c>
      <c r="ON155" s="48">
        <f t="shared" si="683"/>
        <v>0</v>
      </c>
      <c r="OO155" s="48">
        <f t="shared" si="683"/>
        <v>0</v>
      </c>
      <c r="OP155" s="48">
        <f t="shared" si="683"/>
        <v>0</v>
      </c>
      <c r="OQ155" s="48">
        <f t="shared" si="683"/>
        <v>0</v>
      </c>
      <c r="OR155" s="48">
        <f t="shared" si="683"/>
        <v>0</v>
      </c>
      <c r="OS155" s="48">
        <f t="shared" si="684"/>
        <v>0</v>
      </c>
      <c r="OT155" s="48">
        <f t="shared" si="684"/>
        <v>0</v>
      </c>
      <c r="OU155" s="48">
        <f t="shared" si="684"/>
        <v>0</v>
      </c>
      <c r="OV155" s="48">
        <f t="shared" si="684"/>
        <v>0</v>
      </c>
      <c r="OW155" s="48">
        <f t="shared" si="684"/>
        <v>0</v>
      </c>
      <c r="OX155" s="48">
        <f t="shared" si="684"/>
        <v>0</v>
      </c>
      <c r="OY155" s="48">
        <f t="shared" si="684"/>
        <v>0</v>
      </c>
      <c r="OZ155" s="48">
        <f t="shared" si="684"/>
        <v>0</v>
      </c>
      <c r="PA155" s="48">
        <f t="shared" si="684"/>
        <v>0</v>
      </c>
      <c r="PB155" s="48">
        <f t="shared" si="684"/>
        <v>0</v>
      </c>
      <c r="PC155" s="48">
        <f t="shared" si="685"/>
        <v>0</v>
      </c>
      <c r="PD155" s="48">
        <f t="shared" si="685"/>
        <v>0</v>
      </c>
      <c r="PE155" s="48">
        <f t="shared" si="685"/>
        <v>0</v>
      </c>
      <c r="PF155" s="48">
        <f t="shared" si="685"/>
        <v>0</v>
      </c>
      <c r="PG155" s="48">
        <f t="shared" si="685"/>
        <v>0</v>
      </c>
      <c r="PH155" s="48">
        <f t="shared" si="685"/>
        <v>0</v>
      </c>
      <c r="PI155" s="48">
        <f t="shared" si="685"/>
        <v>0</v>
      </c>
      <c r="PJ155" s="48">
        <f t="shared" si="685"/>
        <v>0</v>
      </c>
      <c r="PK155" s="48">
        <f t="shared" si="685"/>
        <v>0</v>
      </c>
      <c r="PL155" s="48">
        <f t="shared" si="685"/>
        <v>0</v>
      </c>
      <c r="PM155" s="48">
        <f t="shared" si="685"/>
        <v>0</v>
      </c>
      <c r="PN155" s="48">
        <f t="shared" si="685"/>
        <v>0</v>
      </c>
    </row>
    <row r="156" spans="1:430" x14ac:dyDescent="0.3">
      <c r="A156" s="67">
        <f>A155+Escenario1!$D$15</f>
        <v>150</v>
      </c>
      <c r="B156" s="20">
        <f>IF(HX33&lt;0,0,Escenario1!HX33)</f>
        <v>15.232086853565436</v>
      </c>
      <c r="C156" s="20">
        <f t="shared" si="558"/>
        <v>3.055436190812395</v>
      </c>
      <c r="D156" s="20">
        <f t="shared" si="552"/>
        <v>4.5696260560696311</v>
      </c>
      <c r="E156" s="20">
        <f>ROUND(IF($A156=0,0,$D156+E155-IF($A155=0,0,L155*($A156-$A155)*0.06)),4)</f>
        <v>33.686799999999998</v>
      </c>
      <c r="F156" s="11" cm="1">
        <f t="array" ref="F156">INDEX($A$71:$A$75,MATCH(E156,$B$71:$B$75,1))+(E156-INDEX($B$71:$B$75,MATCH(E156,$B$71:$B$75,1)))*(INDEX($A$71:$A$75,MATCH(E156,$B$71:$B$75,1)+IF(E156&gt;MAX($B$71:$B$75),0,1))-INDEX($A$71:$A$75,MATCH(E156,$B$71:$B$75,1)+IF(E156&gt;MAX($B$71:$B$75),1,0)))/(INDEX($B$71:$B$75,MATCH(E156,$B$71:$B$75,1)+IF(E156&gt;MAX($B$71:$B$75),0,1))-INDEX($B$71:$B$75,MATCH(E156,$B$71:$B$75,1)+IF(E156&gt;MAX($B$71:$B$75),-1,0)))</f>
        <v>0.336868</v>
      </c>
      <c r="G156" s="59">
        <f t="shared" si="553"/>
        <v>29.530114895028799</v>
      </c>
      <c r="H156" s="59">
        <f t="shared" si="554"/>
        <v>0</v>
      </c>
      <c r="I156" s="59">
        <f t="shared" si="555"/>
        <v>0</v>
      </c>
      <c r="J156" s="20">
        <f t="shared" si="556"/>
        <v>29.530114895028799</v>
      </c>
      <c r="K156" s="20">
        <f>IF(OR($H$79&lt;=0,F156-$H$79&lt;=0),0,2/3*(0.602+0.0832*(F156-$H$79)/$H$79)*$I$79*SQRT(2*9.81)*(F156-$H$79+0.0012)^(3/2))*1000</f>
        <v>0</v>
      </c>
      <c r="L156" s="20">
        <f>IF((G156+H156+I156+K156)*($A157-$A156)*0.06&gt;E156,E156/($A157-$A156)/0.06,G156+H156+I156+K156)</f>
        <v>29.530114895028799</v>
      </c>
      <c r="M156" s="20">
        <f>IF(COUNT($A$126:$A156)&lt;MATCH($E$84,L$126:L$585,0),"",ROUND(L156,2))</f>
        <v>29.53</v>
      </c>
      <c r="N156" s="20">
        <f>IF($A156=0,0,$D156+N155-IF($A155=0,0,R155*($A156-$A155)*0.06))</f>
        <v>248.08230607555086</v>
      </c>
      <c r="O156" s="11" cm="1">
        <f t="array" ref="O156">INDEX($A$71:$A$75,MATCH(N156,$B$71:$B$75,1))+(N156-INDEX($B$71:$B$75,MATCH(N156,$B$71:$B$75,1)))*(INDEX($A$71:$A$75,MATCH(N156,$B$71:$B$75,1)+1)-INDEX($A$71:$A$75,MATCH(N156,$B$71:$B$75,1)))/(INDEX($B$71:$B$75,MATCH(N156,$B$71:$B$75,1)+1)-INDEX($B$71:$B$75,MATCH(N156,$B$71:$B$75,1)))</f>
        <v>2.4808230607555086</v>
      </c>
      <c r="P156" s="20" cm="1">
        <f t="array" ref="P156">INDEX(Curva_vortex[Caudal (L/s)],MATCH(O156,Curva_vortex[Altura lamina de agua H (m)],1))+(O156-INDEX(Curva_vortex[Altura lamina de agua H (m)],MATCH(O156,Curva_vortex[Altura lamina de agua H (m)],1)))*(INDEX(Curva_vortex[Caudal (L/s)],MATCH(O156,Curva_vortex[Altura lamina de agua H (m)],1)+IF(O156&gt;MAX(Curva_vortex[Altura lamina de agua H (m)]),0,1))-INDEX(Curva_vortex[Caudal (L/s)],MATCH(O156,Curva_vortex[Altura lamina de agua H (m)],1)+IF(O156&gt;MAX(Curva_vortex[Altura lamina de agua H (m)]),-1,0)))/(INDEX(Curva_vortex[Altura lamina de agua H (m)],MATCH(O156,Curva_vortex[Altura lamina de agua H (m)],1)+IF(O156&gt;MAX(Curva_vortex[Altura lamina de agua H (m)]),0,1))-INDEX(Curva_vortex[Altura lamina de agua H (m)],MATCH(O156,Curva_vortex[Altura lamina de agua H (m)],1)+IF(O156&gt;MAX(Curva_vortex[Altura lamina de agua H (m)]),-1,0)))</f>
        <v>24.808230607555082</v>
      </c>
      <c r="Q156" s="20">
        <f t="shared" si="557"/>
        <v>0</v>
      </c>
      <c r="R156" s="20" cm="1">
        <f t="array" ref="R156">INDEX(Curva_vortex[Caudal (L/s)],MATCH(O156,Curva_vortex[Altura lamina de agua H (m)],1))+(O156-INDEX(Curva_vortex[Altura lamina de agua H (m)],MATCH(O156,Curva_vortex[Altura lamina de agua H (m)],1)))*(INDEX(Curva_vortex[Caudal (L/s)],MATCH(O156,Curva_vortex[Altura lamina de agua H (m)],1)+IF(O156&gt;MAX(Curva_vortex[Altura lamina de agua H (m)]),0,1))-INDEX(Curva_vortex[Caudal (L/s)],MATCH(O156,Curva_vortex[Altura lamina de agua H (m)],1)+IF(O156&gt;MAX(Curva_vortex[Altura lamina de agua H (m)]),-1,0)))/(INDEX(Curva_vortex[Altura lamina de agua H (m)],MATCH(O156,Curva_vortex[Altura lamina de agua H (m)],1)+IF(O156&gt;MAX(Curva_vortex[Altura lamina de agua H (m)]),0,1))-INDEX(Curva_vortex[Altura lamina de agua H (m)],MATCH(O156,Curva_vortex[Altura lamina de agua H (m)],1)+IF(O156&gt;MAX(Curva_vortex[Altura lamina de agua H (m)]),-1,0)))+Q156</f>
        <v>24.808230607555082</v>
      </c>
      <c r="S156" s="20">
        <f>IF(COUNT($A$126:$A156)&lt;MATCH($E$117,R$126:R$585,0),"",ROUND(R156,2))</f>
        <v>24.81</v>
      </c>
      <c r="W156" s="46">
        <v>153</v>
      </c>
      <c r="X156" s="49">
        <f t="shared" si="564"/>
        <v>765</v>
      </c>
      <c r="Y156" s="52" t="str">
        <f t="shared" si="559"/>
        <v/>
      </c>
      <c r="Z156" s="63">
        <f t="shared" si="560"/>
        <v>0</v>
      </c>
      <c r="AA156" s="50">
        <f t="shared" si="608"/>
        <v>0</v>
      </c>
      <c r="AB156" s="50">
        <v>0</v>
      </c>
      <c r="AC156" s="62">
        <f t="shared" si="565"/>
        <v>211.7758949671387</v>
      </c>
      <c r="AD156" s="54"/>
      <c r="AE156" s="46">
        <v>154</v>
      </c>
      <c r="AF156" s="51">
        <f t="shared" si="561"/>
        <v>0</v>
      </c>
      <c r="AG156" s="51">
        <f t="shared" si="648"/>
        <v>0</v>
      </c>
      <c r="AH156" s="51">
        <f t="shared" si="648"/>
        <v>0</v>
      </c>
      <c r="AI156" s="51">
        <f t="shared" si="648"/>
        <v>0</v>
      </c>
      <c r="AJ156" s="51">
        <f t="shared" si="648"/>
        <v>0</v>
      </c>
      <c r="AK156" s="51">
        <f t="shared" si="648"/>
        <v>0</v>
      </c>
      <c r="AL156" s="51">
        <f t="shared" si="648"/>
        <v>0</v>
      </c>
      <c r="AM156" s="51">
        <f t="shared" si="648"/>
        <v>0</v>
      </c>
      <c r="AN156" s="51">
        <f t="shared" si="648"/>
        <v>0</v>
      </c>
      <c r="AO156" s="51">
        <f t="shared" si="648"/>
        <v>0</v>
      </c>
      <c r="AP156" s="51">
        <f t="shared" si="648"/>
        <v>0</v>
      </c>
      <c r="AQ156" s="51">
        <f t="shared" si="649"/>
        <v>0</v>
      </c>
      <c r="AR156" s="51">
        <f t="shared" si="649"/>
        <v>0</v>
      </c>
      <c r="AS156" s="51">
        <f t="shared" si="649"/>
        <v>0</v>
      </c>
      <c r="AT156" s="51">
        <f t="shared" si="649"/>
        <v>0</v>
      </c>
      <c r="AU156" s="51">
        <f t="shared" si="649"/>
        <v>0</v>
      </c>
      <c r="AV156" s="51">
        <f t="shared" si="649"/>
        <v>0</v>
      </c>
      <c r="AW156" s="51">
        <f t="shared" si="649"/>
        <v>0</v>
      </c>
      <c r="AX156" s="51">
        <f t="shared" si="649"/>
        <v>0</v>
      </c>
      <c r="AY156" s="51">
        <f t="shared" si="649"/>
        <v>0</v>
      </c>
      <c r="AZ156" s="51">
        <f t="shared" si="649"/>
        <v>0</v>
      </c>
      <c r="BA156" s="51">
        <f t="shared" si="650"/>
        <v>0</v>
      </c>
      <c r="BB156" s="51">
        <f t="shared" si="650"/>
        <v>0</v>
      </c>
      <c r="BC156" s="51">
        <f t="shared" si="650"/>
        <v>0</v>
      </c>
      <c r="BD156" s="51">
        <f t="shared" si="650"/>
        <v>0</v>
      </c>
      <c r="BE156" s="51">
        <f t="shared" si="650"/>
        <v>0</v>
      </c>
      <c r="BF156" s="51">
        <f t="shared" si="650"/>
        <v>0</v>
      </c>
      <c r="BG156" s="51">
        <f t="shared" si="650"/>
        <v>0</v>
      </c>
      <c r="BH156" s="51">
        <f t="shared" si="650"/>
        <v>0</v>
      </c>
      <c r="BI156" s="51">
        <f t="shared" si="650"/>
        <v>0</v>
      </c>
      <c r="BJ156" s="51">
        <f t="shared" si="650"/>
        <v>0</v>
      </c>
      <c r="BK156" s="51">
        <f t="shared" si="651"/>
        <v>0</v>
      </c>
      <c r="BL156" s="51">
        <f t="shared" si="651"/>
        <v>0</v>
      </c>
      <c r="BM156" s="51">
        <f t="shared" si="651"/>
        <v>0</v>
      </c>
      <c r="BN156" s="51">
        <f t="shared" si="651"/>
        <v>0</v>
      </c>
      <c r="BO156" s="51">
        <f t="shared" si="651"/>
        <v>0</v>
      </c>
      <c r="BP156" s="51">
        <f t="shared" si="651"/>
        <v>0</v>
      </c>
      <c r="BQ156" s="51">
        <f t="shared" si="651"/>
        <v>0</v>
      </c>
      <c r="BR156" s="51">
        <f t="shared" si="651"/>
        <v>0</v>
      </c>
      <c r="BS156" s="51">
        <f t="shared" si="651"/>
        <v>0</v>
      </c>
      <c r="BT156" s="51">
        <f t="shared" si="651"/>
        <v>0</v>
      </c>
      <c r="BU156" s="51">
        <f t="shared" si="652"/>
        <v>0</v>
      </c>
      <c r="BV156" s="51">
        <f t="shared" si="652"/>
        <v>0</v>
      </c>
      <c r="BW156" s="51">
        <f t="shared" si="652"/>
        <v>0</v>
      </c>
      <c r="BX156" s="51">
        <f t="shared" si="652"/>
        <v>0</v>
      </c>
      <c r="BY156" s="51">
        <f t="shared" si="652"/>
        <v>0</v>
      </c>
      <c r="BZ156" s="51">
        <f t="shared" si="652"/>
        <v>0</v>
      </c>
      <c r="CA156" s="51">
        <f t="shared" si="652"/>
        <v>0</v>
      </c>
      <c r="CB156" s="51">
        <f t="shared" si="652"/>
        <v>0</v>
      </c>
      <c r="CC156" s="51">
        <f t="shared" si="652"/>
        <v>0</v>
      </c>
      <c r="CD156" s="51">
        <f t="shared" si="652"/>
        <v>0</v>
      </c>
      <c r="CE156" s="51">
        <f t="shared" si="653"/>
        <v>0</v>
      </c>
      <c r="CF156" s="51">
        <f t="shared" si="653"/>
        <v>0</v>
      </c>
      <c r="CG156" s="51">
        <f t="shared" si="653"/>
        <v>0</v>
      </c>
      <c r="CH156" s="51">
        <f t="shared" si="653"/>
        <v>0</v>
      </c>
      <c r="CI156" s="51">
        <f t="shared" si="653"/>
        <v>0</v>
      </c>
      <c r="CJ156" s="51">
        <f t="shared" si="653"/>
        <v>0</v>
      </c>
      <c r="CK156" s="51">
        <f t="shared" si="653"/>
        <v>0</v>
      </c>
      <c r="CL156" s="51">
        <f t="shared" si="653"/>
        <v>0</v>
      </c>
      <c r="CM156" s="51">
        <f t="shared" si="653"/>
        <v>0</v>
      </c>
      <c r="CN156" s="51">
        <f t="shared" si="653"/>
        <v>0</v>
      </c>
      <c r="CO156" s="51">
        <f t="shared" si="654"/>
        <v>0</v>
      </c>
      <c r="CP156" s="51">
        <f t="shared" si="654"/>
        <v>0</v>
      </c>
      <c r="CQ156" s="51">
        <f t="shared" si="654"/>
        <v>0</v>
      </c>
      <c r="CR156" s="51">
        <f t="shared" si="654"/>
        <v>0</v>
      </c>
      <c r="CS156" s="51">
        <f t="shared" si="654"/>
        <v>0</v>
      </c>
      <c r="CT156" s="51">
        <f t="shared" si="654"/>
        <v>0</v>
      </c>
      <c r="CU156" s="51">
        <f t="shared" si="654"/>
        <v>0</v>
      </c>
      <c r="CV156" s="51">
        <f t="shared" si="654"/>
        <v>0</v>
      </c>
      <c r="CW156" s="51">
        <f t="shared" si="654"/>
        <v>0</v>
      </c>
      <c r="CX156" s="51">
        <f t="shared" si="654"/>
        <v>0</v>
      </c>
      <c r="CY156" s="51">
        <f t="shared" si="655"/>
        <v>0</v>
      </c>
      <c r="CZ156" s="51">
        <f t="shared" si="655"/>
        <v>0</v>
      </c>
      <c r="DA156" s="51">
        <f t="shared" si="655"/>
        <v>0</v>
      </c>
      <c r="DB156" s="51">
        <f t="shared" si="655"/>
        <v>0</v>
      </c>
      <c r="DC156" s="51">
        <f t="shared" si="655"/>
        <v>0</v>
      </c>
      <c r="DD156" s="51">
        <f t="shared" si="655"/>
        <v>0</v>
      </c>
      <c r="DE156" s="51">
        <f t="shared" si="655"/>
        <v>0</v>
      </c>
      <c r="DF156" s="51">
        <f t="shared" si="655"/>
        <v>0</v>
      </c>
      <c r="DG156" s="51">
        <f t="shared" si="655"/>
        <v>0</v>
      </c>
      <c r="DH156" s="51">
        <f t="shared" si="655"/>
        <v>0</v>
      </c>
      <c r="DI156" s="51">
        <f t="shared" si="656"/>
        <v>0</v>
      </c>
      <c r="DJ156" s="51">
        <f t="shared" si="656"/>
        <v>0</v>
      </c>
      <c r="DK156" s="51">
        <f t="shared" si="656"/>
        <v>0</v>
      </c>
      <c r="DL156" s="51">
        <f t="shared" si="656"/>
        <v>0</v>
      </c>
      <c r="DM156" s="51">
        <f t="shared" si="656"/>
        <v>0</v>
      </c>
      <c r="DN156" s="51">
        <f t="shared" si="656"/>
        <v>0</v>
      </c>
      <c r="DO156" s="51">
        <f t="shared" si="656"/>
        <v>0</v>
      </c>
      <c r="DP156" s="51">
        <f t="shared" si="656"/>
        <v>0</v>
      </c>
      <c r="DQ156" s="51">
        <f t="shared" si="656"/>
        <v>0</v>
      </c>
      <c r="DR156" s="51">
        <f t="shared" si="656"/>
        <v>0</v>
      </c>
      <c r="DS156" s="51">
        <f t="shared" si="657"/>
        <v>0</v>
      </c>
      <c r="DT156" s="51">
        <f t="shared" si="657"/>
        <v>0</v>
      </c>
      <c r="DU156" s="51">
        <f t="shared" si="657"/>
        <v>0</v>
      </c>
      <c r="DV156" s="51">
        <f t="shared" si="657"/>
        <v>0</v>
      </c>
      <c r="DW156" s="51">
        <f t="shared" si="657"/>
        <v>0</v>
      </c>
      <c r="DX156" s="51">
        <f t="shared" si="657"/>
        <v>0</v>
      </c>
      <c r="DY156" s="51">
        <f t="shared" si="657"/>
        <v>0</v>
      </c>
      <c r="DZ156" s="51">
        <f t="shared" si="657"/>
        <v>0</v>
      </c>
      <c r="EA156" s="51">
        <f t="shared" si="657"/>
        <v>0</v>
      </c>
      <c r="EB156" s="51">
        <f t="shared" si="657"/>
        <v>0</v>
      </c>
      <c r="EC156" s="51">
        <f t="shared" si="658"/>
        <v>0</v>
      </c>
      <c r="ED156" s="51">
        <f t="shared" si="658"/>
        <v>0</v>
      </c>
      <c r="EE156" s="51">
        <f t="shared" si="658"/>
        <v>0</v>
      </c>
      <c r="EF156" s="51">
        <f t="shared" si="658"/>
        <v>0</v>
      </c>
      <c r="EG156" s="51">
        <f t="shared" si="658"/>
        <v>0</v>
      </c>
      <c r="EH156" s="51">
        <f t="shared" si="658"/>
        <v>0</v>
      </c>
      <c r="EI156" s="51">
        <f t="shared" si="658"/>
        <v>0</v>
      </c>
      <c r="EJ156" s="51">
        <f t="shared" si="658"/>
        <v>0</v>
      </c>
      <c r="EK156" s="51">
        <f t="shared" si="658"/>
        <v>0</v>
      </c>
      <c r="EL156" s="51">
        <f t="shared" si="658"/>
        <v>0</v>
      </c>
      <c r="EM156" s="51">
        <f t="shared" si="659"/>
        <v>0</v>
      </c>
      <c r="EN156" s="51">
        <f t="shared" si="659"/>
        <v>0</v>
      </c>
      <c r="EO156" s="51">
        <f t="shared" si="659"/>
        <v>0</v>
      </c>
      <c r="EP156" s="51">
        <f t="shared" si="659"/>
        <v>0</v>
      </c>
      <c r="EQ156" s="51">
        <f t="shared" si="659"/>
        <v>0</v>
      </c>
      <c r="ER156" s="51">
        <f t="shared" si="659"/>
        <v>0</v>
      </c>
      <c r="ES156" s="51">
        <f t="shared" si="659"/>
        <v>0</v>
      </c>
      <c r="ET156" s="51">
        <f t="shared" si="659"/>
        <v>0</v>
      </c>
      <c r="EU156" s="51">
        <f t="shared" si="659"/>
        <v>0</v>
      </c>
      <c r="EV156" s="51">
        <f t="shared" si="659"/>
        <v>0</v>
      </c>
      <c r="EW156" s="51">
        <f t="shared" si="660"/>
        <v>0</v>
      </c>
      <c r="EX156" s="51">
        <f t="shared" si="660"/>
        <v>0</v>
      </c>
      <c r="EY156" s="51">
        <f t="shared" si="660"/>
        <v>0</v>
      </c>
      <c r="EZ156" s="51">
        <f t="shared" si="660"/>
        <v>0</v>
      </c>
      <c r="FA156" s="51">
        <f t="shared" si="660"/>
        <v>0</v>
      </c>
      <c r="FB156" s="51">
        <f t="shared" si="660"/>
        <v>0</v>
      </c>
      <c r="FC156" s="51">
        <f t="shared" si="660"/>
        <v>0</v>
      </c>
      <c r="FD156" s="51">
        <f t="shared" si="660"/>
        <v>0</v>
      </c>
      <c r="FE156" s="51">
        <f t="shared" si="660"/>
        <v>0</v>
      </c>
      <c r="FF156" s="51">
        <f t="shared" si="660"/>
        <v>0</v>
      </c>
      <c r="FG156" s="51">
        <f t="shared" si="661"/>
        <v>0</v>
      </c>
      <c r="FH156" s="51">
        <f t="shared" si="661"/>
        <v>0</v>
      </c>
      <c r="FI156" s="51">
        <f t="shared" si="661"/>
        <v>1.4372901692793086E-5</v>
      </c>
      <c r="FJ156" s="51">
        <f t="shared" si="661"/>
        <v>2.7857067307628778E-5</v>
      </c>
      <c r="FK156" s="51">
        <f t="shared" si="661"/>
        <v>4.1075027703360157E-5</v>
      </c>
      <c r="FL156" s="51">
        <f t="shared" si="661"/>
        <v>5.9699549011322866E-5</v>
      </c>
      <c r="FM156" s="51">
        <f t="shared" si="661"/>
        <v>8.7540741517313391E-5</v>
      </c>
      <c r="FN156" s="51">
        <f t="shared" si="661"/>
        <v>1.2837388479443857E-4</v>
      </c>
      <c r="FO156" s="51">
        <f t="shared" si="661"/>
        <v>1.8776725283595457E-4</v>
      </c>
      <c r="FP156" s="51">
        <f t="shared" si="661"/>
        <v>2.7490993918839258E-4</v>
      </c>
      <c r="FQ156" s="51">
        <f t="shared" si="662"/>
        <v>4.0443968208431289E-4</v>
      </c>
      <c r="FR156" s="51">
        <f t="shared" si="662"/>
        <v>5.9827068957529241E-4</v>
      </c>
      <c r="FS156" s="51">
        <f t="shared" si="662"/>
        <v>8.8742146466493359E-4</v>
      </c>
      <c r="FT156" s="51">
        <f t="shared" si="662"/>
        <v>1.3138426304416823E-3</v>
      </c>
      <c r="FU156" s="51">
        <f t="shared" si="662"/>
        <v>1.9322447552118155E-3</v>
      </c>
      <c r="FV156" s="51">
        <f t="shared" si="662"/>
        <v>2.9578823769679957E-3</v>
      </c>
      <c r="FW156" s="51">
        <f t="shared" si="662"/>
        <v>4.3725776573519236E-3</v>
      </c>
      <c r="FX156" s="51">
        <f t="shared" si="662"/>
        <v>5.6037913669719245E-3</v>
      </c>
      <c r="FY156" s="51">
        <f t="shared" si="662"/>
        <v>6.0067150249743864E-3</v>
      </c>
      <c r="FZ156" s="51">
        <f t="shared" si="662"/>
        <v>5.0334268353983951E-3</v>
      </c>
      <c r="GA156" s="51">
        <f t="shared" si="663"/>
        <v>2.648818732339102E-3</v>
      </c>
      <c r="GB156" s="51">
        <f t="shared" si="663"/>
        <v>7.6072713075802073E-4</v>
      </c>
      <c r="GC156" s="51">
        <f t="shared" si="663"/>
        <v>0</v>
      </c>
      <c r="GD156" s="51">
        <f t="shared" si="663"/>
        <v>0</v>
      </c>
      <c r="GE156" s="51">
        <f t="shared" si="663"/>
        <v>0</v>
      </c>
      <c r="GF156" s="51">
        <f t="shared" si="663"/>
        <v>0</v>
      </c>
      <c r="GG156" s="51">
        <f t="shared" si="663"/>
        <v>0</v>
      </c>
      <c r="GH156" s="51">
        <f t="shared" si="663"/>
        <v>0</v>
      </c>
      <c r="GI156" s="51">
        <f t="shared" si="663"/>
        <v>0</v>
      </c>
      <c r="GJ156" s="51">
        <f t="shared" si="663"/>
        <v>0</v>
      </c>
      <c r="GK156" s="51">
        <f t="shared" si="664"/>
        <v>0</v>
      </c>
      <c r="GL156" s="51">
        <f t="shared" si="664"/>
        <v>0</v>
      </c>
      <c r="GM156" s="51">
        <f t="shared" si="664"/>
        <v>0</v>
      </c>
      <c r="GN156" s="51">
        <f t="shared" si="664"/>
        <v>0</v>
      </c>
      <c r="GO156" s="51">
        <f t="shared" si="664"/>
        <v>0</v>
      </c>
      <c r="GP156" s="51">
        <f t="shared" si="664"/>
        <v>0</v>
      </c>
      <c r="GQ156" s="51">
        <f t="shared" si="664"/>
        <v>0</v>
      </c>
      <c r="GR156" s="51">
        <f t="shared" si="664"/>
        <v>0</v>
      </c>
      <c r="GS156" s="51">
        <f t="shared" si="664"/>
        <v>0</v>
      </c>
      <c r="GT156" s="51">
        <f t="shared" si="664"/>
        <v>0</v>
      </c>
      <c r="GU156" s="51">
        <f t="shared" si="665"/>
        <v>0</v>
      </c>
      <c r="GV156" s="51">
        <f t="shared" si="665"/>
        <v>0</v>
      </c>
      <c r="GW156" s="51">
        <f t="shared" si="665"/>
        <v>0</v>
      </c>
      <c r="GX156" s="51">
        <f t="shared" si="665"/>
        <v>0</v>
      </c>
      <c r="GY156" s="51">
        <f t="shared" si="665"/>
        <v>0</v>
      </c>
      <c r="GZ156" s="51">
        <f t="shared" si="665"/>
        <v>0</v>
      </c>
      <c r="HA156" s="51">
        <f t="shared" si="665"/>
        <v>0</v>
      </c>
      <c r="HB156" s="51">
        <f t="shared" si="665"/>
        <v>0</v>
      </c>
      <c r="HC156" s="51">
        <f t="shared" si="665"/>
        <v>0</v>
      </c>
      <c r="HD156" s="51">
        <f t="shared" si="665"/>
        <v>0</v>
      </c>
      <c r="HE156" s="51">
        <f t="shared" si="666"/>
        <v>0</v>
      </c>
      <c r="HF156" s="51">
        <f t="shared" si="666"/>
        <v>0</v>
      </c>
      <c r="HG156" s="51">
        <f t="shared" si="666"/>
        <v>0</v>
      </c>
      <c r="HH156" s="51">
        <f t="shared" si="666"/>
        <v>0</v>
      </c>
      <c r="HI156" s="51">
        <f t="shared" si="666"/>
        <v>0</v>
      </c>
      <c r="HJ156" s="51">
        <f t="shared" si="666"/>
        <v>0</v>
      </c>
      <c r="HK156" s="51">
        <f t="shared" si="666"/>
        <v>0</v>
      </c>
      <c r="HL156" s="51">
        <f t="shared" si="666"/>
        <v>0</v>
      </c>
      <c r="HM156" s="51">
        <f t="shared" si="666"/>
        <v>0</v>
      </c>
      <c r="HN156" s="51">
        <f t="shared" si="666"/>
        <v>0</v>
      </c>
      <c r="HO156" s="51">
        <f t="shared" si="666"/>
        <v>0</v>
      </c>
      <c r="HP156" s="51">
        <f t="shared" si="666"/>
        <v>0</v>
      </c>
      <c r="HR156" s="46">
        <v>153</v>
      </c>
      <c r="HS156" s="49">
        <f t="shared" si="566"/>
        <v>765</v>
      </c>
      <c r="HT156" s="52" t="str">
        <f t="shared" si="567"/>
        <v/>
      </c>
      <c r="HU156" s="63">
        <f t="shared" si="568"/>
        <v>0</v>
      </c>
      <c r="HV156" s="50">
        <f t="shared" si="609"/>
        <v>0</v>
      </c>
      <c r="HW156" s="50" t="str">
        <f t="shared" si="562"/>
        <v>12:45</v>
      </c>
      <c r="HX156" s="50">
        <v>0</v>
      </c>
      <c r="HY156" s="62">
        <f>HY155+HX156*Escenario1!$D$15*0.06</f>
        <v>468.72665229745769</v>
      </c>
      <c r="HZ156" s="50">
        <f t="shared" si="569"/>
        <v>0</v>
      </c>
      <c r="IA156" s="64">
        <f>IA155+HZ156*Escenario1!$D$15*0.06</f>
        <v>258.16395932323189</v>
      </c>
      <c r="IB156" s="54"/>
      <c r="IC156" s="47">
        <v>154</v>
      </c>
      <c r="ID156" s="48">
        <f t="shared" si="563"/>
        <v>0</v>
      </c>
      <c r="IE156" s="48">
        <f t="shared" si="667"/>
        <v>0</v>
      </c>
      <c r="IF156" s="48">
        <f t="shared" si="667"/>
        <v>0</v>
      </c>
      <c r="IG156" s="48">
        <f t="shared" si="667"/>
        <v>0</v>
      </c>
      <c r="IH156" s="48">
        <f t="shared" si="667"/>
        <v>0</v>
      </c>
      <c r="II156" s="48">
        <f t="shared" si="667"/>
        <v>0</v>
      </c>
      <c r="IJ156" s="48">
        <f t="shared" si="667"/>
        <v>0</v>
      </c>
      <c r="IK156" s="48">
        <f t="shared" si="667"/>
        <v>0</v>
      </c>
      <c r="IL156" s="48">
        <f t="shared" si="667"/>
        <v>0</v>
      </c>
      <c r="IM156" s="48">
        <f t="shared" si="667"/>
        <v>0</v>
      </c>
      <c r="IN156" s="48">
        <f t="shared" si="667"/>
        <v>0</v>
      </c>
      <c r="IO156" s="48">
        <f t="shared" si="668"/>
        <v>0</v>
      </c>
      <c r="IP156" s="48">
        <f t="shared" si="668"/>
        <v>0</v>
      </c>
      <c r="IQ156" s="48">
        <f t="shared" si="668"/>
        <v>0</v>
      </c>
      <c r="IR156" s="48">
        <f t="shared" si="668"/>
        <v>0</v>
      </c>
      <c r="IS156" s="48">
        <f t="shared" si="668"/>
        <v>0</v>
      </c>
      <c r="IT156" s="48">
        <f t="shared" si="668"/>
        <v>0</v>
      </c>
      <c r="IU156" s="48">
        <f t="shared" si="668"/>
        <v>0</v>
      </c>
      <c r="IV156" s="48">
        <f t="shared" si="668"/>
        <v>0</v>
      </c>
      <c r="IW156" s="48">
        <f t="shared" si="668"/>
        <v>0</v>
      </c>
      <c r="IX156" s="48">
        <f t="shared" si="668"/>
        <v>0</v>
      </c>
      <c r="IY156" s="48">
        <f t="shared" si="669"/>
        <v>0</v>
      </c>
      <c r="IZ156" s="48">
        <f t="shared" si="669"/>
        <v>0</v>
      </c>
      <c r="JA156" s="48">
        <f t="shared" si="669"/>
        <v>0</v>
      </c>
      <c r="JB156" s="48">
        <f t="shared" si="669"/>
        <v>0</v>
      </c>
      <c r="JC156" s="48">
        <f t="shared" si="669"/>
        <v>0</v>
      </c>
      <c r="JD156" s="48">
        <f t="shared" si="669"/>
        <v>0</v>
      </c>
      <c r="JE156" s="48">
        <f t="shared" si="669"/>
        <v>0</v>
      </c>
      <c r="JF156" s="48">
        <f t="shared" si="669"/>
        <v>0</v>
      </c>
      <c r="JG156" s="48">
        <f t="shared" si="669"/>
        <v>0</v>
      </c>
      <c r="JH156" s="48">
        <f t="shared" si="669"/>
        <v>0</v>
      </c>
      <c r="JI156" s="48">
        <f t="shared" si="670"/>
        <v>0</v>
      </c>
      <c r="JJ156" s="48">
        <f t="shared" si="670"/>
        <v>0</v>
      </c>
      <c r="JK156" s="48">
        <f t="shared" si="670"/>
        <v>0</v>
      </c>
      <c r="JL156" s="48">
        <f t="shared" si="670"/>
        <v>0</v>
      </c>
      <c r="JM156" s="48">
        <f t="shared" si="670"/>
        <v>0</v>
      </c>
      <c r="JN156" s="48">
        <f t="shared" si="670"/>
        <v>0</v>
      </c>
      <c r="JO156" s="48">
        <f t="shared" si="670"/>
        <v>0</v>
      </c>
      <c r="JP156" s="48">
        <f t="shared" si="670"/>
        <v>0</v>
      </c>
      <c r="JQ156" s="48">
        <f t="shared" si="670"/>
        <v>0</v>
      </c>
      <c r="JR156" s="48">
        <f t="shared" si="670"/>
        <v>0</v>
      </c>
      <c r="JS156" s="48">
        <f t="shared" si="671"/>
        <v>0</v>
      </c>
      <c r="JT156" s="48">
        <f t="shared" si="671"/>
        <v>0</v>
      </c>
      <c r="JU156" s="48">
        <f t="shared" si="671"/>
        <v>0</v>
      </c>
      <c r="JV156" s="48">
        <f t="shared" si="671"/>
        <v>0</v>
      </c>
      <c r="JW156" s="48">
        <f t="shared" si="671"/>
        <v>0</v>
      </c>
      <c r="JX156" s="48">
        <f t="shared" si="671"/>
        <v>0</v>
      </c>
      <c r="JY156" s="48">
        <f t="shared" si="671"/>
        <v>0</v>
      </c>
      <c r="JZ156" s="48">
        <f t="shared" si="671"/>
        <v>0</v>
      </c>
      <c r="KA156" s="48">
        <f t="shared" si="671"/>
        <v>0</v>
      </c>
      <c r="KB156" s="48">
        <f t="shared" si="671"/>
        <v>0</v>
      </c>
      <c r="KC156" s="48">
        <f t="shared" si="672"/>
        <v>0</v>
      </c>
      <c r="KD156" s="48">
        <f t="shared" si="672"/>
        <v>0</v>
      </c>
      <c r="KE156" s="48">
        <f t="shared" si="672"/>
        <v>0</v>
      </c>
      <c r="KF156" s="48">
        <f t="shared" si="672"/>
        <v>0</v>
      </c>
      <c r="KG156" s="48">
        <f t="shared" si="672"/>
        <v>0</v>
      </c>
      <c r="KH156" s="48">
        <f t="shared" si="672"/>
        <v>0</v>
      </c>
      <c r="KI156" s="48">
        <f t="shared" si="672"/>
        <v>0</v>
      </c>
      <c r="KJ156" s="48">
        <f t="shared" si="672"/>
        <v>0</v>
      </c>
      <c r="KK156" s="48">
        <f t="shared" si="672"/>
        <v>0</v>
      </c>
      <c r="KL156" s="48">
        <f t="shared" si="672"/>
        <v>0</v>
      </c>
      <c r="KM156" s="48">
        <f t="shared" si="673"/>
        <v>0</v>
      </c>
      <c r="KN156" s="48">
        <f t="shared" si="673"/>
        <v>0</v>
      </c>
      <c r="KO156" s="48">
        <f t="shared" si="673"/>
        <v>0</v>
      </c>
      <c r="KP156" s="48">
        <f t="shared" si="673"/>
        <v>0</v>
      </c>
      <c r="KQ156" s="48">
        <f t="shared" si="673"/>
        <v>0</v>
      </c>
      <c r="KR156" s="48">
        <f t="shared" si="673"/>
        <v>0</v>
      </c>
      <c r="KS156" s="48">
        <f t="shared" si="673"/>
        <v>0</v>
      </c>
      <c r="KT156" s="48">
        <f t="shared" si="673"/>
        <v>0</v>
      </c>
      <c r="KU156" s="48">
        <f t="shared" si="673"/>
        <v>0</v>
      </c>
      <c r="KV156" s="48">
        <f t="shared" si="673"/>
        <v>0</v>
      </c>
      <c r="KW156" s="48">
        <f t="shared" si="674"/>
        <v>0</v>
      </c>
      <c r="KX156" s="48">
        <f t="shared" si="674"/>
        <v>0</v>
      </c>
      <c r="KY156" s="48">
        <f t="shared" si="674"/>
        <v>0</v>
      </c>
      <c r="KZ156" s="48">
        <f t="shared" si="674"/>
        <v>0</v>
      </c>
      <c r="LA156" s="48">
        <f t="shared" si="674"/>
        <v>0</v>
      </c>
      <c r="LB156" s="48">
        <f t="shared" si="674"/>
        <v>0</v>
      </c>
      <c r="LC156" s="48">
        <f t="shared" si="674"/>
        <v>0</v>
      </c>
      <c r="LD156" s="48">
        <f t="shared" si="674"/>
        <v>0</v>
      </c>
      <c r="LE156" s="48">
        <f t="shared" si="674"/>
        <v>0</v>
      </c>
      <c r="LF156" s="48">
        <f t="shared" si="674"/>
        <v>0</v>
      </c>
      <c r="LG156" s="48">
        <f t="shared" si="675"/>
        <v>0</v>
      </c>
      <c r="LH156" s="48">
        <f t="shared" si="675"/>
        <v>0</v>
      </c>
      <c r="LI156" s="48">
        <f t="shared" si="675"/>
        <v>0</v>
      </c>
      <c r="LJ156" s="48">
        <f t="shared" si="675"/>
        <v>0</v>
      </c>
      <c r="LK156" s="48">
        <f t="shared" si="675"/>
        <v>0</v>
      </c>
      <c r="LL156" s="48">
        <f t="shared" si="675"/>
        <v>0</v>
      </c>
      <c r="LM156" s="48">
        <f t="shared" si="675"/>
        <v>0</v>
      </c>
      <c r="LN156" s="48">
        <f t="shared" si="675"/>
        <v>0</v>
      </c>
      <c r="LO156" s="48">
        <f t="shared" si="675"/>
        <v>0</v>
      </c>
      <c r="LP156" s="48">
        <f t="shared" si="675"/>
        <v>0</v>
      </c>
      <c r="LQ156" s="48">
        <f t="shared" si="676"/>
        <v>0</v>
      </c>
      <c r="LR156" s="48">
        <f t="shared" si="676"/>
        <v>0</v>
      </c>
      <c r="LS156" s="48">
        <f t="shared" si="676"/>
        <v>0</v>
      </c>
      <c r="LT156" s="48">
        <f t="shared" si="676"/>
        <v>0</v>
      </c>
      <c r="LU156" s="48">
        <f t="shared" si="676"/>
        <v>0</v>
      </c>
      <c r="LV156" s="48">
        <f t="shared" si="676"/>
        <v>0</v>
      </c>
      <c r="LW156" s="48">
        <f t="shared" si="676"/>
        <v>0</v>
      </c>
      <c r="LX156" s="48">
        <f t="shared" si="676"/>
        <v>0</v>
      </c>
      <c r="LY156" s="48">
        <f t="shared" si="676"/>
        <v>0</v>
      </c>
      <c r="LZ156" s="48">
        <f t="shared" si="676"/>
        <v>0</v>
      </c>
      <c r="MA156" s="48">
        <f t="shared" si="677"/>
        <v>0</v>
      </c>
      <c r="MB156" s="48">
        <f t="shared" si="677"/>
        <v>0</v>
      </c>
      <c r="MC156" s="48">
        <f t="shared" si="677"/>
        <v>0</v>
      </c>
      <c r="MD156" s="48">
        <f t="shared" si="677"/>
        <v>0</v>
      </c>
      <c r="ME156" s="48">
        <f t="shared" si="677"/>
        <v>0</v>
      </c>
      <c r="MF156" s="48">
        <f t="shared" si="677"/>
        <v>0</v>
      </c>
      <c r="MG156" s="48">
        <f t="shared" si="677"/>
        <v>0</v>
      </c>
      <c r="MH156" s="48">
        <f t="shared" si="677"/>
        <v>0</v>
      </c>
      <c r="MI156" s="48">
        <f t="shared" si="677"/>
        <v>0</v>
      </c>
      <c r="MJ156" s="48">
        <f t="shared" si="677"/>
        <v>0</v>
      </c>
      <c r="MK156" s="48">
        <f t="shared" si="678"/>
        <v>0</v>
      </c>
      <c r="ML156" s="48">
        <f t="shared" si="678"/>
        <v>0</v>
      </c>
      <c r="MM156" s="48">
        <f t="shared" si="678"/>
        <v>0</v>
      </c>
      <c r="MN156" s="48">
        <f t="shared" si="678"/>
        <v>0</v>
      </c>
      <c r="MO156" s="48">
        <f t="shared" si="678"/>
        <v>0</v>
      </c>
      <c r="MP156" s="48">
        <f t="shared" si="678"/>
        <v>0</v>
      </c>
      <c r="MQ156" s="48">
        <f t="shared" si="678"/>
        <v>0</v>
      </c>
      <c r="MR156" s="48">
        <f t="shared" si="678"/>
        <v>0</v>
      </c>
      <c r="MS156" s="48">
        <f t="shared" si="678"/>
        <v>0</v>
      </c>
      <c r="MT156" s="48">
        <f t="shared" si="678"/>
        <v>0</v>
      </c>
      <c r="MU156" s="48">
        <f t="shared" si="679"/>
        <v>0</v>
      </c>
      <c r="MV156" s="48">
        <f t="shared" si="679"/>
        <v>0</v>
      </c>
      <c r="MW156" s="48">
        <f t="shared" si="679"/>
        <v>0</v>
      </c>
      <c r="MX156" s="48">
        <f t="shared" si="679"/>
        <v>0</v>
      </c>
      <c r="MY156" s="48">
        <f t="shared" si="679"/>
        <v>0</v>
      </c>
      <c r="MZ156" s="48">
        <f t="shared" si="679"/>
        <v>0</v>
      </c>
      <c r="NA156" s="48">
        <f t="shared" si="679"/>
        <v>0</v>
      </c>
      <c r="NB156" s="48">
        <f t="shared" si="679"/>
        <v>0</v>
      </c>
      <c r="NC156" s="48">
        <f t="shared" si="679"/>
        <v>0</v>
      </c>
      <c r="ND156" s="48">
        <f t="shared" si="679"/>
        <v>0</v>
      </c>
      <c r="NE156" s="48">
        <f t="shared" si="680"/>
        <v>0</v>
      </c>
      <c r="NF156" s="48">
        <f t="shared" si="680"/>
        <v>0</v>
      </c>
      <c r="NG156" s="48">
        <f t="shared" si="680"/>
        <v>0</v>
      </c>
      <c r="NH156" s="48">
        <f t="shared" si="680"/>
        <v>0</v>
      </c>
      <c r="NI156" s="48">
        <f t="shared" si="680"/>
        <v>0</v>
      </c>
      <c r="NJ156" s="48">
        <f t="shared" si="680"/>
        <v>0</v>
      </c>
      <c r="NK156" s="48">
        <f t="shared" si="680"/>
        <v>0</v>
      </c>
      <c r="NL156" s="48">
        <f t="shared" si="680"/>
        <v>0</v>
      </c>
      <c r="NM156" s="48">
        <f t="shared" si="680"/>
        <v>0</v>
      </c>
      <c r="NN156" s="48">
        <f t="shared" si="680"/>
        <v>0</v>
      </c>
      <c r="NO156" s="48">
        <f t="shared" si="681"/>
        <v>0</v>
      </c>
      <c r="NP156" s="48">
        <f t="shared" si="681"/>
        <v>0</v>
      </c>
      <c r="NQ156" s="48">
        <f t="shared" si="681"/>
        <v>0</v>
      </c>
      <c r="NR156" s="48">
        <f t="shared" si="681"/>
        <v>4.4751983576649488E-5</v>
      </c>
      <c r="NS156" s="48">
        <f t="shared" si="681"/>
        <v>1.1151658490373781E-4</v>
      </c>
      <c r="NT156" s="48">
        <f t="shared" si="681"/>
        <v>2.5595687974807398E-4</v>
      </c>
      <c r="NU156" s="48">
        <f t="shared" si="681"/>
        <v>5.8604981628922268E-4</v>
      </c>
      <c r="NV156" s="48">
        <f t="shared" si="681"/>
        <v>1.3658629589843377E-3</v>
      </c>
      <c r="NW156" s="48">
        <f t="shared" si="681"/>
        <v>3.2093238342923826E-3</v>
      </c>
      <c r="NX156" s="48">
        <f t="shared" si="681"/>
        <v>7.8504339864859992E-3</v>
      </c>
      <c r="NY156" s="48">
        <f t="shared" si="682"/>
        <v>1.2976985830460603E-2</v>
      </c>
      <c r="NZ156" s="48">
        <f t="shared" si="682"/>
        <v>6.7154609757989992E-3</v>
      </c>
      <c r="OA156" s="48">
        <f t="shared" si="682"/>
        <v>0</v>
      </c>
      <c r="OB156" s="48">
        <f t="shared" si="682"/>
        <v>0</v>
      </c>
      <c r="OC156" s="48">
        <f t="shared" si="682"/>
        <v>0</v>
      </c>
      <c r="OD156" s="48">
        <f t="shared" si="682"/>
        <v>0</v>
      </c>
      <c r="OE156" s="48">
        <f t="shared" si="682"/>
        <v>0</v>
      </c>
      <c r="OF156" s="48">
        <f t="shared" si="682"/>
        <v>0</v>
      </c>
      <c r="OG156" s="48">
        <f t="shared" si="682"/>
        <v>0</v>
      </c>
      <c r="OH156" s="48">
        <f t="shared" si="682"/>
        <v>0</v>
      </c>
      <c r="OI156" s="48">
        <f t="shared" si="683"/>
        <v>0</v>
      </c>
      <c r="OJ156" s="48">
        <f t="shared" si="683"/>
        <v>0</v>
      </c>
      <c r="OK156" s="48">
        <f t="shared" si="683"/>
        <v>0</v>
      </c>
      <c r="OL156" s="48">
        <f t="shared" si="683"/>
        <v>0</v>
      </c>
      <c r="OM156" s="48">
        <f t="shared" si="683"/>
        <v>0</v>
      </c>
      <c r="ON156" s="48">
        <f t="shared" si="683"/>
        <v>0</v>
      </c>
      <c r="OO156" s="48">
        <f t="shared" si="683"/>
        <v>0</v>
      </c>
      <c r="OP156" s="48">
        <f t="shared" si="683"/>
        <v>0</v>
      </c>
      <c r="OQ156" s="48">
        <f t="shared" si="683"/>
        <v>0</v>
      </c>
      <c r="OR156" s="48">
        <f t="shared" si="683"/>
        <v>0</v>
      </c>
      <c r="OS156" s="48">
        <f t="shared" si="684"/>
        <v>0</v>
      </c>
      <c r="OT156" s="48">
        <f t="shared" si="684"/>
        <v>0</v>
      </c>
      <c r="OU156" s="48">
        <f t="shared" si="684"/>
        <v>0</v>
      </c>
      <c r="OV156" s="48">
        <f t="shared" si="684"/>
        <v>0</v>
      </c>
      <c r="OW156" s="48">
        <f t="shared" si="684"/>
        <v>0</v>
      </c>
      <c r="OX156" s="48">
        <f t="shared" si="684"/>
        <v>0</v>
      </c>
      <c r="OY156" s="48">
        <f t="shared" si="684"/>
        <v>0</v>
      </c>
      <c r="OZ156" s="48">
        <f t="shared" si="684"/>
        <v>0</v>
      </c>
      <c r="PA156" s="48">
        <f t="shared" si="684"/>
        <v>0</v>
      </c>
      <c r="PB156" s="48">
        <f t="shared" si="684"/>
        <v>0</v>
      </c>
      <c r="PC156" s="48">
        <f t="shared" si="685"/>
        <v>0</v>
      </c>
      <c r="PD156" s="48">
        <f t="shared" si="685"/>
        <v>0</v>
      </c>
      <c r="PE156" s="48">
        <f t="shared" si="685"/>
        <v>0</v>
      </c>
      <c r="PF156" s="48">
        <f t="shared" si="685"/>
        <v>0</v>
      </c>
      <c r="PG156" s="48">
        <f t="shared" si="685"/>
        <v>0</v>
      </c>
      <c r="PH156" s="48">
        <f t="shared" si="685"/>
        <v>0</v>
      </c>
      <c r="PI156" s="48">
        <f t="shared" si="685"/>
        <v>0</v>
      </c>
      <c r="PJ156" s="48">
        <f t="shared" si="685"/>
        <v>0</v>
      </c>
      <c r="PK156" s="48">
        <f t="shared" si="685"/>
        <v>0</v>
      </c>
      <c r="PL156" s="48">
        <f t="shared" si="685"/>
        <v>0</v>
      </c>
      <c r="PM156" s="48">
        <f t="shared" si="685"/>
        <v>0</v>
      </c>
      <c r="PN156" s="48">
        <f t="shared" si="685"/>
        <v>0</v>
      </c>
    </row>
    <row r="157" spans="1:430" x14ac:dyDescent="0.3">
      <c r="A157" s="67">
        <f>A156+Escenario1!$D$15</f>
        <v>155</v>
      </c>
      <c r="B157" s="20">
        <f>IF(HX34&lt;0,0,Escenario1!HX34)</f>
        <v>14.453080737054847</v>
      </c>
      <c r="C157" s="20">
        <f t="shared" si="558"/>
        <v>2.5758069995623498</v>
      </c>
      <c r="D157" s="20">
        <f t="shared" si="552"/>
        <v>4.3359242211164544</v>
      </c>
      <c r="E157" s="20">
        <f>ROUND(IF($A157=0,0,$D157+E156-IF($A156=0,0,L156*($A157-$A156)*0.06)),4)</f>
        <v>29.163699999999999</v>
      </c>
      <c r="F157" s="11" cm="1">
        <f t="array" ref="F157">INDEX($A$71:$A$75,MATCH(E157,$B$71:$B$75,1))+(E157-INDEX($B$71:$B$75,MATCH(E157,$B$71:$B$75,1)))*(INDEX($A$71:$A$75,MATCH(E157,$B$71:$B$75,1)+IF(E157&gt;MAX($B$71:$B$75),0,1))-INDEX($A$71:$A$75,MATCH(E157,$B$71:$B$75,1)+IF(E157&gt;MAX($B$71:$B$75),1,0)))/(INDEX($B$71:$B$75,MATCH(E157,$B$71:$B$75,1)+IF(E157&gt;MAX($B$71:$B$75),0,1))-INDEX($B$71:$B$75,MATCH(E157,$B$71:$B$75,1)+IF(E157&gt;MAX($B$71:$B$75),-1,0)))</f>
        <v>0.29163699999999998</v>
      </c>
      <c r="G157" s="59">
        <f t="shared" si="553"/>
        <v>27.476193656712582</v>
      </c>
      <c r="H157" s="59">
        <f t="shared" si="554"/>
        <v>0</v>
      </c>
      <c r="I157" s="59">
        <f t="shared" si="555"/>
        <v>0</v>
      </c>
      <c r="J157" s="20">
        <f t="shared" si="556"/>
        <v>27.476193656712582</v>
      </c>
      <c r="K157" s="20">
        <f>IF(OR($H$79&lt;=0,F157-$H$79&lt;=0),0,2/3*(0.602+0.0832*(F157-$H$79)/$H$79)*$I$79*SQRT(2*9.81)*(F157-$H$79+0.0012)^(3/2))*1000</f>
        <v>0</v>
      </c>
      <c r="L157" s="20">
        <f>IF((G157+H157+I157+K157)*($A158-$A157)*0.06&gt;E157,E157/($A158-$A157)/0.06,G157+H157+I157+K157)</f>
        <v>27.476193656712582</v>
      </c>
      <c r="M157" s="20">
        <f>IF(COUNT($A$126:$A157)&lt;MATCH($E$84,L$126:L$585,0),"",ROUND(L157,2))</f>
        <v>27.48</v>
      </c>
      <c r="N157" s="20">
        <f>IF($A157=0,0,$D157+N156-IF($A156=0,0,R156*($A157-$A156)*0.06))</f>
        <v>244.97576111440077</v>
      </c>
      <c r="O157" s="11" cm="1">
        <f t="array" ref="O157">INDEX($A$71:$A$75,MATCH(N157,$B$71:$B$75,1))+(N157-INDEX($B$71:$B$75,MATCH(N157,$B$71:$B$75,1)))*(INDEX($A$71:$A$75,MATCH(N157,$B$71:$B$75,1)+1)-INDEX($A$71:$A$75,MATCH(N157,$B$71:$B$75,1)))/(INDEX($B$71:$B$75,MATCH(N157,$B$71:$B$75,1)+1)-INDEX($B$71:$B$75,MATCH(N157,$B$71:$B$75,1)))</f>
        <v>2.4497576111440074</v>
      </c>
      <c r="P157" s="20" cm="1">
        <f t="array" ref="P157">INDEX(Curva_vortex[Caudal (L/s)],MATCH(O157,Curva_vortex[Altura lamina de agua H (m)],1))+(O157-INDEX(Curva_vortex[Altura lamina de agua H (m)],MATCH(O157,Curva_vortex[Altura lamina de agua H (m)],1)))*(INDEX(Curva_vortex[Caudal (L/s)],MATCH(O157,Curva_vortex[Altura lamina de agua H (m)],1)+IF(O157&gt;MAX(Curva_vortex[Altura lamina de agua H (m)]),0,1))-INDEX(Curva_vortex[Caudal (L/s)],MATCH(O157,Curva_vortex[Altura lamina de agua H (m)],1)+IF(O157&gt;MAX(Curva_vortex[Altura lamina de agua H (m)]),-1,0)))/(INDEX(Curva_vortex[Altura lamina de agua H (m)],MATCH(O157,Curva_vortex[Altura lamina de agua H (m)],1)+IF(O157&gt;MAX(Curva_vortex[Altura lamina de agua H (m)]),0,1))-INDEX(Curva_vortex[Altura lamina de agua H (m)],MATCH(O157,Curva_vortex[Altura lamina de agua H (m)],1)+IF(O157&gt;MAX(Curva_vortex[Altura lamina de agua H (m)]),-1,0)))</f>
        <v>24.497576111440068</v>
      </c>
      <c r="Q157" s="20">
        <f t="shared" si="557"/>
        <v>0</v>
      </c>
      <c r="R157" s="20" cm="1">
        <f t="array" ref="R157">INDEX(Curva_vortex[Caudal (L/s)],MATCH(O157,Curva_vortex[Altura lamina de agua H (m)],1))+(O157-INDEX(Curva_vortex[Altura lamina de agua H (m)],MATCH(O157,Curva_vortex[Altura lamina de agua H (m)],1)))*(INDEX(Curva_vortex[Caudal (L/s)],MATCH(O157,Curva_vortex[Altura lamina de agua H (m)],1)+IF(O157&gt;MAX(Curva_vortex[Altura lamina de agua H (m)]),0,1))-INDEX(Curva_vortex[Caudal (L/s)],MATCH(O157,Curva_vortex[Altura lamina de agua H (m)],1)+IF(O157&gt;MAX(Curva_vortex[Altura lamina de agua H (m)]),-1,0)))/(INDEX(Curva_vortex[Altura lamina de agua H (m)],MATCH(O157,Curva_vortex[Altura lamina de agua H (m)],1)+IF(O157&gt;MAX(Curva_vortex[Altura lamina de agua H (m)]),0,1))-INDEX(Curva_vortex[Altura lamina de agua H (m)],MATCH(O157,Curva_vortex[Altura lamina de agua H (m)],1)+IF(O157&gt;MAX(Curva_vortex[Altura lamina de agua H (m)]),-1,0)))+Q157</f>
        <v>24.497576111440068</v>
      </c>
      <c r="S157" s="20">
        <f>IF(COUNT($A$126:$A157)&lt;MATCH($E$117,R$126:R$585,0),"",ROUND(R157,2))</f>
        <v>24.5</v>
      </c>
      <c r="W157" s="46">
        <v>154</v>
      </c>
      <c r="X157" s="49">
        <f t="shared" si="564"/>
        <v>770</v>
      </c>
      <c r="Y157" s="52" t="str">
        <f t="shared" si="559"/>
        <v/>
      </c>
      <c r="Z157" s="63">
        <f t="shared" si="560"/>
        <v>0</v>
      </c>
      <c r="AA157" s="50">
        <f t="shared" si="608"/>
        <v>0</v>
      </c>
      <c r="AB157" s="50">
        <v>0</v>
      </c>
      <c r="AC157" s="62">
        <f t="shared" si="565"/>
        <v>211.7758949671387</v>
      </c>
      <c r="AD157" s="54"/>
      <c r="AE157" s="46">
        <v>155</v>
      </c>
      <c r="AF157" s="51">
        <f t="shared" si="561"/>
        <v>0</v>
      </c>
      <c r="AG157" s="51">
        <f t="shared" si="648"/>
        <v>0</v>
      </c>
      <c r="AH157" s="51">
        <f t="shared" si="648"/>
        <v>0</v>
      </c>
      <c r="AI157" s="51">
        <f t="shared" si="648"/>
        <v>0</v>
      </c>
      <c r="AJ157" s="51">
        <f t="shared" si="648"/>
        <v>0</v>
      </c>
      <c r="AK157" s="51">
        <f t="shared" si="648"/>
        <v>0</v>
      </c>
      <c r="AL157" s="51">
        <f t="shared" si="648"/>
        <v>0</v>
      </c>
      <c r="AM157" s="51">
        <f t="shared" si="648"/>
        <v>0</v>
      </c>
      <c r="AN157" s="51">
        <f t="shared" si="648"/>
        <v>0</v>
      </c>
      <c r="AO157" s="51">
        <f t="shared" si="648"/>
        <v>0</v>
      </c>
      <c r="AP157" s="51">
        <f t="shared" si="648"/>
        <v>0</v>
      </c>
      <c r="AQ157" s="51">
        <f t="shared" si="649"/>
        <v>0</v>
      </c>
      <c r="AR157" s="51">
        <f t="shared" si="649"/>
        <v>0</v>
      </c>
      <c r="AS157" s="51">
        <f t="shared" si="649"/>
        <v>0</v>
      </c>
      <c r="AT157" s="51">
        <f t="shared" si="649"/>
        <v>0</v>
      </c>
      <c r="AU157" s="51">
        <f t="shared" si="649"/>
        <v>0</v>
      </c>
      <c r="AV157" s="51">
        <f t="shared" si="649"/>
        <v>0</v>
      </c>
      <c r="AW157" s="51">
        <f t="shared" si="649"/>
        <v>0</v>
      </c>
      <c r="AX157" s="51">
        <f t="shared" si="649"/>
        <v>0</v>
      </c>
      <c r="AY157" s="51">
        <f t="shared" si="649"/>
        <v>0</v>
      </c>
      <c r="AZ157" s="51">
        <f t="shared" si="649"/>
        <v>0</v>
      </c>
      <c r="BA157" s="51">
        <f t="shared" si="650"/>
        <v>0</v>
      </c>
      <c r="BB157" s="51">
        <f t="shared" si="650"/>
        <v>0</v>
      </c>
      <c r="BC157" s="51">
        <f t="shared" si="650"/>
        <v>0</v>
      </c>
      <c r="BD157" s="51">
        <f t="shared" si="650"/>
        <v>0</v>
      </c>
      <c r="BE157" s="51">
        <f t="shared" si="650"/>
        <v>0</v>
      </c>
      <c r="BF157" s="51">
        <f t="shared" si="650"/>
        <v>0</v>
      </c>
      <c r="BG157" s="51">
        <f t="shared" si="650"/>
        <v>0</v>
      </c>
      <c r="BH157" s="51">
        <f t="shared" si="650"/>
        <v>0</v>
      </c>
      <c r="BI157" s="51">
        <f t="shared" si="650"/>
        <v>0</v>
      </c>
      <c r="BJ157" s="51">
        <f t="shared" si="650"/>
        <v>0</v>
      </c>
      <c r="BK157" s="51">
        <f t="shared" si="651"/>
        <v>0</v>
      </c>
      <c r="BL157" s="51">
        <f t="shared" si="651"/>
        <v>0</v>
      </c>
      <c r="BM157" s="51">
        <f t="shared" si="651"/>
        <v>0</v>
      </c>
      <c r="BN157" s="51">
        <f t="shared" si="651"/>
        <v>0</v>
      </c>
      <c r="BO157" s="51">
        <f t="shared" si="651"/>
        <v>0</v>
      </c>
      <c r="BP157" s="51">
        <f t="shared" si="651"/>
        <v>0</v>
      </c>
      <c r="BQ157" s="51">
        <f t="shared" si="651"/>
        <v>0</v>
      </c>
      <c r="BR157" s="51">
        <f t="shared" si="651"/>
        <v>0</v>
      </c>
      <c r="BS157" s="51">
        <f t="shared" si="651"/>
        <v>0</v>
      </c>
      <c r="BT157" s="51">
        <f t="shared" si="651"/>
        <v>0</v>
      </c>
      <c r="BU157" s="51">
        <f t="shared" si="652"/>
        <v>0</v>
      </c>
      <c r="BV157" s="51">
        <f t="shared" si="652"/>
        <v>0</v>
      </c>
      <c r="BW157" s="51">
        <f t="shared" si="652"/>
        <v>0</v>
      </c>
      <c r="BX157" s="51">
        <f t="shared" si="652"/>
        <v>0</v>
      </c>
      <c r="BY157" s="51">
        <f t="shared" si="652"/>
        <v>0</v>
      </c>
      <c r="BZ157" s="51">
        <f t="shared" si="652"/>
        <v>0</v>
      </c>
      <c r="CA157" s="51">
        <f t="shared" si="652"/>
        <v>0</v>
      </c>
      <c r="CB157" s="51">
        <f t="shared" si="652"/>
        <v>0</v>
      </c>
      <c r="CC157" s="51">
        <f t="shared" si="652"/>
        <v>0</v>
      </c>
      <c r="CD157" s="51">
        <f t="shared" si="652"/>
        <v>0</v>
      </c>
      <c r="CE157" s="51">
        <f t="shared" si="653"/>
        <v>0</v>
      </c>
      <c r="CF157" s="51">
        <f t="shared" si="653"/>
        <v>0</v>
      </c>
      <c r="CG157" s="51">
        <f t="shared" si="653"/>
        <v>0</v>
      </c>
      <c r="CH157" s="51">
        <f t="shared" si="653"/>
        <v>0</v>
      </c>
      <c r="CI157" s="51">
        <f t="shared" si="653"/>
        <v>0</v>
      </c>
      <c r="CJ157" s="51">
        <f t="shared" si="653"/>
        <v>0</v>
      </c>
      <c r="CK157" s="51">
        <f t="shared" si="653"/>
        <v>0</v>
      </c>
      <c r="CL157" s="51">
        <f t="shared" si="653"/>
        <v>0</v>
      </c>
      <c r="CM157" s="51">
        <f t="shared" si="653"/>
        <v>0</v>
      </c>
      <c r="CN157" s="51">
        <f t="shared" si="653"/>
        <v>0</v>
      </c>
      <c r="CO157" s="51">
        <f t="shared" si="654"/>
        <v>0</v>
      </c>
      <c r="CP157" s="51">
        <f t="shared" si="654"/>
        <v>0</v>
      </c>
      <c r="CQ157" s="51">
        <f t="shared" si="654"/>
        <v>0</v>
      </c>
      <c r="CR157" s="51">
        <f t="shared" si="654"/>
        <v>0</v>
      </c>
      <c r="CS157" s="51">
        <f t="shared" si="654"/>
        <v>0</v>
      </c>
      <c r="CT157" s="51">
        <f t="shared" si="654"/>
        <v>0</v>
      </c>
      <c r="CU157" s="51">
        <f t="shared" si="654"/>
        <v>0</v>
      </c>
      <c r="CV157" s="51">
        <f t="shared" si="654"/>
        <v>0</v>
      </c>
      <c r="CW157" s="51">
        <f t="shared" si="654"/>
        <v>0</v>
      </c>
      <c r="CX157" s="51">
        <f t="shared" si="654"/>
        <v>0</v>
      </c>
      <c r="CY157" s="51">
        <f t="shared" si="655"/>
        <v>0</v>
      </c>
      <c r="CZ157" s="51">
        <f t="shared" si="655"/>
        <v>0</v>
      </c>
      <c r="DA157" s="51">
        <f t="shared" si="655"/>
        <v>0</v>
      </c>
      <c r="DB157" s="51">
        <f t="shared" si="655"/>
        <v>0</v>
      </c>
      <c r="DC157" s="51">
        <f t="shared" si="655"/>
        <v>0</v>
      </c>
      <c r="DD157" s="51">
        <f t="shared" si="655"/>
        <v>0</v>
      </c>
      <c r="DE157" s="51">
        <f t="shared" si="655"/>
        <v>0</v>
      </c>
      <c r="DF157" s="51">
        <f t="shared" si="655"/>
        <v>0</v>
      </c>
      <c r="DG157" s="51">
        <f t="shared" si="655"/>
        <v>0</v>
      </c>
      <c r="DH157" s="51">
        <f t="shared" si="655"/>
        <v>0</v>
      </c>
      <c r="DI157" s="51">
        <f t="shared" si="656"/>
        <v>0</v>
      </c>
      <c r="DJ157" s="51">
        <f t="shared" si="656"/>
        <v>0</v>
      </c>
      <c r="DK157" s="51">
        <f t="shared" si="656"/>
        <v>0</v>
      </c>
      <c r="DL157" s="51">
        <f t="shared" si="656"/>
        <v>0</v>
      </c>
      <c r="DM157" s="51">
        <f t="shared" si="656"/>
        <v>0</v>
      </c>
      <c r="DN157" s="51">
        <f t="shared" si="656"/>
        <v>0</v>
      </c>
      <c r="DO157" s="51">
        <f t="shared" si="656"/>
        <v>0</v>
      </c>
      <c r="DP157" s="51">
        <f t="shared" si="656"/>
        <v>0</v>
      </c>
      <c r="DQ157" s="51">
        <f t="shared" si="656"/>
        <v>0</v>
      </c>
      <c r="DR157" s="51">
        <f t="shared" si="656"/>
        <v>0</v>
      </c>
      <c r="DS157" s="51">
        <f t="shared" si="657"/>
        <v>0</v>
      </c>
      <c r="DT157" s="51">
        <f t="shared" si="657"/>
        <v>0</v>
      </c>
      <c r="DU157" s="51">
        <f t="shared" si="657"/>
        <v>0</v>
      </c>
      <c r="DV157" s="51">
        <f t="shared" si="657"/>
        <v>0</v>
      </c>
      <c r="DW157" s="51">
        <f t="shared" si="657"/>
        <v>0</v>
      </c>
      <c r="DX157" s="51">
        <f t="shared" si="657"/>
        <v>0</v>
      </c>
      <c r="DY157" s="51">
        <f t="shared" si="657"/>
        <v>0</v>
      </c>
      <c r="DZ157" s="51">
        <f t="shared" si="657"/>
        <v>0</v>
      </c>
      <c r="EA157" s="51">
        <f t="shared" si="657"/>
        <v>0</v>
      </c>
      <c r="EB157" s="51">
        <f t="shared" si="657"/>
        <v>0</v>
      </c>
      <c r="EC157" s="51">
        <f t="shared" si="658"/>
        <v>0</v>
      </c>
      <c r="ED157" s="51">
        <f t="shared" si="658"/>
        <v>0</v>
      </c>
      <c r="EE157" s="51">
        <f t="shared" si="658"/>
        <v>0</v>
      </c>
      <c r="EF157" s="51">
        <f t="shared" si="658"/>
        <v>0</v>
      </c>
      <c r="EG157" s="51">
        <f t="shared" si="658"/>
        <v>0</v>
      </c>
      <c r="EH157" s="51">
        <f t="shared" si="658"/>
        <v>0</v>
      </c>
      <c r="EI157" s="51">
        <f t="shared" si="658"/>
        <v>0</v>
      </c>
      <c r="EJ157" s="51">
        <f t="shared" si="658"/>
        <v>0</v>
      </c>
      <c r="EK157" s="51">
        <f t="shared" si="658"/>
        <v>0</v>
      </c>
      <c r="EL157" s="51">
        <f t="shared" si="658"/>
        <v>0</v>
      </c>
      <c r="EM157" s="51">
        <f t="shared" si="659"/>
        <v>0</v>
      </c>
      <c r="EN157" s="51">
        <f t="shared" si="659"/>
        <v>0</v>
      </c>
      <c r="EO157" s="51">
        <f t="shared" si="659"/>
        <v>0</v>
      </c>
      <c r="EP157" s="51">
        <f t="shared" si="659"/>
        <v>0</v>
      </c>
      <c r="EQ157" s="51">
        <f t="shared" si="659"/>
        <v>0</v>
      </c>
      <c r="ER157" s="51">
        <f t="shared" si="659"/>
        <v>0</v>
      </c>
      <c r="ES157" s="51">
        <f t="shared" si="659"/>
        <v>0</v>
      </c>
      <c r="ET157" s="51">
        <f t="shared" si="659"/>
        <v>0</v>
      </c>
      <c r="EU157" s="51">
        <f t="shared" si="659"/>
        <v>0</v>
      </c>
      <c r="EV157" s="51">
        <f t="shared" si="659"/>
        <v>0</v>
      </c>
      <c r="EW157" s="51">
        <f t="shared" si="660"/>
        <v>0</v>
      </c>
      <c r="EX157" s="51">
        <f t="shared" si="660"/>
        <v>0</v>
      </c>
      <c r="EY157" s="51">
        <f t="shared" si="660"/>
        <v>0</v>
      </c>
      <c r="EZ157" s="51">
        <f t="shared" si="660"/>
        <v>0</v>
      </c>
      <c r="FA157" s="51">
        <f t="shared" si="660"/>
        <v>0</v>
      </c>
      <c r="FB157" s="51">
        <f t="shared" si="660"/>
        <v>0</v>
      </c>
      <c r="FC157" s="51">
        <f t="shared" si="660"/>
        <v>0</v>
      </c>
      <c r="FD157" s="51">
        <f t="shared" si="660"/>
        <v>0</v>
      </c>
      <c r="FE157" s="51">
        <f t="shared" si="660"/>
        <v>0</v>
      </c>
      <c r="FF157" s="51">
        <f t="shared" si="660"/>
        <v>0</v>
      </c>
      <c r="FG157" s="51">
        <f t="shared" si="661"/>
        <v>0</v>
      </c>
      <c r="FH157" s="51">
        <f t="shared" si="661"/>
        <v>0</v>
      </c>
      <c r="FI157" s="51">
        <f t="shared" si="661"/>
        <v>0</v>
      </c>
      <c r="FJ157" s="51">
        <f t="shared" si="661"/>
        <v>1.4372901692793086E-5</v>
      </c>
      <c r="FK157" s="51">
        <f t="shared" si="661"/>
        <v>2.7857067307628778E-5</v>
      </c>
      <c r="FL157" s="51">
        <f t="shared" si="661"/>
        <v>4.1075027703360157E-5</v>
      </c>
      <c r="FM157" s="51">
        <f t="shared" si="661"/>
        <v>5.9699549011322866E-5</v>
      </c>
      <c r="FN157" s="51">
        <f t="shared" si="661"/>
        <v>8.7540741517313391E-5</v>
      </c>
      <c r="FO157" s="51">
        <f t="shared" si="661"/>
        <v>1.2837388479443857E-4</v>
      </c>
      <c r="FP157" s="51">
        <f t="shared" si="661"/>
        <v>1.8776725283595457E-4</v>
      </c>
      <c r="FQ157" s="51">
        <f t="shared" si="662"/>
        <v>2.7490993918839258E-4</v>
      </c>
      <c r="FR157" s="51">
        <f t="shared" si="662"/>
        <v>4.0443968208431289E-4</v>
      </c>
      <c r="FS157" s="51">
        <f t="shared" si="662"/>
        <v>5.9827068957529241E-4</v>
      </c>
      <c r="FT157" s="51">
        <f t="shared" si="662"/>
        <v>8.8742146466493359E-4</v>
      </c>
      <c r="FU157" s="51">
        <f t="shared" si="662"/>
        <v>1.3138426304416823E-3</v>
      </c>
      <c r="FV157" s="51">
        <f t="shared" si="662"/>
        <v>1.9322447552118155E-3</v>
      </c>
      <c r="FW157" s="51">
        <f t="shared" si="662"/>
        <v>2.9578823769679957E-3</v>
      </c>
      <c r="FX157" s="51">
        <f t="shared" si="662"/>
        <v>4.3725776573519236E-3</v>
      </c>
      <c r="FY157" s="51">
        <f t="shared" si="662"/>
        <v>5.6037913669719245E-3</v>
      </c>
      <c r="FZ157" s="51">
        <f t="shared" si="662"/>
        <v>6.0067150249743864E-3</v>
      </c>
      <c r="GA157" s="51">
        <f t="shared" si="663"/>
        <v>5.0334268353983951E-3</v>
      </c>
      <c r="GB157" s="51">
        <f t="shared" si="663"/>
        <v>2.648818732339102E-3</v>
      </c>
      <c r="GC157" s="51">
        <f t="shared" si="663"/>
        <v>7.6072713075802073E-4</v>
      </c>
      <c r="GD157" s="51">
        <f t="shared" si="663"/>
        <v>0</v>
      </c>
      <c r="GE157" s="51">
        <f t="shared" si="663"/>
        <v>0</v>
      </c>
      <c r="GF157" s="51">
        <f t="shared" si="663"/>
        <v>0</v>
      </c>
      <c r="GG157" s="51">
        <f t="shared" si="663"/>
        <v>0</v>
      </c>
      <c r="GH157" s="51">
        <f t="shared" si="663"/>
        <v>0</v>
      </c>
      <c r="GI157" s="51">
        <f t="shared" si="663"/>
        <v>0</v>
      </c>
      <c r="GJ157" s="51">
        <f t="shared" si="663"/>
        <v>0</v>
      </c>
      <c r="GK157" s="51">
        <f t="shared" si="664"/>
        <v>0</v>
      </c>
      <c r="GL157" s="51">
        <f t="shared" si="664"/>
        <v>0</v>
      </c>
      <c r="GM157" s="51">
        <f t="shared" si="664"/>
        <v>0</v>
      </c>
      <c r="GN157" s="51">
        <f t="shared" si="664"/>
        <v>0</v>
      </c>
      <c r="GO157" s="51">
        <f t="shared" si="664"/>
        <v>0</v>
      </c>
      <c r="GP157" s="51">
        <f t="shared" si="664"/>
        <v>0</v>
      </c>
      <c r="GQ157" s="51">
        <f t="shared" si="664"/>
        <v>0</v>
      </c>
      <c r="GR157" s="51">
        <f t="shared" si="664"/>
        <v>0</v>
      </c>
      <c r="GS157" s="51">
        <f t="shared" si="664"/>
        <v>0</v>
      </c>
      <c r="GT157" s="51">
        <f t="shared" si="664"/>
        <v>0</v>
      </c>
      <c r="GU157" s="51">
        <f t="shared" si="665"/>
        <v>0</v>
      </c>
      <c r="GV157" s="51">
        <f t="shared" si="665"/>
        <v>0</v>
      </c>
      <c r="GW157" s="51">
        <f t="shared" si="665"/>
        <v>0</v>
      </c>
      <c r="GX157" s="51">
        <f t="shared" si="665"/>
        <v>0</v>
      </c>
      <c r="GY157" s="51">
        <f t="shared" si="665"/>
        <v>0</v>
      </c>
      <c r="GZ157" s="51">
        <f t="shared" si="665"/>
        <v>0</v>
      </c>
      <c r="HA157" s="51">
        <f t="shared" si="665"/>
        <v>0</v>
      </c>
      <c r="HB157" s="51">
        <f t="shared" si="665"/>
        <v>0</v>
      </c>
      <c r="HC157" s="51">
        <f t="shared" si="665"/>
        <v>0</v>
      </c>
      <c r="HD157" s="51">
        <f t="shared" si="665"/>
        <v>0</v>
      </c>
      <c r="HE157" s="51">
        <f t="shared" si="666"/>
        <v>0</v>
      </c>
      <c r="HF157" s="51">
        <f t="shared" si="666"/>
        <v>0</v>
      </c>
      <c r="HG157" s="51">
        <f t="shared" si="666"/>
        <v>0</v>
      </c>
      <c r="HH157" s="51">
        <f t="shared" si="666"/>
        <v>0</v>
      </c>
      <c r="HI157" s="51">
        <f t="shared" si="666"/>
        <v>0</v>
      </c>
      <c r="HJ157" s="51">
        <f t="shared" si="666"/>
        <v>0</v>
      </c>
      <c r="HK157" s="51">
        <f t="shared" si="666"/>
        <v>0</v>
      </c>
      <c r="HL157" s="51">
        <f t="shared" si="666"/>
        <v>0</v>
      </c>
      <c r="HM157" s="51">
        <f t="shared" si="666"/>
        <v>0</v>
      </c>
      <c r="HN157" s="51">
        <f t="shared" si="666"/>
        <v>0</v>
      </c>
      <c r="HO157" s="51">
        <f t="shared" si="666"/>
        <v>0</v>
      </c>
      <c r="HP157" s="51">
        <f t="shared" si="666"/>
        <v>0</v>
      </c>
      <c r="HR157" s="46">
        <v>154</v>
      </c>
      <c r="HS157" s="49">
        <f t="shared" si="566"/>
        <v>770</v>
      </c>
      <c r="HT157" s="52" t="str">
        <f t="shared" si="567"/>
        <v/>
      </c>
      <c r="HU157" s="63">
        <f t="shared" si="568"/>
        <v>0</v>
      </c>
      <c r="HV157" s="50">
        <f t="shared" si="609"/>
        <v>0</v>
      </c>
      <c r="HW157" s="50" t="str">
        <f t="shared" si="562"/>
        <v>12:50</v>
      </c>
      <c r="HX157" s="50">
        <v>0</v>
      </c>
      <c r="HY157" s="62">
        <f>HY156+HX157*Escenario1!$D$15*0.06</f>
        <v>468.72665229745769</v>
      </c>
      <c r="HZ157" s="50">
        <f t="shared" si="569"/>
        <v>0</v>
      </c>
      <c r="IA157" s="64">
        <f>IA156+HZ157*Escenario1!$D$15*0.06</f>
        <v>258.16395932323189</v>
      </c>
      <c r="IB157" s="54"/>
      <c r="IC157" s="47">
        <v>155</v>
      </c>
      <c r="ID157" s="48">
        <f t="shared" si="563"/>
        <v>0</v>
      </c>
      <c r="IE157" s="48">
        <f t="shared" si="667"/>
        <v>0</v>
      </c>
      <c r="IF157" s="48">
        <f t="shared" si="667"/>
        <v>0</v>
      </c>
      <c r="IG157" s="48">
        <f t="shared" si="667"/>
        <v>0</v>
      </c>
      <c r="IH157" s="48">
        <f t="shared" si="667"/>
        <v>0</v>
      </c>
      <c r="II157" s="48">
        <f t="shared" si="667"/>
        <v>0</v>
      </c>
      <c r="IJ157" s="48">
        <f t="shared" si="667"/>
        <v>0</v>
      </c>
      <c r="IK157" s="48">
        <f t="shared" si="667"/>
        <v>0</v>
      </c>
      <c r="IL157" s="48">
        <f t="shared" si="667"/>
        <v>0</v>
      </c>
      <c r="IM157" s="48">
        <f t="shared" si="667"/>
        <v>0</v>
      </c>
      <c r="IN157" s="48">
        <f t="shared" si="667"/>
        <v>0</v>
      </c>
      <c r="IO157" s="48">
        <f t="shared" si="668"/>
        <v>0</v>
      </c>
      <c r="IP157" s="48">
        <f t="shared" si="668"/>
        <v>0</v>
      </c>
      <c r="IQ157" s="48">
        <f t="shared" si="668"/>
        <v>0</v>
      </c>
      <c r="IR157" s="48">
        <f t="shared" si="668"/>
        <v>0</v>
      </c>
      <c r="IS157" s="48">
        <f t="shared" si="668"/>
        <v>0</v>
      </c>
      <c r="IT157" s="48">
        <f t="shared" si="668"/>
        <v>0</v>
      </c>
      <c r="IU157" s="48">
        <f t="shared" si="668"/>
        <v>0</v>
      </c>
      <c r="IV157" s="48">
        <f t="shared" si="668"/>
        <v>0</v>
      </c>
      <c r="IW157" s="48">
        <f t="shared" si="668"/>
        <v>0</v>
      </c>
      <c r="IX157" s="48">
        <f t="shared" si="668"/>
        <v>0</v>
      </c>
      <c r="IY157" s="48">
        <f t="shared" si="669"/>
        <v>0</v>
      </c>
      <c r="IZ157" s="48">
        <f t="shared" si="669"/>
        <v>0</v>
      </c>
      <c r="JA157" s="48">
        <f t="shared" si="669"/>
        <v>0</v>
      </c>
      <c r="JB157" s="48">
        <f t="shared" si="669"/>
        <v>0</v>
      </c>
      <c r="JC157" s="48">
        <f t="shared" si="669"/>
        <v>0</v>
      </c>
      <c r="JD157" s="48">
        <f t="shared" si="669"/>
        <v>0</v>
      </c>
      <c r="JE157" s="48">
        <f t="shared" si="669"/>
        <v>0</v>
      </c>
      <c r="JF157" s="48">
        <f t="shared" si="669"/>
        <v>0</v>
      </c>
      <c r="JG157" s="48">
        <f t="shared" si="669"/>
        <v>0</v>
      </c>
      <c r="JH157" s="48">
        <f t="shared" si="669"/>
        <v>0</v>
      </c>
      <c r="JI157" s="48">
        <f t="shared" si="670"/>
        <v>0</v>
      </c>
      <c r="JJ157" s="48">
        <f t="shared" si="670"/>
        <v>0</v>
      </c>
      <c r="JK157" s="48">
        <f t="shared" si="670"/>
        <v>0</v>
      </c>
      <c r="JL157" s="48">
        <f t="shared" si="670"/>
        <v>0</v>
      </c>
      <c r="JM157" s="48">
        <f t="shared" si="670"/>
        <v>0</v>
      </c>
      <c r="JN157" s="48">
        <f t="shared" si="670"/>
        <v>0</v>
      </c>
      <c r="JO157" s="48">
        <f t="shared" si="670"/>
        <v>0</v>
      </c>
      <c r="JP157" s="48">
        <f t="shared" si="670"/>
        <v>0</v>
      </c>
      <c r="JQ157" s="48">
        <f t="shared" si="670"/>
        <v>0</v>
      </c>
      <c r="JR157" s="48">
        <f t="shared" si="670"/>
        <v>0</v>
      </c>
      <c r="JS157" s="48">
        <f t="shared" si="671"/>
        <v>0</v>
      </c>
      <c r="JT157" s="48">
        <f t="shared" si="671"/>
        <v>0</v>
      </c>
      <c r="JU157" s="48">
        <f t="shared" si="671"/>
        <v>0</v>
      </c>
      <c r="JV157" s="48">
        <f t="shared" si="671"/>
        <v>0</v>
      </c>
      <c r="JW157" s="48">
        <f t="shared" si="671"/>
        <v>0</v>
      </c>
      <c r="JX157" s="48">
        <f t="shared" si="671"/>
        <v>0</v>
      </c>
      <c r="JY157" s="48">
        <f t="shared" si="671"/>
        <v>0</v>
      </c>
      <c r="JZ157" s="48">
        <f t="shared" si="671"/>
        <v>0</v>
      </c>
      <c r="KA157" s="48">
        <f t="shared" si="671"/>
        <v>0</v>
      </c>
      <c r="KB157" s="48">
        <f t="shared" si="671"/>
        <v>0</v>
      </c>
      <c r="KC157" s="48">
        <f t="shared" si="672"/>
        <v>0</v>
      </c>
      <c r="KD157" s="48">
        <f t="shared" si="672"/>
        <v>0</v>
      </c>
      <c r="KE157" s="48">
        <f t="shared" si="672"/>
        <v>0</v>
      </c>
      <c r="KF157" s="48">
        <f t="shared" si="672"/>
        <v>0</v>
      </c>
      <c r="KG157" s="48">
        <f t="shared" si="672"/>
        <v>0</v>
      </c>
      <c r="KH157" s="48">
        <f t="shared" si="672"/>
        <v>0</v>
      </c>
      <c r="KI157" s="48">
        <f t="shared" si="672"/>
        <v>0</v>
      </c>
      <c r="KJ157" s="48">
        <f t="shared" si="672"/>
        <v>0</v>
      </c>
      <c r="KK157" s="48">
        <f t="shared" si="672"/>
        <v>0</v>
      </c>
      <c r="KL157" s="48">
        <f t="shared" si="672"/>
        <v>0</v>
      </c>
      <c r="KM157" s="48">
        <f t="shared" si="673"/>
        <v>0</v>
      </c>
      <c r="KN157" s="48">
        <f t="shared" si="673"/>
        <v>0</v>
      </c>
      <c r="KO157" s="48">
        <f t="shared" si="673"/>
        <v>0</v>
      </c>
      <c r="KP157" s="48">
        <f t="shared" si="673"/>
        <v>0</v>
      </c>
      <c r="KQ157" s="48">
        <f t="shared" si="673"/>
        <v>0</v>
      </c>
      <c r="KR157" s="48">
        <f t="shared" si="673"/>
        <v>0</v>
      </c>
      <c r="KS157" s="48">
        <f t="shared" si="673"/>
        <v>0</v>
      </c>
      <c r="KT157" s="48">
        <f t="shared" si="673"/>
        <v>0</v>
      </c>
      <c r="KU157" s="48">
        <f t="shared" si="673"/>
        <v>0</v>
      </c>
      <c r="KV157" s="48">
        <f t="shared" si="673"/>
        <v>0</v>
      </c>
      <c r="KW157" s="48">
        <f t="shared" si="674"/>
        <v>0</v>
      </c>
      <c r="KX157" s="48">
        <f t="shared" si="674"/>
        <v>0</v>
      </c>
      <c r="KY157" s="48">
        <f t="shared" si="674"/>
        <v>0</v>
      </c>
      <c r="KZ157" s="48">
        <f t="shared" si="674"/>
        <v>0</v>
      </c>
      <c r="LA157" s="48">
        <f t="shared" si="674"/>
        <v>0</v>
      </c>
      <c r="LB157" s="48">
        <f t="shared" si="674"/>
        <v>0</v>
      </c>
      <c r="LC157" s="48">
        <f t="shared" si="674"/>
        <v>0</v>
      </c>
      <c r="LD157" s="48">
        <f t="shared" si="674"/>
        <v>0</v>
      </c>
      <c r="LE157" s="48">
        <f t="shared" si="674"/>
        <v>0</v>
      </c>
      <c r="LF157" s="48">
        <f t="shared" si="674"/>
        <v>0</v>
      </c>
      <c r="LG157" s="48">
        <f t="shared" si="675"/>
        <v>0</v>
      </c>
      <c r="LH157" s="48">
        <f t="shared" si="675"/>
        <v>0</v>
      </c>
      <c r="LI157" s="48">
        <f t="shared" si="675"/>
        <v>0</v>
      </c>
      <c r="LJ157" s="48">
        <f t="shared" si="675"/>
        <v>0</v>
      </c>
      <c r="LK157" s="48">
        <f t="shared" si="675"/>
        <v>0</v>
      </c>
      <c r="LL157" s="48">
        <f t="shared" si="675"/>
        <v>0</v>
      </c>
      <c r="LM157" s="48">
        <f t="shared" si="675"/>
        <v>0</v>
      </c>
      <c r="LN157" s="48">
        <f t="shared" si="675"/>
        <v>0</v>
      </c>
      <c r="LO157" s="48">
        <f t="shared" si="675"/>
        <v>0</v>
      </c>
      <c r="LP157" s="48">
        <f t="shared" si="675"/>
        <v>0</v>
      </c>
      <c r="LQ157" s="48">
        <f t="shared" si="676"/>
        <v>0</v>
      </c>
      <c r="LR157" s="48">
        <f t="shared" si="676"/>
        <v>0</v>
      </c>
      <c r="LS157" s="48">
        <f t="shared" si="676"/>
        <v>0</v>
      </c>
      <c r="LT157" s="48">
        <f t="shared" si="676"/>
        <v>0</v>
      </c>
      <c r="LU157" s="48">
        <f t="shared" si="676"/>
        <v>0</v>
      </c>
      <c r="LV157" s="48">
        <f t="shared" si="676"/>
        <v>0</v>
      </c>
      <c r="LW157" s="48">
        <f t="shared" si="676"/>
        <v>0</v>
      </c>
      <c r="LX157" s="48">
        <f t="shared" si="676"/>
        <v>0</v>
      </c>
      <c r="LY157" s="48">
        <f t="shared" si="676"/>
        <v>0</v>
      </c>
      <c r="LZ157" s="48">
        <f t="shared" si="676"/>
        <v>0</v>
      </c>
      <c r="MA157" s="48">
        <f t="shared" si="677"/>
        <v>0</v>
      </c>
      <c r="MB157" s="48">
        <f t="shared" si="677"/>
        <v>0</v>
      </c>
      <c r="MC157" s="48">
        <f t="shared" si="677"/>
        <v>0</v>
      </c>
      <c r="MD157" s="48">
        <f t="shared" si="677"/>
        <v>0</v>
      </c>
      <c r="ME157" s="48">
        <f t="shared" si="677"/>
        <v>0</v>
      </c>
      <c r="MF157" s="48">
        <f t="shared" si="677"/>
        <v>0</v>
      </c>
      <c r="MG157" s="48">
        <f t="shared" si="677"/>
        <v>0</v>
      </c>
      <c r="MH157" s="48">
        <f t="shared" si="677"/>
        <v>0</v>
      </c>
      <c r="MI157" s="48">
        <f t="shared" si="677"/>
        <v>0</v>
      </c>
      <c r="MJ157" s="48">
        <f t="shared" si="677"/>
        <v>0</v>
      </c>
      <c r="MK157" s="48">
        <f t="shared" si="678"/>
        <v>0</v>
      </c>
      <c r="ML157" s="48">
        <f t="shared" si="678"/>
        <v>0</v>
      </c>
      <c r="MM157" s="48">
        <f t="shared" si="678"/>
        <v>0</v>
      </c>
      <c r="MN157" s="48">
        <f t="shared" si="678"/>
        <v>0</v>
      </c>
      <c r="MO157" s="48">
        <f t="shared" si="678"/>
        <v>0</v>
      </c>
      <c r="MP157" s="48">
        <f t="shared" si="678"/>
        <v>0</v>
      </c>
      <c r="MQ157" s="48">
        <f t="shared" si="678"/>
        <v>0</v>
      </c>
      <c r="MR157" s="48">
        <f t="shared" si="678"/>
        <v>0</v>
      </c>
      <c r="MS157" s="48">
        <f t="shared" si="678"/>
        <v>0</v>
      </c>
      <c r="MT157" s="48">
        <f t="shared" si="678"/>
        <v>0</v>
      </c>
      <c r="MU157" s="48">
        <f t="shared" si="679"/>
        <v>0</v>
      </c>
      <c r="MV157" s="48">
        <f t="shared" si="679"/>
        <v>0</v>
      </c>
      <c r="MW157" s="48">
        <f t="shared" si="679"/>
        <v>0</v>
      </c>
      <c r="MX157" s="48">
        <f t="shared" si="679"/>
        <v>0</v>
      </c>
      <c r="MY157" s="48">
        <f t="shared" si="679"/>
        <v>0</v>
      </c>
      <c r="MZ157" s="48">
        <f t="shared" si="679"/>
        <v>0</v>
      </c>
      <c r="NA157" s="48">
        <f t="shared" si="679"/>
        <v>0</v>
      </c>
      <c r="NB157" s="48">
        <f t="shared" si="679"/>
        <v>0</v>
      </c>
      <c r="NC157" s="48">
        <f t="shared" si="679"/>
        <v>0</v>
      </c>
      <c r="ND157" s="48">
        <f t="shared" si="679"/>
        <v>0</v>
      </c>
      <c r="NE157" s="48">
        <f t="shared" si="680"/>
        <v>0</v>
      </c>
      <c r="NF157" s="48">
        <f t="shared" si="680"/>
        <v>0</v>
      </c>
      <c r="NG157" s="48">
        <f t="shared" si="680"/>
        <v>0</v>
      </c>
      <c r="NH157" s="48">
        <f t="shared" si="680"/>
        <v>0</v>
      </c>
      <c r="NI157" s="48">
        <f t="shared" si="680"/>
        <v>0</v>
      </c>
      <c r="NJ157" s="48">
        <f t="shared" si="680"/>
        <v>0</v>
      </c>
      <c r="NK157" s="48">
        <f t="shared" si="680"/>
        <v>0</v>
      </c>
      <c r="NL157" s="48">
        <f t="shared" si="680"/>
        <v>0</v>
      </c>
      <c r="NM157" s="48">
        <f t="shared" si="680"/>
        <v>0</v>
      </c>
      <c r="NN157" s="48">
        <f t="shared" si="680"/>
        <v>0</v>
      </c>
      <c r="NO157" s="48">
        <f t="shared" si="681"/>
        <v>0</v>
      </c>
      <c r="NP157" s="48">
        <f t="shared" si="681"/>
        <v>0</v>
      </c>
      <c r="NQ157" s="48">
        <f t="shared" si="681"/>
        <v>0</v>
      </c>
      <c r="NR157" s="48">
        <f t="shared" si="681"/>
        <v>0</v>
      </c>
      <c r="NS157" s="48">
        <f t="shared" si="681"/>
        <v>4.4751983576649488E-5</v>
      </c>
      <c r="NT157" s="48">
        <f t="shared" si="681"/>
        <v>1.1151658490373781E-4</v>
      </c>
      <c r="NU157" s="48">
        <f t="shared" si="681"/>
        <v>2.5595687974807398E-4</v>
      </c>
      <c r="NV157" s="48">
        <f t="shared" si="681"/>
        <v>5.8604981628922268E-4</v>
      </c>
      <c r="NW157" s="48">
        <f t="shared" si="681"/>
        <v>1.3658629589843377E-3</v>
      </c>
      <c r="NX157" s="48">
        <f t="shared" si="681"/>
        <v>3.2093238342923826E-3</v>
      </c>
      <c r="NY157" s="48">
        <f t="shared" si="682"/>
        <v>7.8504339864859992E-3</v>
      </c>
      <c r="NZ157" s="48">
        <f t="shared" si="682"/>
        <v>1.2976985830460603E-2</v>
      </c>
      <c r="OA157" s="48">
        <f t="shared" si="682"/>
        <v>6.7154609757989992E-3</v>
      </c>
      <c r="OB157" s="48">
        <f t="shared" si="682"/>
        <v>0</v>
      </c>
      <c r="OC157" s="48">
        <f t="shared" si="682"/>
        <v>0</v>
      </c>
      <c r="OD157" s="48">
        <f t="shared" si="682"/>
        <v>0</v>
      </c>
      <c r="OE157" s="48">
        <f t="shared" si="682"/>
        <v>0</v>
      </c>
      <c r="OF157" s="48">
        <f t="shared" si="682"/>
        <v>0</v>
      </c>
      <c r="OG157" s="48">
        <f t="shared" si="682"/>
        <v>0</v>
      </c>
      <c r="OH157" s="48">
        <f t="shared" si="682"/>
        <v>0</v>
      </c>
      <c r="OI157" s="48">
        <f t="shared" si="683"/>
        <v>0</v>
      </c>
      <c r="OJ157" s="48">
        <f t="shared" si="683"/>
        <v>0</v>
      </c>
      <c r="OK157" s="48">
        <f t="shared" si="683"/>
        <v>0</v>
      </c>
      <c r="OL157" s="48">
        <f t="shared" si="683"/>
        <v>0</v>
      </c>
      <c r="OM157" s="48">
        <f t="shared" si="683"/>
        <v>0</v>
      </c>
      <c r="ON157" s="48">
        <f t="shared" si="683"/>
        <v>0</v>
      </c>
      <c r="OO157" s="48">
        <f t="shared" si="683"/>
        <v>0</v>
      </c>
      <c r="OP157" s="48">
        <f t="shared" si="683"/>
        <v>0</v>
      </c>
      <c r="OQ157" s="48">
        <f t="shared" si="683"/>
        <v>0</v>
      </c>
      <c r="OR157" s="48">
        <f t="shared" si="683"/>
        <v>0</v>
      </c>
      <c r="OS157" s="48">
        <f t="shared" si="684"/>
        <v>0</v>
      </c>
      <c r="OT157" s="48">
        <f t="shared" si="684"/>
        <v>0</v>
      </c>
      <c r="OU157" s="48">
        <f t="shared" si="684"/>
        <v>0</v>
      </c>
      <c r="OV157" s="48">
        <f t="shared" si="684"/>
        <v>0</v>
      </c>
      <c r="OW157" s="48">
        <f t="shared" si="684"/>
        <v>0</v>
      </c>
      <c r="OX157" s="48">
        <f t="shared" si="684"/>
        <v>0</v>
      </c>
      <c r="OY157" s="48">
        <f t="shared" si="684"/>
        <v>0</v>
      </c>
      <c r="OZ157" s="48">
        <f t="shared" si="684"/>
        <v>0</v>
      </c>
      <c r="PA157" s="48">
        <f t="shared" si="684"/>
        <v>0</v>
      </c>
      <c r="PB157" s="48">
        <f t="shared" si="684"/>
        <v>0</v>
      </c>
      <c r="PC157" s="48">
        <f t="shared" si="685"/>
        <v>0</v>
      </c>
      <c r="PD157" s="48">
        <f t="shared" si="685"/>
        <v>0</v>
      </c>
      <c r="PE157" s="48">
        <f t="shared" si="685"/>
        <v>0</v>
      </c>
      <c r="PF157" s="48">
        <f t="shared" si="685"/>
        <v>0</v>
      </c>
      <c r="PG157" s="48">
        <f t="shared" si="685"/>
        <v>0</v>
      </c>
      <c r="PH157" s="48">
        <f t="shared" si="685"/>
        <v>0</v>
      </c>
      <c r="PI157" s="48">
        <f t="shared" si="685"/>
        <v>0</v>
      </c>
      <c r="PJ157" s="48">
        <f t="shared" si="685"/>
        <v>0</v>
      </c>
      <c r="PK157" s="48">
        <f t="shared" si="685"/>
        <v>0</v>
      </c>
      <c r="PL157" s="48">
        <f t="shared" si="685"/>
        <v>0</v>
      </c>
      <c r="PM157" s="48">
        <f t="shared" si="685"/>
        <v>0</v>
      </c>
      <c r="PN157" s="48">
        <f t="shared" si="685"/>
        <v>0</v>
      </c>
    </row>
    <row r="158" spans="1:430" x14ac:dyDescent="0.3">
      <c r="A158" s="67">
        <f>A157+Escenario1!$D$15</f>
        <v>160</v>
      </c>
      <c r="B158" s="20">
        <f>IF(HX35&lt;0,0,Escenario1!HX35)</f>
        <v>14.023961423716841</v>
      </c>
      <c r="C158" s="20">
        <f t="shared" si="558"/>
        <v>2.181199680125486</v>
      </c>
      <c r="D158" s="20">
        <f t="shared" si="552"/>
        <v>4.2071884271150521</v>
      </c>
      <c r="E158" s="20">
        <f>ROUND(IF($A158=0,0,$D158+E157-IF($A157=0,0,L157*($A158-$A157)*0.06)),4)</f>
        <v>25.128</v>
      </c>
      <c r="F158" s="11" cm="1">
        <f t="array" ref="F158">INDEX($A$71:$A$75,MATCH(E158,$B$71:$B$75,1))+(E158-INDEX($B$71:$B$75,MATCH(E158,$B$71:$B$75,1)))*(INDEX($A$71:$A$75,MATCH(E158,$B$71:$B$75,1)+IF(E158&gt;MAX($B$71:$B$75),0,1))-INDEX($A$71:$A$75,MATCH(E158,$B$71:$B$75,1)+IF(E158&gt;MAX($B$71:$B$75),1,0)))/(INDEX($B$71:$B$75,MATCH(E158,$B$71:$B$75,1)+IF(E158&gt;MAX($B$71:$B$75),0,1))-INDEX($B$71:$B$75,MATCH(E158,$B$71:$B$75,1)+IF(E158&gt;MAX($B$71:$B$75),-1,0)))</f>
        <v>0.25128</v>
      </c>
      <c r="G158" s="59">
        <f t="shared" si="553"/>
        <v>25.504347632916119</v>
      </c>
      <c r="H158" s="59">
        <f t="shared" si="554"/>
        <v>0</v>
      </c>
      <c r="I158" s="59">
        <f t="shared" si="555"/>
        <v>0</v>
      </c>
      <c r="J158" s="20">
        <f t="shared" si="556"/>
        <v>25.504347632916119</v>
      </c>
      <c r="K158" s="20">
        <f>IF(OR($H$79&lt;=0,F158-$H$79&lt;=0),0,2/3*(0.602+0.0832*(F158-$H$79)/$H$79)*$I$79*SQRT(2*9.81)*(F158-$H$79+0.0012)^(3/2))*1000</f>
        <v>0</v>
      </c>
      <c r="L158" s="20">
        <f>IF((G158+H158+I158+K158)*($A159-$A158)*0.06&gt;E158,E158/($A159-$A158)/0.06,G158+H158+I158+K158)</f>
        <v>25.504347632916119</v>
      </c>
      <c r="M158" s="20">
        <f>IF(COUNT($A$126:$A158)&lt;MATCH($E$84,L$126:L$585,0),"",ROUND(L158,2))</f>
        <v>25.5</v>
      </c>
      <c r="N158" s="20">
        <f>IF($A158=0,0,$D158+N157-IF($A157=0,0,R157*($A158-$A157)*0.06))</f>
        <v>241.8336767080838</v>
      </c>
      <c r="O158" s="11" cm="1">
        <f t="array" ref="O158">INDEX($A$71:$A$75,MATCH(N158,$B$71:$B$75,1))+(N158-INDEX($B$71:$B$75,MATCH(N158,$B$71:$B$75,1)))*(INDEX($A$71:$A$75,MATCH(N158,$B$71:$B$75,1)+1)-INDEX($A$71:$A$75,MATCH(N158,$B$71:$B$75,1)))/(INDEX($B$71:$B$75,MATCH(N158,$B$71:$B$75,1)+1)-INDEX($B$71:$B$75,MATCH(N158,$B$71:$B$75,1)))</f>
        <v>2.418336767080838</v>
      </c>
      <c r="P158" s="20" cm="1">
        <f t="array" ref="P158">INDEX(Curva_vortex[Caudal (L/s)],MATCH(O158,Curva_vortex[Altura lamina de agua H (m)],1))+(O158-INDEX(Curva_vortex[Altura lamina de agua H (m)],MATCH(O158,Curva_vortex[Altura lamina de agua H (m)],1)))*(INDEX(Curva_vortex[Caudal (L/s)],MATCH(O158,Curva_vortex[Altura lamina de agua H (m)],1)+IF(O158&gt;MAX(Curva_vortex[Altura lamina de agua H (m)]),0,1))-INDEX(Curva_vortex[Caudal (L/s)],MATCH(O158,Curva_vortex[Altura lamina de agua H (m)],1)+IF(O158&gt;MAX(Curva_vortex[Altura lamina de agua H (m)]),-1,0)))/(INDEX(Curva_vortex[Altura lamina de agua H (m)],MATCH(O158,Curva_vortex[Altura lamina de agua H (m)],1)+IF(O158&gt;MAX(Curva_vortex[Altura lamina de agua H (m)]),0,1))-INDEX(Curva_vortex[Altura lamina de agua H (m)],MATCH(O158,Curva_vortex[Altura lamina de agua H (m)],1)+IF(O158&gt;MAX(Curva_vortex[Altura lamina de agua H (m)]),-1,0)))</f>
        <v>24.183367670808376</v>
      </c>
      <c r="Q158" s="20">
        <f t="shared" si="557"/>
        <v>0</v>
      </c>
      <c r="R158" s="20" cm="1">
        <f t="array" ref="R158">INDEX(Curva_vortex[Caudal (L/s)],MATCH(O158,Curva_vortex[Altura lamina de agua H (m)],1))+(O158-INDEX(Curva_vortex[Altura lamina de agua H (m)],MATCH(O158,Curva_vortex[Altura lamina de agua H (m)],1)))*(INDEX(Curva_vortex[Caudal (L/s)],MATCH(O158,Curva_vortex[Altura lamina de agua H (m)],1)+IF(O158&gt;MAX(Curva_vortex[Altura lamina de agua H (m)]),0,1))-INDEX(Curva_vortex[Caudal (L/s)],MATCH(O158,Curva_vortex[Altura lamina de agua H (m)],1)+IF(O158&gt;MAX(Curva_vortex[Altura lamina de agua H (m)]),-1,0)))/(INDEX(Curva_vortex[Altura lamina de agua H (m)],MATCH(O158,Curva_vortex[Altura lamina de agua H (m)],1)+IF(O158&gt;MAX(Curva_vortex[Altura lamina de agua H (m)]),0,1))-INDEX(Curva_vortex[Altura lamina de agua H (m)],MATCH(O158,Curva_vortex[Altura lamina de agua H (m)],1)+IF(O158&gt;MAX(Curva_vortex[Altura lamina de agua H (m)]),-1,0)))+Q158</f>
        <v>24.183367670808376</v>
      </c>
      <c r="S158" s="20">
        <f>IF(COUNT($A$126:$A158)&lt;MATCH($E$117,R$126:R$585,0),"",ROUND(R158,2))</f>
        <v>24.18</v>
      </c>
      <c r="W158" s="46">
        <v>155</v>
      </c>
      <c r="X158" s="49">
        <f t="shared" si="564"/>
        <v>775</v>
      </c>
      <c r="Y158" s="52" t="str">
        <f t="shared" si="559"/>
        <v/>
      </c>
      <c r="Z158" s="63">
        <f t="shared" si="560"/>
        <v>0</v>
      </c>
      <c r="AA158" s="50">
        <f t="shared" si="608"/>
        <v>0</v>
      </c>
      <c r="AB158" s="50">
        <v>0</v>
      </c>
      <c r="AC158" s="62">
        <f t="shared" si="565"/>
        <v>211.7758949671387</v>
      </c>
      <c r="AD158" s="54"/>
      <c r="AE158" s="46">
        <v>156</v>
      </c>
      <c r="AF158" s="51">
        <f t="shared" si="561"/>
        <v>0</v>
      </c>
      <c r="AG158" s="51">
        <f t="shared" si="648"/>
        <v>0</v>
      </c>
      <c r="AH158" s="51">
        <f t="shared" si="648"/>
        <v>0</v>
      </c>
      <c r="AI158" s="51">
        <f t="shared" si="648"/>
        <v>0</v>
      </c>
      <c r="AJ158" s="51">
        <f t="shared" si="648"/>
        <v>0</v>
      </c>
      <c r="AK158" s="51">
        <f t="shared" si="648"/>
        <v>0</v>
      </c>
      <c r="AL158" s="51">
        <f t="shared" si="648"/>
        <v>0</v>
      </c>
      <c r="AM158" s="51">
        <f t="shared" si="648"/>
        <v>0</v>
      </c>
      <c r="AN158" s="51">
        <f t="shared" si="648"/>
        <v>0</v>
      </c>
      <c r="AO158" s="51">
        <f t="shared" si="648"/>
        <v>0</v>
      </c>
      <c r="AP158" s="51">
        <f t="shared" si="648"/>
        <v>0</v>
      </c>
      <c r="AQ158" s="51">
        <f t="shared" si="649"/>
        <v>0</v>
      </c>
      <c r="AR158" s="51">
        <f t="shared" si="649"/>
        <v>0</v>
      </c>
      <c r="AS158" s="51">
        <f t="shared" si="649"/>
        <v>0</v>
      </c>
      <c r="AT158" s="51">
        <f t="shared" si="649"/>
        <v>0</v>
      </c>
      <c r="AU158" s="51">
        <f t="shared" si="649"/>
        <v>0</v>
      </c>
      <c r="AV158" s="51">
        <f t="shared" si="649"/>
        <v>0</v>
      </c>
      <c r="AW158" s="51">
        <f t="shared" si="649"/>
        <v>0</v>
      </c>
      <c r="AX158" s="51">
        <f t="shared" si="649"/>
        <v>0</v>
      </c>
      <c r="AY158" s="51">
        <f t="shared" si="649"/>
        <v>0</v>
      </c>
      <c r="AZ158" s="51">
        <f t="shared" si="649"/>
        <v>0</v>
      </c>
      <c r="BA158" s="51">
        <f t="shared" si="650"/>
        <v>0</v>
      </c>
      <c r="BB158" s="51">
        <f t="shared" si="650"/>
        <v>0</v>
      </c>
      <c r="BC158" s="51">
        <f t="shared" si="650"/>
        <v>0</v>
      </c>
      <c r="BD158" s="51">
        <f t="shared" si="650"/>
        <v>0</v>
      </c>
      <c r="BE158" s="51">
        <f t="shared" si="650"/>
        <v>0</v>
      </c>
      <c r="BF158" s="51">
        <f t="shared" si="650"/>
        <v>0</v>
      </c>
      <c r="BG158" s="51">
        <f t="shared" si="650"/>
        <v>0</v>
      </c>
      <c r="BH158" s="51">
        <f t="shared" si="650"/>
        <v>0</v>
      </c>
      <c r="BI158" s="51">
        <f t="shared" si="650"/>
        <v>0</v>
      </c>
      <c r="BJ158" s="51">
        <f t="shared" si="650"/>
        <v>0</v>
      </c>
      <c r="BK158" s="51">
        <f t="shared" si="651"/>
        <v>0</v>
      </c>
      <c r="BL158" s="51">
        <f t="shared" si="651"/>
        <v>0</v>
      </c>
      <c r="BM158" s="51">
        <f t="shared" si="651"/>
        <v>0</v>
      </c>
      <c r="BN158" s="51">
        <f t="shared" si="651"/>
        <v>0</v>
      </c>
      <c r="BO158" s="51">
        <f t="shared" si="651"/>
        <v>0</v>
      </c>
      <c r="BP158" s="51">
        <f t="shared" si="651"/>
        <v>0</v>
      </c>
      <c r="BQ158" s="51">
        <f t="shared" si="651"/>
        <v>0</v>
      </c>
      <c r="BR158" s="51">
        <f t="shared" si="651"/>
        <v>0</v>
      </c>
      <c r="BS158" s="51">
        <f t="shared" si="651"/>
        <v>0</v>
      </c>
      <c r="BT158" s="51">
        <f t="shared" si="651"/>
        <v>0</v>
      </c>
      <c r="BU158" s="51">
        <f t="shared" si="652"/>
        <v>0</v>
      </c>
      <c r="BV158" s="51">
        <f t="shared" si="652"/>
        <v>0</v>
      </c>
      <c r="BW158" s="51">
        <f t="shared" si="652"/>
        <v>0</v>
      </c>
      <c r="BX158" s="51">
        <f t="shared" si="652"/>
        <v>0</v>
      </c>
      <c r="BY158" s="51">
        <f t="shared" si="652"/>
        <v>0</v>
      </c>
      <c r="BZ158" s="51">
        <f t="shared" si="652"/>
        <v>0</v>
      </c>
      <c r="CA158" s="51">
        <f t="shared" si="652"/>
        <v>0</v>
      </c>
      <c r="CB158" s="51">
        <f t="shared" si="652"/>
        <v>0</v>
      </c>
      <c r="CC158" s="51">
        <f t="shared" si="652"/>
        <v>0</v>
      </c>
      <c r="CD158" s="51">
        <f t="shared" si="652"/>
        <v>0</v>
      </c>
      <c r="CE158" s="51">
        <f t="shared" si="653"/>
        <v>0</v>
      </c>
      <c r="CF158" s="51">
        <f t="shared" si="653"/>
        <v>0</v>
      </c>
      <c r="CG158" s="51">
        <f t="shared" si="653"/>
        <v>0</v>
      </c>
      <c r="CH158" s="51">
        <f t="shared" si="653"/>
        <v>0</v>
      </c>
      <c r="CI158" s="51">
        <f t="shared" si="653"/>
        <v>0</v>
      </c>
      <c r="CJ158" s="51">
        <f t="shared" si="653"/>
        <v>0</v>
      </c>
      <c r="CK158" s="51">
        <f t="shared" si="653"/>
        <v>0</v>
      </c>
      <c r="CL158" s="51">
        <f t="shared" si="653"/>
        <v>0</v>
      </c>
      <c r="CM158" s="51">
        <f t="shared" si="653"/>
        <v>0</v>
      </c>
      <c r="CN158" s="51">
        <f t="shared" si="653"/>
        <v>0</v>
      </c>
      <c r="CO158" s="51">
        <f t="shared" si="654"/>
        <v>0</v>
      </c>
      <c r="CP158" s="51">
        <f t="shared" si="654"/>
        <v>0</v>
      </c>
      <c r="CQ158" s="51">
        <f t="shared" si="654"/>
        <v>0</v>
      </c>
      <c r="CR158" s="51">
        <f t="shared" si="654"/>
        <v>0</v>
      </c>
      <c r="CS158" s="51">
        <f t="shared" si="654"/>
        <v>0</v>
      </c>
      <c r="CT158" s="51">
        <f t="shared" si="654"/>
        <v>0</v>
      </c>
      <c r="CU158" s="51">
        <f t="shared" si="654"/>
        <v>0</v>
      </c>
      <c r="CV158" s="51">
        <f t="shared" si="654"/>
        <v>0</v>
      </c>
      <c r="CW158" s="51">
        <f t="shared" si="654"/>
        <v>0</v>
      </c>
      <c r="CX158" s="51">
        <f t="shared" si="654"/>
        <v>0</v>
      </c>
      <c r="CY158" s="51">
        <f t="shared" si="655"/>
        <v>0</v>
      </c>
      <c r="CZ158" s="51">
        <f t="shared" si="655"/>
        <v>0</v>
      </c>
      <c r="DA158" s="51">
        <f t="shared" si="655"/>
        <v>0</v>
      </c>
      <c r="DB158" s="51">
        <f t="shared" si="655"/>
        <v>0</v>
      </c>
      <c r="DC158" s="51">
        <f t="shared" si="655"/>
        <v>0</v>
      </c>
      <c r="DD158" s="51">
        <f t="shared" si="655"/>
        <v>0</v>
      </c>
      <c r="DE158" s="51">
        <f t="shared" si="655"/>
        <v>0</v>
      </c>
      <c r="DF158" s="51">
        <f t="shared" si="655"/>
        <v>0</v>
      </c>
      <c r="DG158" s="51">
        <f t="shared" si="655"/>
        <v>0</v>
      </c>
      <c r="DH158" s="51">
        <f t="shared" si="655"/>
        <v>0</v>
      </c>
      <c r="DI158" s="51">
        <f t="shared" si="656"/>
        <v>0</v>
      </c>
      <c r="DJ158" s="51">
        <f t="shared" si="656"/>
        <v>0</v>
      </c>
      <c r="DK158" s="51">
        <f t="shared" si="656"/>
        <v>0</v>
      </c>
      <c r="DL158" s="51">
        <f t="shared" si="656"/>
        <v>0</v>
      </c>
      <c r="DM158" s="51">
        <f t="shared" si="656"/>
        <v>0</v>
      </c>
      <c r="DN158" s="51">
        <f t="shared" si="656"/>
        <v>0</v>
      </c>
      <c r="DO158" s="51">
        <f t="shared" si="656"/>
        <v>0</v>
      </c>
      <c r="DP158" s="51">
        <f t="shared" si="656"/>
        <v>0</v>
      </c>
      <c r="DQ158" s="51">
        <f t="shared" si="656"/>
        <v>0</v>
      </c>
      <c r="DR158" s="51">
        <f t="shared" si="656"/>
        <v>0</v>
      </c>
      <c r="DS158" s="51">
        <f t="shared" si="657"/>
        <v>0</v>
      </c>
      <c r="DT158" s="51">
        <f t="shared" si="657"/>
        <v>0</v>
      </c>
      <c r="DU158" s="51">
        <f t="shared" si="657"/>
        <v>0</v>
      </c>
      <c r="DV158" s="51">
        <f t="shared" si="657"/>
        <v>0</v>
      </c>
      <c r="DW158" s="51">
        <f t="shared" si="657"/>
        <v>0</v>
      </c>
      <c r="DX158" s="51">
        <f t="shared" si="657"/>
        <v>0</v>
      </c>
      <c r="DY158" s="51">
        <f t="shared" si="657"/>
        <v>0</v>
      </c>
      <c r="DZ158" s="51">
        <f t="shared" si="657"/>
        <v>0</v>
      </c>
      <c r="EA158" s="51">
        <f t="shared" si="657"/>
        <v>0</v>
      </c>
      <c r="EB158" s="51">
        <f t="shared" si="657"/>
        <v>0</v>
      </c>
      <c r="EC158" s="51">
        <f t="shared" si="658"/>
        <v>0</v>
      </c>
      <c r="ED158" s="51">
        <f t="shared" si="658"/>
        <v>0</v>
      </c>
      <c r="EE158" s="51">
        <f t="shared" si="658"/>
        <v>0</v>
      </c>
      <c r="EF158" s="51">
        <f t="shared" si="658"/>
        <v>0</v>
      </c>
      <c r="EG158" s="51">
        <f t="shared" si="658"/>
        <v>0</v>
      </c>
      <c r="EH158" s="51">
        <f t="shared" si="658"/>
        <v>0</v>
      </c>
      <c r="EI158" s="51">
        <f t="shared" si="658"/>
        <v>0</v>
      </c>
      <c r="EJ158" s="51">
        <f t="shared" si="658"/>
        <v>0</v>
      </c>
      <c r="EK158" s="51">
        <f t="shared" si="658"/>
        <v>0</v>
      </c>
      <c r="EL158" s="51">
        <f t="shared" si="658"/>
        <v>0</v>
      </c>
      <c r="EM158" s="51">
        <f t="shared" si="659"/>
        <v>0</v>
      </c>
      <c r="EN158" s="51">
        <f t="shared" si="659"/>
        <v>0</v>
      </c>
      <c r="EO158" s="51">
        <f t="shared" si="659"/>
        <v>0</v>
      </c>
      <c r="EP158" s="51">
        <f t="shared" si="659"/>
        <v>0</v>
      </c>
      <c r="EQ158" s="51">
        <f t="shared" si="659"/>
        <v>0</v>
      </c>
      <c r="ER158" s="51">
        <f t="shared" si="659"/>
        <v>0</v>
      </c>
      <c r="ES158" s="51">
        <f t="shared" si="659"/>
        <v>0</v>
      </c>
      <c r="ET158" s="51">
        <f t="shared" si="659"/>
        <v>0</v>
      </c>
      <c r="EU158" s="51">
        <f t="shared" si="659"/>
        <v>0</v>
      </c>
      <c r="EV158" s="51">
        <f t="shared" si="659"/>
        <v>0</v>
      </c>
      <c r="EW158" s="51">
        <f t="shared" si="660"/>
        <v>0</v>
      </c>
      <c r="EX158" s="51">
        <f t="shared" si="660"/>
        <v>0</v>
      </c>
      <c r="EY158" s="51">
        <f t="shared" si="660"/>
        <v>0</v>
      </c>
      <c r="EZ158" s="51">
        <f t="shared" si="660"/>
        <v>0</v>
      </c>
      <c r="FA158" s="51">
        <f t="shared" si="660"/>
        <v>0</v>
      </c>
      <c r="FB158" s="51">
        <f t="shared" si="660"/>
        <v>0</v>
      </c>
      <c r="FC158" s="51">
        <f t="shared" si="660"/>
        <v>0</v>
      </c>
      <c r="FD158" s="51">
        <f t="shared" si="660"/>
        <v>0</v>
      </c>
      <c r="FE158" s="51">
        <f t="shared" si="660"/>
        <v>0</v>
      </c>
      <c r="FF158" s="51">
        <f t="shared" si="660"/>
        <v>0</v>
      </c>
      <c r="FG158" s="51">
        <f t="shared" si="661"/>
        <v>0</v>
      </c>
      <c r="FH158" s="51">
        <f t="shared" si="661"/>
        <v>0</v>
      </c>
      <c r="FI158" s="51">
        <f t="shared" si="661"/>
        <v>0</v>
      </c>
      <c r="FJ158" s="51">
        <f t="shared" si="661"/>
        <v>0</v>
      </c>
      <c r="FK158" s="51">
        <f t="shared" si="661"/>
        <v>1.4372901692793086E-5</v>
      </c>
      <c r="FL158" s="51">
        <f t="shared" si="661"/>
        <v>2.7857067307628778E-5</v>
      </c>
      <c r="FM158" s="51">
        <f t="shared" si="661"/>
        <v>4.1075027703360157E-5</v>
      </c>
      <c r="FN158" s="51">
        <f t="shared" si="661"/>
        <v>5.9699549011322866E-5</v>
      </c>
      <c r="FO158" s="51">
        <f t="shared" si="661"/>
        <v>8.7540741517313391E-5</v>
      </c>
      <c r="FP158" s="51">
        <f t="shared" si="661"/>
        <v>1.2837388479443857E-4</v>
      </c>
      <c r="FQ158" s="51">
        <f t="shared" si="662"/>
        <v>1.8776725283595457E-4</v>
      </c>
      <c r="FR158" s="51">
        <f t="shared" si="662"/>
        <v>2.7490993918839258E-4</v>
      </c>
      <c r="FS158" s="51">
        <f t="shared" si="662"/>
        <v>4.0443968208431289E-4</v>
      </c>
      <c r="FT158" s="51">
        <f t="shared" si="662"/>
        <v>5.9827068957529241E-4</v>
      </c>
      <c r="FU158" s="51">
        <f t="shared" si="662"/>
        <v>8.8742146466493359E-4</v>
      </c>
      <c r="FV158" s="51">
        <f t="shared" si="662"/>
        <v>1.3138426304416823E-3</v>
      </c>
      <c r="FW158" s="51">
        <f t="shared" si="662"/>
        <v>1.9322447552118155E-3</v>
      </c>
      <c r="FX158" s="51">
        <f t="shared" si="662"/>
        <v>2.9578823769679957E-3</v>
      </c>
      <c r="FY158" s="51">
        <f t="shared" si="662"/>
        <v>4.3725776573519236E-3</v>
      </c>
      <c r="FZ158" s="51">
        <f t="shared" si="662"/>
        <v>5.6037913669719245E-3</v>
      </c>
      <c r="GA158" s="51">
        <f t="shared" si="663"/>
        <v>6.0067150249743864E-3</v>
      </c>
      <c r="GB158" s="51">
        <f t="shared" si="663"/>
        <v>5.0334268353983951E-3</v>
      </c>
      <c r="GC158" s="51">
        <f t="shared" si="663"/>
        <v>2.648818732339102E-3</v>
      </c>
      <c r="GD158" s="51">
        <f t="shared" si="663"/>
        <v>7.6072713075802073E-4</v>
      </c>
      <c r="GE158" s="51">
        <f t="shared" si="663"/>
        <v>0</v>
      </c>
      <c r="GF158" s="51">
        <f t="shared" si="663"/>
        <v>0</v>
      </c>
      <c r="GG158" s="51">
        <f t="shared" si="663"/>
        <v>0</v>
      </c>
      <c r="GH158" s="51">
        <f t="shared" si="663"/>
        <v>0</v>
      </c>
      <c r="GI158" s="51">
        <f t="shared" si="663"/>
        <v>0</v>
      </c>
      <c r="GJ158" s="51">
        <f t="shared" si="663"/>
        <v>0</v>
      </c>
      <c r="GK158" s="51">
        <f t="shared" si="664"/>
        <v>0</v>
      </c>
      <c r="GL158" s="51">
        <f t="shared" si="664"/>
        <v>0</v>
      </c>
      <c r="GM158" s="51">
        <f t="shared" si="664"/>
        <v>0</v>
      </c>
      <c r="GN158" s="51">
        <f t="shared" si="664"/>
        <v>0</v>
      </c>
      <c r="GO158" s="51">
        <f t="shared" si="664"/>
        <v>0</v>
      </c>
      <c r="GP158" s="51">
        <f t="shared" si="664"/>
        <v>0</v>
      </c>
      <c r="GQ158" s="51">
        <f t="shared" si="664"/>
        <v>0</v>
      </c>
      <c r="GR158" s="51">
        <f t="shared" si="664"/>
        <v>0</v>
      </c>
      <c r="GS158" s="51">
        <f t="shared" si="664"/>
        <v>0</v>
      </c>
      <c r="GT158" s="51">
        <f t="shared" si="664"/>
        <v>0</v>
      </c>
      <c r="GU158" s="51">
        <f t="shared" si="665"/>
        <v>0</v>
      </c>
      <c r="GV158" s="51">
        <f t="shared" si="665"/>
        <v>0</v>
      </c>
      <c r="GW158" s="51">
        <f t="shared" si="665"/>
        <v>0</v>
      </c>
      <c r="GX158" s="51">
        <f t="shared" si="665"/>
        <v>0</v>
      </c>
      <c r="GY158" s="51">
        <f t="shared" si="665"/>
        <v>0</v>
      </c>
      <c r="GZ158" s="51">
        <f t="shared" si="665"/>
        <v>0</v>
      </c>
      <c r="HA158" s="51">
        <f t="shared" si="665"/>
        <v>0</v>
      </c>
      <c r="HB158" s="51">
        <f t="shared" si="665"/>
        <v>0</v>
      </c>
      <c r="HC158" s="51">
        <f t="shared" si="665"/>
        <v>0</v>
      </c>
      <c r="HD158" s="51">
        <f t="shared" si="665"/>
        <v>0</v>
      </c>
      <c r="HE158" s="51">
        <f t="shared" si="666"/>
        <v>0</v>
      </c>
      <c r="HF158" s="51">
        <f t="shared" si="666"/>
        <v>0</v>
      </c>
      <c r="HG158" s="51">
        <f t="shared" si="666"/>
        <v>0</v>
      </c>
      <c r="HH158" s="51">
        <f t="shared" si="666"/>
        <v>0</v>
      </c>
      <c r="HI158" s="51">
        <f t="shared" si="666"/>
        <v>0</v>
      </c>
      <c r="HJ158" s="51">
        <f t="shared" si="666"/>
        <v>0</v>
      </c>
      <c r="HK158" s="51">
        <f t="shared" si="666"/>
        <v>0</v>
      </c>
      <c r="HL158" s="51">
        <f t="shared" si="666"/>
        <v>0</v>
      </c>
      <c r="HM158" s="51">
        <f t="shared" si="666"/>
        <v>0</v>
      </c>
      <c r="HN158" s="51">
        <f t="shared" si="666"/>
        <v>0</v>
      </c>
      <c r="HO158" s="51">
        <f t="shared" si="666"/>
        <v>0</v>
      </c>
      <c r="HP158" s="51">
        <f t="shared" si="666"/>
        <v>0</v>
      </c>
      <c r="HR158" s="46">
        <v>155</v>
      </c>
      <c r="HS158" s="49">
        <f t="shared" si="566"/>
        <v>775</v>
      </c>
      <c r="HT158" s="52" t="str">
        <f t="shared" si="567"/>
        <v/>
      </c>
      <c r="HU158" s="63">
        <f t="shared" si="568"/>
        <v>0</v>
      </c>
      <c r="HV158" s="50">
        <f t="shared" si="609"/>
        <v>0</v>
      </c>
      <c r="HW158" s="50" t="str">
        <f t="shared" si="562"/>
        <v>12:55</v>
      </c>
      <c r="HX158" s="50">
        <v>0</v>
      </c>
      <c r="HY158" s="62">
        <f>HY157+HX158*Escenario1!$D$15*0.06</f>
        <v>468.72665229745769</v>
      </c>
      <c r="HZ158" s="50">
        <f t="shared" si="569"/>
        <v>0</v>
      </c>
      <c r="IA158" s="64">
        <f>IA157+HZ158*Escenario1!$D$15*0.06</f>
        <v>258.16395932323189</v>
      </c>
      <c r="IB158" s="54"/>
      <c r="IC158" s="47">
        <v>156</v>
      </c>
      <c r="ID158" s="48">
        <f t="shared" si="563"/>
        <v>0</v>
      </c>
      <c r="IE158" s="48">
        <f t="shared" si="667"/>
        <v>0</v>
      </c>
      <c r="IF158" s="48">
        <f t="shared" si="667"/>
        <v>0</v>
      </c>
      <c r="IG158" s="48">
        <f t="shared" si="667"/>
        <v>0</v>
      </c>
      <c r="IH158" s="48">
        <f t="shared" si="667"/>
        <v>0</v>
      </c>
      <c r="II158" s="48">
        <f t="shared" si="667"/>
        <v>0</v>
      </c>
      <c r="IJ158" s="48">
        <f t="shared" si="667"/>
        <v>0</v>
      </c>
      <c r="IK158" s="48">
        <f t="shared" si="667"/>
        <v>0</v>
      </c>
      <c r="IL158" s="48">
        <f t="shared" si="667"/>
        <v>0</v>
      </c>
      <c r="IM158" s="48">
        <f t="shared" si="667"/>
        <v>0</v>
      </c>
      <c r="IN158" s="48">
        <f t="shared" si="667"/>
        <v>0</v>
      </c>
      <c r="IO158" s="48">
        <f t="shared" si="668"/>
        <v>0</v>
      </c>
      <c r="IP158" s="48">
        <f t="shared" si="668"/>
        <v>0</v>
      </c>
      <c r="IQ158" s="48">
        <f t="shared" si="668"/>
        <v>0</v>
      </c>
      <c r="IR158" s="48">
        <f t="shared" si="668"/>
        <v>0</v>
      </c>
      <c r="IS158" s="48">
        <f t="shared" si="668"/>
        <v>0</v>
      </c>
      <c r="IT158" s="48">
        <f t="shared" si="668"/>
        <v>0</v>
      </c>
      <c r="IU158" s="48">
        <f t="shared" si="668"/>
        <v>0</v>
      </c>
      <c r="IV158" s="48">
        <f t="shared" si="668"/>
        <v>0</v>
      </c>
      <c r="IW158" s="48">
        <f t="shared" si="668"/>
        <v>0</v>
      </c>
      <c r="IX158" s="48">
        <f t="shared" si="668"/>
        <v>0</v>
      </c>
      <c r="IY158" s="48">
        <f t="shared" si="669"/>
        <v>0</v>
      </c>
      <c r="IZ158" s="48">
        <f t="shared" si="669"/>
        <v>0</v>
      </c>
      <c r="JA158" s="48">
        <f t="shared" si="669"/>
        <v>0</v>
      </c>
      <c r="JB158" s="48">
        <f t="shared" si="669"/>
        <v>0</v>
      </c>
      <c r="JC158" s="48">
        <f t="shared" si="669"/>
        <v>0</v>
      </c>
      <c r="JD158" s="48">
        <f t="shared" si="669"/>
        <v>0</v>
      </c>
      <c r="JE158" s="48">
        <f t="shared" si="669"/>
        <v>0</v>
      </c>
      <c r="JF158" s="48">
        <f t="shared" si="669"/>
        <v>0</v>
      </c>
      <c r="JG158" s="48">
        <f t="shared" si="669"/>
        <v>0</v>
      </c>
      <c r="JH158" s="48">
        <f t="shared" si="669"/>
        <v>0</v>
      </c>
      <c r="JI158" s="48">
        <f t="shared" si="670"/>
        <v>0</v>
      </c>
      <c r="JJ158" s="48">
        <f t="shared" si="670"/>
        <v>0</v>
      </c>
      <c r="JK158" s="48">
        <f t="shared" si="670"/>
        <v>0</v>
      </c>
      <c r="JL158" s="48">
        <f t="shared" si="670"/>
        <v>0</v>
      </c>
      <c r="JM158" s="48">
        <f t="shared" si="670"/>
        <v>0</v>
      </c>
      <c r="JN158" s="48">
        <f t="shared" si="670"/>
        <v>0</v>
      </c>
      <c r="JO158" s="48">
        <f t="shared" si="670"/>
        <v>0</v>
      </c>
      <c r="JP158" s="48">
        <f t="shared" si="670"/>
        <v>0</v>
      </c>
      <c r="JQ158" s="48">
        <f t="shared" si="670"/>
        <v>0</v>
      </c>
      <c r="JR158" s="48">
        <f t="shared" si="670"/>
        <v>0</v>
      </c>
      <c r="JS158" s="48">
        <f t="shared" si="671"/>
        <v>0</v>
      </c>
      <c r="JT158" s="48">
        <f t="shared" si="671"/>
        <v>0</v>
      </c>
      <c r="JU158" s="48">
        <f t="shared" si="671"/>
        <v>0</v>
      </c>
      <c r="JV158" s="48">
        <f t="shared" si="671"/>
        <v>0</v>
      </c>
      <c r="JW158" s="48">
        <f t="shared" si="671"/>
        <v>0</v>
      </c>
      <c r="JX158" s="48">
        <f t="shared" si="671"/>
        <v>0</v>
      </c>
      <c r="JY158" s="48">
        <f t="shared" si="671"/>
        <v>0</v>
      </c>
      <c r="JZ158" s="48">
        <f t="shared" si="671"/>
        <v>0</v>
      </c>
      <c r="KA158" s="48">
        <f t="shared" si="671"/>
        <v>0</v>
      </c>
      <c r="KB158" s="48">
        <f t="shared" si="671"/>
        <v>0</v>
      </c>
      <c r="KC158" s="48">
        <f t="shared" si="672"/>
        <v>0</v>
      </c>
      <c r="KD158" s="48">
        <f t="shared" si="672"/>
        <v>0</v>
      </c>
      <c r="KE158" s="48">
        <f t="shared" si="672"/>
        <v>0</v>
      </c>
      <c r="KF158" s="48">
        <f t="shared" si="672"/>
        <v>0</v>
      </c>
      <c r="KG158" s="48">
        <f t="shared" si="672"/>
        <v>0</v>
      </c>
      <c r="KH158" s="48">
        <f t="shared" si="672"/>
        <v>0</v>
      </c>
      <c r="KI158" s="48">
        <f t="shared" si="672"/>
        <v>0</v>
      </c>
      <c r="KJ158" s="48">
        <f t="shared" si="672"/>
        <v>0</v>
      </c>
      <c r="KK158" s="48">
        <f t="shared" si="672"/>
        <v>0</v>
      </c>
      <c r="KL158" s="48">
        <f t="shared" si="672"/>
        <v>0</v>
      </c>
      <c r="KM158" s="48">
        <f t="shared" si="673"/>
        <v>0</v>
      </c>
      <c r="KN158" s="48">
        <f t="shared" si="673"/>
        <v>0</v>
      </c>
      <c r="KO158" s="48">
        <f t="shared" si="673"/>
        <v>0</v>
      </c>
      <c r="KP158" s="48">
        <f t="shared" si="673"/>
        <v>0</v>
      </c>
      <c r="KQ158" s="48">
        <f t="shared" si="673"/>
        <v>0</v>
      </c>
      <c r="KR158" s="48">
        <f t="shared" si="673"/>
        <v>0</v>
      </c>
      <c r="KS158" s="48">
        <f t="shared" si="673"/>
        <v>0</v>
      </c>
      <c r="KT158" s="48">
        <f t="shared" si="673"/>
        <v>0</v>
      </c>
      <c r="KU158" s="48">
        <f t="shared" si="673"/>
        <v>0</v>
      </c>
      <c r="KV158" s="48">
        <f t="shared" si="673"/>
        <v>0</v>
      </c>
      <c r="KW158" s="48">
        <f t="shared" si="674"/>
        <v>0</v>
      </c>
      <c r="KX158" s="48">
        <f t="shared" si="674"/>
        <v>0</v>
      </c>
      <c r="KY158" s="48">
        <f t="shared" si="674"/>
        <v>0</v>
      </c>
      <c r="KZ158" s="48">
        <f t="shared" si="674"/>
        <v>0</v>
      </c>
      <c r="LA158" s="48">
        <f t="shared" si="674"/>
        <v>0</v>
      </c>
      <c r="LB158" s="48">
        <f t="shared" si="674"/>
        <v>0</v>
      </c>
      <c r="LC158" s="48">
        <f t="shared" si="674"/>
        <v>0</v>
      </c>
      <c r="LD158" s="48">
        <f t="shared" si="674"/>
        <v>0</v>
      </c>
      <c r="LE158" s="48">
        <f t="shared" si="674"/>
        <v>0</v>
      </c>
      <c r="LF158" s="48">
        <f t="shared" si="674"/>
        <v>0</v>
      </c>
      <c r="LG158" s="48">
        <f t="shared" si="675"/>
        <v>0</v>
      </c>
      <c r="LH158" s="48">
        <f t="shared" si="675"/>
        <v>0</v>
      </c>
      <c r="LI158" s="48">
        <f t="shared" si="675"/>
        <v>0</v>
      </c>
      <c r="LJ158" s="48">
        <f t="shared" si="675"/>
        <v>0</v>
      </c>
      <c r="LK158" s="48">
        <f t="shared" si="675"/>
        <v>0</v>
      </c>
      <c r="LL158" s="48">
        <f t="shared" si="675"/>
        <v>0</v>
      </c>
      <c r="LM158" s="48">
        <f t="shared" si="675"/>
        <v>0</v>
      </c>
      <c r="LN158" s="48">
        <f t="shared" si="675"/>
        <v>0</v>
      </c>
      <c r="LO158" s="48">
        <f t="shared" si="675"/>
        <v>0</v>
      </c>
      <c r="LP158" s="48">
        <f t="shared" si="675"/>
        <v>0</v>
      </c>
      <c r="LQ158" s="48">
        <f t="shared" si="676"/>
        <v>0</v>
      </c>
      <c r="LR158" s="48">
        <f t="shared" si="676"/>
        <v>0</v>
      </c>
      <c r="LS158" s="48">
        <f t="shared" si="676"/>
        <v>0</v>
      </c>
      <c r="LT158" s="48">
        <f t="shared" si="676"/>
        <v>0</v>
      </c>
      <c r="LU158" s="48">
        <f t="shared" si="676"/>
        <v>0</v>
      </c>
      <c r="LV158" s="48">
        <f t="shared" si="676"/>
        <v>0</v>
      </c>
      <c r="LW158" s="48">
        <f t="shared" si="676"/>
        <v>0</v>
      </c>
      <c r="LX158" s="48">
        <f t="shared" si="676"/>
        <v>0</v>
      </c>
      <c r="LY158" s="48">
        <f t="shared" si="676"/>
        <v>0</v>
      </c>
      <c r="LZ158" s="48">
        <f t="shared" si="676"/>
        <v>0</v>
      </c>
      <c r="MA158" s="48">
        <f t="shared" si="677"/>
        <v>0</v>
      </c>
      <c r="MB158" s="48">
        <f t="shared" si="677"/>
        <v>0</v>
      </c>
      <c r="MC158" s="48">
        <f t="shared" si="677"/>
        <v>0</v>
      </c>
      <c r="MD158" s="48">
        <f t="shared" si="677"/>
        <v>0</v>
      </c>
      <c r="ME158" s="48">
        <f t="shared" si="677"/>
        <v>0</v>
      </c>
      <c r="MF158" s="48">
        <f t="shared" si="677"/>
        <v>0</v>
      </c>
      <c r="MG158" s="48">
        <f t="shared" si="677"/>
        <v>0</v>
      </c>
      <c r="MH158" s="48">
        <f t="shared" si="677"/>
        <v>0</v>
      </c>
      <c r="MI158" s="48">
        <f t="shared" si="677"/>
        <v>0</v>
      </c>
      <c r="MJ158" s="48">
        <f t="shared" si="677"/>
        <v>0</v>
      </c>
      <c r="MK158" s="48">
        <f t="shared" si="678"/>
        <v>0</v>
      </c>
      <c r="ML158" s="48">
        <f t="shared" si="678"/>
        <v>0</v>
      </c>
      <c r="MM158" s="48">
        <f t="shared" si="678"/>
        <v>0</v>
      </c>
      <c r="MN158" s="48">
        <f t="shared" si="678"/>
        <v>0</v>
      </c>
      <c r="MO158" s="48">
        <f t="shared" si="678"/>
        <v>0</v>
      </c>
      <c r="MP158" s="48">
        <f t="shared" si="678"/>
        <v>0</v>
      </c>
      <c r="MQ158" s="48">
        <f t="shared" si="678"/>
        <v>0</v>
      </c>
      <c r="MR158" s="48">
        <f t="shared" si="678"/>
        <v>0</v>
      </c>
      <c r="MS158" s="48">
        <f t="shared" si="678"/>
        <v>0</v>
      </c>
      <c r="MT158" s="48">
        <f t="shared" si="678"/>
        <v>0</v>
      </c>
      <c r="MU158" s="48">
        <f t="shared" si="679"/>
        <v>0</v>
      </c>
      <c r="MV158" s="48">
        <f t="shared" si="679"/>
        <v>0</v>
      </c>
      <c r="MW158" s="48">
        <f t="shared" si="679"/>
        <v>0</v>
      </c>
      <c r="MX158" s="48">
        <f t="shared" si="679"/>
        <v>0</v>
      </c>
      <c r="MY158" s="48">
        <f t="shared" si="679"/>
        <v>0</v>
      </c>
      <c r="MZ158" s="48">
        <f t="shared" si="679"/>
        <v>0</v>
      </c>
      <c r="NA158" s="48">
        <f t="shared" si="679"/>
        <v>0</v>
      </c>
      <c r="NB158" s="48">
        <f t="shared" si="679"/>
        <v>0</v>
      </c>
      <c r="NC158" s="48">
        <f t="shared" si="679"/>
        <v>0</v>
      </c>
      <c r="ND158" s="48">
        <f t="shared" si="679"/>
        <v>0</v>
      </c>
      <c r="NE158" s="48">
        <f t="shared" si="680"/>
        <v>0</v>
      </c>
      <c r="NF158" s="48">
        <f t="shared" si="680"/>
        <v>0</v>
      </c>
      <c r="NG158" s="48">
        <f t="shared" si="680"/>
        <v>0</v>
      </c>
      <c r="NH158" s="48">
        <f t="shared" si="680"/>
        <v>0</v>
      </c>
      <c r="NI158" s="48">
        <f t="shared" si="680"/>
        <v>0</v>
      </c>
      <c r="NJ158" s="48">
        <f t="shared" si="680"/>
        <v>0</v>
      </c>
      <c r="NK158" s="48">
        <f t="shared" si="680"/>
        <v>0</v>
      </c>
      <c r="NL158" s="48">
        <f t="shared" si="680"/>
        <v>0</v>
      </c>
      <c r="NM158" s="48">
        <f t="shared" si="680"/>
        <v>0</v>
      </c>
      <c r="NN158" s="48">
        <f t="shared" si="680"/>
        <v>0</v>
      </c>
      <c r="NO158" s="48">
        <f t="shared" si="681"/>
        <v>0</v>
      </c>
      <c r="NP158" s="48">
        <f t="shared" si="681"/>
        <v>0</v>
      </c>
      <c r="NQ158" s="48">
        <f t="shared" si="681"/>
        <v>0</v>
      </c>
      <c r="NR158" s="48">
        <f t="shared" si="681"/>
        <v>0</v>
      </c>
      <c r="NS158" s="48">
        <f t="shared" si="681"/>
        <v>0</v>
      </c>
      <c r="NT158" s="48">
        <f t="shared" si="681"/>
        <v>4.4751983576649488E-5</v>
      </c>
      <c r="NU158" s="48">
        <f t="shared" si="681"/>
        <v>1.1151658490373781E-4</v>
      </c>
      <c r="NV158" s="48">
        <f t="shared" si="681"/>
        <v>2.5595687974807398E-4</v>
      </c>
      <c r="NW158" s="48">
        <f t="shared" si="681"/>
        <v>5.8604981628922268E-4</v>
      </c>
      <c r="NX158" s="48">
        <f t="shared" si="681"/>
        <v>1.3658629589843377E-3</v>
      </c>
      <c r="NY158" s="48">
        <f t="shared" si="682"/>
        <v>3.2093238342923826E-3</v>
      </c>
      <c r="NZ158" s="48">
        <f t="shared" si="682"/>
        <v>7.8504339864859992E-3</v>
      </c>
      <c r="OA158" s="48">
        <f t="shared" si="682"/>
        <v>1.2976985830460603E-2</v>
      </c>
      <c r="OB158" s="48">
        <f t="shared" si="682"/>
        <v>6.7154609757989992E-3</v>
      </c>
      <c r="OC158" s="48">
        <f t="shared" si="682"/>
        <v>0</v>
      </c>
      <c r="OD158" s="48">
        <f t="shared" si="682"/>
        <v>0</v>
      </c>
      <c r="OE158" s="48">
        <f t="shared" si="682"/>
        <v>0</v>
      </c>
      <c r="OF158" s="48">
        <f t="shared" si="682"/>
        <v>0</v>
      </c>
      <c r="OG158" s="48">
        <f t="shared" si="682"/>
        <v>0</v>
      </c>
      <c r="OH158" s="48">
        <f t="shared" si="682"/>
        <v>0</v>
      </c>
      <c r="OI158" s="48">
        <f t="shared" si="683"/>
        <v>0</v>
      </c>
      <c r="OJ158" s="48">
        <f t="shared" si="683"/>
        <v>0</v>
      </c>
      <c r="OK158" s="48">
        <f t="shared" si="683"/>
        <v>0</v>
      </c>
      <c r="OL158" s="48">
        <f t="shared" si="683"/>
        <v>0</v>
      </c>
      <c r="OM158" s="48">
        <f t="shared" si="683"/>
        <v>0</v>
      </c>
      <c r="ON158" s="48">
        <f t="shared" si="683"/>
        <v>0</v>
      </c>
      <c r="OO158" s="48">
        <f t="shared" si="683"/>
        <v>0</v>
      </c>
      <c r="OP158" s="48">
        <f t="shared" si="683"/>
        <v>0</v>
      </c>
      <c r="OQ158" s="48">
        <f t="shared" si="683"/>
        <v>0</v>
      </c>
      <c r="OR158" s="48">
        <f t="shared" si="683"/>
        <v>0</v>
      </c>
      <c r="OS158" s="48">
        <f t="shared" si="684"/>
        <v>0</v>
      </c>
      <c r="OT158" s="48">
        <f t="shared" si="684"/>
        <v>0</v>
      </c>
      <c r="OU158" s="48">
        <f t="shared" si="684"/>
        <v>0</v>
      </c>
      <c r="OV158" s="48">
        <f t="shared" si="684"/>
        <v>0</v>
      </c>
      <c r="OW158" s="48">
        <f t="shared" si="684"/>
        <v>0</v>
      </c>
      <c r="OX158" s="48">
        <f t="shared" si="684"/>
        <v>0</v>
      </c>
      <c r="OY158" s="48">
        <f t="shared" si="684"/>
        <v>0</v>
      </c>
      <c r="OZ158" s="48">
        <f t="shared" si="684"/>
        <v>0</v>
      </c>
      <c r="PA158" s="48">
        <f t="shared" si="684"/>
        <v>0</v>
      </c>
      <c r="PB158" s="48">
        <f t="shared" si="684"/>
        <v>0</v>
      </c>
      <c r="PC158" s="48">
        <f t="shared" si="685"/>
        <v>0</v>
      </c>
      <c r="PD158" s="48">
        <f t="shared" si="685"/>
        <v>0</v>
      </c>
      <c r="PE158" s="48">
        <f t="shared" si="685"/>
        <v>0</v>
      </c>
      <c r="PF158" s="48">
        <f t="shared" si="685"/>
        <v>0</v>
      </c>
      <c r="PG158" s="48">
        <f t="shared" si="685"/>
        <v>0</v>
      </c>
      <c r="PH158" s="48">
        <f t="shared" si="685"/>
        <v>0</v>
      </c>
      <c r="PI158" s="48">
        <f t="shared" si="685"/>
        <v>0</v>
      </c>
      <c r="PJ158" s="48">
        <f t="shared" si="685"/>
        <v>0</v>
      </c>
      <c r="PK158" s="48">
        <f t="shared" si="685"/>
        <v>0</v>
      </c>
      <c r="PL158" s="48">
        <f t="shared" si="685"/>
        <v>0</v>
      </c>
      <c r="PM158" s="48">
        <f t="shared" si="685"/>
        <v>0</v>
      </c>
      <c r="PN158" s="48">
        <f t="shared" si="685"/>
        <v>0</v>
      </c>
    </row>
    <row r="159" spans="1:430" x14ac:dyDescent="0.3">
      <c r="A159" s="67">
        <f>A158+Escenario1!$D$15</f>
        <v>165</v>
      </c>
      <c r="B159" s="20">
        <f>IF(HX36&lt;0,0,Escenario1!HX36)</f>
        <v>14.042376375496435</v>
      </c>
      <c r="C159" s="20">
        <f t="shared" si="558"/>
        <v>1.8809785361765372</v>
      </c>
      <c r="D159" s="20">
        <f t="shared" si="552"/>
        <v>4.2127129126489304</v>
      </c>
      <c r="E159" s="20">
        <f>ROUND(IF($A159=0,0,$D159+E158-IF($A158=0,0,L158*($A159-$A158)*0.06)),4)</f>
        <v>21.689399999999999</v>
      </c>
      <c r="F159" s="11" cm="1">
        <f t="array" ref="F159">INDEX($A$71:$A$75,MATCH(E159,$B$71:$B$75,1))+(E159-INDEX($B$71:$B$75,MATCH(E159,$B$71:$B$75,1)))*(INDEX($A$71:$A$75,MATCH(E159,$B$71:$B$75,1)+IF(E159&gt;MAX($B$71:$B$75),0,1))-INDEX($A$71:$A$75,MATCH(E159,$B$71:$B$75,1)+IF(E159&gt;MAX($B$71:$B$75),1,0)))/(INDEX($B$71:$B$75,MATCH(E159,$B$71:$B$75,1)+IF(E159&gt;MAX($B$71:$B$75),0,1))-INDEX($B$71:$B$75,MATCH(E159,$B$71:$B$75,1)+IF(E159&gt;MAX($B$71:$B$75),-1,0)))</f>
        <v>0.216894</v>
      </c>
      <c r="G159" s="59">
        <f t="shared" si="553"/>
        <v>23.695126234782471</v>
      </c>
      <c r="H159" s="59">
        <f t="shared" si="554"/>
        <v>0</v>
      </c>
      <c r="I159" s="59">
        <f t="shared" si="555"/>
        <v>0</v>
      </c>
      <c r="J159" s="20">
        <f t="shared" si="556"/>
        <v>23.695126234782471</v>
      </c>
      <c r="K159" s="20">
        <f>IF(OR($H$79&lt;=0,F159-$H$79&lt;=0),0,2/3*(0.602+0.0832*(F159-$H$79)/$H$79)*$I$79*SQRT(2*9.81)*(F159-$H$79+0.0012)^(3/2))*1000</f>
        <v>0</v>
      </c>
      <c r="L159" s="20">
        <f>IF((G159+H159+I159+K159)*($A160-$A159)*0.06&gt;E159,E159/($A160-$A159)/0.06,G159+H159+I159+K159)</f>
        <v>23.695126234782471</v>
      </c>
      <c r="M159" s="20">
        <f>IF(COUNT($A$126:$A159)&lt;MATCH($E$84,L$126:L$585,0),"",ROUND(L159,2))</f>
        <v>23.7</v>
      </c>
      <c r="N159" s="20">
        <f>IF($A159=0,0,$D159+N158-IF($A158=0,0,R158*($A159-$A158)*0.06))</f>
        <v>238.7913793194902</v>
      </c>
      <c r="O159" s="11" cm="1">
        <f t="array" ref="O159">INDEX($A$71:$A$75,MATCH(N159,$B$71:$B$75,1))+(N159-INDEX($B$71:$B$75,MATCH(N159,$B$71:$B$75,1)))*(INDEX($A$71:$A$75,MATCH(N159,$B$71:$B$75,1)+1)-INDEX($A$71:$A$75,MATCH(N159,$B$71:$B$75,1)))/(INDEX($B$71:$B$75,MATCH(N159,$B$71:$B$75,1)+1)-INDEX($B$71:$B$75,MATCH(N159,$B$71:$B$75,1)))</f>
        <v>2.3879137931949019</v>
      </c>
      <c r="P159" s="20" cm="1">
        <f t="array" ref="P159">INDEX(Curva_vortex[Caudal (L/s)],MATCH(O159,Curva_vortex[Altura lamina de agua H (m)],1))+(O159-INDEX(Curva_vortex[Altura lamina de agua H (m)],MATCH(O159,Curva_vortex[Altura lamina de agua H (m)],1)))*(INDEX(Curva_vortex[Caudal (L/s)],MATCH(O159,Curva_vortex[Altura lamina de agua H (m)],1)+IF(O159&gt;MAX(Curva_vortex[Altura lamina de agua H (m)]),0,1))-INDEX(Curva_vortex[Caudal (L/s)],MATCH(O159,Curva_vortex[Altura lamina de agua H (m)],1)+IF(O159&gt;MAX(Curva_vortex[Altura lamina de agua H (m)]),-1,0)))/(INDEX(Curva_vortex[Altura lamina de agua H (m)],MATCH(O159,Curva_vortex[Altura lamina de agua H (m)],1)+IF(O159&gt;MAX(Curva_vortex[Altura lamina de agua H (m)]),0,1))-INDEX(Curva_vortex[Altura lamina de agua H (m)],MATCH(O159,Curva_vortex[Altura lamina de agua H (m)],1)+IF(O159&gt;MAX(Curva_vortex[Altura lamina de agua H (m)]),-1,0)))</f>
        <v>23.879137931949018</v>
      </c>
      <c r="Q159" s="20">
        <f t="shared" si="557"/>
        <v>0</v>
      </c>
      <c r="R159" s="20" cm="1">
        <f t="array" ref="R159">INDEX(Curva_vortex[Caudal (L/s)],MATCH(O159,Curva_vortex[Altura lamina de agua H (m)],1))+(O159-INDEX(Curva_vortex[Altura lamina de agua H (m)],MATCH(O159,Curva_vortex[Altura lamina de agua H (m)],1)))*(INDEX(Curva_vortex[Caudal (L/s)],MATCH(O159,Curva_vortex[Altura lamina de agua H (m)],1)+IF(O159&gt;MAX(Curva_vortex[Altura lamina de agua H (m)]),0,1))-INDEX(Curva_vortex[Caudal (L/s)],MATCH(O159,Curva_vortex[Altura lamina de agua H (m)],1)+IF(O159&gt;MAX(Curva_vortex[Altura lamina de agua H (m)]),-1,0)))/(INDEX(Curva_vortex[Altura lamina de agua H (m)],MATCH(O159,Curva_vortex[Altura lamina de agua H (m)],1)+IF(O159&gt;MAX(Curva_vortex[Altura lamina de agua H (m)]),0,1))-INDEX(Curva_vortex[Altura lamina de agua H (m)],MATCH(O159,Curva_vortex[Altura lamina de agua H (m)],1)+IF(O159&gt;MAX(Curva_vortex[Altura lamina de agua H (m)]),-1,0)))+Q159</f>
        <v>23.879137931949018</v>
      </c>
      <c r="S159" s="20">
        <f>IF(COUNT($A$126:$A159)&lt;MATCH($E$117,R$126:R$585,0),"",ROUND(R159,2))</f>
        <v>23.88</v>
      </c>
      <c r="W159" s="46">
        <v>156</v>
      </c>
      <c r="X159" s="49">
        <f t="shared" si="564"/>
        <v>780</v>
      </c>
      <c r="Y159" s="52" t="str">
        <f t="shared" si="559"/>
        <v/>
      </c>
      <c r="Z159" s="63">
        <f t="shared" si="560"/>
        <v>0</v>
      </c>
      <c r="AA159" s="50">
        <f t="shared" si="608"/>
        <v>0</v>
      </c>
      <c r="AB159" s="50">
        <v>0</v>
      </c>
      <c r="AC159" s="62">
        <f t="shared" si="565"/>
        <v>211.7758949671387</v>
      </c>
      <c r="AD159" s="54"/>
      <c r="AE159" s="46">
        <v>157</v>
      </c>
      <c r="AF159" s="51">
        <f t="shared" si="561"/>
        <v>0</v>
      </c>
      <c r="AG159" s="51">
        <f t="shared" si="648"/>
        <v>0</v>
      </c>
      <c r="AH159" s="51">
        <f t="shared" si="648"/>
        <v>0</v>
      </c>
      <c r="AI159" s="51">
        <f t="shared" si="648"/>
        <v>0</v>
      </c>
      <c r="AJ159" s="51">
        <f t="shared" si="648"/>
        <v>0</v>
      </c>
      <c r="AK159" s="51">
        <f t="shared" si="648"/>
        <v>0</v>
      </c>
      <c r="AL159" s="51">
        <f t="shared" si="648"/>
        <v>0</v>
      </c>
      <c r="AM159" s="51">
        <f t="shared" si="648"/>
        <v>0</v>
      </c>
      <c r="AN159" s="51">
        <f t="shared" si="648"/>
        <v>0</v>
      </c>
      <c r="AO159" s="51">
        <f t="shared" si="648"/>
        <v>0</v>
      </c>
      <c r="AP159" s="51">
        <f t="shared" si="648"/>
        <v>0</v>
      </c>
      <c r="AQ159" s="51">
        <f t="shared" si="649"/>
        <v>0</v>
      </c>
      <c r="AR159" s="51">
        <f t="shared" si="649"/>
        <v>0</v>
      </c>
      <c r="AS159" s="51">
        <f t="shared" si="649"/>
        <v>0</v>
      </c>
      <c r="AT159" s="51">
        <f t="shared" si="649"/>
        <v>0</v>
      </c>
      <c r="AU159" s="51">
        <f t="shared" si="649"/>
        <v>0</v>
      </c>
      <c r="AV159" s="51">
        <f t="shared" si="649"/>
        <v>0</v>
      </c>
      <c r="AW159" s="51">
        <f t="shared" si="649"/>
        <v>0</v>
      </c>
      <c r="AX159" s="51">
        <f t="shared" si="649"/>
        <v>0</v>
      </c>
      <c r="AY159" s="51">
        <f t="shared" si="649"/>
        <v>0</v>
      </c>
      <c r="AZ159" s="51">
        <f t="shared" si="649"/>
        <v>0</v>
      </c>
      <c r="BA159" s="51">
        <f t="shared" si="650"/>
        <v>0</v>
      </c>
      <c r="BB159" s="51">
        <f t="shared" si="650"/>
        <v>0</v>
      </c>
      <c r="BC159" s="51">
        <f t="shared" si="650"/>
        <v>0</v>
      </c>
      <c r="BD159" s="51">
        <f t="shared" si="650"/>
        <v>0</v>
      </c>
      <c r="BE159" s="51">
        <f t="shared" si="650"/>
        <v>0</v>
      </c>
      <c r="BF159" s="51">
        <f t="shared" si="650"/>
        <v>0</v>
      </c>
      <c r="BG159" s="51">
        <f t="shared" si="650"/>
        <v>0</v>
      </c>
      <c r="BH159" s="51">
        <f t="shared" si="650"/>
        <v>0</v>
      </c>
      <c r="BI159" s="51">
        <f t="shared" si="650"/>
        <v>0</v>
      </c>
      <c r="BJ159" s="51">
        <f t="shared" si="650"/>
        <v>0</v>
      </c>
      <c r="BK159" s="51">
        <f t="shared" si="651"/>
        <v>0</v>
      </c>
      <c r="BL159" s="51">
        <f t="shared" si="651"/>
        <v>0</v>
      </c>
      <c r="BM159" s="51">
        <f t="shared" si="651"/>
        <v>0</v>
      </c>
      <c r="BN159" s="51">
        <f t="shared" si="651"/>
        <v>0</v>
      </c>
      <c r="BO159" s="51">
        <f t="shared" si="651"/>
        <v>0</v>
      </c>
      <c r="BP159" s="51">
        <f t="shared" si="651"/>
        <v>0</v>
      </c>
      <c r="BQ159" s="51">
        <f t="shared" si="651"/>
        <v>0</v>
      </c>
      <c r="BR159" s="51">
        <f t="shared" si="651"/>
        <v>0</v>
      </c>
      <c r="BS159" s="51">
        <f t="shared" si="651"/>
        <v>0</v>
      </c>
      <c r="BT159" s="51">
        <f t="shared" si="651"/>
        <v>0</v>
      </c>
      <c r="BU159" s="51">
        <f t="shared" si="652"/>
        <v>0</v>
      </c>
      <c r="BV159" s="51">
        <f t="shared" si="652"/>
        <v>0</v>
      </c>
      <c r="BW159" s="51">
        <f t="shared" si="652"/>
        <v>0</v>
      </c>
      <c r="BX159" s="51">
        <f t="shared" si="652"/>
        <v>0</v>
      </c>
      <c r="BY159" s="51">
        <f t="shared" si="652"/>
        <v>0</v>
      </c>
      <c r="BZ159" s="51">
        <f t="shared" si="652"/>
        <v>0</v>
      </c>
      <c r="CA159" s="51">
        <f t="shared" si="652"/>
        <v>0</v>
      </c>
      <c r="CB159" s="51">
        <f t="shared" si="652"/>
        <v>0</v>
      </c>
      <c r="CC159" s="51">
        <f t="shared" si="652"/>
        <v>0</v>
      </c>
      <c r="CD159" s="51">
        <f t="shared" si="652"/>
        <v>0</v>
      </c>
      <c r="CE159" s="51">
        <f t="shared" si="653"/>
        <v>0</v>
      </c>
      <c r="CF159" s="51">
        <f t="shared" si="653"/>
        <v>0</v>
      </c>
      <c r="CG159" s="51">
        <f t="shared" si="653"/>
        <v>0</v>
      </c>
      <c r="CH159" s="51">
        <f t="shared" si="653"/>
        <v>0</v>
      </c>
      <c r="CI159" s="51">
        <f t="shared" si="653"/>
        <v>0</v>
      </c>
      <c r="CJ159" s="51">
        <f t="shared" si="653"/>
        <v>0</v>
      </c>
      <c r="CK159" s="51">
        <f t="shared" si="653"/>
        <v>0</v>
      </c>
      <c r="CL159" s="51">
        <f t="shared" si="653"/>
        <v>0</v>
      </c>
      <c r="CM159" s="51">
        <f t="shared" si="653"/>
        <v>0</v>
      </c>
      <c r="CN159" s="51">
        <f t="shared" si="653"/>
        <v>0</v>
      </c>
      <c r="CO159" s="51">
        <f t="shared" si="654"/>
        <v>0</v>
      </c>
      <c r="CP159" s="51">
        <f t="shared" si="654"/>
        <v>0</v>
      </c>
      <c r="CQ159" s="51">
        <f t="shared" si="654"/>
        <v>0</v>
      </c>
      <c r="CR159" s="51">
        <f t="shared" si="654"/>
        <v>0</v>
      </c>
      <c r="CS159" s="51">
        <f t="shared" si="654"/>
        <v>0</v>
      </c>
      <c r="CT159" s="51">
        <f t="shared" si="654"/>
        <v>0</v>
      </c>
      <c r="CU159" s="51">
        <f t="shared" si="654"/>
        <v>0</v>
      </c>
      <c r="CV159" s="51">
        <f t="shared" si="654"/>
        <v>0</v>
      </c>
      <c r="CW159" s="51">
        <f t="shared" si="654"/>
        <v>0</v>
      </c>
      <c r="CX159" s="51">
        <f t="shared" si="654"/>
        <v>0</v>
      </c>
      <c r="CY159" s="51">
        <f t="shared" si="655"/>
        <v>0</v>
      </c>
      <c r="CZ159" s="51">
        <f t="shared" si="655"/>
        <v>0</v>
      </c>
      <c r="DA159" s="51">
        <f t="shared" si="655"/>
        <v>0</v>
      </c>
      <c r="DB159" s="51">
        <f t="shared" si="655"/>
        <v>0</v>
      </c>
      <c r="DC159" s="51">
        <f t="shared" si="655"/>
        <v>0</v>
      </c>
      <c r="DD159" s="51">
        <f t="shared" si="655"/>
        <v>0</v>
      </c>
      <c r="DE159" s="51">
        <f t="shared" si="655"/>
        <v>0</v>
      </c>
      <c r="DF159" s="51">
        <f t="shared" si="655"/>
        <v>0</v>
      </c>
      <c r="DG159" s="51">
        <f t="shared" si="655"/>
        <v>0</v>
      </c>
      <c r="DH159" s="51">
        <f t="shared" si="655"/>
        <v>0</v>
      </c>
      <c r="DI159" s="51">
        <f t="shared" si="656"/>
        <v>0</v>
      </c>
      <c r="DJ159" s="51">
        <f t="shared" si="656"/>
        <v>0</v>
      </c>
      <c r="DK159" s="51">
        <f t="shared" si="656"/>
        <v>0</v>
      </c>
      <c r="DL159" s="51">
        <f t="shared" si="656"/>
        <v>0</v>
      </c>
      <c r="DM159" s="51">
        <f t="shared" si="656"/>
        <v>0</v>
      </c>
      <c r="DN159" s="51">
        <f t="shared" si="656"/>
        <v>0</v>
      </c>
      <c r="DO159" s="51">
        <f t="shared" si="656"/>
        <v>0</v>
      </c>
      <c r="DP159" s="51">
        <f t="shared" si="656"/>
        <v>0</v>
      </c>
      <c r="DQ159" s="51">
        <f t="shared" si="656"/>
        <v>0</v>
      </c>
      <c r="DR159" s="51">
        <f t="shared" si="656"/>
        <v>0</v>
      </c>
      <c r="DS159" s="51">
        <f t="shared" si="657"/>
        <v>0</v>
      </c>
      <c r="DT159" s="51">
        <f t="shared" si="657"/>
        <v>0</v>
      </c>
      <c r="DU159" s="51">
        <f t="shared" si="657"/>
        <v>0</v>
      </c>
      <c r="DV159" s="51">
        <f t="shared" si="657"/>
        <v>0</v>
      </c>
      <c r="DW159" s="51">
        <f t="shared" si="657"/>
        <v>0</v>
      </c>
      <c r="DX159" s="51">
        <f t="shared" si="657"/>
        <v>0</v>
      </c>
      <c r="DY159" s="51">
        <f t="shared" si="657"/>
        <v>0</v>
      </c>
      <c r="DZ159" s="51">
        <f t="shared" si="657"/>
        <v>0</v>
      </c>
      <c r="EA159" s="51">
        <f t="shared" si="657"/>
        <v>0</v>
      </c>
      <c r="EB159" s="51">
        <f t="shared" si="657"/>
        <v>0</v>
      </c>
      <c r="EC159" s="51">
        <f t="shared" si="658"/>
        <v>0</v>
      </c>
      <c r="ED159" s="51">
        <f t="shared" si="658"/>
        <v>0</v>
      </c>
      <c r="EE159" s="51">
        <f t="shared" si="658"/>
        <v>0</v>
      </c>
      <c r="EF159" s="51">
        <f t="shared" si="658"/>
        <v>0</v>
      </c>
      <c r="EG159" s="51">
        <f t="shared" si="658"/>
        <v>0</v>
      </c>
      <c r="EH159" s="51">
        <f t="shared" si="658"/>
        <v>0</v>
      </c>
      <c r="EI159" s="51">
        <f t="shared" si="658"/>
        <v>0</v>
      </c>
      <c r="EJ159" s="51">
        <f t="shared" si="658"/>
        <v>0</v>
      </c>
      <c r="EK159" s="51">
        <f t="shared" si="658"/>
        <v>0</v>
      </c>
      <c r="EL159" s="51">
        <f t="shared" si="658"/>
        <v>0</v>
      </c>
      <c r="EM159" s="51">
        <f t="shared" si="659"/>
        <v>0</v>
      </c>
      <c r="EN159" s="51">
        <f t="shared" si="659"/>
        <v>0</v>
      </c>
      <c r="EO159" s="51">
        <f t="shared" si="659"/>
        <v>0</v>
      </c>
      <c r="EP159" s="51">
        <f t="shared" si="659"/>
        <v>0</v>
      </c>
      <c r="EQ159" s="51">
        <f t="shared" si="659"/>
        <v>0</v>
      </c>
      <c r="ER159" s="51">
        <f t="shared" si="659"/>
        <v>0</v>
      </c>
      <c r="ES159" s="51">
        <f t="shared" si="659"/>
        <v>0</v>
      </c>
      <c r="ET159" s="51">
        <f t="shared" si="659"/>
        <v>0</v>
      </c>
      <c r="EU159" s="51">
        <f t="shared" si="659"/>
        <v>0</v>
      </c>
      <c r="EV159" s="51">
        <f t="shared" si="659"/>
        <v>0</v>
      </c>
      <c r="EW159" s="51">
        <f t="shared" si="660"/>
        <v>0</v>
      </c>
      <c r="EX159" s="51">
        <f t="shared" si="660"/>
        <v>0</v>
      </c>
      <c r="EY159" s="51">
        <f t="shared" si="660"/>
        <v>0</v>
      </c>
      <c r="EZ159" s="51">
        <f t="shared" si="660"/>
        <v>0</v>
      </c>
      <c r="FA159" s="51">
        <f t="shared" si="660"/>
        <v>0</v>
      </c>
      <c r="FB159" s="51">
        <f t="shared" si="660"/>
        <v>0</v>
      </c>
      <c r="FC159" s="51">
        <f t="shared" si="660"/>
        <v>0</v>
      </c>
      <c r="FD159" s="51">
        <f t="shared" si="660"/>
        <v>0</v>
      </c>
      <c r="FE159" s="51">
        <f t="shared" si="660"/>
        <v>0</v>
      </c>
      <c r="FF159" s="51">
        <f t="shared" si="660"/>
        <v>0</v>
      </c>
      <c r="FG159" s="51">
        <f t="shared" si="661"/>
        <v>0</v>
      </c>
      <c r="FH159" s="51">
        <f t="shared" si="661"/>
        <v>0</v>
      </c>
      <c r="FI159" s="51">
        <f t="shared" si="661"/>
        <v>0</v>
      </c>
      <c r="FJ159" s="51">
        <f t="shared" si="661"/>
        <v>0</v>
      </c>
      <c r="FK159" s="51">
        <f t="shared" si="661"/>
        <v>0</v>
      </c>
      <c r="FL159" s="51">
        <f t="shared" si="661"/>
        <v>1.4372901692793086E-5</v>
      </c>
      <c r="FM159" s="51">
        <f t="shared" si="661"/>
        <v>2.7857067307628778E-5</v>
      </c>
      <c r="FN159" s="51">
        <f t="shared" si="661"/>
        <v>4.1075027703360157E-5</v>
      </c>
      <c r="FO159" s="51">
        <f t="shared" si="661"/>
        <v>5.9699549011322866E-5</v>
      </c>
      <c r="FP159" s="51">
        <f t="shared" si="661"/>
        <v>8.7540741517313391E-5</v>
      </c>
      <c r="FQ159" s="51">
        <f t="shared" si="662"/>
        <v>1.2837388479443857E-4</v>
      </c>
      <c r="FR159" s="51">
        <f t="shared" si="662"/>
        <v>1.8776725283595457E-4</v>
      </c>
      <c r="FS159" s="51">
        <f t="shared" si="662"/>
        <v>2.7490993918839258E-4</v>
      </c>
      <c r="FT159" s="51">
        <f t="shared" si="662"/>
        <v>4.0443968208431289E-4</v>
      </c>
      <c r="FU159" s="51">
        <f t="shared" si="662"/>
        <v>5.9827068957529241E-4</v>
      </c>
      <c r="FV159" s="51">
        <f t="shared" si="662"/>
        <v>8.8742146466493359E-4</v>
      </c>
      <c r="FW159" s="51">
        <f t="shared" si="662"/>
        <v>1.3138426304416823E-3</v>
      </c>
      <c r="FX159" s="51">
        <f t="shared" si="662"/>
        <v>1.9322447552118155E-3</v>
      </c>
      <c r="FY159" s="51">
        <f t="shared" si="662"/>
        <v>2.9578823769679957E-3</v>
      </c>
      <c r="FZ159" s="51">
        <f t="shared" si="662"/>
        <v>4.3725776573519236E-3</v>
      </c>
      <c r="GA159" s="51">
        <f t="shared" si="663"/>
        <v>5.6037913669719245E-3</v>
      </c>
      <c r="GB159" s="51">
        <f t="shared" si="663"/>
        <v>6.0067150249743864E-3</v>
      </c>
      <c r="GC159" s="51">
        <f t="shared" si="663"/>
        <v>5.0334268353983951E-3</v>
      </c>
      <c r="GD159" s="51">
        <f t="shared" si="663"/>
        <v>2.648818732339102E-3</v>
      </c>
      <c r="GE159" s="51">
        <f t="shared" si="663"/>
        <v>7.6072713075802073E-4</v>
      </c>
      <c r="GF159" s="51">
        <f t="shared" si="663"/>
        <v>0</v>
      </c>
      <c r="GG159" s="51">
        <f t="shared" si="663"/>
        <v>0</v>
      </c>
      <c r="GH159" s="51">
        <f t="shared" si="663"/>
        <v>0</v>
      </c>
      <c r="GI159" s="51">
        <f t="shared" si="663"/>
        <v>0</v>
      </c>
      <c r="GJ159" s="51">
        <f t="shared" si="663"/>
        <v>0</v>
      </c>
      <c r="GK159" s="51">
        <f t="shared" si="664"/>
        <v>0</v>
      </c>
      <c r="GL159" s="51">
        <f t="shared" si="664"/>
        <v>0</v>
      </c>
      <c r="GM159" s="51">
        <f t="shared" si="664"/>
        <v>0</v>
      </c>
      <c r="GN159" s="51">
        <f t="shared" si="664"/>
        <v>0</v>
      </c>
      <c r="GO159" s="51">
        <f t="shared" si="664"/>
        <v>0</v>
      </c>
      <c r="GP159" s="51">
        <f t="shared" si="664"/>
        <v>0</v>
      </c>
      <c r="GQ159" s="51">
        <f t="shared" si="664"/>
        <v>0</v>
      </c>
      <c r="GR159" s="51">
        <f t="shared" si="664"/>
        <v>0</v>
      </c>
      <c r="GS159" s="51">
        <f t="shared" si="664"/>
        <v>0</v>
      </c>
      <c r="GT159" s="51">
        <f t="shared" si="664"/>
        <v>0</v>
      </c>
      <c r="GU159" s="51">
        <f t="shared" si="665"/>
        <v>0</v>
      </c>
      <c r="GV159" s="51">
        <f t="shared" si="665"/>
        <v>0</v>
      </c>
      <c r="GW159" s="51">
        <f t="shared" si="665"/>
        <v>0</v>
      </c>
      <c r="GX159" s="51">
        <f t="shared" si="665"/>
        <v>0</v>
      </c>
      <c r="GY159" s="51">
        <f t="shared" si="665"/>
        <v>0</v>
      </c>
      <c r="GZ159" s="51">
        <f t="shared" si="665"/>
        <v>0</v>
      </c>
      <c r="HA159" s="51">
        <f t="shared" si="665"/>
        <v>0</v>
      </c>
      <c r="HB159" s="51">
        <f t="shared" si="665"/>
        <v>0</v>
      </c>
      <c r="HC159" s="51">
        <f t="shared" si="665"/>
        <v>0</v>
      </c>
      <c r="HD159" s="51">
        <f t="shared" si="665"/>
        <v>0</v>
      </c>
      <c r="HE159" s="51">
        <f t="shared" si="666"/>
        <v>0</v>
      </c>
      <c r="HF159" s="51">
        <f t="shared" si="666"/>
        <v>0</v>
      </c>
      <c r="HG159" s="51">
        <f t="shared" si="666"/>
        <v>0</v>
      </c>
      <c r="HH159" s="51">
        <f t="shared" si="666"/>
        <v>0</v>
      </c>
      <c r="HI159" s="51">
        <f t="shared" si="666"/>
        <v>0</v>
      </c>
      <c r="HJ159" s="51">
        <f t="shared" si="666"/>
        <v>0</v>
      </c>
      <c r="HK159" s="51">
        <f t="shared" si="666"/>
        <v>0</v>
      </c>
      <c r="HL159" s="51">
        <f t="shared" si="666"/>
        <v>0</v>
      </c>
      <c r="HM159" s="51">
        <f t="shared" si="666"/>
        <v>0</v>
      </c>
      <c r="HN159" s="51">
        <f t="shared" si="666"/>
        <v>0</v>
      </c>
      <c r="HO159" s="51">
        <f t="shared" si="666"/>
        <v>0</v>
      </c>
      <c r="HP159" s="51">
        <f t="shared" si="666"/>
        <v>0</v>
      </c>
      <c r="HR159" s="46">
        <v>156</v>
      </c>
      <c r="HS159" s="49">
        <f t="shared" si="566"/>
        <v>780</v>
      </c>
      <c r="HT159" s="52" t="str">
        <f t="shared" si="567"/>
        <v/>
      </c>
      <c r="HU159" s="63">
        <f t="shared" si="568"/>
        <v>0</v>
      </c>
      <c r="HV159" s="50">
        <f t="shared" si="609"/>
        <v>0</v>
      </c>
      <c r="HW159" s="50" t="str">
        <f t="shared" si="562"/>
        <v>13:00</v>
      </c>
      <c r="HX159" s="50">
        <v>0</v>
      </c>
      <c r="HY159" s="62">
        <f>HY158+HX159*Escenario1!$D$15*0.06</f>
        <v>468.72665229745769</v>
      </c>
      <c r="HZ159" s="50">
        <f t="shared" si="569"/>
        <v>0</v>
      </c>
      <c r="IA159" s="64">
        <f>IA158+HZ159*Escenario1!$D$15*0.06</f>
        <v>258.16395932323189</v>
      </c>
      <c r="IB159" s="54"/>
      <c r="IC159" s="47">
        <v>157</v>
      </c>
      <c r="ID159" s="48">
        <f t="shared" si="563"/>
        <v>0</v>
      </c>
      <c r="IE159" s="48">
        <f t="shared" si="667"/>
        <v>0</v>
      </c>
      <c r="IF159" s="48">
        <f t="shared" si="667"/>
        <v>0</v>
      </c>
      <c r="IG159" s="48">
        <f t="shared" si="667"/>
        <v>0</v>
      </c>
      <c r="IH159" s="48">
        <f t="shared" si="667"/>
        <v>0</v>
      </c>
      <c r="II159" s="48">
        <f t="shared" si="667"/>
        <v>0</v>
      </c>
      <c r="IJ159" s="48">
        <f t="shared" si="667"/>
        <v>0</v>
      </c>
      <c r="IK159" s="48">
        <f t="shared" si="667"/>
        <v>0</v>
      </c>
      <c r="IL159" s="48">
        <f t="shared" si="667"/>
        <v>0</v>
      </c>
      <c r="IM159" s="48">
        <f t="shared" si="667"/>
        <v>0</v>
      </c>
      <c r="IN159" s="48">
        <f t="shared" si="667"/>
        <v>0</v>
      </c>
      <c r="IO159" s="48">
        <f t="shared" si="668"/>
        <v>0</v>
      </c>
      <c r="IP159" s="48">
        <f t="shared" si="668"/>
        <v>0</v>
      </c>
      <c r="IQ159" s="48">
        <f t="shared" si="668"/>
        <v>0</v>
      </c>
      <c r="IR159" s="48">
        <f t="shared" si="668"/>
        <v>0</v>
      </c>
      <c r="IS159" s="48">
        <f t="shared" si="668"/>
        <v>0</v>
      </c>
      <c r="IT159" s="48">
        <f t="shared" si="668"/>
        <v>0</v>
      </c>
      <c r="IU159" s="48">
        <f t="shared" si="668"/>
        <v>0</v>
      </c>
      <c r="IV159" s="48">
        <f t="shared" si="668"/>
        <v>0</v>
      </c>
      <c r="IW159" s="48">
        <f t="shared" si="668"/>
        <v>0</v>
      </c>
      <c r="IX159" s="48">
        <f t="shared" si="668"/>
        <v>0</v>
      </c>
      <c r="IY159" s="48">
        <f t="shared" si="669"/>
        <v>0</v>
      </c>
      <c r="IZ159" s="48">
        <f t="shared" si="669"/>
        <v>0</v>
      </c>
      <c r="JA159" s="48">
        <f t="shared" si="669"/>
        <v>0</v>
      </c>
      <c r="JB159" s="48">
        <f t="shared" si="669"/>
        <v>0</v>
      </c>
      <c r="JC159" s="48">
        <f t="shared" si="669"/>
        <v>0</v>
      </c>
      <c r="JD159" s="48">
        <f t="shared" si="669"/>
        <v>0</v>
      </c>
      <c r="JE159" s="48">
        <f t="shared" si="669"/>
        <v>0</v>
      </c>
      <c r="JF159" s="48">
        <f t="shared" si="669"/>
        <v>0</v>
      </c>
      <c r="JG159" s="48">
        <f t="shared" si="669"/>
        <v>0</v>
      </c>
      <c r="JH159" s="48">
        <f t="shared" si="669"/>
        <v>0</v>
      </c>
      <c r="JI159" s="48">
        <f t="shared" si="670"/>
        <v>0</v>
      </c>
      <c r="JJ159" s="48">
        <f t="shared" si="670"/>
        <v>0</v>
      </c>
      <c r="JK159" s="48">
        <f t="shared" si="670"/>
        <v>0</v>
      </c>
      <c r="JL159" s="48">
        <f t="shared" si="670"/>
        <v>0</v>
      </c>
      <c r="JM159" s="48">
        <f t="shared" si="670"/>
        <v>0</v>
      </c>
      <c r="JN159" s="48">
        <f t="shared" si="670"/>
        <v>0</v>
      </c>
      <c r="JO159" s="48">
        <f t="shared" si="670"/>
        <v>0</v>
      </c>
      <c r="JP159" s="48">
        <f t="shared" si="670"/>
        <v>0</v>
      </c>
      <c r="JQ159" s="48">
        <f t="shared" si="670"/>
        <v>0</v>
      </c>
      <c r="JR159" s="48">
        <f t="shared" si="670"/>
        <v>0</v>
      </c>
      <c r="JS159" s="48">
        <f t="shared" si="671"/>
        <v>0</v>
      </c>
      <c r="JT159" s="48">
        <f t="shared" si="671"/>
        <v>0</v>
      </c>
      <c r="JU159" s="48">
        <f t="shared" si="671"/>
        <v>0</v>
      </c>
      <c r="JV159" s="48">
        <f t="shared" si="671"/>
        <v>0</v>
      </c>
      <c r="JW159" s="48">
        <f t="shared" si="671"/>
        <v>0</v>
      </c>
      <c r="JX159" s="48">
        <f t="shared" si="671"/>
        <v>0</v>
      </c>
      <c r="JY159" s="48">
        <f t="shared" si="671"/>
        <v>0</v>
      </c>
      <c r="JZ159" s="48">
        <f t="shared" si="671"/>
        <v>0</v>
      </c>
      <c r="KA159" s="48">
        <f t="shared" si="671"/>
        <v>0</v>
      </c>
      <c r="KB159" s="48">
        <f t="shared" si="671"/>
        <v>0</v>
      </c>
      <c r="KC159" s="48">
        <f t="shared" si="672"/>
        <v>0</v>
      </c>
      <c r="KD159" s="48">
        <f t="shared" si="672"/>
        <v>0</v>
      </c>
      <c r="KE159" s="48">
        <f t="shared" si="672"/>
        <v>0</v>
      </c>
      <c r="KF159" s="48">
        <f t="shared" si="672"/>
        <v>0</v>
      </c>
      <c r="KG159" s="48">
        <f t="shared" si="672"/>
        <v>0</v>
      </c>
      <c r="KH159" s="48">
        <f t="shared" si="672"/>
        <v>0</v>
      </c>
      <c r="KI159" s="48">
        <f t="shared" si="672"/>
        <v>0</v>
      </c>
      <c r="KJ159" s="48">
        <f t="shared" si="672"/>
        <v>0</v>
      </c>
      <c r="KK159" s="48">
        <f t="shared" si="672"/>
        <v>0</v>
      </c>
      <c r="KL159" s="48">
        <f t="shared" si="672"/>
        <v>0</v>
      </c>
      <c r="KM159" s="48">
        <f t="shared" si="673"/>
        <v>0</v>
      </c>
      <c r="KN159" s="48">
        <f t="shared" si="673"/>
        <v>0</v>
      </c>
      <c r="KO159" s="48">
        <f t="shared" si="673"/>
        <v>0</v>
      </c>
      <c r="KP159" s="48">
        <f t="shared" si="673"/>
        <v>0</v>
      </c>
      <c r="KQ159" s="48">
        <f t="shared" si="673"/>
        <v>0</v>
      </c>
      <c r="KR159" s="48">
        <f t="shared" si="673"/>
        <v>0</v>
      </c>
      <c r="KS159" s="48">
        <f t="shared" si="673"/>
        <v>0</v>
      </c>
      <c r="KT159" s="48">
        <f t="shared" si="673"/>
        <v>0</v>
      </c>
      <c r="KU159" s="48">
        <f t="shared" si="673"/>
        <v>0</v>
      </c>
      <c r="KV159" s="48">
        <f t="shared" si="673"/>
        <v>0</v>
      </c>
      <c r="KW159" s="48">
        <f t="shared" si="674"/>
        <v>0</v>
      </c>
      <c r="KX159" s="48">
        <f t="shared" si="674"/>
        <v>0</v>
      </c>
      <c r="KY159" s="48">
        <f t="shared" si="674"/>
        <v>0</v>
      </c>
      <c r="KZ159" s="48">
        <f t="shared" si="674"/>
        <v>0</v>
      </c>
      <c r="LA159" s="48">
        <f t="shared" si="674"/>
        <v>0</v>
      </c>
      <c r="LB159" s="48">
        <f t="shared" si="674"/>
        <v>0</v>
      </c>
      <c r="LC159" s="48">
        <f t="shared" si="674"/>
        <v>0</v>
      </c>
      <c r="LD159" s="48">
        <f t="shared" si="674"/>
        <v>0</v>
      </c>
      <c r="LE159" s="48">
        <f t="shared" si="674"/>
        <v>0</v>
      </c>
      <c r="LF159" s="48">
        <f t="shared" si="674"/>
        <v>0</v>
      </c>
      <c r="LG159" s="48">
        <f t="shared" si="675"/>
        <v>0</v>
      </c>
      <c r="LH159" s="48">
        <f t="shared" si="675"/>
        <v>0</v>
      </c>
      <c r="LI159" s="48">
        <f t="shared" si="675"/>
        <v>0</v>
      </c>
      <c r="LJ159" s="48">
        <f t="shared" si="675"/>
        <v>0</v>
      </c>
      <c r="LK159" s="48">
        <f t="shared" si="675"/>
        <v>0</v>
      </c>
      <c r="LL159" s="48">
        <f t="shared" si="675"/>
        <v>0</v>
      </c>
      <c r="LM159" s="48">
        <f t="shared" si="675"/>
        <v>0</v>
      </c>
      <c r="LN159" s="48">
        <f t="shared" si="675"/>
        <v>0</v>
      </c>
      <c r="LO159" s="48">
        <f t="shared" si="675"/>
        <v>0</v>
      </c>
      <c r="LP159" s="48">
        <f t="shared" si="675"/>
        <v>0</v>
      </c>
      <c r="LQ159" s="48">
        <f t="shared" si="676"/>
        <v>0</v>
      </c>
      <c r="LR159" s="48">
        <f t="shared" si="676"/>
        <v>0</v>
      </c>
      <c r="LS159" s="48">
        <f t="shared" si="676"/>
        <v>0</v>
      </c>
      <c r="LT159" s="48">
        <f t="shared" si="676"/>
        <v>0</v>
      </c>
      <c r="LU159" s="48">
        <f t="shared" si="676"/>
        <v>0</v>
      </c>
      <c r="LV159" s="48">
        <f t="shared" si="676"/>
        <v>0</v>
      </c>
      <c r="LW159" s="48">
        <f t="shared" si="676"/>
        <v>0</v>
      </c>
      <c r="LX159" s="48">
        <f t="shared" si="676"/>
        <v>0</v>
      </c>
      <c r="LY159" s="48">
        <f t="shared" si="676"/>
        <v>0</v>
      </c>
      <c r="LZ159" s="48">
        <f t="shared" si="676"/>
        <v>0</v>
      </c>
      <c r="MA159" s="48">
        <f t="shared" si="677"/>
        <v>0</v>
      </c>
      <c r="MB159" s="48">
        <f t="shared" si="677"/>
        <v>0</v>
      </c>
      <c r="MC159" s="48">
        <f t="shared" si="677"/>
        <v>0</v>
      </c>
      <c r="MD159" s="48">
        <f t="shared" si="677"/>
        <v>0</v>
      </c>
      <c r="ME159" s="48">
        <f t="shared" si="677"/>
        <v>0</v>
      </c>
      <c r="MF159" s="48">
        <f t="shared" si="677"/>
        <v>0</v>
      </c>
      <c r="MG159" s="48">
        <f t="shared" si="677"/>
        <v>0</v>
      </c>
      <c r="MH159" s="48">
        <f t="shared" si="677"/>
        <v>0</v>
      </c>
      <c r="MI159" s="48">
        <f t="shared" si="677"/>
        <v>0</v>
      </c>
      <c r="MJ159" s="48">
        <f t="shared" si="677"/>
        <v>0</v>
      </c>
      <c r="MK159" s="48">
        <f t="shared" si="678"/>
        <v>0</v>
      </c>
      <c r="ML159" s="48">
        <f t="shared" si="678"/>
        <v>0</v>
      </c>
      <c r="MM159" s="48">
        <f t="shared" si="678"/>
        <v>0</v>
      </c>
      <c r="MN159" s="48">
        <f t="shared" si="678"/>
        <v>0</v>
      </c>
      <c r="MO159" s="48">
        <f t="shared" si="678"/>
        <v>0</v>
      </c>
      <c r="MP159" s="48">
        <f t="shared" si="678"/>
        <v>0</v>
      </c>
      <c r="MQ159" s="48">
        <f t="shared" si="678"/>
        <v>0</v>
      </c>
      <c r="MR159" s="48">
        <f t="shared" si="678"/>
        <v>0</v>
      </c>
      <c r="MS159" s="48">
        <f t="shared" si="678"/>
        <v>0</v>
      </c>
      <c r="MT159" s="48">
        <f t="shared" si="678"/>
        <v>0</v>
      </c>
      <c r="MU159" s="48">
        <f t="shared" si="679"/>
        <v>0</v>
      </c>
      <c r="MV159" s="48">
        <f t="shared" si="679"/>
        <v>0</v>
      </c>
      <c r="MW159" s="48">
        <f t="shared" si="679"/>
        <v>0</v>
      </c>
      <c r="MX159" s="48">
        <f t="shared" si="679"/>
        <v>0</v>
      </c>
      <c r="MY159" s="48">
        <f t="shared" si="679"/>
        <v>0</v>
      </c>
      <c r="MZ159" s="48">
        <f t="shared" si="679"/>
        <v>0</v>
      </c>
      <c r="NA159" s="48">
        <f t="shared" si="679"/>
        <v>0</v>
      </c>
      <c r="NB159" s="48">
        <f t="shared" si="679"/>
        <v>0</v>
      </c>
      <c r="NC159" s="48">
        <f t="shared" si="679"/>
        <v>0</v>
      </c>
      <c r="ND159" s="48">
        <f t="shared" si="679"/>
        <v>0</v>
      </c>
      <c r="NE159" s="48">
        <f t="shared" si="680"/>
        <v>0</v>
      </c>
      <c r="NF159" s="48">
        <f t="shared" si="680"/>
        <v>0</v>
      </c>
      <c r="NG159" s="48">
        <f t="shared" si="680"/>
        <v>0</v>
      </c>
      <c r="NH159" s="48">
        <f t="shared" si="680"/>
        <v>0</v>
      </c>
      <c r="NI159" s="48">
        <f t="shared" si="680"/>
        <v>0</v>
      </c>
      <c r="NJ159" s="48">
        <f t="shared" si="680"/>
        <v>0</v>
      </c>
      <c r="NK159" s="48">
        <f t="shared" si="680"/>
        <v>0</v>
      </c>
      <c r="NL159" s="48">
        <f t="shared" si="680"/>
        <v>0</v>
      </c>
      <c r="NM159" s="48">
        <f t="shared" si="680"/>
        <v>0</v>
      </c>
      <c r="NN159" s="48">
        <f t="shared" si="680"/>
        <v>0</v>
      </c>
      <c r="NO159" s="48">
        <f t="shared" si="681"/>
        <v>0</v>
      </c>
      <c r="NP159" s="48">
        <f t="shared" si="681"/>
        <v>0</v>
      </c>
      <c r="NQ159" s="48">
        <f t="shared" si="681"/>
        <v>0</v>
      </c>
      <c r="NR159" s="48">
        <f t="shared" si="681"/>
        <v>0</v>
      </c>
      <c r="NS159" s="48">
        <f t="shared" si="681"/>
        <v>0</v>
      </c>
      <c r="NT159" s="48">
        <f t="shared" si="681"/>
        <v>0</v>
      </c>
      <c r="NU159" s="48">
        <f t="shared" si="681"/>
        <v>4.4751983576649488E-5</v>
      </c>
      <c r="NV159" s="48">
        <f t="shared" si="681"/>
        <v>1.1151658490373781E-4</v>
      </c>
      <c r="NW159" s="48">
        <f t="shared" si="681"/>
        <v>2.5595687974807398E-4</v>
      </c>
      <c r="NX159" s="48">
        <f t="shared" si="681"/>
        <v>5.8604981628922268E-4</v>
      </c>
      <c r="NY159" s="48">
        <f t="shared" si="682"/>
        <v>1.3658629589843377E-3</v>
      </c>
      <c r="NZ159" s="48">
        <f t="shared" si="682"/>
        <v>3.2093238342923826E-3</v>
      </c>
      <c r="OA159" s="48">
        <f t="shared" si="682"/>
        <v>7.8504339864859992E-3</v>
      </c>
      <c r="OB159" s="48">
        <f t="shared" si="682"/>
        <v>1.2976985830460603E-2</v>
      </c>
      <c r="OC159" s="48">
        <f t="shared" si="682"/>
        <v>6.7154609757989992E-3</v>
      </c>
      <c r="OD159" s="48">
        <f t="shared" si="682"/>
        <v>0</v>
      </c>
      <c r="OE159" s="48">
        <f t="shared" si="682"/>
        <v>0</v>
      </c>
      <c r="OF159" s="48">
        <f t="shared" si="682"/>
        <v>0</v>
      </c>
      <c r="OG159" s="48">
        <f t="shared" si="682"/>
        <v>0</v>
      </c>
      <c r="OH159" s="48">
        <f t="shared" si="682"/>
        <v>0</v>
      </c>
      <c r="OI159" s="48">
        <f t="shared" si="683"/>
        <v>0</v>
      </c>
      <c r="OJ159" s="48">
        <f t="shared" si="683"/>
        <v>0</v>
      </c>
      <c r="OK159" s="48">
        <f t="shared" si="683"/>
        <v>0</v>
      </c>
      <c r="OL159" s="48">
        <f t="shared" si="683"/>
        <v>0</v>
      </c>
      <c r="OM159" s="48">
        <f t="shared" si="683"/>
        <v>0</v>
      </c>
      <c r="ON159" s="48">
        <f t="shared" si="683"/>
        <v>0</v>
      </c>
      <c r="OO159" s="48">
        <f t="shared" si="683"/>
        <v>0</v>
      </c>
      <c r="OP159" s="48">
        <f t="shared" si="683"/>
        <v>0</v>
      </c>
      <c r="OQ159" s="48">
        <f t="shared" si="683"/>
        <v>0</v>
      </c>
      <c r="OR159" s="48">
        <f t="shared" si="683"/>
        <v>0</v>
      </c>
      <c r="OS159" s="48">
        <f t="shared" si="684"/>
        <v>0</v>
      </c>
      <c r="OT159" s="48">
        <f t="shared" si="684"/>
        <v>0</v>
      </c>
      <c r="OU159" s="48">
        <f t="shared" si="684"/>
        <v>0</v>
      </c>
      <c r="OV159" s="48">
        <f t="shared" si="684"/>
        <v>0</v>
      </c>
      <c r="OW159" s="48">
        <f t="shared" si="684"/>
        <v>0</v>
      </c>
      <c r="OX159" s="48">
        <f t="shared" si="684"/>
        <v>0</v>
      </c>
      <c r="OY159" s="48">
        <f t="shared" si="684"/>
        <v>0</v>
      </c>
      <c r="OZ159" s="48">
        <f t="shared" si="684"/>
        <v>0</v>
      </c>
      <c r="PA159" s="48">
        <f t="shared" si="684"/>
        <v>0</v>
      </c>
      <c r="PB159" s="48">
        <f t="shared" si="684"/>
        <v>0</v>
      </c>
      <c r="PC159" s="48">
        <f t="shared" si="685"/>
        <v>0</v>
      </c>
      <c r="PD159" s="48">
        <f t="shared" si="685"/>
        <v>0</v>
      </c>
      <c r="PE159" s="48">
        <f t="shared" si="685"/>
        <v>0</v>
      </c>
      <c r="PF159" s="48">
        <f t="shared" si="685"/>
        <v>0</v>
      </c>
      <c r="PG159" s="48">
        <f t="shared" si="685"/>
        <v>0</v>
      </c>
      <c r="PH159" s="48">
        <f t="shared" si="685"/>
        <v>0</v>
      </c>
      <c r="PI159" s="48">
        <f t="shared" si="685"/>
        <v>0</v>
      </c>
      <c r="PJ159" s="48">
        <f t="shared" si="685"/>
        <v>0</v>
      </c>
      <c r="PK159" s="48">
        <f t="shared" si="685"/>
        <v>0</v>
      </c>
      <c r="PL159" s="48">
        <f t="shared" si="685"/>
        <v>0</v>
      </c>
      <c r="PM159" s="48">
        <f t="shared" si="685"/>
        <v>0</v>
      </c>
      <c r="PN159" s="48">
        <f t="shared" si="685"/>
        <v>0</v>
      </c>
    </row>
    <row r="160" spans="1:430" x14ac:dyDescent="0.3">
      <c r="A160" s="67">
        <f>A159+Escenario1!$D$15</f>
        <v>170</v>
      </c>
      <c r="B160" s="20">
        <f>IF(HX37&lt;0,0,Escenario1!HX37)</f>
        <v>14.622680789907749</v>
      </c>
      <c r="C160" s="20">
        <f t="shared" si="558"/>
        <v>1.6891726883570306</v>
      </c>
      <c r="D160" s="20">
        <f t="shared" si="552"/>
        <v>4.386804236972325</v>
      </c>
      <c r="E160" s="20">
        <f>ROUND(IF($A160=0,0,$D160+E159-IF($A159=0,0,L159*($A160-$A159)*0.06)),4)</f>
        <v>18.967700000000001</v>
      </c>
      <c r="F160" s="11" cm="1">
        <f t="array" ref="F160">INDEX($A$71:$A$75,MATCH(E160,$B$71:$B$75,1))+(E160-INDEX($B$71:$B$75,MATCH(E160,$B$71:$B$75,1)))*(INDEX($A$71:$A$75,MATCH(E160,$B$71:$B$75,1)+IF(E160&gt;MAX($B$71:$B$75),0,1))-INDEX($A$71:$A$75,MATCH(E160,$B$71:$B$75,1)+IF(E160&gt;MAX($B$71:$B$75),1,0)))/(INDEX($B$71:$B$75,MATCH(E160,$B$71:$B$75,1)+IF(E160&gt;MAX($B$71:$B$75),0,1))-INDEX($B$71:$B$75,MATCH(E160,$B$71:$B$75,1)+IF(E160&gt;MAX($B$71:$B$75),-1,0)))</f>
        <v>0.18967700000000001</v>
      </c>
      <c r="G160" s="59">
        <f t="shared" si="553"/>
        <v>22.158614075087407</v>
      </c>
      <c r="H160" s="59">
        <f t="shared" si="554"/>
        <v>0</v>
      </c>
      <c r="I160" s="59">
        <f t="shared" si="555"/>
        <v>0</v>
      </c>
      <c r="J160" s="20">
        <f t="shared" si="556"/>
        <v>22.158614075087407</v>
      </c>
      <c r="K160" s="20">
        <f>IF(OR($H$79&lt;=0,F160-$H$79&lt;=0),0,2/3*(0.602+0.0832*(F160-$H$79)/$H$79)*$I$79*SQRT(2*9.81)*(F160-$H$79+0.0012)^(3/2))*1000</f>
        <v>0</v>
      </c>
      <c r="L160" s="20">
        <f>IF((G160+H160+I160+K160)*($A161-$A160)*0.06&gt;E160,E160/($A161-$A160)/0.06,G160+H160+I160+K160)</f>
        <v>22.158614075087407</v>
      </c>
      <c r="M160" s="20">
        <f>IF(COUNT($A$126:$A160)&lt;MATCH($E$84,L$126:L$585,0),"",ROUND(L160,2))</f>
        <v>22.16</v>
      </c>
      <c r="N160" s="20">
        <f>IF($A160=0,0,$D160+N159-IF($A159=0,0,R159*($A160-$A159)*0.06))</f>
        <v>236.01444217687782</v>
      </c>
      <c r="O160" s="11" cm="1">
        <f t="array" ref="O160">INDEX($A$71:$A$75,MATCH(N160,$B$71:$B$75,1))+(N160-INDEX($B$71:$B$75,MATCH(N160,$B$71:$B$75,1)))*(INDEX($A$71:$A$75,MATCH(N160,$B$71:$B$75,1)+1)-INDEX($A$71:$A$75,MATCH(N160,$B$71:$B$75,1)))/(INDEX($B$71:$B$75,MATCH(N160,$B$71:$B$75,1)+1)-INDEX($B$71:$B$75,MATCH(N160,$B$71:$B$75,1)))</f>
        <v>2.3601444217687781</v>
      </c>
      <c r="P160" s="20" cm="1">
        <f t="array" ref="P160">INDEX(Curva_vortex[Caudal (L/s)],MATCH(O160,Curva_vortex[Altura lamina de agua H (m)],1))+(O160-INDEX(Curva_vortex[Altura lamina de agua H (m)],MATCH(O160,Curva_vortex[Altura lamina de agua H (m)],1)))*(INDEX(Curva_vortex[Caudal (L/s)],MATCH(O160,Curva_vortex[Altura lamina de agua H (m)],1)+IF(O160&gt;MAX(Curva_vortex[Altura lamina de agua H (m)]),0,1))-INDEX(Curva_vortex[Caudal (L/s)],MATCH(O160,Curva_vortex[Altura lamina de agua H (m)],1)+IF(O160&gt;MAX(Curva_vortex[Altura lamina de agua H (m)]),-1,0)))/(INDEX(Curva_vortex[Altura lamina de agua H (m)],MATCH(O160,Curva_vortex[Altura lamina de agua H (m)],1)+IF(O160&gt;MAX(Curva_vortex[Altura lamina de agua H (m)]),0,1))-INDEX(Curva_vortex[Altura lamina de agua H (m)],MATCH(O160,Curva_vortex[Altura lamina de agua H (m)],1)+IF(O160&gt;MAX(Curva_vortex[Altura lamina de agua H (m)]),-1,0)))</f>
        <v>23.601444217687778</v>
      </c>
      <c r="Q160" s="20">
        <f t="shared" si="557"/>
        <v>0</v>
      </c>
      <c r="R160" s="20" cm="1">
        <f t="array" ref="R160">INDEX(Curva_vortex[Caudal (L/s)],MATCH(O160,Curva_vortex[Altura lamina de agua H (m)],1))+(O160-INDEX(Curva_vortex[Altura lamina de agua H (m)],MATCH(O160,Curva_vortex[Altura lamina de agua H (m)],1)))*(INDEX(Curva_vortex[Caudal (L/s)],MATCH(O160,Curva_vortex[Altura lamina de agua H (m)],1)+IF(O160&gt;MAX(Curva_vortex[Altura lamina de agua H (m)]),0,1))-INDEX(Curva_vortex[Caudal (L/s)],MATCH(O160,Curva_vortex[Altura lamina de agua H (m)],1)+IF(O160&gt;MAX(Curva_vortex[Altura lamina de agua H (m)]),-1,0)))/(INDEX(Curva_vortex[Altura lamina de agua H (m)],MATCH(O160,Curva_vortex[Altura lamina de agua H (m)],1)+IF(O160&gt;MAX(Curva_vortex[Altura lamina de agua H (m)]),0,1))-INDEX(Curva_vortex[Altura lamina de agua H (m)],MATCH(O160,Curva_vortex[Altura lamina de agua H (m)],1)+IF(O160&gt;MAX(Curva_vortex[Altura lamina de agua H (m)]),-1,0)))+Q160</f>
        <v>23.601444217687778</v>
      </c>
      <c r="S160" s="20">
        <f>IF(COUNT($A$126:$A160)&lt;MATCH($E$117,R$126:R$585,0),"",ROUND(R160,2))</f>
        <v>23.6</v>
      </c>
      <c r="W160" s="46">
        <v>157</v>
      </c>
      <c r="X160" s="49">
        <f t="shared" si="564"/>
        <v>785</v>
      </c>
      <c r="Y160" s="52" t="str">
        <f t="shared" si="559"/>
        <v/>
      </c>
      <c r="Z160" s="63">
        <f t="shared" si="560"/>
        <v>0</v>
      </c>
      <c r="AA160" s="50">
        <f t="shared" si="608"/>
        <v>0</v>
      </c>
      <c r="AB160" s="50">
        <v>0</v>
      </c>
      <c r="AC160" s="62">
        <f t="shared" si="565"/>
        <v>211.7758949671387</v>
      </c>
      <c r="AD160" s="54"/>
      <c r="AE160" s="46">
        <v>158</v>
      </c>
      <c r="AF160" s="51">
        <f t="shared" si="561"/>
        <v>0</v>
      </c>
      <c r="AG160" s="51">
        <f t="shared" si="648"/>
        <v>0</v>
      </c>
      <c r="AH160" s="51">
        <f t="shared" si="648"/>
        <v>0</v>
      </c>
      <c r="AI160" s="51">
        <f t="shared" si="648"/>
        <v>0</v>
      </c>
      <c r="AJ160" s="51">
        <f t="shared" si="648"/>
        <v>0</v>
      </c>
      <c r="AK160" s="51">
        <f t="shared" si="648"/>
        <v>0</v>
      </c>
      <c r="AL160" s="51">
        <f t="shared" si="648"/>
        <v>0</v>
      </c>
      <c r="AM160" s="51">
        <f t="shared" si="648"/>
        <v>0</v>
      </c>
      <c r="AN160" s="51">
        <f t="shared" si="648"/>
        <v>0</v>
      </c>
      <c r="AO160" s="51">
        <f t="shared" si="648"/>
        <v>0</v>
      </c>
      <c r="AP160" s="51">
        <f t="shared" si="648"/>
        <v>0</v>
      </c>
      <c r="AQ160" s="51">
        <f t="shared" si="649"/>
        <v>0</v>
      </c>
      <c r="AR160" s="51">
        <f t="shared" si="649"/>
        <v>0</v>
      </c>
      <c r="AS160" s="51">
        <f t="shared" si="649"/>
        <v>0</v>
      </c>
      <c r="AT160" s="51">
        <f t="shared" si="649"/>
        <v>0</v>
      </c>
      <c r="AU160" s="51">
        <f t="shared" si="649"/>
        <v>0</v>
      </c>
      <c r="AV160" s="51">
        <f t="shared" si="649"/>
        <v>0</v>
      </c>
      <c r="AW160" s="51">
        <f t="shared" si="649"/>
        <v>0</v>
      </c>
      <c r="AX160" s="51">
        <f t="shared" si="649"/>
        <v>0</v>
      </c>
      <c r="AY160" s="51">
        <f t="shared" si="649"/>
        <v>0</v>
      </c>
      <c r="AZ160" s="51">
        <f t="shared" si="649"/>
        <v>0</v>
      </c>
      <c r="BA160" s="51">
        <f t="shared" si="650"/>
        <v>0</v>
      </c>
      <c r="BB160" s="51">
        <f t="shared" si="650"/>
        <v>0</v>
      </c>
      <c r="BC160" s="51">
        <f t="shared" si="650"/>
        <v>0</v>
      </c>
      <c r="BD160" s="51">
        <f t="shared" si="650"/>
        <v>0</v>
      </c>
      <c r="BE160" s="51">
        <f t="shared" si="650"/>
        <v>0</v>
      </c>
      <c r="BF160" s="51">
        <f t="shared" si="650"/>
        <v>0</v>
      </c>
      <c r="BG160" s="51">
        <f t="shared" si="650"/>
        <v>0</v>
      </c>
      <c r="BH160" s="51">
        <f t="shared" si="650"/>
        <v>0</v>
      </c>
      <c r="BI160" s="51">
        <f t="shared" si="650"/>
        <v>0</v>
      </c>
      <c r="BJ160" s="51">
        <f t="shared" si="650"/>
        <v>0</v>
      </c>
      <c r="BK160" s="51">
        <f t="shared" si="651"/>
        <v>0</v>
      </c>
      <c r="BL160" s="51">
        <f t="shared" si="651"/>
        <v>0</v>
      </c>
      <c r="BM160" s="51">
        <f t="shared" si="651"/>
        <v>0</v>
      </c>
      <c r="BN160" s="51">
        <f t="shared" si="651"/>
        <v>0</v>
      </c>
      <c r="BO160" s="51">
        <f t="shared" si="651"/>
        <v>0</v>
      </c>
      <c r="BP160" s="51">
        <f t="shared" si="651"/>
        <v>0</v>
      </c>
      <c r="BQ160" s="51">
        <f t="shared" si="651"/>
        <v>0</v>
      </c>
      <c r="BR160" s="51">
        <f t="shared" si="651"/>
        <v>0</v>
      </c>
      <c r="BS160" s="51">
        <f t="shared" si="651"/>
        <v>0</v>
      </c>
      <c r="BT160" s="51">
        <f t="shared" si="651"/>
        <v>0</v>
      </c>
      <c r="BU160" s="51">
        <f t="shared" si="652"/>
        <v>0</v>
      </c>
      <c r="BV160" s="51">
        <f t="shared" si="652"/>
        <v>0</v>
      </c>
      <c r="BW160" s="51">
        <f t="shared" si="652"/>
        <v>0</v>
      </c>
      <c r="BX160" s="51">
        <f t="shared" si="652"/>
        <v>0</v>
      </c>
      <c r="BY160" s="51">
        <f t="shared" si="652"/>
        <v>0</v>
      </c>
      <c r="BZ160" s="51">
        <f t="shared" si="652"/>
        <v>0</v>
      </c>
      <c r="CA160" s="51">
        <f t="shared" si="652"/>
        <v>0</v>
      </c>
      <c r="CB160" s="51">
        <f t="shared" si="652"/>
        <v>0</v>
      </c>
      <c r="CC160" s="51">
        <f t="shared" si="652"/>
        <v>0</v>
      </c>
      <c r="CD160" s="51">
        <f t="shared" si="652"/>
        <v>0</v>
      </c>
      <c r="CE160" s="51">
        <f t="shared" si="653"/>
        <v>0</v>
      </c>
      <c r="CF160" s="51">
        <f t="shared" si="653"/>
        <v>0</v>
      </c>
      <c r="CG160" s="51">
        <f t="shared" si="653"/>
        <v>0</v>
      </c>
      <c r="CH160" s="51">
        <f t="shared" si="653"/>
        <v>0</v>
      </c>
      <c r="CI160" s="51">
        <f t="shared" si="653"/>
        <v>0</v>
      </c>
      <c r="CJ160" s="51">
        <f t="shared" si="653"/>
        <v>0</v>
      </c>
      <c r="CK160" s="51">
        <f t="shared" si="653"/>
        <v>0</v>
      </c>
      <c r="CL160" s="51">
        <f t="shared" si="653"/>
        <v>0</v>
      </c>
      <c r="CM160" s="51">
        <f t="shared" si="653"/>
        <v>0</v>
      </c>
      <c r="CN160" s="51">
        <f t="shared" si="653"/>
        <v>0</v>
      </c>
      <c r="CO160" s="51">
        <f t="shared" si="654"/>
        <v>0</v>
      </c>
      <c r="CP160" s="51">
        <f t="shared" si="654"/>
        <v>0</v>
      </c>
      <c r="CQ160" s="51">
        <f t="shared" si="654"/>
        <v>0</v>
      </c>
      <c r="CR160" s="51">
        <f t="shared" si="654"/>
        <v>0</v>
      </c>
      <c r="CS160" s="51">
        <f t="shared" si="654"/>
        <v>0</v>
      </c>
      <c r="CT160" s="51">
        <f t="shared" si="654"/>
        <v>0</v>
      </c>
      <c r="CU160" s="51">
        <f t="shared" si="654"/>
        <v>0</v>
      </c>
      <c r="CV160" s="51">
        <f t="shared" si="654"/>
        <v>0</v>
      </c>
      <c r="CW160" s="51">
        <f t="shared" si="654"/>
        <v>0</v>
      </c>
      <c r="CX160" s="51">
        <f t="shared" si="654"/>
        <v>0</v>
      </c>
      <c r="CY160" s="51">
        <f t="shared" si="655"/>
        <v>0</v>
      </c>
      <c r="CZ160" s="51">
        <f t="shared" si="655"/>
        <v>0</v>
      </c>
      <c r="DA160" s="51">
        <f t="shared" si="655"/>
        <v>0</v>
      </c>
      <c r="DB160" s="51">
        <f t="shared" si="655"/>
        <v>0</v>
      </c>
      <c r="DC160" s="51">
        <f t="shared" si="655"/>
        <v>0</v>
      </c>
      <c r="DD160" s="51">
        <f t="shared" si="655"/>
        <v>0</v>
      </c>
      <c r="DE160" s="51">
        <f t="shared" si="655"/>
        <v>0</v>
      </c>
      <c r="DF160" s="51">
        <f t="shared" si="655"/>
        <v>0</v>
      </c>
      <c r="DG160" s="51">
        <f t="shared" si="655"/>
        <v>0</v>
      </c>
      <c r="DH160" s="51">
        <f t="shared" si="655"/>
        <v>0</v>
      </c>
      <c r="DI160" s="51">
        <f t="shared" si="656"/>
        <v>0</v>
      </c>
      <c r="DJ160" s="51">
        <f t="shared" si="656"/>
        <v>0</v>
      </c>
      <c r="DK160" s="51">
        <f t="shared" si="656"/>
        <v>0</v>
      </c>
      <c r="DL160" s="51">
        <f t="shared" si="656"/>
        <v>0</v>
      </c>
      <c r="DM160" s="51">
        <f t="shared" si="656"/>
        <v>0</v>
      </c>
      <c r="DN160" s="51">
        <f t="shared" si="656"/>
        <v>0</v>
      </c>
      <c r="DO160" s="51">
        <f t="shared" si="656"/>
        <v>0</v>
      </c>
      <c r="DP160" s="51">
        <f t="shared" si="656"/>
        <v>0</v>
      </c>
      <c r="DQ160" s="51">
        <f t="shared" si="656"/>
        <v>0</v>
      </c>
      <c r="DR160" s="51">
        <f t="shared" si="656"/>
        <v>0</v>
      </c>
      <c r="DS160" s="51">
        <f t="shared" si="657"/>
        <v>0</v>
      </c>
      <c r="DT160" s="51">
        <f t="shared" si="657"/>
        <v>0</v>
      </c>
      <c r="DU160" s="51">
        <f t="shared" si="657"/>
        <v>0</v>
      </c>
      <c r="DV160" s="51">
        <f t="shared" si="657"/>
        <v>0</v>
      </c>
      <c r="DW160" s="51">
        <f t="shared" si="657"/>
        <v>0</v>
      </c>
      <c r="DX160" s="51">
        <f t="shared" si="657"/>
        <v>0</v>
      </c>
      <c r="DY160" s="51">
        <f t="shared" si="657"/>
        <v>0</v>
      </c>
      <c r="DZ160" s="51">
        <f t="shared" si="657"/>
        <v>0</v>
      </c>
      <c r="EA160" s="51">
        <f t="shared" si="657"/>
        <v>0</v>
      </c>
      <c r="EB160" s="51">
        <f t="shared" si="657"/>
        <v>0</v>
      </c>
      <c r="EC160" s="51">
        <f t="shared" si="658"/>
        <v>0</v>
      </c>
      <c r="ED160" s="51">
        <f t="shared" si="658"/>
        <v>0</v>
      </c>
      <c r="EE160" s="51">
        <f t="shared" si="658"/>
        <v>0</v>
      </c>
      <c r="EF160" s="51">
        <f t="shared" si="658"/>
        <v>0</v>
      </c>
      <c r="EG160" s="51">
        <f t="shared" si="658"/>
        <v>0</v>
      </c>
      <c r="EH160" s="51">
        <f t="shared" si="658"/>
        <v>0</v>
      </c>
      <c r="EI160" s="51">
        <f t="shared" si="658"/>
        <v>0</v>
      </c>
      <c r="EJ160" s="51">
        <f t="shared" si="658"/>
        <v>0</v>
      </c>
      <c r="EK160" s="51">
        <f t="shared" si="658"/>
        <v>0</v>
      </c>
      <c r="EL160" s="51">
        <f t="shared" si="658"/>
        <v>0</v>
      </c>
      <c r="EM160" s="51">
        <f t="shared" si="659"/>
        <v>0</v>
      </c>
      <c r="EN160" s="51">
        <f t="shared" si="659"/>
        <v>0</v>
      </c>
      <c r="EO160" s="51">
        <f t="shared" si="659"/>
        <v>0</v>
      </c>
      <c r="EP160" s="51">
        <f t="shared" si="659"/>
        <v>0</v>
      </c>
      <c r="EQ160" s="51">
        <f t="shared" si="659"/>
        <v>0</v>
      </c>
      <c r="ER160" s="51">
        <f t="shared" si="659"/>
        <v>0</v>
      </c>
      <c r="ES160" s="51">
        <f t="shared" si="659"/>
        <v>0</v>
      </c>
      <c r="ET160" s="51">
        <f t="shared" si="659"/>
        <v>0</v>
      </c>
      <c r="EU160" s="51">
        <f t="shared" si="659"/>
        <v>0</v>
      </c>
      <c r="EV160" s="51">
        <f t="shared" si="659"/>
        <v>0</v>
      </c>
      <c r="EW160" s="51">
        <f t="shared" si="660"/>
        <v>0</v>
      </c>
      <c r="EX160" s="51">
        <f t="shared" si="660"/>
        <v>0</v>
      </c>
      <c r="EY160" s="51">
        <f t="shared" si="660"/>
        <v>0</v>
      </c>
      <c r="EZ160" s="51">
        <f t="shared" si="660"/>
        <v>0</v>
      </c>
      <c r="FA160" s="51">
        <f t="shared" si="660"/>
        <v>0</v>
      </c>
      <c r="FB160" s="51">
        <f t="shared" si="660"/>
        <v>0</v>
      </c>
      <c r="FC160" s="51">
        <f t="shared" si="660"/>
        <v>0</v>
      </c>
      <c r="FD160" s="51">
        <f t="shared" si="660"/>
        <v>0</v>
      </c>
      <c r="FE160" s="51">
        <f t="shared" si="660"/>
        <v>0</v>
      </c>
      <c r="FF160" s="51">
        <f t="shared" si="660"/>
        <v>0</v>
      </c>
      <c r="FG160" s="51">
        <f t="shared" si="661"/>
        <v>0</v>
      </c>
      <c r="FH160" s="51">
        <f t="shared" si="661"/>
        <v>0</v>
      </c>
      <c r="FI160" s="51">
        <f t="shared" si="661"/>
        <v>0</v>
      </c>
      <c r="FJ160" s="51">
        <f t="shared" si="661"/>
        <v>0</v>
      </c>
      <c r="FK160" s="51">
        <f t="shared" si="661"/>
        <v>0</v>
      </c>
      <c r="FL160" s="51">
        <f t="shared" si="661"/>
        <v>0</v>
      </c>
      <c r="FM160" s="51">
        <f t="shared" si="661"/>
        <v>1.4372901692793086E-5</v>
      </c>
      <c r="FN160" s="51">
        <f t="shared" si="661"/>
        <v>2.7857067307628778E-5</v>
      </c>
      <c r="FO160" s="51">
        <f t="shared" si="661"/>
        <v>4.1075027703360157E-5</v>
      </c>
      <c r="FP160" s="51">
        <f t="shared" si="661"/>
        <v>5.9699549011322866E-5</v>
      </c>
      <c r="FQ160" s="51">
        <f t="shared" si="662"/>
        <v>8.7540741517313391E-5</v>
      </c>
      <c r="FR160" s="51">
        <f t="shared" si="662"/>
        <v>1.2837388479443857E-4</v>
      </c>
      <c r="FS160" s="51">
        <f t="shared" si="662"/>
        <v>1.8776725283595457E-4</v>
      </c>
      <c r="FT160" s="51">
        <f t="shared" si="662"/>
        <v>2.7490993918839258E-4</v>
      </c>
      <c r="FU160" s="51">
        <f t="shared" si="662"/>
        <v>4.0443968208431289E-4</v>
      </c>
      <c r="FV160" s="51">
        <f t="shared" si="662"/>
        <v>5.9827068957529241E-4</v>
      </c>
      <c r="FW160" s="51">
        <f t="shared" si="662"/>
        <v>8.8742146466493359E-4</v>
      </c>
      <c r="FX160" s="51">
        <f t="shared" si="662"/>
        <v>1.3138426304416823E-3</v>
      </c>
      <c r="FY160" s="51">
        <f t="shared" si="662"/>
        <v>1.9322447552118155E-3</v>
      </c>
      <c r="FZ160" s="51">
        <f t="shared" si="662"/>
        <v>2.9578823769679957E-3</v>
      </c>
      <c r="GA160" s="51">
        <f t="shared" si="663"/>
        <v>4.3725776573519236E-3</v>
      </c>
      <c r="GB160" s="51">
        <f t="shared" si="663"/>
        <v>5.6037913669719245E-3</v>
      </c>
      <c r="GC160" s="51">
        <f t="shared" si="663"/>
        <v>6.0067150249743864E-3</v>
      </c>
      <c r="GD160" s="51">
        <f t="shared" si="663"/>
        <v>5.0334268353983951E-3</v>
      </c>
      <c r="GE160" s="51">
        <f t="shared" si="663"/>
        <v>2.648818732339102E-3</v>
      </c>
      <c r="GF160" s="51">
        <f t="shared" si="663"/>
        <v>7.6072713075802073E-4</v>
      </c>
      <c r="GG160" s="51">
        <f t="shared" si="663"/>
        <v>0</v>
      </c>
      <c r="GH160" s="51">
        <f t="shared" si="663"/>
        <v>0</v>
      </c>
      <c r="GI160" s="51">
        <f t="shared" si="663"/>
        <v>0</v>
      </c>
      <c r="GJ160" s="51">
        <f t="shared" si="663"/>
        <v>0</v>
      </c>
      <c r="GK160" s="51">
        <f t="shared" si="664"/>
        <v>0</v>
      </c>
      <c r="GL160" s="51">
        <f t="shared" si="664"/>
        <v>0</v>
      </c>
      <c r="GM160" s="51">
        <f t="shared" si="664"/>
        <v>0</v>
      </c>
      <c r="GN160" s="51">
        <f t="shared" si="664"/>
        <v>0</v>
      </c>
      <c r="GO160" s="51">
        <f t="shared" si="664"/>
        <v>0</v>
      </c>
      <c r="GP160" s="51">
        <f t="shared" si="664"/>
        <v>0</v>
      </c>
      <c r="GQ160" s="51">
        <f t="shared" si="664"/>
        <v>0</v>
      </c>
      <c r="GR160" s="51">
        <f t="shared" si="664"/>
        <v>0</v>
      </c>
      <c r="GS160" s="51">
        <f t="shared" si="664"/>
        <v>0</v>
      </c>
      <c r="GT160" s="51">
        <f t="shared" si="664"/>
        <v>0</v>
      </c>
      <c r="GU160" s="51">
        <f t="shared" si="665"/>
        <v>0</v>
      </c>
      <c r="GV160" s="51">
        <f t="shared" si="665"/>
        <v>0</v>
      </c>
      <c r="GW160" s="51">
        <f t="shared" si="665"/>
        <v>0</v>
      </c>
      <c r="GX160" s="51">
        <f t="shared" si="665"/>
        <v>0</v>
      </c>
      <c r="GY160" s="51">
        <f t="shared" si="665"/>
        <v>0</v>
      </c>
      <c r="GZ160" s="51">
        <f t="shared" si="665"/>
        <v>0</v>
      </c>
      <c r="HA160" s="51">
        <f t="shared" si="665"/>
        <v>0</v>
      </c>
      <c r="HB160" s="51">
        <f t="shared" si="665"/>
        <v>0</v>
      </c>
      <c r="HC160" s="51">
        <f t="shared" si="665"/>
        <v>0</v>
      </c>
      <c r="HD160" s="51">
        <f t="shared" si="665"/>
        <v>0</v>
      </c>
      <c r="HE160" s="51">
        <f t="shared" si="666"/>
        <v>0</v>
      </c>
      <c r="HF160" s="51">
        <f t="shared" si="666"/>
        <v>0</v>
      </c>
      <c r="HG160" s="51">
        <f t="shared" si="666"/>
        <v>0</v>
      </c>
      <c r="HH160" s="51">
        <f t="shared" si="666"/>
        <v>0</v>
      </c>
      <c r="HI160" s="51">
        <f t="shared" si="666"/>
        <v>0</v>
      </c>
      <c r="HJ160" s="51">
        <f t="shared" si="666"/>
        <v>0</v>
      </c>
      <c r="HK160" s="51">
        <f t="shared" si="666"/>
        <v>0</v>
      </c>
      <c r="HL160" s="51">
        <f t="shared" si="666"/>
        <v>0</v>
      </c>
      <c r="HM160" s="51">
        <f t="shared" si="666"/>
        <v>0</v>
      </c>
      <c r="HN160" s="51">
        <f t="shared" si="666"/>
        <v>0</v>
      </c>
      <c r="HO160" s="51">
        <f t="shared" si="666"/>
        <v>0</v>
      </c>
      <c r="HP160" s="51">
        <f t="shared" si="666"/>
        <v>0</v>
      </c>
      <c r="HR160" s="46">
        <v>157</v>
      </c>
      <c r="HS160" s="49">
        <f t="shared" si="566"/>
        <v>785</v>
      </c>
      <c r="HT160" s="52" t="str">
        <f t="shared" si="567"/>
        <v/>
      </c>
      <c r="HU160" s="63">
        <f t="shared" si="568"/>
        <v>0</v>
      </c>
      <c r="HV160" s="50">
        <f t="shared" si="609"/>
        <v>0</v>
      </c>
      <c r="HW160" s="50" t="str">
        <f t="shared" si="562"/>
        <v>13:05</v>
      </c>
      <c r="HX160" s="50">
        <v>0</v>
      </c>
      <c r="HY160" s="62">
        <f>HY159+HX160*Escenario1!$D$15*0.06</f>
        <v>468.72665229745769</v>
      </c>
      <c r="HZ160" s="50">
        <f t="shared" si="569"/>
        <v>0</v>
      </c>
      <c r="IA160" s="64">
        <f>IA159+HZ160*Escenario1!$D$15*0.06</f>
        <v>258.16395932323189</v>
      </c>
      <c r="IB160" s="54"/>
      <c r="IC160" s="47">
        <v>158</v>
      </c>
      <c r="ID160" s="48">
        <f t="shared" si="563"/>
        <v>0</v>
      </c>
      <c r="IE160" s="48">
        <f t="shared" si="667"/>
        <v>0</v>
      </c>
      <c r="IF160" s="48">
        <f t="shared" si="667"/>
        <v>0</v>
      </c>
      <c r="IG160" s="48">
        <f t="shared" si="667"/>
        <v>0</v>
      </c>
      <c r="IH160" s="48">
        <f t="shared" si="667"/>
        <v>0</v>
      </c>
      <c r="II160" s="48">
        <f t="shared" si="667"/>
        <v>0</v>
      </c>
      <c r="IJ160" s="48">
        <f t="shared" si="667"/>
        <v>0</v>
      </c>
      <c r="IK160" s="48">
        <f t="shared" si="667"/>
        <v>0</v>
      </c>
      <c r="IL160" s="48">
        <f t="shared" si="667"/>
        <v>0</v>
      </c>
      <c r="IM160" s="48">
        <f t="shared" si="667"/>
        <v>0</v>
      </c>
      <c r="IN160" s="48">
        <f t="shared" si="667"/>
        <v>0</v>
      </c>
      <c r="IO160" s="48">
        <f t="shared" si="668"/>
        <v>0</v>
      </c>
      <c r="IP160" s="48">
        <f t="shared" si="668"/>
        <v>0</v>
      </c>
      <c r="IQ160" s="48">
        <f t="shared" si="668"/>
        <v>0</v>
      </c>
      <c r="IR160" s="48">
        <f t="shared" si="668"/>
        <v>0</v>
      </c>
      <c r="IS160" s="48">
        <f t="shared" si="668"/>
        <v>0</v>
      </c>
      <c r="IT160" s="48">
        <f t="shared" si="668"/>
        <v>0</v>
      </c>
      <c r="IU160" s="48">
        <f t="shared" si="668"/>
        <v>0</v>
      </c>
      <c r="IV160" s="48">
        <f t="shared" si="668"/>
        <v>0</v>
      </c>
      <c r="IW160" s="48">
        <f t="shared" si="668"/>
        <v>0</v>
      </c>
      <c r="IX160" s="48">
        <f t="shared" si="668"/>
        <v>0</v>
      </c>
      <c r="IY160" s="48">
        <f t="shared" si="669"/>
        <v>0</v>
      </c>
      <c r="IZ160" s="48">
        <f t="shared" si="669"/>
        <v>0</v>
      </c>
      <c r="JA160" s="48">
        <f t="shared" si="669"/>
        <v>0</v>
      </c>
      <c r="JB160" s="48">
        <f t="shared" si="669"/>
        <v>0</v>
      </c>
      <c r="JC160" s="48">
        <f t="shared" si="669"/>
        <v>0</v>
      </c>
      <c r="JD160" s="48">
        <f t="shared" si="669"/>
        <v>0</v>
      </c>
      <c r="JE160" s="48">
        <f t="shared" si="669"/>
        <v>0</v>
      </c>
      <c r="JF160" s="48">
        <f t="shared" si="669"/>
        <v>0</v>
      </c>
      <c r="JG160" s="48">
        <f t="shared" si="669"/>
        <v>0</v>
      </c>
      <c r="JH160" s="48">
        <f t="shared" si="669"/>
        <v>0</v>
      </c>
      <c r="JI160" s="48">
        <f t="shared" si="670"/>
        <v>0</v>
      </c>
      <c r="JJ160" s="48">
        <f t="shared" si="670"/>
        <v>0</v>
      </c>
      <c r="JK160" s="48">
        <f t="shared" si="670"/>
        <v>0</v>
      </c>
      <c r="JL160" s="48">
        <f t="shared" si="670"/>
        <v>0</v>
      </c>
      <c r="JM160" s="48">
        <f t="shared" si="670"/>
        <v>0</v>
      </c>
      <c r="JN160" s="48">
        <f t="shared" si="670"/>
        <v>0</v>
      </c>
      <c r="JO160" s="48">
        <f t="shared" si="670"/>
        <v>0</v>
      </c>
      <c r="JP160" s="48">
        <f t="shared" si="670"/>
        <v>0</v>
      </c>
      <c r="JQ160" s="48">
        <f t="shared" si="670"/>
        <v>0</v>
      </c>
      <c r="JR160" s="48">
        <f t="shared" si="670"/>
        <v>0</v>
      </c>
      <c r="JS160" s="48">
        <f t="shared" si="671"/>
        <v>0</v>
      </c>
      <c r="JT160" s="48">
        <f t="shared" si="671"/>
        <v>0</v>
      </c>
      <c r="JU160" s="48">
        <f t="shared" si="671"/>
        <v>0</v>
      </c>
      <c r="JV160" s="48">
        <f t="shared" si="671"/>
        <v>0</v>
      </c>
      <c r="JW160" s="48">
        <f t="shared" si="671"/>
        <v>0</v>
      </c>
      <c r="JX160" s="48">
        <f t="shared" si="671"/>
        <v>0</v>
      </c>
      <c r="JY160" s="48">
        <f t="shared" si="671"/>
        <v>0</v>
      </c>
      <c r="JZ160" s="48">
        <f t="shared" si="671"/>
        <v>0</v>
      </c>
      <c r="KA160" s="48">
        <f t="shared" si="671"/>
        <v>0</v>
      </c>
      <c r="KB160" s="48">
        <f t="shared" si="671"/>
        <v>0</v>
      </c>
      <c r="KC160" s="48">
        <f t="shared" si="672"/>
        <v>0</v>
      </c>
      <c r="KD160" s="48">
        <f t="shared" si="672"/>
        <v>0</v>
      </c>
      <c r="KE160" s="48">
        <f t="shared" si="672"/>
        <v>0</v>
      </c>
      <c r="KF160" s="48">
        <f t="shared" si="672"/>
        <v>0</v>
      </c>
      <c r="KG160" s="48">
        <f t="shared" si="672"/>
        <v>0</v>
      </c>
      <c r="KH160" s="48">
        <f t="shared" si="672"/>
        <v>0</v>
      </c>
      <c r="KI160" s="48">
        <f t="shared" si="672"/>
        <v>0</v>
      </c>
      <c r="KJ160" s="48">
        <f t="shared" si="672"/>
        <v>0</v>
      </c>
      <c r="KK160" s="48">
        <f t="shared" si="672"/>
        <v>0</v>
      </c>
      <c r="KL160" s="48">
        <f t="shared" si="672"/>
        <v>0</v>
      </c>
      <c r="KM160" s="48">
        <f t="shared" si="673"/>
        <v>0</v>
      </c>
      <c r="KN160" s="48">
        <f t="shared" si="673"/>
        <v>0</v>
      </c>
      <c r="KO160" s="48">
        <f t="shared" si="673"/>
        <v>0</v>
      </c>
      <c r="KP160" s="48">
        <f t="shared" si="673"/>
        <v>0</v>
      </c>
      <c r="KQ160" s="48">
        <f t="shared" si="673"/>
        <v>0</v>
      </c>
      <c r="KR160" s="48">
        <f t="shared" si="673"/>
        <v>0</v>
      </c>
      <c r="KS160" s="48">
        <f t="shared" si="673"/>
        <v>0</v>
      </c>
      <c r="KT160" s="48">
        <f t="shared" si="673"/>
        <v>0</v>
      </c>
      <c r="KU160" s="48">
        <f t="shared" si="673"/>
        <v>0</v>
      </c>
      <c r="KV160" s="48">
        <f t="shared" si="673"/>
        <v>0</v>
      </c>
      <c r="KW160" s="48">
        <f t="shared" si="674"/>
        <v>0</v>
      </c>
      <c r="KX160" s="48">
        <f t="shared" si="674"/>
        <v>0</v>
      </c>
      <c r="KY160" s="48">
        <f t="shared" si="674"/>
        <v>0</v>
      </c>
      <c r="KZ160" s="48">
        <f t="shared" si="674"/>
        <v>0</v>
      </c>
      <c r="LA160" s="48">
        <f t="shared" si="674"/>
        <v>0</v>
      </c>
      <c r="LB160" s="48">
        <f t="shared" si="674"/>
        <v>0</v>
      </c>
      <c r="LC160" s="48">
        <f t="shared" si="674"/>
        <v>0</v>
      </c>
      <c r="LD160" s="48">
        <f t="shared" si="674"/>
        <v>0</v>
      </c>
      <c r="LE160" s="48">
        <f t="shared" si="674"/>
        <v>0</v>
      </c>
      <c r="LF160" s="48">
        <f t="shared" si="674"/>
        <v>0</v>
      </c>
      <c r="LG160" s="48">
        <f t="shared" si="675"/>
        <v>0</v>
      </c>
      <c r="LH160" s="48">
        <f t="shared" si="675"/>
        <v>0</v>
      </c>
      <c r="LI160" s="48">
        <f t="shared" si="675"/>
        <v>0</v>
      </c>
      <c r="LJ160" s="48">
        <f t="shared" si="675"/>
        <v>0</v>
      </c>
      <c r="LK160" s="48">
        <f t="shared" si="675"/>
        <v>0</v>
      </c>
      <c r="LL160" s="48">
        <f t="shared" si="675"/>
        <v>0</v>
      </c>
      <c r="LM160" s="48">
        <f t="shared" si="675"/>
        <v>0</v>
      </c>
      <c r="LN160" s="48">
        <f t="shared" si="675"/>
        <v>0</v>
      </c>
      <c r="LO160" s="48">
        <f t="shared" si="675"/>
        <v>0</v>
      </c>
      <c r="LP160" s="48">
        <f t="shared" si="675"/>
        <v>0</v>
      </c>
      <c r="LQ160" s="48">
        <f t="shared" si="676"/>
        <v>0</v>
      </c>
      <c r="LR160" s="48">
        <f t="shared" si="676"/>
        <v>0</v>
      </c>
      <c r="LS160" s="48">
        <f t="shared" si="676"/>
        <v>0</v>
      </c>
      <c r="LT160" s="48">
        <f t="shared" si="676"/>
        <v>0</v>
      </c>
      <c r="LU160" s="48">
        <f t="shared" si="676"/>
        <v>0</v>
      </c>
      <c r="LV160" s="48">
        <f t="shared" si="676"/>
        <v>0</v>
      </c>
      <c r="LW160" s="48">
        <f t="shared" si="676"/>
        <v>0</v>
      </c>
      <c r="LX160" s="48">
        <f t="shared" si="676"/>
        <v>0</v>
      </c>
      <c r="LY160" s="48">
        <f t="shared" si="676"/>
        <v>0</v>
      </c>
      <c r="LZ160" s="48">
        <f t="shared" si="676"/>
        <v>0</v>
      </c>
      <c r="MA160" s="48">
        <f t="shared" si="677"/>
        <v>0</v>
      </c>
      <c r="MB160" s="48">
        <f t="shared" si="677"/>
        <v>0</v>
      </c>
      <c r="MC160" s="48">
        <f t="shared" si="677"/>
        <v>0</v>
      </c>
      <c r="MD160" s="48">
        <f t="shared" si="677"/>
        <v>0</v>
      </c>
      <c r="ME160" s="48">
        <f t="shared" si="677"/>
        <v>0</v>
      </c>
      <c r="MF160" s="48">
        <f t="shared" si="677"/>
        <v>0</v>
      </c>
      <c r="MG160" s="48">
        <f t="shared" si="677"/>
        <v>0</v>
      </c>
      <c r="MH160" s="48">
        <f t="shared" si="677"/>
        <v>0</v>
      </c>
      <c r="MI160" s="48">
        <f t="shared" si="677"/>
        <v>0</v>
      </c>
      <c r="MJ160" s="48">
        <f t="shared" si="677"/>
        <v>0</v>
      </c>
      <c r="MK160" s="48">
        <f t="shared" si="678"/>
        <v>0</v>
      </c>
      <c r="ML160" s="48">
        <f t="shared" si="678"/>
        <v>0</v>
      </c>
      <c r="MM160" s="48">
        <f t="shared" si="678"/>
        <v>0</v>
      </c>
      <c r="MN160" s="48">
        <f t="shared" si="678"/>
        <v>0</v>
      </c>
      <c r="MO160" s="48">
        <f t="shared" si="678"/>
        <v>0</v>
      </c>
      <c r="MP160" s="48">
        <f t="shared" si="678"/>
        <v>0</v>
      </c>
      <c r="MQ160" s="48">
        <f t="shared" si="678"/>
        <v>0</v>
      </c>
      <c r="MR160" s="48">
        <f t="shared" si="678"/>
        <v>0</v>
      </c>
      <c r="MS160" s="48">
        <f t="shared" si="678"/>
        <v>0</v>
      </c>
      <c r="MT160" s="48">
        <f t="shared" si="678"/>
        <v>0</v>
      </c>
      <c r="MU160" s="48">
        <f t="shared" si="679"/>
        <v>0</v>
      </c>
      <c r="MV160" s="48">
        <f t="shared" si="679"/>
        <v>0</v>
      </c>
      <c r="MW160" s="48">
        <f t="shared" si="679"/>
        <v>0</v>
      </c>
      <c r="MX160" s="48">
        <f t="shared" si="679"/>
        <v>0</v>
      </c>
      <c r="MY160" s="48">
        <f t="shared" si="679"/>
        <v>0</v>
      </c>
      <c r="MZ160" s="48">
        <f t="shared" si="679"/>
        <v>0</v>
      </c>
      <c r="NA160" s="48">
        <f t="shared" si="679"/>
        <v>0</v>
      </c>
      <c r="NB160" s="48">
        <f t="shared" si="679"/>
        <v>0</v>
      </c>
      <c r="NC160" s="48">
        <f t="shared" si="679"/>
        <v>0</v>
      </c>
      <c r="ND160" s="48">
        <f t="shared" si="679"/>
        <v>0</v>
      </c>
      <c r="NE160" s="48">
        <f t="shared" si="680"/>
        <v>0</v>
      </c>
      <c r="NF160" s="48">
        <f t="shared" si="680"/>
        <v>0</v>
      </c>
      <c r="NG160" s="48">
        <f t="shared" si="680"/>
        <v>0</v>
      </c>
      <c r="NH160" s="48">
        <f t="shared" si="680"/>
        <v>0</v>
      </c>
      <c r="NI160" s="48">
        <f t="shared" si="680"/>
        <v>0</v>
      </c>
      <c r="NJ160" s="48">
        <f t="shared" si="680"/>
        <v>0</v>
      </c>
      <c r="NK160" s="48">
        <f t="shared" si="680"/>
        <v>0</v>
      </c>
      <c r="NL160" s="48">
        <f t="shared" si="680"/>
        <v>0</v>
      </c>
      <c r="NM160" s="48">
        <f t="shared" si="680"/>
        <v>0</v>
      </c>
      <c r="NN160" s="48">
        <f t="shared" si="680"/>
        <v>0</v>
      </c>
      <c r="NO160" s="48">
        <f t="shared" si="681"/>
        <v>0</v>
      </c>
      <c r="NP160" s="48">
        <f t="shared" si="681"/>
        <v>0</v>
      </c>
      <c r="NQ160" s="48">
        <f t="shared" si="681"/>
        <v>0</v>
      </c>
      <c r="NR160" s="48">
        <f t="shared" si="681"/>
        <v>0</v>
      </c>
      <c r="NS160" s="48">
        <f t="shared" si="681"/>
        <v>0</v>
      </c>
      <c r="NT160" s="48">
        <f t="shared" si="681"/>
        <v>0</v>
      </c>
      <c r="NU160" s="48">
        <f t="shared" si="681"/>
        <v>0</v>
      </c>
      <c r="NV160" s="48">
        <f t="shared" si="681"/>
        <v>4.4751983576649488E-5</v>
      </c>
      <c r="NW160" s="48">
        <f t="shared" si="681"/>
        <v>1.1151658490373781E-4</v>
      </c>
      <c r="NX160" s="48">
        <f t="shared" si="681"/>
        <v>2.5595687974807398E-4</v>
      </c>
      <c r="NY160" s="48">
        <f t="shared" si="682"/>
        <v>5.8604981628922268E-4</v>
      </c>
      <c r="NZ160" s="48">
        <f t="shared" si="682"/>
        <v>1.3658629589843377E-3</v>
      </c>
      <c r="OA160" s="48">
        <f t="shared" si="682"/>
        <v>3.2093238342923826E-3</v>
      </c>
      <c r="OB160" s="48">
        <f t="shared" si="682"/>
        <v>7.8504339864859992E-3</v>
      </c>
      <c r="OC160" s="48">
        <f t="shared" si="682"/>
        <v>1.2976985830460603E-2</v>
      </c>
      <c r="OD160" s="48">
        <f t="shared" si="682"/>
        <v>6.7154609757989992E-3</v>
      </c>
      <c r="OE160" s="48">
        <f t="shared" si="682"/>
        <v>0</v>
      </c>
      <c r="OF160" s="48">
        <f t="shared" si="682"/>
        <v>0</v>
      </c>
      <c r="OG160" s="48">
        <f t="shared" si="682"/>
        <v>0</v>
      </c>
      <c r="OH160" s="48">
        <f t="shared" si="682"/>
        <v>0</v>
      </c>
      <c r="OI160" s="48">
        <f t="shared" si="683"/>
        <v>0</v>
      </c>
      <c r="OJ160" s="48">
        <f t="shared" si="683"/>
        <v>0</v>
      </c>
      <c r="OK160" s="48">
        <f t="shared" si="683"/>
        <v>0</v>
      </c>
      <c r="OL160" s="48">
        <f t="shared" si="683"/>
        <v>0</v>
      </c>
      <c r="OM160" s="48">
        <f t="shared" si="683"/>
        <v>0</v>
      </c>
      <c r="ON160" s="48">
        <f t="shared" si="683"/>
        <v>0</v>
      </c>
      <c r="OO160" s="48">
        <f t="shared" si="683"/>
        <v>0</v>
      </c>
      <c r="OP160" s="48">
        <f t="shared" si="683"/>
        <v>0</v>
      </c>
      <c r="OQ160" s="48">
        <f t="shared" si="683"/>
        <v>0</v>
      </c>
      <c r="OR160" s="48">
        <f t="shared" si="683"/>
        <v>0</v>
      </c>
      <c r="OS160" s="48">
        <f t="shared" si="684"/>
        <v>0</v>
      </c>
      <c r="OT160" s="48">
        <f t="shared" si="684"/>
        <v>0</v>
      </c>
      <c r="OU160" s="48">
        <f t="shared" si="684"/>
        <v>0</v>
      </c>
      <c r="OV160" s="48">
        <f t="shared" si="684"/>
        <v>0</v>
      </c>
      <c r="OW160" s="48">
        <f t="shared" si="684"/>
        <v>0</v>
      </c>
      <c r="OX160" s="48">
        <f t="shared" si="684"/>
        <v>0</v>
      </c>
      <c r="OY160" s="48">
        <f t="shared" si="684"/>
        <v>0</v>
      </c>
      <c r="OZ160" s="48">
        <f t="shared" si="684"/>
        <v>0</v>
      </c>
      <c r="PA160" s="48">
        <f t="shared" si="684"/>
        <v>0</v>
      </c>
      <c r="PB160" s="48">
        <f t="shared" si="684"/>
        <v>0</v>
      </c>
      <c r="PC160" s="48">
        <f t="shared" si="685"/>
        <v>0</v>
      </c>
      <c r="PD160" s="48">
        <f t="shared" si="685"/>
        <v>0</v>
      </c>
      <c r="PE160" s="48">
        <f t="shared" si="685"/>
        <v>0</v>
      </c>
      <c r="PF160" s="48">
        <f t="shared" si="685"/>
        <v>0</v>
      </c>
      <c r="PG160" s="48">
        <f t="shared" si="685"/>
        <v>0</v>
      </c>
      <c r="PH160" s="48">
        <f t="shared" si="685"/>
        <v>0</v>
      </c>
      <c r="PI160" s="48">
        <f t="shared" si="685"/>
        <v>0</v>
      </c>
      <c r="PJ160" s="48">
        <f t="shared" si="685"/>
        <v>0</v>
      </c>
      <c r="PK160" s="48">
        <f t="shared" si="685"/>
        <v>0</v>
      </c>
      <c r="PL160" s="48">
        <f t="shared" si="685"/>
        <v>0</v>
      </c>
      <c r="PM160" s="48">
        <f t="shared" si="685"/>
        <v>0</v>
      </c>
      <c r="PN160" s="48">
        <f t="shared" si="685"/>
        <v>0</v>
      </c>
    </row>
    <row r="161" spans="1:430" x14ac:dyDescent="0.3">
      <c r="A161" s="67">
        <f>A160+Escenario1!$D$15</f>
        <v>175</v>
      </c>
      <c r="B161" s="20">
        <f>IF(HX38&lt;0,0,Escenario1!HX38)</f>
        <v>15.89866737211381</v>
      </c>
      <c r="C161" s="20">
        <f t="shared" si="558"/>
        <v>1.6295833782419091</v>
      </c>
      <c r="D161" s="20">
        <f t="shared" si="552"/>
        <v>4.7696002116341427</v>
      </c>
      <c r="E161" s="20">
        <f>ROUND(IF($A161=0,0,$D161+E160-IF($A160=0,0,L160*($A161-$A160)*0.06)),4)</f>
        <v>17.089700000000001</v>
      </c>
      <c r="F161" s="11" cm="1">
        <f t="array" ref="F161">INDEX($A$71:$A$75,MATCH(E161,$B$71:$B$75,1))+(E161-INDEX($B$71:$B$75,MATCH(E161,$B$71:$B$75,1)))*(INDEX($A$71:$A$75,MATCH(E161,$B$71:$B$75,1)+IF(E161&gt;MAX($B$71:$B$75),0,1))-INDEX($A$71:$A$75,MATCH(E161,$B$71:$B$75,1)+IF(E161&gt;MAX($B$71:$B$75),1,0)))/(INDEX($B$71:$B$75,MATCH(E161,$B$71:$B$75,1)+IF(E161&gt;MAX($B$71:$B$75),0,1))-INDEX($B$71:$B$75,MATCH(E161,$B$71:$B$75,1)+IF(E161&gt;MAX($B$71:$B$75),-1,0)))</f>
        <v>0.17089699999999999</v>
      </c>
      <c r="G161" s="59">
        <f t="shared" si="553"/>
        <v>21.033060794989062</v>
      </c>
      <c r="H161" s="59">
        <f t="shared" si="554"/>
        <v>0</v>
      </c>
      <c r="I161" s="59">
        <f t="shared" si="555"/>
        <v>0</v>
      </c>
      <c r="J161" s="20">
        <f t="shared" si="556"/>
        <v>21.033060794989062</v>
      </c>
      <c r="K161" s="20">
        <f>IF(OR($H$79&lt;=0,F161-$H$79&lt;=0),0,2/3*(0.602+0.0832*(F161-$H$79)/$H$79)*$I$79*SQRT(2*9.81)*(F161-$H$79+0.0012)^(3/2))*1000</f>
        <v>0</v>
      </c>
      <c r="L161" s="20">
        <f>IF((G161+H161+I161+K161)*($A162-$A161)*0.06&gt;E161,E161/($A162-$A161)/0.06,G161+H161+I161+K161)</f>
        <v>21.033060794989062</v>
      </c>
      <c r="M161" s="20">
        <f>IF(COUNT($A$126:$A161)&lt;MATCH($E$84,L$126:L$585,0),"",ROUND(L161,2))</f>
        <v>21.03</v>
      </c>
      <c r="N161" s="20">
        <f>IF($A161=0,0,$D161+N160-IF($A160=0,0,R160*($A161-$A160)*0.06))</f>
        <v>233.70360912320564</v>
      </c>
      <c r="O161" s="11" cm="1">
        <f t="array" ref="O161">INDEX($A$71:$A$75,MATCH(N161,$B$71:$B$75,1))+(N161-INDEX($B$71:$B$75,MATCH(N161,$B$71:$B$75,1)))*(INDEX($A$71:$A$75,MATCH(N161,$B$71:$B$75,1)+1)-INDEX($A$71:$A$75,MATCH(N161,$B$71:$B$75,1)))/(INDEX($B$71:$B$75,MATCH(N161,$B$71:$B$75,1)+1)-INDEX($B$71:$B$75,MATCH(N161,$B$71:$B$75,1)))</f>
        <v>2.3370360912320565</v>
      </c>
      <c r="P161" s="20" cm="1">
        <f t="array" ref="P161">INDEX(Curva_vortex[Caudal (L/s)],MATCH(O161,Curva_vortex[Altura lamina de agua H (m)],1))+(O161-INDEX(Curva_vortex[Altura lamina de agua H (m)],MATCH(O161,Curva_vortex[Altura lamina de agua H (m)],1)))*(INDEX(Curva_vortex[Caudal (L/s)],MATCH(O161,Curva_vortex[Altura lamina de agua H (m)],1)+IF(O161&gt;MAX(Curva_vortex[Altura lamina de agua H (m)]),0,1))-INDEX(Curva_vortex[Caudal (L/s)],MATCH(O161,Curva_vortex[Altura lamina de agua H (m)],1)+IF(O161&gt;MAX(Curva_vortex[Altura lamina de agua H (m)]),-1,0)))/(INDEX(Curva_vortex[Altura lamina de agua H (m)],MATCH(O161,Curva_vortex[Altura lamina de agua H (m)],1)+IF(O161&gt;MAX(Curva_vortex[Altura lamina de agua H (m)]),0,1))-INDEX(Curva_vortex[Altura lamina de agua H (m)],MATCH(O161,Curva_vortex[Altura lamina de agua H (m)],1)+IF(O161&gt;MAX(Curva_vortex[Altura lamina de agua H (m)]),-1,0)))</f>
        <v>23.37036091232056</v>
      </c>
      <c r="Q161" s="20">
        <f t="shared" si="557"/>
        <v>0</v>
      </c>
      <c r="R161" s="20" cm="1">
        <f t="array" ref="R161">INDEX(Curva_vortex[Caudal (L/s)],MATCH(O161,Curva_vortex[Altura lamina de agua H (m)],1))+(O161-INDEX(Curva_vortex[Altura lamina de agua H (m)],MATCH(O161,Curva_vortex[Altura lamina de agua H (m)],1)))*(INDEX(Curva_vortex[Caudal (L/s)],MATCH(O161,Curva_vortex[Altura lamina de agua H (m)],1)+IF(O161&gt;MAX(Curva_vortex[Altura lamina de agua H (m)]),0,1))-INDEX(Curva_vortex[Caudal (L/s)],MATCH(O161,Curva_vortex[Altura lamina de agua H (m)],1)+IF(O161&gt;MAX(Curva_vortex[Altura lamina de agua H (m)]),-1,0)))/(INDEX(Curva_vortex[Altura lamina de agua H (m)],MATCH(O161,Curva_vortex[Altura lamina de agua H (m)],1)+IF(O161&gt;MAX(Curva_vortex[Altura lamina de agua H (m)]),0,1))-INDEX(Curva_vortex[Altura lamina de agua H (m)],MATCH(O161,Curva_vortex[Altura lamina de agua H (m)],1)+IF(O161&gt;MAX(Curva_vortex[Altura lamina de agua H (m)]),-1,0)))+Q161</f>
        <v>23.37036091232056</v>
      </c>
      <c r="S161" s="20">
        <f>IF(COUNT($A$126:$A161)&lt;MATCH($E$117,R$126:R$585,0),"",ROUND(R161,2))</f>
        <v>23.37</v>
      </c>
      <c r="W161" s="46">
        <v>158</v>
      </c>
      <c r="X161" s="49">
        <f t="shared" si="564"/>
        <v>790</v>
      </c>
      <c r="Y161" s="52" t="str">
        <f t="shared" si="559"/>
        <v/>
      </c>
      <c r="Z161" s="63">
        <f t="shared" si="560"/>
        <v>0</v>
      </c>
      <c r="AA161" s="50">
        <f t="shared" si="608"/>
        <v>0</v>
      </c>
      <c r="AB161" s="50">
        <v>0</v>
      </c>
      <c r="AC161" s="62">
        <f t="shared" si="565"/>
        <v>211.7758949671387</v>
      </c>
      <c r="AD161" s="54"/>
      <c r="AE161" s="46">
        <v>159</v>
      </c>
      <c r="AF161" s="51">
        <f t="shared" si="561"/>
        <v>0</v>
      </c>
      <c r="AG161" s="51">
        <f t="shared" si="648"/>
        <v>0</v>
      </c>
      <c r="AH161" s="51">
        <f t="shared" si="648"/>
        <v>0</v>
      </c>
      <c r="AI161" s="51">
        <f t="shared" si="648"/>
        <v>0</v>
      </c>
      <c r="AJ161" s="51">
        <f t="shared" si="648"/>
        <v>0</v>
      </c>
      <c r="AK161" s="51">
        <f t="shared" si="648"/>
        <v>0</v>
      </c>
      <c r="AL161" s="51">
        <f t="shared" si="648"/>
        <v>0</v>
      </c>
      <c r="AM161" s="51">
        <f t="shared" si="648"/>
        <v>0</v>
      </c>
      <c r="AN161" s="51">
        <f t="shared" si="648"/>
        <v>0</v>
      </c>
      <c r="AO161" s="51">
        <f t="shared" si="648"/>
        <v>0</v>
      </c>
      <c r="AP161" s="51">
        <f t="shared" si="648"/>
        <v>0</v>
      </c>
      <c r="AQ161" s="51">
        <f t="shared" si="649"/>
        <v>0</v>
      </c>
      <c r="AR161" s="51">
        <f t="shared" si="649"/>
        <v>0</v>
      </c>
      <c r="AS161" s="51">
        <f t="shared" si="649"/>
        <v>0</v>
      </c>
      <c r="AT161" s="51">
        <f t="shared" si="649"/>
        <v>0</v>
      </c>
      <c r="AU161" s="51">
        <f t="shared" si="649"/>
        <v>0</v>
      </c>
      <c r="AV161" s="51">
        <f t="shared" si="649"/>
        <v>0</v>
      </c>
      <c r="AW161" s="51">
        <f t="shared" si="649"/>
        <v>0</v>
      </c>
      <c r="AX161" s="51">
        <f t="shared" si="649"/>
        <v>0</v>
      </c>
      <c r="AY161" s="51">
        <f t="shared" si="649"/>
        <v>0</v>
      </c>
      <c r="AZ161" s="51">
        <f t="shared" si="649"/>
        <v>0</v>
      </c>
      <c r="BA161" s="51">
        <f t="shared" si="650"/>
        <v>0</v>
      </c>
      <c r="BB161" s="51">
        <f t="shared" si="650"/>
        <v>0</v>
      </c>
      <c r="BC161" s="51">
        <f t="shared" si="650"/>
        <v>0</v>
      </c>
      <c r="BD161" s="51">
        <f t="shared" si="650"/>
        <v>0</v>
      </c>
      <c r="BE161" s="51">
        <f t="shared" si="650"/>
        <v>0</v>
      </c>
      <c r="BF161" s="51">
        <f t="shared" si="650"/>
        <v>0</v>
      </c>
      <c r="BG161" s="51">
        <f t="shared" si="650"/>
        <v>0</v>
      </c>
      <c r="BH161" s="51">
        <f t="shared" si="650"/>
        <v>0</v>
      </c>
      <c r="BI161" s="51">
        <f t="shared" si="650"/>
        <v>0</v>
      </c>
      <c r="BJ161" s="51">
        <f t="shared" si="650"/>
        <v>0</v>
      </c>
      <c r="BK161" s="51">
        <f t="shared" si="651"/>
        <v>0</v>
      </c>
      <c r="BL161" s="51">
        <f t="shared" si="651"/>
        <v>0</v>
      </c>
      <c r="BM161" s="51">
        <f t="shared" si="651"/>
        <v>0</v>
      </c>
      <c r="BN161" s="51">
        <f t="shared" si="651"/>
        <v>0</v>
      </c>
      <c r="BO161" s="51">
        <f t="shared" si="651"/>
        <v>0</v>
      </c>
      <c r="BP161" s="51">
        <f t="shared" si="651"/>
        <v>0</v>
      </c>
      <c r="BQ161" s="51">
        <f t="shared" si="651"/>
        <v>0</v>
      </c>
      <c r="BR161" s="51">
        <f t="shared" si="651"/>
        <v>0</v>
      </c>
      <c r="BS161" s="51">
        <f t="shared" si="651"/>
        <v>0</v>
      </c>
      <c r="BT161" s="51">
        <f t="shared" si="651"/>
        <v>0</v>
      </c>
      <c r="BU161" s="51">
        <f t="shared" si="652"/>
        <v>0</v>
      </c>
      <c r="BV161" s="51">
        <f t="shared" si="652"/>
        <v>0</v>
      </c>
      <c r="BW161" s="51">
        <f t="shared" si="652"/>
        <v>0</v>
      </c>
      <c r="BX161" s="51">
        <f t="shared" si="652"/>
        <v>0</v>
      </c>
      <c r="BY161" s="51">
        <f t="shared" si="652"/>
        <v>0</v>
      </c>
      <c r="BZ161" s="51">
        <f t="shared" si="652"/>
        <v>0</v>
      </c>
      <c r="CA161" s="51">
        <f t="shared" si="652"/>
        <v>0</v>
      </c>
      <c r="CB161" s="51">
        <f t="shared" si="652"/>
        <v>0</v>
      </c>
      <c r="CC161" s="51">
        <f t="shared" si="652"/>
        <v>0</v>
      </c>
      <c r="CD161" s="51">
        <f t="shared" si="652"/>
        <v>0</v>
      </c>
      <c r="CE161" s="51">
        <f t="shared" si="653"/>
        <v>0</v>
      </c>
      <c r="CF161" s="51">
        <f t="shared" si="653"/>
        <v>0</v>
      </c>
      <c r="CG161" s="51">
        <f t="shared" si="653"/>
        <v>0</v>
      </c>
      <c r="CH161" s="51">
        <f t="shared" si="653"/>
        <v>0</v>
      </c>
      <c r="CI161" s="51">
        <f t="shared" si="653"/>
        <v>0</v>
      </c>
      <c r="CJ161" s="51">
        <f t="shared" si="653"/>
        <v>0</v>
      </c>
      <c r="CK161" s="51">
        <f t="shared" si="653"/>
        <v>0</v>
      </c>
      <c r="CL161" s="51">
        <f t="shared" si="653"/>
        <v>0</v>
      </c>
      <c r="CM161" s="51">
        <f t="shared" si="653"/>
        <v>0</v>
      </c>
      <c r="CN161" s="51">
        <f t="shared" si="653"/>
        <v>0</v>
      </c>
      <c r="CO161" s="51">
        <f t="shared" si="654"/>
        <v>0</v>
      </c>
      <c r="CP161" s="51">
        <f t="shared" si="654"/>
        <v>0</v>
      </c>
      <c r="CQ161" s="51">
        <f t="shared" si="654"/>
        <v>0</v>
      </c>
      <c r="CR161" s="51">
        <f t="shared" si="654"/>
        <v>0</v>
      </c>
      <c r="CS161" s="51">
        <f t="shared" si="654"/>
        <v>0</v>
      </c>
      <c r="CT161" s="51">
        <f t="shared" si="654"/>
        <v>0</v>
      </c>
      <c r="CU161" s="51">
        <f t="shared" si="654"/>
        <v>0</v>
      </c>
      <c r="CV161" s="51">
        <f t="shared" si="654"/>
        <v>0</v>
      </c>
      <c r="CW161" s="51">
        <f t="shared" si="654"/>
        <v>0</v>
      </c>
      <c r="CX161" s="51">
        <f t="shared" si="654"/>
        <v>0</v>
      </c>
      <c r="CY161" s="51">
        <f t="shared" si="655"/>
        <v>0</v>
      </c>
      <c r="CZ161" s="51">
        <f t="shared" si="655"/>
        <v>0</v>
      </c>
      <c r="DA161" s="51">
        <f t="shared" si="655"/>
        <v>0</v>
      </c>
      <c r="DB161" s="51">
        <f t="shared" si="655"/>
        <v>0</v>
      </c>
      <c r="DC161" s="51">
        <f t="shared" si="655"/>
        <v>0</v>
      </c>
      <c r="DD161" s="51">
        <f t="shared" si="655"/>
        <v>0</v>
      </c>
      <c r="DE161" s="51">
        <f t="shared" si="655"/>
        <v>0</v>
      </c>
      <c r="DF161" s="51">
        <f t="shared" si="655"/>
        <v>0</v>
      </c>
      <c r="DG161" s="51">
        <f t="shared" si="655"/>
        <v>0</v>
      </c>
      <c r="DH161" s="51">
        <f t="shared" si="655"/>
        <v>0</v>
      </c>
      <c r="DI161" s="51">
        <f t="shared" si="656"/>
        <v>0</v>
      </c>
      <c r="DJ161" s="51">
        <f t="shared" si="656"/>
        <v>0</v>
      </c>
      <c r="DK161" s="51">
        <f t="shared" si="656"/>
        <v>0</v>
      </c>
      <c r="DL161" s="51">
        <f t="shared" si="656"/>
        <v>0</v>
      </c>
      <c r="DM161" s="51">
        <f t="shared" si="656"/>
        <v>0</v>
      </c>
      <c r="DN161" s="51">
        <f t="shared" si="656"/>
        <v>0</v>
      </c>
      <c r="DO161" s="51">
        <f t="shared" si="656"/>
        <v>0</v>
      </c>
      <c r="DP161" s="51">
        <f t="shared" si="656"/>
        <v>0</v>
      </c>
      <c r="DQ161" s="51">
        <f t="shared" si="656"/>
        <v>0</v>
      </c>
      <c r="DR161" s="51">
        <f t="shared" si="656"/>
        <v>0</v>
      </c>
      <c r="DS161" s="51">
        <f t="shared" si="657"/>
        <v>0</v>
      </c>
      <c r="DT161" s="51">
        <f t="shared" si="657"/>
        <v>0</v>
      </c>
      <c r="DU161" s="51">
        <f t="shared" si="657"/>
        <v>0</v>
      </c>
      <c r="DV161" s="51">
        <f t="shared" si="657"/>
        <v>0</v>
      </c>
      <c r="DW161" s="51">
        <f t="shared" si="657"/>
        <v>0</v>
      </c>
      <c r="DX161" s="51">
        <f t="shared" si="657"/>
        <v>0</v>
      </c>
      <c r="DY161" s="51">
        <f t="shared" si="657"/>
        <v>0</v>
      </c>
      <c r="DZ161" s="51">
        <f t="shared" si="657"/>
        <v>0</v>
      </c>
      <c r="EA161" s="51">
        <f t="shared" si="657"/>
        <v>0</v>
      </c>
      <c r="EB161" s="51">
        <f t="shared" si="657"/>
        <v>0</v>
      </c>
      <c r="EC161" s="51">
        <f t="shared" si="658"/>
        <v>0</v>
      </c>
      <c r="ED161" s="51">
        <f t="shared" si="658"/>
        <v>0</v>
      </c>
      <c r="EE161" s="51">
        <f t="shared" si="658"/>
        <v>0</v>
      </c>
      <c r="EF161" s="51">
        <f t="shared" si="658"/>
        <v>0</v>
      </c>
      <c r="EG161" s="51">
        <f t="shared" si="658"/>
        <v>0</v>
      </c>
      <c r="EH161" s="51">
        <f t="shared" si="658"/>
        <v>0</v>
      </c>
      <c r="EI161" s="51">
        <f t="shared" si="658"/>
        <v>0</v>
      </c>
      <c r="EJ161" s="51">
        <f t="shared" si="658"/>
        <v>0</v>
      </c>
      <c r="EK161" s="51">
        <f t="shared" si="658"/>
        <v>0</v>
      </c>
      <c r="EL161" s="51">
        <f t="shared" si="658"/>
        <v>0</v>
      </c>
      <c r="EM161" s="51">
        <f t="shared" si="659"/>
        <v>0</v>
      </c>
      <c r="EN161" s="51">
        <f t="shared" si="659"/>
        <v>0</v>
      </c>
      <c r="EO161" s="51">
        <f t="shared" si="659"/>
        <v>0</v>
      </c>
      <c r="EP161" s="51">
        <f t="shared" si="659"/>
        <v>0</v>
      </c>
      <c r="EQ161" s="51">
        <f t="shared" si="659"/>
        <v>0</v>
      </c>
      <c r="ER161" s="51">
        <f t="shared" si="659"/>
        <v>0</v>
      </c>
      <c r="ES161" s="51">
        <f t="shared" si="659"/>
        <v>0</v>
      </c>
      <c r="ET161" s="51">
        <f t="shared" si="659"/>
        <v>0</v>
      </c>
      <c r="EU161" s="51">
        <f t="shared" si="659"/>
        <v>0</v>
      </c>
      <c r="EV161" s="51">
        <f t="shared" si="659"/>
        <v>0</v>
      </c>
      <c r="EW161" s="51">
        <f t="shared" si="660"/>
        <v>0</v>
      </c>
      <c r="EX161" s="51">
        <f t="shared" si="660"/>
        <v>0</v>
      </c>
      <c r="EY161" s="51">
        <f t="shared" si="660"/>
        <v>0</v>
      </c>
      <c r="EZ161" s="51">
        <f t="shared" si="660"/>
        <v>0</v>
      </c>
      <c r="FA161" s="51">
        <f t="shared" si="660"/>
        <v>0</v>
      </c>
      <c r="FB161" s="51">
        <f t="shared" si="660"/>
        <v>0</v>
      </c>
      <c r="FC161" s="51">
        <f t="shared" si="660"/>
        <v>0</v>
      </c>
      <c r="FD161" s="51">
        <f t="shared" si="660"/>
        <v>0</v>
      </c>
      <c r="FE161" s="51">
        <f t="shared" si="660"/>
        <v>0</v>
      </c>
      <c r="FF161" s="51">
        <f t="shared" si="660"/>
        <v>0</v>
      </c>
      <c r="FG161" s="51">
        <f t="shared" si="661"/>
        <v>0</v>
      </c>
      <c r="FH161" s="51">
        <f t="shared" si="661"/>
        <v>0</v>
      </c>
      <c r="FI161" s="51">
        <f t="shared" si="661"/>
        <v>0</v>
      </c>
      <c r="FJ161" s="51">
        <f t="shared" si="661"/>
        <v>0</v>
      </c>
      <c r="FK161" s="51">
        <f t="shared" si="661"/>
        <v>0</v>
      </c>
      <c r="FL161" s="51">
        <f t="shared" si="661"/>
        <v>0</v>
      </c>
      <c r="FM161" s="51">
        <f t="shared" si="661"/>
        <v>0</v>
      </c>
      <c r="FN161" s="51">
        <f t="shared" si="661"/>
        <v>1.4372901692793086E-5</v>
      </c>
      <c r="FO161" s="51">
        <f t="shared" si="661"/>
        <v>2.7857067307628778E-5</v>
      </c>
      <c r="FP161" s="51">
        <f t="shared" si="661"/>
        <v>4.1075027703360157E-5</v>
      </c>
      <c r="FQ161" s="51">
        <f t="shared" si="662"/>
        <v>5.9699549011322866E-5</v>
      </c>
      <c r="FR161" s="51">
        <f t="shared" si="662"/>
        <v>8.7540741517313391E-5</v>
      </c>
      <c r="FS161" s="51">
        <f t="shared" si="662"/>
        <v>1.2837388479443857E-4</v>
      </c>
      <c r="FT161" s="51">
        <f t="shared" si="662"/>
        <v>1.8776725283595457E-4</v>
      </c>
      <c r="FU161" s="51">
        <f t="shared" si="662"/>
        <v>2.7490993918839258E-4</v>
      </c>
      <c r="FV161" s="51">
        <f t="shared" si="662"/>
        <v>4.0443968208431289E-4</v>
      </c>
      <c r="FW161" s="51">
        <f t="shared" si="662"/>
        <v>5.9827068957529241E-4</v>
      </c>
      <c r="FX161" s="51">
        <f t="shared" si="662"/>
        <v>8.8742146466493359E-4</v>
      </c>
      <c r="FY161" s="51">
        <f t="shared" si="662"/>
        <v>1.3138426304416823E-3</v>
      </c>
      <c r="FZ161" s="51">
        <f t="shared" si="662"/>
        <v>1.9322447552118155E-3</v>
      </c>
      <c r="GA161" s="51">
        <f t="shared" si="663"/>
        <v>2.9578823769679957E-3</v>
      </c>
      <c r="GB161" s="51">
        <f t="shared" si="663"/>
        <v>4.3725776573519236E-3</v>
      </c>
      <c r="GC161" s="51">
        <f t="shared" si="663"/>
        <v>5.6037913669719245E-3</v>
      </c>
      <c r="GD161" s="51">
        <f t="shared" si="663"/>
        <v>6.0067150249743864E-3</v>
      </c>
      <c r="GE161" s="51">
        <f t="shared" si="663"/>
        <v>5.0334268353983951E-3</v>
      </c>
      <c r="GF161" s="51">
        <f t="shared" si="663"/>
        <v>2.648818732339102E-3</v>
      </c>
      <c r="GG161" s="51">
        <f t="shared" si="663"/>
        <v>7.6072713075802073E-4</v>
      </c>
      <c r="GH161" s="51">
        <f t="shared" si="663"/>
        <v>0</v>
      </c>
      <c r="GI161" s="51">
        <f t="shared" si="663"/>
        <v>0</v>
      </c>
      <c r="GJ161" s="51">
        <f t="shared" si="663"/>
        <v>0</v>
      </c>
      <c r="GK161" s="51">
        <f t="shared" si="664"/>
        <v>0</v>
      </c>
      <c r="GL161" s="51">
        <f t="shared" si="664"/>
        <v>0</v>
      </c>
      <c r="GM161" s="51">
        <f t="shared" si="664"/>
        <v>0</v>
      </c>
      <c r="GN161" s="51">
        <f t="shared" si="664"/>
        <v>0</v>
      </c>
      <c r="GO161" s="51">
        <f t="shared" si="664"/>
        <v>0</v>
      </c>
      <c r="GP161" s="51">
        <f t="shared" si="664"/>
        <v>0</v>
      </c>
      <c r="GQ161" s="51">
        <f t="shared" si="664"/>
        <v>0</v>
      </c>
      <c r="GR161" s="51">
        <f t="shared" si="664"/>
        <v>0</v>
      </c>
      <c r="GS161" s="51">
        <f t="shared" si="664"/>
        <v>0</v>
      </c>
      <c r="GT161" s="51">
        <f t="shared" si="664"/>
        <v>0</v>
      </c>
      <c r="GU161" s="51">
        <f t="shared" si="665"/>
        <v>0</v>
      </c>
      <c r="GV161" s="51">
        <f t="shared" si="665"/>
        <v>0</v>
      </c>
      <c r="GW161" s="51">
        <f t="shared" si="665"/>
        <v>0</v>
      </c>
      <c r="GX161" s="51">
        <f t="shared" si="665"/>
        <v>0</v>
      </c>
      <c r="GY161" s="51">
        <f t="shared" si="665"/>
        <v>0</v>
      </c>
      <c r="GZ161" s="51">
        <f t="shared" si="665"/>
        <v>0</v>
      </c>
      <c r="HA161" s="51">
        <f t="shared" si="665"/>
        <v>0</v>
      </c>
      <c r="HB161" s="51">
        <f t="shared" si="665"/>
        <v>0</v>
      </c>
      <c r="HC161" s="51">
        <f t="shared" si="665"/>
        <v>0</v>
      </c>
      <c r="HD161" s="51">
        <f t="shared" si="665"/>
        <v>0</v>
      </c>
      <c r="HE161" s="51">
        <f t="shared" si="666"/>
        <v>0</v>
      </c>
      <c r="HF161" s="51">
        <f t="shared" si="666"/>
        <v>0</v>
      </c>
      <c r="HG161" s="51">
        <f t="shared" si="666"/>
        <v>0</v>
      </c>
      <c r="HH161" s="51">
        <f t="shared" si="666"/>
        <v>0</v>
      </c>
      <c r="HI161" s="51">
        <f t="shared" si="666"/>
        <v>0</v>
      </c>
      <c r="HJ161" s="51">
        <f t="shared" si="666"/>
        <v>0</v>
      </c>
      <c r="HK161" s="51">
        <f t="shared" si="666"/>
        <v>0</v>
      </c>
      <c r="HL161" s="51">
        <f t="shared" si="666"/>
        <v>0</v>
      </c>
      <c r="HM161" s="51">
        <f t="shared" si="666"/>
        <v>0</v>
      </c>
      <c r="HN161" s="51">
        <f t="shared" si="666"/>
        <v>0</v>
      </c>
      <c r="HO161" s="51">
        <f t="shared" si="666"/>
        <v>0</v>
      </c>
      <c r="HP161" s="51">
        <f t="shared" si="666"/>
        <v>0</v>
      </c>
      <c r="HR161" s="46">
        <v>158</v>
      </c>
      <c r="HS161" s="49">
        <f t="shared" si="566"/>
        <v>790</v>
      </c>
      <c r="HT161" s="52" t="str">
        <f t="shared" si="567"/>
        <v/>
      </c>
      <c r="HU161" s="63">
        <f t="shared" si="568"/>
        <v>0</v>
      </c>
      <c r="HV161" s="50">
        <f t="shared" si="609"/>
        <v>0</v>
      </c>
      <c r="HW161" s="50" t="str">
        <f t="shared" si="562"/>
        <v>13:10</v>
      </c>
      <c r="HX161" s="50">
        <v>0</v>
      </c>
      <c r="HY161" s="62">
        <f>HY160+HX161*Escenario1!$D$15*0.06</f>
        <v>468.72665229745769</v>
      </c>
      <c r="HZ161" s="50">
        <f t="shared" si="569"/>
        <v>0</v>
      </c>
      <c r="IA161" s="64">
        <f>IA160+HZ161*Escenario1!$D$15*0.06</f>
        <v>258.16395932323189</v>
      </c>
      <c r="IB161" s="54"/>
      <c r="IC161" s="47">
        <v>159</v>
      </c>
      <c r="ID161" s="48">
        <f t="shared" si="563"/>
        <v>0</v>
      </c>
      <c r="IE161" s="48">
        <f t="shared" si="667"/>
        <v>0</v>
      </c>
      <c r="IF161" s="48">
        <f t="shared" si="667"/>
        <v>0</v>
      </c>
      <c r="IG161" s="48">
        <f t="shared" si="667"/>
        <v>0</v>
      </c>
      <c r="IH161" s="48">
        <f t="shared" si="667"/>
        <v>0</v>
      </c>
      <c r="II161" s="48">
        <f t="shared" si="667"/>
        <v>0</v>
      </c>
      <c r="IJ161" s="48">
        <f t="shared" si="667"/>
        <v>0</v>
      </c>
      <c r="IK161" s="48">
        <f t="shared" si="667"/>
        <v>0</v>
      </c>
      <c r="IL161" s="48">
        <f t="shared" si="667"/>
        <v>0</v>
      </c>
      <c r="IM161" s="48">
        <f t="shared" si="667"/>
        <v>0</v>
      </c>
      <c r="IN161" s="48">
        <f t="shared" si="667"/>
        <v>0</v>
      </c>
      <c r="IO161" s="48">
        <f t="shared" si="668"/>
        <v>0</v>
      </c>
      <c r="IP161" s="48">
        <f t="shared" si="668"/>
        <v>0</v>
      </c>
      <c r="IQ161" s="48">
        <f t="shared" si="668"/>
        <v>0</v>
      </c>
      <c r="IR161" s="48">
        <f t="shared" si="668"/>
        <v>0</v>
      </c>
      <c r="IS161" s="48">
        <f t="shared" si="668"/>
        <v>0</v>
      </c>
      <c r="IT161" s="48">
        <f t="shared" si="668"/>
        <v>0</v>
      </c>
      <c r="IU161" s="48">
        <f t="shared" si="668"/>
        <v>0</v>
      </c>
      <c r="IV161" s="48">
        <f t="shared" si="668"/>
        <v>0</v>
      </c>
      <c r="IW161" s="48">
        <f t="shared" si="668"/>
        <v>0</v>
      </c>
      <c r="IX161" s="48">
        <f t="shared" si="668"/>
        <v>0</v>
      </c>
      <c r="IY161" s="48">
        <f t="shared" si="669"/>
        <v>0</v>
      </c>
      <c r="IZ161" s="48">
        <f t="shared" si="669"/>
        <v>0</v>
      </c>
      <c r="JA161" s="48">
        <f t="shared" si="669"/>
        <v>0</v>
      </c>
      <c r="JB161" s="48">
        <f t="shared" si="669"/>
        <v>0</v>
      </c>
      <c r="JC161" s="48">
        <f t="shared" si="669"/>
        <v>0</v>
      </c>
      <c r="JD161" s="48">
        <f t="shared" si="669"/>
        <v>0</v>
      </c>
      <c r="JE161" s="48">
        <f t="shared" si="669"/>
        <v>0</v>
      </c>
      <c r="JF161" s="48">
        <f t="shared" si="669"/>
        <v>0</v>
      </c>
      <c r="JG161" s="48">
        <f t="shared" si="669"/>
        <v>0</v>
      </c>
      <c r="JH161" s="48">
        <f t="shared" si="669"/>
        <v>0</v>
      </c>
      <c r="JI161" s="48">
        <f t="shared" si="670"/>
        <v>0</v>
      </c>
      <c r="JJ161" s="48">
        <f t="shared" si="670"/>
        <v>0</v>
      </c>
      <c r="JK161" s="48">
        <f t="shared" si="670"/>
        <v>0</v>
      </c>
      <c r="JL161" s="48">
        <f t="shared" si="670"/>
        <v>0</v>
      </c>
      <c r="JM161" s="48">
        <f t="shared" si="670"/>
        <v>0</v>
      </c>
      <c r="JN161" s="48">
        <f t="shared" si="670"/>
        <v>0</v>
      </c>
      <c r="JO161" s="48">
        <f t="shared" si="670"/>
        <v>0</v>
      </c>
      <c r="JP161" s="48">
        <f t="shared" si="670"/>
        <v>0</v>
      </c>
      <c r="JQ161" s="48">
        <f t="shared" si="670"/>
        <v>0</v>
      </c>
      <c r="JR161" s="48">
        <f t="shared" si="670"/>
        <v>0</v>
      </c>
      <c r="JS161" s="48">
        <f t="shared" si="671"/>
        <v>0</v>
      </c>
      <c r="JT161" s="48">
        <f t="shared" si="671"/>
        <v>0</v>
      </c>
      <c r="JU161" s="48">
        <f t="shared" si="671"/>
        <v>0</v>
      </c>
      <c r="JV161" s="48">
        <f t="shared" si="671"/>
        <v>0</v>
      </c>
      <c r="JW161" s="48">
        <f t="shared" si="671"/>
        <v>0</v>
      </c>
      <c r="JX161" s="48">
        <f t="shared" si="671"/>
        <v>0</v>
      </c>
      <c r="JY161" s="48">
        <f t="shared" si="671"/>
        <v>0</v>
      </c>
      <c r="JZ161" s="48">
        <f t="shared" si="671"/>
        <v>0</v>
      </c>
      <c r="KA161" s="48">
        <f t="shared" si="671"/>
        <v>0</v>
      </c>
      <c r="KB161" s="48">
        <f t="shared" si="671"/>
        <v>0</v>
      </c>
      <c r="KC161" s="48">
        <f t="shared" si="672"/>
        <v>0</v>
      </c>
      <c r="KD161" s="48">
        <f t="shared" si="672"/>
        <v>0</v>
      </c>
      <c r="KE161" s="48">
        <f t="shared" si="672"/>
        <v>0</v>
      </c>
      <c r="KF161" s="48">
        <f t="shared" si="672"/>
        <v>0</v>
      </c>
      <c r="KG161" s="48">
        <f t="shared" si="672"/>
        <v>0</v>
      </c>
      <c r="KH161" s="48">
        <f t="shared" si="672"/>
        <v>0</v>
      </c>
      <c r="KI161" s="48">
        <f t="shared" si="672"/>
        <v>0</v>
      </c>
      <c r="KJ161" s="48">
        <f t="shared" si="672"/>
        <v>0</v>
      </c>
      <c r="KK161" s="48">
        <f t="shared" si="672"/>
        <v>0</v>
      </c>
      <c r="KL161" s="48">
        <f t="shared" si="672"/>
        <v>0</v>
      </c>
      <c r="KM161" s="48">
        <f t="shared" si="673"/>
        <v>0</v>
      </c>
      <c r="KN161" s="48">
        <f t="shared" si="673"/>
        <v>0</v>
      </c>
      <c r="KO161" s="48">
        <f t="shared" si="673"/>
        <v>0</v>
      </c>
      <c r="KP161" s="48">
        <f t="shared" si="673"/>
        <v>0</v>
      </c>
      <c r="KQ161" s="48">
        <f t="shared" si="673"/>
        <v>0</v>
      </c>
      <c r="KR161" s="48">
        <f t="shared" si="673"/>
        <v>0</v>
      </c>
      <c r="KS161" s="48">
        <f t="shared" si="673"/>
        <v>0</v>
      </c>
      <c r="KT161" s="48">
        <f t="shared" si="673"/>
        <v>0</v>
      </c>
      <c r="KU161" s="48">
        <f t="shared" si="673"/>
        <v>0</v>
      </c>
      <c r="KV161" s="48">
        <f t="shared" si="673"/>
        <v>0</v>
      </c>
      <c r="KW161" s="48">
        <f t="shared" si="674"/>
        <v>0</v>
      </c>
      <c r="KX161" s="48">
        <f t="shared" si="674"/>
        <v>0</v>
      </c>
      <c r="KY161" s="48">
        <f t="shared" si="674"/>
        <v>0</v>
      </c>
      <c r="KZ161" s="48">
        <f t="shared" si="674"/>
        <v>0</v>
      </c>
      <c r="LA161" s="48">
        <f t="shared" si="674"/>
        <v>0</v>
      </c>
      <c r="LB161" s="48">
        <f t="shared" si="674"/>
        <v>0</v>
      </c>
      <c r="LC161" s="48">
        <f t="shared" si="674"/>
        <v>0</v>
      </c>
      <c r="LD161" s="48">
        <f t="shared" si="674"/>
        <v>0</v>
      </c>
      <c r="LE161" s="48">
        <f t="shared" si="674"/>
        <v>0</v>
      </c>
      <c r="LF161" s="48">
        <f t="shared" si="674"/>
        <v>0</v>
      </c>
      <c r="LG161" s="48">
        <f t="shared" si="675"/>
        <v>0</v>
      </c>
      <c r="LH161" s="48">
        <f t="shared" si="675"/>
        <v>0</v>
      </c>
      <c r="LI161" s="48">
        <f t="shared" si="675"/>
        <v>0</v>
      </c>
      <c r="LJ161" s="48">
        <f t="shared" si="675"/>
        <v>0</v>
      </c>
      <c r="LK161" s="48">
        <f t="shared" si="675"/>
        <v>0</v>
      </c>
      <c r="LL161" s="48">
        <f t="shared" si="675"/>
        <v>0</v>
      </c>
      <c r="LM161" s="48">
        <f t="shared" si="675"/>
        <v>0</v>
      </c>
      <c r="LN161" s="48">
        <f t="shared" si="675"/>
        <v>0</v>
      </c>
      <c r="LO161" s="48">
        <f t="shared" si="675"/>
        <v>0</v>
      </c>
      <c r="LP161" s="48">
        <f t="shared" si="675"/>
        <v>0</v>
      </c>
      <c r="LQ161" s="48">
        <f t="shared" si="676"/>
        <v>0</v>
      </c>
      <c r="LR161" s="48">
        <f t="shared" si="676"/>
        <v>0</v>
      </c>
      <c r="LS161" s="48">
        <f t="shared" si="676"/>
        <v>0</v>
      </c>
      <c r="LT161" s="48">
        <f t="shared" si="676"/>
        <v>0</v>
      </c>
      <c r="LU161" s="48">
        <f t="shared" si="676"/>
        <v>0</v>
      </c>
      <c r="LV161" s="48">
        <f t="shared" si="676"/>
        <v>0</v>
      </c>
      <c r="LW161" s="48">
        <f t="shared" si="676"/>
        <v>0</v>
      </c>
      <c r="LX161" s="48">
        <f t="shared" si="676"/>
        <v>0</v>
      </c>
      <c r="LY161" s="48">
        <f t="shared" si="676"/>
        <v>0</v>
      </c>
      <c r="LZ161" s="48">
        <f t="shared" si="676"/>
        <v>0</v>
      </c>
      <c r="MA161" s="48">
        <f t="shared" si="677"/>
        <v>0</v>
      </c>
      <c r="MB161" s="48">
        <f t="shared" si="677"/>
        <v>0</v>
      </c>
      <c r="MC161" s="48">
        <f t="shared" si="677"/>
        <v>0</v>
      </c>
      <c r="MD161" s="48">
        <f t="shared" si="677"/>
        <v>0</v>
      </c>
      <c r="ME161" s="48">
        <f t="shared" si="677"/>
        <v>0</v>
      </c>
      <c r="MF161" s="48">
        <f t="shared" si="677"/>
        <v>0</v>
      </c>
      <c r="MG161" s="48">
        <f t="shared" si="677"/>
        <v>0</v>
      </c>
      <c r="MH161" s="48">
        <f t="shared" si="677"/>
        <v>0</v>
      </c>
      <c r="MI161" s="48">
        <f t="shared" si="677"/>
        <v>0</v>
      </c>
      <c r="MJ161" s="48">
        <f t="shared" si="677"/>
        <v>0</v>
      </c>
      <c r="MK161" s="48">
        <f t="shared" si="678"/>
        <v>0</v>
      </c>
      <c r="ML161" s="48">
        <f t="shared" si="678"/>
        <v>0</v>
      </c>
      <c r="MM161" s="48">
        <f t="shared" si="678"/>
        <v>0</v>
      </c>
      <c r="MN161" s="48">
        <f t="shared" si="678"/>
        <v>0</v>
      </c>
      <c r="MO161" s="48">
        <f t="shared" si="678"/>
        <v>0</v>
      </c>
      <c r="MP161" s="48">
        <f t="shared" si="678"/>
        <v>0</v>
      </c>
      <c r="MQ161" s="48">
        <f t="shared" si="678"/>
        <v>0</v>
      </c>
      <c r="MR161" s="48">
        <f t="shared" si="678"/>
        <v>0</v>
      </c>
      <c r="MS161" s="48">
        <f t="shared" si="678"/>
        <v>0</v>
      </c>
      <c r="MT161" s="48">
        <f t="shared" si="678"/>
        <v>0</v>
      </c>
      <c r="MU161" s="48">
        <f t="shared" si="679"/>
        <v>0</v>
      </c>
      <c r="MV161" s="48">
        <f t="shared" si="679"/>
        <v>0</v>
      </c>
      <c r="MW161" s="48">
        <f t="shared" si="679"/>
        <v>0</v>
      </c>
      <c r="MX161" s="48">
        <f t="shared" si="679"/>
        <v>0</v>
      </c>
      <c r="MY161" s="48">
        <f t="shared" si="679"/>
        <v>0</v>
      </c>
      <c r="MZ161" s="48">
        <f t="shared" si="679"/>
        <v>0</v>
      </c>
      <c r="NA161" s="48">
        <f t="shared" si="679"/>
        <v>0</v>
      </c>
      <c r="NB161" s="48">
        <f t="shared" si="679"/>
        <v>0</v>
      </c>
      <c r="NC161" s="48">
        <f t="shared" si="679"/>
        <v>0</v>
      </c>
      <c r="ND161" s="48">
        <f t="shared" si="679"/>
        <v>0</v>
      </c>
      <c r="NE161" s="48">
        <f t="shared" si="680"/>
        <v>0</v>
      </c>
      <c r="NF161" s="48">
        <f t="shared" si="680"/>
        <v>0</v>
      </c>
      <c r="NG161" s="48">
        <f t="shared" si="680"/>
        <v>0</v>
      </c>
      <c r="NH161" s="48">
        <f t="shared" si="680"/>
        <v>0</v>
      </c>
      <c r="NI161" s="48">
        <f t="shared" si="680"/>
        <v>0</v>
      </c>
      <c r="NJ161" s="48">
        <f t="shared" si="680"/>
        <v>0</v>
      </c>
      <c r="NK161" s="48">
        <f t="shared" si="680"/>
        <v>0</v>
      </c>
      <c r="NL161" s="48">
        <f t="shared" si="680"/>
        <v>0</v>
      </c>
      <c r="NM161" s="48">
        <f t="shared" si="680"/>
        <v>0</v>
      </c>
      <c r="NN161" s="48">
        <f t="shared" si="680"/>
        <v>0</v>
      </c>
      <c r="NO161" s="48">
        <f t="shared" si="681"/>
        <v>0</v>
      </c>
      <c r="NP161" s="48">
        <f t="shared" si="681"/>
        <v>0</v>
      </c>
      <c r="NQ161" s="48">
        <f t="shared" si="681"/>
        <v>0</v>
      </c>
      <c r="NR161" s="48">
        <f t="shared" si="681"/>
        <v>0</v>
      </c>
      <c r="NS161" s="48">
        <f t="shared" si="681"/>
        <v>0</v>
      </c>
      <c r="NT161" s="48">
        <f t="shared" si="681"/>
        <v>0</v>
      </c>
      <c r="NU161" s="48">
        <f t="shared" si="681"/>
        <v>0</v>
      </c>
      <c r="NV161" s="48">
        <f t="shared" si="681"/>
        <v>0</v>
      </c>
      <c r="NW161" s="48">
        <f t="shared" si="681"/>
        <v>4.4751983576649488E-5</v>
      </c>
      <c r="NX161" s="48">
        <f t="shared" si="681"/>
        <v>1.1151658490373781E-4</v>
      </c>
      <c r="NY161" s="48">
        <f t="shared" si="682"/>
        <v>2.5595687974807398E-4</v>
      </c>
      <c r="NZ161" s="48">
        <f t="shared" si="682"/>
        <v>5.8604981628922268E-4</v>
      </c>
      <c r="OA161" s="48">
        <f t="shared" si="682"/>
        <v>1.3658629589843377E-3</v>
      </c>
      <c r="OB161" s="48">
        <f t="shared" si="682"/>
        <v>3.2093238342923826E-3</v>
      </c>
      <c r="OC161" s="48">
        <f t="shared" si="682"/>
        <v>7.8504339864859992E-3</v>
      </c>
      <c r="OD161" s="48">
        <f t="shared" si="682"/>
        <v>1.2976985830460603E-2</v>
      </c>
      <c r="OE161" s="48">
        <f t="shared" si="682"/>
        <v>6.7154609757989992E-3</v>
      </c>
      <c r="OF161" s="48">
        <f t="shared" si="682"/>
        <v>0</v>
      </c>
      <c r="OG161" s="48">
        <f t="shared" si="682"/>
        <v>0</v>
      </c>
      <c r="OH161" s="48">
        <f t="shared" si="682"/>
        <v>0</v>
      </c>
      <c r="OI161" s="48">
        <f t="shared" si="683"/>
        <v>0</v>
      </c>
      <c r="OJ161" s="48">
        <f t="shared" si="683"/>
        <v>0</v>
      </c>
      <c r="OK161" s="48">
        <f t="shared" si="683"/>
        <v>0</v>
      </c>
      <c r="OL161" s="48">
        <f t="shared" si="683"/>
        <v>0</v>
      </c>
      <c r="OM161" s="48">
        <f t="shared" si="683"/>
        <v>0</v>
      </c>
      <c r="ON161" s="48">
        <f t="shared" si="683"/>
        <v>0</v>
      </c>
      <c r="OO161" s="48">
        <f t="shared" si="683"/>
        <v>0</v>
      </c>
      <c r="OP161" s="48">
        <f t="shared" si="683"/>
        <v>0</v>
      </c>
      <c r="OQ161" s="48">
        <f t="shared" si="683"/>
        <v>0</v>
      </c>
      <c r="OR161" s="48">
        <f t="shared" si="683"/>
        <v>0</v>
      </c>
      <c r="OS161" s="48">
        <f t="shared" si="684"/>
        <v>0</v>
      </c>
      <c r="OT161" s="48">
        <f t="shared" si="684"/>
        <v>0</v>
      </c>
      <c r="OU161" s="48">
        <f t="shared" si="684"/>
        <v>0</v>
      </c>
      <c r="OV161" s="48">
        <f t="shared" si="684"/>
        <v>0</v>
      </c>
      <c r="OW161" s="48">
        <f t="shared" si="684"/>
        <v>0</v>
      </c>
      <c r="OX161" s="48">
        <f t="shared" si="684"/>
        <v>0</v>
      </c>
      <c r="OY161" s="48">
        <f t="shared" si="684"/>
        <v>0</v>
      </c>
      <c r="OZ161" s="48">
        <f t="shared" si="684"/>
        <v>0</v>
      </c>
      <c r="PA161" s="48">
        <f t="shared" si="684"/>
        <v>0</v>
      </c>
      <c r="PB161" s="48">
        <f t="shared" si="684"/>
        <v>0</v>
      </c>
      <c r="PC161" s="48">
        <f t="shared" si="685"/>
        <v>0</v>
      </c>
      <c r="PD161" s="48">
        <f t="shared" si="685"/>
        <v>0</v>
      </c>
      <c r="PE161" s="48">
        <f t="shared" si="685"/>
        <v>0</v>
      </c>
      <c r="PF161" s="48">
        <f t="shared" si="685"/>
        <v>0</v>
      </c>
      <c r="PG161" s="48">
        <f t="shared" si="685"/>
        <v>0</v>
      </c>
      <c r="PH161" s="48">
        <f t="shared" si="685"/>
        <v>0</v>
      </c>
      <c r="PI161" s="48">
        <f t="shared" si="685"/>
        <v>0</v>
      </c>
      <c r="PJ161" s="48">
        <f t="shared" si="685"/>
        <v>0</v>
      </c>
      <c r="PK161" s="48">
        <f t="shared" si="685"/>
        <v>0</v>
      </c>
      <c r="PL161" s="48">
        <f t="shared" si="685"/>
        <v>0</v>
      </c>
      <c r="PM161" s="48">
        <f t="shared" si="685"/>
        <v>0</v>
      </c>
      <c r="PN161" s="48">
        <f t="shared" si="685"/>
        <v>0</v>
      </c>
    </row>
    <row r="162" spans="1:430" x14ac:dyDescent="0.3">
      <c r="A162" s="67">
        <f>A161+Escenario1!$D$15</f>
        <v>180</v>
      </c>
      <c r="B162" s="20">
        <f>IF(HX39&lt;0,0,Escenario1!HX39)</f>
        <v>18.025008632453559</v>
      </c>
      <c r="C162" s="20">
        <f t="shared" si="558"/>
        <v>1.7434092052575842</v>
      </c>
      <c r="D162" s="20">
        <f t="shared" si="552"/>
        <v>5.407502589736068</v>
      </c>
      <c r="E162" s="20">
        <f>ROUND(IF($A162=0,0,$D162+E161-IF($A161=0,0,L161*($A162-$A161)*0.06)),4)</f>
        <v>16.1873</v>
      </c>
      <c r="F162" s="11" cm="1">
        <f t="array" ref="F162">INDEX($A$71:$A$75,MATCH(E162,$B$71:$B$75,1))+(E162-INDEX($B$71:$B$75,MATCH(E162,$B$71:$B$75,1)))*(INDEX($A$71:$A$75,MATCH(E162,$B$71:$B$75,1)+IF(E162&gt;MAX($B$71:$B$75),0,1))-INDEX($A$71:$A$75,MATCH(E162,$B$71:$B$75,1)+IF(E162&gt;MAX($B$71:$B$75),1,0)))/(INDEX($B$71:$B$75,MATCH(E162,$B$71:$B$75,1)+IF(E162&gt;MAX($B$71:$B$75),0,1))-INDEX($B$71:$B$75,MATCH(E162,$B$71:$B$75,1)+IF(E162&gt;MAX($B$71:$B$75),-1,0)))</f>
        <v>0.16187299999999999</v>
      </c>
      <c r="G162" s="59">
        <f t="shared" si="553"/>
        <v>20.470217890683422</v>
      </c>
      <c r="H162" s="59">
        <f t="shared" si="554"/>
        <v>0</v>
      </c>
      <c r="I162" s="59">
        <f t="shared" si="555"/>
        <v>0</v>
      </c>
      <c r="J162" s="20">
        <f t="shared" si="556"/>
        <v>20.470217890683422</v>
      </c>
      <c r="K162" s="20">
        <f>IF(OR($H$79&lt;=0,F162-$H$79&lt;=0),0,2/3*(0.602+0.0832*(F162-$H$79)/$H$79)*$I$79*SQRT(2*9.81)*(F162-$H$79+0.0012)^(3/2))*1000</f>
        <v>0</v>
      </c>
      <c r="L162" s="20">
        <f>IF((G162+H162+I162+K162)*($A163-$A162)*0.06&gt;E162,E162/($A163-$A162)/0.06,G162+H162+I162+K162)</f>
        <v>20.470217890683422</v>
      </c>
      <c r="M162" s="20">
        <f>IF(COUNT($A$126:$A162)&lt;MATCH($E$84,L$126:L$585,0),"",ROUND(L162,2))</f>
        <v>20.47</v>
      </c>
      <c r="N162" s="20">
        <f>IF($A162=0,0,$D162+N161-IF($A161=0,0,R161*($A162-$A161)*0.06))</f>
        <v>232.10000343924551</v>
      </c>
      <c r="O162" s="11" cm="1">
        <f t="array" ref="O162">INDEX($A$71:$A$75,MATCH(N162,$B$71:$B$75,1))+(N162-INDEX($B$71:$B$75,MATCH(N162,$B$71:$B$75,1)))*(INDEX($A$71:$A$75,MATCH(N162,$B$71:$B$75,1)+1)-INDEX($A$71:$A$75,MATCH(N162,$B$71:$B$75,1)))/(INDEX($B$71:$B$75,MATCH(N162,$B$71:$B$75,1)+1)-INDEX($B$71:$B$75,MATCH(N162,$B$71:$B$75,1)))</f>
        <v>2.3210000343924553</v>
      </c>
      <c r="P162" s="20" cm="1">
        <f t="array" ref="P162">INDEX(Curva_vortex[Caudal (L/s)],MATCH(O162,Curva_vortex[Altura lamina de agua H (m)],1))+(O162-INDEX(Curva_vortex[Altura lamina de agua H (m)],MATCH(O162,Curva_vortex[Altura lamina de agua H (m)],1)))*(INDEX(Curva_vortex[Caudal (L/s)],MATCH(O162,Curva_vortex[Altura lamina de agua H (m)],1)+IF(O162&gt;MAX(Curva_vortex[Altura lamina de agua H (m)]),0,1))-INDEX(Curva_vortex[Caudal (L/s)],MATCH(O162,Curva_vortex[Altura lamina de agua H (m)],1)+IF(O162&gt;MAX(Curva_vortex[Altura lamina de agua H (m)]),-1,0)))/(INDEX(Curva_vortex[Altura lamina de agua H (m)],MATCH(O162,Curva_vortex[Altura lamina de agua H (m)],1)+IF(O162&gt;MAX(Curva_vortex[Altura lamina de agua H (m)]),0,1))-INDEX(Curva_vortex[Altura lamina de agua H (m)],MATCH(O162,Curva_vortex[Altura lamina de agua H (m)],1)+IF(O162&gt;MAX(Curva_vortex[Altura lamina de agua H (m)]),-1,0)))</f>
        <v>23.210000343924548</v>
      </c>
      <c r="Q162" s="20">
        <f t="shared" si="557"/>
        <v>0</v>
      </c>
      <c r="R162" s="20" cm="1">
        <f t="array" ref="R162">INDEX(Curva_vortex[Caudal (L/s)],MATCH(O162,Curva_vortex[Altura lamina de agua H (m)],1))+(O162-INDEX(Curva_vortex[Altura lamina de agua H (m)],MATCH(O162,Curva_vortex[Altura lamina de agua H (m)],1)))*(INDEX(Curva_vortex[Caudal (L/s)],MATCH(O162,Curva_vortex[Altura lamina de agua H (m)],1)+IF(O162&gt;MAX(Curva_vortex[Altura lamina de agua H (m)]),0,1))-INDEX(Curva_vortex[Caudal (L/s)],MATCH(O162,Curva_vortex[Altura lamina de agua H (m)],1)+IF(O162&gt;MAX(Curva_vortex[Altura lamina de agua H (m)]),-1,0)))/(INDEX(Curva_vortex[Altura lamina de agua H (m)],MATCH(O162,Curva_vortex[Altura lamina de agua H (m)],1)+IF(O162&gt;MAX(Curva_vortex[Altura lamina de agua H (m)]),0,1))-INDEX(Curva_vortex[Altura lamina de agua H (m)],MATCH(O162,Curva_vortex[Altura lamina de agua H (m)],1)+IF(O162&gt;MAX(Curva_vortex[Altura lamina de agua H (m)]),-1,0)))+Q162</f>
        <v>23.210000343924548</v>
      </c>
      <c r="S162" s="20">
        <f>IF(COUNT($A$126:$A162)&lt;MATCH($E$117,R$126:R$585,0),"",ROUND(R162,2))</f>
        <v>23.21</v>
      </c>
      <c r="W162" s="46">
        <v>159</v>
      </c>
      <c r="X162" s="49">
        <f t="shared" si="564"/>
        <v>795</v>
      </c>
      <c r="Y162" s="52" t="str">
        <f t="shared" si="559"/>
        <v/>
      </c>
      <c r="Z162" s="63">
        <f t="shared" si="560"/>
        <v>0</v>
      </c>
      <c r="AA162" s="50">
        <f t="shared" si="608"/>
        <v>0</v>
      </c>
      <c r="AB162" s="50">
        <v>0</v>
      </c>
      <c r="AC162" s="62">
        <f t="shared" si="565"/>
        <v>211.7758949671387</v>
      </c>
      <c r="AD162" s="54"/>
      <c r="AE162" s="46">
        <v>160</v>
      </c>
      <c r="AF162" s="51">
        <f t="shared" si="561"/>
        <v>0</v>
      </c>
      <c r="AG162" s="51">
        <f t="shared" si="648"/>
        <v>0</v>
      </c>
      <c r="AH162" s="51">
        <f t="shared" si="648"/>
        <v>0</v>
      </c>
      <c r="AI162" s="51">
        <f t="shared" si="648"/>
        <v>0</v>
      </c>
      <c r="AJ162" s="51">
        <f t="shared" si="648"/>
        <v>0</v>
      </c>
      <c r="AK162" s="51">
        <f t="shared" si="648"/>
        <v>0</v>
      </c>
      <c r="AL162" s="51">
        <f t="shared" si="648"/>
        <v>0</v>
      </c>
      <c r="AM162" s="51">
        <f t="shared" si="648"/>
        <v>0</v>
      </c>
      <c r="AN162" s="51">
        <f t="shared" si="648"/>
        <v>0</v>
      </c>
      <c r="AO162" s="51">
        <f t="shared" si="648"/>
        <v>0</v>
      </c>
      <c r="AP162" s="51">
        <f t="shared" si="648"/>
        <v>0</v>
      </c>
      <c r="AQ162" s="51">
        <f t="shared" si="649"/>
        <v>0</v>
      </c>
      <c r="AR162" s="51">
        <f t="shared" si="649"/>
        <v>0</v>
      </c>
      <c r="AS162" s="51">
        <f t="shared" si="649"/>
        <v>0</v>
      </c>
      <c r="AT162" s="51">
        <f t="shared" si="649"/>
        <v>0</v>
      </c>
      <c r="AU162" s="51">
        <f t="shared" si="649"/>
        <v>0</v>
      </c>
      <c r="AV162" s="51">
        <f t="shared" si="649"/>
        <v>0</v>
      </c>
      <c r="AW162" s="51">
        <f t="shared" si="649"/>
        <v>0</v>
      </c>
      <c r="AX162" s="51">
        <f t="shared" si="649"/>
        <v>0</v>
      </c>
      <c r="AY162" s="51">
        <f t="shared" si="649"/>
        <v>0</v>
      </c>
      <c r="AZ162" s="51">
        <f t="shared" si="649"/>
        <v>0</v>
      </c>
      <c r="BA162" s="51">
        <f t="shared" si="650"/>
        <v>0</v>
      </c>
      <c r="BB162" s="51">
        <f t="shared" si="650"/>
        <v>0</v>
      </c>
      <c r="BC162" s="51">
        <f t="shared" si="650"/>
        <v>0</v>
      </c>
      <c r="BD162" s="51">
        <f t="shared" si="650"/>
        <v>0</v>
      </c>
      <c r="BE162" s="51">
        <f t="shared" si="650"/>
        <v>0</v>
      </c>
      <c r="BF162" s="51">
        <f t="shared" si="650"/>
        <v>0</v>
      </c>
      <c r="BG162" s="51">
        <f t="shared" si="650"/>
        <v>0</v>
      </c>
      <c r="BH162" s="51">
        <f t="shared" si="650"/>
        <v>0</v>
      </c>
      <c r="BI162" s="51">
        <f t="shared" si="650"/>
        <v>0</v>
      </c>
      <c r="BJ162" s="51">
        <f t="shared" si="650"/>
        <v>0</v>
      </c>
      <c r="BK162" s="51">
        <f t="shared" si="651"/>
        <v>0</v>
      </c>
      <c r="BL162" s="51">
        <f t="shared" si="651"/>
        <v>0</v>
      </c>
      <c r="BM162" s="51">
        <f t="shared" si="651"/>
        <v>0</v>
      </c>
      <c r="BN162" s="51">
        <f t="shared" si="651"/>
        <v>0</v>
      </c>
      <c r="BO162" s="51">
        <f t="shared" si="651"/>
        <v>0</v>
      </c>
      <c r="BP162" s="51">
        <f t="shared" si="651"/>
        <v>0</v>
      </c>
      <c r="BQ162" s="51">
        <f t="shared" si="651"/>
        <v>0</v>
      </c>
      <c r="BR162" s="51">
        <f t="shared" si="651"/>
        <v>0</v>
      </c>
      <c r="BS162" s="51">
        <f t="shared" si="651"/>
        <v>0</v>
      </c>
      <c r="BT162" s="51">
        <f t="shared" si="651"/>
        <v>0</v>
      </c>
      <c r="BU162" s="51">
        <f t="shared" si="652"/>
        <v>0</v>
      </c>
      <c r="BV162" s="51">
        <f t="shared" si="652"/>
        <v>0</v>
      </c>
      <c r="BW162" s="51">
        <f t="shared" si="652"/>
        <v>0</v>
      </c>
      <c r="BX162" s="51">
        <f t="shared" si="652"/>
        <v>0</v>
      </c>
      <c r="BY162" s="51">
        <f t="shared" si="652"/>
        <v>0</v>
      </c>
      <c r="BZ162" s="51">
        <f t="shared" si="652"/>
        <v>0</v>
      </c>
      <c r="CA162" s="51">
        <f t="shared" si="652"/>
        <v>0</v>
      </c>
      <c r="CB162" s="51">
        <f t="shared" si="652"/>
        <v>0</v>
      </c>
      <c r="CC162" s="51">
        <f t="shared" si="652"/>
        <v>0</v>
      </c>
      <c r="CD162" s="51">
        <f t="shared" si="652"/>
        <v>0</v>
      </c>
      <c r="CE162" s="51">
        <f t="shared" si="653"/>
        <v>0</v>
      </c>
      <c r="CF162" s="51">
        <f t="shared" si="653"/>
        <v>0</v>
      </c>
      <c r="CG162" s="51">
        <f t="shared" si="653"/>
        <v>0</v>
      </c>
      <c r="CH162" s="51">
        <f t="shared" si="653"/>
        <v>0</v>
      </c>
      <c r="CI162" s="51">
        <f t="shared" si="653"/>
        <v>0</v>
      </c>
      <c r="CJ162" s="51">
        <f t="shared" si="653"/>
        <v>0</v>
      </c>
      <c r="CK162" s="51">
        <f t="shared" si="653"/>
        <v>0</v>
      </c>
      <c r="CL162" s="51">
        <f t="shared" si="653"/>
        <v>0</v>
      </c>
      <c r="CM162" s="51">
        <f t="shared" si="653"/>
        <v>0</v>
      </c>
      <c r="CN162" s="51">
        <f t="shared" si="653"/>
        <v>0</v>
      </c>
      <c r="CO162" s="51">
        <f t="shared" si="654"/>
        <v>0</v>
      </c>
      <c r="CP162" s="51">
        <f t="shared" si="654"/>
        <v>0</v>
      </c>
      <c r="CQ162" s="51">
        <f t="shared" si="654"/>
        <v>0</v>
      </c>
      <c r="CR162" s="51">
        <f t="shared" si="654"/>
        <v>0</v>
      </c>
      <c r="CS162" s="51">
        <f t="shared" si="654"/>
        <v>0</v>
      </c>
      <c r="CT162" s="51">
        <f t="shared" si="654"/>
        <v>0</v>
      </c>
      <c r="CU162" s="51">
        <f t="shared" si="654"/>
        <v>0</v>
      </c>
      <c r="CV162" s="51">
        <f t="shared" si="654"/>
        <v>0</v>
      </c>
      <c r="CW162" s="51">
        <f t="shared" si="654"/>
        <v>0</v>
      </c>
      <c r="CX162" s="51">
        <f t="shared" si="654"/>
        <v>0</v>
      </c>
      <c r="CY162" s="51">
        <f t="shared" si="655"/>
        <v>0</v>
      </c>
      <c r="CZ162" s="51">
        <f t="shared" si="655"/>
        <v>0</v>
      </c>
      <c r="DA162" s="51">
        <f t="shared" si="655"/>
        <v>0</v>
      </c>
      <c r="DB162" s="51">
        <f t="shared" si="655"/>
        <v>0</v>
      </c>
      <c r="DC162" s="51">
        <f t="shared" si="655"/>
        <v>0</v>
      </c>
      <c r="DD162" s="51">
        <f t="shared" si="655"/>
        <v>0</v>
      </c>
      <c r="DE162" s="51">
        <f t="shared" si="655"/>
        <v>0</v>
      </c>
      <c r="DF162" s="51">
        <f t="shared" si="655"/>
        <v>0</v>
      </c>
      <c r="DG162" s="51">
        <f t="shared" si="655"/>
        <v>0</v>
      </c>
      <c r="DH162" s="51">
        <f t="shared" si="655"/>
        <v>0</v>
      </c>
      <c r="DI162" s="51">
        <f t="shared" si="656"/>
        <v>0</v>
      </c>
      <c r="DJ162" s="51">
        <f t="shared" si="656"/>
        <v>0</v>
      </c>
      <c r="DK162" s="51">
        <f t="shared" si="656"/>
        <v>0</v>
      </c>
      <c r="DL162" s="51">
        <f t="shared" si="656"/>
        <v>0</v>
      </c>
      <c r="DM162" s="51">
        <f t="shared" si="656"/>
        <v>0</v>
      </c>
      <c r="DN162" s="51">
        <f t="shared" si="656"/>
        <v>0</v>
      </c>
      <c r="DO162" s="51">
        <f t="shared" si="656"/>
        <v>0</v>
      </c>
      <c r="DP162" s="51">
        <f t="shared" si="656"/>
        <v>0</v>
      </c>
      <c r="DQ162" s="51">
        <f t="shared" si="656"/>
        <v>0</v>
      </c>
      <c r="DR162" s="51">
        <f t="shared" si="656"/>
        <v>0</v>
      </c>
      <c r="DS162" s="51">
        <f t="shared" si="657"/>
        <v>0</v>
      </c>
      <c r="DT162" s="51">
        <f t="shared" si="657"/>
        <v>0</v>
      </c>
      <c r="DU162" s="51">
        <f t="shared" si="657"/>
        <v>0</v>
      </c>
      <c r="DV162" s="51">
        <f t="shared" si="657"/>
        <v>0</v>
      </c>
      <c r="DW162" s="51">
        <f t="shared" si="657"/>
        <v>0</v>
      </c>
      <c r="DX162" s="51">
        <f t="shared" si="657"/>
        <v>0</v>
      </c>
      <c r="DY162" s="51">
        <f t="shared" si="657"/>
        <v>0</v>
      </c>
      <c r="DZ162" s="51">
        <f t="shared" si="657"/>
        <v>0</v>
      </c>
      <c r="EA162" s="51">
        <f t="shared" si="657"/>
        <v>0</v>
      </c>
      <c r="EB162" s="51">
        <f t="shared" si="657"/>
        <v>0</v>
      </c>
      <c r="EC162" s="51">
        <f t="shared" si="658"/>
        <v>0</v>
      </c>
      <c r="ED162" s="51">
        <f t="shared" si="658"/>
        <v>0</v>
      </c>
      <c r="EE162" s="51">
        <f t="shared" si="658"/>
        <v>0</v>
      </c>
      <c r="EF162" s="51">
        <f t="shared" si="658"/>
        <v>0</v>
      </c>
      <c r="EG162" s="51">
        <f t="shared" si="658"/>
        <v>0</v>
      </c>
      <c r="EH162" s="51">
        <f t="shared" si="658"/>
        <v>0</v>
      </c>
      <c r="EI162" s="51">
        <f t="shared" si="658"/>
        <v>0</v>
      </c>
      <c r="EJ162" s="51">
        <f t="shared" si="658"/>
        <v>0</v>
      </c>
      <c r="EK162" s="51">
        <f t="shared" si="658"/>
        <v>0</v>
      </c>
      <c r="EL162" s="51">
        <f t="shared" si="658"/>
        <v>0</v>
      </c>
      <c r="EM162" s="51">
        <f t="shared" si="659"/>
        <v>0</v>
      </c>
      <c r="EN162" s="51">
        <f t="shared" si="659"/>
        <v>0</v>
      </c>
      <c r="EO162" s="51">
        <f t="shared" si="659"/>
        <v>0</v>
      </c>
      <c r="EP162" s="51">
        <f t="shared" si="659"/>
        <v>0</v>
      </c>
      <c r="EQ162" s="51">
        <f t="shared" si="659"/>
        <v>0</v>
      </c>
      <c r="ER162" s="51">
        <f t="shared" si="659"/>
        <v>0</v>
      </c>
      <c r="ES162" s="51">
        <f t="shared" si="659"/>
        <v>0</v>
      </c>
      <c r="ET162" s="51">
        <f t="shared" si="659"/>
        <v>0</v>
      </c>
      <c r="EU162" s="51">
        <f t="shared" si="659"/>
        <v>0</v>
      </c>
      <c r="EV162" s="51">
        <f t="shared" si="659"/>
        <v>0</v>
      </c>
      <c r="EW162" s="51">
        <f t="shared" si="660"/>
        <v>0</v>
      </c>
      <c r="EX162" s="51">
        <f t="shared" si="660"/>
        <v>0</v>
      </c>
      <c r="EY162" s="51">
        <f t="shared" si="660"/>
        <v>0</v>
      </c>
      <c r="EZ162" s="51">
        <f t="shared" si="660"/>
        <v>0</v>
      </c>
      <c r="FA162" s="51">
        <f t="shared" si="660"/>
        <v>0</v>
      </c>
      <c r="FB162" s="51">
        <f t="shared" si="660"/>
        <v>0</v>
      </c>
      <c r="FC162" s="51">
        <f t="shared" si="660"/>
        <v>0</v>
      </c>
      <c r="FD162" s="51">
        <f t="shared" si="660"/>
        <v>0</v>
      </c>
      <c r="FE162" s="51">
        <f t="shared" si="660"/>
        <v>0</v>
      </c>
      <c r="FF162" s="51">
        <f t="shared" si="660"/>
        <v>0</v>
      </c>
      <c r="FG162" s="51">
        <f t="shared" si="661"/>
        <v>0</v>
      </c>
      <c r="FH162" s="51">
        <f t="shared" si="661"/>
        <v>0</v>
      </c>
      <c r="FI162" s="51">
        <f t="shared" si="661"/>
        <v>0</v>
      </c>
      <c r="FJ162" s="51">
        <f t="shared" si="661"/>
        <v>0</v>
      </c>
      <c r="FK162" s="51">
        <f t="shared" si="661"/>
        <v>0</v>
      </c>
      <c r="FL162" s="51">
        <f t="shared" si="661"/>
        <v>0</v>
      </c>
      <c r="FM162" s="51">
        <f t="shared" si="661"/>
        <v>0</v>
      </c>
      <c r="FN162" s="51">
        <f t="shared" si="661"/>
        <v>0</v>
      </c>
      <c r="FO162" s="51">
        <f t="shared" si="661"/>
        <v>1.4372901692793086E-5</v>
      </c>
      <c r="FP162" s="51">
        <f t="shared" si="661"/>
        <v>2.7857067307628778E-5</v>
      </c>
      <c r="FQ162" s="51">
        <f t="shared" si="662"/>
        <v>4.1075027703360157E-5</v>
      </c>
      <c r="FR162" s="51">
        <f t="shared" si="662"/>
        <v>5.9699549011322866E-5</v>
      </c>
      <c r="FS162" s="51">
        <f t="shared" si="662"/>
        <v>8.7540741517313391E-5</v>
      </c>
      <c r="FT162" s="51">
        <f t="shared" si="662"/>
        <v>1.2837388479443857E-4</v>
      </c>
      <c r="FU162" s="51">
        <f t="shared" si="662"/>
        <v>1.8776725283595457E-4</v>
      </c>
      <c r="FV162" s="51">
        <f t="shared" si="662"/>
        <v>2.7490993918839258E-4</v>
      </c>
      <c r="FW162" s="51">
        <f t="shared" si="662"/>
        <v>4.0443968208431289E-4</v>
      </c>
      <c r="FX162" s="51">
        <f t="shared" si="662"/>
        <v>5.9827068957529241E-4</v>
      </c>
      <c r="FY162" s="51">
        <f t="shared" si="662"/>
        <v>8.8742146466493359E-4</v>
      </c>
      <c r="FZ162" s="51">
        <f t="shared" si="662"/>
        <v>1.3138426304416823E-3</v>
      </c>
      <c r="GA162" s="51">
        <f t="shared" si="663"/>
        <v>1.9322447552118155E-3</v>
      </c>
      <c r="GB162" s="51">
        <f t="shared" si="663"/>
        <v>2.9578823769679957E-3</v>
      </c>
      <c r="GC162" s="51">
        <f t="shared" si="663"/>
        <v>4.3725776573519236E-3</v>
      </c>
      <c r="GD162" s="51">
        <f t="shared" si="663"/>
        <v>5.6037913669719245E-3</v>
      </c>
      <c r="GE162" s="51">
        <f t="shared" si="663"/>
        <v>6.0067150249743864E-3</v>
      </c>
      <c r="GF162" s="51">
        <f t="shared" si="663"/>
        <v>5.0334268353983951E-3</v>
      </c>
      <c r="GG162" s="51">
        <f t="shared" si="663"/>
        <v>2.648818732339102E-3</v>
      </c>
      <c r="GH162" s="51">
        <f t="shared" si="663"/>
        <v>7.6072713075802073E-4</v>
      </c>
      <c r="GI162" s="51">
        <f t="shared" si="663"/>
        <v>0</v>
      </c>
      <c r="GJ162" s="51">
        <f t="shared" si="663"/>
        <v>0</v>
      </c>
      <c r="GK162" s="51">
        <f t="shared" si="664"/>
        <v>0</v>
      </c>
      <c r="GL162" s="51">
        <f t="shared" si="664"/>
        <v>0</v>
      </c>
      <c r="GM162" s="51">
        <f t="shared" si="664"/>
        <v>0</v>
      </c>
      <c r="GN162" s="51">
        <f t="shared" si="664"/>
        <v>0</v>
      </c>
      <c r="GO162" s="51">
        <f t="shared" si="664"/>
        <v>0</v>
      </c>
      <c r="GP162" s="51">
        <f t="shared" si="664"/>
        <v>0</v>
      </c>
      <c r="GQ162" s="51">
        <f t="shared" si="664"/>
        <v>0</v>
      </c>
      <c r="GR162" s="51">
        <f t="shared" si="664"/>
        <v>0</v>
      </c>
      <c r="GS162" s="51">
        <f t="shared" si="664"/>
        <v>0</v>
      </c>
      <c r="GT162" s="51">
        <f t="shared" si="664"/>
        <v>0</v>
      </c>
      <c r="GU162" s="51">
        <f t="shared" si="665"/>
        <v>0</v>
      </c>
      <c r="GV162" s="51">
        <f t="shared" si="665"/>
        <v>0</v>
      </c>
      <c r="GW162" s="51">
        <f t="shared" si="665"/>
        <v>0</v>
      </c>
      <c r="GX162" s="51">
        <f t="shared" si="665"/>
        <v>0</v>
      </c>
      <c r="GY162" s="51">
        <f t="shared" si="665"/>
        <v>0</v>
      </c>
      <c r="GZ162" s="51">
        <f t="shared" si="665"/>
        <v>0</v>
      </c>
      <c r="HA162" s="51">
        <f t="shared" si="665"/>
        <v>0</v>
      </c>
      <c r="HB162" s="51">
        <f t="shared" si="665"/>
        <v>0</v>
      </c>
      <c r="HC162" s="51">
        <f t="shared" si="665"/>
        <v>0</v>
      </c>
      <c r="HD162" s="51">
        <f t="shared" si="665"/>
        <v>0</v>
      </c>
      <c r="HE162" s="51">
        <f t="shared" si="666"/>
        <v>0</v>
      </c>
      <c r="HF162" s="51">
        <f t="shared" si="666"/>
        <v>0</v>
      </c>
      <c r="HG162" s="51">
        <f t="shared" si="666"/>
        <v>0</v>
      </c>
      <c r="HH162" s="51">
        <f t="shared" si="666"/>
        <v>0</v>
      </c>
      <c r="HI162" s="51">
        <f t="shared" si="666"/>
        <v>0</v>
      </c>
      <c r="HJ162" s="51">
        <f t="shared" si="666"/>
        <v>0</v>
      </c>
      <c r="HK162" s="51">
        <f t="shared" si="666"/>
        <v>0</v>
      </c>
      <c r="HL162" s="51">
        <f t="shared" si="666"/>
        <v>0</v>
      </c>
      <c r="HM162" s="51">
        <f t="shared" si="666"/>
        <v>0</v>
      </c>
      <c r="HN162" s="51">
        <f t="shared" si="666"/>
        <v>0</v>
      </c>
      <c r="HO162" s="51">
        <f t="shared" si="666"/>
        <v>0</v>
      </c>
      <c r="HP162" s="51">
        <f t="shared" si="666"/>
        <v>0</v>
      </c>
      <c r="HR162" s="46">
        <v>159</v>
      </c>
      <c r="HS162" s="49">
        <f t="shared" si="566"/>
        <v>795</v>
      </c>
      <c r="HT162" s="52" t="str">
        <f t="shared" si="567"/>
        <v/>
      </c>
      <c r="HU162" s="63">
        <f t="shared" si="568"/>
        <v>0</v>
      </c>
      <c r="HV162" s="50">
        <f t="shared" si="609"/>
        <v>0</v>
      </c>
      <c r="HW162" s="50" t="str">
        <f t="shared" si="562"/>
        <v>13:15</v>
      </c>
      <c r="HX162" s="50">
        <v>0</v>
      </c>
      <c r="HY162" s="62">
        <f>HY161+HX162*Escenario1!$D$15*0.06</f>
        <v>468.72665229745769</v>
      </c>
      <c r="HZ162" s="50">
        <f t="shared" si="569"/>
        <v>0</v>
      </c>
      <c r="IA162" s="64">
        <f>IA161+HZ162*Escenario1!$D$15*0.06</f>
        <v>258.16395932323189</v>
      </c>
      <c r="IB162" s="54"/>
      <c r="IC162" s="47">
        <v>160</v>
      </c>
      <c r="ID162" s="48">
        <f t="shared" si="563"/>
        <v>0</v>
      </c>
      <c r="IE162" s="48">
        <f t="shared" si="667"/>
        <v>0</v>
      </c>
      <c r="IF162" s="48">
        <f t="shared" si="667"/>
        <v>0</v>
      </c>
      <c r="IG162" s="48">
        <f t="shared" si="667"/>
        <v>0</v>
      </c>
      <c r="IH162" s="48">
        <f t="shared" si="667"/>
        <v>0</v>
      </c>
      <c r="II162" s="48">
        <f t="shared" si="667"/>
        <v>0</v>
      </c>
      <c r="IJ162" s="48">
        <f t="shared" si="667"/>
        <v>0</v>
      </c>
      <c r="IK162" s="48">
        <f t="shared" si="667"/>
        <v>0</v>
      </c>
      <c r="IL162" s="48">
        <f t="shared" si="667"/>
        <v>0</v>
      </c>
      <c r="IM162" s="48">
        <f t="shared" si="667"/>
        <v>0</v>
      </c>
      <c r="IN162" s="48">
        <f t="shared" si="667"/>
        <v>0</v>
      </c>
      <c r="IO162" s="48">
        <f t="shared" si="668"/>
        <v>0</v>
      </c>
      <c r="IP162" s="48">
        <f t="shared" si="668"/>
        <v>0</v>
      </c>
      <c r="IQ162" s="48">
        <f t="shared" si="668"/>
        <v>0</v>
      </c>
      <c r="IR162" s="48">
        <f t="shared" si="668"/>
        <v>0</v>
      </c>
      <c r="IS162" s="48">
        <f t="shared" si="668"/>
        <v>0</v>
      </c>
      <c r="IT162" s="48">
        <f t="shared" si="668"/>
        <v>0</v>
      </c>
      <c r="IU162" s="48">
        <f t="shared" si="668"/>
        <v>0</v>
      </c>
      <c r="IV162" s="48">
        <f t="shared" si="668"/>
        <v>0</v>
      </c>
      <c r="IW162" s="48">
        <f t="shared" si="668"/>
        <v>0</v>
      </c>
      <c r="IX162" s="48">
        <f t="shared" si="668"/>
        <v>0</v>
      </c>
      <c r="IY162" s="48">
        <f t="shared" si="669"/>
        <v>0</v>
      </c>
      <c r="IZ162" s="48">
        <f t="shared" si="669"/>
        <v>0</v>
      </c>
      <c r="JA162" s="48">
        <f t="shared" si="669"/>
        <v>0</v>
      </c>
      <c r="JB162" s="48">
        <f t="shared" si="669"/>
        <v>0</v>
      </c>
      <c r="JC162" s="48">
        <f t="shared" si="669"/>
        <v>0</v>
      </c>
      <c r="JD162" s="48">
        <f t="shared" si="669"/>
        <v>0</v>
      </c>
      <c r="JE162" s="48">
        <f t="shared" si="669"/>
        <v>0</v>
      </c>
      <c r="JF162" s="48">
        <f t="shared" si="669"/>
        <v>0</v>
      </c>
      <c r="JG162" s="48">
        <f t="shared" si="669"/>
        <v>0</v>
      </c>
      <c r="JH162" s="48">
        <f t="shared" si="669"/>
        <v>0</v>
      </c>
      <c r="JI162" s="48">
        <f t="shared" si="670"/>
        <v>0</v>
      </c>
      <c r="JJ162" s="48">
        <f t="shared" si="670"/>
        <v>0</v>
      </c>
      <c r="JK162" s="48">
        <f t="shared" si="670"/>
        <v>0</v>
      </c>
      <c r="JL162" s="48">
        <f t="shared" si="670"/>
        <v>0</v>
      </c>
      <c r="JM162" s="48">
        <f t="shared" si="670"/>
        <v>0</v>
      </c>
      <c r="JN162" s="48">
        <f t="shared" si="670"/>
        <v>0</v>
      </c>
      <c r="JO162" s="48">
        <f t="shared" si="670"/>
        <v>0</v>
      </c>
      <c r="JP162" s="48">
        <f t="shared" si="670"/>
        <v>0</v>
      </c>
      <c r="JQ162" s="48">
        <f t="shared" si="670"/>
        <v>0</v>
      </c>
      <c r="JR162" s="48">
        <f t="shared" si="670"/>
        <v>0</v>
      </c>
      <c r="JS162" s="48">
        <f t="shared" si="671"/>
        <v>0</v>
      </c>
      <c r="JT162" s="48">
        <f t="shared" si="671"/>
        <v>0</v>
      </c>
      <c r="JU162" s="48">
        <f t="shared" si="671"/>
        <v>0</v>
      </c>
      <c r="JV162" s="48">
        <f t="shared" si="671"/>
        <v>0</v>
      </c>
      <c r="JW162" s="48">
        <f t="shared" si="671"/>
        <v>0</v>
      </c>
      <c r="JX162" s="48">
        <f t="shared" si="671"/>
        <v>0</v>
      </c>
      <c r="JY162" s="48">
        <f t="shared" si="671"/>
        <v>0</v>
      </c>
      <c r="JZ162" s="48">
        <f t="shared" si="671"/>
        <v>0</v>
      </c>
      <c r="KA162" s="48">
        <f t="shared" si="671"/>
        <v>0</v>
      </c>
      <c r="KB162" s="48">
        <f t="shared" si="671"/>
        <v>0</v>
      </c>
      <c r="KC162" s="48">
        <f t="shared" si="672"/>
        <v>0</v>
      </c>
      <c r="KD162" s="48">
        <f t="shared" si="672"/>
        <v>0</v>
      </c>
      <c r="KE162" s="48">
        <f t="shared" si="672"/>
        <v>0</v>
      </c>
      <c r="KF162" s="48">
        <f t="shared" si="672"/>
        <v>0</v>
      </c>
      <c r="KG162" s="48">
        <f t="shared" si="672"/>
        <v>0</v>
      </c>
      <c r="KH162" s="48">
        <f t="shared" si="672"/>
        <v>0</v>
      </c>
      <c r="KI162" s="48">
        <f t="shared" si="672"/>
        <v>0</v>
      </c>
      <c r="KJ162" s="48">
        <f t="shared" si="672"/>
        <v>0</v>
      </c>
      <c r="KK162" s="48">
        <f t="shared" si="672"/>
        <v>0</v>
      </c>
      <c r="KL162" s="48">
        <f t="shared" si="672"/>
        <v>0</v>
      </c>
      <c r="KM162" s="48">
        <f t="shared" si="673"/>
        <v>0</v>
      </c>
      <c r="KN162" s="48">
        <f t="shared" si="673"/>
        <v>0</v>
      </c>
      <c r="KO162" s="48">
        <f t="shared" si="673"/>
        <v>0</v>
      </c>
      <c r="KP162" s="48">
        <f t="shared" si="673"/>
        <v>0</v>
      </c>
      <c r="KQ162" s="48">
        <f t="shared" si="673"/>
        <v>0</v>
      </c>
      <c r="KR162" s="48">
        <f t="shared" si="673"/>
        <v>0</v>
      </c>
      <c r="KS162" s="48">
        <f t="shared" si="673"/>
        <v>0</v>
      </c>
      <c r="KT162" s="48">
        <f t="shared" si="673"/>
        <v>0</v>
      </c>
      <c r="KU162" s="48">
        <f t="shared" si="673"/>
        <v>0</v>
      </c>
      <c r="KV162" s="48">
        <f t="shared" si="673"/>
        <v>0</v>
      </c>
      <c r="KW162" s="48">
        <f t="shared" si="674"/>
        <v>0</v>
      </c>
      <c r="KX162" s="48">
        <f t="shared" si="674"/>
        <v>0</v>
      </c>
      <c r="KY162" s="48">
        <f t="shared" si="674"/>
        <v>0</v>
      </c>
      <c r="KZ162" s="48">
        <f t="shared" si="674"/>
        <v>0</v>
      </c>
      <c r="LA162" s="48">
        <f t="shared" si="674"/>
        <v>0</v>
      </c>
      <c r="LB162" s="48">
        <f t="shared" si="674"/>
        <v>0</v>
      </c>
      <c r="LC162" s="48">
        <f t="shared" si="674"/>
        <v>0</v>
      </c>
      <c r="LD162" s="48">
        <f t="shared" si="674"/>
        <v>0</v>
      </c>
      <c r="LE162" s="48">
        <f t="shared" si="674"/>
        <v>0</v>
      </c>
      <c r="LF162" s="48">
        <f t="shared" si="674"/>
        <v>0</v>
      </c>
      <c r="LG162" s="48">
        <f t="shared" si="675"/>
        <v>0</v>
      </c>
      <c r="LH162" s="48">
        <f t="shared" si="675"/>
        <v>0</v>
      </c>
      <c r="LI162" s="48">
        <f t="shared" si="675"/>
        <v>0</v>
      </c>
      <c r="LJ162" s="48">
        <f t="shared" si="675"/>
        <v>0</v>
      </c>
      <c r="LK162" s="48">
        <f t="shared" si="675"/>
        <v>0</v>
      </c>
      <c r="LL162" s="48">
        <f t="shared" si="675"/>
        <v>0</v>
      </c>
      <c r="LM162" s="48">
        <f t="shared" si="675"/>
        <v>0</v>
      </c>
      <c r="LN162" s="48">
        <f t="shared" si="675"/>
        <v>0</v>
      </c>
      <c r="LO162" s="48">
        <f t="shared" si="675"/>
        <v>0</v>
      </c>
      <c r="LP162" s="48">
        <f t="shared" si="675"/>
        <v>0</v>
      </c>
      <c r="LQ162" s="48">
        <f t="shared" si="676"/>
        <v>0</v>
      </c>
      <c r="LR162" s="48">
        <f t="shared" si="676"/>
        <v>0</v>
      </c>
      <c r="LS162" s="48">
        <f t="shared" si="676"/>
        <v>0</v>
      </c>
      <c r="LT162" s="48">
        <f t="shared" si="676"/>
        <v>0</v>
      </c>
      <c r="LU162" s="48">
        <f t="shared" si="676"/>
        <v>0</v>
      </c>
      <c r="LV162" s="48">
        <f t="shared" si="676"/>
        <v>0</v>
      </c>
      <c r="LW162" s="48">
        <f t="shared" si="676"/>
        <v>0</v>
      </c>
      <c r="LX162" s="48">
        <f t="shared" si="676"/>
        <v>0</v>
      </c>
      <c r="LY162" s="48">
        <f t="shared" si="676"/>
        <v>0</v>
      </c>
      <c r="LZ162" s="48">
        <f t="shared" si="676"/>
        <v>0</v>
      </c>
      <c r="MA162" s="48">
        <f t="shared" si="677"/>
        <v>0</v>
      </c>
      <c r="MB162" s="48">
        <f t="shared" si="677"/>
        <v>0</v>
      </c>
      <c r="MC162" s="48">
        <f t="shared" si="677"/>
        <v>0</v>
      </c>
      <c r="MD162" s="48">
        <f t="shared" si="677"/>
        <v>0</v>
      </c>
      <c r="ME162" s="48">
        <f t="shared" si="677"/>
        <v>0</v>
      </c>
      <c r="MF162" s="48">
        <f t="shared" si="677"/>
        <v>0</v>
      </c>
      <c r="MG162" s="48">
        <f t="shared" si="677"/>
        <v>0</v>
      </c>
      <c r="MH162" s="48">
        <f t="shared" si="677"/>
        <v>0</v>
      </c>
      <c r="MI162" s="48">
        <f t="shared" si="677"/>
        <v>0</v>
      </c>
      <c r="MJ162" s="48">
        <f t="shared" si="677"/>
        <v>0</v>
      </c>
      <c r="MK162" s="48">
        <f t="shared" si="678"/>
        <v>0</v>
      </c>
      <c r="ML162" s="48">
        <f t="shared" si="678"/>
        <v>0</v>
      </c>
      <c r="MM162" s="48">
        <f t="shared" si="678"/>
        <v>0</v>
      </c>
      <c r="MN162" s="48">
        <f t="shared" si="678"/>
        <v>0</v>
      </c>
      <c r="MO162" s="48">
        <f t="shared" si="678"/>
        <v>0</v>
      </c>
      <c r="MP162" s="48">
        <f t="shared" si="678"/>
        <v>0</v>
      </c>
      <c r="MQ162" s="48">
        <f t="shared" si="678"/>
        <v>0</v>
      </c>
      <c r="MR162" s="48">
        <f t="shared" si="678"/>
        <v>0</v>
      </c>
      <c r="MS162" s="48">
        <f t="shared" si="678"/>
        <v>0</v>
      </c>
      <c r="MT162" s="48">
        <f t="shared" si="678"/>
        <v>0</v>
      </c>
      <c r="MU162" s="48">
        <f t="shared" si="679"/>
        <v>0</v>
      </c>
      <c r="MV162" s="48">
        <f t="shared" si="679"/>
        <v>0</v>
      </c>
      <c r="MW162" s="48">
        <f t="shared" si="679"/>
        <v>0</v>
      </c>
      <c r="MX162" s="48">
        <f t="shared" si="679"/>
        <v>0</v>
      </c>
      <c r="MY162" s="48">
        <f t="shared" si="679"/>
        <v>0</v>
      </c>
      <c r="MZ162" s="48">
        <f t="shared" si="679"/>
        <v>0</v>
      </c>
      <c r="NA162" s="48">
        <f t="shared" si="679"/>
        <v>0</v>
      </c>
      <c r="NB162" s="48">
        <f t="shared" si="679"/>
        <v>0</v>
      </c>
      <c r="NC162" s="48">
        <f t="shared" si="679"/>
        <v>0</v>
      </c>
      <c r="ND162" s="48">
        <f t="shared" si="679"/>
        <v>0</v>
      </c>
      <c r="NE162" s="48">
        <f t="shared" si="680"/>
        <v>0</v>
      </c>
      <c r="NF162" s="48">
        <f t="shared" si="680"/>
        <v>0</v>
      </c>
      <c r="NG162" s="48">
        <f t="shared" si="680"/>
        <v>0</v>
      </c>
      <c r="NH162" s="48">
        <f t="shared" si="680"/>
        <v>0</v>
      </c>
      <c r="NI162" s="48">
        <f t="shared" si="680"/>
        <v>0</v>
      </c>
      <c r="NJ162" s="48">
        <f t="shared" si="680"/>
        <v>0</v>
      </c>
      <c r="NK162" s="48">
        <f t="shared" si="680"/>
        <v>0</v>
      </c>
      <c r="NL162" s="48">
        <f t="shared" si="680"/>
        <v>0</v>
      </c>
      <c r="NM162" s="48">
        <f t="shared" si="680"/>
        <v>0</v>
      </c>
      <c r="NN162" s="48">
        <f t="shared" si="680"/>
        <v>0</v>
      </c>
      <c r="NO162" s="48">
        <f t="shared" si="681"/>
        <v>0</v>
      </c>
      <c r="NP162" s="48">
        <f t="shared" si="681"/>
        <v>0</v>
      </c>
      <c r="NQ162" s="48">
        <f t="shared" si="681"/>
        <v>0</v>
      </c>
      <c r="NR162" s="48">
        <f t="shared" si="681"/>
        <v>0</v>
      </c>
      <c r="NS162" s="48">
        <f t="shared" si="681"/>
        <v>0</v>
      </c>
      <c r="NT162" s="48">
        <f t="shared" si="681"/>
        <v>0</v>
      </c>
      <c r="NU162" s="48">
        <f t="shared" si="681"/>
        <v>0</v>
      </c>
      <c r="NV162" s="48">
        <f t="shared" si="681"/>
        <v>0</v>
      </c>
      <c r="NW162" s="48">
        <f t="shared" si="681"/>
        <v>0</v>
      </c>
      <c r="NX162" s="48">
        <f t="shared" si="681"/>
        <v>4.4751983576649488E-5</v>
      </c>
      <c r="NY162" s="48">
        <f t="shared" si="682"/>
        <v>1.1151658490373781E-4</v>
      </c>
      <c r="NZ162" s="48">
        <f t="shared" si="682"/>
        <v>2.5595687974807398E-4</v>
      </c>
      <c r="OA162" s="48">
        <f t="shared" si="682"/>
        <v>5.8604981628922268E-4</v>
      </c>
      <c r="OB162" s="48">
        <f t="shared" si="682"/>
        <v>1.3658629589843377E-3</v>
      </c>
      <c r="OC162" s="48">
        <f t="shared" si="682"/>
        <v>3.2093238342923826E-3</v>
      </c>
      <c r="OD162" s="48">
        <f t="shared" si="682"/>
        <v>7.8504339864859992E-3</v>
      </c>
      <c r="OE162" s="48">
        <f t="shared" si="682"/>
        <v>1.2976985830460603E-2</v>
      </c>
      <c r="OF162" s="48">
        <f t="shared" si="682"/>
        <v>6.7154609757989992E-3</v>
      </c>
      <c r="OG162" s="48">
        <f t="shared" si="682"/>
        <v>0</v>
      </c>
      <c r="OH162" s="48">
        <f t="shared" si="682"/>
        <v>0</v>
      </c>
      <c r="OI162" s="48">
        <f t="shared" si="683"/>
        <v>0</v>
      </c>
      <c r="OJ162" s="48">
        <f t="shared" si="683"/>
        <v>0</v>
      </c>
      <c r="OK162" s="48">
        <f t="shared" si="683"/>
        <v>0</v>
      </c>
      <c r="OL162" s="48">
        <f t="shared" si="683"/>
        <v>0</v>
      </c>
      <c r="OM162" s="48">
        <f t="shared" si="683"/>
        <v>0</v>
      </c>
      <c r="ON162" s="48">
        <f t="shared" si="683"/>
        <v>0</v>
      </c>
      <c r="OO162" s="48">
        <f t="shared" si="683"/>
        <v>0</v>
      </c>
      <c r="OP162" s="48">
        <f t="shared" si="683"/>
        <v>0</v>
      </c>
      <c r="OQ162" s="48">
        <f t="shared" si="683"/>
        <v>0</v>
      </c>
      <c r="OR162" s="48">
        <f t="shared" si="683"/>
        <v>0</v>
      </c>
      <c r="OS162" s="48">
        <f t="shared" si="684"/>
        <v>0</v>
      </c>
      <c r="OT162" s="48">
        <f t="shared" si="684"/>
        <v>0</v>
      </c>
      <c r="OU162" s="48">
        <f t="shared" si="684"/>
        <v>0</v>
      </c>
      <c r="OV162" s="48">
        <f t="shared" si="684"/>
        <v>0</v>
      </c>
      <c r="OW162" s="48">
        <f t="shared" si="684"/>
        <v>0</v>
      </c>
      <c r="OX162" s="48">
        <f t="shared" si="684"/>
        <v>0</v>
      </c>
      <c r="OY162" s="48">
        <f t="shared" si="684"/>
        <v>0</v>
      </c>
      <c r="OZ162" s="48">
        <f t="shared" si="684"/>
        <v>0</v>
      </c>
      <c r="PA162" s="48">
        <f t="shared" si="684"/>
        <v>0</v>
      </c>
      <c r="PB162" s="48">
        <f t="shared" si="684"/>
        <v>0</v>
      </c>
      <c r="PC162" s="48">
        <f t="shared" si="685"/>
        <v>0</v>
      </c>
      <c r="PD162" s="48">
        <f t="shared" si="685"/>
        <v>0</v>
      </c>
      <c r="PE162" s="48">
        <f t="shared" si="685"/>
        <v>0</v>
      </c>
      <c r="PF162" s="48">
        <f t="shared" si="685"/>
        <v>0</v>
      </c>
      <c r="PG162" s="48">
        <f t="shared" si="685"/>
        <v>0</v>
      </c>
      <c r="PH162" s="48">
        <f t="shared" si="685"/>
        <v>0</v>
      </c>
      <c r="PI162" s="48">
        <f t="shared" si="685"/>
        <v>0</v>
      </c>
      <c r="PJ162" s="48">
        <f t="shared" si="685"/>
        <v>0</v>
      </c>
      <c r="PK162" s="48">
        <f t="shared" si="685"/>
        <v>0</v>
      </c>
      <c r="PL162" s="48">
        <f t="shared" si="685"/>
        <v>0</v>
      </c>
      <c r="PM162" s="48">
        <f t="shared" si="685"/>
        <v>0</v>
      </c>
      <c r="PN162" s="48">
        <f t="shared" si="685"/>
        <v>0</v>
      </c>
    </row>
    <row r="163" spans="1:430" x14ac:dyDescent="0.3">
      <c r="A163" s="67">
        <f>A162+Escenario1!$D$15</f>
        <v>185</v>
      </c>
      <c r="B163" s="20">
        <f>IF(HX40&lt;0,0,Escenario1!HX40)</f>
        <v>21.176486247845556</v>
      </c>
      <c r="C163" s="20">
        <f t="shared" si="558"/>
        <v>2.0986005525818148</v>
      </c>
      <c r="D163" s="20">
        <f t="shared" si="552"/>
        <v>6.3529458743536669</v>
      </c>
      <c r="E163" s="20">
        <f>ROUND(IF($A163=0,0,$D163+E162-IF($A162=0,0,L162*($A163-$A162)*0.06)),4)</f>
        <v>16.3992</v>
      </c>
      <c r="F163" s="11" cm="1">
        <f t="array" ref="F163">INDEX($A$71:$A$75,MATCH(E163,$B$71:$B$75,1))+(E163-INDEX($B$71:$B$75,MATCH(E163,$B$71:$B$75,1)))*(INDEX($A$71:$A$75,MATCH(E163,$B$71:$B$75,1)+IF(E163&gt;MAX($B$71:$B$75),0,1))-INDEX($A$71:$A$75,MATCH(E163,$B$71:$B$75,1)+IF(E163&gt;MAX($B$71:$B$75),1,0)))/(INDEX($B$71:$B$75,MATCH(E163,$B$71:$B$75,1)+IF(E163&gt;MAX($B$71:$B$75),0,1))-INDEX($B$71:$B$75,MATCH(E163,$B$71:$B$75,1)+IF(E163&gt;MAX($B$71:$B$75),-1,0)))</f>
        <v>0.16399200000000003</v>
      </c>
      <c r="G163" s="59">
        <f t="shared" si="553"/>
        <v>20.603765049702218</v>
      </c>
      <c r="H163" s="59">
        <f t="shared" si="554"/>
        <v>0</v>
      </c>
      <c r="I163" s="59">
        <f t="shared" si="555"/>
        <v>0</v>
      </c>
      <c r="J163" s="20">
        <f t="shared" si="556"/>
        <v>20.603765049702218</v>
      </c>
      <c r="K163" s="20">
        <f>IF(OR($H$79&lt;=0,F163-$H$79&lt;=0),0,2/3*(0.602+0.0832*(F163-$H$79)/$H$79)*$I$79*SQRT(2*9.81)*(F163-$H$79+0.0012)^(3/2))*1000</f>
        <v>0</v>
      </c>
      <c r="L163" s="20">
        <f>IF((G163+H163+I163+K163)*($A164-$A163)*0.06&gt;E163,E163/($A164-$A163)/0.06,G163+H163+I163+K163)</f>
        <v>20.603765049702218</v>
      </c>
      <c r="M163" s="20">
        <f>IF(COUNT($A$126:$A163)&lt;MATCH($E$84,L$126:L$585,0),"",ROUND(L163,2))</f>
        <v>20.6</v>
      </c>
      <c r="N163" s="20">
        <f>IF($A163=0,0,$D163+N162-IF($A162=0,0,R162*($A163-$A162)*0.06))</f>
        <v>231.48994921042183</v>
      </c>
      <c r="O163" s="11" cm="1">
        <f t="array" ref="O163">INDEX($A$71:$A$75,MATCH(N163,$B$71:$B$75,1))+(N163-INDEX($B$71:$B$75,MATCH(N163,$B$71:$B$75,1)))*(INDEX($A$71:$A$75,MATCH(N163,$B$71:$B$75,1)+1)-INDEX($A$71:$A$75,MATCH(N163,$B$71:$B$75,1)))/(INDEX($B$71:$B$75,MATCH(N163,$B$71:$B$75,1)+1)-INDEX($B$71:$B$75,MATCH(N163,$B$71:$B$75,1)))</f>
        <v>2.3148994921042183</v>
      </c>
      <c r="P163" s="20" cm="1">
        <f t="array" ref="P163">INDEX(Curva_vortex[Caudal (L/s)],MATCH(O163,Curva_vortex[Altura lamina de agua H (m)],1))+(O163-INDEX(Curva_vortex[Altura lamina de agua H (m)],MATCH(O163,Curva_vortex[Altura lamina de agua H (m)],1)))*(INDEX(Curva_vortex[Caudal (L/s)],MATCH(O163,Curva_vortex[Altura lamina de agua H (m)],1)+IF(O163&gt;MAX(Curva_vortex[Altura lamina de agua H (m)]),0,1))-INDEX(Curva_vortex[Caudal (L/s)],MATCH(O163,Curva_vortex[Altura lamina de agua H (m)],1)+IF(O163&gt;MAX(Curva_vortex[Altura lamina de agua H (m)]),-1,0)))/(INDEX(Curva_vortex[Altura lamina de agua H (m)],MATCH(O163,Curva_vortex[Altura lamina de agua H (m)],1)+IF(O163&gt;MAX(Curva_vortex[Altura lamina de agua H (m)]),0,1))-INDEX(Curva_vortex[Altura lamina de agua H (m)],MATCH(O163,Curva_vortex[Altura lamina de agua H (m)],1)+IF(O163&gt;MAX(Curva_vortex[Altura lamina de agua H (m)]),-1,0)))</f>
        <v>23.148994921042181</v>
      </c>
      <c r="Q163" s="20">
        <f t="shared" si="557"/>
        <v>0</v>
      </c>
      <c r="R163" s="20" cm="1">
        <f t="array" ref="R163">INDEX(Curva_vortex[Caudal (L/s)],MATCH(O163,Curva_vortex[Altura lamina de agua H (m)],1))+(O163-INDEX(Curva_vortex[Altura lamina de agua H (m)],MATCH(O163,Curva_vortex[Altura lamina de agua H (m)],1)))*(INDEX(Curva_vortex[Caudal (L/s)],MATCH(O163,Curva_vortex[Altura lamina de agua H (m)],1)+IF(O163&gt;MAX(Curva_vortex[Altura lamina de agua H (m)]),0,1))-INDEX(Curva_vortex[Caudal (L/s)],MATCH(O163,Curva_vortex[Altura lamina de agua H (m)],1)+IF(O163&gt;MAX(Curva_vortex[Altura lamina de agua H (m)]),-1,0)))/(INDEX(Curva_vortex[Altura lamina de agua H (m)],MATCH(O163,Curva_vortex[Altura lamina de agua H (m)],1)+IF(O163&gt;MAX(Curva_vortex[Altura lamina de agua H (m)]),0,1))-INDEX(Curva_vortex[Altura lamina de agua H (m)],MATCH(O163,Curva_vortex[Altura lamina de agua H (m)],1)+IF(O163&gt;MAX(Curva_vortex[Altura lamina de agua H (m)]),-1,0)))+Q163</f>
        <v>23.148994921042181</v>
      </c>
      <c r="S163" s="20">
        <f>IF(COUNT($A$126:$A163)&lt;MATCH($E$117,R$126:R$585,0),"",ROUND(R163,2))</f>
        <v>23.15</v>
      </c>
      <c r="W163" s="46">
        <v>160</v>
      </c>
      <c r="X163" s="49">
        <f t="shared" si="564"/>
        <v>800</v>
      </c>
      <c r="Y163" s="52" t="str">
        <f t="shared" ref="Y163:Y194" si="686">IF((X163)/C$59&gt;5,"",(X163)/$C$59)</f>
        <v/>
      </c>
      <c r="Z163" s="63">
        <f t="shared" ref="Z163:Z194" si="687">IF($E$59*IF((X163)/C$59&gt;5,0,IF(Y163&lt;=1,5.60277*Y163^5-16.1238*Y163^4+13.865*Y163^3-3.00293*Y163^2+0.657237*Y163,IF(Y163&gt;=1.8,-0.003218*Y163^5+0.0654895*Y163^4-0.539858*Y163^3+2.26576*Y163^2-4.87709*Y163+4.34827,0.3645833*Y163^6-3.832532*Y163^5+15.78165*Y163^4-31.75999*Y163^3+31.54504*Y163^2-13.92499*Y163+2.825187)))&lt;0,0,E$59*IF((X163)/$C$59&gt;5,0,IF(Y163&lt;=1,5.60277*Y163^5-16.1238*Y163^4+13.865*Y163^3-3.00293*Y163^2+0.657237*Y163,IF(Y163&gt;=1.8,-0.003218*Y163^5+0.0654895*Y163^4-0.539858*Y163^3+2.26576*Y163^2-4.87709*Y163+4.34827,0.3645833*Y163^6-3.832532*Y163^5+15.78165*Y163^4-31.75999*Y163^3+31.54504*Y163^2-13.92499*Y163+2.825187))))</f>
        <v>0</v>
      </c>
      <c r="AA163" s="50">
        <f t="shared" si="608"/>
        <v>0</v>
      </c>
      <c r="AB163" s="50">
        <v>0</v>
      </c>
      <c r="AC163" s="62">
        <f t="shared" si="565"/>
        <v>211.7758949671387</v>
      </c>
      <c r="AD163" s="54"/>
      <c r="AE163" s="46">
        <v>161</v>
      </c>
      <c r="AF163" s="51">
        <f t="shared" ref="AF163:AF195" si="688">Z163</f>
        <v>0</v>
      </c>
      <c r="AG163" s="51">
        <f t="shared" si="648"/>
        <v>0</v>
      </c>
      <c r="AH163" s="51">
        <f t="shared" si="648"/>
        <v>0</v>
      </c>
      <c r="AI163" s="51">
        <f t="shared" si="648"/>
        <v>0</v>
      </c>
      <c r="AJ163" s="51">
        <f t="shared" si="648"/>
        <v>0</v>
      </c>
      <c r="AK163" s="51">
        <f t="shared" si="648"/>
        <v>0</v>
      </c>
      <c r="AL163" s="51">
        <f t="shared" si="648"/>
        <v>0</v>
      </c>
      <c r="AM163" s="51">
        <f t="shared" si="648"/>
        <v>0</v>
      </c>
      <c r="AN163" s="51">
        <f t="shared" si="648"/>
        <v>0</v>
      </c>
      <c r="AO163" s="51">
        <f t="shared" si="648"/>
        <v>0</v>
      </c>
      <c r="AP163" s="51">
        <f t="shared" si="648"/>
        <v>0</v>
      </c>
      <c r="AQ163" s="51">
        <f t="shared" si="649"/>
        <v>0</v>
      </c>
      <c r="AR163" s="51">
        <f t="shared" si="649"/>
        <v>0</v>
      </c>
      <c r="AS163" s="51">
        <f t="shared" si="649"/>
        <v>0</v>
      </c>
      <c r="AT163" s="51">
        <f t="shared" si="649"/>
        <v>0</v>
      </c>
      <c r="AU163" s="51">
        <f t="shared" si="649"/>
        <v>0</v>
      </c>
      <c r="AV163" s="51">
        <f t="shared" si="649"/>
        <v>0</v>
      </c>
      <c r="AW163" s="51">
        <f t="shared" si="649"/>
        <v>0</v>
      </c>
      <c r="AX163" s="51">
        <f t="shared" si="649"/>
        <v>0</v>
      </c>
      <c r="AY163" s="51">
        <f t="shared" si="649"/>
        <v>0</v>
      </c>
      <c r="AZ163" s="51">
        <f t="shared" si="649"/>
        <v>0</v>
      </c>
      <c r="BA163" s="51">
        <f t="shared" si="650"/>
        <v>0</v>
      </c>
      <c r="BB163" s="51">
        <f t="shared" si="650"/>
        <v>0</v>
      </c>
      <c r="BC163" s="51">
        <f t="shared" si="650"/>
        <v>0</v>
      </c>
      <c r="BD163" s="51">
        <f t="shared" si="650"/>
        <v>0</v>
      </c>
      <c r="BE163" s="51">
        <f t="shared" si="650"/>
        <v>0</v>
      </c>
      <c r="BF163" s="51">
        <f t="shared" si="650"/>
        <v>0</v>
      </c>
      <c r="BG163" s="51">
        <f t="shared" si="650"/>
        <v>0</v>
      </c>
      <c r="BH163" s="51">
        <f t="shared" si="650"/>
        <v>0</v>
      </c>
      <c r="BI163" s="51">
        <f t="shared" si="650"/>
        <v>0</v>
      </c>
      <c r="BJ163" s="51">
        <f t="shared" si="650"/>
        <v>0</v>
      </c>
      <c r="BK163" s="51">
        <f t="shared" si="651"/>
        <v>0</v>
      </c>
      <c r="BL163" s="51">
        <f t="shared" si="651"/>
        <v>0</v>
      </c>
      <c r="BM163" s="51">
        <f t="shared" si="651"/>
        <v>0</v>
      </c>
      <c r="BN163" s="51">
        <f t="shared" si="651"/>
        <v>0</v>
      </c>
      <c r="BO163" s="51">
        <f t="shared" si="651"/>
        <v>0</v>
      </c>
      <c r="BP163" s="51">
        <f t="shared" si="651"/>
        <v>0</v>
      </c>
      <c r="BQ163" s="51">
        <f t="shared" si="651"/>
        <v>0</v>
      </c>
      <c r="BR163" s="51">
        <f t="shared" si="651"/>
        <v>0</v>
      </c>
      <c r="BS163" s="51">
        <f t="shared" si="651"/>
        <v>0</v>
      </c>
      <c r="BT163" s="51">
        <f t="shared" si="651"/>
        <v>0</v>
      </c>
      <c r="BU163" s="51">
        <f t="shared" si="652"/>
        <v>0</v>
      </c>
      <c r="BV163" s="51">
        <f t="shared" si="652"/>
        <v>0</v>
      </c>
      <c r="BW163" s="51">
        <f t="shared" si="652"/>
        <v>0</v>
      </c>
      <c r="BX163" s="51">
        <f t="shared" si="652"/>
        <v>0</v>
      </c>
      <c r="BY163" s="51">
        <f t="shared" si="652"/>
        <v>0</v>
      </c>
      <c r="BZ163" s="51">
        <f t="shared" si="652"/>
        <v>0</v>
      </c>
      <c r="CA163" s="51">
        <f t="shared" si="652"/>
        <v>0</v>
      </c>
      <c r="CB163" s="51">
        <f t="shared" si="652"/>
        <v>0</v>
      </c>
      <c r="CC163" s="51">
        <f t="shared" si="652"/>
        <v>0</v>
      </c>
      <c r="CD163" s="51">
        <f t="shared" si="652"/>
        <v>0</v>
      </c>
      <c r="CE163" s="51">
        <f t="shared" si="653"/>
        <v>0</v>
      </c>
      <c r="CF163" s="51">
        <f t="shared" si="653"/>
        <v>0</v>
      </c>
      <c r="CG163" s="51">
        <f t="shared" si="653"/>
        <v>0</v>
      </c>
      <c r="CH163" s="51">
        <f t="shared" si="653"/>
        <v>0</v>
      </c>
      <c r="CI163" s="51">
        <f t="shared" si="653"/>
        <v>0</v>
      </c>
      <c r="CJ163" s="51">
        <f t="shared" si="653"/>
        <v>0</v>
      </c>
      <c r="CK163" s="51">
        <f t="shared" si="653"/>
        <v>0</v>
      </c>
      <c r="CL163" s="51">
        <f t="shared" si="653"/>
        <v>0</v>
      </c>
      <c r="CM163" s="51">
        <f t="shared" si="653"/>
        <v>0</v>
      </c>
      <c r="CN163" s="51">
        <f t="shared" si="653"/>
        <v>0</v>
      </c>
      <c r="CO163" s="51">
        <f t="shared" si="654"/>
        <v>0</v>
      </c>
      <c r="CP163" s="51">
        <f t="shared" si="654"/>
        <v>0</v>
      </c>
      <c r="CQ163" s="51">
        <f t="shared" si="654"/>
        <v>0</v>
      </c>
      <c r="CR163" s="51">
        <f t="shared" si="654"/>
        <v>0</v>
      </c>
      <c r="CS163" s="51">
        <f t="shared" si="654"/>
        <v>0</v>
      </c>
      <c r="CT163" s="51">
        <f t="shared" si="654"/>
        <v>0</v>
      </c>
      <c r="CU163" s="51">
        <f t="shared" si="654"/>
        <v>0</v>
      </c>
      <c r="CV163" s="51">
        <f t="shared" si="654"/>
        <v>0</v>
      </c>
      <c r="CW163" s="51">
        <f t="shared" si="654"/>
        <v>0</v>
      </c>
      <c r="CX163" s="51">
        <f t="shared" si="654"/>
        <v>0</v>
      </c>
      <c r="CY163" s="51">
        <f t="shared" si="655"/>
        <v>0</v>
      </c>
      <c r="CZ163" s="51">
        <f t="shared" si="655"/>
        <v>0</v>
      </c>
      <c r="DA163" s="51">
        <f t="shared" si="655"/>
        <v>0</v>
      </c>
      <c r="DB163" s="51">
        <f t="shared" si="655"/>
        <v>0</v>
      </c>
      <c r="DC163" s="51">
        <f t="shared" si="655"/>
        <v>0</v>
      </c>
      <c r="DD163" s="51">
        <f t="shared" si="655"/>
        <v>0</v>
      </c>
      <c r="DE163" s="51">
        <f t="shared" si="655"/>
        <v>0</v>
      </c>
      <c r="DF163" s="51">
        <f t="shared" si="655"/>
        <v>0</v>
      </c>
      <c r="DG163" s="51">
        <f t="shared" si="655"/>
        <v>0</v>
      </c>
      <c r="DH163" s="51">
        <f t="shared" si="655"/>
        <v>0</v>
      </c>
      <c r="DI163" s="51">
        <f t="shared" si="656"/>
        <v>0</v>
      </c>
      <c r="DJ163" s="51">
        <f t="shared" si="656"/>
        <v>0</v>
      </c>
      <c r="DK163" s="51">
        <f t="shared" si="656"/>
        <v>0</v>
      </c>
      <c r="DL163" s="51">
        <f t="shared" si="656"/>
        <v>0</v>
      </c>
      <c r="DM163" s="51">
        <f t="shared" si="656"/>
        <v>0</v>
      </c>
      <c r="DN163" s="51">
        <f t="shared" si="656"/>
        <v>0</v>
      </c>
      <c r="DO163" s="51">
        <f t="shared" si="656"/>
        <v>0</v>
      </c>
      <c r="DP163" s="51">
        <f t="shared" si="656"/>
        <v>0</v>
      </c>
      <c r="DQ163" s="51">
        <f t="shared" si="656"/>
        <v>0</v>
      </c>
      <c r="DR163" s="51">
        <f t="shared" si="656"/>
        <v>0</v>
      </c>
      <c r="DS163" s="51">
        <f t="shared" si="657"/>
        <v>0</v>
      </c>
      <c r="DT163" s="51">
        <f t="shared" si="657"/>
        <v>0</v>
      </c>
      <c r="DU163" s="51">
        <f t="shared" si="657"/>
        <v>0</v>
      </c>
      <c r="DV163" s="51">
        <f t="shared" si="657"/>
        <v>0</v>
      </c>
      <c r="DW163" s="51">
        <f t="shared" si="657"/>
        <v>0</v>
      </c>
      <c r="DX163" s="51">
        <f t="shared" si="657"/>
        <v>0</v>
      </c>
      <c r="DY163" s="51">
        <f t="shared" si="657"/>
        <v>0</v>
      </c>
      <c r="DZ163" s="51">
        <f t="shared" si="657"/>
        <v>0</v>
      </c>
      <c r="EA163" s="51">
        <f t="shared" si="657"/>
        <v>0</v>
      </c>
      <c r="EB163" s="51">
        <f t="shared" si="657"/>
        <v>0</v>
      </c>
      <c r="EC163" s="51">
        <f t="shared" si="658"/>
        <v>0</v>
      </c>
      <c r="ED163" s="51">
        <f t="shared" si="658"/>
        <v>0</v>
      </c>
      <c r="EE163" s="51">
        <f t="shared" si="658"/>
        <v>0</v>
      </c>
      <c r="EF163" s="51">
        <f t="shared" si="658"/>
        <v>0</v>
      </c>
      <c r="EG163" s="51">
        <f t="shared" si="658"/>
        <v>0</v>
      </c>
      <c r="EH163" s="51">
        <f t="shared" si="658"/>
        <v>0</v>
      </c>
      <c r="EI163" s="51">
        <f t="shared" si="658"/>
        <v>0</v>
      </c>
      <c r="EJ163" s="51">
        <f t="shared" si="658"/>
        <v>0</v>
      </c>
      <c r="EK163" s="51">
        <f t="shared" si="658"/>
        <v>0</v>
      </c>
      <c r="EL163" s="51">
        <f t="shared" si="658"/>
        <v>0</v>
      </c>
      <c r="EM163" s="51">
        <f t="shared" si="659"/>
        <v>0</v>
      </c>
      <c r="EN163" s="51">
        <f t="shared" si="659"/>
        <v>0</v>
      </c>
      <c r="EO163" s="51">
        <f t="shared" si="659"/>
        <v>0</v>
      </c>
      <c r="EP163" s="51">
        <f t="shared" si="659"/>
        <v>0</v>
      </c>
      <c r="EQ163" s="51">
        <f t="shared" si="659"/>
        <v>0</v>
      </c>
      <c r="ER163" s="51">
        <f t="shared" si="659"/>
        <v>0</v>
      </c>
      <c r="ES163" s="51">
        <f t="shared" si="659"/>
        <v>0</v>
      </c>
      <c r="ET163" s="51">
        <f t="shared" si="659"/>
        <v>0</v>
      </c>
      <c r="EU163" s="51">
        <f t="shared" si="659"/>
        <v>0</v>
      </c>
      <c r="EV163" s="51">
        <f t="shared" si="659"/>
        <v>0</v>
      </c>
      <c r="EW163" s="51">
        <f t="shared" si="660"/>
        <v>0</v>
      </c>
      <c r="EX163" s="51">
        <f t="shared" si="660"/>
        <v>0</v>
      </c>
      <c r="EY163" s="51">
        <f t="shared" si="660"/>
        <v>0</v>
      </c>
      <c r="EZ163" s="51">
        <f t="shared" si="660"/>
        <v>0</v>
      </c>
      <c r="FA163" s="51">
        <f t="shared" si="660"/>
        <v>0</v>
      </c>
      <c r="FB163" s="51">
        <f t="shared" si="660"/>
        <v>0</v>
      </c>
      <c r="FC163" s="51">
        <f t="shared" si="660"/>
        <v>0</v>
      </c>
      <c r="FD163" s="51">
        <f t="shared" si="660"/>
        <v>0</v>
      </c>
      <c r="FE163" s="51">
        <f t="shared" si="660"/>
        <v>0</v>
      </c>
      <c r="FF163" s="51">
        <f t="shared" si="660"/>
        <v>0</v>
      </c>
      <c r="FG163" s="51">
        <f t="shared" si="661"/>
        <v>0</v>
      </c>
      <c r="FH163" s="51">
        <f t="shared" si="661"/>
        <v>0</v>
      </c>
      <c r="FI163" s="51">
        <f t="shared" si="661"/>
        <v>0</v>
      </c>
      <c r="FJ163" s="51">
        <f t="shared" si="661"/>
        <v>0</v>
      </c>
      <c r="FK163" s="51">
        <f t="shared" si="661"/>
        <v>0</v>
      </c>
      <c r="FL163" s="51">
        <f t="shared" si="661"/>
        <v>0</v>
      </c>
      <c r="FM163" s="51">
        <f t="shared" si="661"/>
        <v>0</v>
      </c>
      <c r="FN163" s="51">
        <f t="shared" si="661"/>
        <v>0</v>
      </c>
      <c r="FO163" s="51">
        <f t="shared" si="661"/>
        <v>0</v>
      </c>
      <c r="FP163" s="51">
        <f t="shared" si="661"/>
        <v>1.4372901692793086E-5</v>
      </c>
      <c r="FQ163" s="51">
        <f t="shared" si="662"/>
        <v>2.7857067307628778E-5</v>
      </c>
      <c r="FR163" s="51">
        <f t="shared" si="662"/>
        <v>4.1075027703360157E-5</v>
      </c>
      <c r="FS163" s="51">
        <f t="shared" si="662"/>
        <v>5.9699549011322866E-5</v>
      </c>
      <c r="FT163" s="51">
        <f t="shared" si="662"/>
        <v>8.7540741517313391E-5</v>
      </c>
      <c r="FU163" s="51">
        <f t="shared" si="662"/>
        <v>1.2837388479443857E-4</v>
      </c>
      <c r="FV163" s="51">
        <f t="shared" si="662"/>
        <v>1.8776725283595457E-4</v>
      </c>
      <c r="FW163" s="51">
        <f t="shared" si="662"/>
        <v>2.7490993918839258E-4</v>
      </c>
      <c r="FX163" s="51">
        <f t="shared" si="662"/>
        <v>4.0443968208431289E-4</v>
      </c>
      <c r="FY163" s="51">
        <f t="shared" si="662"/>
        <v>5.9827068957529241E-4</v>
      </c>
      <c r="FZ163" s="51">
        <f t="shared" si="662"/>
        <v>8.8742146466493359E-4</v>
      </c>
      <c r="GA163" s="51">
        <f t="shared" si="663"/>
        <v>1.3138426304416823E-3</v>
      </c>
      <c r="GB163" s="51">
        <f t="shared" si="663"/>
        <v>1.9322447552118155E-3</v>
      </c>
      <c r="GC163" s="51">
        <f t="shared" si="663"/>
        <v>2.9578823769679957E-3</v>
      </c>
      <c r="GD163" s="51">
        <f t="shared" si="663"/>
        <v>4.3725776573519236E-3</v>
      </c>
      <c r="GE163" s="51">
        <f t="shared" si="663"/>
        <v>5.6037913669719245E-3</v>
      </c>
      <c r="GF163" s="51">
        <f t="shared" si="663"/>
        <v>6.0067150249743864E-3</v>
      </c>
      <c r="GG163" s="51">
        <f t="shared" si="663"/>
        <v>5.0334268353983951E-3</v>
      </c>
      <c r="GH163" s="51">
        <f t="shared" si="663"/>
        <v>2.648818732339102E-3</v>
      </c>
      <c r="GI163" s="51">
        <f t="shared" si="663"/>
        <v>7.6072713075802073E-4</v>
      </c>
      <c r="GJ163" s="51">
        <f t="shared" si="663"/>
        <v>0</v>
      </c>
      <c r="GK163" s="51">
        <f t="shared" si="664"/>
        <v>0</v>
      </c>
      <c r="GL163" s="51">
        <f t="shared" si="664"/>
        <v>0</v>
      </c>
      <c r="GM163" s="51">
        <f t="shared" si="664"/>
        <v>0</v>
      </c>
      <c r="GN163" s="51">
        <f t="shared" si="664"/>
        <v>0</v>
      </c>
      <c r="GO163" s="51">
        <f t="shared" si="664"/>
        <v>0</v>
      </c>
      <c r="GP163" s="51">
        <f t="shared" si="664"/>
        <v>0</v>
      </c>
      <c r="GQ163" s="51">
        <f t="shared" si="664"/>
        <v>0</v>
      </c>
      <c r="GR163" s="51">
        <f t="shared" si="664"/>
        <v>0</v>
      </c>
      <c r="GS163" s="51">
        <f t="shared" si="664"/>
        <v>0</v>
      </c>
      <c r="GT163" s="51">
        <f t="shared" si="664"/>
        <v>0</v>
      </c>
      <c r="GU163" s="51">
        <f t="shared" si="665"/>
        <v>0</v>
      </c>
      <c r="GV163" s="51">
        <f t="shared" si="665"/>
        <v>0</v>
      </c>
      <c r="GW163" s="51">
        <f t="shared" si="665"/>
        <v>0</v>
      </c>
      <c r="GX163" s="51">
        <f t="shared" si="665"/>
        <v>0</v>
      </c>
      <c r="GY163" s="51">
        <f t="shared" si="665"/>
        <v>0</v>
      </c>
      <c r="GZ163" s="51">
        <f t="shared" si="665"/>
        <v>0</v>
      </c>
      <c r="HA163" s="51">
        <f t="shared" si="665"/>
        <v>0</v>
      </c>
      <c r="HB163" s="51">
        <f t="shared" si="665"/>
        <v>0</v>
      </c>
      <c r="HC163" s="51">
        <f t="shared" si="665"/>
        <v>0</v>
      </c>
      <c r="HD163" s="51">
        <f t="shared" si="665"/>
        <v>0</v>
      </c>
      <c r="HE163" s="51">
        <f t="shared" si="666"/>
        <v>0</v>
      </c>
      <c r="HF163" s="51">
        <f t="shared" si="666"/>
        <v>0</v>
      </c>
      <c r="HG163" s="51">
        <f t="shared" si="666"/>
        <v>0</v>
      </c>
      <c r="HH163" s="51">
        <f t="shared" si="666"/>
        <v>0</v>
      </c>
      <c r="HI163" s="51">
        <f t="shared" si="666"/>
        <v>0</v>
      </c>
      <c r="HJ163" s="51">
        <f t="shared" si="666"/>
        <v>0</v>
      </c>
      <c r="HK163" s="51">
        <f t="shared" si="666"/>
        <v>0</v>
      </c>
      <c r="HL163" s="51">
        <f t="shared" si="666"/>
        <v>0</v>
      </c>
      <c r="HM163" s="51">
        <f t="shared" si="666"/>
        <v>0</v>
      </c>
      <c r="HN163" s="51">
        <f t="shared" si="666"/>
        <v>0</v>
      </c>
      <c r="HO163" s="51">
        <f t="shared" si="666"/>
        <v>0</v>
      </c>
      <c r="HP163" s="51">
        <f t="shared" si="666"/>
        <v>0</v>
      </c>
      <c r="HR163" s="46">
        <v>160</v>
      </c>
      <c r="HS163" s="49">
        <f t="shared" si="566"/>
        <v>800</v>
      </c>
      <c r="HT163" s="52" t="str">
        <f t="shared" si="567"/>
        <v/>
      </c>
      <c r="HU163" s="63">
        <f t="shared" si="568"/>
        <v>0</v>
      </c>
      <c r="HV163" s="50">
        <f t="shared" si="609"/>
        <v>0</v>
      </c>
      <c r="HW163" s="50" t="str">
        <f t="shared" ref="HW163:HW195" si="689">TEXT(HS163/1440,"hh:mm")</f>
        <v>13:20</v>
      </c>
      <c r="HX163" s="50">
        <v>0</v>
      </c>
      <c r="HY163" s="62">
        <f>HY162+HX163*Escenario1!$D$15*0.06</f>
        <v>468.72665229745769</v>
      </c>
      <c r="HZ163" s="50">
        <f t="shared" si="569"/>
        <v>0</v>
      </c>
      <c r="IA163" s="64">
        <f>IA162+HZ163*Escenario1!$D$15*0.06</f>
        <v>258.16395932323189</v>
      </c>
      <c r="IB163" s="54"/>
      <c r="IC163" s="47">
        <v>161</v>
      </c>
      <c r="ID163" s="48">
        <f t="shared" ref="ID163:ID195" si="690">HU163</f>
        <v>0</v>
      </c>
      <c r="IE163" s="48">
        <f t="shared" si="667"/>
        <v>0</v>
      </c>
      <c r="IF163" s="48">
        <f t="shared" si="667"/>
        <v>0</v>
      </c>
      <c r="IG163" s="48">
        <f t="shared" si="667"/>
        <v>0</v>
      </c>
      <c r="IH163" s="48">
        <f t="shared" si="667"/>
        <v>0</v>
      </c>
      <c r="II163" s="48">
        <f t="shared" si="667"/>
        <v>0</v>
      </c>
      <c r="IJ163" s="48">
        <f t="shared" si="667"/>
        <v>0</v>
      </c>
      <c r="IK163" s="48">
        <f t="shared" si="667"/>
        <v>0</v>
      </c>
      <c r="IL163" s="48">
        <f t="shared" si="667"/>
        <v>0</v>
      </c>
      <c r="IM163" s="48">
        <f t="shared" si="667"/>
        <v>0</v>
      </c>
      <c r="IN163" s="48">
        <f t="shared" si="667"/>
        <v>0</v>
      </c>
      <c r="IO163" s="48">
        <f t="shared" si="668"/>
        <v>0</v>
      </c>
      <c r="IP163" s="48">
        <f t="shared" si="668"/>
        <v>0</v>
      </c>
      <c r="IQ163" s="48">
        <f t="shared" si="668"/>
        <v>0</v>
      </c>
      <c r="IR163" s="48">
        <f t="shared" si="668"/>
        <v>0</v>
      </c>
      <c r="IS163" s="48">
        <f t="shared" si="668"/>
        <v>0</v>
      </c>
      <c r="IT163" s="48">
        <f t="shared" si="668"/>
        <v>0</v>
      </c>
      <c r="IU163" s="48">
        <f t="shared" si="668"/>
        <v>0</v>
      </c>
      <c r="IV163" s="48">
        <f t="shared" si="668"/>
        <v>0</v>
      </c>
      <c r="IW163" s="48">
        <f t="shared" si="668"/>
        <v>0</v>
      </c>
      <c r="IX163" s="48">
        <f t="shared" si="668"/>
        <v>0</v>
      </c>
      <c r="IY163" s="48">
        <f t="shared" si="669"/>
        <v>0</v>
      </c>
      <c r="IZ163" s="48">
        <f t="shared" si="669"/>
        <v>0</v>
      </c>
      <c r="JA163" s="48">
        <f t="shared" si="669"/>
        <v>0</v>
      </c>
      <c r="JB163" s="48">
        <f t="shared" si="669"/>
        <v>0</v>
      </c>
      <c r="JC163" s="48">
        <f t="shared" si="669"/>
        <v>0</v>
      </c>
      <c r="JD163" s="48">
        <f t="shared" si="669"/>
        <v>0</v>
      </c>
      <c r="JE163" s="48">
        <f t="shared" si="669"/>
        <v>0</v>
      </c>
      <c r="JF163" s="48">
        <f t="shared" si="669"/>
        <v>0</v>
      </c>
      <c r="JG163" s="48">
        <f t="shared" si="669"/>
        <v>0</v>
      </c>
      <c r="JH163" s="48">
        <f t="shared" si="669"/>
        <v>0</v>
      </c>
      <c r="JI163" s="48">
        <f t="shared" si="670"/>
        <v>0</v>
      </c>
      <c r="JJ163" s="48">
        <f t="shared" si="670"/>
        <v>0</v>
      </c>
      <c r="JK163" s="48">
        <f t="shared" si="670"/>
        <v>0</v>
      </c>
      <c r="JL163" s="48">
        <f t="shared" si="670"/>
        <v>0</v>
      </c>
      <c r="JM163" s="48">
        <f t="shared" si="670"/>
        <v>0</v>
      </c>
      <c r="JN163" s="48">
        <f t="shared" si="670"/>
        <v>0</v>
      </c>
      <c r="JO163" s="48">
        <f t="shared" si="670"/>
        <v>0</v>
      </c>
      <c r="JP163" s="48">
        <f t="shared" si="670"/>
        <v>0</v>
      </c>
      <c r="JQ163" s="48">
        <f t="shared" si="670"/>
        <v>0</v>
      </c>
      <c r="JR163" s="48">
        <f t="shared" si="670"/>
        <v>0</v>
      </c>
      <c r="JS163" s="48">
        <f t="shared" si="671"/>
        <v>0</v>
      </c>
      <c r="JT163" s="48">
        <f t="shared" si="671"/>
        <v>0</v>
      </c>
      <c r="JU163" s="48">
        <f t="shared" si="671"/>
        <v>0</v>
      </c>
      <c r="JV163" s="48">
        <f t="shared" si="671"/>
        <v>0</v>
      </c>
      <c r="JW163" s="48">
        <f t="shared" si="671"/>
        <v>0</v>
      </c>
      <c r="JX163" s="48">
        <f t="shared" si="671"/>
        <v>0</v>
      </c>
      <c r="JY163" s="48">
        <f t="shared" si="671"/>
        <v>0</v>
      </c>
      <c r="JZ163" s="48">
        <f t="shared" si="671"/>
        <v>0</v>
      </c>
      <c r="KA163" s="48">
        <f t="shared" si="671"/>
        <v>0</v>
      </c>
      <c r="KB163" s="48">
        <f t="shared" si="671"/>
        <v>0</v>
      </c>
      <c r="KC163" s="48">
        <f t="shared" si="672"/>
        <v>0</v>
      </c>
      <c r="KD163" s="48">
        <f t="shared" si="672"/>
        <v>0</v>
      </c>
      <c r="KE163" s="48">
        <f t="shared" si="672"/>
        <v>0</v>
      </c>
      <c r="KF163" s="48">
        <f t="shared" si="672"/>
        <v>0</v>
      </c>
      <c r="KG163" s="48">
        <f t="shared" si="672"/>
        <v>0</v>
      </c>
      <c r="KH163" s="48">
        <f t="shared" si="672"/>
        <v>0</v>
      </c>
      <c r="KI163" s="48">
        <f t="shared" si="672"/>
        <v>0</v>
      </c>
      <c r="KJ163" s="48">
        <f t="shared" si="672"/>
        <v>0</v>
      </c>
      <c r="KK163" s="48">
        <f t="shared" si="672"/>
        <v>0</v>
      </c>
      <c r="KL163" s="48">
        <f t="shared" si="672"/>
        <v>0</v>
      </c>
      <c r="KM163" s="48">
        <f t="shared" si="673"/>
        <v>0</v>
      </c>
      <c r="KN163" s="48">
        <f t="shared" si="673"/>
        <v>0</v>
      </c>
      <c r="KO163" s="48">
        <f t="shared" si="673"/>
        <v>0</v>
      </c>
      <c r="KP163" s="48">
        <f t="shared" si="673"/>
        <v>0</v>
      </c>
      <c r="KQ163" s="48">
        <f t="shared" si="673"/>
        <v>0</v>
      </c>
      <c r="KR163" s="48">
        <f t="shared" si="673"/>
        <v>0</v>
      </c>
      <c r="KS163" s="48">
        <f t="shared" si="673"/>
        <v>0</v>
      </c>
      <c r="KT163" s="48">
        <f t="shared" si="673"/>
        <v>0</v>
      </c>
      <c r="KU163" s="48">
        <f t="shared" si="673"/>
        <v>0</v>
      </c>
      <c r="KV163" s="48">
        <f t="shared" si="673"/>
        <v>0</v>
      </c>
      <c r="KW163" s="48">
        <f t="shared" si="674"/>
        <v>0</v>
      </c>
      <c r="KX163" s="48">
        <f t="shared" si="674"/>
        <v>0</v>
      </c>
      <c r="KY163" s="48">
        <f t="shared" si="674"/>
        <v>0</v>
      </c>
      <c r="KZ163" s="48">
        <f t="shared" si="674"/>
        <v>0</v>
      </c>
      <c r="LA163" s="48">
        <f t="shared" si="674"/>
        <v>0</v>
      </c>
      <c r="LB163" s="48">
        <f t="shared" si="674"/>
        <v>0</v>
      </c>
      <c r="LC163" s="48">
        <f t="shared" si="674"/>
        <v>0</v>
      </c>
      <c r="LD163" s="48">
        <f t="shared" si="674"/>
        <v>0</v>
      </c>
      <c r="LE163" s="48">
        <f t="shared" si="674"/>
        <v>0</v>
      </c>
      <c r="LF163" s="48">
        <f t="shared" si="674"/>
        <v>0</v>
      </c>
      <c r="LG163" s="48">
        <f t="shared" si="675"/>
        <v>0</v>
      </c>
      <c r="LH163" s="48">
        <f t="shared" si="675"/>
        <v>0</v>
      </c>
      <c r="LI163" s="48">
        <f t="shared" si="675"/>
        <v>0</v>
      </c>
      <c r="LJ163" s="48">
        <f t="shared" si="675"/>
        <v>0</v>
      </c>
      <c r="LK163" s="48">
        <f t="shared" si="675"/>
        <v>0</v>
      </c>
      <c r="LL163" s="48">
        <f t="shared" si="675"/>
        <v>0</v>
      </c>
      <c r="LM163" s="48">
        <f t="shared" si="675"/>
        <v>0</v>
      </c>
      <c r="LN163" s="48">
        <f t="shared" si="675"/>
        <v>0</v>
      </c>
      <c r="LO163" s="48">
        <f t="shared" si="675"/>
        <v>0</v>
      </c>
      <c r="LP163" s="48">
        <f t="shared" si="675"/>
        <v>0</v>
      </c>
      <c r="LQ163" s="48">
        <f t="shared" si="676"/>
        <v>0</v>
      </c>
      <c r="LR163" s="48">
        <f t="shared" si="676"/>
        <v>0</v>
      </c>
      <c r="LS163" s="48">
        <f t="shared" si="676"/>
        <v>0</v>
      </c>
      <c r="LT163" s="48">
        <f t="shared" si="676"/>
        <v>0</v>
      </c>
      <c r="LU163" s="48">
        <f t="shared" si="676"/>
        <v>0</v>
      </c>
      <c r="LV163" s="48">
        <f t="shared" si="676"/>
        <v>0</v>
      </c>
      <c r="LW163" s="48">
        <f t="shared" si="676"/>
        <v>0</v>
      </c>
      <c r="LX163" s="48">
        <f t="shared" si="676"/>
        <v>0</v>
      </c>
      <c r="LY163" s="48">
        <f t="shared" si="676"/>
        <v>0</v>
      </c>
      <c r="LZ163" s="48">
        <f t="shared" si="676"/>
        <v>0</v>
      </c>
      <c r="MA163" s="48">
        <f t="shared" si="677"/>
        <v>0</v>
      </c>
      <c r="MB163" s="48">
        <f t="shared" si="677"/>
        <v>0</v>
      </c>
      <c r="MC163" s="48">
        <f t="shared" si="677"/>
        <v>0</v>
      </c>
      <c r="MD163" s="48">
        <f t="shared" si="677"/>
        <v>0</v>
      </c>
      <c r="ME163" s="48">
        <f t="shared" si="677"/>
        <v>0</v>
      </c>
      <c r="MF163" s="48">
        <f t="shared" si="677"/>
        <v>0</v>
      </c>
      <c r="MG163" s="48">
        <f t="shared" si="677"/>
        <v>0</v>
      </c>
      <c r="MH163" s="48">
        <f t="shared" si="677"/>
        <v>0</v>
      </c>
      <c r="MI163" s="48">
        <f t="shared" si="677"/>
        <v>0</v>
      </c>
      <c r="MJ163" s="48">
        <f t="shared" si="677"/>
        <v>0</v>
      </c>
      <c r="MK163" s="48">
        <f t="shared" si="678"/>
        <v>0</v>
      </c>
      <c r="ML163" s="48">
        <f t="shared" si="678"/>
        <v>0</v>
      </c>
      <c r="MM163" s="48">
        <f t="shared" si="678"/>
        <v>0</v>
      </c>
      <c r="MN163" s="48">
        <f t="shared" si="678"/>
        <v>0</v>
      </c>
      <c r="MO163" s="48">
        <f t="shared" si="678"/>
        <v>0</v>
      </c>
      <c r="MP163" s="48">
        <f t="shared" si="678"/>
        <v>0</v>
      </c>
      <c r="MQ163" s="48">
        <f t="shared" si="678"/>
        <v>0</v>
      </c>
      <c r="MR163" s="48">
        <f t="shared" si="678"/>
        <v>0</v>
      </c>
      <c r="MS163" s="48">
        <f t="shared" si="678"/>
        <v>0</v>
      </c>
      <c r="MT163" s="48">
        <f t="shared" si="678"/>
        <v>0</v>
      </c>
      <c r="MU163" s="48">
        <f t="shared" si="679"/>
        <v>0</v>
      </c>
      <c r="MV163" s="48">
        <f t="shared" si="679"/>
        <v>0</v>
      </c>
      <c r="MW163" s="48">
        <f t="shared" si="679"/>
        <v>0</v>
      </c>
      <c r="MX163" s="48">
        <f t="shared" si="679"/>
        <v>0</v>
      </c>
      <c r="MY163" s="48">
        <f t="shared" si="679"/>
        <v>0</v>
      </c>
      <c r="MZ163" s="48">
        <f t="shared" si="679"/>
        <v>0</v>
      </c>
      <c r="NA163" s="48">
        <f t="shared" si="679"/>
        <v>0</v>
      </c>
      <c r="NB163" s="48">
        <f t="shared" si="679"/>
        <v>0</v>
      </c>
      <c r="NC163" s="48">
        <f t="shared" si="679"/>
        <v>0</v>
      </c>
      <c r="ND163" s="48">
        <f t="shared" si="679"/>
        <v>0</v>
      </c>
      <c r="NE163" s="48">
        <f t="shared" si="680"/>
        <v>0</v>
      </c>
      <c r="NF163" s="48">
        <f t="shared" si="680"/>
        <v>0</v>
      </c>
      <c r="NG163" s="48">
        <f t="shared" si="680"/>
        <v>0</v>
      </c>
      <c r="NH163" s="48">
        <f t="shared" si="680"/>
        <v>0</v>
      </c>
      <c r="NI163" s="48">
        <f t="shared" si="680"/>
        <v>0</v>
      </c>
      <c r="NJ163" s="48">
        <f t="shared" si="680"/>
        <v>0</v>
      </c>
      <c r="NK163" s="48">
        <f t="shared" si="680"/>
        <v>0</v>
      </c>
      <c r="NL163" s="48">
        <f t="shared" si="680"/>
        <v>0</v>
      </c>
      <c r="NM163" s="48">
        <f t="shared" si="680"/>
        <v>0</v>
      </c>
      <c r="NN163" s="48">
        <f t="shared" si="680"/>
        <v>0</v>
      </c>
      <c r="NO163" s="48">
        <f t="shared" si="681"/>
        <v>0</v>
      </c>
      <c r="NP163" s="48">
        <f t="shared" si="681"/>
        <v>0</v>
      </c>
      <c r="NQ163" s="48">
        <f t="shared" si="681"/>
        <v>0</v>
      </c>
      <c r="NR163" s="48">
        <f t="shared" si="681"/>
        <v>0</v>
      </c>
      <c r="NS163" s="48">
        <f t="shared" si="681"/>
        <v>0</v>
      </c>
      <c r="NT163" s="48">
        <f t="shared" si="681"/>
        <v>0</v>
      </c>
      <c r="NU163" s="48">
        <f t="shared" si="681"/>
        <v>0</v>
      </c>
      <c r="NV163" s="48">
        <f t="shared" si="681"/>
        <v>0</v>
      </c>
      <c r="NW163" s="48">
        <f t="shared" si="681"/>
        <v>0</v>
      </c>
      <c r="NX163" s="48">
        <f t="shared" si="681"/>
        <v>0</v>
      </c>
      <c r="NY163" s="48">
        <f t="shared" si="682"/>
        <v>4.4751983576649488E-5</v>
      </c>
      <c r="NZ163" s="48">
        <f t="shared" si="682"/>
        <v>1.1151658490373781E-4</v>
      </c>
      <c r="OA163" s="48">
        <f t="shared" si="682"/>
        <v>2.5595687974807398E-4</v>
      </c>
      <c r="OB163" s="48">
        <f t="shared" si="682"/>
        <v>5.8604981628922268E-4</v>
      </c>
      <c r="OC163" s="48">
        <f t="shared" si="682"/>
        <v>1.3658629589843377E-3</v>
      </c>
      <c r="OD163" s="48">
        <f t="shared" si="682"/>
        <v>3.2093238342923826E-3</v>
      </c>
      <c r="OE163" s="48">
        <f t="shared" si="682"/>
        <v>7.8504339864859992E-3</v>
      </c>
      <c r="OF163" s="48">
        <f t="shared" si="682"/>
        <v>1.2976985830460603E-2</v>
      </c>
      <c r="OG163" s="48">
        <f t="shared" si="682"/>
        <v>6.7154609757989992E-3</v>
      </c>
      <c r="OH163" s="48">
        <f t="shared" si="682"/>
        <v>0</v>
      </c>
      <c r="OI163" s="48">
        <f t="shared" si="683"/>
        <v>0</v>
      </c>
      <c r="OJ163" s="48">
        <f t="shared" si="683"/>
        <v>0</v>
      </c>
      <c r="OK163" s="48">
        <f t="shared" si="683"/>
        <v>0</v>
      </c>
      <c r="OL163" s="48">
        <f t="shared" si="683"/>
        <v>0</v>
      </c>
      <c r="OM163" s="48">
        <f t="shared" si="683"/>
        <v>0</v>
      </c>
      <c r="ON163" s="48">
        <f t="shared" si="683"/>
        <v>0</v>
      </c>
      <c r="OO163" s="48">
        <f t="shared" si="683"/>
        <v>0</v>
      </c>
      <c r="OP163" s="48">
        <f t="shared" si="683"/>
        <v>0</v>
      </c>
      <c r="OQ163" s="48">
        <f t="shared" si="683"/>
        <v>0</v>
      </c>
      <c r="OR163" s="48">
        <f t="shared" si="683"/>
        <v>0</v>
      </c>
      <c r="OS163" s="48">
        <f t="shared" si="684"/>
        <v>0</v>
      </c>
      <c r="OT163" s="48">
        <f t="shared" si="684"/>
        <v>0</v>
      </c>
      <c r="OU163" s="48">
        <f t="shared" si="684"/>
        <v>0</v>
      </c>
      <c r="OV163" s="48">
        <f t="shared" si="684"/>
        <v>0</v>
      </c>
      <c r="OW163" s="48">
        <f t="shared" si="684"/>
        <v>0</v>
      </c>
      <c r="OX163" s="48">
        <f t="shared" si="684"/>
        <v>0</v>
      </c>
      <c r="OY163" s="48">
        <f t="shared" si="684"/>
        <v>0</v>
      </c>
      <c r="OZ163" s="48">
        <f t="shared" si="684"/>
        <v>0</v>
      </c>
      <c r="PA163" s="48">
        <f t="shared" si="684"/>
        <v>0</v>
      </c>
      <c r="PB163" s="48">
        <f t="shared" si="684"/>
        <v>0</v>
      </c>
      <c r="PC163" s="48">
        <f t="shared" si="685"/>
        <v>0</v>
      </c>
      <c r="PD163" s="48">
        <f t="shared" si="685"/>
        <v>0</v>
      </c>
      <c r="PE163" s="48">
        <f t="shared" si="685"/>
        <v>0</v>
      </c>
      <c r="PF163" s="48">
        <f t="shared" si="685"/>
        <v>0</v>
      </c>
      <c r="PG163" s="48">
        <f t="shared" si="685"/>
        <v>0</v>
      </c>
      <c r="PH163" s="48">
        <f t="shared" si="685"/>
        <v>0</v>
      </c>
      <c r="PI163" s="48">
        <f t="shared" si="685"/>
        <v>0</v>
      </c>
      <c r="PJ163" s="48">
        <f t="shared" si="685"/>
        <v>0</v>
      </c>
      <c r="PK163" s="48">
        <f t="shared" si="685"/>
        <v>0</v>
      </c>
      <c r="PL163" s="48">
        <f t="shared" si="685"/>
        <v>0</v>
      </c>
      <c r="PM163" s="48">
        <f t="shared" si="685"/>
        <v>0</v>
      </c>
      <c r="PN163" s="48">
        <f t="shared" si="685"/>
        <v>0</v>
      </c>
    </row>
    <row r="164" spans="1:430" x14ac:dyDescent="0.3">
      <c r="A164" s="67">
        <f>A163+Escenario1!$D$15</f>
        <v>190</v>
      </c>
      <c r="B164" s="20">
        <f>IF(HX41&lt;0,0,Escenario1!HX41)</f>
        <v>18.761785941828453</v>
      </c>
      <c r="C164" s="20">
        <f t="shared" si="558"/>
        <v>2.5716436236888796</v>
      </c>
      <c r="D164" s="20">
        <f t="shared" si="552"/>
        <v>5.6285357825485356</v>
      </c>
      <c r="E164" s="20">
        <f>ROUND(IF($A164=0,0,$D164+E163-IF($A163=0,0,L163*($A164-$A163)*0.06)),4)</f>
        <v>15.8466</v>
      </c>
      <c r="F164" s="11" cm="1">
        <f t="array" ref="F164">INDEX($A$71:$A$75,MATCH(E164,$B$71:$B$75,1))+(E164-INDEX($B$71:$B$75,MATCH(E164,$B$71:$B$75,1)))*(INDEX($A$71:$A$75,MATCH(E164,$B$71:$B$75,1)+IF(E164&gt;MAX($B$71:$B$75),0,1))-INDEX($A$71:$A$75,MATCH(E164,$B$71:$B$75,1)+IF(E164&gt;MAX($B$71:$B$75),1,0)))/(INDEX($B$71:$B$75,MATCH(E164,$B$71:$B$75,1)+IF(E164&gt;MAX($B$71:$B$75),0,1))-INDEX($B$71:$B$75,MATCH(E164,$B$71:$B$75,1)+IF(E164&gt;MAX($B$71:$B$75),-1,0)))</f>
        <v>0.158466</v>
      </c>
      <c r="G164" s="59">
        <f t="shared" si="553"/>
        <v>20.253650219430789</v>
      </c>
      <c r="H164" s="59">
        <f t="shared" si="554"/>
        <v>0</v>
      </c>
      <c r="I164" s="59">
        <f t="shared" si="555"/>
        <v>0</v>
      </c>
      <c r="J164" s="20">
        <f t="shared" si="556"/>
        <v>20.253650219430789</v>
      </c>
      <c r="K164" s="20">
        <f>IF(OR($H$79&lt;=0,F164-$H$79&lt;=0),0,2/3*(0.602+0.0832*(F164-$H$79)/$H$79)*$I$79*SQRT(2*9.81)*(F164-$H$79+0.0012)^(3/2))*1000</f>
        <v>0</v>
      </c>
      <c r="L164" s="20">
        <f>IF((G164+H164+I164+K164)*($A165-$A164)*0.06&gt;E164,E164/($A165-$A164)/0.06,G164+H164+I164+K164)</f>
        <v>20.253650219430789</v>
      </c>
      <c r="M164" s="20">
        <f>IF(COUNT($A$126:$A164)&lt;MATCH($E$84,L$126:L$585,0),"",ROUND(L164,2))</f>
        <v>20.25</v>
      </c>
      <c r="N164" s="20">
        <f>IF($A164=0,0,$D164+N163-IF($A163=0,0,R163*($A164-$A163)*0.06))</f>
        <v>230.17378651665771</v>
      </c>
      <c r="O164" s="11" cm="1">
        <f t="array" ref="O164">INDEX($A$71:$A$75,MATCH(N164,$B$71:$B$75,1))+(N164-INDEX($B$71:$B$75,MATCH(N164,$B$71:$B$75,1)))*(INDEX($A$71:$A$75,MATCH(N164,$B$71:$B$75,1)+1)-INDEX($A$71:$A$75,MATCH(N164,$B$71:$B$75,1)))/(INDEX($B$71:$B$75,MATCH(N164,$B$71:$B$75,1)+1)-INDEX($B$71:$B$75,MATCH(N164,$B$71:$B$75,1)))</f>
        <v>2.3017378651665772</v>
      </c>
      <c r="P164" s="20" cm="1">
        <f t="array" ref="P164">INDEX(Curva_vortex[Caudal (L/s)],MATCH(O164,Curva_vortex[Altura lamina de agua H (m)],1))+(O164-INDEX(Curva_vortex[Altura lamina de agua H (m)],MATCH(O164,Curva_vortex[Altura lamina de agua H (m)],1)))*(INDEX(Curva_vortex[Caudal (L/s)],MATCH(O164,Curva_vortex[Altura lamina de agua H (m)],1)+IF(O164&gt;MAX(Curva_vortex[Altura lamina de agua H (m)]),0,1))-INDEX(Curva_vortex[Caudal (L/s)],MATCH(O164,Curva_vortex[Altura lamina de agua H (m)],1)+IF(O164&gt;MAX(Curva_vortex[Altura lamina de agua H (m)]),-1,0)))/(INDEX(Curva_vortex[Altura lamina de agua H (m)],MATCH(O164,Curva_vortex[Altura lamina de agua H (m)],1)+IF(O164&gt;MAX(Curva_vortex[Altura lamina de agua H (m)]),0,1))-INDEX(Curva_vortex[Altura lamina de agua H (m)],MATCH(O164,Curva_vortex[Altura lamina de agua H (m)],1)+IF(O164&gt;MAX(Curva_vortex[Altura lamina de agua H (m)]),-1,0)))</f>
        <v>23.017378651665769</v>
      </c>
      <c r="Q164" s="20">
        <f t="shared" si="557"/>
        <v>0</v>
      </c>
      <c r="R164" s="20" cm="1">
        <f t="array" ref="R164">INDEX(Curva_vortex[Caudal (L/s)],MATCH(O164,Curva_vortex[Altura lamina de agua H (m)],1))+(O164-INDEX(Curva_vortex[Altura lamina de agua H (m)],MATCH(O164,Curva_vortex[Altura lamina de agua H (m)],1)))*(INDEX(Curva_vortex[Caudal (L/s)],MATCH(O164,Curva_vortex[Altura lamina de agua H (m)],1)+IF(O164&gt;MAX(Curva_vortex[Altura lamina de agua H (m)]),0,1))-INDEX(Curva_vortex[Caudal (L/s)],MATCH(O164,Curva_vortex[Altura lamina de agua H (m)],1)+IF(O164&gt;MAX(Curva_vortex[Altura lamina de agua H (m)]),-1,0)))/(INDEX(Curva_vortex[Altura lamina de agua H (m)],MATCH(O164,Curva_vortex[Altura lamina de agua H (m)],1)+IF(O164&gt;MAX(Curva_vortex[Altura lamina de agua H (m)]),0,1))-INDEX(Curva_vortex[Altura lamina de agua H (m)],MATCH(O164,Curva_vortex[Altura lamina de agua H (m)],1)+IF(O164&gt;MAX(Curva_vortex[Altura lamina de agua H (m)]),-1,0)))+Q164</f>
        <v>23.017378651665769</v>
      </c>
      <c r="S164" s="20">
        <f>IF(COUNT($A$126:$A164)&lt;MATCH($E$117,R$126:R$585,0),"",ROUND(R164,2))</f>
        <v>23.02</v>
      </c>
      <c r="W164" s="46">
        <v>161</v>
      </c>
      <c r="X164" s="49">
        <f t="shared" si="564"/>
        <v>805</v>
      </c>
      <c r="Y164" s="52" t="str">
        <f t="shared" si="686"/>
        <v/>
      </c>
      <c r="Z164" s="63">
        <f t="shared" si="687"/>
        <v>0</v>
      </c>
      <c r="AA164" s="50">
        <f t="shared" si="608"/>
        <v>0</v>
      </c>
      <c r="AB164" s="50">
        <v>0</v>
      </c>
      <c r="AC164" s="62">
        <f t="shared" ref="AC164:AC195" si="691">AC163+AB164*5*0.06</f>
        <v>211.7758949671387</v>
      </c>
      <c r="AD164" s="53"/>
      <c r="AE164" s="46">
        <v>162</v>
      </c>
      <c r="AF164" s="51">
        <f t="shared" si="688"/>
        <v>0</v>
      </c>
      <c r="AG164" s="51">
        <f t="shared" ref="AG164:AP173" si="692">AF163</f>
        <v>0</v>
      </c>
      <c r="AH164" s="51">
        <f t="shared" si="692"/>
        <v>0</v>
      </c>
      <c r="AI164" s="51">
        <f t="shared" si="692"/>
        <v>0</v>
      </c>
      <c r="AJ164" s="51">
        <f t="shared" si="692"/>
        <v>0</v>
      </c>
      <c r="AK164" s="51">
        <f t="shared" si="692"/>
        <v>0</v>
      </c>
      <c r="AL164" s="51">
        <f t="shared" si="692"/>
        <v>0</v>
      </c>
      <c r="AM164" s="51">
        <f t="shared" si="692"/>
        <v>0</v>
      </c>
      <c r="AN164" s="51">
        <f t="shared" si="692"/>
        <v>0</v>
      </c>
      <c r="AO164" s="51">
        <f t="shared" si="692"/>
        <v>0</v>
      </c>
      <c r="AP164" s="51">
        <f t="shared" si="692"/>
        <v>0</v>
      </c>
      <c r="AQ164" s="51">
        <f t="shared" ref="AQ164:AZ173" si="693">AP163</f>
        <v>0</v>
      </c>
      <c r="AR164" s="51">
        <f t="shared" si="693"/>
        <v>0</v>
      </c>
      <c r="AS164" s="51">
        <f t="shared" si="693"/>
        <v>0</v>
      </c>
      <c r="AT164" s="51">
        <f t="shared" si="693"/>
        <v>0</v>
      </c>
      <c r="AU164" s="51">
        <f t="shared" si="693"/>
        <v>0</v>
      </c>
      <c r="AV164" s="51">
        <f t="shared" si="693"/>
        <v>0</v>
      </c>
      <c r="AW164" s="51">
        <f t="shared" si="693"/>
        <v>0</v>
      </c>
      <c r="AX164" s="51">
        <f t="shared" si="693"/>
        <v>0</v>
      </c>
      <c r="AY164" s="51">
        <f t="shared" si="693"/>
        <v>0</v>
      </c>
      <c r="AZ164" s="51">
        <f t="shared" si="693"/>
        <v>0</v>
      </c>
      <c r="BA164" s="51">
        <f t="shared" ref="BA164:BJ173" si="694">AZ163</f>
        <v>0</v>
      </c>
      <c r="BB164" s="51">
        <f t="shared" si="694"/>
        <v>0</v>
      </c>
      <c r="BC164" s="51">
        <f t="shared" si="694"/>
        <v>0</v>
      </c>
      <c r="BD164" s="51">
        <f t="shared" si="694"/>
        <v>0</v>
      </c>
      <c r="BE164" s="51">
        <f t="shared" si="694"/>
        <v>0</v>
      </c>
      <c r="BF164" s="51">
        <f t="shared" si="694"/>
        <v>0</v>
      </c>
      <c r="BG164" s="51">
        <f t="shared" si="694"/>
        <v>0</v>
      </c>
      <c r="BH164" s="51">
        <f t="shared" si="694"/>
        <v>0</v>
      </c>
      <c r="BI164" s="51">
        <f t="shared" si="694"/>
        <v>0</v>
      </c>
      <c r="BJ164" s="51">
        <f t="shared" si="694"/>
        <v>0</v>
      </c>
      <c r="BK164" s="51">
        <f t="shared" ref="BK164:BT173" si="695">BJ163</f>
        <v>0</v>
      </c>
      <c r="BL164" s="51">
        <f t="shared" si="695"/>
        <v>0</v>
      </c>
      <c r="BM164" s="51">
        <f t="shared" si="695"/>
        <v>0</v>
      </c>
      <c r="BN164" s="51">
        <f t="shared" si="695"/>
        <v>0</v>
      </c>
      <c r="BO164" s="51">
        <f t="shared" si="695"/>
        <v>0</v>
      </c>
      <c r="BP164" s="51">
        <f t="shared" si="695"/>
        <v>0</v>
      </c>
      <c r="BQ164" s="51">
        <f t="shared" si="695"/>
        <v>0</v>
      </c>
      <c r="BR164" s="51">
        <f t="shared" si="695"/>
        <v>0</v>
      </c>
      <c r="BS164" s="51">
        <f t="shared" si="695"/>
        <v>0</v>
      </c>
      <c r="BT164" s="51">
        <f t="shared" si="695"/>
        <v>0</v>
      </c>
      <c r="BU164" s="51">
        <f t="shared" ref="BU164:CD173" si="696">BT163</f>
        <v>0</v>
      </c>
      <c r="BV164" s="51">
        <f t="shared" si="696"/>
        <v>0</v>
      </c>
      <c r="BW164" s="51">
        <f t="shared" si="696"/>
        <v>0</v>
      </c>
      <c r="BX164" s="51">
        <f t="shared" si="696"/>
        <v>0</v>
      </c>
      <c r="BY164" s="51">
        <f t="shared" si="696"/>
        <v>0</v>
      </c>
      <c r="BZ164" s="51">
        <f t="shared" si="696"/>
        <v>0</v>
      </c>
      <c r="CA164" s="51">
        <f t="shared" si="696"/>
        <v>0</v>
      </c>
      <c r="CB164" s="51">
        <f t="shared" si="696"/>
        <v>0</v>
      </c>
      <c r="CC164" s="51">
        <f t="shared" si="696"/>
        <v>0</v>
      </c>
      <c r="CD164" s="51">
        <f t="shared" si="696"/>
        <v>0</v>
      </c>
      <c r="CE164" s="51">
        <f t="shared" ref="CE164:CN173" si="697">CD163</f>
        <v>0</v>
      </c>
      <c r="CF164" s="51">
        <f t="shared" si="697"/>
        <v>0</v>
      </c>
      <c r="CG164" s="51">
        <f t="shared" si="697"/>
        <v>0</v>
      </c>
      <c r="CH164" s="51">
        <f t="shared" si="697"/>
        <v>0</v>
      </c>
      <c r="CI164" s="51">
        <f t="shared" si="697"/>
        <v>0</v>
      </c>
      <c r="CJ164" s="51">
        <f t="shared" si="697"/>
        <v>0</v>
      </c>
      <c r="CK164" s="51">
        <f t="shared" si="697"/>
        <v>0</v>
      </c>
      <c r="CL164" s="51">
        <f t="shared" si="697"/>
        <v>0</v>
      </c>
      <c r="CM164" s="51">
        <f t="shared" si="697"/>
        <v>0</v>
      </c>
      <c r="CN164" s="51">
        <f t="shared" si="697"/>
        <v>0</v>
      </c>
      <c r="CO164" s="51">
        <f t="shared" ref="CO164:CX173" si="698">CN163</f>
        <v>0</v>
      </c>
      <c r="CP164" s="51">
        <f t="shared" si="698"/>
        <v>0</v>
      </c>
      <c r="CQ164" s="51">
        <f t="shared" si="698"/>
        <v>0</v>
      </c>
      <c r="CR164" s="51">
        <f t="shared" si="698"/>
        <v>0</v>
      </c>
      <c r="CS164" s="51">
        <f t="shared" si="698"/>
        <v>0</v>
      </c>
      <c r="CT164" s="51">
        <f t="shared" si="698"/>
        <v>0</v>
      </c>
      <c r="CU164" s="51">
        <f t="shared" si="698"/>
        <v>0</v>
      </c>
      <c r="CV164" s="51">
        <f t="shared" si="698"/>
        <v>0</v>
      </c>
      <c r="CW164" s="51">
        <f t="shared" si="698"/>
        <v>0</v>
      </c>
      <c r="CX164" s="51">
        <f t="shared" si="698"/>
        <v>0</v>
      </c>
      <c r="CY164" s="51">
        <f t="shared" ref="CY164:DH173" si="699">CX163</f>
        <v>0</v>
      </c>
      <c r="CZ164" s="51">
        <f t="shared" si="699"/>
        <v>0</v>
      </c>
      <c r="DA164" s="51">
        <f t="shared" si="699"/>
        <v>0</v>
      </c>
      <c r="DB164" s="51">
        <f t="shared" si="699"/>
        <v>0</v>
      </c>
      <c r="DC164" s="51">
        <f t="shared" si="699"/>
        <v>0</v>
      </c>
      <c r="DD164" s="51">
        <f t="shared" si="699"/>
        <v>0</v>
      </c>
      <c r="DE164" s="51">
        <f t="shared" si="699"/>
        <v>0</v>
      </c>
      <c r="DF164" s="51">
        <f t="shared" si="699"/>
        <v>0</v>
      </c>
      <c r="DG164" s="51">
        <f t="shared" si="699"/>
        <v>0</v>
      </c>
      <c r="DH164" s="51">
        <f t="shared" si="699"/>
        <v>0</v>
      </c>
      <c r="DI164" s="51">
        <f t="shared" ref="DI164:DR173" si="700">DH163</f>
        <v>0</v>
      </c>
      <c r="DJ164" s="51">
        <f t="shared" si="700"/>
        <v>0</v>
      </c>
      <c r="DK164" s="51">
        <f t="shared" si="700"/>
        <v>0</v>
      </c>
      <c r="DL164" s="51">
        <f t="shared" si="700"/>
        <v>0</v>
      </c>
      <c r="DM164" s="51">
        <f t="shared" si="700"/>
        <v>0</v>
      </c>
      <c r="DN164" s="51">
        <f t="shared" si="700"/>
        <v>0</v>
      </c>
      <c r="DO164" s="51">
        <f t="shared" si="700"/>
        <v>0</v>
      </c>
      <c r="DP164" s="51">
        <f t="shared" si="700"/>
        <v>0</v>
      </c>
      <c r="DQ164" s="51">
        <f t="shared" si="700"/>
        <v>0</v>
      </c>
      <c r="DR164" s="51">
        <f t="shared" si="700"/>
        <v>0</v>
      </c>
      <c r="DS164" s="51">
        <f t="shared" ref="DS164:EB173" si="701">DR163</f>
        <v>0</v>
      </c>
      <c r="DT164" s="51">
        <f t="shared" si="701"/>
        <v>0</v>
      </c>
      <c r="DU164" s="51">
        <f t="shared" si="701"/>
        <v>0</v>
      </c>
      <c r="DV164" s="51">
        <f t="shared" si="701"/>
        <v>0</v>
      </c>
      <c r="DW164" s="51">
        <f t="shared" si="701"/>
        <v>0</v>
      </c>
      <c r="DX164" s="51">
        <f t="shared" si="701"/>
        <v>0</v>
      </c>
      <c r="DY164" s="51">
        <f t="shared" si="701"/>
        <v>0</v>
      </c>
      <c r="DZ164" s="51">
        <f t="shared" si="701"/>
        <v>0</v>
      </c>
      <c r="EA164" s="51">
        <f t="shared" si="701"/>
        <v>0</v>
      </c>
      <c r="EB164" s="51">
        <f t="shared" si="701"/>
        <v>0</v>
      </c>
      <c r="EC164" s="51">
        <f t="shared" ref="EC164:EL173" si="702">EB163</f>
        <v>0</v>
      </c>
      <c r="ED164" s="51">
        <f t="shared" si="702"/>
        <v>0</v>
      </c>
      <c r="EE164" s="51">
        <f t="shared" si="702"/>
        <v>0</v>
      </c>
      <c r="EF164" s="51">
        <f t="shared" si="702"/>
        <v>0</v>
      </c>
      <c r="EG164" s="51">
        <f t="shared" si="702"/>
        <v>0</v>
      </c>
      <c r="EH164" s="51">
        <f t="shared" si="702"/>
        <v>0</v>
      </c>
      <c r="EI164" s="51">
        <f t="shared" si="702"/>
        <v>0</v>
      </c>
      <c r="EJ164" s="51">
        <f t="shared" si="702"/>
        <v>0</v>
      </c>
      <c r="EK164" s="51">
        <f t="shared" si="702"/>
        <v>0</v>
      </c>
      <c r="EL164" s="51">
        <f t="shared" si="702"/>
        <v>0</v>
      </c>
      <c r="EM164" s="51">
        <f t="shared" ref="EM164:EV173" si="703">EL163</f>
        <v>0</v>
      </c>
      <c r="EN164" s="51">
        <f t="shared" si="703"/>
        <v>0</v>
      </c>
      <c r="EO164" s="51">
        <f t="shared" si="703"/>
        <v>0</v>
      </c>
      <c r="EP164" s="51">
        <f t="shared" si="703"/>
        <v>0</v>
      </c>
      <c r="EQ164" s="51">
        <f t="shared" si="703"/>
        <v>0</v>
      </c>
      <c r="ER164" s="51">
        <f t="shared" si="703"/>
        <v>0</v>
      </c>
      <c r="ES164" s="51">
        <f t="shared" si="703"/>
        <v>0</v>
      </c>
      <c r="ET164" s="51">
        <f t="shared" si="703"/>
        <v>0</v>
      </c>
      <c r="EU164" s="51">
        <f t="shared" si="703"/>
        <v>0</v>
      </c>
      <c r="EV164" s="51">
        <f t="shared" si="703"/>
        <v>0</v>
      </c>
      <c r="EW164" s="51">
        <f t="shared" ref="EW164:FF173" si="704">EV163</f>
        <v>0</v>
      </c>
      <c r="EX164" s="51">
        <f t="shared" si="704"/>
        <v>0</v>
      </c>
      <c r="EY164" s="51">
        <f t="shared" si="704"/>
        <v>0</v>
      </c>
      <c r="EZ164" s="51">
        <f t="shared" si="704"/>
        <v>0</v>
      </c>
      <c r="FA164" s="51">
        <f t="shared" si="704"/>
        <v>0</v>
      </c>
      <c r="FB164" s="51">
        <f t="shared" si="704"/>
        <v>0</v>
      </c>
      <c r="FC164" s="51">
        <f t="shared" si="704"/>
        <v>0</v>
      </c>
      <c r="FD164" s="51">
        <f t="shared" si="704"/>
        <v>0</v>
      </c>
      <c r="FE164" s="51">
        <f t="shared" si="704"/>
        <v>0</v>
      </c>
      <c r="FF164" s="51">
        <f t="shared" si="704"/>
        <v>0</v>
      </c>
      <c r="FG164" s="51">
        <f t="shared" ref="FG164:FP173" si="705">FF163</f>
        <v>0</v>
      </c>
      <c r="FH164" s="51">
        <f t="shared" si="705"/>
        <v>0</v>
      </c>
      <c r="FI164" s="51">
        <f t="shared" si="705"/>
        <v>0</v>
      </c>
      <c r="FJ164" s="51">
        <f t="shared" si="705"/>
        <v>0</v>
      </c>
      <c r="FK164" s="51">
        <f t="shared" si="705"/>
        <v>0</v>
      </c>
      <c r="FL164" s="51">
        <f t="shared" si="705"/>
        <v>0</v>
      </c>
      <c r="FM164" s="51">
        <f t="shared" si="705"/>
        <v>0</v>
      </c>
      <c r="FN164" s="51">
        <f t="shared" si="705"/>
        <v>0</v>
      </c>
      <c r="FO164" s="51">
        <f t="shared" si="705"/>
        <v>0</v>
      </c>
      <c r="FP164" s="51">
        <f t="shared" si="705"/>
        <v>0</v>
      </c>
      <c r="FQ164" s="51">
        <f t="shared" ref="FQ164:FZ173" si="706">FP163</f>
        <v>1.4372901692793086E-5</v>
      </c>
      <c r="FR164" s="51">
        <f t="shared" si="706"/>
        <v>2.7857067307628778E-5</v>
      </c>
      <c r="FS164" s="51">
        <f t="shared" si="706"/>
        <v>4.1075027703360157E-5</v>
      </c>
      <c r="FT164" s="51">
        <f t="shared" si="706"/>
        <v>5.9699549011322866E-5</v>
      </c>
      <c r="FU164" s="51">
        <f t="shared" si="706"/>
        <v>8.7540741517313391E-5</v>
      </c>
      <c r="FV164" s="51">
        <f t="shared" si="706"/>
        <v>1.2837388479443857E-4</v>
      </c>
      <c r="FW164" s="51">
        <f t="shared" si="706"/>
        <v>1.8776725283595457E-4</v>
      </c>
      <c r="FX164" s="51">
        <f t="shared" si="706"/>
        <v>2.7490993918839258E-4</v>
      </c>
      <c r="FY164" s="51">
        <f t="shared" si="706"/>
        <v>4.0443968208431289E-4</v>
      </c>
      <c r="FZ164" s="51">
        <f t="shared" si="706"/>
        <v>5.9827068957529241E-4</v>
      </c>
      <c r="GA164" s="51">
        <f t="shared" ref="GA164:GJ173" si="707">FZ163</f>
        <v>8.8742146466493359E-4</v>
      </c>
      <c r="GB164" s="51">
        <f t="shared" si="707"/>
        <v>1.3138426304416823E-3</v>
      </c>
      <c r="GC164" s="51">
        <f t="shared" si="707"/>
        <v>1.9322447552118155E-3</v>
      </c>
      <c r="GD164" s="51">
        <f t="shared" si="707"/>
        <v>2.9578823769679957E-3</v>
      </c>
      <c r="GE164" s="51">
        <f t="shared" si="707"/>
        <v>4.3725776573519236E-3</v>
      </c>
      <c r="GF164" s="51">
        <f t="shared" si="707"/>
        <v>5.6037913669719245E-3</v>
      </c>
      <c r="GG164" s="51">
        <f t="shared" si="707"/>
        <v>6.0067150249743864E-3</v>
      </c>
      <c r="GH164" s="51">
        <f t="shared" si="707"/>
        <v>5.0334268353983951E-3</v>
      </c>
      <c r="GI164" s="51">
        <f t="shared" si="707"/>
        <v>2.648818732339102E-3</v>
      </c>
      <c r="GJ164" s="51">
        <f t="shared" si="707"/>
        <v>7.6072713075802073E-4</v>
      </c>
      <c r="GK164" s="51">
        <f t="shared" ref="GK164:GT173" si="708">GJ163</f>
        <v>0</v>
      </c>
      <c r="GL164" s="51">
        <f t="shared" si="708"/>
        <v>0</v>
      </c>
      <c r="GM164" s="51">
        <f t="shared" si="708"/>
        <v>0</v>
      </c>
      <c r="GN164" s="51">
        <f t="shared" si="708"/>
        <v>0</v>
      </c>
      <c r="GO164" s="51">
        <f t="shared" si="708"/>
        <v>0</v>
      </c>
      <c r="GP164" s="51">
        <f t="shared" si="708"/>
        <v>0</v>
      </c>
      <c r="GQ164" s="51">
        <f t="shared" si="708"/>
        <v>0</v>
      </c>
      <c r="GR164" s="51">
        <f t="shared" si="708"/>
        <v>0</v>
      </c>
      <c r="GS164" s="51">
        <f t="shared" si="708"/>
        <v>0</v>
      </c>
      <c r="GT164" s="51">
        <f t="shared" si="708"/>
        <v>0</v>
      </c>
      <c r="GU164" s="51">
        <f t="shared" ref="GU164:HD173" si="709">GT163</f>
        <v>0</v>
      </c>
      <c r="GV164" s="51">
        <f t="shared" si="709"/>
        <v>0</v>
      </c>
      <c r="GW164" s="51">
        <f t="shared" si="709"/>
        <v>0</v>
      </c>
      <c r="GX164" s="51">
        <f t="shared" si="709"/>
        <v>0</v>
      </c>
      <c r="GY164" s="51">
        <f t="shared" si="709"/>
        <v>0</v>
      </c>
      <c r="GZ164" s="51">
        <f t="shared" si="709"/>
        <v>0</v>
      </c>
      <c r="HA164" s="51">
        <f t="shared" si="709"/>
        <v>0</v>
      </c>
      <c r="HB164" s="51">
        <f t="shared" si="709"/>
        <v>0</v>
      </c>
      <c r="HC164" s="51">
        <f t="shared" si="709"/>
        <v>0</v>
      </c>
      <c r="HD164" s="51">
        <f t="shared" si="709"/>
        <v>0</v>
      </c>
      <c r="HE164" s="51">
        <f t="shared" ref="HE164:HP173" si="710">HD163</f>
        <v>0</v>
      </c>
      <c r="HF164" s="51">
        <f t="shared" si="710"/>
        <v>0</v>
      </c>
      <c r="HG164" s="51">
        <f t="shared" si="710"/>
        <v>0</v>
      </c>
      <c r="HH164" s="51">
        <f t="shared" si="710"/>
        <v>0</v>
      </c>
      <c r="HI164" s="51">
        <f t="shared" si="710"/>
        <v>0</v>
      </c>
      <c r="HJ164" s="51">
        <f t="shared" si="710"/>
        <v>0</v>
      </c>
      <c r="HK164" s="51">
        <f t="shared" si="710"/>
        <v>0</v>
      </c>
      <c r="HL164" s="51">
        <f t="shared" si="710"/>
        <v>0</v>
      </c>
      <c r="HM164" s="51">
        <f t="shared" si="710"/>
        <v>0</v>
      </c>
      <c r="HN164" s="51">
        <f t="shared" si="710"/>
        <v>0</v>
      </c>
      <c r="HO164" s="51">
        <f t="shared" si="710"/>
        <v>0</v>
      </c>
      <c r="HP164" s="51">
        <f t="shared" si="710"/>
        <v>0</v>
      </c>
      <c r="HR164" s="46">
        <v>161</v>
      </c>
      <c r="HS164" s="49">
        <f t="shared" si="566"/>
        <v>805</v>
      </c>
      <c r="HT164" s="52" t="str">
        <f t="shared" si="567"/>
        <v/>
      </c>
      <c r="HU164" s="63">
        <f t="shared" si="568"/>
        <v>0</v>
      </c>
      <c r="HV164" s="50">
        <f t="shared" si="609"/>
        <v>0</v>
      </c>
      <c r="HW164" s="50" t="str">
        <f t="shared" si="689"/>
        <v>13:25</v>
      </c>
      <c r="HX164" s="50">
        <v>0</v>
      </c>
      <c r="HY164" s="62">
        <f>HY163+HX164*Escenario1!$D$15*0.06</f>
        <v>468.72665229745769</v>
      </c>
      <c r="HZ164" s="50">
        <f t="shared" si="569"/>
        <v>0</v>
      </c>
      <c r="IA164" s="64">
        <f>IA163+HZ164*Escenario1!$D$15*0.06</f>
        <v>258.16395932323189</v>
      </c>
      <c r="IB164" s="54"/>
      <c r="IC164" s="47">
        <v>162</v>
      </c>
      <c r="ID164" s="48">
        <f t="shared" si="690"/>
        <v>0</v>
      </c>
      <c r="IE164" s="48">
        <f t="shared" ref="IE164:IN173" si="711">ID163</f>
        <v>0</v>
      </c>
      <c r="IF164" s="48">
        <f t="shared" si="711"/>
        <v>0</v>
      </c>
      <c r="IG164" s="48">
        <f t="shared" si="711"/>
        <v>0</v>
      </c>
      <c r="IH164" s="48">
        <f t="shared" si="711"/>
        <v>0</v>
      </c>
      <c r="II164" s="48">
        <f t="shared" si="711"/>
        <v>0</v>
      </c>
      <c r="IJ164" s="48">
        <f t="shared" si="711"/>
        <v>0</v>
      </c>
      <c r="IK164" s="48">
        <f t="shared" si="711"/>
        <v>0</v>
      </c>
      <c r="IL164" s="48">
        <f t="shared" si="711"/>
        <v>0</v>
      </c>
      <c r="IM164" s="48">
        <f t="shared" si="711"/>
        <v>0</v>
      </c>
      <c r="IN164" s="48">
        <f t="shared" si="711"/>
        <v>0</v>
      </c>
      <c r="IO164" s="48">
        <f t="shared" ref="IO164:IX173" si="712">IN163</f>
        <v>0</v>
      </c>
      <c r="IP164" s="48">
        <f t="shared" si="712"/>
        <v>0</v>
      </c>
      <c r="IQ164" s="48">
        <f t="shared" si="712"/>
        <v>0</v>
      </c>
      <c r="IR164" s="48">
        <f t="shared" si="712"/>
        <v>0</v>
      </c>
      <c r="IS164" s="48">
        <f t="shared" si="712"/>
        <v>0</v>
      </c>
      <c r="IT164" s="48">
        <f t="shared" si="712"/>
        <v>0</v>
      </c>
      <c r="IU164" s="48">
        <f t="shared" si="712"/>
        <v>0</v>
      </c>
      <c r="IV164" s="48">
        <f t="shared" si="712"/>
        <v>0</v>
      </c>
      <c r="IW164" s="48">
        <f t="shared" si="712"/>
        <v>0</v>
      </c>
      <c r="IX164" s="48">
        <f t="shared" si="712"/>
        <v>0</v>
      </c>
      <c r="IY164" s="48">
        <f t="shared" ref="IY164:JH173" si="713">IX163</f>
        <v>0</v>
      </c>
      <c r="IZ164" s="48">
        <f t="shared" si="713"/>
        <v>0</v>
      </c>
      <c r="JA164" s="48">
        <f t="shared" si="713"/>
        <v>0</v>
      </c>
      <c r="JB164" s="48">
        <f t="shared" si="713"/>
        <v>0</v>
      </c>
      <c r="JC164" s="48">
        <f t="shared" si="713"/>
        <v>0</v>
      </c>
      <c r="JD164" s="48">
        <f t="shared" si="713"/>
        <v>0</v>
      </c>
      <c r="JE164" s="48">
        <f t="shared" si="713"/>
        <v>0</v>
      </c>
      <c r="JF164" s="48">
        <f t="shared" si="713"/>
        <v>0</v>
      </c>
      <c r="JG164" s="48">
        <f t="shared" si="713"/>
        <v>0</v>
      </c>
      <c r="JH164" s="48">
        <f t="shared" si="713"/>
        <v>0</v>
      </c>
      <c r="JI164" s="48">
        <f t="shared" ref="JI164:JR173" si="714">JH163</f>
        <v>0</v>
      </c>
      <c r="JJ164" s="48">
        <f t="shared" si="714"/>
        <v>0</v>
      </c>
      <c r="JK164" s="48">
        <f t="shared" si="714"/>
        <v>0</v>
      </c>
      <c r="JL164" s="48">
        <f t="shared" si="714"/>
        <v>0</v>
      </c>
      <c r="JM164" s="48">
        <f t="shared" si="714"/>
        <v>0</v>
      </c>
      <c r="JN164" s="48">
        <f t="shared" si="714"/>
        <v>0</v>
      </c>
      <c r="JO164" s="48">
        <f t="shared" si="714"/>
        <v>0</v>
      </c>
      <c r="JP164" s="48">
        <f t="shared" si="714"/>
        <v>0</v>
      </c>
      <c r="JQ164" s="48">
        <f t="shared" si="714"/>
        <v>0</v>
      </c>
      <c r="JR164" s="48">
        <f t="shared" si="714"/>
        <v>0</v>
      </c>
      <c r="JS164" s="48">
        <f t="shared" ref="JS164:KB173" si="715">JR163</f>
        <v>0</v>
      </c>
      <c r="JT164" s="48">
        <f t="shared" si="715"/>
        <v>0</v>
      </c>
      <c r="JU164" s="48">
        <f t="shared" si="715"/>
        <v>0</v>
      </c>
      <c r="JV164" s="48">
        <f t="shared" si="715"/>
        <v>0</v>
      </c>
      <c r="JW164" s="48">
        <f t="shared" si="715"/>
        <v>0</v>
      </c>
      <c r="JX164" s="48">
        <f t="shared" si="715"/>
        <v>0</v>
      </c>
      <c r="JY164" s="48">
        <f t="shared" si="715"/>
        <v>0</v>
      </c>
      <c r="JZ164" s="48">
        <f t="shared" si="715"/>
        <v>0</v>
      </c>
      <c r="KA164" s="48">
        <f t="shared" si="715"/>
        <v>0</v>
      </c>
      <c r="KB164" s="48">
        <f t="shared" si="715"/>
        <v>0</v>
      </c>
      <c r="KC164" s="48">
        <f t="shared" ref="KC164:KL173" si="716">KB163</f>
        <v>0</v>
      </c>
      <c r="KD164" s="48">
        <f t="shared" si="716"/>
        <v>0</v>
      </c>
      <c r="KE164" s="48">
        <f t="shared" si="716"/>
        <v>0</v>
      </c>
      <c r="KF164" s="48">
        <f t="shared" si="716"/>
        <v>0</v>
      </c>
      <c r="KG164" s="48">
        <f t="shared" si="716"/>
        <v>0</v>
      </c>
      <c r="KH164" s="48">
        <f t="shared" si="716"/>
        <v>0</v>
      </c>
      <c r="KI164" s="48">
        <f t="shared" si="716"/>
        <v>0</v>
      </c>
      <c r="KJ164" s="48">
        <f t="shared" si="716"/>
        <v>0</v>
      </c>
      <c r="KK164" s="48">
        <f t="shared" si="716"/>
        <v>0</v>
      </c>
      <c r="KL164" s="48">
        <f t="shared" si="716"/>
        <v>0</v>
      </c>
      <c r="KM164" s="48">
        <f t="shared" ref="KM164:KV173" si="717">KL163</f>
        <v>0</v>
      </c>
      <c r="KN164" s="48">
        <f t="shared" si="717"/>
        <v>0</v>
      </c>
      <c r="KO164" s="48">
        <f t="shared" si="717"/>
        <v>0</v>
      </c>
      <c r="KP164" s="48">
        <f t="shared" si="717"/>
        <v>0</v>
      </c>
      <c r="KQ164" s="48">
        <f t="shared" si="717"/>
        <v>0</v>
      </c>
      <c r="KR164" s="48">
        <f t="shared" si="717"/>
        <v>0</v>
      </c>
      <c r="KS164" s="48">
        <f t="shared" si="717"/>
        <v>0</v>
      </c>
      <c r="KT164" s="48">
        <f t="shared" si="717"/>
        <v>0</v>
      </c>
      <c r="KU164" s="48">
        <f t="shared" si="717"/>
        <v>0</v>
      </c>
      <c r="KV164" s="48">
        <f t="shared" si="717"/>
        <v>0</v>
      </c>
      <c r="KW164" s="48">
        <f t="shared" ref="KW164:LF173" si="718">KV163</f>
        <v>0</v>
      </c>
      <c r="KX164" s="48">
        <f t="shared" si="718"/>
        <v>0</v>
      </c>
      <c r="KY164" s="48">
        <f t="shared" si="718"/>
        <v>0</v>
      </c>
      <c r="KZ164" s="48">
        <f t="shared" si="718"/>
        <v>0</v>
      </c>
      <c r="LA164" s="48">
        <f t="shared" si="718"/>
        <v>0</v>
      </c>
      <c r="LB164" s="48">
        <f t="shared" si="718"/>
        <v>0</v>
      </c>
      <c r="LC164" s="48">
        <f t="shared" si="718"/>
        <v>0</v>
      </c>
      <c r="LD164" s="48">
        <f t="shared" si="718"/>
        <v>0</v>
      </c>
      <c r="LE164" s="48">
        <f t="shared" si="718"/>
        <v>0</v>
      </c>
      <c r="LF164" s="48">
        <f t="shared" si="718"/>
        <v>0</v>
      </c>
      <c r="LG164" s="48">
        <f t="shared" ref="LG164:LP173" si="719">LF163</f>
        <v>0</v>
      </c>
      <c r="LH164" s="48">
        <f t="shared" si="719"/>
        <v>0</v>
      </c>
      <c r="LI164" s="48">
        <f t="shared" si="719"/>
        <v>0</v>
      </c>
      <c r="LJ164" s="48">
        <f t="shared" si="719"/>
        <v>0</v>
      </c>
      <c r="LK164" s="48">
        <f t="shared" si="719"/>
        <v>0</v>
      </c>
      <c r="LL164" s="48">
        <f t="shared" si="719"/>
        <v>0</v>
      </c>
      <c r="LM164" s="48">
        <f t="shared" si="719"/>
        <v>0</v>
      </c>
      <c r="LN164" s="48">
        <f t="shared" si="719"/>
        <v>0</v>
      </c>
      <c r="LO164" s="48">
        <f t="shared" si="719"/>
        <v>0</v>
      </c>
      <c r="LP164" s="48">
        <f t="shared" si="719"/>
        <v>0</v>
      </c>
      <c r="LQ164" s="48">
        <f t="shared" ref="LQ164:LZ173" si="720">LP163</f>
        <v>0</v>
      </c>
      <c r="LR164" s="48">
        <f t="shared" si="720"/>
        <v>0</v>
      </c>
      <c r="LS164" s="48">
        <f t="shared" si="720"/>
        <v>0</v>
      </c>
      <c r="LT164" s="48">
        <f t="shared" si="720"/>
        <v>0</v>
      </c>
      <c r="LU164" s="48">
        <f t="shared" si="720"/>
        <v>0</v>
      </c>
      <c r="LV164" s="48">
        <f t="shared" si="720"/>
        <v>0</v>
      </c>
      <c r="LW164" s="48">
        <f t="shared" si="720"/>
        <v>0</v>
      </c>
      <c r="LX164" s="48">
        <f t="shared" si="720"/>
        <v>0</v>
      </c>
      <c r="LY164" s="48">
        <f t="shared" si="720"/>
        <v>0</v>
      </c>
      <c r="LZ164" s="48">
        <f t="shared" si="720"/>
        <v>0</v>
      </c>
      <c r="MA164" s="48">
        <f t="shared" ref="MA164:MJ173" si="721">LZ163</f>
        <v>0</v>
      </c>
      <c r="MB164" s="48">
        <f t="shared" si="721"/>
        <v>0</v>
      </c>
      <c r="MC164" s="48">
        <f t="shared" si="721"/>
        <v>0</v>
      </c>
      <c r="MD164" s="48">
        <f t="shared" si="721"/>
        <v>0</v>
      </c>
      <c r="ME164" s="48">
        <f t="shared" si="721"/>
        <v>0</v>
      </c>
      <c r="MF164" s="48">
        <f t="shared" si="721"/>
        <v>0</v>
      </c>
      <c r="MG164" s="48">
        <f t="shared" si="721"/>
        <v>0</v>
      </c>
      <c r="MH164" s="48">
        <f t="shared" si="721"/>
        <v>0</v>
      </c>
      <c r="MI164" s="48">
        <f t="shared" si="721"/>
        <v>0</v>
      </c>
      <c r="MJ164" s="48">
        <f t="shared" si="721"/>
        <v>0</v>
      </c>
      <c r="MK164" s="48">
        <f t="shared" ref="MK164:MT173" si="722">MJ163</f>
        <v>0</v>
      </c>
      <c r="ML164" s="48">
        <f t="shared" si="722"/>
        <v>0</v>
      </c>
      <c r="MM164" s="48">
        <f t="shared" si="722"/>
        <v>0</v>
      </c>
      <c r="MN164" s="48">
        <f t="shared" si="722"/>
        <v>0</v>
      </c>
      <c r="MO164" s="48">
        <f t="shared" si="722"/>
        <v>0</v>
      </c>
      <c r="MP164" s="48">
        <f t="shared" si="722"/>
        <v>0</v>
      </c>
      <c r="MQ164" s="48">
        <f t="shared" si="722"/>
        <v>0</v>
      </c>
      <c r="MR164" s="48">
        <f t="shared" si="722"/>
        <v>0</v>
      </c>
      <c r="MS164" s="48">
        <f t="shared" si="722"/>
        <v>0</v>
      </c>
      <c r="MT164" s="48">
        <f t="shared" si="722"/>
        <v>0</v>
      </c>
      <c r="MU164" s="48">
        <f t="shared" ref="MU164:ND173" si="723">MT163</f>
        <v>0</v>
      </c>
      <c r="MV164" s="48">
        <f t="shared" si="723"/>
        <v>0</v>
      </c>
      <c r="MW164" s="48">
        <f t="shared" si="723"/>
        <v>0</v>
      </c>
      <c r="MX164" s="48">
        <f t="shared" si="723"/>
        <v>0</v>
      </c>
      <c r="MY164" s="48">
        <f t="shared" si="723"/>
        <v>0</v>
      </c>
      <c r="MZ164" s="48">
        <f t="shared" si="723"/>
        <v>0</v>
      </c>
      <c r="NA164" s="48">
        <f t="shared" si="723"/>
        <v>0</v>
      </c>
      <c r="NB164" s="48">
        <f t="shared" si="723"/>
        <v>0</v>
      </c>
      <c r="NC164" s="48">
        <f t="shared" si="723"/>
        <v>0</v>
      </c>
      <c r="ND164" s="48">
        <f t="shared" si="723"/>
        <v>0</v>
      </c>
      <c r="NE164" s="48">
        <f t="shared" ref="NE164:NN173" si="724">ND163</f>
        <v>0</v>
      </c>
      <c r="NF164" s="48">
        <f t="shared" si="724"/>
        <v>0</v>
      </c>
      <c r="NG164" s="48">
        <f t="shared" si="724"/>
        <v>0</v>
      </c>
      <c r="NH164" s="48">
        <f t="shared" si="724"/>
        <v>0</v>
      </c>
      <c r="NI164" s="48">
        <f t="shared" si="724"/>
        <v>0</v>
      </c>
      <c r="NJ164" s="48">
        <f t="shared" si="724"/>
        <v>0</v>
      </c>
      <c r="NK164" s="48">
        <f t="shared" si="724"/>
        <v>0</v>
      </c>
      <c r="NL164" s="48">
        <f t="shared" si="724"/>
        <v>0</v>
      </c>
      <c r="NM164" s="48">
        <f t="shared" si="724"/>
        <v>0</v>
      </c>
      <c r="NN164" s="48">
        <f t="shared" si="724"/>
        <v>0</v>
      </c>
      <c r="NO164" s="48">
        <f t="shared" ref="NO164:NX173" si="725">NN163</f>
        <v>0</v>
      </c>
      <c r="NP164" s="48">
        <f t="shared" si="725"/>
        <v>0</v>
      </c>
      <c r="NQ164" s="48">
        <f t="shared" si="725"/>
        <v>0</v>
      </c>
      <c r="NR164" s="48">
        <f t="shared" si="725"/>
        <v>0</v>
      </c>
      <c r="NS164" s="48">
        <f t="shared" si="725"/>
        <v>0</v>
      </c>
      <c r="NT164" s="48">
        <f t="shared" si="725"/>
        <v>0</v>
      </c>
      <c r="NU164" s="48">
        <f t="shared" si="725"/>
        <v>0</v>
      </c>
      <c r="NV164" s="48">
        <f t="shared" si="725"/>
        <v>0</v>
      </c>
      <c r="NW164" s="48">
        <f t="shared" si="725"/>
        <v>0</v>
      </c>
      <c r="NX164" s="48">
        <f t="shared" si="725"/>
        <v>0</v>
      </c>
      <c r="NY164" s="48">
        <f t="shared" ref="NY164:OH173" si="726">NX163</f>
        <v>0</v>
      </c>
      <c r="NZ164" s="48">
        <f t="shared" si="726"/>
        <v>4.4751983576649488E-5</v>
      </c>
      <c r="OA164" s="48">
        <f t="shared" si="726"/>
        <v>1.1151658490373781E-4</v>
      </c>
      <c r="OB164" s="48">
        <f t="shared" si="726"/>
        <v>2.5595687974807398E-4</v>
      </c>
      <c r="OC164" s="48">
        <f t="shared" si="726"/>
        <v>5.8604981628922268E-4</v>
      </c>
      <c r="OD164" s="48">
        <f t="shared" si="726"/>
        <v>1.3658629589843377E-3</v>
      </c>
      <c r="OE164" s="48">
        <f t="shared" si="726"/>
        <v>3.2093238342923826E-3</v>
      </c>
      <c r="OF164" s="48">
        <f t="shared" si="726"/>
        <v>7.8504339864859992E-3</v>
      </c>
      <c r="OG164" s="48">
        <f t="shared" si="726"/>
        <v>1.2976985830460603E-2</v>
      </c>
      <c r="OH164" s="48">
        <f t="shared" si="726"/>
        <v>6.7154609757989992E-3</v>
      </c>
      <c r="OI164" s="48">
        <f t="shared" ref="OI164:OR173" si="727">OH163</f>
        <v>0</v>
      </c>
      <c r="OJ164" s="48">
        <f t="shared" si="727"/>
        <v>0</v>
      </c>
      <c r="OK164" s="48">
        <f t="shared" si="727"/>
        <v>0</v>
      </c>
      <c r="OL164" s="48">
        <f t="shared" si="727"/>
        <v>0</v>
      </c>
      <c r="OM164" s="48">
        <f t="shared" si="727"/>
        <v>0</v>
      </c>
      <c r="ON164" s="48">
        <f t="shared" si="727"/>
        <v>0</v>
      </c>
      <c r="OO164" s="48">
        <f t="shared" si="727"/>
        <v>0</v>
      </c>
      <c r="OP164" s="48">
        <f t="shared" si="727"/>
        <v>0</v>
      </c>
      <c r="OQ164" s="48">
        <f t="shared" si="727"/>
        <v>0</v>
      </c>
      <c r="OR164" s="48">
        <f t="shared" si="727"/>
        <v>0</v>
      </c>
      <c r="OS164" s="48">
        <f t="shared" ref="OS164:PB173" si="728">OR163</f>
        <v>0</v>
      </c>
      <c r="OT164" s="48">
        <f t="shared" si="728"/>
        <v>0</v>
      </c>
      <c r="OU164" s="48">
        <f t="shared" si="728"/>
        <v>0</v>
      </c>
      <c r="OV164" s="48">
        <f t="shared" si="728"/>
        <v>0</v>
      </c>
      <c r="OW164" s="48">
        <f t="shared" si="728"/>
        <v>0</v>
      </c>
      <c r="OX164" s="48">
        <f t="shared" si="728"/>
        <v>0</v>
      </c>
      <c r="OY164" s="48">
        <f t="shared" si="728"/>
        <v>0</v>
      </c>
      <c r="OZ164" s="48">
        <f t="shared" si="728"/>
        <v>0</v>
      </c>
      <c r="PA164" s="48">
        <f t="shared" si="728"/>
        <v>0</v>
      </c>
      <c r="PB164" s="48">
        <f t="shared" si="728"/>
        <v>0</v>
      </c>
      <c r="PC164" s="48">
        <f t="shared" ref="PC164:PN173" si="729">PB163</f>
        <v>0</v>
      </c>
      <c r="PD164" s="48">
        <f t="shared" si="729"/>
        <v>0</v>
      </c>
      <c r="PE164" s="48">
        <f t="shared" si="729"/>
        <v>0</v>
      </c>
      <c r="PF164" s="48">
        <f t="shared" si="729"/>
        <v>0</v>
      </c>
      <c r="PG164" s="48">
        <f t="shared" si="729"/>
        <v>0</v>
      </c>
      <c r="PH164" s="48">
        <f t="shared" si="729"/>
        <v>0</v>
      </c>
      <c r="PI164" s="48">
        <f t="shared" si="729"/>
        <v>0</v>
      </c>
      <c r="PJ164" s="48">
        <f t="shared" si="729"/>
        <v>0</v>
      </c>
      <c r="PK164" s="48">
        <f t="shared" si="729"/>
        <v>0</v>
      </c>
      <c r="PL164" s="48">
        <f t="shared" si="729"/>
        <v>0</v>
      </c>
      <c r="PM164" s="48">
        <f t="shared" si="729"/>
        <v>0</v>
      </c>
      <c r="PN164" s="48">
        <f t="shared" si="729"/>
        <v>0</v>
      </c>
    </row>
    <row r="165" spans="1:430" x14ac:dyDescent="0.3">
      <c r="A165" s="67">
        <f>A164+Escenario1!$D$15</f>
        <v>195</v>
      </c>
      <c r="B165" s="20">
        <f>IF(HX42&lt;0,0,Escenario1!HX42)</f>
        <v>9.7954956748029414</v>
      </c>
      <c r="C165" s="20">
        <f t="shared" si="558"/>
        <v>2.8590319925831666</v>
      </c>
      <c r="D165" s="20">
        <f t="shared" si="552"/>
        <v>2.9386487024408825</v>
      </c>
      <c r="E165" s="20">
        <f>ROUND(IF($A165=0,0,$D165+E164-IF($A164=0,0,L164*($A165-$A164)*0.06)),4)</f>
        <v>12.709199999999999</v>
      </c>
      <c r="F165" s="11" cm="1">
        <f t="array" ref="F165">INDEX($A$71:$A$75,MATCH(E165,$B$71:$B$75,1))+(E165-INDEX($B$71:$B$75,MATCH(E165,$B$71:$B$75,1)))*(INDEX($A$71:$A$75,MATCH(E165,$B$71:$B$75,1)+IF(E165&gt;MAX($B$71:$B$75),0,1))-INDEX($A$71:$A$75,MATCH(E165,$B$71:$B$75,1)+IF(E165&gt;MAX($B$71:$B$75),1,0)))/(INDEX($B$71:$B$75,MATCH(E165,$B$71:$B$75,1)+IF(E165&gt;MAX($B$71:$B$75),0,1))-INDEX($B$71:$B$75,MATCH(E165,$B$71:$B$75,1)+IF(E165&gt;MAX($B$71:$B$75),-1,0)))</f>
        <v>0.12709199999999998</v>
      </c>
      <c r="G165" s="59">
        <f t="shared" si="553"/>
        <v>18.138207449561762</v>
      </c>
      <c r="H165" s="59">
        <f t="shared" si="554"/>
        <v>0</v>
      </c>
      <c r="I165" s="59">
        <f t="shared" si="555"/>
        <v>0</v>
      </c>
      <c r="J165" s="20">
        <f t="shared" si="556"/>
        <v>18.138207449561762</v>
      </c>
      <c r="K165" s="20">
        <f>IF(OR($H$79&lt;=0,F165-$H$79&lt;=0),0,2/3*(0.602+0.0832*(F165-$H$79)/$H$79)*$I$79*SQRT(2*9.81)*(F165-$H$79+0.0012)^(3/2))*1000</f>
        <v>0</v>
      </c>
      <c r="L165" s="20">
        <f>IF((G165+H165+I165+K165)*($A166-$A165)*0.06&gt;E165,E165/($A166-$A165)/0.06,G165+H165+I165+K165)</f>
        <v>18.138207449561762</v>
      </c>
      <c r="M165" s="20">
        <f>IF(COUNT($A$126:$A165)&lt;MATCH($E$84,L$126:L$585,0),"",ROUND(L165,2))</f>
        <v>18.14</v>
      </c>
      <c r="N165" s="20">
        <f>IF($A165=0,0,$D165+N164-IF($A164=0,0,R164*($A165-$A164)*0.06))</f>
        <v>226.20722162359885</v>
      </c>
      <c r="O165" s="11" cm="1">
        <f t="array" ref="O165">INDEX($A$71:$A$75,MATCH(N165,$B$71:$B$75,1))+(N165-INDEX($B$71:$B$75,MATCH(N165,$B$71:$B$75,1)))*(INDEX($A$71:$A$75,MATCH(N165,$B$71:$B$75,1)+1)-INDEX($A$71:$A$75,MATCH(N165,$B$71:$B$75,1)))/(INDEX($B$71:$B$75,MATCH(N165,$B$71:$B$75,1)+1)-INDEX($B$71:$B$75,MATCH(N165,$B$71:$B$75,1)))</f>
        <v>2.2620722162359885</v>
      </c>
      <c r="P165" s="20" cm="1">
        <f t="array" ref="P165">INDEX(Curva_vortex[Caudal (L/s)],MATCH(O165,Curva_vortex[Altura lamina de agua H (m)],1))+(O165-INDEX(Curva_vortex[Altura lamina de agua H (m)],MATCH(O165,Curva_vortex[Altura lamina de agua H (m)],1)))*(INDEX(Curva_vortex[Caudal (L/s)],MATCH(O165,Curva_vortex[Altura lamina de agua H (m)],1)+IF(O165&gt;MAX(Curva_vortex[Altura lamina de agua H (m)]),0,1))-INDEX(Curva_vortex[Caudal (L/s)],MATCH(O165,Curva_vortex[Altura lamina de agua H (m)],1)+IF(O165&gt;MAX(Curva_vortex[Altura lamina de agua H (m)]),-1,0)))/(INDEX(Curva_vortex[Altura lamina de agua H (m)],MATCH(O165,Curva_vortex[Altura lamina de agua H (m)],1)+IF(O165&gt;MAX(Curva_vortex[Altura lamina de agua H (m)]),0,1))-INDEX(Curva_vortex[Altura lamina de agua H (m)],MATCH(O165,Curva_vortex[Altura lamina de agua H (m)],1)+IF(O165&gt;MAX(Curva_vortex[Altura lamina de agua H (m)]),-1,0)))</f>
        <v>22.620722162359883</v>
      </c>
      <c r="Q165" s="20">
        <f t="shared" si="557"/>
        <v>0</v>
      </c>
      <c r="R165" s="20" cm="1">
        <f t="array" ref="R165">INDEX(Curva_vortex[Caudal (L/s)],MATCH(O165,Curva_vortex[Altura lamina de agua H (m)],1))+(O165-INDEX(Curva_vortex[Altura lamina de agua H (m)],MATCH(O165,Curva_vortex[Altura lamina de agua H (m)],1)))*(INDEX(Curva_vortex[Caudal (L/s)],MATCH(O165,Curva_vortex[Altura lamina de agua H (m)],1)+IF(O165&gt;MAX(Curva_vortex[Altura lamina de agua H (m)]),0,1))-INDEX(Curva_vortex[Caudal (L/s)],MATCH(O165,Curva_vortex[Altura lamina de agua H (m)],1)+IF(O165&gt;MAX(Curva_vortex[Altura lamina de agua H (m)]),-1,0)))/(INDEX(Curva_vortex[Altura lamina de agua H (m)],MATCH(O165,Curva_vortex[Altura lamina de agua H (m)],1)+IF(O165&gt;MAX(Curva_vortex[Altura lamina de agua H (m)]),0,1))-INDEX(Curva_vortex[Altura lamina de agua H (m)],MATCH(O165,Curva_vortex[Altura lamina de agua H (m)],1)+IF(O165&gt;MAX(Curva_vortex[Altura lamina de agua H (m)]),-1,0)))+Q165</f>
        <v>22.620722162359883</v>
      </c>
      <c r="S165" s="20">
        <f>IF(COUNT($A$126:$A165)&lt;MATCH($E$117,R$126:R$585,0),"",ROUND(R165,2))</f>
        <v>22.62</v>
      </c>
      <c r="W165" s="46">
        <v>162</v>
      </c>
      <c r="X165" s="49">
        <f t="shared" si="564"/>
        <v>810</v>
      </c>
      <c r="Y165" s="52" t="str">
        <f t="shared" si="686"/>
        <v/>
      </c>
      <c r="Z165" s="63">
        <f t="shared" si="687"/>
        <v>0</v>
      </c>
      <c r="AA165" s="50">
        <f t="shared" si="608"/>
        <v>0</v>
      </c>
      <c r="AB165" s="50">
        <v>0</v>
      </c>
      <c r="AC165" s="62">
        <f t="shared" si="691"/>
        <v>211.7758949671387</v>
      </c>
      <c r="AD165" s="53"/>
      <c r="AE165" s="46">
        <v>163</v>
      </c>
      <c r="AF165" s="51">
        <f t="shared" si="688"/>
        <v>0</v>
      </c>
      <c r="AG165" s="51">
        <f t="shared" si="692"/>
        <v>0</v>
      </c>
      <c r="AH165" s="51">
        <f t="shared" si="692"/>
        <v>0</v>
      </c>
      <c r="AI165" s="51">
        <f t="shared" si="692"/>
        <v>0</v>
      </c>
      <c r="AJ165" s="51">
        <f t="shared" si="692"/>
        <v>0</v>
      </c>
      <c r="AK165" s="51">
        <f t="shared" si="692"/>
        <v>0</v>
      </c>
      <c r="AL165" s="51">
        <f t="shared" si="692"/>
        <v>0</v>
      </c>
      <c r="AM165" s="51">
        <f t="shared" si="692"/>
        <v>0</v>
      </c>
      <c r="AN165" s="51">
        <f t="shared" si="692"/>
        <v>0</v>
      </c>
      <c r="AO165" s="51">
        <f t="shared" si="692"/>
        <v>0</v>
      </c>
      <c r="AP165" s="51">
        <f t="shared" si="692"/>
        <v>0</v>
      </c>
      <c r="AQ165" s="51">
        <f t="shared" si="693"/>
        <v>0</v>
      </c>
      <c r="AR165" s="51">
        <f t="shared" si="693"/>
        <v>0</v>
      </c>
      <c r="AS165" s="51">
        <f t="shared" si="693"/>
        <v>0</v>
      </c>
      <c r="AT165" s="51">
        <f t="shared" si="693"/>
        <v>0</v>
      </c>
      <c r="AU165" s="51">
        <f t="shared" si="693"/>
        <v>0</v>
      </c>
      <c r="AV165" s="51">
        <f t="shared" si="693"/>
        <v>0</v>
      </c>
      <c r="AW165" s="51">
        <f t="shared" si="693"/>
        <v>0</v>
      </c>
      <c r="AX165" s="51">
        <f t="shared" si="693"/>
        <v>0</v>
      </c>
      <c r="AY165" s="51">
        <f t="shared" si="693"/>
        <v>0</v>
      </c>
      <c r="AZ165" s="51">
        <f t="shared" si="693"/>
        <v>0</v>
      </c>
      <c r="BA165" s="51">
        <f t="shared" si="694"/>
        <v>0</v>
      </c>
      <c r="BB165" s="51">
        <f t="shared" si="694"/>
        <v>0</v>
      </c>
      <c r="BC165" s="51">
        <f t="shared" si="694"/>
        <v>0</v>
      </c>
      <c r="BD165" s="51">
        <f t="shared" si="694"/>
        <v>0</v>
      </c>
      <c r="BE165" s="51">
        <f t="shared" si="694"/>
        <v>0</v>
      </c>
      <c r="BF165" s="51">
        <f t="shared" si="694"/>
        <v>0</v>
      </c>
      <c r="BG165" s="51">
        <f t="shared" si="694"/>
        <v>0</v>
      </c>
      <c r="BH165" s="51">
        <f t="shared" si="694"/>
        <v>0</v>
      </c>
      <c r="BI165" s="51">
        <f t="shared" si="694"/>
        <v>0</v>
      </c>
      <c r="BJ165" s="51">
        <f t="shared" si="694"/>
        <v>0</v>
      </c>
      <c r="BK165" s="51">
        <f t="shared" si="695"/>
        <v>0</v>
      </c>
      <c r="BL165" s="51">
        <f t="shared" si="695"/>
        <v>0</v>
      </c>
      <c r="BM165" s="51">
        <f t="shared" si="695"/>
        <v>0</v>
      </c>
      <c r="BN165" s="51">
        <f t="shared" si="695"/>
        <v>0</v>
      </c>
      <c r="BO165" s="51">
        <f t="shared" si="695"/>
        <v>0</v>
      </c>
      <c r="BP165" s="51">
        <f t="shared" si="695"/>
        <v>0</v>
      </c>
      <c r="BQ165" s="51">
        <f t="shared" si="695"/>
        <v>0</v>
      </c>
      <c r="BR165" s="51">
        <f t="shared" si="695"/>
        <v>0</v>
      </c>
      <c r="BS165" s="51">
        <f t="shared" si="695"/>
        <v>0</v>
      </c>
      <c r="BT165" s="51">
        <f t="shared" si="695"/>
        <v>0</v>
      </c>
      <c r="BU165" s="51">
        <f t="shared" si="696"/>
        <v>0</v>
      </c>
      <c r="BV165" s="51">
        <f t="shared" si="696"/>
        <v>0</v>
      </c>
      <c r="BW165" s="51">
        <f t="shared" si="696"/>
        <v>0</v>
      </c>
      <c r="BX165" s="51">
        <f t="shared" si="696"/>
        <v>0</v>
      </c>
      <c r="BY165" s="51">
        <f t="shared" si="696"/>
        <v>0</v>
      </c>
      <c r="BZ165" s="51">
        <f t="shared" si="696"/>
        <v>0</v>
      </c>
      <c r="CA165" s="51">
        <f t="shared" si="696"/>
        <v>0</v>
      </c>
      <c r="CB165" s="51">
        <f t="shared" si="696"/>
        <v>0</v>
      </c>
      <c r="CC165" s="51">
        <f t="shared" si="696"/>
        <v>0</v>
      </c>
      <c r="CD165" s="51">
        <f t="shared" si="696"/>
        <v>0</v>
      </c>
      <c r="CE165" s="51">
        <f t="shared" si="697"/>
        <v>0</v>
      </c>
      <c r="CF165" s="51">
        <f t="shared" si="697"/>
        <v>0</v>
      </c>
      <c r="CG165" s="51">
        <f t="shared" si="697"/>
        <v>0</v>
      </c>
      <c r="CH165" s="51">
        <f t="shared" si="697"/>
        <v>0</v>
      </c>
      <c r="CI165" s="51">
        <f t="shared" si="697"/>
        <v>0</v>
      </c>
      <c r="CJ165" s="51">
        <f t="shared" si="697"/>
        <v>0</v>
      </c>
      <c r="CK165" s="51">
        <f t="shared" si="697"/>
        <v>0</v>
      </c>
      <c r="CL165" s="51">
        <f t="shared" si="697"/>
        <v>0</v>
      </c>
      <c r="CM165" s="51">
        <f t="shared" si="697"/>
        <v>0</v>
      </c>
      <c r="CN165" s="51">
        <f t="shared" si="697"/>
        <v>0</v>
      </c>
      <c r="CO165" s="51">
        <f t="shared" si="698"/>
        <v>0</v>
      </c>
      <c r="CP165" s="51">
        <f t="shared" si="698"/>
        <v>0</v>
      </c>
      <c r="CQ165" s="51">
        <f t="shared" si="698"/>
        <v>0</v>
      </c>
      <c r="CR165" s="51">
        <f t="shared" si="698"/>
        <v>0</v>
      </c>
      <c r="CS165" s="51">
        <f t="shared" si="698"/>
        <v>0</v>
      </c>
      <c r="CT165" s="51">
        <f t="shared" si="698"/>
        <v>0</v>
      </c>
      <c r="CU165" s="51">
        <f t="shared" si="698"/>
        <v>0</v>
      </c>
      <c r="CV165" s="51">
        <f t="shared" si="698"/>
        <v>0</v>
      </c>
      <c r="CW165" s="51">
        <f t="shared" si="698"/>
        <v>0</v>
      </c>
      <c r="CX165" s="51">
        <f t="shared" si="698"/>
        <v>0</v>
      </c>
      <c r="CY165" s="51">
        <f t="shared" si="699"/>
        <v>0</v>
      </c>
      <c r="CZ165" s="51">
        <f t="shared" si="699"/>
        <v>0</v>
      </c>
      <c r="DA165" s="51">
        <f t="shared" si="699"/>
        <v>0</v>
      </c>
      <c r="DB165" s="51">
        <f t="shared" si="699"/>
        <v>0</v>
      </c>
      <c r="DC165" s="51">
        <f t="shared" si="699"/>
        <v>0</v>
      </c>
      <c r="DD165" s="51">
        <f t="shared" si="699"/>
        <v>0</v>
      </c>
      <c r="DE165" s="51">
        <f t="shared" si="699"/>
        <v>0</v>
      </c>
      <c r="DF165" s="51">
        <f t="shared" si="699"/>
        <v>0</v>
      </c>
      <c r="DG165" s="51">
        <f t="shared" si="699"/>
        <v>0</v>
      </c>
      <c r="DH165" s="51">
        <f t="shared" si="699"/>
        <v>0</v>
      </c>
      <c r="DI165" s="51">
        <f t="shared" si="700"/>
        <v>0</v>
      </c>
      <c r="DJ165" s="51">
        <f t="shared" si="700"/>
        <v>0</v>
      </c>
      <c r="DK165" s="51">
        <f t="shared" si="700"/>
        <v>0</v>
      </c>
      <c r="DL165" s="51">
        <f t="shared" si="700"/>
        <v>0</v>
      </c>
      <c r="DM165" s="51">
        <f t="shared" si="700"/>
        <v>0</v>
      </c>
      <c r="DN165" s="51">
        <f t="shared" si="700"/>
        <v>0</v>
      </c>
      <c r="DO165" s="51">
        <f t="shared" si="700"/>
        <v>0</v>
      </c>
      <c r="DP165" s="51">
        <f t="shared" si="700"/>
        <v>0</v>
      </c>
      <c r="DQ165" s="51">
        <f t="shared" si="700"/>
        <v>0</v>
      </c>
      <c r="DR165" s="51">
        <f t="shared" si="700"/>
        <v>0</v>
      </c>
      <c r="DS165" s="51">
        <f t="shared" si="701"/>
        <v>0</v>
      </c>
      <c r="DT165" s="51">
        <f t="shared" si="701"/>
        <v>0</v>
      </c>
      <c r="DU165" s="51">
        <f t="shared" si="701"/>
        <v>0</v>
      </c>
      <c r="DV165" s="51">
        <f t="shared" si="701"/>
        <v>0</v>
      </c>
      <c r="DW165" s="51">
        <f t="shared" si="701"/>
        <v>0</v>
      </c>
      <c r="DX165" s="51">
        <f t="shared" si="701"/>
        <v>0</v>
      </c>
      <c r="DY165" s="51">
        <f t="shared" si="701"/>
        <v>0</v>
      </c>
      <c r="DZ165" s="51">
        <f t="shared" si="701"/>
        <v>0</v>
      </c>
      <c r="EA165" s="51">
        <f t="shared" si="701"/>
        <v>0</v>
      </c>
      <c r="EB165" s="51">
        <f t="shared" si="701"/>
        <v>0</v>
      </c>
      <c r="EC165" s="51">
        <f t="shared" si="702"/>
        <v>0</v>
      </c>
      <c r="ED165" s="51">
        <f t="shared" si="702"/>
        <v>0</v>
      </c>
      <c r="EE165" s="51">
        <f t="shared" si="702"/>
        <v>0</v>
      </c>
      <c r="EF165" s="51">
        <f t="shared" si="702"/>
        <v>0</v>
      </c>
      <c r="EG165" s="51">
        <f t="shared" si="702"/>
        <v>0</v>
      </c>
      <c r="EH165" s="51">
        <f t="shared" si="702"/>
        <v>0</v>
      </c>
      <c r="EI165" s="51">
        <f t="shared" si="702"/>
        <v>0</v>
      </c>
      <c r="EJ165" s="51">
        <f t="shared" si="702"/>
        <v>0</v>
      </c>
      <c r="EK165" s="51">
        <f t="shared" si="702"/>
        <v>0</v>
      </c>
      <c r="EL165" s="51">
        <f t="shared" si="702"/>
        <v>0</v>
      </c>
      <c r="EM165" s="51">
        <f t="shared" si="703"/>
        <v>0</v>
      </c>
      <c r="EN165" s="51">
        <f t="shared" si="703"/>
        <v>0</v>
      </c>
      <c r="EO165" s="51">
        <f t="shared" si="703"/>
        <v>0</v>
      </c>
      <c r="EP165" s="51">
        <f t="shared" si="703"/>
        <v>0</v>
      </c>
      <c r="EQ165" s="51">
        <f t="shared" si="703"/>
        <v>0</v>
      </c>
      <c r="ER165" s="51">
        <f t="shared" si="703"/>
        <v>0</v>
      </c>
      <c r="ES165" s="51">
        <f t="shared" si="703"/>
        <v>0</v>
      </c>
      <c r="ET165" s="51">
        <f t="shared" si="703"/>
        <v>0</v>
      </c>
      <c r="EU165" s="51">
        <f t="shared" si="703"/>
        <v>0</v>
      </c>
      <c r="EV165" s="51">
        <f t="shared" si="703"/>
        <v>0</v>
      </c>
      <c r="EW165" s="51">
        <f t="shared" si="704"/>
        <v>0</v>
      </c>
      <c r="EX165" s="51">
        <f t="shared" si="704"/>
        <v>0</v>
      </c>
      <c r="EY165" s="51">
        <f t="shared" si="704"/>
        <v>0</v>
      </c>
      <c r="EZ165" s="51">
        <f t="shared" si="704"/>
        <v>0</v>
      </c>
      <c r="FA165" s="51">
        <f t="shared" si="704"/>
        <v>0</v>
      </c>
      <c r="FB165" s="51">
        <f t="shared" si="704"/>
        <v>0</v>
      </c>
      <c r="FC165" s="51">
        <f t="shared" si="704"/>
        <v>0</v>
      </c>
      <c r="FD165" s="51">
        <f t="shared" si="704"/>
        <v>0</v>
      </c>
      <c r="FE165" s="51">
        <f t="shared" si="704"/>
        <v>0</v>
      </c>
      <c r="FF165" s="51">
        <f t="shared" si="704"/>
        <v>0</v>
      </c>
      <c r="FG165" s="51">
        <f t="shared" si="705"/>
        <v>0</v>
      </c>
      <c r="FH165" s="51">
        <f t="shared" si="705"/>
        <v>0</v>
      </c>
      <c r="FI165" s="51">
        <f t="shared" si="705"/>
        <v>0</v>
      </c>
      <c r="FJ165" s="51">
        <f t="shared" si="705"/>
        <v>0</v>
      </c>
      <c r="FK165" s="51">
        <f t="shared" si="705"/>
        <v>0</v>
      </c>
      <c r="FL165" s="51">
        <f t="shared" si="705"/>
        <v>0</v>
      </c>
      <c r="FM165" s="51">
        <f t="shared" si="705"/>
        <v>0</v>
      </c>
      <c r="FN165" s="51">
        <f t="shared" si="705"/>
        <v>0</v>
      </c>
      <c r="FO165" s="51">
        <f t="shared" si="705"/>
        <v>0</v>
      </c>
      <c r="FP165" s="51">
        <f t="shared" si="705"/>
        <v>0</v>
      </c>
      <c r="FQ165" s="51">
        <f t="shared" si="706"/>
        <v>0</v>
      </c>
      <c r="FR165" s="51">
        <f t="shared" si="706"/>
        <v>1.4372901692793086E-5</v>
      </c>
      <c r="FS165" s="51">
        <f t="shared" si="706"/>
        <v>2.7857067307628778E-5</v>
      </c>
      <c r="FT165" s="51">
        <f t="shared" si="706"/>
        <v>4.1075027703360157E-5</v>
      </c>
      <c r="FU165" s="51">
        <f t="shared" si="706"/>
        <v>5.9699549011322866E-5</v>
      </c>
      <c r="FV165" s="51">
        <f t="shared" si="706"/>
        <v>8.7540741517313391E-5</v>
      </c>
      <c r="FW165" s="51">
        <f t="shared" si="706"/>
        <v>1.2837388479443857E-4</v>
      </c>
      <c r="FX165" s="51">
        <f t="shared" si="706"/>
        <v>1.8776725283595457E-4</v>
      </c>
      <c r="FY165" s="51">
        <f t="shared" si="706"/>
        <v>2.7490993918839258E-4</v>
      </c>
      <c r="FZ165" s="51">
        <f t="shared" si="706"/>
        <v>4.0443968208431289E-4</v>
      </c>
      <c r="GA165" s="51">
        <f t="shared" si="707"/>
        <v>5.9827068957529241E-4</v>
      </c>
      <c r="GB165" s="51">
        <f t="shared" si="707"/>
        <v>8.8742146466493359E-4</v>
      </c>
      <c r="GC165" s="51">
        <f t="shared" si="707"/>
        <v>1.3138426304416823E-3</v>
      </c>
      <c r="GD165" s="51">
        <f t="shared" si="707"/>
        <v>1.9322447552118155E-3</v>
      </c>
      <c r="GE165" s="51">
        <f t="shared" si="707"/>
        <v>2.9578823769679957E-3</v>
      </c>
      <c r="GF165" s="51">
        <f t="shared" si="707"/>
        <v>4.3725776573519236E-3</v>
      </c>
      <c r="GG165" s="51">
        <f t="shared" si="707"/>
        <v>5.6037913669719245E-3</v>
      </c>
      <c r="GH165" s="51">
        <f t="shared" si="707"/>
        <v>6.0067150249743864E-3</v>
      </c>
      <c r="GI165" s="51">
        <f t="shared" si="707"/>
        <v>5.0334268353983951E-3</v>
      </c>
      <c r="GJ165" s="51">
        <f t="shared" si="707"/>
        <v>2.648818732339102E-3</v>
      </c>
      <c r="GK165" s="51">
        <f t="shared" si="708"/>
        <v>7.6072713075802073E-4</v>
      </c>
      <c r="GL165" s="51">
        <f t="shared" si="708"/>
        <v>0</v>
      </c>
      <c r="GM165" s="51">
        <f t="shared" si="708"/>
        <v>0</v>
      </c>
      <c r="GN165" s="51">
        <f t="shared" si="708"/>
        <v>0</v>
      </c>
      <c r="GO165" s="51">
        <f t="shared" si="708"/>
        <v>0</v>
      </c>
      <c r="GP165" s="51">
        <f t="shared" si="708"/>
        <v>0</v>
      </c>
      <c r="GQ165" s="51">
        <f t="shared" si="708"/>
        <v>0</v>
      </c>
      <c r="GR165" s="51">
        <f t="shared" si="708"/>
        <v>0</v>
      </c>
      <c r="GS165" s="51">
        <f t="shared" si="708"/>
        <v>0</v>
      </c>
      <c r="GT165" s="51">
        <f t="shared" si="708"/>
        <v>0</v>
      </c>
      <c r="GU165" s="51">
        <f t="shared" si="709"/>
        <v>0</v>
      </c>
      <c r="GV165" s="51">
        <f t="shared" si="709"/>
        <v>0</v>
      </c>
      <c r="GW165" s="51">
        <f t="shared" si="709"/>
        <v>0</v>
      </c>
      <c r="GX165" s="51">
        <f t="shared" si="709"/>
        <v>0</v>
      </c>
      <c r="GY165" s="51">
        <f t="shared" si="709"/>
        <v>0</v>
      </c>
      <c r="GZ165" s="51">
        <f t="shared" si="709"/>
        <v>0</v>
      </c>
      <c r="HA165" s="51">
        <f t="shared" si="709"/>
        <v>0</v>
      </c>
      <c r="HB165" s="51">
        <f t="shared" si="709"/>
        <v>0</v>
      </c>
      <c r="HC165" s="51">
        <f t="shared" si="709"/>
        <v>0</v>
      </c>
      <c r="HD165" s="51">
        <f t="shared" si="709"/>
        <v>0</v>
      </c>
      <c r="HE165" s="51">
        <f t="shared" si="710"/>
        <v>0</v>
      </c>
      <c r="HF165" s="51">
        <f t="shared" si="710"/>
        <v>0</v>
      </c>
      <c r="HG165" s="51">
        <f t="shared" si="710"/>
        <v>0</v>
      </c>
      <c r="HH165" s="51">
        <f t="shared" si="710"/>
        <v>0</v>
      </c>
      <c r="HI165" s="51">
        <f t="shared" si="710"/>
        <v>0</v>
      </c>
      <c r="HJ165" s="51">
        <f t="shared" si="710"/>
        <v>0</v>
      </c>
      <c r="HK165" s="51">
        <f t="shared" si="710"/>
        <v>0</v>
      </c>
      <c r="HL165" s="51">
        <f t="shared" si="710"/>
        <v>0</v>
      </c>
      <c r="HM165" s="51">
        <f t="shared" si="710"/>
        <v>0</v>
      </c>
      <c r="HN165" s="51">
        <f t="shared" si="710"/>
        <v>0</v>
      </c>
      <c r="HO165" s="51">
        <f t="shared" si="710"/>
        <v>0</v>
      </c>
      <c r="HP165" s="51">
        <f t="shared" si="710"/>
        <v>0</v>
      </c>
      <c r="HR165" s="46">
        <v>162</v>
      </c>
      <c r="HS165" s="49">
        <f t="shared" si="566"/>
        <v>810</v>
      </c>
      <c r="HT165" s="52" t="str">
        <f t="shared" si="567"/>
        <v/>
      </c>
      <c r="HU165" s="63">
        <f t="shared" si="568"/>
        <v>0</v>
      </c>
      <c r="HV165" s="50">
        <f t="shared" si="609"/>
        <v>0</v>
      </c>
      <c r="HW165" s="50" t="str">
        <f t="shared" si="689"/>
        <v>13:30</v>
      </c>
      <c r="HX165" s="50">
        <v>0</v>
      </c>
      <c r="HY165" s="62">
        <f>HY164+HX165*Escenario1!$D$15*0.06</f>
        <v>468.72665229745769</v>
      </c>
      <c r="HZ165" s="50">
        <f t="shared" si="569"/>
        <v>0</v>
      </c>
      <c r="IA165" s="64">
        <f>IA164+HZ165*Escenario1!$D$15*0.06</f>
        <v>258.16395932323189</v>
      </c>
      <c r="IB165" s="54"/>
      <c r="IC165" s="47">
        <v>163</v>
      </c>
      <c r="ID165" s="48">
        <f t="shared" si="690"/>
        <v>0</v>
      </c>
      <c r="IE165" s="48">
        <f t="shared" si="711"/>
        <v>0</v>
      </c>
      <c r="IF165" s="48">
        <f t="shared" si="711"/>
        <v>0</v>
      </c>
      <c r="IG165" s="48">
        <f t="shared" si="711"/>
        <v>0</v>
      </c>
      <c r="IH165" s="48">
        <f t="shared" si="711"/>
        <v>0</v>
      </c>
      <c r="II165" s="48">
        <f t="shared" si="711"/>
        <v>0</v>
      </c>
      <c r="IJ165" s="48">
        <f t="shared" si="711"/>
        <v>0</v>
      </c>
      <c r="IK165" s="48">
        <f t="shared" si="711"/>
        <v>0</v>
      </c>
      <c r="IL165" s="48">
        <f t="shared" si="711"/>
        <v>0</v>
      </c>
      <c r="IM165" s="48">
        <f t="shared" si="711"/>
        <v>0</v>
      </c>
      <c r="IN165" s="48">
        <f t="shared" si="711"/>
        <v>0</v>
      </c>
      <c r="IO165" s="48">
        <f t="shared" si="712"/>
        <v>0</v>
      </c>
      <c r="IP165" s="48">
        <f t="shared" si="712"/>
        <v>0</v>
      </c>
      <c r="IQ165" s="48">
        <f t="shared" si="712"/>
        <v>0</v>
      </c>
      <c r="IR165" s="48">
        <f t="shared" si="712"/>
        <v>0</v>
      </c>
      <c r="IS165" s="48">
        <f t="shared" si="712"/>
        <v>0</v>
      </c>
      <c r="IT165" s="48">
        <f t="shared" si="712"/>
        <v>0</v>
      </c>
      <c r="IU165" s="48">
        <f t="shared" si="712"/>
        <v>0</v>
      </c>
      <c r="IV165" s="48">
        <f t="shared" si="712"/>
        <v>0</v>
      </c>
      <c r="IW165" s="48">
        <f t="shared" si="712"/>
        <v>0</v>
      </c>
      <c r="IX165" s="48">
        <f t="shared" si="712"/>
        <v>0</v>
      </c>
      <c r="IY165" s="48">
        <f t="shared" si="713"/>
        <v>0</v>
      </c>
      <c r="IZ165" s="48">
        <f t="shared" si="713"/>
        <v>0</v>
      </c>
      <c r="JA165" s="48">
        <f t="shared" si="713"/>
        <v>0</v>
      </c>
      <c r="JB165" s="48">
        <f t="shared" si="713"/>
        <v>0</v>
      </c>
      <c r="JC165" s="48">
        <f t="shared" si="713"/>
        <v>0</v>
      </c>
      <c r="JD165" s="48">
        <f t="shared" si="713"/>
        <v>0</v>
      </c>
      <c r="JE165" s="48">
        <f t="shared" si="713"/>
        <v>0</v>
      </c>
      <c r="JF165" s="48">
        <f t="shared" si="713"/>
        <v>0</v>
      </c>
      <c r="JG165" s="48">
        <f t="shared" si="713"/>
        <v>0</v>
      </c>
      <c r="JH165" s="48">
        <f t="shared" si="713"/>
        <v>0</v>
      </c>
      <c r="JI165" s="48">
        <f t="shared" si="714"/>
        <v>0</v>
      </c>
      <c r="JJ165" s="48">
        <f t="shared" si="714"/>
        <v>0</v>
      </c>
      <c r="JK165" s="48">
        <f t="shared" si="714"/>
        <v>0</v>
      </c>
      <c r="JL165" s="48">
        <f t="shared" si="714"/>
        <v>0</v>
      </c>
      <c r="JM165" s="48">
        <f t="shared" si="714"/>
        <v>0</v>
      </c>
      <c r="JN165" s="48">
        <f t="shared" si="714"/>
        <v>0</v>
      </c>
      <c r="JO165" s="48">
        <f t="shared" si="714"/>
        <v>0</v>
      </c>
      <c r="JP165" s="48">
        <f t="shared" si="714"/>
        <v>0</v>
      </c>
      <c r="JQ165" s="48">
        <f t="shared" si="714"/>
        <v>0</v>
      </c>
      <c r="JR165" s="48">
        <f t="shared" si="714"/>
        <v>0</v>
      </c>
      <c r="JS165" s="48">
        <f t="shared" si="715"/>
        <v>0</v>
      </c>
      <c r="JT165" s="48">
        <f t="shared" si="715"/>
        <v>0</v>
      </c>
      <c r="JU165" s="48">
        <f t="shared" si="715"/>
        <v>0</v>
      </c>
      <c r="JV165" s="48">
        <f t="shared" si="715"/>
        <v>0</v>
      </c>
      <c r="JW165" s="48">
        <f t="shared" si="715"/>
        <v>0</v>
      </c>
      <c r="JX165" s="48">
        <f t="shared" si="715"/>
        <v>0</v>
      </c>
      <c r="JY165" s="48">
        <f t="shared" si="715"/>
        <v>0</v>
      </c>
      <c r="JZ165" s="48">
        <f t="shared" si="715"/>
        <v>0</v>
      </c>
      <c r="KA165" s="48">
        <f t="shared" si="715"/>
        <v>0</v>
      </c>
      <c r="KB165" s="48">
        <f t="shared" si="715"/>
        <v>0</v>
      </c>
      <c r="KC165" s="48">
        <f t="shared" si="716"/>
        <v>0</v>
      </c>
      <c r="KD165" s="48">
        <f t="shared" si="716"/>
        <v>0</v>
      </c>
      <c r="KE165" s="48">
        <f t="shared" si="716"/>
        <v>0</v>
      </c>
      <c r="KF165" s="48">
        <f t="shared" si="716"/>
        <v>0</v>
      </c>
      <c r="KG165" s="48">
        <f t="shared" si="716"/>
        <v>0</v>
      </c>
      <c r="KH165" s="48">
        <f t="shared" si="716"/>
        <v>0</v>
      </c>
      <c r="KI165" s="48">
        <f t="shared" si="716"/>
        <v>0</v>
      </c>
      <c r="KJ165" s="48">
        <f t="shared" si="716"/>
        <v>0</v>
      </c>
      <c r="KK165" s="48">
        <f t="shared" si="716"/>
        <v>0</v>
      </c>
      <c r="KL165" s="48">
        <f t="shared" si="716"/>
        <v>0</v>
      </c>
      <c r="KM165" s="48">
        <f t="shared" si="717"/>
        <v>0</v>
      </c>
      <c r="KN165" s="48">
        <f t="shared" si="717"/>
        <v>0</v>
      </c>
      <c r="KO165" s="48">
        <f t="shared" si="717"/>
        <v>0</v>
      </c>
      <c r="KP165" s="48">
        <f t="shared" si="717"/>
        <v>0</v>
      </c>
      <c r="KQ165" s="48">
        <f t="shared" si="717"/>
        <v>0</v>
      </c>
      <c r="KR165" s="48">
        <f t="shared" si="717"/>
        <v>0</v>
      </c>
      <c r="KS165" s="48">
        <f t="shared" si="717"/>
        <v>0</v>
      </c>
      <c r="KT165" s="48">
        <f t="shared" si="717"/>
        <v>0</v>
      </c>
      <c r="KU165" s="48">
        <f t="shared" si="717"/>
        <v>0</v>
      </c>
      <c r="KV165" s="48">
        <f t="shared" si="717"/>
        <v>0</v>
      </c>
      <c r="KW165" s="48">
        <f t="shared" si="718"/>
        <v>0</v>
      </c>
      <c r="KX165" s="48">
        <f t="shared" si="718"/>
        <v>0</v>
      </c>
      <c r="KY165" s="48">
        <f t="shared" si="718"/>
        <v>0</v>
      </c>
      <c r="KZ165" s="48">
        <f t="shared" si="718"/>
        <v>0</v>
      </c>
      <c r="LA165" s="48">
        <f t="shared" si="718"/>
        <v>0</v>
      </c>
      <c r="LB165" s="48">
        <f t="shared" si="718"/>
        <v>0</v>
      </c>
      <c r="LC165" s="48">
        <f t="shared" si="718"/>
        <v>0</v>
      </c>
      <c r="LD165" s="48">
        <f t="shared" si="718"/>
        <v>0</v>
      </c>
      <c r="LE165" s="48">
        <f t="shared" si="718"/>
        <v>0</v>
      </c>
      <c r="LF165" s="48">
        <f t="shared" si="718"/>
        <v>0</v>
      </c>
      <c r="LG165" s="48">
        <f t="shared" si="719"/>
        <v>0</v>
      </c>
      <c r="LH165" s="48">
        <f t="shared" si="719"/>
        <v>0</v>
      </c>
      <c r="LI165" s="48">
        <f t="shared" si="719"/>
        <v>0</v>
      </c>
      <c r="LJ165" s="48">
        <f t="shared" si="719"/>
        <v>0</v>
      </c>
      <c r="LK165" s="48">
        <f t="shared" si="719"/>
        <v>0</v>
      </c>
      <c r="LL165" s="48">
        <f t="shared" si="719"/>
        <v>0</v>
      </c>
      <c r="LM165" s="48">
        <f t="shared" si="719"/>
        <v>0</v>
      </c>
      <c r="LN165" s="48">
        <f t="shared" si="719"/>
        <v>0</v>
      </c>
      <c r="LO165" s="48">
        <f t="shared" si="719"/>
        <v>0</v>
      </c>
      <c r="LP165" s="48">
        <f t="shared" si="719"/>
        <v>0</v>
      </c>
      <c r="LQ165" s="48">
        <f t="shared" si="720"/>
        <v>0</v>
      </c>
      <c r="LR165" s="48">
        <f t="shared" si="720"/>
        <v>0</v>
      </c>
      <c r="LS165" s="48">
        <f t="shared" si="720"/>
        <v>0</v>
      </c>
      <c r="LT165" s="48">
        <f t="shared" si="720"/>
        <v>0</v>
      </c>
      <c r="LU165" s="48">
        <f t="shared" si="720"/>
        <v>0</v>
      </c>
      <c r="LV165" s="48">
        <f t="shared" si="720"/>
        <v>0</v>
      </c>
      <c r="LW165" s="48">
        <f t="shared" si="720"/>
        <v>0</v>
      </c>
      <c r="LX165" s="48">
        <f t="shared" si="720"/>
        <v>0</v>
      </c>
      <c r="LY165" s="48">
        <f t="shared" si="720"/>
        <v>0</v>
      </c>
      <c r="LZ165" s="48">
        <f t="shared" si="720"/>
        <v>0</v>
      </c>
      <c r="MA165" s="48">
        <f t="shared" si="721"/>
        <v>0</v>
      </c>
      <c r="MB165" s="48">
        <f t="shared" si="721"/>
        <v>0</v>
      </c>
      <c r="MC165" s="48">
        <f t="shared" si="721"/>
        <v>0</v>
      </c>
      <c r="MD165" s="48">
        <f t="shared" si="721"/>
        <v>0</v>
      </c>
      <c r="ME165" s="48">
        <f t="shared" si="721"/>
        <v>0</v>
      </c>
      <c r="MF165" s="48">
        <f t="shared" si="721"/>
        <v>0</v>
      </c>
      <c r="MG165" s="48">
        <f t="shared" si="721"/>
        <v>0</v>
      </c>
      <c r="MH165" s="48">
        <f t="shared" si="721"/>
        <v>0</v>
      </c>
      <c r="MI165" s="48">
        <f t="shared" si="721"/>
        <v>0</v>
      </c>
      <c r="MJ165" s="48">
        <f t="shared" si="721"/>
        <v>0</v>
      </c>
      <c r="MK165" s="48">
        <f t="shared" si="722"/>
        <v>0</v>
      </c>
      <c r="ML165" s="48">
        <f t="shared" si="722"/>
        <v>0</v>
      </c>
      <c r="MM165" s="48">
        <f t="shared" si="722"/>
        <v>0</v>
      </c>
      <c r="MN165" s="48">
        <f t="shared" si="722"/>
        <v>0</v>
      </c>
      <c r="MO165" s="48">
        <f t="shared" si="722"/>
        <v>0</v>
      </c>
      <c r="MP165" s="48">
        <f t="shared" si="722"/>
        <v>0</v>
      </c>
      <c r="MQ165" s="48">
        <f t="shared" si="722"/>
        <v>0</v>
      </c>
      <c r="MR165" s="48">
        <f t="shared" si="722"/>
        <v>0</v>
      </c>
      <c r="MS165" s="48">
        <f t="shared" si="722"/>
        <v>0</v>
      </c>
      <c r="MT165" s="48">
        <f t="shared" si="722"/>
        <v>0</v>
      </c>
      <c r="MU165" s="48">
        <f t="shared" si="723"/>
        <v>0</v>
      </c>
      <c r="MV165" s="48">
        <f t="shared" si="723"/>
        <v>0</v>
      </c>
      <c r="MW165" s="48">
        <f t="shared" si="723"/>
        <v>0</v>
      </c>
      <c r="MX165" s="48">
        <f t="shared" si="723"/>
        <v>0</v>
      </c>
      <c r="MY165" s="48">
        <f t="shared" si="723"/>
        <v>0</v>
      </c>
      <c r="MZ165" s="48">
        <f t="shared" si="723"/>
        <v>0</v>
      </c>
      <c r="NA165" s="48">
        <f t="shared" si="723"/>
        <v>0</v>
      </c>
      <c r="NB165" s="48">
        <f t="shared" si="723"/>
        <v>0</v>
      </c>
      <c r="NC165" s="48">
        <f t="shared" si="723"/>
        <v>0</v>
      </c>
      <c r="ND165" s="48">
        <f t="shared" si="723"/>
        <v>0</v>
      </c>
      <c r="NE165" s="48">
        <f t="shared" si="724"/>
        <v>0</v>
      </c>
      <c r="NF165" s="48">
        <f t="shared" si="724"/>
        <v>0</v>
      </c>
      <c r="NG165" s="48">
        <f t="shared" si="724"/>
        <v>0</v>
      </c>
      <c r="NH165" s="48">
        <f t="shared" si="724"/>
        <v>0</v>
      </c>
      <c r="NI165" s="48">
        <f t="shared" si="724"/>
        <v>0</v>
      </c>
      <c r="NJ165" s="48">
        <f t="shared" si="724"/>
        <v>0</v>
      </c>
      <c r="NK165" s="48">
        <f t="shared" si="724"/>
        <v>0</v>
      </c>
      <c r="NL165" s="48">
        <f t="shared" si="724"/>
        <v>0</v>
      </c>
      <c r="NM165" s="48">
        <f t="shared" si="724"/>
        <v>0</v>
      </c>
      <c r="NN165" s="48">
        <f t="shared" si="724"/>
        <v>0</v>
      </c>
      <c r="NO165" s="48">
        <f t="shared" si="725"/>
        <v>0</v>
      </c>
      <c r="NP165" s="48">
        <f t="shared" si="725"/>
        <v>0</v>
      </c>
      <c r="NQ165" s="48">
        <f t="shared" si="725"/>
        <v>0</v>
      </c>
      <c r="NR165" s="48">
        <f t="shared" si="725"/>
        <v>0</v>
      </c>
      <c r="NS165" s="48">
        <f t="shared" si="725"/>
        <v>0</v>
      </c>
      <c r="NT165" s="48">
        <f t="shared" si="725"/>
        <v>0</v>
      </c>
      <c r="NU165" s="48">
        <f t="shared" si="725"/>
        <v>0</v>
      </c>
      <c r="NV165" s="48">
        <f t="shared" si="725"/>
        <v>0</v>
      </c>
      <c r="NW165" s="48">
        <f t="shared" si="725"/>
        <v>0</v>
      </c>
      <c r="NX165" s="48">
        <f t="shared" si="725"/>
        <v>0</v>
      </c>
      <c r="NY165" s="48">
        <f t="shared" si="726"/>
        <v>0</v>
      </c>
      <c r="NZ165" s="48">
        <f t="shared" si="726"/>
        <v>0</v>
      </c>
      <c r="OA165" s="48">
        <f t="shared" si="726"/>
        <v>4.4751983576649488E-5</v>
      </c>
      <c r="OB165" s="48">
        <f t="shared" si="726"/>
        <v>1.1151658490373781E-4</v>
      </c>
      <c r="OC165" s="48">
        <f t="shared" si="726"/>
        <v>2.5595687974807398E-4</v>
      </c>
      <c r="OD165" s="48">
        <f t="shared" si="726"/>
        <v>5.8604981628922268E-4</v>
      </c>
      <c r="OE165" s="48">
        <f t="shared" si="726"/>
        <v>1.3658629589843377E-3</v>
      </c>
      <c r="OF165" s="48">
        <f t="shared" si="726"/>
        <v>3.2093238342923826E-3</v>
      </c>
      <c r="OG165" s="48">
        <f t="shared" si="726"/>
        <v>7.8504339864859992E-3</v>
      </c>
      <c r="OH165" s="48">
        <f t="shared" si="726"/>
        <v>1.2976985830460603E-2</v>
      </c>
      <c r="OI165" s="48">
        <f t="shared" si="727"/>
        <v>6.7154609757989992E-3</v>
      </c>
      <c r="OJ165" s="48">
        <f t="shared" si="727"/>
        <v>0</v>
      </c>
      <c r="OK165" s="48">
        <f t="shared" si="727"/>
        <v>0</v>
      </c>
      <c r="OL165" s="48">
        <f t="shared" si="727"/>
        <v>0</v>
      </c>
      <c r="OM165" s="48">
        <f t="shared" si="727"/>
        <v>0</v>
      </c>
      <c r="ON165" s="48">
        <f t="shared" si="727"/>
        <v>0</v>
      </c>
      <c r="OO165" s="48">
        <f t="shared" si="727"/>
        <v>0</v>
      </c>
      <c r="OP165" s="48">
        <f t="shared" si="727"/>
        <v>0</v>
      </c>
      <c r="OQ165" s="48">
        <f t="shared" si="727"/>
        <v>0</v>
      </c>
      <c r="OR165" s="48">
        <f t="shared" si="727"/>
        <v>0</v>
      </c>
      <c r="OS165" s="48">
        <f t="shared" si="728"/>
        <v>0</v>
      </c>
      <c r="OT165" s="48">
        <f t="shared" si="728"/>
        <v>0</v>
      </c>
      <c r="OU165" s="48">
        <f t="shared" si="728"/>
        <v>0</v>
      </c>
      <c r="OV165" s="48">
        <f t="shared" si="728"/>
        <v>0</v>
      </c>
      <c r="OW165" s="48">
        <f t="shared" si="728"/>
        <v>0</v>
      </c>
      <c r="OX165" s="48">
        <f t="shared" si="728"/>
        <v>0</v>
      </c>
      <c r="OY165" s="48">
        <f t="shared" si="728"/>
        <v>0</v>
      </c>
      <c r="OZ165" s="48">
        <f t="shared" si="728"/>
        <v>0</v>
      </c>
      <c r="PA165" s="48">
        <f t="shared" si="728"/>
        <v>0</v>
      </c>
      <c r="PB165" s="48">
        <f t="shared" si="728"/>
        <v>0</v>
      </c>
      <c r="PC165" s="48">
        <f t="shared" si="729"/>
        <v>0</v>
      </c>
      <c r="PD165" s="48">
        <f t="shared" si="729"/>
        <v>0</v>
      </c>
      <c r="PE165" s="48">
        <f t="shared" si="729"/>
        <v>0</v>
      </c>
      <c r="PF165" s="48">
        <f t="shared" si="729"/>
        <v>0</v>
      </c>
      <c r="PG165" s="48">
        <f t="shared" si="729"/>
        <v>0</v>
      </c>
      <c r="PH165" s="48">
        <f t="shared" si="729"/>
        <v>0</v>
      </c>
      <c r="PI165" s="48">
        <f t="shared" si="729"/>
        <v>0</v>
      </c>
      <c r="PJ165" s="48">
        <f t="shared" si="729"/>
        <v>0</v>
      </c>
      <c r="PK165" s="48">
        <f t="shared" si="729"/>
        <v>0</v>
      </c>
      <c r="PL165" s="48">
        <f t="shared" si="729"/>
        <v>0</v>
      </c>
      <c r="PM165" s="48">
        <f t="shared" si="729"/>
        <v>0</v>
      </c>
      <c r="PN165" s="48">
        <f t="shared" si="729"/>
        <v>0</v>
      </c>
    </row>
    <row r="166" spans="1:430" x14ac:dyDescent="0.3">
      <c r="A166" s="67">
        <f>A165+Escenario1!$D$15</f>
        <v>200</v>
      </c>
      <c r="B166" s="20">
        <f>IF(HX43&lt;0,0,Escenario1!HX43)</f>
        <v>4.0592678791277859</v>
      </c>
      <c r="C166" s="20">
        <f t="shared" si="558"/>
        <v>2.6808062761098275</v>
      </c>
      <c r="D166" s="20">
        <f t="shared" si="552"/>
        <v>1.2177803637383358</v>
      </c>
      <c r="E166" s="20">
        <f>ROUND(IF($A166=0,0,$D166+E165-IF($A165=0,0,L165*($A166-$A165)*0.06)),4)</f>
        <v>8.4855</v>
      </c>
      <c r="F166" s="11" cm="1">
        <f t="array" ref="F166">INDEX($A$71:$A$75,MATCH(E166,$B$71:$B$75,1))+(E166-INDEX($B$71:$B$75,MATCH(E166,$B$71:$B$75,1)))*(INDEX($A$71:$A$75,MATCH(E166,$B$71:$B$75,1)+IF(E166&gt;MAX($B$71:$B$75),0,1))-INDEX($A$71:$A$75,MATCH(E166,$B$71:$B$75,1)+IF(E166&gt;MAX($B$71:$B$75),1,0)))/(INDEX($B$71:$B$75,MATCH(E166,$B$71:$B$75,1)+IF(E166&gt;MAX($B$71:$B$75),0,1))-INDEX($B$71:$B$75,MATCH(E166,$B$71:$B$75,1)+IF(E166&gt;MAX($B$71:$B$75),-1,0)))</f>
        <v>8.4855E-2</v>
      </c>
      <c r="G166" s="59">
        <f t="shared" si="553"/>
        <v>14.820879508454338</v>
      </c>
      <c r="H166" s="59">
        <f t="shared" si="554"/>
        <v>0</v>
      </c>
      <c r="I166" s="59">
        <f t="shared" si="555"/>
        <v>0</v>
      </c>
      <c r="J166" s="20">
        <f t="shared" si="556"/>
        <v>14.820879508454338</v>
      </c>
      <c r="K166" s="20">
        <f>IF(OR($H$79&lt;=0,F166-$H$79&lt;=0),0,2/3*(0.602+0.0832*(F166-$H$79)/$H$79)*$I$79*SQRT(2*9.81)*(F166-$H$79+0.0012)^(3/2))*1000</f>
        <v>0</v>
      </c>
      <c r="L166" s="20">
        <f>IF((G166+H166+I166+K166)*($A167-$A166)*0.06&gt;E166,E166/($A167-$A166)/0.06,G166+H166+I166+K166)</f>
        <v>14.820879508454338</v>
      </c>
      <c r="M166" s="20">
        <f>IF(COUNT($A$126:$A166)&lt;MATCH($E$84,L$126:L$585,0),"",ROUND(L166,2))</f>
        <v>14.82</v>
      </c>
      <c r="N166" s="20">
        <f>IF($A166=0,0,$D166+N165-IF($A165=0,0,R165*($A166-$A165)*0.06))</f>
        <v>220.63878533862922</v>
      </c>
      <c r="O166" s="11" cm="1">
        <f t="array" ref="O166">INDEX($A$71:$A$75,MATCH(N166,$B$71:$B$75,1))+(N166-INDEX($B$71:$B$75,MATCH(N166,$B$71:$B$75,1)))*(INDEX($A$71:$A$75,MATCH(N166,$B$71:$B$75,1)+1)-INDEX($A$71:$A$75,MATCH(N166,$B$71:$B$75,1)))/(INDEX($B$71:$B$75,MATCH(N166,$B$71:$B$75,1)+1)-INDEX($B$71:$B$75,MATCH(N166,$B$71:$B$75,1)))</f>
        <v>2.2063878533862922</v>
      </c>
      <c r="P166" s="20" cm="1">
        <f t="array" ref="P166">INDEX(Curva_vortex[Caudal (L/s)],MATCH(O166,Curva_vortex[Altura lamina de agua H (m)],1))+(O166-INDEX(Curva_vortex[Altura lamina de agua H (m)],MATCH(O166,Curva_vortex[Altura lamina de agua H (m)],1)))*(INDEX(Curva_vortex[Caudal (L/s)],MATCH(O166,Curva_vortex[Altura lamina de agua H (m)],1)+IF(O166&gt;MAX(Curva_vortex[Altura lamina de agua H (m)]),0,1))-INDEX(Curva_vortex[Caudal (L/s)],MATCH(O166,Curva_vortex[Altura lamina de agua H (m)],1)+IF(O166&gt;MAX(Curva_vortex[Altura lamina de agua H (m)]),-1,0)))/(INDEX(Curva_vortex[Altura lamina de agua H (m)],MATCH(O166,Curva_vortex[Altura lamina de agua H (m)],1)+IF(O166&gt;MAX(Curva_vortex[Altura lamina de agua H (m)]),0,1))-INDEX(Curva_vortex[Altura lamina de agua H (m)],MATCH(O166,Curva_vortex[Altura lamina de agua H (m)],1)+IF(O166&gt;MAX(Curva_vortex[Altura lamina de agua H (m)]),-1,0)))</f>
        <v>22.063878533862919</v>
      </c>
      <c r="Q166" s="20">
        <f t="shared" si="557"/>
        <v>0</v>
      </c>
      <c r="R166" s="20" cm="1">
        <f t="array" ref="R166">INDEX(Curva_vortex[Caudal (L/s)],MATCH(O166,Curva_vortex[Altura lamina de agua H (m)],1))+(O166-INDEX(Curva_vortex[Altura lamina de agua H (m)],MATCH(O166,Curva_vortex[Altura lamina de agua H (m)],1)))*(INDEX(Curva_vortex[Caudal (L/s)],MATCH(O166,Curva_vortex[Altura lamina de agua H (m)],1)+IF(O166&gt;MAX(Curva_vortex[Altura lamina de agua H (m)]),0,1))-INDEX(Curva_vortex[Caudal (L/s)],MATCH(O166,Curva_vortex[Altura lamina de agua H (m)],1)+IF(O166&gt;MAX(Curva_vortex[Altura lamina de agua H (m)]),-1,0)))/(INDEX(Curva_vortex[Altura lamina de agua H (m)],MATCH(O166,Curva_vortex[Altura lamina de agua H (m)],1)+IF(O166&gt;MAX(Curva_vortex[Altura lamina de agua H (m)]),0,1))-INDEX(Curva_vortex[Altura lamina de agua H (m)],MATCH(O166,Curva_vortex[Altura lamina de agua H (m)],1)+IF(O166&gt;MAX(Curva_vortex[Altura lamina de agua H (m)]),-1,0)))+Q166</f>
        <v>22.063878533862919</v>
      </c>
      <c r="S166" s="20">
        <f>IF(COUNT($A$126:$A166)&lt;MATCH($E$117,R$126:R$585,0),"",ROUND(R166,2))</f>
        <v>22.06</v>
      </c>
      <c r="W166" s="46">
        <v>163</v>
      </c>
      <c r="X166" s="49">
        <f t="shared" si="564"/>
        <v>815</v>
      </c>
      <c r="Y166" s="52" t="str">
        <f t="shared" si="686"/>
        <v/>
      </c>
      <c r="Z166" s="63">
        <f t="shared" si="687"/>
        <v>0</v>
      </c>
      <c r="AA166" s="50">
        <f t="shared" si="608"/>
        <v>0</v>
      </c>
      <c r="AB166" s="50">
        <v>0</v>
      </c>
      <c r="AC166" s="62">
        <f t="shared" si="691"/>
        <v>211.7758949671387</v>
      </c>
      <c r="AD166" s="53"/>
      <c r="AE166" s="46">
        <v>164</v>
      </c>
      <c r="AF166" s="51">
        <f t="shared" si="688"/>
        <v>0</v>
      </c>
      <c r="AG166" s="51">
        <f t="shared" si="692"/>
        <v>0</v>
      </c>
      <c r="AH166" s="51">
        <f t="shared" si="692"/>
        <v>0</v>
      </c>
      <c r="AI166" s="51">
        <f t="shared" si="692"/>
        <v>0</v>
      </c>
      <c r="AJ166" s="51">
        <f t="shared" si="692"/>
        <v>0</v>
      </c>
      <c r="AK166" s="51">
        <f t="shared" si="692"/>
        <v>0</v>
      </c>
      <c r="AL166" s="51">
        <f t="shared" si="692"/>
        <v>0</v>
      </c>
      <c r="AM166" s="51">
        <f t="shared" si="692"/>
        <v>0</v>
      </c>
      <c r="AN166" s="51">
        <f t="shared" si="692"/>
        <v>0</v>
      </c>
      <c r="AO166" s="51">
        <f t="shared" si="692"/>
        <v>0</v>
      </c>
      <c r="AP166" s="51">
        <f t="shared" si="692"/>
        <v>0</v>
      </c>
      <c r="AQ166" s="51">
        <f t="shared" si="693"/>
        <v>0</v>
      </c>
      <c r="AR166" s="51">
        <f t="shared" si="693"/>
        <v>0</v>
      </c>
      <c r="AS166" s="51">
        <f t="shared" si="693"/>
        <v>0</v>
      </c>
      <c r="AT166" s="51">
        <f t="shared" si="693"/>
        <v>0</v>
      </c>
      <c r="AU166" s="51">
        <f t="shared" si="693"/>
        <v>0</v>
      </c>
      <c r="AV166" s="51">
        <f t="shared" si="693"/>
        <v>0</v>
      </c>
      <c r="AW166" s="51">
        <f t="shared" si="693"/>
        <v>0</v>
      </c>
      <c r="AX166" s="51">
        <f t="shared" si="693"/>
        <v>0</v>
      </c>
      <c r="AY166" s="51">
        <f t="shared" si="693"/>
        <v>0</v>
      </c>
      <c r="AZ166" s="51">
        <f t="shared" si="693"/>
        <v>0</v>
      </c>
      <c r="BA166" s="51">
        <f t="shared" si="694"/>
        <v>0</v>
      </c>
      <c r="BB166" s="51">
        <f t="shared" si="694"/>
        <v>0</v>
      </c>
      <c r="BC166" s="51">
        <f t="shared" si="694"/>
        <v>0</v>
      </c>
      <c r="BD166" s="51">
        <f t="shared" si="694"/>
        <v>0</v>
      </c>
      <c r="BE166" s="51">
        <f t="shared" si="694"/>
        <v>0</v>
      </c>
      <c r="BF166" s="51">
        <f t="shared" si="694"/>
        <v>0</v>
      </c>
      <c r="BG166" s="51">
        <f t="shared" si="694"/>
        <v>0</v>
      </c>
      <c r="BH166" s="51">
        <f t="shared" si="694"/>
        <v>0</v>
      </c>
      <c r="BI166" s="51">
        <f t="shared" si="694"/>
        <v>0</v>
      </c>
      <c r="BJ166" s="51">
        <f t="shared" si="694"/>
        <v>0</v>
      </c>
      <c r="BK166" s="51">
        <f t="shared" si="695"/>
        <v>0</v>
      </c>
      <c r="BL166" s="51">
        <f t="shared" si="695"/>
        <v>0</v>
      </c>
      <c r="BM166" s="51">
        <f t="shared" si="695"/>
        <v>0</v>
      </c>
      <c r="BN166" s="51">
        <f t="shared" si="695"/>
        <v>0</v>
      </c>
      <c r="BO166" s="51">
        <f t="shared" si="695"/>
        <v>0</v>
      </c>
      <c r="BP166" s="51">
        <f t="shared" si="695"/>
        <v>0</v>
      </c>
      <c r="BQ166" s="51">
        <f t="shared" si="695"/>
        <v>0</v>
      </c>
      <c r="BR166" s="51">
        <f t="shared" si="695"/>
        <v>0</v>
      </c>
      <c r="BS166" s="51">
        <f t="shared" si="695"/>
        <v>0</v>
      </c>
      <c r="BT166" s="51">
        <f t="shared" si="695"/>
        <v>0</v>
      </c>
      <c r="BU166" s="51">
        <f t="shared" si="696"/>
        <v>0</v>
      </c>
      <c r="BV166" s="51">
        <f t="shared" si="696"/>
        <v>0</v>
      </c>
      <c r="BW166" s="51">
        <f t="shared" si="696"/>
        <v>0</v>
      </c>
      <c r="BX166" s="51">
        <f t="shared" si="696"/>
        <v>0</v>
      </c>
      <c r="BY166" s="51">
        <f t="shared" si="696"/>
        <v>0</v>
      </c>
      <c r="BZ166" s="51">
        <f t="shared" si="696"/>
        <v>0</v>
      </c>
      <c r="CA166" s="51">
        <f t="shared" si="696"/>
        <v>0</v>
      </c>
      <c r="CB166" s="51">
        <f t="shared" si="696"/>
        <v>0</v>
      </c>
      <c r="CC166" s="51">
        <f t="shared" si="696"/>
        <v>0</v>
      </c>
      <c r="CD166" s="51">
        <f t="shared" si="696"/>
        <v>0</v>
      </c>
      <c r="CE166" s="51">
        <f t="shared" si="697"/>
        <v>0</v>
      </c>
      <c r="CF166" s="51">
        <f t="shared" si="697"/>
        <v>0</v>
      </c>
      <c r="CG166" s="51">
        <f t="shared" si="697"/>
        <v>0</v>
      </c>
      <c r="CH166" s="51">
        <f t="shared" si="697"/>
        <v>0</v>
      </c>
      <c r="CI166" s="51">
        <f t="shared" si="697"/>
        <v>0</v>
      </c>
      <c r="CJ166" s="51">
        <f t="shared" si="697"/>
        <v>0</v>
      </c>
      <c r="CK166" s="51">
        <f t="shared" si="697"/>
        <v>0</v>
      </c>
      <c r="CL166" s="51">
        <f t="shared" si="697"/>
        <v>0</v>
      </c>
      <c r="CM166" s="51">
        <f t="shared" si="697"/>
        <v>0</v>
      </c>
      <c r="CN166" s="51">
        <f t="shared" si="697"/>
        <v>0</v>
      </c>
      <c r="CO166" s="51">
        <f t="shared" si="698"/>
        <v>0</v>
      </c>
      <c r="CP166" s="51">
        <f t="shared" si="698"/>
        <v>0</v>
      </c>
      <c r="CQ166" s="51">
        <f t="shared" si="698"/>
        <v>0</v>
      </c>
      <c r="CR166" s="51">
        <f t="shared" si="698"/>
        <v>0</v>
      </c>
      <c r="CS166" s="51">
        <f t="shared" si="698"/>
        <v>0</v>
      </c>
      <c r="CT166" s="51">
        <f t="shared" si="698"/>
        <v>0</v>
      </c>
      <c r="CU166" s="51">
        <f t="shared" si="698"/>
        <v>0</v>
      </c>
      <c r="CV166" s="51">
        <f t="shared" si="698"/>
        <v>0</v>
      </c>
      <c r="CW166" s="51">
        <f t="shared" si="698"/>
        <v>0</v>
      </c>
      <c r="CX166" s="51">
        <f t="shared" si="698"/>
        <v>0</v>
      </c>
      <c r="CY166" s="51">
        <f t="shared" si="699"/>
        <v>0</v>
      </c>
      <c r="CZ166" s="51">
        <f t="shared" si="699"/>
        <v>0</v>
      </c>
      <c r="DA166" s="51">
        <f t="shared" si="699"/>
        <v>0</v>
      </c>
      <c r="DB166" s="51">
        <f t="shared" si="699"/>
        <v>0</v>
      </c>
      <c r="DC166" s="51">
        <f t="shared" si="699"/>
        <v>0</v>
      </c>
      <c r="DD166" s="51">
        <f t="shared" si="699"/>
        <v>0</v>
      </c>
      <c r="DE166" s="51">
        <f t="shared" si="699"/>
        <v>0</v>
      </c>
      <c r="DF166" s="51">
        <f t="shared" si="699"/>
        <v>0</v>
      </c>
      <c r="DG166" s="51">
        <f t="shared" si="699"/>
        <v>0</v>
      </c>
      <c r="DH166" s="51">
        <f t="shared" si="699"/>
        <v>0</v>
      </c>
      <c r="DI166" s="51">
        <f t="shared" si="700"/>
        <v>0</v>
      </c>
      <c r="DJ166" s="51">
        <f t="shared" si="700"/>
        <v>0</v>
      </c>
      <c r="DK166" s="51">
        <f t="shared" si="700"/>
        <v>0</v>
      </c>
      <c r="DL166" s="51">
        <f t="shared" si="700"/>
        <v>0</v>
      </c>
      <c r="DM166" s="51">
        <f t="shared" si="700"/>
        <v>0</v>
      </c>
      <c r="DN166" s="51">
        <f t="shared" si="700"/>
        <v>0</v>
      </c>
      <c r="DO166" s="51">
        <f t="shared" si="700"/>
        <v>0</v>
      </c>
      <c r="DP166" s="51">
        <f t="shared" si="700"/>
        <v>0</v>
      </c>
      <c r="DQ166" s="51">
        <f t="shared" si="700"/>
        <v>0</v>
      </c>
      <c r="DR166" s="51">
        <f t="shared" si="700"/>
        <v>0</v>
      </c>
      <c r="DS166" s="51">
        <f t="shared" si="701"/>
        <v>0</v>
      </c>
      <c r="DT166" s="51">
        <f t="shared" si="701"/>
        <v>0</v>
      </c>
      <c r="DU166" s="51">
        <f t="shared" si="701"/>
        <v>0</v>
      </c>
      <c r="DV166" s="51">
        <f t="shared" si="701"/>
        <v>0</v>
      </c>
      <c r="DW166" s="51">
        <f t="shared" si="701"/>
        <v>0</v>
      </c>
      <c r="DX166" s="51">
        <f t="shared" si="701"/>
        <v>0</v>
      </c>
      <c r="DY166" s="51">
        <f t="shared" si="701"/>
        <v>0</v>
      </c>
      <c r="DZ166" s="51">
        <f t="shared" si="701"/>
        <v>0</v>
      </c>
      <c r="EA166" s="51">
        <f t="shared" si="701"/>
        <v>0</v>
      </c>
      <c r="EB166" s="51">
        <f t="shared" si="701"/>
        <v>0</v>
      </c>
      <c r="EC166" s="51">
        <f t="shared" si="702"/>
        <v>0</v>
      </c>
      <c r="ED166" s="51">
        <f t="shared" si="702"/>
        <v>0</v>
      </c>
      <c r="EE166" s="51">
        <f t="shared" si="702"/>
        <v>0</v>
      </c>
      <c r="EF166" s="51">
        <f t="shared" si="702"/>
        <v>0</v>
      </c>
      <c r="EG166" s="51">
        <f t="shared" si="702"/>
        <v>0</v>
      </c>
      <c r="EH166" s="51">
        <f t="shared" si="702"/>
        <v>0</v>
      </c>
      <c r="EI166" s="51">
        <f t="shared" si="702"/>
        <v>0</v>
      </c>
      <c r="EJ166" s="51">
        <f t="shared" si="702"/>
        <v>0</v>
      </c>
      <c r="EK166" s="51">
        <f t="shared" si="702"/>
        <v>0</v>
      </c>
      <c r="EL166" s="51">
        <f t="shared" si="702"/>
        <v>0</v>
      </c>
      <c r="EM166" s="51">
        <f t="shared" si="703"/>
        <v>0</v>
      </c>
      <c r="EN166" s="51">
        <f t="shared" si="703"/>
        <v>0</v>
      </c>
      <c r="EO166" s="51">
        <f t="shared" si="703"/>
        <v>0</v>
      </c>
      <c r="EP166" s="51">
        <f t="shared" si="703"/>
        <v>0</v>
      </c>
      <c r="EQ166" s="51">
        <f t="shared" si="703"/>
        <v>0</v>
      </c>
      <c r="ER166" s="51">
        <f t="shared" si="703"/>
        <v>0</v>
      </c>
      <c r="ES166" s="51">
        <f t="shared" si="703"/>
        <v>0</v>
      </c>
      <c r="ET166" s="51">
        <f t="shared" si="703"/>
        <v>0</v>
      </c>
      <c r="EU166" s="51">
        <f t="shared" si="703"/>
        <v>0</v>
      </c>
      <c r="EV166" s="51">
        <f t="shared" si="703"/>
        <v>0</v>
      </c>
      <c r="EW166" s="51">
        <f t="shared" si="704"/>
        <v>0</v>
      </c>
      <c r="EX166" s="51">
        <f t="shared" si="704"/>
        <v>0</v>
      </c>
      <c r="EY166" s="51">
        <f t="shared" si="704"/>
        <v>0</v>
      </c>
      <c r="EZ166" s="51">
        <f t="shared" si="704"/>
        <v>0</v>
      </c>
      <c r="FA166" s="51">
        <f t="shared" si="704"/>
        <v>0</v>
      </c>
      <c r="FB166" s="51">
        <f t="shared" si="704"/>
        <v>0</v>
      </c>
      <c r="FC166" s="51">
        <f t="shared" si="704"/>
        <v>0</v>
      </c>
      <c r="FD166" s="51">
        <f t="shared" si="704"/>
        <v>0</v>
      </c>
      <c r="FE166" s="51">
        <f t="shared" si="704"/>
        <v>0</v>
      </c>
      <c r="FF166" s="51">
        <f t="shared" si="704"/>
        <v>0</v>
      </c>
      <c r="FG166" s="51">
        <f t="shared" si="705"/>
        <v>0</v>
      </c>
      <c r="FH166" s="51">
        <f t="shared" si="705"/>
        <v>0</v>
      </c>
      <c r="FI166" s="51">
        <f t="shared" si="705"/>
        <v>0</v>
      </c>
      <c r="FJ166" s="51">
        <f t="shared" si="705"/>
        <v>0</v>
      </c>
      <c r="FK166" s="51">
        <f t="shared" si="705"/>
        <v>0</v>
      </c>
      <c r="FL166" s="51">
        <f t="shared" si="705"/>
        <v>0</v>
      </c>
      <c r="FM166" s="51">
        <f t="shared" si="705"/>
        <v>0</v>
      </c>
      <c r="FN166" s="51">
        <f t="shared" si="705"/>
        <v>0</v>
      </c>
      <c r="FO166" s="51">
        <f t="shared" si="705"/>
        <v>0</v>
      </c>
      <c r="FP166" s="51">
        <f t="shared" si="705"/>
        <v>0</v>
      </c>
      <c r="FQ166" s="51">
        <f t="shared" si="706"/>
        <v>0</v>
      </c>
      <c r="FR166" s="51">
        <f t="shared" si="706"/>
        <v>0</v>
      </c>
      <c r="FS166" s="51">
        <f t="shared" si="706"/>
        <v>1.4372901692793086E-5</v>
      </c>
      <c r="FT166" s="51">
        <f t="shared" si="706"/>
        <v>2.7857067307628778E-5</v>
      </c>
      <c r="FU166" s="51">
        <f t="shared" si="706"/>
        <v>4.1075027703360157E-5</v>
      </c>
      <c r="FV166" s="51">
        <f t="shared" si="706"/>
        <v>5.9699549011322866E-5</v>
      </c>
      <c r="FW166" s="51">
        <f t="shared" si="706"/>
        <v>8.7540741517313391E-5</v>
      </c>
      <c r="FX166" s="51">
        <f t="shared" si="706"/>
        <v>1.2837388479443857E-4</v>
      </c>
      <c r="FY166" s="51">
        <f t="shared" si="706"/>
        <v>1.8776725283595457E-4</v>
      </c>
      <c r="FZ166" s="51">
        <f t="shared" si="706"/>
        <v>2.7490993918839258E-4</v>
      </c>
      <c r="GA166" s="51">
        <f t="shared" si="707"/>
        <v>4.0443968208431289E-4</v>
      </c>
      <c r="GB166" s="51">
        <f t="shared" si="707"/>
        <v>5.9827068957529241E-4</v>
      </c>
      <c r="GC166" s="51">
        <f t="shared" si="707"/>
        <v>8.8742146466493359E-4</v>
      </c>
      <c r="GD166" s="51">
        <f t="shared" si="707"/>
        <v>1.3138426304416823E-3</v>
      </c>
      <c r="GE166" s="51">
        <f t="shared" si="707"/>
        <v>1.9322447552118155E-3</v>
      </c>
      <c r="GF166" s="51">
        <f t="shared" si="707"/>
        <v>2.9578823769679957E-3</v>
      </c>
      <c r="GG166" s="51">
        <f t="shared" si="707"/>
        <v>4.3725776573519236E-3</v>
      </c>
      <c r="GH166" s="51">
        <f t="shared" si="707"/>
        <v>5.6037913669719245E-3</v>
      </c>
      <c r="GI166" s="51">
        <f t="shared" si="707"/>
        <v>6.0067150249743864E-3</v>
      </c>
      <c r="GJ166" s="51">
        <f t="shared" si="707"/>
        <v>5.0334268353983951E-3</v>
      </c>
      <c r="GK166" s="51">
        <f t="shared" si="708"/>
        <v>2.648818732339102E-3</v>
      </c>
      <c r="GL166" s="51">
        <f t="shared" si="708"/>
        <v>7.6072713075802073E-4</v>
      </c>
      <c r="GM166" s="51">
        <f t="shared" si="708"/>
        <v>0</v>
      </c>
      <c r="GN166" s="51">
        <f t="shared" si="708"/>
        <v>0</v>
      </c>
      <c r="GO166" s="51">
        <f t="shared" si="708"/>
        <v>0</v>
      </c>
      <c r="GP166" s="51">
        <f t="shared" si="708"/>
        <v>0</v>
      </c>
      <c r="GQ166" s="51">
        <f t="shared" si="708"/>
        <v>0</v>
      </c>
      <c r="GR166" s="51">
        <f t="shared" si="708"/>
        <v>0</v>
      </c>
      <c r="GS166" s="51">
        <f t="shared" si="708"/>
        <v>0</v>
      </c>
      <c r="GT166" s="51">
        <f t="shared" si="708"/>
        <v>0</v>
      </c>
      <c r="GU166" s="51">
        <f t="shared" si="709"/>
        <v>0</v>
      </c>
      <c r="GV166" s="51">
        <f t="shared" si="709"/>
        <v>0</v>
      </c>
      <c r="GW166" s="51">
        <f t="shared" si="709"/>
        <v>0</v>
      </c>
      <c r="GX166" s="51">
        <f t="shared" si="709"/>
        <v>0</v>
      </c>
      <c r="GY166" s="51">
        <f t="shared" si="709"/>
        <v>0</v>
      </c>
      <c r="GZ166" s="51">
        <f t="shared" si="709"/>
        <v>0</v>
      </c>
      <c r="HA166" s="51">
        <f t="shared" si="709"/>
        <v>0</v>
      </c>
      <c r="HB166" s="51">
        <f t="shared" si="709"/>
        <v>0</v>
      </c>
      <c r="HC166" s="51">
        <f t="shared" si="709"/>
        <v>0</v>
      </c>
      <c r="HD166" s="51">
        <f t="shared" si="709"/>
        <v>0</v>
      </c>
      <c r="HE166" s="51">
        <f t="shared" si="710"/>
        <v>0</v>
      </c>
      <c r="HF166" s="51">
        <f t="shared" si="710"/>
        <v>0</v>
      </c>
      <c r="HG166" s="51">
        <f t="shared" si="710"/>
        <v>0</v>
      </c>
      <c r="HH166" s="51">
        <f t="shared" si="710"/>
        <v>0</v>
      </c>
      <c r="HI166" s="51">
        <f t="shared" si="710"/>
        <v>0</v>
      </c>
      <c r="HJ166" s="51">
        <f t="shared" si="710"/>
        <v>0</v>
      </c>
      <c r="HK166" s="51">
        <f t="shared" si="710"/>
        <v>0</v>
      </c>
      <c r="HL166" s="51">
        <f t="shared" si="710"/>
        <v>0</v>
      </c>
      <c r="HM166" s="51">
        <f t="shared" si="710"/>
        <v>0</v>
      </c>
      <c r="HN166" s="51">
        <f t="shared" si="710"/>
        <v>0</v>
      </c>
      <c r="HO166" s="51">
        <f t="shared" si="710"/>
        <v>0</v>
      </c>
      <c r="HP166" s="51">
        <f t="shared" si="710"/>
        <v>0</v>
      </c>
      <c r="HR166" s="46">
        <v>163</v>
      </c>
      <c r="HS166" s="49">
        <f t="shared" si="566"/>
        <v>815</v>
      </c>
      <c r="HT166" s="52" t="str">
        <f t="shared" si="567"/>
        <v/>
      </c>
      <c r="HU166" s="63">
        <f t="shared" si="568"/>
        <v>0</v>
      </c>
      <c r="HV166" s="50">
        <f t="shared" si="609"/>
        <v>0</v>
      </c>
      <c r="HW166" s="50" t="str">
        <f t="shared" si="689"/>
        <v>13:35</v>
      </c>
      <c r="HX166" s="50">
        <v>0</v>
      </c>
      <c r="HY166" s="62">
        <f>HY165+HX166*Escenario1!$D$15*0.06</f>
        <v>468.72665229745769</v>
      </c>
      <c r="HZ166" s="50">
        <f t="shared" si="569"/>
        <v>0</v>
      </c>
      <c r="IA166" s="64">
        <f>IA165+HZ166*Escenario1!$D$15*0.06</f>
        <v>258.16395932323189</v>
      </c>
      <c r="IB166" s="54"/>
      <c r="IC166" s="47">
        <v>164</v>
      </c>
      <c r="ID166" s="48">
        <f t="shared" si="690"/>
        <v>0</v>
      </c>
      <c r="IE166" s="48">
        <f t="shared" si="711"/>
        <v>0</v>
      </c>
      <c r="IF166" s="48">
        <f t="shared" si="711"/>
        <v>0</v>
      </c>
      <c r="IG166" s="48">
        <f t="shared" si="711"/>
        <v>0</v>
      </c>
      <c r="IH166" s="48">
        <f t="shared" si="711"/>
        <v>0</v>
      </c>
      <c r="II166" s="48">
        <f t="shared" si="711"/>
        <v>0</v>
      </c>
      <c r="IJ166" s="48">
        <f t="shared" si="711"/>
        <v>0</v>
      </c>
      <c r="IK166" s="48">
        <f t="shared" si="711"/>
        <v>0</v>
      </c>
      <c r="IL166" s="48">
        <f t="shared" si="711"/>
        <v>0</v>
      </c>
      <c r="IM166" s="48">
        <f t="shared" si="711"/>
        <v>0</v>
      </c>
      <c r="IN166" s="48">
        <f t="shared" si="711"/>
        <v>0</v>
      </c>
      <c r="IO166" s="48">
        <f t="shared" si="712"/>
        <v>0</v>
      </c>
      <c r="IP166" s="48">
        <f t="shared" si="712"/>
        <v>0</v>
      </c>
      <c r="IQ166" s="48">
        <f t="shared" si="712"/>
        <v>0</v>
      </c>
      <c r="IR166" s="48">
        <f t="shared" si="712"/>
        <v>0</v>
      </c>
      <c r="IS166" s="48">
        <f t="shared" si="712"/>
        <v>0</v>
      </c>
      <c r="IT166" s="48">
        <f t="shared" si="712"/>
        <v>0</v>
      </c>
      <c r="IU166" s="48">
        <f t="shared" si="712"/>
        <v>0</v>
      </c>
      <c r="IV166" s="48">
        <f t="shared" si="712"/>
        <v>0</v>
      </c>
      <c r="IW166" s="48">
        <f t="shared" si="712"/>
        <v>0</v>
      </c>
      <c r="IX166" s="48">
        <f t="shared" si="712"/>
        <v>0</v>
      </c>
      <c r="IY166" s="48">
        <f t="shared" si="713"/>
        <v>0</v>
      </c>
      <c r="IZ166" s="48">
        <f t="shared" si="713"/>
        <v>0</v>
      </c>
      <c r="JA166" s="48">
        <f t="shared" si="713"/>
        <v>0</v>
      </c>
      <c r="JB166" s="48">
        <f t="shared" si="713"/>
        <v>0</v>
      </c>
      <c r="JC166" s="48">
        <f t="shared" si="713"/>
        <v>0</v>
      </c>
      <c r="JD166" s="48">
        <f t="shared" si="713"/>
        <v>0</v>
      </c>
      <c r="JE166" s="48">
        <f t="shared" si="713"/>
        <v>0</v>
      </c>
      <c r="JF166" s="48">
        <f t="shared" si="713"/>
        <v>0</v>
      </c>
      <c r="JG166" s="48">
        <f t="shared" si="713"/>
        <v>0</v>
      </c>
      <c r="JH166" s="48">
        <f t="shared" si="713"/>
        <v>0</v>
      </c>
      <c r="JI166" s="48">
        <f t="shared" si="714"/>
        <v>0</v>
      </c>
      <c r="JJ166" s="48">
        <f t="shared" si="714"/>
        <v>0</v>
      </c>
      <c r="JK166" s="48">
        <f t="shared" si="714"/>
        <v>0</v>
      </c>
      <c r="JL166" s="48">
        <f t="shared" si="714"/>
        <v>0</v>
      </c>
      <c r="JM166" s="48">
        <f t="shared" si="714"/>
        <v>0</v>
      </c>
      <c r="JN166" s="48">
        <f t="shared" si="714"/>
        <v>0</v>
      </c>
      <c r="JO166" s="48">
        <f t="shared" si="714"/>
        <v>0</v>
      </c>
      <c r="JP166" s="48">
        <f t="shared" si="714"/>
        <v>0</v>
      </c>
      <c r="JQ166" s="48">
        <f t="shared" si="714"/>
        <v>0</v>
      </c>
      <c r="JR166" s="48">
        <f t="shared" si="714"/>
        <v>0</v>
      </c>
      <c r="JS166" s="48">
        <f t="shared" si="715"/>
        <v>0</v>
      </c>
      <c r="JT166" s="48">
        <f t="shared" si="715"/>
        <v>0</v>
      </c>
      <c r="JU166" s="48">
        <f t="shared" si="715"/>
        <v>0</v>
      </c>
      <c r="JV166" s="48">
        <f t="shared" si="715"/>
        <v>0</v>
      </c>
      <c r="JW166" s="48">
        <f t="shared" si="715"/>
        <v>0</v>
      </c>
      <c r="JX166" s="48">
        <f t="shared" si="715"/>
        <v>0</v>
      </c>
      <c r="JY166" s="48">
        <f t="shared" si="715"/>
        <v>0</v>
      </c>
      <c r="JZ166" s="48">
        <f t="shared" si="715"/>
        <v>0</v>
      </c>
      <c r="KA166" s="48">
        <f t="shared" si="715"/>
        <v>0</v>
      </c>
      <c r="KB166" s="48">
        <f t="shared" si="715"/>
        <v>0</v>
      </c>
      <c r="KC166" s="48">
        <f t="shared" si="716"/>
        <v>0</v>
      </c>
      <c r="KD166" s="48">
        <f t="shared" si="716"/>
        <v>0</v>
      </c>
      <c r="KE166" s="48">
        <f t="shared" si="716"/>
        <v>0</v>
      </c>
      <c r="KF166" s="48">
        <f t="shared" si="716"/>
        <v>0</v>
      </c>
      <c r="KG166" s="48">
        <f t="shared" si="716"/>
        <v>0</v>
      </c>
      <c r="KH166" s="48">
        <f t="shared" si="716"/>
        <v>0</v>
      </c>
      <c r="KI166" s="48">
        <f t="shared" si="716"/>
        <v>0</v>
      </c>
      <c r="KJ166" s="48">
        <f t="shared" si="716"/>
        <v>0</v>
      </c>
      <c r="KK166" s="48">
        <f t="shared" si="716"/>
        <v>0</v>
      </c>
      <c r="KL166" s="48">
        <f t="shared" si="716"/>
        <v>0</v>
      </c>
      <c r="KM166" s="48">
        <f t="shared" si="717"/>
        <v>0</v>
      </c>
      <c r="KN166" s="48">
        <f t="shared" si="717"/>
        <v>0</v>
      </c>
      <c r="KO166" s="48">
        <f t="shared" si="717"/>
        <v>0</v>
      </c>
      <c r="KP166" s="48">
        <f t="shared" si="717"/>
        <v>0</v>
      </c>
      <c r="KQ166" s="48">
        <f t="shared" si="717"/>
        <v>0</v>
      </c>
      <c r="KR166" s="48">
        <f t="shared" si="717"/>
        <v>0</v>
      </c>
      <c r="KS166" s="48">
        <f t="shared" si="717"/>
        <v>0</v>
      </c>
      <c r="KT166" s="48">
        <f t="shared" si="717"/>
        <v>0</v>
      </c>
      <c r="KU166" s="48">
        <f t="shared" si="717"/>
        <v>0</v>
      </c>
      <c r="KV166" s="48">
        <f t="shared" si="717"/>
        <v>0</v>
      </c>
      <c r="KW166" s="48">
        <f t="shared" si="718"/>
        <v>0</v>
      </c>
      <c r="KX166" s="48">
        <f t="shared" si="718"/>
        <v>0</v>
      </c>
      <c r="KY166" s="48">
        <f t="shared" si="718"/>
        <v>0</v>
      </c>
      <c r="KZ166" s="48">
        <f t="shared" si="718"/>
        <v>0</v>
      </c>
      <c r="LA166" s="48">
        <f t="shared" si="718"/>
        <v>0</v>
      </c>
      <c r="LB166" s="48">
        <f t="shared" si="718"/>
        <v>0</v>
      </c>
      <c r="LC166" s="48">
        <f t="shared" si="718"/>
        <v>0</v>
      </c>
      <c r="LD166" s="48">
        <f t="shared" si="718"/>
        <v>0</v>
      </c>
      <c r="LE166" s="48">
        <f t="shared" si="718"/>
        <v>0</v>
      </c>
      <c r="LF166" s="48">
        <f t="shared" si="718"/>
        <v>0</v>
      </c>
      <c r="LG166" s="48">
        <f t="shared" si="719"/>
        <v>0</v>
      </c>
      <c r="LH166" s="48">
        <f t="shared" si="719"/>
        <v>0</v>
      </c>
      <c r="LI166" s="48">
        <f t="shared" si="719"/>
        <v>0</v>
      </c>
      <c r="LJ166" s="48">
        <f t="shared" si="719"/>
        <v>0</v>
      </c>
      <c r="LK166" s="48">
        <f t="shared" si="719"/>
        <v>0</v>
      </c>
      <c r="LL166" s="48">
        <f t="shared" si="719"/>
        <v>0</v>
      </c>
      <c r="LM166" s="48">
        <f t="shared" si="719"/>
        <v>0</v>
      </c>
      <c r="LN166" s="48">
        <f t="shared" si="719"/>
        <v>0</v>
      </c>
      <c r="LO166" s="48">
        <f t="shared" si="719"/>
        <v>0</v>
      </c>
      <c r="LP166" s="48">
        <f t="shared" si="719"/>
        <v>0</v>
      </c>
      <c r="LQ166" s="48">
        <f t="shared" si="720"/>
        <v>0</v>
      </c>
      <c r="LR166" s="48">
        <f t="shared" si="720"/>
        <v>0</v>
      </c>
      <c r="LS166" s="48">
        <f t="shared" si="720"/>
        <v>0</v>
      </c>
      <c r="LT166" s="48">
        <f t="shared" si="720"/>
        <v>0</v>
      </c>
      <c r="LU166" s="48">
        <f t="shared" si="720"/>
        <v>0</v>
      </c>
      <c r="LV166" s="48">
        <f t="shared" si="720"/>
        <v>0</v>
      </c>
      <c r="LW166" s="48">
        <f t="shared" si="720"/>
        <v>0</v>
      </c>
      <c r="LX166" s="48">
        <f t="shared" si="720"/>
        <v>0</v>
      </c>
      <c r="LY166" s="48">
        <f t="shared" si="720"/>
        <v>0</v>
      </c>
      <c r="LZ166" s="48">
        <f t="shared" si="720"/>
        <v>0</v>
      </c>
      <c r="MA166" s="48">
        <f t="shared" si="721"/>
        <v>0</v>
      </c>
      <c r="MB166" s="48">
        <f t="shared" si="721"/>
        <v>0</v>
      </c>
      <c r="MC166" s="48">
        <f t="shared" si="721"/>
        <v>0</v>
      </c>
      <c r="MD166" s="48">
        <f t="shared" si="721"/>
        <v>0</v>
      </c>
      <c r="ME166" s="48">
        <f t="shared" si="721"/>
        <v>0</v>
      </c>
      <c r="MF166" s="48">
        <f t="shared" si="721"/>
        <v>0</v>
      </c>
      <c r="MG166" s="48">
        <f t="shared" si="721"/>
        <v>0</v>
      </c>
      <c r="MH166" s="48">
        <f t="shared" si="721"/>
        <v>0</v>
      </c>
      <c r="MI166" s="48">
        <f t="shared" si="721"/>
        <v>0</v>
      </c>
      <c r="MJ166" s="48">
        <f t="shared" si="721"/>
        <v>0</v>
      </c>
      <c r="MK166" s="48">
        <f t="shared" si="722"/>
        <v>0</v>
      </c>
      <c r="ML166" s="48">
        <f t="shared" si="722"/>
        <v>0</v>
      </c>
      <c r="MM166" s="48">
        <f t="shared" si="722"/>
        <v>0</v>
      </c>
      <c r="MN166" s="48">
        <f t="shared" si="722"/>
        <v>0</v>
      </c>
      <c r="MO166" s="48">
        <f t="shared" si="722"/>
        <v>0</v>
      </c>
      <c r="MP166" s="48">
        <f t="shared" si="722"/>
        <v>0</v>
      </c>
      <c r="MQ166" s="48">
        <f t="shared" si="722"/>
        <v>0</v>
      </c>
      <c r="MR166" s="48">
        <f t="shared" si="722"/>
        <v>0</v>
      </c>
      <c r="MS166" s="48">
        <f t="shared" si="722"/>
        <v>0</v>
      </c>
      <c r="MT166" s="48">
        <f t="shared" si="722"/>
        <v>0</v>
      </c>
      <c r="MU166" s="48">
        <f t="shared" si="723"/>
        <v>0</v>
      </c>
      <c r="MV166" s="48">
        <f t="shared" si="723"/>
        <v>0</v>
      </c>
      <c r="MW166" s="48">
        <f t="shared" si="723"/>
        <v>0</v>
      </c>
      <c r="MX166" s="48">
        <f t="shared" si="723"/>
        <v>0</v>
      </c>
      <c r="MY166" s="48">
        <f t="shared" si="723"/>
        <v>0</v>
      </c>
      <c r="MZ166" s="48">
        <f t="shared" si="723"/>
        <v>0</v>
      </c>
      <c r="NA166" s="48">
        <f t="shared" si="723"/>
        <v>0</v>
      </c>
      <c r="NB166" s="48">
        <f t="shared" si="723"/>
        <v>0</v>
      </c>
      <c r="NC166" s="48">
        <f t="shared" si="723"/>
        <v>0</v>
      </c>
      <c r="ND166" s="48">
        <f t="shared" si="723"/>
        <v>0</v>
      </c>
      <c r="NE166" s="48">
        <f t="shared" si="724"/>
        <v>0</v>
      </c>
      <c r="NF166" s="48">
        <f t="shared" si="724"/>
        <v>0</v>
      </c>
      <c r="NG166" s="48">
        <f t="shared" si="724"/>
        <v>0</v>
      </c>
      <c r="NH166" s="48">
        <f t="shared" si="724"/>
        <v>0</v>
      </c>
      <c r="NI166" s="48">
        <f t="shared" si="724"/>
        <v>0</v>
      </c>
      <c r="NJ166" s="48">
        <f t="shared" si="724"/>
        <v>0</v>
      </c>
      <c r="NK166" s="48">
        <f t="shared" si="724"/>
        <v>0</v>
      </c>
      <c r="NL166" s="48">
        <f t="shared" si="724"/>
        <v>0</v>
      </c>
      <c r="NM166" s="48">
        <f t="shared" si="724"/>
        <v>0</v>
      </c>
      <c r="NN166" s="48">
        <f t="shared" si="724"/>
        <v>0</v>
      </c>
      <c r="NO166" s="48">
        <f t="shared" si="725"/>
        <v>0</v>
      </c>
      <c r="NP166" s="48">
        <f t="shared" si="725"/>
        <v>0</v>
      </c>
      <c r="NQ166" s="48">
        <f t="shared" si="725"/>
        <v>0</v>
      </c>
      <c r="NR166" s="48">
        <f t="shared" si="725"/>
        <v>0</v>
      </c>
      <c r="NS166" s="48">
        <f t="shared" si="725"/>
        <v>0</v>
      </c>
      <c r="NT166" s="48">
        <f t="shared" si="725"/>
        <v>0</v>
      </c>
      <c r="NU166" s="48">
        <f t="shared" si="725"/>
        <v>0</v>
      </c>
      <c r="NV166" s="48">
        <f t="shared" si="725"/>
        <v>0</v>
      </c>
      <c r="NW166" s="48">
        <f t="shared" si="725"/>
        <v>0</v>
      </c>
      <c r="NX166" s="48">
        <f t="shared" si="725"/>
        <v>0</v>
      </c>
      <c r="NY166" s="48">
        <f t="shared" si="726"/>
        <v>0</v>
      </c>
      <c r="NZ166" s="48">
        <f t="shared" si="726"/>
        <v>0</v>
      </c>
      <c r="OA166" s="48">
        <f t="shared" si="726"/>
        <v>0</v>
      </c>
      <c r="OB166" s="48">
        <f t="shared" si="726"/>
        <v>4.4751983576649488E-5</v>
      </c>
      <c r="OC166" s="48">
        <f t="shared" si="726"/>
        <v>1.1151658490373781E-4</v>
      </c>
      <c r="OD166" s="48">
        <f t="shared" si="726"/>
        <v>2.5595687974807398E-4</v>
      </c>
      <c r="OE166" s="48">
        <f t="shared" si="726"/>
        <v>5.8604981628922268E-4</v>
      </c>
      <c r="OF166" s="48">
        <f t="shared" si="726"/>
        <v>1.3658629589843377E-3</v>
      </c>
      <c r="OG166" s="48">
        <f t="shared" si="726"/>
        <v>3.2093238342923826E-3</v>
      </c>
      <c r="OH166" s="48">
        <f t="shared" si="726"/>
        <v>7.8504339864859992E-3</v>
      </c>
      <c r="OI166" s="48">
        <f t="shared" si="727"/>
        <v>1.2976985830460603E-2</v>
      </c>
      <c r="OJ166" s="48">
        <f t="shared" si="727"/>
        <v>6.7154609757989992E-3</v>
      </c>
      <c r="OK166" s="48">
        <f t="shared" si="727"/>
        <v>0</v>
      </c>
      <c r="OL166" s="48">
        <f t="shared" si="727"/>
        <v>0</v>
      </c>
      <c r="OM166" s="48">
        <f t="shared" si="727"/>
        <v>0</v>
      </c>
      <c r="ON166" s="48">
        <f t="shared" si="727"/>
        <v>0</v>
      </c>
      <c r="OO166" s="48">
        <f t="shared" si="727"/>
        <v>0</v>
      </c>
      <c r="OP166" s="48">
        <f t="shared" si="727"/>
        <v>0</v>
      </c>
      <c r="OQ166" s="48">
        <f t="shared" si="727"/>
        <v>0</v>
      </c>
      <c r="OR166" s="48">
        <f t="shared" si="727"/>
        <v>0</v>
      </c>
      <c r="OS166" s="48">
        <f t="shared" si="728"/>
        <v>0</v>
      </c>
      <c r="OT166" s="48">
        <f t="shared" si="728"/>
        <v>0</v>
      </c>
      <c r="OU166" s="48">
        <f t="shared" si="728"/>
        <v>0</v>
      </c>
      <c r="OV166" s="48">
        <f t="shared" si="728"/>
        <v>0</v>
      </c>
      <c r="OW166" s="48">
        <f t="shared" si="728"/>
        <v>0</v>
      </c>
      <c r="OX166" s="48">
        <f t="shared" si="728"/>
        <v>0</v>
      </c>
      <c r="OY166" s="48">
        <f t="shared" si="728"/>
        <v>0</v>
      </c>
      <c r="OZ166" s="48">
        <f t="shared" si="728"/>
        <v>0</v>
      </c>
      <c r="PA166" s="48">
        <f t="shared" si="728"/>
        <v>0</v>
      </c>
      <c r="PB166" s="48">
        <f t="shared" si="728"/>
        <v>0</v>
      </c>
      <c r="PC166" s="48">
        <f t="shared" si="729"/>
        <v>0</v>
      </c>
      <c r="PD166" s="48">
        <f t="shared" si="729"/>
        <v>0</v>
      </c>
      <c r="PE166" s="48">
        <f t="shared" si="729"/>
        <v>0</v>
      </c>
      <c r="PF166" s="48">
        <f t="shared" si="729"/>
        <v>0</v>
      </c>
      <c r="PG166" s="48">
        <f t="shared" si="729"/>
        <v>0</v>
      </c>
      <c r="PH166" s="48">
        <f t="shared" si="729"/>
        <v>0</v>
      </c>
      <c r="PI166" s="48">
        <f t="shared" si="729"/>
        <v>0</v>
      </c>
      <c r="PJ166" s="48">
        <f t="shared" si="729"/>
        <v>0</v>
      </c>
      <c r="PK166" s="48">
        <f t="shared" si="729"/>
        <v>0</v>
      </c>
      <c r="PL166" s="48">
        <f t="shared" si="729"/>
        <v>0</v>
      </c>
      <c r="PM166" s="48">
        <f t="shared" si="729"/>
        <v>0</v>
      </c>
      <c r="PN166" s="48">
        <f t="shared" si="729"/>
        <v>0</v>
      </c>
    </row>
    <row r="167" spans="1:430" x14ac:dyDescent="0.3">
      <c r="A167" s="67">
        <f>A166+Escenario1!$D$15</f>
        <v>205</v>
      </c>
      <c r="B167" s="20">
        <f>IF(HX44&lt;0,0,Escenario1!HX44)</f>
        <v>1.7265757954251786</v>
      </c>
      <c r="C167" s="20">
        <f t="shared" si="558"/>
        <v>2.1824023096819953</v>
      </c>
      <c r="D167" s="20">
        <f t="shared" si="552"/>
        <v>0.51797273862755355</v>
      </c>
      <c r="E167" s="20">
        <f>ROUND(IF($A167=0,0,$D167+E166-IF($A166=0,0,L166*($A167-$A166)*0.06)),4)</f>
        <v>4.5571999999999999</v>
      </c>
      <c r="F167" s="11" cm="1">
        <f t="array" ref="F167">INDEX($A$71:$A$75,MATCH(E167,$B$71:$B$75,1))+(E167-INDEX($B$71:$B$75,MATCH(E167,$B$71:$B$75,1)))*(INDEX($A$71:$A$75,MATCH(E167,$B$71:$B$75,1)+IF(E167&gt;MAX($B$71:$B$75),0,1))-INDEX($A$71:$A$75,MATCH(E167,$B$71:$B$75,1)+IF(E167&gt;MAX($B$71:$B$75),1,0)))/(INDEX($B$71:$B$75,MATCH(E167,$B$71:$B$75,1)+IF(E167&gt;MAX($B$71:$B$75),0,1))-INDEX($B$71:$B$75,MATCH(E167,$B$71:$B$75,1)+IF(E167&gt;MAX($B$71:$B$75),-1,0)))</f>
        <v>4.5572000000000001E-2</v>
      </c>
      <c r="G167" s="59">
        <f t="shared" si="553"/>
        <v>10.861362334923117</v>
      </c>
      <c r="H167" s="59">
        <f t="shared" si="554"/>
        <v>0</v>
      </c>
      <c r="I167" s="59">
        <f t="shared" si="555"/>
        <v>0</v>
      </c>
      <c r="J167" s="20">
        <f t="shared" si="556"/>
        <v>10.861362334923117</v>
      </c>
      <c r="K167" s="20">
        <f>IF(OR($H$79&lt;=0,F167-$H$79&lt;=0),0,2/3*(0.602+0.0832*(F167-$H$79)/$H$79)*$I$79*SQRT(2*9.81)*(F167-$H$79+0.0012)^(3/2))*1000</f>
        <v>0</v>
      </c>
      <c r="L167" s="20">
        <f>IF((G167+H167+I167+K167)*($A168-$A167)*0.06&gt;E167,E167/($A168-$A167)/0.06,G167+H167+I167+K167)</f>
        <v>10.861362334923117</v>
      </c>
      <c r="M167" s="20">
        <f>IF(COUNT($A$126:$A167)&lt;MATCH($E$84,L$126:L$585,0),"",ROUND(L167,2))</f>
        <v>10.86</v>
      </c>
      <c r="N167" s="20">
        <f>IF($A167=0,0,$D167+N166-IF($A166=0,0,R166*($A167-$A166)*0.06))</f>
        <v>214.53759451709789</v>
      </c>
      <c r="O167" s="11" cm="1">
        <f t="array" ref="O167">INDEX($A$71:$A$75,MATCH(N167,$B$71:$B$75,1))+(N167-INDEX($B$71:$B$75,MATCH(N167,$B$71:$B$75,1)))*(INDEX($A$71:$A$75,MATCH(N167,$B$71:$B$75,1)+1)-INDEX($A$71:$A$75,MATCH(N167,$B$71:$B$75,1)))/(INDEX($B$71:$B$75,MATCH(N167,$B$71:$B$75,1)+1)-INDEX($B$71:$B$75,MATCH(N167,$B$71:$B$75,1)))</f>
        <v>2.1453759451709788</v>
      </c>
      <c r="P167" s="20" cm="1">
        <f t="array" ref="P167">INDEX(Curva_vortex[Caudal (L/s)],MATCH(O167,Curva_vortex[Altura lamina de agua H (m)],1))+(O167-INDEX(Curva_vortex[Altura lamina de agua H (m)],MATCH(O167,Curva_vortex[Altura lamina de agua H (m)],1)))*(INDEX(Curva_vortex[Caudal (L/s)],MATCH(O167,Curva_vortex[Altura lamina de agua H (m)],1)+IF(O167&gt;MAX(Curva_vortex[Altura lamina de agua H (m)]),0,1))-INDEX(Curva_vortex[Caudal (L/s)],MATCH(O167,Curva_vortex[Altura lamina de agua H (m)],1)+IF(O167&gt;MAX(Curva_vortex[Altura lamina de agua H (m)]),-1,0)))/(INDEX(Curva_vortex[Altura lamina de agua H (m)],MATCH(O167,Curva_vortex[Altura lamina de agua H (m)],1)+IF(O167&gt;MAX(Curva_vortex[Altura lamina de agua H (m)]),0,1))-INDEX(Curva_vortex[Altura lamina de agua H (m)],MATCH(O167,Curva_vortex[Altura lamina de agua H (m)],1)+IF(O167&gt;MAX(Curva_vortex[Altura lamina de agua H (m)]),-1,0)))</f>
        <v>21.453759451709786</v>
      </c>
      <c r="Q167" s="20">
        <f t="shared" si="557"/>
        <v>0</v>
      </c>
      <c r="R167" s="20" cm="1">
        <f t="array" ref="R167">INDEX(Curva_vortex[Caudal (L/s)],MATCH(O167,Curva_vortex[Altura lamina de agua H (m)],1))+(O167-INDEX(Curva_vortex[Altura lamina de agua H (m)],MATCH(O167,Curva_vortex[Altura lamina de agua H (m)],1)))*(INDEX(Curva_vortex[Caudal (L/s)],MATCH(O167,Curva_vortex[Altura lamina de agua H (m)],1)+IF(O167&gt;MAX(Curva_vortex[Altura lamina de agua H (m)]),0,1))-INDEX(Curva_vortex[Caudal (L/s)],MATCH(O167,Curva_vortex[Altura lamina de agua H (m)],1)+IF(O167&gt;MAX(Curva_vortex[Altura lamina de agua H (m)]),-1,0)))/(INDEX(Curva_vortex[Altura lamina de agua H (m)],MATCH(O167,Curva_vortex[Altura lamina de agua H (m)],1)+IF(O167&gt;MAX(Curva_vortex[Altura lamina de agua H (m)]),0,1))-INDEX(Curva_vortex[Altura lamina de agua H (m)],MATCH(O167,Curva_vortex[Altura lamina de agua H (m)],1)+IF(O167&gt;MAX(Curva_vortex[Altura lamina de agua H (m)]),-1,0)))+Q167</f>
        <v>21.453759451709786</v>
      </c>
      <c r="S167" s="20">
        <f>IF(COUNT($A$126:$A167)&lt;MATCH($E$117,R$126:R$585,0),"",ROUND(R167,2))</f>
        <v>21.45</v>
      </c>
      <c r="W167" s="46">
        <v>164</v>
      </c>
      <c r="X167" s="49">
        <f t="shared" si="564"/>
        <v>820</v>
      </c>
      <c r="Y167" s="52" t="str">
        <f t="shared" si="686"/>
        <v/>
      </c>
      <c r="Z167" s="63">
        <f t="shared" si="687"/>
        <v>0</v>
      </c>
      <c r="AA167" s="50">
        <f t="shared" si="608"/>
        <v>0</v>
      </c>
      <c r="AB167" s="50">
        <v>0</v>
      </c>
      <c r="AC167" s="62">
        <f t="shared" si="691"/>
        <v>211.7758949671387</v>
      </c>
      <c r="AD167" s="53"/>
      <c r="AE167" s="46">
        <v>165</v>
      </c>
      <c r="AF167" s="51">
        <f t="shared" si="688"/>
        <v>0</v>
      </c>
      <c r="AG167" s="51">
        <f t="shared" si="692"/>
        <v>0</v>
      </c>
      <c r="AH167" s="51">
        <f t="shared" si="692"/>
        <v>0</v>
      </c>
      <c r="AI167" s="51">
        <f t="shared" si="692"/>
        <v>0</v>
      </c>
      <c r="AJ167" s="51">
        <f t="shared" si="692"/>
        <v>0</v>
      </c>
      <c r="AK167" s="51">
        <f t="shared" si="692"/>
        <v>0</v>
      </c>
      <c r="AL167" s="51">
        <f t="shared" si="692"/>
        <v>0</v>
      </c>
      <c r="AM167" s="51">
        <f t="shared" si="692"/>
        <v>0</v>
      </c>
      <c r="AN167" s="51">
        <f t="shared" si="692"/>
        <v>0</v>
      </c>
      <c r="AO167" s="51">
        <f t="shared" si="692"/>
        <v>0</v>
      </c>
      <c r="AP167" s="51">
        <f t="shared" si="692"/>
        <v>0</v>
      </c>
      <c r="AQ167" s="51">
        <f t="shared" si="693"/>
        <v>0</v>
      </c>
      <c r="AR167" s="51">
        <f t="shared" si="693"/>
        <v>0</v>
      </c>
      <c r="AS167" s="51">
        <f t="shared" si="693"/>
        <v>0</v>
      </c>
      <c r="AT167" s="51">
        <f t="shared" si="693"/>
        <v>0</v>
      </c>
      <c r="AU167" s="51">
        <f t="shared" si="693"/>
        <v>0</v>
      </c>
      <c r="AV167" s="51">
        <f t="shared" si="693"/>
        <v>0</v>
      </c>
      <c r="AW167" s="51">
        <f t="shared" si="693"/>
        <v>0</v>
      </c>
      <c r="AX167" s="51">
        <f t="shared" si="693"/>
        <v>0</v>
      </c>
      <c r="AY167" s="51">
        <f t="shared" si="693"/>
        <v>0</v>
      </c>
      <c r="AZ167" s="51">
        <f t="shared" si="693"/>
        <v>0</v>
      </c>
      <c r="BA167" s="51">
        <f t="shared" si="694"/>
        <v>0</v>
      </c>
      <c r="BB167" s="51">
        <f t="shared" si="694"/>
        <v>0</v>
      </c>
      <c r="BC167" s="51">
        <f t="shared" si="694"/>
        <v>0</v>
      </c>
      <c r="BD167" s="51">
        <f t="shared" si="694"/>
        <v>0</v>
      </c>
      <c r="BE167" s="51">
        <f t="shared" si="694"/>
        <v>0</v>
      </c>
      <c r="BF167" s="51">
        <f t="shared" si="694"/>
        <v>0</v>
      </c>
      <c r="BG167" s="51">
        <f t="shared" si="694"/>
        <v>0</v>
      </c>
      <c r="BH167" s="51">
        <f t="shared" si="694"/>
        <v>0</v>
      </c>
      <c r="BI167" s="51">
        <f t="shared" si="694"/>
        <v>0</v>
      </c>
      <c r="BJ167" s="51">
        <f t="shared" si="694"/>
        <v>0</v>
      </c>
      <c r="BK167" s="51">
        <f t="shared" si="695"/>
        <v>0</v>
      </c>
      <c r="BL167" s="51">
        <f t="shared" si="695"/>
        <v>0</v>
      </c>
      <c r="BM167" s="51">
        <f t="shared" si="695"/>
        <v>0</v>
      </c>
      <c r="BN167" s="51">
        <f t="shared" si="695"/>
        <v>0</v>
      </c>
      <c r="BO167" s="51">
        <f t="shared" si="695"/>
        <v>0</v>
      </c>
      <c r="BP167" s="51">
        <f t="shared" si="695"/>
        <v>0</v>
      </c>
      <c r="BQ167" s="51">
        <f t="shared" si="695"/>
        <v>0</v>
      </c>
      <c r="BR167" s="51">
        <f t="shared" si="695"/>
        <v>0</v>
      </c>
      <c r="BS167" s="51">
        <f t="shared" si="695"/>
        <v>0</v>
      </c>
      <c r="BT167" s="51">
        <f t="shared" si="695"/>
        <v>0</v>
      </c>
      <c r="BU167" s="51">
        <f t="shared" si="696"/>
        <v>0</v>
      </c>
      <c r="BV167" s="51">
        <f t="shared" si="696"/>
        <v>0</v>
      </c>
      <c r="BW167" s="51">
        <f t="shared" si="696"/>
        <v>0</v>
      </c>
      <c r="BX167" s="51">
        <f t="shared" si="696"/>
        <v>0</v>
      </c>
      <c r="BY167" s="51">
        <f t="shared" si="696"/>
        <v>0</v>
      </c>
      <c r="BZ167" s="51">
        <f t="shared" si="696"/>
        <v>0</v>
      </c>
      <c r="CA167" s="51">
        <f t="shared" si="696"/>
        <v>0</v>
      </c>
      <c r="CB167" s="51">
        <f t="shared" si="696"/>
        <v>0</v>
      </c>
      <c r="CC167" s="51">
        <f t="shared" si="696"/>
        <v>0</v>
      </c>
      <c r="CD167" s="51">
        <f t="shared" si="696"/>
        <v>0</v>
      </c>
      <c r="CE167" s="51">
        <f t="shared" si="697"/>
        <v>0</v>
      </c>
      <c r="CF167" s="51">
        <f t="shared" si="697"/>
        <v>0</v>
      </c>
      <c r="CG167" s="51">
        <f t="shared" si="697"/>
        <v>0</v>
      </c>
      <c r="CH167" s="51">
        <f t="shared" si="697"/>
        <v>0</v>
      </c>
      <c r="CI167" s="51">
        <f t="shared" si="697"/>
        <v>0</v>
      </c>
      <c r="CJ167" s="51">
        <f t="shared" si="697"/>
        <v>0</v>
      </c>
      <c r="CK167" s="51">
        <f t="shared" si="697"/>
        <v>0</v>
      </c>
      <c r="CL167" s="51">
        <f t="shared" si="697"/>
        <v>0</v>
      </c>
      <c r="CM167" s="51">
        <f t="shared" si="697"/>
        <v>0</v>
      </c>
      <c r="CN167" s="51">
        <f t="shared" si="697"/>
        <v>0</v>
      </c>
      <c r="CO167" s="51">
        <f t="shared" si="698"/>
        <v>0</v>
      </c>
      <c r="CP167" s="51">
        <f t="shared" si="698"/>
        <v>0</v>
      </c>
      <c r="CQ167" s="51">
        <f t="shared" si="698"/>
        <v>0</v>
      </c>
      <c r="CR167" s="51">
        <f t="shared" si="698"/>
        <v>0</v>
      </c>
      <c r="CS167" s="51">
        <f t="shared" si="698"/>
        <v>0</v>
      </c>
      <c r="CT167" s="51">
        <f t="shared" si="698"/>
        <v>0</v>
      </c>
      <c r="CU167" s="51">
        <f t="shared" si="698"/>
        <v>0</v>
      </c>
      <c r="CV167" s="51">
        <f t="shared" si="698"/>
        <v>0</v>
      </c>
      <c r="CW167" s="51">
        <f t="shared" si="698"/>
        <v>0</v>
      </c>
      <c r="CX167" s="51">
        <f t="shared" si="698"/>
        <v>0</v>
      </c>
      <c r="CY167" s="51">
        <f t="shared" si="699"/>
        <v>0</v>
      </c>
      <c r="CZ167" s="51">
        <f t="shared" si="699"/>
        <v>0</v>
      </c>
      <c r="DA167" s="51">
        <f t="shared" si="699"/>
        <v>0</v>
      </c>
      <c r="DB167" s="51">
        <f t="shared" si="699"/>
        <v>0</v>
      </c>
      <c r="DC167" s="51">
        <f t="shared" si="699"/>
        <v>0</v>
      </c>
      <c r="DD167" s="51">
        <f t="shared" si="699"/>
        <v>0</v>
      </c>
      <c r="DE167" s="51">
        <f t="shared" si="699"/>
        <v>0</v>
      </c>
      <c r="DF167" s="51">
        <f t="shared" si="699"/>
        <v>0</v>
      </c>
      <c r="DG167" s="51">
        <f t="shared" si="699"/>
        <v>0</v>
      </c>
      <c r="DH167" s="51">
        <f t="shared" si="699"/>
        <v>0</v>
      </c>
      <c r="DI167" s="51">
        <f t="shared" si="700"/>
        <v>0</v>
      </c>
      <c r="DJ167" s="51">
        <f t="shared" si="700"/>
        <v>0</v>
      </c>
      <c r="DK167" s="51">
        <f t="shared" si="700"/>
        <v>0</v>
      </c>
      <c r="DL167" s="51">
        <f t="shared" si="700"/>
        <v>0</v>
      </c>
      <c r="DM167" s="51">
        <f t="shared" si="700"/>
        <v>0</v>
      </c>
      <c r="DN167" s="51">
        <f t="shared" si="700"/>
        <v>0</v>
      </c>
      <c r="DO167" s="51">
        <f t="shared" si="700"/>
        <v>0</v>
      </c>
      <c r="DP167" s="51">
        <f t="shared" si="700"/>
        <v>0</v>
      </c>
      <c r="DQ167" s="51">
        <f t="shared" si="700"/>
        <v>0</v>
      </c>
      <c r="DR167" s="51">
        <f t="shared" si="700"/>
        <v>0</v>
      </c>
      <c r="DS167" s="51">
        <f t="shared" si="701"/>
        <v>0</v>
      </c>
      <c r="DT167" s="51">
        <f t="shared" si="701"/>
        <v>0</v>
      </c>
      <c r="DU167" s="51">
        <f t="shared" si="701"/>
        <v>0</v>
      </c>
      <c r="DV167" s="51">
        <f t="shared" si="701"/>
        <v>0</v>
      </c>
      <c r="DW167" s="51">
        <f t="shared" si="701"/>
        <v>0</v>
      </c>
      <c r="DX167" s="51">
        <f t="shared" si="701"/>
        <v>0</v>
      </c>
      <c r="DY167" s="51">
        <f t="shared" si="701"/>
        <v>0</v>
      </c>
      <c r="DZ167" s="51">
        <f t="shared" si="701"/>
        <v>0</v>
      </c>
      <c r="EA167" s="51">
        <f t="shared" si="701"/>
        <v>0</v>
      </c>
      <c r="EB167" s="51">
        <f t="shared" si="701"/>
        <v>0</v>
      </c>
      <c r="EC167" s="51">
        <f t="shared" si="702"/>
        <v>0</v>
      </c>
      <c r="ED167" s="51">
        <f t="shared" si="702"/>
        <v>0</v>
      </c>
      <c r="EE167" s="51">
        <f t="shared" si="702"/>
        <v>0</v>
      </c>
      <c r="EF167" s="51">
        <f t="shared" si="702"/>
        <v>0</v>
      </c>
      <c r="EG167" s="51">
        <f t="shared" si="702"/>
        <v>0</v>
      </c>
      <c r="EH167" s="51">
        <f t="shared" si="702"/>
        <v>0</v>
      </c>
      <c r="EI167" s="51">
        <f t="shared" si="702"/>
        <v>0</v>
      </c>
      <c r="EJ167" s="51">
        <f t="shared" si="702"/>
        <v>0</v>
      </c>
      <c r="EK167" s="51">
        <f t="shared" si="702"/>
        <v>0</v>
      </c>
      <c r="EL167" s="51">
        <f t="shared" si="702"/>
        <v>0</v>
      </c>
      <c r="EM167" s="51">
        <f t="shared" si="703"/>
        <v>0</v>
      </c>
      <c r="EN167" s="51">
        <f t="shared" si="703"/>
        <v>0</v>
      </c>
      <c r="EO167" s="51">
        <f t="shared" si="703"/>
        <v>0</v>
      </c>
      <c r="EP167" s="51">
        <f t="shared" si="703"/>
        <v>0</v>
      </c>
      <c r="EQ167" s="51">
        <f t="shared" si="703"/>
        <v>0</v>
      </c>
      <c r="ER167" s="51">
        <f t="shared" si="703"/>
        <v>0</v>
      </c>
      <c r="ES167" s="51">
        <f t="shared" si="703"/>
        <v>0</v>
      </c>
      <c r="ET167" s="51">
        <f t="shared" si="703"/>
        <v>0</v>
      </c>
      <c r="EU167" s="51">
        <f t="shared" si="703"/>
        <v>0</v>
      </c>
      <c r="EV167" s="51">
        <f t="shared" si="703"/>
        <v>0</v>
      </c>
      <c r="EW167" s="51">
        <f t="shared" si="704"/>
        <v>0</v>
      </c>
      <c r="EX167" s="51">
        <f t="shared" si="704"/>
        <v>0</v>
      </c>
      <c r="EY167" s="51">
        <f t="shared" si="704"/>
        <v>0</v>
      </c>
      <c r="EZ167" s="51">
        <f t="shared" si="704"/>
        <v>0</v>
      </c>
      <c r="FA167" s="51">
        <f t="shared" si="704"/>
        <v>0</v>
      </c>
      <c r="FB167" s="51">
        <f t="shared" si="704"/>
        <v>0</v>
      </c>
      <c r="FC167" s="51">
        <f t="shared" si="704"/>
        <v>0</v>
      </c>
      <c r="FD167" s="51">
        <f t="shared" si="704"/>
        <v>0</v>
      </c>
      <c r="FE167" s="51">
        <f t="shared" si="704"/>
        <v>0</v>
      </c>
      <c r="FF167" s="51">
        <f t="shared" si="704"/>
        <v>0</v>
      </c>
      <c r="FG167" s="51">
        <f t="shared" si="705"/>
        <v>0</v>
      </c>
      <c r="FH167" s="51">
        <f t="shared" si="705"/>
        <v>0</v>
      </c>
      <c r="FI167" s="51">
        <f t="shared" si="705"/>
        <v>0</v>
      </c>
      <c r="FJ167" s="51">
        <f t="shared" si="705"/>
        <v>0</v>
      </c>
      <c r="FK167" s="51">
        <f t="shared" si="705"/>
        <v>0</v>
      </c>
      <c r="FL167" s="51">
        <f t="shared" si="705"/>
        <v>0</v>
      </c>
      <c r="FM167" s="51">
        <f t="shared" si="705"/>
        <v>0</v>
      </c>
      <c r="FN167" s="51">
        <f t="shared" si="705"/>
        <v>0</v>
      </c>
      <c r="FO167" s="51">
        <f t="shared" si="705"/>
        <v>0</v>
      </c>
      <c r="FP167" s="51">
        <f t="shared" si="705"/>
        <v>0</v>
      </c>
      <c r="FQ167" s="51">
        <f t="shared" si="706"/>
        <v>0</v>
      </c>
      <c r="FR167" s="51">
        <f t="shared" si="706"/>
        <v>0</v>
      </c>
      <c r="FS167" s="51">
        <f t="shared" si="706"/>
        <v>0</v>
      </c>
      <c r="FT167" s="51">
        <f t="shared" si="706"/>
        <v>1.4372901692793086E-5</v>
      </c>
      <c r="FU167" s="51">
        <f t="shared" si="706"/>
        <v>2.7857067307628778E-5</v>
      </c>
      <c r="FV167" s="51">
        <f t="shared" si="706"/>
        <v>4.1075027703360157E-5</v>
      </c>
      <c r="FW167" s="51">
        <f t="shared" si="706"/>
        <v>5.9699549011322866E-5</v>
      </c>
      <c r="FX167" s="51">
        <f t="shared" si="706"/>
        <v>8.7540741517313391E-5</v>
      </c>
      <c r="FY167" s="51">
        <f t="shared" si="706"/>
        <v>1.2837388479443857E-4</v>
      </c>
      <c r="FZ167" s="51">
        <f t="shared" si="706"/>
        <v>1.8776725283595457E-4</v>
      </c>
      <c r="GA167" s="51">
        <f t="shared" si="707"/>
        <v>2.7490993918839258E-4</v>
      </c>
      <c r="GB167" s="51">
        <f t="shared" si="707"/>
        <v>4.0443968208431289E-4</v>
      </c>
      <c r="GC167" s="51">
        <f t="shared" si="707"/>
        <v>5.9827068957529241E-4</v>
      </c>
      <c r="GD167" s="51">
        <f t="shared" si="707"/>
        <v>8.8742146466493359E-4</v>
      </c>
      <c r="GE167" s="51">
        <f t="shared" si="707"/>
        <v>1.3138426304416823E-3</v>
      </c>
      <c r="GF167" s="51">
        <f t="shared" si="707"/>
        <v>1.9322447552118155E-3</v>
      </c>
      <c r="GG167" s="51">
        <f t="shared" si="707"/>
        <v>2.9578823769679957E-3</v>
      </c>
      <c r="GH167" s="51">
        <f t="shared" si="707"/>
        <v>4.3725776573519236E-3</v>
      </c>
      <c r="GI167" s="51">
        <f t="shared" si="707"/>
        <v>5.6037913669719245E-3</v>
      </c>
      <c r="GJ167" s="51">
        <f t="shared" si="707"/>
        <v>6.0067150249743864E-3</v>
      </c>
      <c r="GK167" s="51">
        <f t="shared" si="708"/>
        <v>5.0334268353983951E-3</v>
      </c>
      <c r="GL167" s="51">
        <f t="shared" si="708"/>
        <v>2.648818732339102E-3</v>
      </c>
      <c r="GM167" s="51">
        <f t="shared" si="708"/>
        <v>7.6072713075802073E-4</v>
      </c>
      <c r="GN167" s="51">
        <f t="shared" si="708"/>
        <v>0</v>
      </c>
      <c r="GO167" s="51">
        <f t="shared" si="708"/>
        <v>0</v>
      </c>
      <c r="GP167" s="51">
        <f t="shared" si="708"/>
        <v>0</v>
      </c>
      <c r="GQ167" s="51">
        <f t="shared" si="708"/>
        <v>0</v>
      </c>
      <c r="GR167" s="51">
        <f t="shared" si="708"/>
        <v>0</v>
      </c>
      <c r="GS167" s="51">
        <f t="shared" si="708"/>
        <v>0</v>
      </c>
      <c r="GT167" s="51">
        <f t="shared" si="708"/>
        <v>0</v>
      </c>
      <c r="GU167" s="51">
        <f t="shared" si="709"/>
        <v>0</v>
      </c>
      <c r="GV167" s="51">
        <f t="shared" si="709"/>
        <v>0</v>
      </c>
      <c r="GW167" s="51">
        <f t="shared" si="709"/>
        <v>0</v>
      </c>
      <c r="GX167" s="51">
        <f t="shared" si="709"/>
        <v>0</v>
      </c>
      <c r="GY167" s="51">
        <f t="shared" si="709"/>
        <v>0</v>
      </c>
      <c r="GZ167" s="51">
        <f t="shared" si="709"/>
        <v>0</v>
      </c>
      <c r="HA167" s="51">
        <f t="shared" si="709"/>
        <v>0</v>
      </c>
      <c r="HB167" s="51">
        <f t="shared" si="709"/>
        <v>0</v>
      </c>
      <c r="HC167" s="51">
        <f t="shared" si="709"/>
        <v>0</v>
      </c>
      <c r="HD167" s="51">
        <f t="shared" si="709"/>
        <v>0</v>
      </c>
      <c r="HE167" s="51">
        <f t="shared" si="710"/>
        <v>0</v>
      </c>
      <c r="HF167" s="51">
        <f t="shared" si="710"/>
        <v>0</v>
      </c>
      <c r="HG167" s="51">
        <f t="shared" si="710"/>
        <v>0</v>
      </c>
      <c r="HH167" s="51">
        <f t="shared" si="710"/>
        <v>0</v>
      </c>
      <c r="HI167" s="51">
        <f t="shared" si="710"/>
        <v>0</v>
      </c>
      <c r="HJ167" s="51">
        <f t="shared" si="710"/>
        <v>0</v>
      </c>
      <c r="HK167" s="51">
        <f t="shared" si="710"/>
        <v>0</v>
      </c>
      <c r="HL167" s="51">
        <f t="shared" si="710"/>
        <v>0</v>
      </c>
      <c r="HM167" s="51">
        <f t="shared" si="710"/>
        <v>0</v>
      </c>
      <c r="HN167" s="51">
        <f t="shared" si="710"/>
        <v>0</v>
      </c>
      <c r="HO167" s="51">
        <f t="shared" si="710"/>
        <v>0</v>
      </c>
      <c r="HP167" s="51">
        <f t="shared" si="710"/>
        <v>0</v>
      </c>
      <c r="HR167" s="46">
        <v>164</v>
      </c>
      <c r="HS167" s="49">
        <f t="shared" si="566"/>
        <v>820</v>
      </c>
      <c r="HT167" s="52" t="str">
        <f t="shared" si="567"/>
        <v/>
      </c>
      <c r="HU167" s="63">
        <f t="shared" si="568"/>
        <v>0</v>
      </c>
      <c r="HV167" s="50">
        <f t="shared" si="609"/>
        <v>0</v>
      </c>
      <c r="HW167" s="50" t="str">
        <f t="shared" si="689"/>
        <v>13:40</v>
      </c>
      <c r="HX167" s="50">
        <v>0</v>
      </c>
      <c r="HY167" s="62">
        <f>HY166+HX167*Escenario1!$D$15*0.06</f>
        <v>468.72665229745769</v>
      </c>
      <c r="HZ167" s="50">
        <f t="shared" si="569"/>
        <v>0</v>
      </c>
      <c r="IA167" s="64">
        <f>IA166+HZ167*Escenario1!$D$15*0.06</f>
        <v>258.16395932323189</v>
      </c>
      <c r="IB167" s="54"/>
      <c r="IC167" s="47">
        <v>165</v>
      </c>
      <c r="ID167" s="48">
        <f t="shared" si="690"/>
        <v>0</v>
      </c>
      <c r="IE167" s="48">
        <f t="shared" si="711"/>
        <v>0</v>
      </c>
      <c r="IF167" s="48">
        <f t="shared" si="711"/>
        <v>0</v>
      </c>
      <c r="IG167" s="48">
        <f t="shared" si="711"/>
        <v>0</v>
      </c>
      <c r="IH167" s="48">
        <f t="shared" si="711"/>
        <v>0</v>
      </c>
      <c r="II167" s="48">
        <f t="shared" si="711"/>
        <v>0</v>
      </c>
      <c r="IJ167" s="48">
        <f t="shared" si="711"/>
        <v>0</v>
      </c>
      <c r="IK167" s="48">
        <f t="shared" si="711"/>
        <v>0</v>
      </c>
      <c r="IL167" s="48">
        <f t="shared" si="711"/>
        <v>0</v>
      </c>
      <c r="IM167" s="48">
        <f t="shared" si="711"/>
        <v>0</v>
      </c>
      <c r="IN167" s="48">
        <f t="shared" si="711"/>
        <v>0</v>
      </c>
      <c r="IO167" s="48">
        <f t="shared" si="712"/>
        <v>0</v>
      </c>
      <c r="IP167" s="48">
        <f t="shared" si="712"/>
        <v>0</v>
      </c>
      <c r="IQ167" s="48">
        <f t="shared" si="712"/>
        <v>0</v>
      </c>
      <c r="IR167" s="48">
        <f t="shared" si="712"/>
        <v>0</v>
      </c>
      <c r="IS167" s="48">
        <f t="shared" si="712"/>
        <v>0</v>
      </c>
      <c r="IT167" s="48">
        <f t="shared" si="712"/>
        <v>0</v>
      </c>
      <c r="IU167" s="48">
        <f t="shared" si="712"/>
        <v>0</v>
      </c>
      <c r="IV167" s="48">
        <f t="shared" si="712"/>
        <v>0</v>
      </c>
      <c r="IW167" s="48">
        <f t="shared" si="712"/>
        <v>0</v>
      </c>
      <c r="IX167" s="48">
        <f t="shared" si="712"/>
        <v>0</v>
      </c>
      <c r="IY167" s="48">
        <f t="shared" si="713"/>
        <v>0</v>
      </c>
      <c r="IZ167" s="48">
        <f t="shared" si="713"/>
        <v>0</v>
      </c>
      <c r="JA167" s="48">
        <f t="shared" si="713"/>
        <v>0</v>
      </c>
      <c r="JB167" s="48">
        <f t="shared" si="713"/>
        <v>0</v>
      </c>
      <c r="JC167" s="48">
        <f t="shared" si="713"/>
        <v>0</v>
      </c>
      <c r="JD167" s="48">
        <f t="shared" si="713"/>
        <v>0</v>
      </c>
      <c r="JE167" s="48">
        <f t="shared" si="713"/>
        <v>0</v>
      </c>
      <c r="JF167" s="48">
        <f t="shared" si="713"/>
        <v>0</v>
      </c>
      <c r="JG167" s="48">
        <f t="shared" si="713"/>
        <v>0</v>
      </c>
      <c r="JH167" s="48">
        <f t="shared" si="713"/>
        <v>0</v>
      </c>
      <c r="JI167" s="48">
        <f t="shared" si="714"/>
        <v>0</v>
      </c>
      <c r="JJ167" s="48">
        <f t="shared" si="714"/>
        <v>0</v>
      </c>
      <c r="JK167" s="48">
        <f t="shared" si="714"/>
        <v>0</v>
      </c>
      <c r="JL167" s="48">
        <f t="shared" si="714"/>
        <v>0</v>
      </c>
      <c r="JM167" s="48">
        <f t="shared" si="714"/>
        <v>0</v>
      </c>
      <c r="JN167" s="48">
        <f t="shared" si="714"/>
        <v>0</v>
      </c>
      <c r="JO167" s="48">
        <f t="shared" si="714"/>
        <v>0</v>
      </c>
      <c r="JP167" s="48">
        <f t="shared" si="714"/>
        <v>0</v>
      </c>
      <c r="JQ167" s="48">
        <f t="shared" si="714"/>
        <v>0</v>
      </c>
      <c r="JR167" s="48">
        <f t="shared" si="714"/>
        <v>0</v>
      </c>
      <c r="JS167" s="48">
        <f t="shared" si="715"/>
        <v>0</v>
      </c>
      <c r="JT167" s="48">
        <f t="shared" si="715"/>
        <v>0</v>
      </c>
      <c r="JU167" s="48">
        <f t="shared" si="715"/>
        <v>0</v>
      </c>
      <c r="JV167" s="48">
        <f t="shared" si="715"/>
        <v>0</v>
      </c>
      <c r="JW167" s="48">
        <f t="shared" si="715"/>
        <v>0</v>
      </c>
      <c r="JX167" s="48">
        <f t="shared" si="715"/>
        <v>0</v>
      </c>
      <c r="JY167" s="48">
        <f t="shared" si="715"/>
        <v>0</v>
      </c>
      <c r="JZ167" s="48">
        <f t="shared" si="715"/>
        <v>0</v>
      </c>
      <c r="KA167" s="48">
        <f t="shared" si="715"/>
        <v>0</v>
      </c>
      <c r="KB167" s="48">
        <f t="shared" si="715"/>
        <v>0</v>
      </c>
      <c r="KC167" s="48">
        <f t="shared" si="716"/>
        <v>0</v>
      </c>
      <c r="KD167" s="48">
        <f t="shared" si="716"/>
        <v>0</v>
      </c>
      <c r="KE167" s="48">
        <f t="shared" si="716"/>
        <v>0</v>
      </c>
      <c r="KF167" s="48">
        <f t="shared" si="716"/>
        <v>0</v>
      </c>
      <c r="KG167" s="48">
        <f t="shared" si="716"/>
        <v>0</v>
      </c>
      <c r="KH167" s="48">
        <f t="shared" si="716"/>
        <v>0</v>
      </c>
      <c r="KI167" s="48">
        <f t="shared" si="716"/>
        <v>0</v>
      </c>
      <c r="KJ167" s="48">
        <f t="shared" si="716"/>
        <v>0</v>
      </c>
      <c r="KK167" s="48">
        <f t="shared" si="716"/>
        <v>0</v>
      </c>
      <c r="KL167" s="48">
        <f t="shared" si="716"/>
        <v>0</v>
      </c>
      <c r="KM167" s="48">
        <f t="shared" si="717"/>
        <v>0</v>
      </c>
      <c r="KN167" s="48">
        <f t="shared" si="717"/>
        <v>0</v>
      </c>
      <c r="KO167" s="48">
        <f t="shared" si="717"/>
        <v>0</v>
      </c>
      <c r="KP167" s="48">
        <f t="shared" si="717"/>
        <v>0</v>
      </c>
      <c r="KQ167" s="48">
        <f t="shared" si="717"/>
        <v>0</v>
      </c>
      <c r="KR167" s="48">
        <f t="shared" si="717"/>
        <v>0</v>
      </c>
      <c r="KS167" s="48">
        <f t="shared" si="717"/>
        <v>0</v>
      </c>
      <c r="KT167" s="48">
        <f t="shared" si="717"/>
        <v>0</v>
      </c>
      <c r="KU167" s="48">
        <f t="shared" si="717"/>
        <v>0</v>
      </c>
      <c r="KV167" s="48">
        <f t="shared" si="717"/>
        <v>0</v>
      </c>
      <c r="KW167" s="48">
        <f t="shared" si="718"/>
        <v>0</v>
      </c>
      <c r="KX167" s="48">
        <f t="shared" si="718"/>
        <v>0</v>
      </c>
      <c r="KY167" s="48">
        <f t="shared" si="718"/>
        <v>0</v>
      </c>
      <c r="KZ167" s="48">
        <f t="shared" si="718"/>
        <v>0</v>
      </c>
      <c r="LA167" s="48">
        <f t="shared" si="718"/>
        <v>0</v>
      </c>
      <c r="LB167" s="48">
        <f t="shared" si="718"/>
        <v>0</v>
      </c>
      <c r="LC167" s="48">
        <f t="shared" si="718"/>
        <v>0</v>
      </c>
      <c r="LD167" s="48">
        <f t="shared" si="718"/>
        <v>0</v>
      </c>
      <c r="LE167" s="48">
        <f t="shared" si="718"/>
        <v>0</v>
      </c>
      <c r="LF167" s="48">
        <f t="shared" si="718"/>
        <v>0</v>
      </c>
      <c r="LG167" s="48">
        <f t="shared" si="719"/>
        <v>0</v>
      </c>
      <c r="LH167" s="48">
        <f t="shared" si="719"/>
        <v>0</v>
      </c>
      <c r="LI167" s="48">
        <f t="shared" si="719"/>
        <v>0</v>
      </c>
      <c r="LJ167" s="48">
        <f t="shared" si="719"/>
        <v>0</v>
      </c>
      <c r="LK167" s="48">
        <f t="shared" si="719"/>
        <v>0</v>
      </c>
      <c r="LL167" s="48">
        <f t="shared" si="719"/>
        <v>0</v>
      </c>
      <c r="LM167" s="48">
        <f t="shared" si="719"/>
        <v>0</v>
      </c>
      <c r="LN167" s="48">
        <f t="shared" si="719"/>
        <v>0</v>
      </c>
      <c r="LO167" s="48">
        <f t="shared" si="719"/>
        <v>0</v>
      </c>
      <c r="LP167" s="48">
        <f t="shared" si="719"/>
        <v>0</v>
      </c>
      <c r="LQ167" s="48">
        <f t="shared" si="720"/>
        <v>0</v>
      </c>
      <c r="LR167" s="48">
        <f t="shared" si="720"/>
        <v>0</v>
      </c>
      <c r="LS167" s="48">
        <f t="shared" si="720"/>
        <v>0</v>
      </c>
      <c r="LT167" s="48">
        <f t="shared" si="720"/>
        <v>0</v>
      </c>
      <c r="LU167" s="48">
        <f t="shared" si="720"/>
        <v>0</v>
      </c>
      <c r="LV167" s="48">
        <f t="shared" si="720"/>
        <v>0</v>
      </c>
      <c r="LW167" s="48">
        <f t="shared" si="720"/>
        <v>0</v>
      </c>
      <c r="LX167" s="48">
        <f t="shared" si="720"/>
        <v>0</v>
      </c>
      <c r="LY167" s="48">
        <f t="shared" si="720"/>
        <v>0</v>
      </c>
      <c r="LZ167" s="48">
        <f t="shared" si="720"/>
        <v>0</v>
      </c>
      <c r="MA167" s="48">
        <f t="shared" si="721"/>
        <v>0</v>
      </c>
      <c r="MB167" s="48">
        <f t="shared" si="721"/>
        <v>0</v>
      </c>
      <c r="MC167" s="48">
        <f t="shared" si="721"/>
        <v>0</v>
      </c>
      <c r="MD167" s="48">
        <f t="shared" si="721"/>
        <v>0</v>
      </c>
      <c r="ME167" s="48">
        <f t="shared" si="721"/>
        <v>0</v>
      </c>
      <c r="MF167" s="48">
        <f t="shared" si="721"/>
        <v>0</v>
      </c>
      <c r="MG167" s="48">
        <f t="shared" si="721"/>
        <v>0</v>
      </c>
      <c r="MH167" s="48">
        <f t="shared" si="721"/>
        <v>0</v>
      </c>
      <c r="MI167" s="48">
        <f t="shared" si="721"/>
        <v>0</v>
      </c>
      <c r="MJ167" s="48">
        <f t="shared" si="721"/>
        <v>0</v>
      </c>
      <c r="MK167" s="48">
        <f t="shared" si="722"/>
        <v>0</v>
      </c>
      <c r="ML167" s="48">
        <f t="shared" si="722"/>
        <v>0</v>
      </c>
      <c r="MM167" s="48">
        <f t="shared" si="722"/>
        <v>0</v>
      </c>
      <c r="MN167" s="48">
        <f t="shared" si="722"/>
        <v>0</v>
      </c>
      <c r="MO167" s="48">
        <f t="shared" si="722"/>
        <v>0</v>
      </c>
      <c r="MP167" s="48">
        <f t="shared" si="722"/>
        <v>0</v>
      </c>
      <c r="MQ167" s="48">
        <f t="shared" si="722"/>
        <v>0</v>
      </c>
      <c r="MR167" s="48">
        <f t="shared" si="722"/>
        <v>0</v>
      </c>
      <c r="MS167" s="48">
        <f t="shared" si="722"/>
        <v>0</v>
      </c>
      <c r="MT167" s="48">
        <f t="shared" si="722"/>
        <v>0</v>
      </c>
      <c r="MU167" s="48">
        <f t="shared" si="723"/>
        <v>0</v>
      </c>
      <c r="MV167" s="48">
        <f t="shared" si="723"/>
        <v>0</v>
      </c>
      <c r="MW167" s="48">
        <f t="shared" si="723"/>
        <v>0</v>
      </c>
      <c r="MX167" s="48">
        <f t="shared" si="723"/>
        <v>0</v>
      </c>
      <c r="MY167" s="48">
        <f t="shared" si="723"/>
        <v>0</v>
      </c>
      <c r="MZ167" s="48">
        <f t="shared" si="723"/>
        <v>0</v>
      </c>
      <c r="NA167" s="48">
        <f t="shared" si="723"/>
        <v>0</v>
      </c>
      <c r="NB167" s="48">
        <f t="shared" si="723"/>
        <v>0</v>
      </c>
      <c r="NC167" s="48">
        <f t="shared" si="723"/>
        <v>0</v>
      </c>
      <c r="ND167" s="48">
        <f t="shared" si="723"/>
        <v>0</v>
      </c>
      <c r="NE167" s="48">
        <f t="shared" si="724"/>
        <v>0</v>
      </c>
      <c r="NF167" s="48">
        <f t="shared" si="724"/>
        <v>0</v>
      </c>
      <c r="NG167" s="48">
        <f t="shared" si="724"/>
        <v>0</v>
      </c>
      <c r="NH167" s="48">
        <f t="shared" si="724"/>
        <v>0</v>
      </c>
      <c r="NI167" s="48">
        <f t="shared" si="724"/>
        <v>0</v>
      </c>
      <c r="NJ167" s="48">
        <f t="shared" si="724"/>
        <v>0</v>
      </c>
      <c r="NK167" s="48">
        <f t="shared" si="724"/>
        <v>0</v>
      </c>
      <c r="NL167" s="48">
        <f t="shared" si="724"/>
        <v>0</v>
      </c>
      <c r="NM167" s="48">
        <f t="shared" si="724"/>
        <v>0</v>
      </c>
      <c r="NN167" s="48">
        <f t="shared" si="724"/>
        <v>0</v>
      </c>
      <c r="NO167" s="48">
        <f t="shared" si="725"/>
        <v>0</v>
      </c>
      <c r="NP167" s="48">
        <f t="shared" si="725"/>
        <v>0</v>
      </c>
      <c r="NQ167" s="48">
        <f t="shared" si="725"/>
        <v>0</v>
      </c>
      <c r="NR167" s="48">
        <f t="shared" si="725"/>
        <v>0</v>
      </c>
      <c r="NS167" s="48">
        <f t="shared" si="725"/>
        <v>0</v>
      </c>
      <c r="NT167" s="48">
        <f t="shared" si="725"/>
        <v>0</v>
      </c>
      <c r="NU167" s="48">
        <f t="shared" si="725"/>
        <v>0</v>
      </c>
      <c r="NV167" s="48">
        <f t="shared" si="725"/>
        <v>0</v>
      </c>
      <c r="NW167" s="48">
        <f t="shared" si="725"/>
        <v>0</v>
      </c>
      <c r="NX167" s="48">
        <f t="shared" si="725"/>
        <v>0</v>
      </c>
      <c r="NY167" s="48">
        <f t="shared" si="726"/>
        <v>0</v>
      </c>
      <c r="NZ167" s="48">
        <f t="shared" si="726"/>
        <v>0</v>
      </c>
      <c r="OA167" s="48">
        <f t="shared" si="726"/>
        <v>0</v>
      </c>
      <c r="OB167" s="48">
        <f t="shared" si="726"/>
        <v>0</v>
      </c>
      <c r="OC167" s="48">
        <f t="shared" si="726"/>
        <v>4.4751983576649488E-5</v>
      </c>
      <c r="OD167" s="48">
        <f t="shared" si="726"/>
        <v>1.1151658490373781E-4</v>
      </c>
      <c r="OE167" s="48">
        <f t="shared" si="726"/>
        <v>2.5595687974807398E-4</v>
      </c>
      <c r="OF167" s="48">
        <f t="shared" si="726"/>
        <v>5.8604981628922268E-4</v>
      </c>
      <c r="OG167" s="48">
        <f t="shared" si="726"/>
        <v>1.3658629589843377E-3</v>
      </c>
      <c r="OH167" s="48">
        <f t="shared" si="726"/>
        <v>3.2093238342923826E-3</v>
      </c>
      <c r="OI167" s="48">
        <f t="shared" si="727"/>
        <v>7.8504339864859992E-3</v>
      </c>
      <c r="OJ167" s="48">
        <f t="shared" si="727"/>
        <v>1.2976985830460603E-2</v>
      </c>
      <c r="OK167" s="48">
        <f t="shared" si="727"/>
        <v>6.7154609757989992E-3</v>
      </c>
      <c r="OL167" s="48">
        <f t="shared" si="727"/>
        <v>0</v>
      </c>
      <c r="OM167" s="48">
        <f t="shared" si="727"/>
        <v>0</v>
      </c>
      <c r="ON167" s="48">
        <f t="shared" si="727"/>
        <v>0</v>
      </c>
      <c r="OO167" s="48">
        <f t="shared" si="727"/>
        <v>0</v>
      </c>
      <c r="OP167" s="48">
        <f t="shared" si="727"/>
        <v>0</v>
      </c>
      <c r="OQ167" s="48">
        <f t="shared" si="727"/>
        <v>0</v>
      </c>
      <c r="OR167" s="48">
        <f t="shared" si="727"/>
        <v>0</v>
      </c>
      <c r="OS167" s="48">
        <f t="shared" si="728"/>
        <v>0</v>
      </c>
      <c r="OT167" s="48">
        <f t="shared" si="728"/>
        <v>0</v>
      </c>
      <c r="OU167" s="48">
        <f t="shared" si="728"/>
        <v>0</v>
      </c>
      <c r="OV167" s="48">
        <f t="shared" si="728"/>
        <v>0</v>
      </c>
      <c r="OW167" s="48">
        <f t="shared" si="728"/>
        <v>0</v>
      </c>
      <c r="OX167" s="48">
        <f t="shared" si="728"/>
        <v>0</v>
      </c>
      <c r="OY167" s="48">
        <f t="shared" si="728"/>
        <v>0</v>
      </c>
      <c r="OZ167" s="48">
        <f t="shared" si="728"/>
        <v>0</v>
      </c>
      <c r="PA167" s="48">
        <f t="shared" si="728"/>
        <v>0</v>
      </c>
      <c r="PB167" s="48">
        <f t="shared" si="728"/>
        <v>0</v>
      </c>
      <c r="PC167" s="48">
        <f t="shared" si="729"/>
        <v>0</v>
      </c>
      <c r="PD167" s="48">
        <f t="shared" si="729"/>
        <v>0</v>
      </c>
      <c r="PE167" s="48">
        <f t="shared" si="729"/>
        <v>0</v>
      </c>
      <c r="PF167" s="48">
        <f t="shared" si="729"/>
        <v>0</v>
      </c>
      <c r="PG167" s="48">
        <f t="shared" si="729"/>
        <v>0</v>
      </c>
      <c r="PH167" s="48">
        <f t="shared" si="729"/>
        <v>0</v>
      </c>
      <c r="PI167" s="48">
        <f t="shared" si="729"/>
        <v>0</v>
      </c>
      <c r="PJ167" s="48">
        <f t="shared" si="729"/>
        <v>0</v>
      </c>
      <c r="PK167" s="48">
        <f t="shared" si="729"/>
        <v>0</v>
      </c>
      <c r="PL167" s="48">
        <f t="shared" si="729"/>
        <v>0</v>
      </c>
      <c r="PM167" s="48">
        <f t="shared" si="729"/>
        <v>0</v>
      </c>
      <c r="PN167" s="48">
        <f t="shared" si="729"/>
        <v>0</v>
      </c>
    </row>
    <row r="168" spans="1:430" x14ac:dyDescent="0.3">
      <c r="A168" s="67">
        <f>A167+Escenario1!$D$15</f>
        <v>210</v>
      </c>
      <c r="B168" s="20">
        <f>IF(HX45&lt;0,0,Escenario1!HX45)</f>
        <v>0.73481125781204348</v>
      </c>
      <c r="C168" s="20">
        <f t="shared" si="558"/>
        <v>1.5828095470707595</v>
      </c>
      <c r="D168" s="20">
        <f t="shared" si="552"/>
        <v>0.22044337734361302</v>
      </c>
      <c r="E168" s="20">
        <f>ROUND(IF($A168=0,0,$D168+E167-IF($A167=0,0,L167*($A168-$A167)*0.06)),4)</f>
        <v>1.5192000000000001</v>
      </c>
      <c r="F168" s="11" cm="1">
        <f t="array" ref="F168">INDEX($A$71:$A$75,MATCH(E168,$B$71:$B$75,1))+(E168-INDEX($B$71:$B$75,MATCH(E168,$B$71:$B$75,1)))*(INDEX($A$71:$A$75,MATCH(E168,$B$71:$B$75,1)+IF(E168&gt;MAX($B$71:$B$75),0,1))-INDEX($A$71:$A$75,MATCH(E168,$B$71:$B$75,1)+IF(E168&gt;MAX($B$71:$B$75),1,0)))/(INDEX($B$71:$B$75,MATCH(E168,$B$71:$B$75,1)+IF(E168&gt;MAX($B$71:$B$75),0,1))-INDEX($B$71:$B$75,MATCH(E168,$B$71:$B$75,1)+IF(E168&gt;MAX($B$71:$B$75),-1,0)))</f>
        <v>1.5192000000000001E-2</v>
      </c>
      <c r="G168" s="59">
        <f t="shared" si="553"/>
        <v>6.271085666327366</v>
      </c>
      <c r="H168" s="59">
        <f t="shared" si="554"/>
        <v>0</v>
      </c>
      <c r="I168" s="59">
        <f t="shared" si="555"/>
        <v>0</v>
      </c>
      <c r="J168" s="20">
        <f t="shared" si="556"/>
        <v>5.0640000000000001</v>
      </c>
      <c r="K168" s="20">
        <f>IF(OR($H$79&lt;=0,F168-$H$79&lt;=0),0,2/3*(0.602+0.0832*(F168-$H$79)/$H$79)*$I$79*SQRT(2*9.81)*(F168-$H$79+0.0012)^(3/2))*1000</f>
        <v>0</v>
      </c>
      <c r="L168" s="20">
        <f>IF((G168+H168+I168+K168)*($A169-$A168)*0.06&gt;E168,E168/($A169-$A168)/0.06,G168+H168+I168+K168)</f>
        <v>5.0640000000000001</v>
      </c>
      <c r="M168" s="20">
        <f>IF(COUNT($A$126:$A168)&lt;MATCH($E$84,L$126:L$585,0),"",ROUND(L168,2))</f>
        <v>5.0599999999999996</v>
      </c>
      <c r="N168" s="20">
        <f>IF($A168=0,0,$D168+N167-IF($A167=0,0,R167*($A168-$A167)*0.06))</f>
        <v>208.32191005892855</v>
      </c>
      <c r="O168" s="11" cm="1">
        <f t="array" ref="O168">INDEX($A$71:$A$75,MATCH(N168,$B$71:$B$75,1))+(N168-INDEX($B$71:$B$75,MATCH(N168,$B$71:$B$75,1)))*(INDEX($A$71:$A$75,MATCH(N168,$B$71:$B$75,1)+1)-INDEX($A$71:$A$75,MATCH(N168,$B$71:$B$75,1)))/(INDEX($B$71:$B$75,MATCH(N168,$B$71:$B$75,1)+1)-INDEX($B$71:$B$75,MATCH(N168,$B$71:$B$75,1)))</f>
        <v>2.0832191005892855</v>
      </c>
      <c r="P168" s="20" cm="1">
        <f t="array" ref="P168">INDEX(Curva_vortex[Caudal (L/s)],MATCH(O168,Curva_vortex[Altura lamina de agua H (m)],1))+(O168-INDEX(Curva_vortex[Altura lamina de agua H (m)],MATCH(O168,Curva_vortex[Altura lamina de agua H (m)],1)))*(INDEX(Curva_vortex[Caudal (L/s)],MATCH(O168,Curva_vortex[Altura lamina de agua H (m)],1)+IF(O168&gt;MAX(Curva_vortex[Altura lamina de agua H (m)]),0,1))-INDEX(Curva_vortex[Caudal (L/s)],MATCH(O168,Curva_vortex[Altura lamina de agua H (m)],1)+IF(O168&gt;MAX(Curva_vortex[Altura lamina de agua H (m)]),-1,0)))/(INDEX(Curva_vortex[Altura lamina de agua H (m)],MATCH(O168,Curva_vortex[Altura lamina de agua H (m)],1)+IF(O168&gt;MAX(Curva_vortex[Altura lamina de agua H (m)]),0,1))-INDEX(Curva_vortex[Altura lamina de agua H (m)],MATCH(O168,Curva_vortex[Altura lamina de agua H (m)],1)+IF(O168&gt;MAX(Curva_vortex[Altura lamina de agua H (m)]),-1,0)))</f>
        <v>20.832191005892856</v>
      </c>
      <c r="Q168" s="20">
        <f t="shared" si="557"/>
        <v>0</v>
      </c>
      <c r="R168" s="20" cm="1">
        <f t="array" ref="R168">INDEX(Curva_vortex[Caudal (L/s)],MATCH(O168,Curva_vortex[Altura lamina de agua H (m)],1))+(O168-INDEX(Curva_vortex[Altura lamina de agua H (m)],MATCH(O168,Curva_vortex[Altura lamina de agua H (m)],1)))*(INDEX(Curva_vortex[Caudal (L/s)],MATCH(O168,Curva_vortex[Altura lamina de agua H (m)],1)+IF(O168&gt;MAX(Curva_vortex[Altura lamina de agua H (m)]),0,1))-INDEX(Curva_vortex[Caudal (L/s)],MATCH(O168,Curva_vortex[Altura lamina de agua H (m)],1)+IF(O168&gt;MAX(Curva_vortex[Altura lamina de agua H (m)]),-1,0)))/(INDEX(Curva_vortex[Altura lamina de agua H (m)],MATCH(O168,Curva_vortex[Altura lamina de agua H (m)],1)+IF(O168&gt;MAX(Curva_vortex[Altura lamina de agua H (m)]),0,1))-INDEX(Curva_vortex[Altura lamina de agua H (m)],MATCH(O168,Curva_vortex[Altura lamina de agua H (m)],1)+IF(O168&gt;MAX(Curva_vortex[Altura lamina de agua H (m)]),-1,0)))+Q168</f>
        <v>20.832191005892856</v>
      </c>
      <c r="S168" s="20">
        <f>IF(COUNT($A$126:$A168)&lt;MATCH($E$117,R$126:R$585,0),"",ROUND(R168,2))</f>
        <v>20.83</v>
      </c>
      <c r="W168" s="46">
        <v>165</v>
      </c>
      <c r="X168" s="49">
        <f t="shared" si="564"/>
        <v>825</v>
      </c>
      <c r="Y168" s="52" t="str">
        <f t="shared" si="686"/>
        <v/>
      </c>
      <c r="Z168" s="63">
        <f t="shared" si="687"/>
        <v>0</v>
      </c>
      <c r="AA168" s="50">
        <f t="shared" si="608"/>
        <v>0</v>
      </c>
      <c r="AB168" s="50">
        <v>0</v>
      </c>
      <c r="AC168" s="62">
        <f t="shared" si="691"/>
        <v>211.7758949671387</v>
      </c>
      <c r="AD168" s="53"/>
      <c r="AE168" s="46">
        <v>166</v>
      </c>
      <c r="AF168" s="51">
        <f t="shared" si="688"/>
        <v>0</v>
      </c>
      <c r="AG168" s="51">
        <f t="shared" si="692"/>
        <v>0</v>
      </c>
      <c r="AH168" s="51">
        <f t="shared" si="692"/>
        <v>0</v>
      </c>
      <c r="AI168" s="51">
        <f t="shared" si="692"/>
        <v>0</v>
      </c>
      <c r="AJ168" s="51">
        <f t="shared" si="692"/>
        <v>0</v>
      </c>
      <c r="AK168" s="51">
        <f t="shared" si="692"/>
        <v>0</v>
      </c>
      <c r="AL168" s="51">
        <f t="shared" si="692"/>
        <v>0</v>
      </c>
      <c r="AM168" s="51">
        <f t="shared" si="692"/>
        <v>0</v>
      </c>
      <c r="AN168" s="51">
        <f t="shared" si="692"/>
        <v>0</v>
      </c>
      <c r="AO168" s="51">
        <f t="shared" si="692"/>
        <v>0</v>
      </c>
      <c r="AP168" s="51">
        <f t="shared" si="692"/>
        <v>0</v>
      </c>
      <c r="AQ168" s="51">
        <f t="shared" si="693"/>
        <v>0</v>
      </c>
      <c r="AR168" s="51">
        <f t="shared" si="693"/>
        <v>0</v>
      </c>
      <c r="AS168" s="51">
        <f t="shared" si="693"/>
        <v>0</v>
      </c>
      <c r="AT168" s="51">
        <f t="shared" si="693"/>
        <v>0</v>
      </c>
      <c r="AU168" s="51">
        <f t="shared" si="693"/>
        <v>0</v>
      </c>
      <c r="AV168" s="51">
        <f t="shared" si="693"/>
        <v>0</v>
      </c>
      <c r="AW168" s="51">
        <f t="shared" si="693"/>
        <v>0</v>
      </c>
      <c r="AX168" s="51">
        <f t="shared" si="693"/>
        <v>0</v>
      </c>
      <c r="AY168" s="51">
        <f t="shared" si="693"/>
        <v>0</v>
      </c>
      <c r="AZ168" s="51">
        <f t="shared" si="693"/>
        <v>0</v>
      </c>
      <c r="BA168" s="51">
        <f t="shared" si="694"/>
        <v>0</v>
      </c>
      <c r="BB168" s="51">
        <f t="shared" si="694"/>
        <v>0</v>
      </c>
      <c r="BC168" s="51">
        <f t="shared" si="694"/>
        <v>0</v>
      </c>
      <c r="BD168" s="51">
        <f t="shared" si="694"/>
        <v>0</v>
      </c>
      <c r="BE168" s="51">
        <f t="shared" si="694"/>
        <v>0</v>
      </c>
      <c r="BF168" s="51">
        <f t="shared" si="694"/>
        <v>0</v>
      </c>
      <c r="BG168" s="51">
        <f t="shared" si="694"/>
        <v>0</v>
      </c>
      <c r="BH168" s="51">
        <f t="shared" si="694"/>
        <v>0</v>
      </c>
      <c r="BI168" s="51">
        <f t="shared" si="694"/>
        <v>0</v>
      </c>
      <c r="BJ168" s="51">
        <f t="shared" si="694"/>
        <v>0</v>
      </c>
      <c r="BK168" s="51">
        <f t="shared" si="695"/>
        <v>0</v>
      </c>
      <c r="BL168" s="51">
        <f t="shared" si="695"/>
        <v>0</v>
      </c>
      <c r="BM168" s="51">
        <f t="shared" si="695"/>
        <v>0</v>
      </c>
      <c r="BN168" s="51">
        <f t="shared" si="695"/>
        <v>0</v>
      </c>
      <c r="BO168" s="51">
        <f t="shared" si="695"/>
        <v>0</v>
      </c>
      <c r="BP168" s="51">
        <f t="shared" si="695"/>
        <v>0</v>
      </c>
      <c r="BQ168" s="51">
        <f t="shared" si="695"/>
        <v>0</v>
      </c>
      <c r="BR168" s="51">
        <f t="shared" si="695"/>
        <v>0</v>
      </c>
      <c r="BS168" s="51">
        <f t="shared" si="695"/>
        <v>0</v>
      </c>
      <c r="BT168" s="51">
        <f t="shared" si="695"/>
        <v>0</v>
      </c>
      <c r="BU168" s="51">
        <f t="shared" si="696"/>
        <v>0</v>
      </c>
      <c r="BV168" s="51">
        <f t="shared" si="696"/>
        <v>0</v>
      </c>
      <c r="BW168" s="51">
        <f t="shared" si="696"/>
        <v>0</v>
      </c>
      <c r="BX168" s="51">
        <f t="shared" si="696"/>
        <v>0</v>
      </c>
      <c r="BY168" s="51">
        <f t="shared" si="696"/>
        <v>0</v>
      </c>
      <c r="BZ168" s="51">
        <f t="shared" si="696"/>
        <v>0</v>
      </c>
      <c r="CA168" s="51">
        <f t="shared" si="696"/>
        <v>0</v>
      </c>
      <c r="CB168" s="51">
        <f t="shared" si="696"/>
        <v>0</v>
      </c>
      <c r="CC168" s="51">
        <f t="shared" si="696"/>
        <v>0</v>
      </c>
      <c r="CD168" s="51">
        <f t="shared" si="696"/>
        <v>0</v>
      </c>
      <c r="CE168" s="51">
        <f t="shared" si="697"/>
        <v>0</v>
      </c>
      <c r="CF168" s="51">
        <f t="shared" si="697"/>
        <v>0</v>
      </c>
      <c r="CG168" s="51">
        <f t="shared" si="697"/>
        <v>0</v>
      </c>
      <c r="CH168" s="51">
        <f t="shared" si="697"/>
        <v>0</v>
      </c>
      <c r="CI168" s="51">
        <f t="shared" si="697"/>
        <v>0</v>
      </c>
      <c r="CJ168" s="51">
        <f t="shared" si="697"/>
        <v>0</v>
      </c>
      <c r="CK168" s="51">
        <f t="shared" si="697"/>
        <v>0</v>
      </c>
      <c r="CL168" s="51">
        <f t="shared" si="697"/>
        <v>0</v>
      </c>
      <c r="CM168" s="51">
        <f t="shared" si="697"/>
        <v>0</v>
      </c>
      <c r="CN168" s="51">
        <f t="shared" si="697"/>
        <v>0</v>
      </c>
      <c r="CO168" s="51">
        <f t="shared" si="698"/>
        <v>0</v>
      </c>
      <c r="CP168" s="51">
        <f t="shared" si="698"/>
        <v>0</v>
      </c>
      <c r="CQ168" s="51">
        <f t="shared" si="698"/>
        <v>0</v>
      </c>
      <c r="CR168" s="51">
        <f t="shared" si="698"/>
        <v>0</v>
      </c>
      <c r="CS168" s="51">
        <f t="shared" si="698"/>
        <v>0</v>
      </c>
      <c r="CT168" s="51">
        <f t="shared" si="698"/>
        <v>0</v>
      </c>
      <c r="CU168" s="51">
        <f t="shared" si="698"/>
        <v>0</v>
      </c>
      <c r="CV168" s="51">
        <f t="shared" si="698"/>
        <v>0</v>
      </c>
      <c r="CW168" s="51">
        <f t="shared" si="698"/>
        <v>0</v>
      </c>
      <c r="CX168" s="51">
        <f t="shared" si="698"/>
        <v>0</v>
      </c>
      <c r="CY168" s="51">
        <f t="shared" si="699"/>
        <v>0</v>
      </c>
      <c r="CZ168" s="51">
        <f t="shared" si="699"/>
        <v>0</v>
      </c>
      <c r="DA168" s="51">
        <f t="shared" si="699"/>
        <v>0</v>
      </c>
      <c r="DB168" s="51">
        <f t="shared" si="699"/>
        <v>0</v>
      </c>
      <c r="DC168" s="51">
        <f t="shared" si="699"/>
        <v>0</v>
      </c>
      <c r="DD168" s="51">
        <f t="shared" si="699"/>
        <v>0</v>
      </c>
      <c r="DE168" s="51">
        <f t="shared" si="699"/>
        <v>0</v>
      </c>
      <c r="DF168" s="51">
        <f t="shared" si="699"/>
        <v>0</v>
      </c>
      <c r="DG168" s="51">
        <f t="shared" si="699"/>
        <v>0</v>
      </c>
      <c r="DH168" s="51">
        <f t="shared" si="699"/>
        <v>0</v>
      </c>
      <c r="DI168" s="51">
        <f t="shared" si="700"/>
        <v>0</v>
      </c>
      <c r="DJ168" s="51">
        <f t="shared" si="700"/>
        <v>0</v>
      </c>
      <c r="DK168" s="51">
        <f t="shared" si="700"/>
        <v>0</v>
      </c>
      <c r="DL168" s="51">
        <f t="shared" si="700"/>
        <v>0</v>
      </c>
      <c r="DM168" s="51">
        <f t="shared" si="700"/>
        <v>0</v>
      </c>
      <c r="DN168" s="51">
        <f t="shared" si="700"/>
        <v>0</v>
      </c>
      <c r="DO168" s="51">
        <f t="shared" si="700"/>
        <v>0</v>
      </c>
      <c r="DP168" s="51">
        <f t="shared" si="700"/>
        <v>0</v>
      </c>
      <c r="DQ168" s="51">
        <f t="shared" si="700"/>
        <v>0</v>
      </c>
      <c r="DR168" s="51">
        <f t="shared" si="700"/>
        <v>0</v>
      </c>
      <c r="DS168" s="51">
        <f t="shared" si="701"/>
        <v>0</v>
      </c>
      <c r="DT168" s="51">
        <f t="shared" si="701"/>
        <v>0</v>
      </c>
      <c r="DU168" s="51">
        <f t="shared" si="701"/>
        <v>0</v>
      </c>
      <c r="DV168" s="51">
        <f t="shared" si="701"/>
        <v>0</v>
      </c>
      <c r="DW168" s="51">
        <f t="shared" si="701"/>
        <v>0</v>
      </c>
      <c r="DX168" s="51">
        <f t="shared" si="701"/>
        <v>0</v>
      </c>
      <c r="DY168" s="51">
        <f t="shared" si="701"/>
        <v>0</v>
      </c>
      <c r="DZ168" s="51">
        <f t="shared" si="701"/>
        <v>0</v>
      </c>
      <c r="EA168" s="51">
        <f t="shared" si="701"/>
        <v>0</v>
      </c>
      <c r="EB168" s="51">
        <f t="shared" si="701"/>
        <v>0</v>
      </c>
      <c r="EC168" s="51">
        <f t="shared" si="702"/>
        <v>0</v>
      </c>
      <c r="ED168" s="51">
        <f t="shared" si="702"/>
        <v>0</v>
      </c>
      <c r="EE168" s="51">
        <f t="shared" si="702"/>
        <v>0</v>
      </c>
      <c r="EF168" s="51">
        <f t="shared" si="702"/>
        <v>0</v>
      </c>
      <c r="EG168" s="51">
        <f t="shared" si="702"/>
        <v>0</v>
      </c>
      <c r="EH168" s="51">
        <f t="shared" si="702"/>
        <v>0</v>
      </c>
      <c r="EI168" s="51">
        <f t="shared" si="702"/>
        <v>0</v>
      </c>
      <c r="EJ168" s="51">
        <f t="shared" si="702"/>
        <v>0</v>
      </c>
      <c r="EK168" s="51">
        <f t="shared" si="702"/>
        <v>0</v>
      </c>
      <c r="EL168" s="51">
        <f t="shared" si="702"/>
        <v>0</v>
      </c>
      <c r="EM168" s="51">
        <f t="shared" si="703"/>
        <v>0</v>
      </c>
      <c r="EN168" s="51">
        <f t="shared" si="703"/>
        <v>0</v>
      </c>
      <c r="EO168" s="51">
        <f t="shared" si="703"/>
        <v>0</v>
      </c>
      <c r="EP168" s="51">
        <f t="shared" si="703"/>
        <v>0</v>
      </c>
      <c r="EQ168" s="51">
        <f t="shared" si="703"/>
        <v>0</v>
      </c>
      <c r="ER168" s="51">
        <f t="shared" si="703"/>
        <v>0</v>
      </c>
      <c r="ES168" s="51">
        <f t="shared" si="703"/>
        <v>0</v>
      </c>
      <c r="ET168" s="51">
        <f t="shared" si="703"/>
        <v>0</v>
      </c>
      <c r="EU168" s="51">
        <f t="shared" si="703"/>
        <v>0</v>
      </c>
      <c r="EV168" s="51">
        <f t="shared" si="703"/>
        <v>0</v>
      </c>
      <c r="EW168" s="51">
        <f t="shared" si="704"/>
        <v>0</v>
      </c>
      <c r="EX168" s="51">
        <f t="shared" si="704"/>
        <v>0</v>
      </c>
      <c r="EY168" s="51">
        <f t="shared" si="704"/>
        <v>0</v>
      </c>
      <c r="EZ168" s="51">
        <f t="shared" si="704"/>
        <v>0</v>
      </c>
      <c r="FA168" s="51">
        <f t="shared" si="704"/>
        <v>0</v>
      </c>
      <c r="FB168" s="51">
        <f t="shared" si="704"/>
        <v>0</v>
      </c>
      <c r="FC168" s="51">
        <f t="shared" si="704"/>
        <v>0</v>
      </c>
      <c r="FD168" s="51">
        <f t="shared" si="704"/>
        <v>0</v>
      </c>
      <c r="FE168" s="51">
        <f t="shared" si="704"/>
        <v>0</v>
      </c>
      <c r="FF168" s="51">
        <f t="shared" si="704"/>
        <v>0</v>
      </c>
      <c r="FG168" s="51">
        <f t="shared" si="705"/>
        <v>0</v>
      </c>
      <c r="FH168" s="51">
        <f t="shared" si="705"/>
        <v>0</v>
      </c>
      <c r="FI168" s="51">
        <f t="shared" si="705"/>
        <v>0</v>
      </c>
      <c r="FJ168" s="51">
        <f t="shared" si="705"/>
        <v>0</v>
      </c>
      <c r="FK168" s="51">
        <f t="shared" si="705"/>
        <v>0</v>
      </c>
      <c r="FL168" s="51">
        <f t="shared" si="705"/>
        <v>0</v>
      </c>
      <c r="FM168" s="51">
        <f t="shared" si="705"/>
        <v>0</v>
      </c>
      <c r="FN168" s="51">
        <f t="shared" si="705"/>
        <v>0</v>
      </c>
      <c r="FO168" s="51">
        <f t="shared" si="705"/>
        <v>0</v>
      </c>
      <c r="FP168" s="51">
        <f t="shared" si="705"/>
        <v>0</v>
      </c>
      <c r="FQ168" s="51">
        <f t="shared" si="706"/>
        <v>0</v>
      </c>
      <c r="FR168" s="51">
        <f t="shared" si="706"/>
        <v>0</v>
      </c>
      <c r="FS168" s="51">
        <f t="shared" si="706"/>
        <v>0</v>
      </c>
      <c r="FT168" s="51">
        <f t="shared" si="706"/>
        <v>0</v>
      </c>
      <c r="FU168" s="51">
        <f t="shared" si="706"/>
        <v>1.4372901692793086E-5</v>
      </c>
      <c r="FV168" s="51">
        <f t="shared" si="706"/>
        <v>2.7857067307628778E-5</v>
      </c>
      <c r="FW168" s="51">
        <f t="shared" si="706"/>
        <v>4.1075027703360157E-5</v>
      </c>
      <c r="FX168" s="51">
        <f t="shared" si="706"/>
        <v>5.9699549011322866E-5</v>
      </c>
      <c r="FY168" s="51">
        <f t="shared" si="706"/>
        <v>8.7540741517313391E-5</v>
      </c>
      <c r="FZ168" s="51">
        <f t="shared" si="706"/>
        <v>1.2837388479443857E-4</v>
      </c>
      <c r="GA168" s="51">
        <f t="shared" si="707"/>
        <v>1.8776725283595457E-4</v>
      </c>
      <c r="GB168" s="51">
        <f t="shared" si="707"/>
        <v>2.7490993918839258E-4</v>
      </c>
      <c r="GC168" s="51">
        <f t="shared" si="707"/>
        <v>4.0443968208431289E-4</v>
      </c>
      <c r="GD168" s="51">
        <f t="shared" si="707"/>
        <v>5.9827068957529241E-4</v>
      </c>
      <c r="GE168" s="51">
        <f t="shared" si="707"/>
        <v>8.8742146466493359E-4</v>
      </c>
      <c r="GF168" s="51">
        <f t="shared" si="707"/>
        <v>1.3138426304416823E-3</v>
      </c>
      <c r="GG168" s="51">
        <f t="shared" si="707"/>
        <v>1.9322447552118155E-3</v>
      </c>
      <c r="GH168" s="51">
        <f t="shared" si="707"/>
        <v>2.9578823769679957E-3</v>
      </c>
      <c r="GI168" s="51">
        <f t="shared" si="707"/>
        <v>4.3725776573519236E-3</v>
      </c>
      <c r="GJ168" s="51">
        <f t="shared" si="707"/>
        <v>5.6037913669719245E-3</v>
      </c>
      <c r="GK168" s="51">
        <f t="shared" si="708"/>
        <v>6.0067150249743864E-3</v>
      </c>
      <c r="GL168" s="51">
        <f t="shared" si="708"/>
        <v>5.0334268353983951E-3</v>
      </c>
      <c r="GM168" s="51">
        <f t="shared" si="708"/>
        <v>2.648818732339102E-3</v>
      </c>
      <c r="GN168" s="51">
        <f t="shared" si="708"/>
        <v>7.6072713075802073E-4</v>
      </c>
      <c r="GO168" s="51">
        <f t="shared" si="708"/>
        <v>0</v>
      </c>
      <c r="GP168" s="51">
        <f t="shared" si="708"/>
        <v>0</v>
      </c>
      <c r="GQ168" s="51">
        <f t="shared" si="708"/>
        <v>0</v>
      </c>
      <c r="GR168" s="51">
        <f t="shared" si="708"/>
        <v>0</v>
      </c>
      <c r="GS168" s="51">
        <f t="shared" si="708"/>
        <v>0</v>
      </c>
      <c r="GT168" s="51">
        <f t="shared" si="708"/>
        <v>0</v>
      </c>
      <c r="GU168" s="51">
        <f t="shared" si="709"/>
        <v>0</v>
      </c>
      <c r="GV168" s="51">
        <f t="shared" si="709"/>
        <v>0</v>
      </c>
      <c r="GW168" s="51">
        <f t="shared" si="709"/>
        <v>0</v>
      </c>
      <c r="GX168" s="51">
        <f t="shared" si="709"/>
        <v>0</v>
      </c>
      <c r="GY168" s="51">
        <f t="shared" si="709"/>
        <v>0</v>
      </c>
      <c r="GZ168" s="51">
        <f t="shared" si="709"/>
        <v>0</v>
      </c>
      <c r="HA168" s="51">
        <f t="shared" si="709"/>
        <v>0</v>
      </c>
      <c r="HB168" s="51">
        <f t="shared" si="709"/>
        <v>0</v>
      </c>
      <c r="HC168" s="51">
        <f t="shared" si="709"/>
        <v>0</v>
      </c>
      <c r="HD168" s="51">
        <f t="shared" si="709"/>
        <v>0</v>
      </c>
      <c r="HE168" s="51">
        <f t="shared" si="710"/>
        <v>0</v>
      </c>
      <c r="HF168" s="51">
        <f t="shared" si="710"/>
        <v>0</v>
      </c>
      <c r="HG168" s="51">
        <f t="shared" si="710"/>
        <v>0</v>
      </c>
      <c r="HH168" s="51">
        <f t="shared" si="710"/>
        <v>0</v>
      </c>
      <c r="HI168" s="51">
        <f t="shared" si="710"/>
        <v>0</v>
      </c>
      <c r="HJ168" s="51">
        <f t="shared" si="710"/>
        <v>0</v>
      </c>
      <c r="HK168" s="51">
        <f t="shared" si="710"/>
        <v>0</v>
      </c>
      <c r="HL168" s="51">
        <f t="shared" si="710"/>
        <v>0</v>
      </c>
      <c r="HM168" s="51">
        <f t="shared" si="710"/>
        <v>0</v>
      </c>
      <c r="HN168" s="51">
        <f t="shared" si="710"/>
        <v>0</v>
      </c>
      <c r="HO168" s="51">
        <f t="shared" si="710"/>
        <v>0</v>
      </c>
      <c r="HP168" s="51">
        <f t="shared" si="710"/>
        <v>0</v>
      </c>
      <c r="HR168" s="46">
        <v>165</v>
      </c>
      <c r="HS168" s="49">
        <f t="shared" si="566"/>
        <v>825</v>
      </c>
      <c r="HT168" s="52" t="str">
        <f t="shared" si="567"/>
        <v/>
      </c>
      <c r="HU168" s="63">
        <f t="shared" si="568"/>
        <v>0</v>
      </c>
      <c r="HV168" s="50">
        <f t="shared" si="609"/>
        <v>0</v>
      </c>
      <c r="HW168" s="50" t="str">
        <f t="shared" si="689"/>
        <v>13:45</v>
      </c>
      <c r="HX168" s="50">
        <v>0</v>
      </c>
      <c r="HY168" s="62">
        <f>HY167+HX168*Escenario1!$D$15*0.06</f>
        <v>468.72665229745769</v>
      </c>
      <c r="HZ168" s="50">
        <f t="shared" si="569"/>
        <v>0</v>
      </c>
      <c r="IA168" s="64">
        <f>IA167+HZ168*Escenario1!$D$15*0.06</f>
        <v>258.16395932323189</v>
      </c>
      <c r="IB168" s="54"/>
      <c r="IC168" s="47">
        <v>166</v>
      </c>
      <c r="ID168" s="48">
        <f t="shared" si="690"/>
        <v>0</v>
      </c>
      <c r="IE168" s="48">
        <f t="shared" si="711"/>
        <v>0</v>
      </c>
      <c r="IF168" s="48">
        <f t="shared" si="711"/>
        <v>0</v>
      </c>
      <c r="IG168" s="48">
        <f t="shared" si="711"/>
        <v>0</v>
      </c>
      <c r="IH168" s="48">
        <f t="shared" si="711"/>
        <v>0</v>
      </c>
      <c r="II168" s="48">
        <f t="shared" si="711"/>
        <v>0</v>
      </c>
      <c r="IJ168" s="48">
        <f t="shared" si="711"/>
        <v>0</v>
      </c>
      <c r="IK168" s="48">
        <f t="shared" si="711"/>
        <v>0</v>
      </c>
      <c r="IL168" s="48">
        <f t="shared" si="711"/>
        <v>0</v>
      </c>
      <c r="IM168" s="48">
        <f t="shared" si="711"/>
        <v>0</v>
      </c>
      <c r="IN168" s="48">
        <f t="shared" si="711"/>
        <v>0</v>
      </c>
      <c r="IO168" s="48">
        <f t="shared" si="712"/>
        <v>0</v>
      </c>
      <c r="IP168" s="48">
        <f t="shared" si="712"/>
        <v>0</v>
      </c>
      <c r="IQ168" s="48">
        <f t="shared" si="712"/>
        <v>0</v>
      </c>
      <c r="IR168" s="48">
        <f t="shared" si="712"/>
        <v>0</v>
      </c>
      <c r="IS168" s="48">
        <f t="shared" si="712"/>
        <v>0</v>
      </c>
      <c r="IT168" s="48">
        <f t="shared" si="712"/>
        <v>0</v>
      </c>
      <c r="IU168" s="48">
        <f t="shared" si="712"/>
        <v>0</v>
      </c>
      <c r="IV168" s="48">
        <f t="shared" si="712"/>
        <v>0</v>
      </c>
      <c r="IW168" s="48">
        <f t="shared" si="712"/>
        <v>0</v>
      </c>
      <c r="IX168" s="48">
        <f t="shared" si="712"/>
        <v>0</v>
      </c>
      <c r="IY168" s="48">
        <f t="shared" si="713"/>
        <v>0</v>
      </c>
      <c r="IZ168" s="48">
        <f t="shared" si="713"/>
        <v>0</v>
      </c>
      <c r="JA168" s="48">
        <f t="shared" si="713"/>
        <v>0</v>
      </c>
      <c r="JB168" s="48">
        <f t="shared" si="713"/>
        <v>0</v>
      </c>
      <c r="JC168" s="48">
        <f t="shared" si="713"/>
        <v>0</v>
      </c>
      <c r="JD168" s="48">
        <f t="shared" si="713"/>
        <v>0</v>
      </c>
      <c r="JE168" s="48">
        <f t="shared" si="713"/>
        <v>0</v>
      </c>
      <c r="JF168" s="48">
        <f t="shared" si="713"/>
        <v>0</v>
      </c>
      <c r="JG168" s="48">
        <f t="shared" si="713"/>
        <v>0</v>
      </c>
      <c r="JH168" s="48">
        <f t="shared" si="713"/>
        <v>0</v>
      </c>
      <c r="JI168" s="48">
        <f t="shared" si="714"/>
        <v>0</v>
      </c>
      <c r="JJ168" s="48">
        <f t="shared" si="714"/>
        <v>0</v>
      </c>
      <c r="JK168" s="48">
        <f t="shared" si="714"/>
        <v>0</v>
      </c>
      <c r="JL168" s="48">
        <f t="shared" si="714"/>
        <v>0</v>
      </c>
      <c r="JM168" s="48">
        <f t="shared" si="714"/>
        <v>0</v>
      </c>
      <c r="JN168" s="48">
        <f t="shared" si="714"/>
        <v>0</v>
      </c>
      <c r="JO168" s="48">
        <f t="shared" si="714"/>
        <v>0</v>
      </c>
      <c r="JP168" s="48">
        <f t="shared" si="714"/>
        <v>0</v>
      </c>
      <c r="JQ168" s="48">
        <f t="shared" si="714"/>
        <v>0</v>
      </c>
      <c r="JR168" s="48">
        <f t="shared" si="714"/>
        <v>0</v>
      </c>
      <c r="JS168" s="48">
        <f t="shared" si="715"/>
        <v>0</v>
      </c>
      <c r="JT168" s="48">
        <f t="shared" si="715"/>
        <v>0</v>
      </c>
      <c r="JU168" s="48">
        <f t="shared" si="715"/>
        <v>0</v>
      </c>
      <c r="JV168" s="48">
        <f t="shared" si="715"/>
        <v>0</v>
      </c>
      <c r="JW168" s="48">
        <f t="shared" si="715"/>
        <v>0</v>
      </c>
      <c r="JX168" s="48">
        <f t="shared" si="715"/>
        <v>0</v>
      </c>
      <c r="JY168" s="48">
        <f t="shared" si="715"/>
        <v>0</v>
      </c>
      <c r="JZ168" s="48">
        <f t="shared" si="715"/>
        <v>0</v>
      </c>
      <c r="KA168" s="48">
        <f t="shared" si="715"/>
        <v>0</v>
      </c>
      <c r="KB168" s="48">
        <f t="shared" si="715"/>
        <v>0</v>
      </c>
      <c r="KC168" s="48">
        <f t="shared" si="716"/>
        <v>0</v>
      </c>
      <c r="KD168" s="48">
        <f t="shared" si="716"/>
        <v>0</v>
      </c>
      <c r="KE168" s="48">
        <f t="shared" si="716"/>
        <v>0</v>
      </c>
      <c r="KF168" s="48">
        <f t="shared" si="716"/>
        <v>0</v>
      </c>
      <c r="KG168" s="48">
        <f t="shared" si="716"/>
        <v>0</v>
      </c>
      <c r="KH168" s="48">
        <f t="shared" si="716"/>
        <v>0</v>
      </c>
      <c r="KI168" s="48">
        <f t="shared" si="716"/>
        <v>0</v>
      </c>
      <c r="KJ168" s="48">
        <f t="shared" si="716"/>
        <v>0</v>
      </c>
      <c r="KK168" s="48">
        <f t="shared" si="716"/>
        <v>0</v>
      </c>
      <c r="KL168" s="48">
        <f t="shared" si="716"/>
        <v>0</v>
      </c>
      <c r="KM168" s="48">
        <f t="shared" si="717"/>
        <v>0</v>
      </c>
      <c r="KN168" s="48">
        <f t="shared" si="717"/>
        <v>0</v>
      </c>
      <c r="KO168" s="48">
        <f t="shared" si="717"/>
        <v>0</v>
      </c>
      <c r="KP168" s="48">
        <f t="shared" si="717"/>
        <v>0</v>
      </c>
      <c r="KQ168" s="48">
        <f t="shared" si="717"/>
        <v>0</v>
      </c>
      <c r="KR168" s="48">
        <f t="shared" si="717"/>
        <v>0</v>
      </c>
      <c r="KS168" s="48">
        <f t="shared" si="717"/>
        <v>0</v>
      </c>
      <c r="KT168" s="48">
        <f t="shared" si="717"/>
        <v>0</v>
      </c>
      <c r="KU168" s="48">
        <f t="shared" si="717"/>
        <v>0</v>
      </c>
      <c r="KV168" s="48">
        <f t="shared" si="717"/>
        <v>0</v>
      </c>
      <c r="KW168" s="48">
        <f t="shared" si="718"/>
        <v>0</v>
      </c>
      <c r="KX168" s="48">
        <f t="shared" si="718"/>
        <v>0</v>
      </c>
      <c r="KY168" s="48">
        <f t="shared" si="718"/>
        <v>0</v>
      </c>
      <c r="KZ168" s="48">
        <f t="shared" si="718"/>
        <v>0</v>
      </c>
      <c r="LA168" s="48">
        <f t="shared" si="718"/>
        <v>0</v>
      </c>
      <c r="LB168" s="48">
        <f t="shared" si="718"/>
        <v>0</v>
      </c>
      <c r="LC168" s="48">
        <f t="shared" si="718"/>
        <v>0</v>
      </c>
      <c r="LD168" s="48">
        <f t="shared" si="718"/>
        <v>0</v>
      </c>
      <c r="LE168" s="48">
        <f t="shared" si="718"/>
        <v>0</v>
      </c>
      <c r="LF168" s="48">
        <f t="shared" si="718"/>
        <v>0</v>
      </c>
      <c r="LG168" s="48">
        <f t="shared" si="719"/>
        <v>0</v>
      </c>
      <c r="LH168" s="48">
        <f t="shared" si="719"/>
        <v>0</v>
      </c>
      <c r="LI168" s="48">
        <f t="shared" si="719"/>
        <v>0</v>
      </c>
      <c r="LJ168" s="48">
        <f t="shared" si="719"/>
        <v>0</v>
      </c>
      <c r="LK168" s="48">
        <f t="shared" si="719"/>
        <v>0</v>
      </c>
      <c r="LL168" s="48">
        <f t="shared" si="719"/>
        <v>0</v>
      </c>
      <c r="LM168" s="48">
        <f t="shared" si="719"/>
        <v>0</v>
      </c>
      <c r="LN168" s="48">
        <f t="shared" si="719"/>
        <v>0</v>
      </c>
      <c r="LO168" s="48">
        <f t="shared" si="719"/>
        <v>0</v>
      </c>
      <c r="LP168" s="48">
        <f t="shared" si="719"/>
        <v>0</v>
      </c>
      <c r="LQ168" s="48">
        <f t="shared" si="720"/>
        <v>0</v>
      </c>
      <c r="LR168" s="48">
        <f t="shared" si="720"/>
        <v>0</v>
      </c>
      <c r="LS168" s="48">
        <f t="shared" si="720"/>
        <v>0</v>
      </c>
      <c r="LT168" s="48">
        <f t="shared" si="720"/>
        <v>0</v>
      </c>
      <c r="LU168" s="48">
        <f t="shared" si="720"/>
        <v>0</v>
      </c>
      <c r="LV168" s="48">
        <f t="shared" si="720"/>
        <v>0</v>
      </c>
      <c r="LW168" s="48">
        <f t="shared" si="720"/>
        <v>0</v>
      </c>
      <c r="LX168" s="48">
        <f t="shared" si="720"/>
        <v>0</v>
      </c>
      <c r="LY168" s="48">
        <f t="shared" si="720"/>
        <v>0</v>
      </c>
      <c r="LZ168" s="48">
        <f t="shared" si="720"/>
        <v>0</v>
      </c>
      <c r="MA168" s="48">
        <f t="shared" si="721"/>
        <v>0</v>
      </c>
      <c r="MB168" s="48">
        <f t="shared" si="721"/>
        <v>0</v>
      </c>
      <c r="MC168" s="48">
        <f t="shared" si="721"/>
        <v>0</v>
      </c>
      <c r="MD168" s="48">
        <f t="shared" si="721"/>
        <v>0</v>
      </c>
      <c r="ME168" s="48">
        <f t="shared" si="721"/>
        <v>0</v>
      </c>
      <c r="MF168" s="48">
        <f t="shared" si="721"/>
        <v>0</v>
      </c>
      <c r="MG168" s="48">
        <f t="shared" si="721"/>
        <v>0</v>
      </c>
      <c r="MH168" s="48">
        <f t="shared" si="721"/>
        <v>0</v>
      </c>
      <c r="MI168" s="48">
        <f t="shared" si="721"/>
        <v>0</v>
      </c>
      <c r="MJ168" s="48">
        <f t="shared" si="721"/>
        <v>0</v>
      </c>
      <c r="MK168" s="48">
        <f t="shared" si="722"/>
        <v>0</v>
      </c>
      <c r="ML168" s="48">
        <f t="shared" si="722"/>
        <v>0</v>
      </c>
      <c r="MM168" s="48">
        <f t="shared" si="722"/>
        <v>0</v>
      </c>
      <c r="MN168" s="48">
        <f t="shared" si="722"/>
        <v>0</v>
      </c>
      <c r="MO168" s="48">
        <f t="shared" si="722"/>
        <v>0</v>
      </c>
      <c r="MP168" s="48">
        <f t="shared" si="722"/>
        <v>0</v>
      </c>
      <c r="MQ168" s="48">
        <f t="shared" si="722"/>
        <v>0</v>
      </c>
      <c r="MR168" s="48">
        <f t="shared" si="722"/>
        <v>0</v>
      </c>
      <c r="MS168" s="48">
        <f t="shared" si="722"/>
        <v>0</v>
      </c>
      <c r="MT168" s="48">
        <f t="shared" si="722"/>
        <v>0</v>
      </c>
      <c r="MU168" s="48">
        <f t="shared" si="723"/>
        <v>0</v>
      </c>
      <c r="MV168" s="48">
        <f t="shared" si="723"/>
        <v>0</v>
      </c>
      <c r="MW168" s="48">
        <f t="shared" si="723"/>
        <v>0</v>
      </c>
      <c r="MX168" s="48">
        <f t="shared" si="723"/>
        <v>0</v>
      </c>
      <c r="MY168" s="48">
        <f t="shared" si="723"/>
        <v>0</v>
      </c>
      <c r="MZ168" s="48">
        <f t="shared" si="723"/>
        <v>0</v>
      </c>
      <c r="NA168" s="48">
        <f t="shared" si="723"/>
        <v>0</v>
      </c>
      <c r="NB168" s="48">
        <f t="shared" si="723"/>
        <v>0</v>
      </c>
      <c r="NC168" s="48">
        <f t="shared" si="723"/>
        <v>0</v>
      </c>
      <c r="ND168" s="48">
        <f t="shared" si="723"/>
        <v>0</v>
      </c>
      <c r="NE168" s="48">
        <f t="shared" si="724"/>
        <v>0</v>
      </c>
      <c r="NF168" s="48">
        <f t="shared" si="724"/>
        <v>0</v>
      </c>
      <c r="NG168" s="48">
        <f t="shared" si="724"/>
        <v>0</v>
      </c>
      <c r="NH168" s="48">
        <f t="shared" si="724"/>
        <v>0</v>
      </c>
      <c r="NI168" s="48">
        <f t="shared" si="724"/>
        <v>0</v>
      </c>
      <c r="NJ168" s="48">
        <f t="shared" si="724"/>
        <v>0</v>
      </c>
      <c r="NK168" s="48">
        <f t="shared" si="724"/>
        <v>0</v>
      </c>
      <c r="NL168" s="48">
        <f t="shared" si="724"/>
        <v>0</v>
      </c>
      <c r="NM168" s="48">
        <f t="shared" si="724"/>
        <v>0</v>
      </c>
      <c r="NN168" s="48">
        <f t="shared" si="724"/>
        <v>0</v>
      </c>
      <c r="NO168" s="48">
        <f t="shared" si="725"/>
        <v>0</v>
      </c>
      <c r="NP168" s="48">
        <f t="shared" si="725"/>
        <v>0</v>
      </c>
      <c r="NQ168" s="48">
        <f t="shared" si="725"/>
        <v>0</v>
      </c>
      <c r="NR168" s="48">
        <f t="shared" si="725"/>
        <v>0</v>
      </c>
      <c r="NS168" s="48">
        <f t="shared" si="725"/>
        <v>0</v>
      </c>
      <c r="NT168" s="48">
        <f t="shared" si="725"/>
        <v>0</v>
      </c>
      <c r="NU168" s="48">
        <f t="shared" si="725"/>
        <v>0</v>
      </c>
      <c r="NV168" s="48">
        <f t="shared" si="725"/>
        <v>0</v>
      </c>
      <c r="NW168" s="48">
        <f t="shared" si="725"/>
        <v>0</v>
      </c>
      <c r="NX168" s="48">
        <f t="shared" si="725"/>
        <v>0</v>
      </c>
      <c r="NY168" s="48">
        <f t="shared" si="726"/>
        <v>0</v>
      </c>
      <c r="NZ168" s="48">
        <f t="shared" si="726"/>
        <v>0</v>
      </c>
      <c r="OA168" s="48">
        <f t="shared" si="726"/>
        <v>0</v>
      </c>
      <c r="OB168" s="48">
        <f t="shared" si="726"/>
        <v>0</v>
      </c>
      <c r="OC168" s="48">
        <f t="shared" si="726"/>
        <v>0</v>
      </c>
      <c r="OD168" s="48">
        <f t="shared" si="726"/>
        <v>4.4751983576649488E-5</v>
      </c>
      <c r="OE168" s="48">
        <f t="shared" si="726"/>
        <v>1.1151658490373781E-4</v>
      </c>
      <c r="OF168" s="48">
        <f t="shared" si="726"/>
        <v>2.5595687974807398E-4</v>
      </c>
      <c r="OG168" s="48">
        <f t="shared" si="726"/>
        <v>5.8604981628922268E-4</v>
      </c>
      <c r="OH168" s="48">
        <f t="shared" si="726"/>
        <v>1.3658629589843377E-3</v>
      </c>
      <c r="OI168" s="48">
        <f t="shared" si="727"/>
        <v>3.2093238342923826E-3</v>
      </c>
      <c r="OJ168" s="48">
        <f t="shared" si="727"/>
        <v>7.8504339864859992E-3</v>
      </c>
      <c r="OK168" s="48">
        <f t="shared" si="727"/>
        <v>1.2976985830460603E-2</v>
      </c>
      <c r="OL168" s="48">
        <f t="shared" si="727"/>
        <v>6.7154609757989992E-3</v>
      </c>
      <c r="OM168" s="48">
        <f t="shared" si="727"/>
        <v>0</v>
      </c>
      <c r="ON168" s="48">
        <f t="shared" si="727"/>
        <v>0</v>
      </c>
      <c r="OO168" s="48">
        <f t="shared" si="727"/>
        <v>0</v>
      </c>
      <c r="OP168" s="48">
        <f t="shared" si="727"/>
        <v>0</v>
      </c>
      <c r="OQ168" s="48">
        <f t="shared" si="727"/>
        <v>0</v>
      </c>
      <c r="OR168" s="48">
        <f t="shared" si="727"/>
        <v>0</v>
      </c>
      <c r="OS168" s="48">
        <f t="shared" si="728"/>
        <v>0</v>
      </c>
      <c r="OT168" s="48">
        <f t="shared" si="728"/>
        <v>0</v>
      </c>
      <c r="OU168" s="48">
        <f t="shared" si="728"/>
        <v>0</v>
      </c>
      <c r="OV168" s="48">
        <f t="shared" si="728"/>
        <v>0</v>
      </c>
      <c r="OW168" s="48">
        <f t="shared" si="728"/>
        <v>0</v>
      </c>
      <c r="OX168" s="48">
        <f t="shared" si="728"/>
        <v>0</v>
      </c>
      <c r="OY168" s="48">
        <f t="shared" si="728"/>
        <v>0</v>
      </c>
      <c r="OZ168" s="48">
        <f t="shared" si="728"/>
        <v>0</v>
      </c>
      <c r="PA168" s="48">
        <f t="shared" si="728"/>
        <v>0</v>
      </c>
      <c r="PB168" s="48">
        <f t="shared" si="728"/>
        <v>0</v>
      </c>
      <c r="PC168" s="48">
        <f t="shared" si="729"/>
        <v>0</v>
      </c>
      <c r="PD168" s="48">
        <f t="shared" si="729"/>
        <v>0</v>
      </c>
      <c r="PE168" s="48">
        <f t="shared" si="729"/>
        <v>0</v>
      </c>
      <c r="PF168" s="48">
        <f t="shared" si="729"/>
        <v>0</v>
      </c>
      <c r="PG168" s="48">
        <f t="shared" si="729"/>
        <v>0</v>
      </c>
      <c r="PH168" s="48">
        <f t="shared" si="729"/>
        <v>0</v>
      </c>
      <c r="PI168" s="48">
        <f t="shared" si="729"/>
        <v>0</v>
      </c>
      <c r="PJ168" s="48">
        <f t="shared" si="729"/>
        <v>0</v>
      </c>
      <c r="PK168" s="48">
        <f t="shared" si="729"/>
        <v>0</v>
      </c>
      <c r="PL168" s="48">
        <f t="shared" si="729"/>
        <v>0</v>
      </c>
      <c r="PM168" s="48">
        <f t="shared" si="729"/>
        <v>0</v>
      </c>
      <c r="PN168" s="48">
        <f t="shared" si="729"/>
        <v>0</v>
      </c>
    </row>
    <row r="169" spans="1:430" x14ac:dyDescent="0.3">
      <c r="A169" s="67">
        <f>A168+Escenario1!$D$15</f>
        <v>215</v>
      </c>
      <c r="B169" s="20">
        <f>IF(HX46&lt;0,0,Escenario1!HX46)</f>
        <v>0.30899197307221721</v>
      </c>
      <c r="C169" s="20">
        <f t="shared" si="558"/>
        <v>1.0609124962563343</v>
      </c>
      <c r="D169" s="20">
        <f t="shared" si="552"/>
        <v>9.2697591921665157E-2</v>
      </c>
      <c r="E169" s="20">
        <f>ROUND(IF($A169=0,0,$D169+E168-IF($A168=0,0,L168*($A169-$A168)*0.06)),4)</f>
        <v>9.2700000000000005E-2</v>
      </c>
      <c r="F169" s="11" cm="1">
        <f t="array" ref="F169">INDEX($A$71:$A$75,MATCH(E169,$B$71:$B$75,1))+(E169-INDEX($B$71:$B$75,MATCH(E169,$B$71:$B$75,1)))*(INDEX($A$71:$A$75,MATCH(E169,$B$71:$B$75,1)+IF(E169&gt;MAX($B$71:$B$75),0,1))-INDEX($A$71:$A$75,MATCH(E169,$B$71:$B$75,1)+IF(E169&gt;MAX($B$71:$B$75),1,0)))/(INDEX($B$71:$B$75,MATCH(E169,$B$71:$B$75,1)+IF(E169&gt;MAX($B$71:$B$75),0,1))-INDEX($B$71:$B$75,MATCH(E169,$B$71:$B$75,1)+IF(E169&gt;MAX($B$71:$B$75),-1,0)))</f>
        <v>9.2700000000000009E-4</v>
      </c>
      <c r="G169" s="59">
        <f t="shared" si="553"/>
        <v>1.5490845580078436</v>
      </c>
      <c r="H169" s="59">
        <f t="shared" si="554"/>
        <v>0</v>
      </c>
      <c r="I169" s="59">
        <f t="shared" si="555"/>
        <v>0</v>
      </c>
      <c r="J169" s="20">
        <f t="shared" si="556"/>
        <v>0.30900000000000005</v>
      </c>
      <c r="K169" s="20">
        <f>IF(OR($H$79&lt;=0,F169-$H$79&lt;=0),0,2/3*(0.602+0.0832*(F169-$H$79)/$H$79)*$I$79*SQRT(2*9.81)*(F169-$H$79+0.0012)^(3/2))*1000</f>
        <v>0</v>
      </c>
      <c r="L169" s="20">
        <f>IF((G169+H169+I169+K169)*($A170-$A169)*0.06&gt;E169,E169/($A170-$A169)/0.06,G169+H169+I169+K169)</f>
        <v>0.30900000000000005</v>
      </c>
      <c r="M169" s="20">
        <f>IF(COUNT($A$126:$A169)&lt;MATCH($E$84,L$126:L$585,0),"",ROUND(L169,2))</f>
        <v>0.31</v>
      </c>
      <c r="N169" s="20">
        <f>IF($A169=0,0,$D169+N168-IF($A168=0,0,R168*($A169-$A168)*0.06))</f>
        <v>202.16495034908237</v>
      </c>
      <c r="O169" s="11" cm="1">
        <f t="array" ref="O169">INDEX($A$71:$A$75,MATCH(N169,$B$71:$B$75,1))+(N169-INDEX($B$71:$B$75,MATCH(N169,$B$71:$B$75,1)))*(INDEX($A$71:$A$75,MATCH(N169,$B$71:$B$75,1)+1)-INDEX($A$71:$A$75,MATCH(N169,$B$71:$B$75,1)))/(INDEX($B$71:$B$75,MATCH(N169,$B$71:$B$75,1)+1)-INDEX($B$71:$B$75,MATCH(N169,$B$71:$B$75,1)))</f>
        <v>2.0216495034908237</v>
      </c>
      <c r="P169" s="20" cm="1">
        <f t="array" ref="P169">INDEX(Curva_vortex[Caudal (L/s)],MATCH(O169,Curva_vortex[Altura lamina de agua H (m)],1))+(O169-INDEX(Curva_vortex[Altura lamina de agua H (m)],MATCH(O169,Curva_vortex[Altura lamina de agua H (m)],1)))*(INDEX(Curva_vortex[Caudal (L/s)],MATCH(O169,Curva_vortex[Altura lamina de agua H (m)],1)+IF(O169&gt;MAX(Curva_vortex[Altura lamina de agua H (m)]),0,1))-INDEX(Curva_vortex[Caudal (L/s)],MATCH(O169,Curva_vortex[Altura lamina de agua H (m)],1)+IF(O169&gt;MAX(Curva_vortex[Altura lamina de agua H (m)]),-1,0)))/(INDEX(Curva_vortex[Altura lamina de agua H (m)],MATCH(O169,Curva_vortex[Altura lamina de agua H (m)],1)+IF(O169&gt;MAX(Curva_vortex[Altura lamina de agua H (m)]),0,1))-INDEX(Curva_vortex[Altura lamina de agua H (m)],MATCH(O169,Curva_vortex[Altura lamina de agua H (m)],1)+IF(O169&gt;MAX(Curva_vortex[Altura lamina de agua H (m)]),-1,0)))</f>
        <v>20.216495034908238</v>
      </c>
      <c r="Q169" s="20">
        <f t="shared" si="557"/>
        <v>0</v>
      </c>
      <c r="R169" s="20" cm="1">
        <f t="array" ref="R169">INDEX(Curva_vortex[Caudal (L/s)],MATCH(O169,Curva_vortex[Altura lamina de agua H (m)],1))+(O169-INDEX(Curva_vortex[Altura lamina de agua H (m)],MATCH(O169,Curva_vortex[Altura lamina de agua H (m)],1)))*(INDEX(Curva_vortex[Caudal (L/s)],MATCH(O169,Curva_vortex[Altura lamina de agua H (m)],1)+IF(O169&gt;MAX(Curva_vortex[Altura lamina de agua H (m)]),0,1))-INDEX(Curva_vortex[Caudal (L/s)],MATCH(O169,Curva_vortex[Altura lamina de agua H (m)],1)+IF(O169&gt;MAX(Curva_vortex[Altura lamina de agua H (m)]),-1,0)))/(INDEX(Curva_vortex[Altura lamina de agua H (m)],MATCH(O169,Curva_vortex[Altura lamina de agua H (m)],1)+IF(O169&gt;MAX(Curva_vortex[Altura lamina de agua H (m)]),0,1))-INDEX(Curva_vortex[Altura lamina de agua H (m)],MATCH(O169,Curva_vortex[Altura lamina de agua H (m)],1)+IF(O169&gt;MAX(Curva_vortex[Altura lamina de agua H (m)]),-1,0)))+Q169</f>
        <v>20.216495034908238</v>
      </c>
      <c r="S169" s="20">
        <f>IF(COUNT($A$126:$A169)&lt;MATCH($E$117,R$126:R$585,0),"",ROUND(R169,2))</f>
        <v>20.22</v>
      </c>
      <c r="W169" s="46">
        <v>166</v>
      </c>
      <c r="X169" s="49">
        <f t="shared" si="564"/>
        <v>830</v>
      </c>
      <c r="Y169" s="52" t="str">
        <f t="shared" si="686"/>
        <v/>
      </c>
      <c r="Z169" s="63">
        <f t="shared" si="687"/>
        <v>0</v>
      </c>
      <c r="AA169" s="50">
        <f t="shared" si="608"/>
        <v>0</v>
      </c>
      <c r="AB169" s="50">
        <v>0</v>
      </c>
      <c r="AC169" s="62">
        <f t="shared" si="691"/>
        <v>211.7758949671387</v>
      </c>
      <c r="AD169" s="53"/>
      <c r="AE169" s="46">
        <v>167</v>
      </c>
      <c r="AF169" s="51">
        <f t="shared" si="688"/>
        <v>0</v>
      </c>
      <c r="AG169" s="51">
        <f t="shared" si="692"/>
        <v>0</v>
      </c>
      <c r="AH169" s="51">
        <f t="shared" si="692"/>
        <v>0</v>
      </c>
      <c r="AI169" s="51">
        <f t="shared" si="692"/>
        <v>0</v>
      </c>
      <c r="AJ169" s="51">
        <f t="shared" si="692"/>
        <v>0</v>
      </c>
      <c r="AK169" s="51">
        <f t="shared" si="692"/>
        <v>0</v>
      </c>
      <c r="AL169" s="51">
        <f t="shared" si="692"/>
        <v>0</v>
      </c>
      <c r="AM169" s="51">
        <f t="shared" si="692"/>
        <v>0</v>
      </c>
      <c r="AN169" s="51">
        <f t="shared" si="692"/>
        <v>0</v>
      </c>
      <c r="AO169" s="51">
        <f t="shared" si="692"/>
        <v>0</v>
      </c>
      <c r="AP169" s="51">
        <f t="shared" si="692"/>
        <v>0</v>
      </c>
      <c r="AQ169" s="51">
        <f t="shared" si="693"/>
        <v>0</v>
      </c>
      <c r="AR169" s="51">
        <f t="shared" si="693"/>
        <v>0</v>
      </c>
      <c r="AS169" s="51">
        <f t="shared" si="693"/>
        <v>0</v>
      </c>
      <c r="AT169" s="51">
        <f t="shared" si="693"/>
        <v>0</v>
      </c>
      <c r="AU169" s="51">
        <f t="shared" si="693"/>
        <v>0</v>
      </c>
      <c r="AV169" s="51">
        <f t="shared" si="693"/>
        <v>0</v>
      </c>
      <c r="AW169" s="51">
        <f t="shared" si="693"/>
        <v>0</v>
      </c>
      <c r="AX169" s="51">
        <f t="shared" si="693"/>
        <v>0</v>
      </c>
      <c r="AY169" s="51">
        <f t="shared" si="693"/>
        <v>0</v>
      </c>
      <c r="AZ169" s="51">
        <f t="shared" si="693"/>
        <v>0</v>
      </c>
      <c r="BA169" s="51">
        <f t="shared" si="694"/>
        <v>0</v>
      </c>
      <c r="BB169" s="51">
        <f t="shared" si="694"/>
        <v>0</v>
      </c>
      <c r="BC169" s="51">
        <f t="shared" si="694"/>
        <v>0</v>
      </c>
      <c r="BD169" s="51">
        <f t="shared" si="694"/>
        <v>0</v>
      </c>
      <c r="BE169" s="51">
        <f t="shared" si="694"/>
        <v>0</v>
      </c>
      <c r="BF169" s="51">
        <f t="shared" si="694"/>
        <v>0</v>
      </c>
      <c r="BG169" s="51">
        <f t="shared" si="694"/>
        <v>0</v>
      </c>
      <c r="BH169" s="51">
        <f t="shared" si="694"/>
        <v>0</v>
      </c>
      <c r="BI169" s="51">
        <f t="shared" si="694"/>
        <v>0</v>
      </c>
      <c r="BJ169" s="51">
        <f t="shared" si="694"/>
        <v>0</v>
      </c>
      <c r="BK169" s="51">
        <f t="shared" si="695"/>
        <v>0</v>
      </c>
      <c r="BL169" s="51">
        <f t="shared" si="695"/>
        <v>0</v>
      </c>
      <c r="BM169" s="51">
        <f t="shared" si="695"/>
        <v>0</v>
      </c>
      <c r="BN169" s="51">
        <f t="shared" si="695"/>
        <v>0</v>
      </c>
      <c r="BO169" s="51">
        <f t="shared" si="695"/>
        <v>0</v>
      </c>
      <c r="BP169" s="51">
        <f t="shared" si="695"/>
        <v>0</v>
      </c>
      <c r="BQ169" s="51">
        <f t="shared" si="695"/>
        <v>0</v>
      </c>
      <c r="BR169" s="51">
        <f t="shared" si="695"/>
        <v>0</v>
      </c>
      <c r="BS169" s="51">
        <f t="shared" si="695"/>
        <v>0</v>
      </c>
      <c r="BT169" s="51">
        <f t="shared" si="695"/>
        <v>0</v>
      </c>
      <c r="BU169" s="51">
        <f t="shared" si="696"/>
        <v>0</v>
      </c>
      <c r="BV169" s="51">
        <f t="shared" si="696"/>
        <v>0</v>
      </c>
      <c r="BW169" s="51">
        <f t="shared" si="696"/>
        <v>0</v>
      </c>
      <c r="BX169" s="51">
        <f t="shared" si="696"/>
        <v>0</v>
      </c>
      <c r="BY169" s="51">
        <f t="shared" si="696"/>
        <v>0</v>
      </c>
      <c r="BZ169" s="51">
        <f t="shared" si="696"/>
        <v>0</v>
      </c>
      <c r="CA169" s="51">
        <f t="shared" si="696"/>
        <v>0</v>
      </c>
      <c r="CB169" s="51">
        <f t="shared" si="696"/>
        <v>0</v>
      </c>
      <c r="CC169" s="51">
        <f t="shared" si="696"/>
        <v>0</v>
      </c>
      <c r="CD169" s="51">
        <f t="shared" si="696"/>
        <v>0</v>
      </c>
      <c r="CE169" s="51">
        <f t="shared" si="697"/>
        <v>0</v>
      </c>
      <c r="CF169" s="51">
        <f t="shared" si="697"/>
        <v>0</v>
      </c>
      <c r="CG169" s="51">
        <f t="shared" si="697"/>
        <v>0</v>
      </c>
      <c r="CH169" s="51">
        <f t="shared" si="697"/>
        <v>0</v>
      </c>
      <c r="CI169" s="51">
        <f t="shared" si="697"/>
        <v>0</v>
      </c>
      <c r="CJ169" s="51">
        <f t="shared" si="697"/>
        <v>0</v>
      </c>
      <c r="CK169" s="51">
        <f t="shared" si="697"/>
        <v>0</v>
      </c>
      <c r="CL169" s="51">
        <f t="shared" si="697"/>
        <v>0</v>
      </c>
      <c r="CM169" s="51">
        <f t="shared" si="697"/>
        <v>0</v>
      </c>
      <c r="CN169" s="51">
        <f t="shared" si="697"/>
        <v>0</v>
      </c>
      <c r="CO169" s="51">
        <f t="shared" si="698"/>
        <v>0</v>
      </c>
      <c r="CP169" s="51">
        <f t="shared" si="698"/>
        <v>0</v>
      </c>
      <c r="CQ169" s="51">
        <f t="shared" si="698"/>
        <v>0</v>
      </c>
      <c r="CR169" s="51">
        <f t="shared" si="698"/>
        <v>0</v>
      </c>
      <c r="CS169" s="51">
        <f t="shared" si="698"/>
        <v>0</v>
      </c>
      <c r="CT169" s="51">
        <f t="shared" si="698"/>
        <v>0</v>
      </c>
      <c r="CU169" s="51">
        <f t="shared" si="698"/>
        <v>0</v>
      </c>
      <c r="CV169" s="51">
        <f t="shared" si="698"/>
        <v>0</v>
      </c>
      <c r="CW169" s="51">
        <f t="shared" si="698"/>
        <v>0</v>
      </c>
      <c r="CX169" s="51">
        <f t="shared" si="698"/>
        <v>0</v>
      </c>
      <c r="CY169" s="51">
        <f t="shared" si="699"/>
        <v>0</v>
      </c>
      <c r="CZ169" s="51">
        <f t="shared" si="699"/>
        <v>0</v>
      </c>
      <c r="DA169" s="51">
        <f t="shared" si="699"/>
        <v>0</v>
      </c>
      <c r="DB169" s="51">
        <f t="shared" si="699"/>
        <v>0</v>
      </c>
      <c r="DC169" s="51">
        <f t="shared" si="699"/>
        <v>0</v>
      </c>
      <c r="DD169" s="51">
        <f t="shared" si="699"/>
        <v>0</v>
      </c>
      <c r="DE169" s="51">
        <f t="shared" si="699"/>
        <v>0</v>
      </c>
      <c r="DF169" s="51">
        <f t="shared" si="699"/>
        <v>0</v>
      </c>
      <c r="DG169" s="51">
        <f t="shared" si="699"/>
        <v>0</v>
      </c>
      <c r="DH169" s="51">
        <f t="shared" si="699"/>
        <v>0</v>
      </c>
      <c r="DI169" s="51">
        <f t="shared" si="700"/>
        <v>0</v>
      </c>
      <c r="DJ169" s="51">
        <f t="shared" si="700"/>
        <v>0</v>
      </c>
      <c r="DK169" s="51">
        <f t="shared" si="700"/>
        <v>0</v>
      </c>
      <c r="DL169" s="51">
        <f t="shared" si="700"/>
        <v>0</v>
      </c>
      <c r="DM169" s="51">
        <f t="shared" si="700"/>
        <v>0</v>
      </c>
      <c r="DN169" s="51">
        <f t="shared" si="700"/>
        <v>0</v>
      </c>
      <c r="DO169" s="51">
        <f t="shared" si="700"/>
        <v>0</v>
      </c>
      <c r="DP169" s="51">
        <f t="shared" si="700"/>
        <v>0</v>
      </c>
      <c r="DQ169" s="51">
        <f t="shared" si="700"/>
        <v>0</v>
      </c>
      <c r="DR169" s="51">
        <f t="shared" si="700"/>
        <v>0</v>
      </c>
      <c r="DS169" s="51">
        <f t="shared" si="701"/>
        <v>0</v>
      </c>
      <c r="DT169" s="51">
        <f t="shared" si="701"/>
        <v>0</v>
      </c>
      <c r="DU169" s="51">
        <f t="shared" si="701"/>
        <v>0</v>
      </c>
      <c r="DV169" s="51">
        <f t="shared" si="701"/>
        <v>0</v>
      </c>
      <c r="DW169" s="51">
        <f t="shared" si="701"/>
        <v>0</v>
      </c>
      <c r="DX169" s="51">
        <f t="shared" si="701"/>
        <v>0</v>
      </c>
      <c r="DY169" s="51">
        <f t="shared" si="701"/>
        <v>0</v>
      </c>
      <c r="DZ169" s="51">
        <f t="shared" si="701"/>
        <v>0</v>
      </c>
      <c r="EA169" s="51">
        <f t="shared" si="701"/>
        <v>0</v>
      </c>
      <c r="EB169" s="51">
        <f t="shared" si="701"/>
        <v>0</v>
      </c>
      <c r="EC169" s="51">
        <f t="shared" si="702"/>
        <v>0</v>
      </c>
      <c r="ED169" s="51">
        <f t="shared" si="702"/>
        <v>0</v>
      </c>
      <c r="EE169" s="51">
        <f t="shared" si="702"/>
        <v>0</v>
      </c>
      <c r="EF169" s="51">
        <f t="shared" si="702"/>
        <v>0</v>
      </c>
      <c r="EG169" s="51">
        <f t="shared" si="702"/>
        <v>0</v>
      </c>
      <c r="EH169" s="51">
        <f t="shared" si="702"/>
        <v>0</v>
      </c>
      <c r="EI169" s="51">
        <f t="shared" si="702"/>
        <v>0</v>
      </c>
      <c r="EJ169" s="51">
        <f t="shared" si="702"/>
        <v>0</v>
      </c>
      <c r="EK169" s="51">
        <f t="shared" si="702"/>
        <v>0</v>
      </c>
      <c r="EL169" s="51">
        <f t="shared" si="702"/>
        <v>0</v>
      </c>
      <c r="EM169" s="51">
        <f t="shared" si="703"/>
        <v>0</v>
      </c>
      <c r="EN169" s="51">
        <f t="shared" si="703"/>
        <v>0</v>
      </c>
      <c r="EO169" s="51">
        <f t="shared" si="703"/>
        <v>0</v>
      </c>
      <c r="EP169" s="51">
        <f t="shared" si="703"/>
        <v>0</v>
      </c>
      <c r="EQ169" s="51">
        <f t="shared" si="703"/>
        <v>0</v>
      </c>
      <c r="ER169" s="51">
        <f t="shared" si="703"/>
        <v>0</v>
      </c>
      <c r="ES169" s="51">
        <f t="shared" si="703"/>
        <v>0</v>
      </c>
      <c r="ET169" s="51">
        <f t="shared" si="703"/>
        <v>0</v>
      </c>
      <c r="EU169" s="51">
        <f t="shared" si="703"/>
        <v>0</v>
      </c>
      <c r="EV169" s="51">
        <f t="shared" si="703"/>
        <v>0</v>
      </c>
      <c r="EW169" s="51">
        <f t="shared" si="704"/>
        <v>0</v>
      </c>
      <c r="EX169" s="51">
        <f t="shared" si="704"/>
        <v>0</v>
      </c>
      <c r="EY169" s="51">
        <f t="shared" si="704"/>
        <v>0</v>
      </c>
      <c r="EZ169" s="51">
        <f t="shared" si="704"/>
        <v>0</v>
      </c>
      <c r="FA169" s="51">
        <f t="shared" si="704"/>
        <v>0</v>
      </c>
      <c r="FB169" s="51">
        <f t="shared" si="704"/>
        <v>0</v>
      </c>
      <c r="FC169" s="51">
        <f t="shared" si="704"/>
        <v>0</v>
      </c>
      <c r="FD169" s="51">
        <f t="shared" si="704"/>
        <v>0</v>
      </c>
      <c r="FE169" s="51">
        <f t="shared" si="704"/>
        <v>0</v>
      </c>
      <c r="FF169" s="51">
        <f t="shared" si="704"/>
        <v>0</v>
      </c>
      <c r="FG169" s="51">
        <f t="shared" si="705"/>
        <v>0</v>
      </c>
      <c r="FH169" s="51">
        <f t="shared" si="705"/>
        <v>0</v>
      </c>
      <c r="FI169" s="51">
        <f t="shared" si="705"/>
        <v>0</v>
      </c>
      <c r="FJ169" s="51">
        <f t="shared" si="705"/>
        <v>0</v>
      </c>
      <c r="FK169" s="51">
        <f t="shared" si="705"/>
        <v>0</v>
      </c>
      <c r="FL169" s="51">
        <f t="shared" si="705"/>
        <v>0</v>
      </c>
      <c r="FM169" s="51">
        <f t="shared" si="705"/>
        <v>0</v>
      </c>
      <c r="FN169" s="51">
        <f t="shared" si="705"/>
        <v>0</v>
      </c>
      <c r="FO169" s="51">
        <f t="shared" si="705"/>
        <v>0</v>
      </c>
      <c r="FP169" s="51">
        <f t="shared" si="705"/>
        <v>0</v>
      </c>
      <c r="FQ169" s="51">
        <f t="shared" si="706"/>
        <v>0</v>
      </c>
      <c r="FR169" s="51">
        <f t="shared" si="706"/>
        <v>0</v>
      </c>
      <c r="FS169" s="51">
        <f t="shared" si="706"/>
        <v>0</v>
      </c>
      <c r="FT169" s="51">
        <f t="shared" si="706"/>
        <v>0</v>
      </c>
      <c r="FU169" s="51">
        <f t="shared" si="706"/>
        <v>0</v>
      </c>
      <c r="FV169" s="51">
        <f t="shared" si="706"/>
        <v>1.4372901692793086E-5</v>
      </c>
      <c r="FW169" s="51">
        <f t="shared" si="706"/>
        <v>2.7857067307628778E-5</v>
      </c>
      <c r="FX169" s="51">
        <f t="shared" si="706"/>
        <v>4.1075027703360157E-5</v>
      </c>
      <c r="FY169" s="51">
        <f t="shared" si="706"/>
        <v>5.9699549011322866E-5</v>
      </c>
      <c r="FZ169" s="51">
        <f t="shared" si="706"/>
        <v>8.7540741517313391E-5</v>
      </c>
      <c r="GA169" s="51">
        <f t="shared" si="707"/>
        <v>1.2837388479443857E-4</v>
      </c>
      <c r="GB169" s="51">
        <f t="shared" si="707"/>
        <v>1.8776725283595457E-4</v>
      </c>
      <c r="GC169" s="51">
        <f t="shared" si="707"/>
        <v>2.7490993918839258E-4</v>
      </c>
      <c r="GD169" s="51">
        <f t="shared" si="707"/>
        <v>4.0443968208431289E-4</v>
      </c>
      <c r="GE169" s="51">
        <f t="shared" si="707"/>
        <v>5.9827068957529241E-4</v>
      </c>
      <c r="GF169" s="51">
        <f t="shared" si="707"/>
        <v>8.8742146466493359E-4</v>
      </c>
      <c r="GG169" s="51">
        <f t="shared" si="707"/>
        <v>1.3138426304416823E-3</v>
      </c>
      <c r="GH169" s="51">
        <f t="shared" si="707"/>
        <v>1.9322447552118155E-3</v>
      </c>
      <c r="GI169" s="51">
        <f t="shared" si="707"/>
        <v>2.9578823769679957E-3</v>
      </c>
      <c r="GJ169" s="51">
        <f t="shared" si="707"/>
        <v>4.3725776573519236E-3</v>
      </c>
      <c r="GK169" s="51">
        <f t="shared" si="708"/>
        <v>5.6037913669719245E-3</v>
      </c>
      <c r="GL169" s="51">
        <f t="shared" si="708"/>
        <v>6.0067150249743864E-3</v>
      </c>
      <c r="GM169" s="51">
        <f t="shared" si="708"/>
        <v>5.0334268353983951E-3</v>
      </c>
      <c r="GN169" s="51">
        <f t="shared" si="708"/>
        <v>2.648818732339102E-3</v>
      </c>
      <c r="GO169" s="51">
        <f t="shared" si="708"/>
        <v>7.6072713075802073E-4</v>
      </c>
      <c r="GP169" s="51">
        <f t="shared" si="708"/>
        <v>0</v>
      </c>
      <c r="GQ169" s="51">
        <f t="shared" si="708"/>
        <v>0</v>
      </c>
      <c r="GR169" s="51">
        <f t="shared" si="708"/>
        <v>0</v>
      </c>
      <c r="GS169" s="51">
        <f t="shared" si="708"/>
        <v>0</v>
      </c>
      <c r="GT169" s="51">
        <f t="shared" si="708"/>
        <v>0</v>
      </c>
      <c r="GU169" s="51">
        <f t="shared" si="709"/>
        <v>0</v>
      </c>
      <c r="GV169" s="51">
        <f t="shared" si="709"/>
        <v>0</v>
      </c>
      <c r="GW169" s="51">
        <f t="shared" si="709"/>
        <v>0</v>
      </c>
      <c r="GX169" s="51">
        <f t="shared" si="709"/>
        <v>0</v>
      </c>
      <c r="GY169" s="51">
        <f t="shared" si="709"/>
        <v>0</v>
      </c>
      <c r="GZ169" s="51">
        <f t="shared" si="709"/>
        <v>0</v>
      </c>
      <c r="HA169" s="51">
        <f t="shared" si="709"/>
        <v>0</v>
      </c>
      <c r="HB169" s="51">
        <f t="shared" si="709"/>
        <v>0</v>
      </c>
      <c r="HC169" s="51">
        <f t="shared" si="709"/>
        <v>0</v>
      </c>
      <c r="HD169" s="51">
        <f t="shared" si="709"/>
        <v>0</v>
      </c>
      <c r="HE169" s="51">
        <f t="shared" si="710"/>
        <v>0</v>
      </c>
      <c r="HF169" s="51">
        <f t="shared" si="710"/>
        <v>0</v>
      </c>
      <c r="HG169" s="51">
        <f t="shared" si="710"/>
        <v>0</v>
      </c>
      <c r="HH169" s="51">
        <f t="shared" si="710"/>
        <v>0</v>
      </c>
      <c r="HI169" s="51">
        <f t="shared" si="710"/>
        <v>0</v>
      </c>
      <c r="HJ169" s="51">
        <f t="shared" si="710"/>
        <v>0</v>
      </c>
      <c r="HK169" s="51">
        <f t="shared" si="710"/>
        <v>0</v>
      </c>
      <c r="HL169" s="51">
        <f t="shared" si="710"/>
        <v>0</v>
      </c>
      <c r="HM169" s="51">
        <f t="shared" si="710"/>
        <v>0</v>
      </c>
      <c r="HN169" s="51">
        <f t="shared" si="710"/>
        <v>0</v>
      </c>
      <c r="HO169" s="51">
        <f t="shared" si="710"/>
        <v>0</v>
      </c>
      <c r="HP169" s="51">
        <f t="shared" si="710"/>
        <v>0</v>
      </c>
      <c r="HR169" s="46">
        <v>166</v>
      </c>
      <c r="HS169" s="49">
        <f t="shared" si="566"/>
        <v>830</v>
      </c>
      <c r="HT169" s="52" t="str">
        <f t="shared" si="567"/>
        <v/>
      </c>
      <c r="HU169" s="63">
        <f t="shared" si="568"/>
        <v>0</v>
      </c>
      <c r="HV169" s="50">
        <f t="shared" si="609"/>
        <v>0</v>
      </c>
      <c r="HW169" s="50" t="str">
        <f t="shared" si="689"/>
        <v>13:50</v>
      </c>
      <c r="HX169" s="50">
        <v>0</v>
      </c>
      <c r="HY169" s="62">
        <f>HY168+HX169*Escenario1!$D$15*0.06</f>
        <v>468.72665229745769</v>
      </c>
      <c r="HZ169" s="50">
        <f t="shared" si="569"/>
        <v>0</v>
      </c>
      <c r="IA169" s="64">
        <f>IA168+HZ169*Escenario1!$D$15*0.06</f>
        <v>258.16395932323189</v>
      </c>
      <c r="IB169" s="54"/>
      <c r="IC169" s="47">
        <v>167</v>
      </c>
      <c r="ID169" s="48">
        <f t="shared" si="690"/>
        <v>0</v>
      </c>
      <c r="IE169" s="48">
        <f t="shared" si="711"/>
        <v>0</v>
      </c>
      <c r="IF169" s="48">
        <f t="shared" si="711"/>
        <v>0</v>
      </c>
      <c r="IG169" s="48">
        <f t="shared" si="711"/>
        <v>0</v>
      </c>
      <c r="IH169" s="48">
        <f t="shared" si="711"/>
        <v>0</v>
      </c>
      <c r="II169" s="48">
        <f t="shared" si="711"/>
        <v>0</v>
      </c>
      <c r="IJ169" s="48">
        <f t="shared" si="711"/>
        <v>0</v>
      </c>
      <c r="IK169" s="48">
        <f t="shared" si="711"/>
        <v>0</v>
      </c>
      <c r="IL169" s="48">
        <f t="shared" si="711"/>
        <v>0</v>
      </c>
      <c r="IM169" s="48">
        <f t="shared" si="711"/>
        <v>0</v>
      </c>
      <c r="IN169" s="48">
        <f t="shared" si="711"/>
        <v>0</v>
      </c>
      <c r="IO169" s="48">
        <f t="shared" si="712"/>
        <v>0</v>
      </c>
      <c r="IP169" s="48">
        <f t="shared" si="712"/>
        <v>0</v>
      </c>
      <c r="IQ169" s="48">
        <f t="shared" si="712"/>
        <v>0</v>
      </c>
      <c r="IR169" s="48">
        <f t="shared" si="712"/>
        <v>0</v>
      </c>
      <c r="IS169" s="48">
        <f t="shared" si="712"/>
        <v>0</v>
      </c>
      <c r="IT169" s="48">
        <f t="shared" si="712"/>
        <v>0</v>
      </c>
      <c r="IU169" s="48">
        <f t="shared" si="712"/>
        <v>0</v>
      </c>
      <c r="IV169" s="48">
        <f t="shared" si="712"/>
        <v>0</v>
      </c>
      <c r="IW169" s="48">
        <f t="shared" si="712"/>
        <v>0</v>
      </c>
      <c r="IX169" s="48">
        <f t="shared" si="712"/>
        <v>0</v>
      </c>
      <c r="IY169" s="48">
        <f t="shared" si="713"/>
        <v>0</v>
      </c>
      <c r="IZ169" s="48">
        <f t="shared" si="713"/>
        <v>0</v>
      </c>
      <c r="JA169" s="48">
        <f t="shared" si="713"/>
        <v>0</v>
      </c>
      <c r="JB169" s="48">
        <f t="shared" si="713"/>
        <v>0</v>
      </c>
      <c r="JC169" s="48">
        <f t="shared" si="713"/>
        <v>0</v>
      </c>
      <c r="JD169" s="48">
        <f t="shared" si="713"/>
        <v>0</v>
      </c>
      <c r="JE169" s="48">
        <f t="shared" si="713"/>
        <v>0</v>
      </c>
      <c r="JF169" s="48">
        <f t="shared" si="713"/>
        <v>0</v>
      </c>
      <c r="JG169" s="48">
        <f t="shared" si="713"/>
        <v>0</v>
      </c>
      <c r="JH169" s="48">
        <f t="shared" si="713"/>
        <v>0</v>
      </c>
      <c r="JI169" s="48">
        <f t="shared" si="714"/>
        <v>0</v>
      </c>
      <c r="JJ169" s="48">
        <f t="shared" si="714"/>
        <v>0</v>
      </c>
      <c r="JK169" s="48">
        <f t="shared" si="714"/>
        <v>0</v>
      </c>
      <c r="JL169" s="48">
        <f t="shared" si="714"/>
        <v>0</v>
      </c>
      <c r="JM169" s="48">
        <f t="shared" si="714"/>
        <v>0</v>
      </c>
      <c r="JN169" s="48">
        <f t="shared" si="714"/>
        <v>0</v>
      </c>
      <c r="JO169" s="48">
        <f t="shared" si="714"/>
        <v>0</v>
      </c>
      <c r="JP169" s="48">
        <f t="shared" si="714"/>
        <v>0</v>
      </c>
      <c r="JQ169" s="48">
        <f t="shared" si="714"/>
        <v>0</v>
      </c>
      <c r="JR169" s="48">
        <f t="shared" si="714"/>
        <v>0</v>
      </c>
      <c r="JS169" s="48">
        <f t="shared" si="715"/>
        <v>0</v>
      </c>
      <c r="JT169" s="48">
        <f t="shared" si="715"/>
        <v>0</v>
      </c>
      <c r="JU169" s="48">
        <f t="shared" si="715"/>
        <v>0</v>
      </c>
      <c r="JV169" s="48">
        <f t="shared" si="715"/>
        <v>0</v>
      </c>
      <c r="JW169" s="48">
        <f t="shared" si="715"/>
        <v>0</v>
      </c>
      <c r="JX169" s="48">
        <f t="shared" si="715"/>
        <v>0</v>
      </c>
      <c r="JY169" s="48">
        <f t="shared" si="715"/>
        <v>0</v>
      </c>
      <c r="JZ169" s="48">
        <f t="shared" si="715"/>
        <v>0</v>
      </c>
      <c r="KA169" s="48">
        <f t="shared" si="715"/>
        <v>0</v>
      </c>
      <c r="KB169" s="48">
        <f t="shared" si="715"/>
        <v>0</v>
      </c>
      <c r="KC169" s="48">
        <f t="shared" si="716"/>
        <v>0</v>
      </c>
      <c r="KD169" s="48">
        <f t="shared" si="716"/>
        <v>0</v>
      </c>
      <c r="KE169" s="48">
        <f t="shared" si="716"/>
        <v>0</v>
      </c>
      <c r="KF169" s="48">
        <f t="shared" si="716"/>
        <v>0</v>
      </c>
      <c r="KG169" s="48">
        <f t="shared" si="716"/>
        <v>0</v>
      </c>
      <c r="KH169" s="48">
        <f t="shared" si="716"/>
        <v>0</v>
      </c>
      <c r="KI169" s="48">
        <f t="shared" si="716"/>
        <v>0</v>
      </c>
      <c r="KJ169" s="48">
        <f t="shared" si="716"/>
        <v>0</v>
      </c>
      <c r="KK169" s="48">
        <f t="shared" si="716"/>
        <v>0</v>
      </c>
      <c r="KL169" s="48">
        <f t="shared" si="716"/>
        <v>0</v>
      </c>
      <c r="KM169" s="48">
        <f t="shared" si="717"/>
        <v>0</v>
      </c>
      <c r="KN169" s="48">
        <f t="shared" si="717"/>
        <v>0</v>
      </c>
      <c r="KO169" s="48">
        <f t="shared" si="717"/>
        <v>0</v>
      </c>
      <c r="KP169" s="48">
        <f t="shared" si="717"/>
        <v>0</v>
      </c>
      <c r="KQ169" s="48">
        <f t="shared" si="717"/>
        <v>0</v>
      </c>
      <c r="KR169" s="48">
        <f t="shared" si="717"/>
        <v>0</v>
      </c>
      <c r="KS169" s="48">
        <f t="shared" si="717"/>
        <v>0</v>
      </c>
      <c r="KT169" s="48">
        <f t="shared" si="717"/>
        <v>0</v>
      </c>
      <c r="KU169" s="48">
        <f t="shared" si="717"/>
        <v>0</v>
      </c>
      <c r="KV169" s="48">
        <f t="shared" si="717"/>
        <v>0</v>
      </c>
      <c r="KW169" s="48">
        <f t="shared" si="718"/>
        <v>0</v>
      </c>
      <c r="KX169" s="48">
        <f t="shared" si="718"/>
        <v>0</v>
      </c>
      <c r="KY169" s="48">
        <f t="shared" si="718"/>
        <v>0</v>
      </c>
      <c r="KZ169" s="48">
        <f t="shared" si="718"/>
        <v>0</v>
      </c>
      <c r="LA169" s="48">
        <f t="shared" si="718"/>
        <v>0</v>
      </c>
      <c r="LB169" s="48">
        <f t="shared" si="718"/>
        <v>0</v>
      </c>
      <c r="LC169" s="48">
        <f t="shared" si="718"/>
        <v>0</v>
      </c>
      <c r="LD169" s="48">
        <f t="shared" si="718"/>
        <v>0</v>
      </c>
      <c r="LE169" s="48">
        <f t="shared" si="718"/>
        <v>0</v>
      </c>
      <c r="LF169" s="48">
        <f t="shared" si="718"/>
        <v>0</v>
      </c>
      <c r="LG169" s="48">
        <f t="shared" si="719"/>
        <v>0</v>
      </c>
      <c r="LH169" s="48">
        <f t="shared" si="719"/>
        <v>0</v>
      </c>
      <c r="LI169" s="48">
        <f t="shared" si="719"/>
        <v>0</v>
      </c>
      <c r="LJ169" s="48">
        <f t="shared" si="719"/>
        <v>0</v>
      </c>
      <c r="LK169" s="48">
        <f t="shared" si="719"/>
        <v>0</v>
      </c>
      <c r="LL169" s="48">
        <f t="shared" si="719"/>
        <v>0</v>
      </c>
      <c r="LM169" s="48">
        <f t="shared" si="719"/>
        <v>0</v>
      </c>
      <c r="LN169" s="48">
        <f t="shared" si="719"/>
        <v>0</v>
      </c>
      <c r="LO169" s="48">
        <f t="shared" si="719"/>
        <v>0</v>
      </c>
      <c r="LP169" s="48">
        <f t="shared" si="719"/>
        <v>0</v>
      </c>
      <c r="LQ169" s="48">
        <f t="shared" si="720"/>
        <v>0</v>
      </c>
      <c r="LR169" s="48">
        <f t="shared" si="720"/>
        <v>0</v>
      </c>
      <c r="LS169" s="48">
        <f t="shared" si="720"/>
        <v>0</v>
      </c>
      <c r="LT169" s="48">
        <f t="shared" si="720"/>
        <v>0</v>
      </c>
      <c r="LU169" s="48">
        <f t="shared" si="720"/>
        <v>0</v>
      </c>
      <c r="LV169" s="48">
        <f t="shared" si="720"/>
        <v>0</v>
      </c>
      <c r="LW169" s="48">
        <f t="shared" si="720"/>
        <v>0</v>
      </c>
      <c r="LX169" s="48">
        <f t="shared" si="720"/>
        <v>0</v>
      </c>
      <c r="LY169" s="48">
        <f t="shared" si="720"/>
        <v>0</v>
      </c>
      <c r="LZ169" s="48">
        <f t="shared" si="720"/>
        <v>0</v>
      </c>
      <c r="MA169" s="48">
        <f t="shared" si="721"/>
        <v>0</v>
      </c>
      <c r="MB169" s="48">
        <f t="shared" si="721"/>
        <v>0</v>
      </c>
      <c r="MC169" s="48">
        <f t="shared" si="721"/>
        <v>0</v>
      </c>
      <c r="MD169" s="48">
        <f t="shared" si="721"/>
        <v>0</v>
      </c>
      <c r="ME169" s="48">
        <f t="shared" si="721"/>
        <v>0</v>
      </c>
      <c r="MF169" s="48">
        <f t="shared" si="721"/>
        <v>0</v>
      </c>
      <c r="MG169" s="48">
        <f t="shared" si="721"/>
        <v>0</v>
      </c>
      <c r="MH169" s="48">
        <f t="shared" si="721"/>
        <v>0</v>
      </c>
      <c r="MI169" s="48">
        <f t="shared" si="721"/>
        <v>0</v>
      </c>
      <c r="MJ169" s="48">
        <f t="shared" si="721"/>
        <v>0</v>
      </c>
      <c r="MK169" s="48">
        <f t="shared" si="722"/>
        <v>0</v>
      </c>
      <c r="ML169" s="48">
        <f t="shared" si="722"/>
        <v>0</v>
      </c>
      <c r="MM169" s="48">
        <f t="shared" si="722"/>
        <v>0</v>
      </c>
      <c r="MN169" s="48">
        <f t="shared" si="722"/>
        <v>0</v>
      </c>
      <c r="MO169" s="48">
        <f t="shared" si="722"/>
        <v>0</v>
      </c>
      <c r="MP169" s="48">
        <f t="shared" si="722"/>
        <v>0</v>
      </c>
      <c r="MQ169" s="48">
        <f t="shared" si="722"/>
        <v>0</v>
      </c>
      <c r="MR169" s="48">
        <f t="shared" si="722"/>
        <v>0</v>
      </c>
      <c r="MS169" s="48">
        <f t="shared" si="722"/>
        <v>0</v>
      </c>
      <c r="MT169" s="48">
        <f t="shared" si="722"/>
        <v>0</v>
      </c>
      <c r="MU169" s="48">
        <f t="shared" si="723"/>
        <v>0</v>
      </c>
      <c r="MV169" s="48">
        <f t="shared" si="723"/>
        <v>0</v>
      </c>
      <c r="MW169" s="48">
        <f t="shared" si="723"/>
        <v>0</v>
      </c>
      <c r="MX169" s="48">
        <f t="shared" si="723"/>
        <v>0</v>
      </c>
      <c r="MY169" s="48">
        <f t="shared" si="723"/>
        <v>0</v>
      </c>
      <c r="MZ169" s="48">
        <f t="shared" si="723"/>
        <v>0</v>
      </c>
      <c r="NA169" s="48">
        <f t="shared" si="723"/>
        <v>0</v>
      </c>
      <c r="NB169" s="48">
        <f t="shared" si="723"/>
        <v>0</v>
      </c>
      <c r="NC169" s="48">
        <f t="shared" si="723"/>
        <v>0</v>
      </c>
      <c r="ND169" s="48">
        <f t="shared" si="723"/>
        <v>0</v>
      </c>
      <c r="NE169" s="48">
        <f t="shared" si="724"/>
        <v>0</v>
      </c>
      <c r="NF169" s="48">
        <f t="shared" si="724"/>
        <v>0</v>
      </c>
      <c r="NG169" s="48">
        <f t="shared" si="724"/>
        <v>0</v>
      </c>
      <c r="NH169" s="48">
        <f t="shared" si="724"/>
        <v>0</v>
      </c>
      <c r="NI169" s="48">
        <f t="shared" si="724"/>
        <v>0</v>
      </c>
      <c r="NJ169" s="48">
        <f t="shared" si="724"/>
        <v>0</v>
      </c>
      <c r="NK169" s="48">
        <f t="shared" si="724"/>
        <v>0</v>
      </c>
      <c r="NL169" s="48">
        <f t="shared" si="724"/>
        <v>0</v>
      </c>
      <c r="NM169" s="48">
        <f t="shared" si="724"/>
        <v>0</v>
      </c>
      <c r="NN169" s="48">
        <f t="shared" si="724"/>
        <v>0</v>
      </c>
      <c r="NO169" s="48">
        <f t="shared" si="725"/>
        <v>0</v>
      </c>
      <c r="NP169" s="48">
        <f t="shared" si="725"/>
        <v>0</v>
      </c>
      <c r="NQ169" s="48">
        <f t="shared" si="725"/>
        <v>0</v>
      </c>
      <c r="NR169" s="48">
        <f t="shared" si="725"/>
        <v>0</v>
      </c>
      <c r="NS169" s="48">
        <f t="shared" si="725"/>
        <v>0</v>
      </c>
      <c r="NT169" s="48">
        <f t="shared" si="725"/>
        <v>0</v>
      </c>
      <c r="NU169" s="48">
        <f t="shared" si="725"/>
        <v>0</v>
      </c>
      <c r="NV169" s="48">
        <f t="shared" si="725"/>
        <v>0</v>
      </c>
      <c r="NW169" s="48">
        <f t="shared" si="725"/>
        <v>0</v>
      </c>
      <c r="NX169" s="48">
        <f t="shared" si="725"/>
        <v>0</v>
      </c>
      <c r="NY169" s="48">
        <f t="shared" si="726"/>
        <v>0</v>
      </c>
      <c r="NZ169" s="48">
        <f t="shared" si="726"/>
        <v>0</v>
      </c>
      <c r="OA169" s="48">
        <f t="shared" si="726"/>
        <v>0</v>
      </c>
      <c r="OB169" s="48">
        <f t="shared" si="726"/>
        <v>0</v>
      </c>
      <c r="OC169" s="48">
        <f t="shared" si="726"/>
        <v>0</v>
      </c>
      <c r="OD169" s="48">
        <f t="shared" si="726"/>
        <v>0</v>
      </c>
      <c r="OE169" s="48">
        <f t="shared" si="726"/>
        <v>4.4751983576649488E-5</v>
      </c>
      <c r="OF169" s="48">
        <f t="shared" si="726"/>
        <v>1.1151658490373781E-4</v>
      </c>
      <c r="OG169" s="48">
        <f t="shared" si="726"/>
        <v>2.5595687974807398E-4</v>
      </c>
      <c r="OH169" s="48">
        <f t="shared" si="726"/>
        <v>5.8604981628922268E-4</v>
      </c>
      <c r="OI169" s="48">
        <f t="shared" si="727"/>
        <v>1.3658629589843377E-3</v>
      </c>
      <c r="OJ169" s="48">
        <f t="shared" si="727"/>
        <v>3.2093238342923826E-3</v>
      </c>
      <c r="OK169" s="48">
        <f t="shared" si="727"/>
        <v>7.8504339864859992E-3</v>
      </c>
      <c r="OL169" s="48">
        <f t="shared" si="727"/>
        <v>1.2976985830460603E-2</v>
      </c>
      <c r="OM169" s="48">
        <f t="shared" si="727"/>
        <v>6.7154609757989992E-3</v>
      </c>
      <c r="ON169" s="48">
        <f t="shared" si="727"/>
        <v>0</v>
      </c>
      <c r="OO169" s="48">
        <f t="shared" si="727"/>
        <v>0</v>
      </c>
      <c r="OP169" s="48">
        <f t="shared" si="727"/>
        <v>0</v>
      </c>
      <c r="OQ169" s="48">
        <f t="shared" si="727"/>
        <v>0</v>
      </c>
      <c r="OR169" s="48">
        <f t="shared" si="727"/>
        <v>0</v>
      </c>
      <c r="OS169" s="48">
        <f t="shared" si="728"/>
        <v>0</v>
      </c>
      <c r="OT169" s="48">
        <f t="shared" si="728"/>
        <v>0</v>
      </c>
      <c r="OU169" s="48">
        <f t="shared" si="728"/>
        <v>0</v>
      </c>
      <c r="OV169" s="48">
        <f t="shared" si="728"/>
        <v>0</v>
      </c>
      <c r="OW169" s="48">
        <f t="shared" si="728"/>
        <v>0</v>
      </c>
      <c r="OX169" s="48">
        <f t="shared" si="728"/>
        <v>0</v>
      </c>
      <c r="OY169" s="48">
        <f t="shared" si="728"/>
        <v>0</v>
      </c>
      <c r="OZ169" s="48">
        <f t="shared" si="728"/>
        <v>0</v>
      </c>
      <c r="PA169" s="48">
        <f t="shared" si="728"/>
        <v>0</v>
      </c>
      <c r="PB169" s="48">
        <f t="shared" si="728"/>
        <v>0</v>
      </c>
      <c r="PC169" s="48">
        <f t="shared" si="729"/>
        <v>0</v>
      </c>
      <c r="PD169" s="48">
        <f t="shared" si="729"/>
        <v>0</v>
      </c>
      <c r="PE169" s="48">
        <f t="shared" si="729"/>
        <v>0</v>
      </c>
      <c r="PF169" s="48">
        <f t="shared" si="729"/>
        <v>0</v>
      </c>
      <c r="PG169" s="48">
        <f t="shared" si="729"/>
        <v>0</v>
      </c>
      <c r="PH169" s="48">
        <f t="shared" si="729"/>
        <v>0</v>
      </c>
      <c r="PI169" s="48">
        <f t="shared" si="729"/>
        <v>0</v>
      </c>
      <c r="PJ169" s="48">
        <f t="shared" si="729"/>
        <v>0</v>
      </c>
      <c r="PK169" s="48">
        <f t="shared" si="729"/>
        <v>0</v>
      </c>
      <c r="PL169" s="48">
        <f t="shared" si="729"/>
        <v>0</v>
      </c>
      <c r="PM169" s="48">
        <f t="shared" si="729"/>
        <v>0</v>
      </c>
      <c r="PN169" s="48">
        <f t="shared" si="729"/>
        <v>0</v>
      </c>
    </row>
    <row r="170" spans="1:430" x14ac:dyDescent="0.3">
      <c r="A170" s="67">
        <f>A169+Escenario1!$D$15</f>
        <v>220</v>
      </c>
      <c r="B170" s="20">
        <f>IF(HX47&lt;0,0,Escenario1!HX47)</f>
        <v>0.12109446630479295</v>
      </c>
      <c r="C170" s="20">
        <f t="shared" si="558"/>
        <v>0.70361354814428789</v>
      </c>
      <c r="D170" s="20">
        <f t="shared" si="552"/>
        <v>3.6328339891437883E-2</v>
      </c>
      <c r="E170" s="20">
        <f>ROUND(IF($A170=0,0,$D170+E169-IF($A169=0,0,L169*($A170-$A169)*0.06)),4)</f>
        <v>3.6299999999999999E-2</v>
      </c>
      <c r="F170" s="11" cm="1">
        <f t="array" ref="F170">INDEX($A$71:$A$75,MATCH(E170,$B$71:$B$75,1))+(E170-INDEX($B$71:$B$75,MATCH(E170,$B$71:$B$75,1)))*(INDEX($A$71:$A$75,MATCH(E170,$B$71:$B$75,1)+IF(E170&gt;MAX($B$71:$B$75),0,1))-INDEX($A$71:$A$75,MATCH(E170,$B$71:$B$75,1)+IF(E170&gt;MAX($B$71:$B$75),1,0)))/(INDEX($B$71:$B$75,MATCH(E170,$B$71:$B$75,1)+IF(E170&gt;MAX($B$71:$B$75),0,1))-INDEX($B$71:$B$75,MATCH(E170,$B$71:$B$75,1)+IF(E170&gt;MAX($B$71:$B$75),-1,0)))</f>
        <v>3.6299999999999999E-4</v>
      </c>
      <c r="G170" s="59">
        <f t="shared" si="553"/>
        <v>0.96936775697111655</v>
      </c>
      <c r="H170" s="59">
        <f t="shared" si="554"/>
        <v>0</v>
      </c>
      <c r="I170" s="59">
        <f t="shared" si="555"/>
        <v>0</v>
      </c>
      <c r="J170" s="20">
        <f t="shared" si="556"/>
        <v>0.12100000000000001</v>
      </c>
      <c r="K170" s="20">
        <f>IF(OR($H$79&lt;=0,F170-$H$79&lt;=0),0,2/3*(0.602+0.0832*(F170-$H$79)/$H$79)*$I$79*SQRT(2*9.81)*(F170-$H$79+0.0012)^(3/2))*1000</f>
        <v>0</v>
      </c>
      <c r="L170" s="20">
        <f>IF((G170+H170+I170+K170)*($A171-$A170)*0.06&gt;E170,E170/($A171-$A170)/0.06,G170+H170+I170+K170)</f>
        <v>0.12100000000000001</v>
      </c>
      <c r="M170" s="20">
        <f>IF(COUNT($A$126:$A170)&lt;MATCH($E$84,L$126:L$585,0),"",ROUND(L170,2))</f>
        <v>0.12</v>
      </c>
      <c r="N170" s="20">
        <f>IF($A170=0,0,$D170+N169-IF($A169=0,0,R169*($A170-$A169)*0.06))</f>
        <v>196.13633017850134</v>
      </c>
      <c r="O170" s="11" cm="1">
        <f t="array" ref="O170">INDEX($A$71:$A$75,MATCH(N170,$B$71:$B$75,1))+(N170-INDEX($B$71:$B$75,MATCH(N170,$B$71:$B$75,1)))*(INDEX($A$71:$A$75,MATCH(N170,$B$71:$B$75,1)+1)-INDEX($A$71:$A$75,MATCH(N170,$B$71:$B$75,1)))/(INDEX($B$71:$B$75,MATCH(N170,$B$71:$B$75,1)+1)-INDEX($B$71:$B$75,MATCH(N170,$B$71:$B$75,1)))</f>
        <v>1.9613633017850134</v>
      </c>
      <c r="P170" s="20" cm="1">
        <f t="array" ref="P170">INDEX(Curva_vortex[Caudal (L/s)],MATCH(O170,Curva_vortex[Altura lamina de agua H (m)],1))+(O170-INDEX(Curva_vortex[Altura lamina de agua H (m)],MATCH(O170,Curva_vortex[Altura lamina de agua H (m)],1)))*(INDEX(Curva_vortex[Caudal (L/s)],MATCH(O170,Curva_vortex[Altura lamina de agua H (m)],1)+IF(O170&gt;MAX(Curva_vortex[Altura lamina de agua H (m)]),0,1))-INDEX(Curva_vortex[Caudal (L/s)],MATCH(O170,Curva_vortex[Altura lamina de agua H (m)],1)+IF(O170&gt;MAX(Curva_vortex[Altura lamina de agua H (m)]),-1,0)))/(INDEX(Curva_vortex[Altura lamina de agua H (m)],MATCH(O170,Curva_vortex[Altura lamina de agua H (m)],1)+IF(O170&gt;MAX(Curva_vortex[Altura lamina de agua H (m)]),0,1))-INDEX(Curva_vortex[Altura lamina de agua H (m)],MATCH(O170,Curva_vortex[Altura lamina de agua H (m)],1)+IF(O170&gt;MAX(Curva_vortex[Altura lamina de agua H (m)]),-1,0)))</f>
        <v>19.613633017850134</v>
      </c>
      <c r="Q170" s="20">
        <f t="shared" si="557"/>
        <v>0</v>
      </c>
      <c r="R170" s="20" cm="1">
        <f t="array" ref="R170">INDEX(Curva_vortex[Caudal (L/s)],MATCH(O170,Curva_vortex[Altura lamina de agua H (m)],1))+(O170-INDEX(Curva_vortex[Altura lamina de agua H (m)],MATCH(O170,Curva_vortex[Altura lamina de agua H (m)],1)))*(INDEX(Curva_vortex[Caudal (L/s)],MATCH(O170,Curva_vortex[Altura lamina de agua H (m)],1)+IF(O170&gt;MAX(Curva_vortex[Altura lamina de agua H (m)]),0,1))-INDEX(Curva_vortex[Caudal (L/s)],MATCH(O170,Curva_vortex[Altura lamina de agua H (m)],1)+IF(O170&gt;MAX(Curva_vortex[Altura lamina de agua H (m)]),-1,0)))/(INDEX(Curva_vortex[Altura lamina de agua H (m)],MATCH(O170,Curva_vortex[Altura lamina de agua H (m)],1)+IF(O170&gt;MAX(Curva_vortex[Altura lamina de agua H (m)]),0,1))-INDEX(Curva_vortex[Altura lamina de agua H (m)],MATCH(O170,Curva_vortex[Altura lamina de agua H (m)],1)+IF(O170&gt;MAX(Curva_vortex[Altura lamina de agua H (m)]),-1,0)))+Q170</f>
        <v>19.613633017850134</v>
      </c>
      <c r="S170" s="20">
        <f>IF(COUNT($A$126:$A170)&lt;MATCH($E$117,R$126:R$585,0),"",ROUND(R170,2))</f>
        <v>19.61</v>
      </c>
      <c r="W170" s="46">
        <v>167</v>
      </c>
      <c r="X170" s="49">
        <f t="shared" si="564"/>
        <v>835</v>
      </c>
      <c r="Y170" s="52" t="str">
        <f t="shared" si="686"/>
        <v/>
      </c>
      <c r="Z170" s="63">
        <f t="shared" si="687"/>
        <v>0</v>
      </c>
      <c r="AA170" s="50">
        <f t="shared" si="608"/>
        <v>0</v>
      </c>
      <c r="AB170" s="50">
        <v>0</v>
      </c>
      <c r="AC170" s="62">
        <f t="shared" si="691"/>
        <v>211.7758949671387</v>
      </c>
      <c r="AD170" s="53"/>
      <c r="AE170" s="46">
        <v>168</v>
      </c>
      <c r="AF170" s="51">
        <f t="shared" si="688"/>
        <v>0</v>
      </c>
      <c r="AG170" s="51">
        <f t="shared" si="692"/>
        <v>0</v>
      </c>
      <c r="AH170" s="51">
        <f t="shared" si="692"/>
        <v>0</v>
      </c>
      <c r="AI170" s="51">
        <f t="shared" si="692"/>
        <v>0</v>
      </c>
      <c r="AJ170" s="51">
        <f t="shared" si="692"/>
        <v>0</v>
      </c>
      <c r="AK170" s="51">
        <f t="shared" si="692"/>
        <v>0</v>
      </c>
      <c r="AL170" s="51">
        <f t="shared" si="692"/>
        <v>0</v>
      </c>
      <c r="AM170" s="51">
        <f t="shared" si="692"/>
        <v>0</v>
      </c>
      <c r="AN170" s="51">
        <f t="shared" si="692"/>
        <v>0</v>
      </c>
      <c r="AO170" s="51">
        <f t="shared" si="692"/>
        <v>0</v>
      </c>
      <c r="AP170" s="51">
        <f t="shared" si="692"/>
        <v>0</v>
      </c>
      <c r="AQ170" s="51">
        <f t="shared" si="693"/>
        <v>0</v>
      </c>
      <c r="AR170" s="51">
        <f t="shared" si="693"/>
        <v>0</v>
      </c>
      <c r="AS170" s="51">
        <f t="shared" si="693"/>
        <v>0</v>
      </c>
      <c r="AT170" s="51">
        <f t="shared" si="693"/>
        <v>0</v>
      </c>
      <c r="AU170" s="51">
        <f t="shared" si="693"/>
        <v>0</v>
      </c>
      <c r="AV170" s="51">
        <f t="shared" si="693"/>
        <v>0</v>
      </c>
      <c r="AW170" s="51">
        <f t="shared" si="693"/>
        <v>0</v>
      </c>
      <c r="AX170" s="51">
        <f t="shared" si="693"/>
        <v>0</v>
      </c>
      <c r="AY170" s="51">
        <f t="shared" si="693"/>
        <v>0</v>
      </c>
      <c r="AZ170" s="51">
        <f t="shared" si="693"/>
        <v>0</v>
      </c>
      <c r="BA170" s="51">
        <f t="shared" si="694"/>
        <v>0</v>
      </c>
      <c r="BB170" s="51">
        <f t="shared" si="694"/>
        <v>0</v>
      </c>
      <c r="BC170" s="51">
        <f t="shared" si="694"/>
        <v>0</v>
      </c>
      <c r="BD170" s="51">
        <f t="shared" si="694"/>
        <v>0</v>
      </c>
      <c r="BE170" s="51">
        <f t="shared" si="694"/>
        <v>0</v>
      </c>
      <c r="BF170" s="51">
        <f t="shared" si="694"/>
        <v>0</v>
      </c>
      <c r="BG170" s="51">
        <f t="shared" si="694"/>
        <v>0</v>
      </c>
      <c r="BH170" s="51">
        <f t="shared" si="694"/>
        <v>0</v>
      </c>
      <c r="BI170" s="51">
        <f t="shared" si="694"/>
        <v>0</v>
      </c>
      <c r="BJ170" s="51">
        <f t="shared" si="694"/>
        <v>0</v>
      </c>
      <c r="BK170" s="51">
        <f t="shared" si="695"/>
        <v>0</v>
      </c>
      <c r="BL170" s="51">
        <f t="shared" si="695"/>
        <v>0</v>
      </c>
      <c r="BM170" s="51">
        <f t="shared" si="695"/>
        <v>0</v>
      </c>
      <c r="BN170" s="51">
        <f t="shared" si="695"/>
        <v>0</v>
      </c>
      <c r="BO170" s="51">
        <f t="shared" si="695"/>
        <v>0</v>
      </c>
      <c r="BP170" s="51">
        <f t="shared" si="695"/>
        <v>0</v>
      </c>
      <c r="BQ170" s="51">
        <f t="shared" si="695"/>
        <v>0</v>
      </c>
      <c r="BR170" s="51">
        <f t="shared" si="695"/>
        <v>0</v>
      </c>
      <c r="BS170" s="51">
        <f t="shared" si="695"/>
        <v>0</v>
      </c>
      <c r="BT170" s="51">
        <f t="shared" si="695"/>
        <v>0</v>
      </c>
      <c r="BU170" s="51">
        <f t="shared" si="696"/>
        <v>0</v>
      </c>
      <c r="BV170" s="51">
        <f t="shared" si="696"/>
        <v>0</v>
      </c>
      <c r="BW170" s="51">
        <f t="shared" si="696"/>
        <v>0</v>
      </c>
      <c r="BX170" s="51">
        <f t="shared" si="696"/>
        <v>0</v>
      </c>
      <c r="BY170" s="51">
        <f t="shared" si="696"/>
        <v>0</v>
      </c>
      <c r="BZ170" s="51">
        <f t="shared" si="696"/>
        <v>0</v>
      </c>
      <c r="CA170" s="51">
        <f t="shared" si="696"/>
        <v>0</v>
      </c>
      <c r="CB170" s="51">
        <f t="shared" si="696"/>
        <v>0</v>
      </c>
      <c r="CC170" s="51">
        <f t="shared" si="696"/>
        <v>0</v>
      </c>
      <c r="CD170" s="51">
        <f t="shared" si="696"/>
        <v>0</v>
      </c>
      <c r="CE170" s="51">
        <f t="shared" si="697"/>
        <v>0</v>
      </c>
      <c r="CF170" s="51">
        <f t="shared" si="697"/>
        <v>0</v>
      </c>
      <c r="CG170" s="51">
        <f t="shared" si="697"/>
        <v>0</v>
      </c>
      <c r="CH170" s="51">
        <f t="shared" si="697"/>
        <v>0</v>
      </c>
      <c r="CI170" s="51">
        <f t="shared" si="697"/>
        <v>0</v>
      </c>
      <c r="CJ170" s="51">
        <f t="shared" si="697"/>
        <v>0</v>
      </c>
      <c r="CK170" s="51">
        <f t="shared" si="697"/>
        <v>0</v>
      </c>
      <c r="CL170" s="51">
        <f t="shared" si="697"/>
        <v>0</v>
      </c>
      <c r="CM170" s="51">
        <f t="shared" si="697"/>
        <v>0</v>
      </c>
      <c r="CN170" s="51">
        <f t="shared" si="697"/>
        <v>0</v>
      </c>
      <c r="CO170" s="51">
        <f t="shared" si="698"/>
        <v>0</v>
      </c>
      <c r="CP170" s="51">
        <f t="shared" si="698"/>
        <v>0</v>
      </c>
      <c r="CQ170" s="51">
        <f t="shared" si="698"/>
        <v>0</v>
      </c>
      <c r="CR170" s="51">
        <f t="shared" si="698"/>
        <v>0</v>
      </c>
      <c r="CS170" s="51">
        <f t="shared" si="698"/>
        <v>0</v>
      </c>
      <c r="CT170" s="51">
        <f t="shared" si="698"/>
        <v>0</v>
      </c>
      <c r="CU170" s="51">
        <f t="shared" si="698"/>
        <v>0</v>
      </c>
      <c r="CV170" s="51">
        <f t="shared" si="698"/>
        <v>0</v>
      </c>
      <c r="CW170" s="51">
        <f t="shared" si="698"/>
        <v>0</v>
      </c>
      <c r="CX170" s="51">
        <f t="shared" si="698"/>
        <v>0</v>
      </c>
      <c r="CY170" s="51">
        <f t="shared" si="699"/>
        <v>0</v>
      </c>
      <c r="CZ170" s="51">
        <f t="shared" si="699"/>
        <v>0</v>
      </c>
      <c r="DA170" s="51">
        <f t="shared" si="699"/>
        <v>0</v>
      </c>
      <c r="DB170" s="51">
        <f t="shared" si="699"/>
        <v>0</v>
      </c>
      <c r="DC170" s="51">
        <f t="shared" si="699"/>
        <v>0</v>
      </c>
      <c r="DD170" s="51">
        <f t="shared" si="699"/>
        <v>0</v>
      </c>
      <c r="DE170" s="51">
        <f t="shared" si="699"/>
        <v>0</v>
      </c>
      <c r="DF170" s="51">
        <f t="shared" si="699"/>
        <v>0</v>
      </c>
      <c r="DG170" s="51">
        <f t="shared" si="699"/>
        <v>0</v>
      </c>
      <c r="DH170" s="51">
        <f t="shared" si="699"/>
        <v>0</v>
      </c>
      <c r="DI170" s="51">
        <f t="shared" si="700"/>
        <v>0</v>
      </c>
      <c r="DJ170" s="51">
        <f t="shared" si="700"/>
        <v>0</v>
      </c>
      <c r="DK170" s="51">
        <f t="shared" si="700"/>
        <v>0</v>
      </c>
      <c r="DL170" s="51">
        <f t="shared" si="700"/>
        <v>0</v>
      </c>
      <c r="DM170" s="51">
        <f t="shared" si="700"/>
        <v>0</v>
      </c>
      <c r="DN170" s="51">
        <f t="shared" si="700"/>
        <v>0</v>
      </c>
      <c r="DO170" s="51">
        <f t="shared" si="700"/>
        <v>0</v>
      </c>
      <c r="DP170" s="51">
        <f t="shared" si="700"/>
        <v>0</v>
      </c>
      <c r="DQ170" s="51">
        <f t="shared" si="700"/>
        <v>0</v>
      </c>
      <c r="DR170" s="51">
        <f t="shared" si="700"/>
        <v>0</v>
      </c>
      <c r="DS170" s="51">
        <f t="shared" si="701"/>
        <v>0</v>
      </c>
      <c r="DT170" s="51">
        <f t="shared" si="701"/>
        <v>0</v>
      </c>
      <c r="DU170" s="51">
        <f t="shared" si="701"/>
        <v>0</v>
      </c>
      <c r="DV170" s="51">
        <f t="shared" si="701"/>
        <v>0</v>
      </c>
      <c r="DW170" s="51">
        <f t="shared" si="701"/>
        <v>0</v>
      </c>
      <c r="DX170" s="51">
        <f t="shared" si="701"/>
        <v>0</v>
      </c>
      <c r="DY170" s="51">
        <f t="shared" si="701"/>
        <v>0</v>
      </c>
      <c r="DZ170" s="51">
        <f t="shared" si="701"/>
        <v>0</v>
      </c>
      <c r="EA170" s="51">
        <f t="shared" si="701"/>
        <v>0</v>
      </c>
      <c r="EB170" s="51">
        <f t="shared" si="701"/>
        <v>0</v>
      </c>
      <c r="EC170" s="51">
        <f t="shared" si="702"/>
        <v>0</v>
      </c>
      <c r="ED170" s="51">
        <f t="shared" si="702"/>
        <v>0</v>
      </c>
      <c r="EE170" s="51">
        <f t="shared" si="702"/>
        <v>0</v>
      </c>
      <c r="EF170" s="51">
        <f t="shared" si="702"/>
        <v>0</v>
      </c>
      <c r="EG170" s="51">
        <f t="shared" si="702"/>
        <v>0</v>
      </c>
      <c r="EH170" s="51">
        <f t="shared" si="702"/>
        <v>0</v>
      </c>
      <c r="EI170" s="51">
        <f t="shared" si="702"/>
        <v>0</v>
      </c>
      <c r="EJ170" s="51">
        <f t="shared" si="702"/>
        <v>0</v>
      </c>
      <c r="EK170" s="51">
        <f t="shared" si="702"/>
        <v>0</v>
      </c>
      <c r="EL170" s="51">
        <f t="shared" si="702"/>
        <v>0</v>
      </c>
      <c r="EM170" s="51">
        <f t="shared" si="703"/>
        <v>0</v>
      </c>
      <c r="EN170" s="51">
        <f t="shared" si="703"/>
        <v>0</v>
      </c>
      <c r="EO170" s="51">
        <f t="shared" si="703"/>
        <v>0</v>
      </c>
      <c r="EP170" s="51">
        <f t="shared" si="703"/>
        <v>0</v>
      </c>
      <c r="EQ170" s="51">
        <f t="shared" si="703"/>
        <v>0</v>
      </c>
      <c r="ER170" s="51">
        <f t="shared" si="703"/>
        <v>0</v>
      </c>
      <c r="ES170" s="51">
        <f t="shared" si="703"/>
        <v>0</v>
      </c>
      <c r="ET170" s="51">
        <f t="shared" si="703"/>
        <v>0</v>
      </c>
      <c r="EU170" s="51">
        <f t="shared" si="703"/>
        <v>0</v>
      </c>
      <c r="EV170" s="51">
        <f t="shared" si="703"/>
        <v>0</v>
      </c>
      <c r="EW170" s="51">
        <f t="shared" si="704"/>
        <v>0</v>
      </c>
      <c r="EX170" s="51">
        <f t="shared" si="704"/>
        <v>0</v>
      </c>
      <c r="EY170" s="51">
        <f t="shared" si="704"/>
        <v>0</v>
      </c>
      <c r="EZ170" s="51">
        <f t="shared" si="704"/>
        <v>0</v>
      </c>
      <c r="FA170" s="51">
        <f t="shared" si="704"/>
        <v>0</v>
      </c>
      <c r="FB170" s="51">
        <f t="shared" si="704"/>
        <v>0</v>
      </c>
      <c r="FC170" s="51">
        <f t="shared" si="704"/>
        <v>0</v>
      </c>
      <c r="FD170" s="51">
        <f t="shared" si="704"/>
        <v>0</v>
      </c>
      <c r="FE170" s="51">
        <f t="shared" si="704"/>
        <v>0</v>
      </c>
      <c r="FF170" s="51">
        <f t="shared" si="704"/>
        <v>0</v>
      </c>
      <c r="FG170" s="51">
        <f t="shared" si="705"/>
        <v>0</v>
      </c>
      <c r="FH170" s="51">
        <f t="shared" si="705"/>
        <v>0</v>
      </c>
      <c r="FI170" s="51">
        <f t="shared" si="705"/>
        <v>0</v>
      </c>
      <c r="FJ170" s="51">
        <f t="shared" si="705"/>
        <v>0</v>
      </c>
      <c r="FK170" s="51">
        <f t="shared" si="705"/>
        <v>0</v>
      </c>
      <c r="FL170" s="51">
        <f t="shared" si="705"/>
        <v>0</v>
      </c>
      <c r="FM170" s="51">
        <f t="shared" si="705"/>
        <v>0</v>
      </c>
      <c r="FN170" s="51">
        <f t="shared" si="705"/>
        <v>0</v>
      </c>
      <c r="FO170" s="51">
        <f t="shared" si="705"/>
        <v>0</v>
      </c>
      <c r="FP170" s="51">
        <f t="shared" si="705"/>
        <v>0</v>
      </c>
      <c r="FQ170" s="51">
        <f t="shared" si="706"/>
        <v>0</v>
      </c>
      <c r="FR170" s="51">
        <f t="shared" si="706"/>
        <v>0</v>
      </c>
      <c r="FS170" s="51">
        <f t="shared" si="706"/>
        <v>0</v>
      </c>
      <c r="FT170" s="51">
        <f t="shared" si="706"/>
        <v>0</v>
      </c>
      <c r="FU170" s="51">
        <f t="shared" si="706"/>
        <v>0</v>
      </c>
      <c r="FV170" s="51">
        <f t="shared" si="706"/>
        <v>0</v>
      </c>
      <c r="FW170" s="51">
        <f t="shared" si="706"/>
        <v>1.4372901692793086E-5</v>
      </c>
      <c r="FX170" s="51">
        <f t="shared" si="706"/>
        <v>2.7857067307628778E-5</v>
      </c>
      <c r="FY170" s="51">
        <f t="shared" si="706"/>
        <v>4.1075027703360157E-5</v>
      </c>
      <c r="FZ170" s="51">
        <f t="shared" si="706"/>
        <v>5.9699549011322866E-5</v>
      </c>
      <c r="GA170" s="51">
        <f t="shared" si="707"/>
        <v>8.7540741517313391E-5</v>
      </c>
      <c r="GB170" s="51">
        <f t="shared" si="707"/>
        <v>1.2837388479443857E-4</v>
      </c>
      <c r="GC170" s="51">
        <f t="shared" si="707"/>
        <v>1.8776725283595457E-4</v>
      </c>
      <c r="GD170" s="51">
        <f t="shared" si="707"/>
        <v>2.7490993918839258E-4</v>
      </c>
      <c r="GE170" s="51">
        <f t="shared" si="707"/>
        <v>4.0443968208431289E-4</v>
      </c>
      <c r="GF170" s="51">
        <f t="shared" si="707"/>
        <v>5.9827068957529241E-4</v>
      </c>
      <c r="GG170" s="51">
        <f t="shared" si="707"/>
        <v>8.8742146466493359E-4</v>
      </c>
      <c r="GH170" s="51">
        <f t="shared" si="707"/>
        <v>1.3138426304416823E-3</v>
      </c>
      <c r="GI170" s="51">
        <f t="shared" si="707"/>
        <v>1.9322447552118155E-3</v>
      </c>
      <c r="GJ170" s="51">
        <f t="shared" si="707"/>
        <v>2.9578823769679957E-3</v>
      </c>
      <c r="GK170" s="51">
        <f t="shared" si="708"/>
        <v>4.3725776573519236E-3</v>
      </c>
      <c r="GL170" s="51">
        <f t="shared" si="708"/>
        <v>5.6037913669719245E-3</v>
      </c>
      <c r="GM170" s="51">
        <f t="shared" si="708"/>
        <v>6.0067150249743864E-3</v>
      </c>
      <c r="GN170" s="51">
        <f t="shared" si="708"/>
        <v>5.0334268353983951E-3</v>
      </c>
      <c r="GO170" s="51">
        <f t="shared" si="708"/>
        <v>2.648818732339102E-3</v>
      </c>
      <c r="GP170" s="51">
        <f t="shared" si="708"/>
        <v>7.6072713075802073E-4</v>
      </c>
      <c r="GQ170" s="51">
        <f t="shared" si="708"/>
        <v>0</v>
      </c>
      <c r="GR170" s="51">
        <f t="shared" si="708"/>
        <v>0</v>
      </c>
      <c r="GS170" s="51">
        <f t="shared" si="708"/>
        <v>0</v>
      </c>
      <c r="GT170" s="51">
        <f t="shared" si="708"/>
        <v>0</v>
      </c>
      <c r="GU170" s="51">
        <f t="shared" si="709"/>
        <v>0</v>
      </c>
      <c r="GV170" s="51">
        <f t="shared" si="709"/>
        <v>0</v>
      </c>
      <c r="GW170" s="51">
        <f t="shared" si="709"/>
        <v>0</v>
      </c>
      <c r="GX170" s="51">
        <f t="shared" si="709"/>
        <v>0</v>
      </c>
      <c r="GY170" s="51">
        <f t="shared" si="709"/>
        <v>0</v>
      </c>
      <c r="GZ170" s="51">
        <f t="shared" si="709"/>
        <v>0</v>
      </c>
      <c r="HA170" s="51">
        <f t="shared" si="709"/>
        <v>0</v>
      </c>
      <c r="HB170" s="51">
        <f t="shared" si="709"/>
        <v>0</v>
      </c>
      <c r="HC170" s="51">
        <f t="shared" si="709"/>
        <v>0</v>
      </c>
      <c r="HD170" s="51">
        <f t="shared" si="709"/>
        <v>0</v>
      </c>
      <c r="HE170" s="51">
        <f t="shared" si="710"/>
        <v>0</v>
      </c>
      <c r="HF170" s="51">
        <f t="shared" si="710"/>
        <v>0</v>
      </c>
      <c r="HG170" s="51">
        <f t="shared" si="710"/>
        <v>0</v>
      </c>
      <c r="HH170" s="51">
        <f t="shared" si="710"/>
        <v>0</v>
      </c>
      <c r="HI170" s="51">
        <f t="shared" si="710"/>
        <v>0</v>
      </c>
      <c r="HJ170" s="51">
        <f t="shared" si="710"/>
        <v>0</v>
      </c>
      <c r="HK170" s="51">
        <f t="shared" si="710"/>
        <v>0</v>
      </c>
      <c r="HL170" s="51">
        <f t="shared" si="710"/>
        <v>0</v>
      </c>
      <c r="HM170" s="51">
        <f t="shared" si="710"/>
        <v>0</v>
      </c>
      <c r="HN170" s="51">
        <f t="shared" si="710"/>
        <v>0</v>
      </c>
      <c r="HO170" s="51">
        <f t="shared" si="710"/>
        <v>0</v>
      </c>
      <c r="HP170" s="51">
        <f t="shared" si="710"/>
        <v>0</v>
      </c>
      <c r="HR170" s="46">
        <v>167</v>
      </c>
      <c r="HS170" s="49">
        <f t="shared" si="566"/>
        <v>835</v>
      </c>
      <c r="HT170" s="52" t="str">
        <f t="shared" si="567"/>
        <v/>
      </c>
      <c r="HU170" s="63">
        <f t="shared" si="568"/>
        <v>0</v>
      </c>
      <c r="HV170" s="50">
        <f t="shared" si="609"/>
        <v>0</v>
      </c>
      <c r="HW170" s="50" t="str">
        <f t="shared" si="689"/>
        <v>13:55</v>
      </c>
      <c r="HX170" s="50">
        <v>0</v>
      </c>
      <c r="HY170" s="62">
        <f>HY169+HX170*Escenario1!$D$15*0.06</f>
        <v>468.72665229745769</v>
      </c>
      <c r="HZ170" s="50">
        <f t="shared" si="569"/>
        <v>0</v>
      </c>
      <c r="IA170" s="64">
        <f>IA169+HZ170*Escenario1!$D$15*0.06</f>
        <v>258.16395932323189</v>
      </c>
      <c r="IB170" s="54"/>
      <c r="IC170" s="47">
        <v>168</v>
      </c>
      <c r="ID170" s="48">
        <f t="shared" si="690"/>
        <v>0</v>
      </c>
      <c r="IE170" s="48">
        <f t="shared" si="711"/>
        <v>0</v>
      </c>
      <c r="IF170" s="48">
        <f t="shared" si="711"/>
        <v>0</v>
      </c>
      <c r="IG170" s="48">
        <f t="shared" si="711"/>
        <v>0</v>
      </c>
      <c r="IH170" s="48">
        <f t="shared" si="711"/>
        <v>0</v>
      </c>
      <c r="II170" s="48">
        <f t="shared" si="711"/>
        <v>0</v>
      </c>
      <c r="IJ170" s="48">
        <f t="shared" si="711"/>
        <v>0</v>
      </c>
      <c r="IK170" s="48">
        <f t="shared" si="711"/>
        <v>0</v>
      </c>
      <c r="IL170" s="48">
        <f t="shared" si="711"/>
        <v>0</v>
      </c>
      <c r="IM170" s="48">
        <f t="shared" si="711"/>
        <v>0</v>
      </c>
      <c r="IN170" s="48">
        <f t="shared" si="711"/>
        <v>0</v>
      </c>
      <c r="IO170" s="48">
        <f t="shared" si="712"/>
        <v>0</v>
      </c>
      <c r="IP170" s="48">
        <f t="shared" si="712"/>
        <v>0</v>
      </c>
      <c r="IQ170" s="48">
        <f t="shared" si="712"/>
        <v>0</v>
      </c>
      <c r="IR170" s="48">
        <f t="shared" si="712"/>
        <v>0</v>
      </c>
      <c r="IS170" s="48">
        <f t="shared" si="712"/>
        <v>0</v>
      </c>
      <c r="IT170" s="48">
        <f t="shared" si="712"/>
        <v>0</v>
      </c>
      <c r="IU170" s="48">
        <f t="shared" si="712"/>
        <v>0</v>
      </c>
      <c r="IV170" s="48">
        <f t="shared" si="712"/>
        <v>0</v>
      </c>
      <c r="IW170" s="48">
        <f t="shared" si="712"/>
        <v>0</v>
      </c>
      <c r="IX170" s="48">
        <f t="shared" si="712"/>
        <v>0</v>
      </c>
      <c r="IY170" s="48">
        <f t="shared" si="713"/>
        <v>0</v>
      </c>
      <c r="IZ170" s="48">
        <f t="shared" si="713"/>
        <v>0</v>
      </c>
      <c r="JA170" s="48">
        <f t="shared" si="713"/>
        <v>0</v>
      </c>
      <c r="JB170" s="48">
        <f t="shared" si="713"/>
        <v>0</v>
      </c>
      <c r="JC170" s="48">
        <f t="shared" si="713"/>
        <v>0</v>
      </c>
      <c r="JD170" s="48">
        <f t="shared" si="713"/>
        <v>0</v>
      </c>
      <c r="JE170" s="48">
        <f t="shared" si="713"/>
        <v>0</v>
      </c>
      <c r="JF170" s="48">
        <f t="shared" si="713"/>
        <v>0</v>
      </c>
      <c r="JG170" s="48">
        <f t="shared" si="713"/>
        <v>0</v>
      </c>
      <c r="JH170" s="48">
        <f t="shared" si="713"/>
        <v>0</v>
      </c>
      <c r="JI170" s="48">
        <f t="shared" si="714"/>
        <v>0</v>
      </c>
      <c r="JJ170" s="48">
        <f t="shared" si="714"/>
        <v>0</v>
      </c>
      <c r="JK170" s="48">
        <f t="shared" si="714"/>
        <v>0</v>
      </c>
      <c r="JL170" s="48">
        <f t="shared" si="714"/>
        <v>0</v>
      </c>
      <c r="JM170" s="48">
        <f t="shared" si="714"/>
        <v>0</v>
      </c>
      <c r="JN170" s="48">
        <f t="shared" si="714"/>
        <v>0</v>
      </c>
      <c r="JO170" s="48">
        <f t="shared" si="714"/>
        <v>0</v>
      </c>
      <c r="JP170" s="48">
        <f t="shared" si="714"/>
        <v>0</v>
      </c>
      <c r="JQ170" s="48">
        <f t="shared" si="714"/>
        <v>0</v>
      </c>
      <c r="JR170" s="48">
        <f t="shared" si="714"/>
        <v>0</v>
      </c>
      <c r="JS170" s="48">
        <f t="shared" si="715"/>
        <v>0</v>
      </c>
      <c r="JT170" s="48">
        <f t="shared" si="715"/>
        <v>0</v>
      </c>
      <c r="JU170" s="48">
        <f t="shared" si="715"/>
        <v>0</v>
      </c>
      <c r="JV170" s="48">
        <f t="shared" si="715"/>
        <v>0</v>
      </c>
      <c r="JW170" s="48">
        <f t="shared" si="715"/>
        <v>0</v>
      </c>
      <c r="JX170" s="48">
        <f t="shared" si="715"/>
        <v>0</v>
      </c>
      <c r="JY170" s="48">
        <f t="shared" si="715"/>
        <v>0</v>
      </c>
      <c r="JZ170" s="48">
        <f t="shared" si="715"/>
        <v>0</v>
      </c>
      <c r="KA170" s="48">
        <f t="shared" si="715"/>
        <v>0</v>
      </c>
      <c r="KB170" s="48">
        <f t="shared" si="715"/>
        <v>0</v>
      </c>
      <c r="KC170" s="48">
        <f t="shared" si="716"/>
        <v>0</v>
      </c>
      <c r="KD170" s="48">
        <f t="shared" si="716"/>
        <v>0</v>
      </c>
      <c r="KE170" s="48">
        <f t="shared" si="716"/>
        <v>0</v>
      </c>
      <c r="KF170" s="48">
        <f t="shared" si="716"/>
        <v>0</v>
      </c>
      <c r="KG170" s="48">
        <f t="shared" si="716"/>
        <v>0</v>
      </c>
      <c r="KH170" s="48">
        <f t="shared" si="716"/>
        <v>0</v>
      </c>
      <c r="KI170" s="48">
        <f t="shared" si="716"/>
        <v>0</v>
      </c>
      <c r="KJ170" s="48">
        <f t="shared" si="716"/>
        <v>0</v>
      </c>
      <c r="KK170" s="48">
        <f t="shared" si="716"/>
        <v>0</v>
      </c>
      <c r="KL170" s="48">
        <f t="shared" si="716"/>
        <v>0</v>
      </c>
      <c r="KM170" s="48">
        <f t="shared" si="717"/>
        <v>0</v>
      </c>
      <c r="KN170" s="48">
        <f t="shared" si="717"/>
        <v>0</v>
      </c>
      <c r="KO170" s="48">
        <f t="shared" si="717"/>
        <v>0</v>
      </c>
      <c r="KP170" s="48">
        <f t="shared" si="717"/>
        <v>0</v>
      </c>
      <c r="KQ170" s="48">
        <f t="shared" si="717"/>
        <v>0</v>
      </c>
      <c r="KR170" s="48">
        <f t="shared" si="717"/>
        <v>0</v>
      </c>
      <c r="KS170" s="48">
        <f t="shared" si="717"/>
        <v>0</v>
      </c>
      <c r="KT170" s="48">
        <f t="shared" si="717"/>
        <v>0</v>
      </c>
      <c r="KU170" s="48">
        <f t="shared" si="717"/>
        <v>0</v>
      </c>
      <c r="KV170" s="48">
        <f t="shared" si="717"/>
        <v>0</v>
      </c>
      <c r="KW170" s="48">
        <f t="shared" si="718"/>
        <v>0</v>
      </c>
      <c r="KX170" s="48">
        <f t="shared" si="718"/>
        <v>0</v>
      </c>
      <c r="KY170" s="48">
        <f t="shared" si="718"/>
        <v>0</v>
      </c>
      <c r="KZ170" s="48">
        <f t="shared" si="718"/>
        <v>0</v>
      </c>
      <c r="LA170" s="48">
        <f t="shared" si="718"/>
        <v>0</v>
      </c>
      <c r="LB170" s="48">
        <f t="shared" si="718"/>
        <v>0</v>
      </c>
      <c r="LC170" s="48">
        <f t="shared" si="718"/>
        <v>0</v>
      </c>
      <c r="LD170" s="48">
        <f t="shared" si="718"/>
        <v>0</v>
      </c>
      <c r="LE170" s="48">
        <f t="shared" si="718"/>
        <v>0</v>
      </c>
      <c r="LF170" s="48">
        <f t="shared" si="718"/>
        <v>0</v>
      </c>
      <c r="LG170" s="48">
        <f t="shared" si="719"/>
        <v>0</v>
      </c>
      <c r="LH170" s="48">
        <f t="shared" si="719"/>
        <v>0</v>
      </c>
      <c r="LI170" s="48">
        <f t="shared" si="719"/>
        <v>0</v>
      </c>
      <c r="LJ170" s="48">
        <f t="shared" si="719"/>
        <v>0</v>
      </c>
      <c r="LK170" s="48">
        <f t="shared" si="719"/>
        <v>0</v>
      </c>
      <c r="LL170" s="48">
        <f t="shared" si="719"/>
        <v>0</v>
      </c>
      <c r="LM170" s="48">
        <f t="shared" si="719"/>
        <v>0</v>
      </c>
      <c r="LN170" s="48">
        <f t="shared" si="719"/>
        <v>0</v>
      </c>
      <c r="LO170" s="48">
        <f t="shared" si="719"/>
        <v>0</v>
      </c>
      <c r="LP170" s="48">
        <f t="shared" si="719"/>
        <v>0</v>
      </c>
      <c r="LQ170" s="48">
        <f t="shared" si="720"/>
        <v>0</v>
      </c>
      <c r="LR170" s="48">
        <f t="shared" si="720"/>
        <v>0</v>
      </c>
      <c r="LS170" s="48">
        <f t="shared" si="720"/>
        <v>0</v>
      </c>
      <c r="LT170" s="48">
        <f t="shared" si="720"/>
        <v>0</v>
      </c>
      <c r="LU170" s="48">
        <f t="shared" si="720"/>
        <v>0</v>
      </c>
      <c r="LV170" s="48">
        <f t="shared" si="720"/>
        <v>0</v>
      </c>
      <c r="LW170" s="48">
        <f t="shared" si="720"/>
        <v>0</v>
      </c>
      <c r="LX170" s="48">
        <f t="shared" si="720"/>
        <v>0</v>
      </c>
      <c r="LY170" s="48">
        <f t="shared" si="720"/>
        <v>0</v>
      </c>
      <c r="LZ170" s="48">
        <f t="shared" si="720"/>
        <v>0</v>
      </c>
      <c r="MA170" s="48">
        <f t="shared" si="721"/>
        <v>0</v>
      </c>
      <c r="MB170" s="48">
        <f t="shared" si="721"/>
        <v>0</v>
      </c>
      <c r="MC170" s="48">
        <f t="shared" si="721"/>
        <v>0</v>
      </c>
      <c r="MD170" s="48">
        <f t="shared" si="721"/>
        <v>0</v>
      </c>
      <c r="ME170" s="48">
        <f t="shared" si="721"/>
        <v>0</v>
      </c>
      <c r="MF170" s="48">
        <f t="shared" si="721"/>
        <v>0</v>
      </c>
      <c r="MG170" s="48">
        <f t="shared" si="721"/>
        <v>0</v>
      </c>
      <c r="MH170" s="48">
        <f t="shared" si="721"/>
        <v>0</v>
      </c>
      <c r="MI170" s="48">
        <f t="shared" si="721"/>
        <v>0</v>
      </c>
      <c r="MJ170" s="48">
        <f t="shared" si="721"/>
        <v>0</v>
      </c>
      <c r="MK170" s="48">
        <f t="shared" si="722"/>
        <v>0</v>
      </c>
      <c r="ML170" s="48">
        <f t="shared" si="722"/>
        <v>0</v>
      </c>
      <c r="MM170" s="48">
        <f t="shared" si="722"/>
        <v>0</v>
      </c>
      <c r="MN170" s="48">
        <f t="shared" si="722"/>
        <v>0</v>
      </c>
      <c r="MO170" s="48">
        <f t="shared" si="722"/>
        <v>0</v>
      </c>
      <c r="MP170" s="48">
        <f t="shared" si="722"/>
        <v>0</v>
      </c>
      <c r="MQ170" s="48">
        <f t="shared" si="722"/>
        <v>0</v>
      </c>
      <c r="MR170" s="48">
        <f t="shared" si="722"/>
        <v>0</v>
      </c>
      <c r="MS170" s="48">
        <f t="shared" si="722"/>
        <v>0</v>
      </c>
      <c r="MT170" s="48">
        <f t="shared" si="722"/>
        <v>0</v>
      </c>
      <c r="MU170" s="48">
        <f t="shared" si="723"/>
        <v>0</v>
      </c>
      <c r="MV170" s="48">
        <f t="shared" si="723"/>
        <v>0</v>
      </c>
      <c r="MW170" s="48">
        <f t="shared" si="723"/>
        <v>0</v>
      </c>
      <c r="MX170" s="48">
        <f t="shared" si="723"/>
        <v>0</v>
      </c>
      <c r="MY170" s="48">
        <f t="shared" si="723"/>
        <v>0</v>
      </c>
      <c r="MZ170" s="48">
        <f t="shared" si="723"/>
        <v>0</v>
      </c>
      <c r="NA170" s="48">
        <f t="shared" si="723"/>
        <v>0</v>
      </c>
      <c r="NB170" s="48">
        <f t="shared" si="723"/>
        <v>0</v>
      </c>
      <c r="NC170" s="48">
        <f t="shared" si="723"/>
        <v>0</v>
      </c>
      <c r="ND170" s="48">
        <f t="shared" si="723"/>
        <v>0</v>
      </c>
      <c r="NE170" s="48">
        <f t="shared" si="724"/>
        <v>0</v>
      </c>
      <c r="NF170" s="48">
        <f t="shared" si="724"/>
        <v>0</v>
      </c>
      <c r="NG170" s="48">
        <f t="shared" si="724"/>
        <v>0</v>
      </c>
      <c r="NH170" s="48">
        <f t="shared" si="724"/>
        <v>0</v>
      </c>
      <c r="NI170" s="48">
        <f t="shared" si="724"/>
        <v>0</v>
      </c>
      <c r="NJ170" s="48">
        <f t="shared" si="724"/>
        <v>0</v>
      </c>
      <c r="NK170" s="48">
        <f t="shared" si="724"/>
        <v>0</v>
      </c>
      <c r="NL170" s="48">
        <f t="shared" si="724"/>
        <v>0</v>
      </c>
      <c r="NM170" s="48">
        <f t="shared" si="724"/>
        <v>0</v>
      </c>
      <c r="NN170" s="48">
        <f t="shared" si="724"/>
        <v>0</v>
      </c>
      <c r="NO170" s="48">
        <f t="shared" si="725"/>
        <v>0</v>
      </c>
      <c r="NP170" s="48">
        <f t="shared" si="725"/>
        <v>0</v>
      </c>
      <c r="NQ170" s="48">
        <f t="shared" si="725"/>
        <v>0</v>
      </c>
      <c r="NR170" s="48">
        <f t="shared" si="725"/>
        <v>0</v>
      </c>
      <c r="NS170" s="48">
        <f t="shared" si="725"/>
        <v>0</v>
      </c>
      <c r="NT170" s="48">
        <f t="shared" si="725"/>
        <v>0</v>
      </c>
      <c r="NU170" s="48">
        <f t="shared" si="725"/>
        <v>0</v>
      </c>
      <c r="NV170" s="48">
        <f t="shared" si="725"/>
        <v>0</v>
      </c>
      <c r="NW170" s="48">
        <f t="shared" si="725"/>
        <v>0</v>
      </c>
      <c r="NX170" s="48">
        <f t="shared" si="725"/>
        <v>0</v>
      </c>
      <c r="NY170" s="48">
        <f t="shared" si="726"/>
        <v>0</v>
      </c>
      <c r="NZ170" s="48">
        <f t="shared" si="726"/>
        <v>0</v>
      </c>
      <c r="OA170" s="48">
        <f t="shared" si="726"/>
        <v>0</v>
      </c>
      <c r="OB170" s="48">
        <f t="shared" si="726"/>
        <v>0</v>
      </c>
      <c r="OC170" s="48">
        <f t="shared" si="726"/>
        <v>0</v>
      </c>
      <c r="OD170" s="48">
        <f t="shared" si="726"/>
        <v>0</v>
      </c>
      <c r="OE170" s="48">
        <f t="shared" si="726"/>
        <v>0</v>
      </c>
      <c r="OF170" s="48">
        <f t="shared" si="726"/>
        <v>4.4751983576649488E-5</v>
      </c>
      <c r="OG170" s="48">
        <f t="shared" si="726"/>
        <v>1.1151658490373781E-4</v>
      </c>
      <c r="OH170" s="48">
        <f t="shared" si="726"/>
        <v>2.5595687974807398E-4</v>
      </c>
      <c r="OI170" s="48">
        <f t="shared" si="727"/>
        <v>5.8604981628922268E-4</v>
      </c>
      <c r="OJ170" s="48">
        <f t="shared" si="727"/>
        <v>1.3658629589843377E-3</v>
      </c>
      <c r="OK170" s="48">
        <f t="shared" si="727"/>
        <v>3.2093238342923826E-3</v>
      </c>
      <c r="OL170" s="48">
        <f t="shared" si="727"/>
        <v>7.8504339864859992E-3</v>
      </c>
      <c r="OM170" s="48">
        <f t="shared" si="727"/>
        <v>1.2976985830460603E-2</v>
      </c>
      <c r="ON170" s="48">
        <f t="shared" si="727"/>
        <v>6.7154609757989992E-3</v>
      </c>
      <c r="OO170" s="48">
        <f t="shared" si="727"/>
        <v>0</v>
      </c>
      <c r="OP170" s="48">
        <f t="shared" si="727"/>
        <v>0</v>
      </c>
      <c r="OQ170" s="48">
        <f t="shared" si="727"/>
        <v>0</v>
      </c>
      <c r="OR170" s="48">
        <f t="shared" si="727"/>
        <v>0</v>
      </c>
      <c r="OS170" s="48">
        <f t="shared" si="728"/>
        <v>0</v>
      </c>
      <c r="OT170" s="48">
        <f t="shared" si="728"/>
        <v>0</v>
      </c>
      <c r="OU170" s="48">
        <f t="shared" si="728"/>
        <v>0</v>
      </c>
      <c r="OV170" s="48">
        <f t="shared" si="728"/>
        <v>0</v>
      </c>
      <c r="OW170" s="48">
        <f t="shared" si="728"/>
        <v>0</v>
      </c>
      <c r="OX170" s="48">
        <f t="shared" si="728"/>
        <v>0</v>
      </c>
      <c r="OY170" s="48">
        <f t="shared" si="728"/>
        <v>0</v>
      </c>
      <c r="OZ170" s="48">
        <f t="shared" si="728"/>
        <v>0</v>
      </c>
      <c r="PA170" s="48">
        <f t="shared" si="728"/>
        <v>0</v>
      </c>
      <c r="PB170" s="48">
        <f t="shared" si="728"/>
        <v>0</v>
      </c>
      <c r="PC170" s="48">
        <f t="shared" si="729"/>
        <v>0</v>
      </c>
      <c r="PD170" s="48">
        <f t="shared" si="729"/>
        <v>0</v>
      </c>
      <c r="PE170" s="48">
        <f t="shared" si="729"/>
        <v>0</v>
      </c>
      <c r="PF170" s="48">
        <f t="shared" si="729"/>
        <v>0</v>
      </c>
      <c r="PG170" s="48">
        <f t="shared" si="729"/>
        <v>0</v>
      </c>
      <c r="PH170" s="48">
        <f t="shared" si="729"/>
        <v>0</v>
      </c>
      <c r="PI170" s="48">
        <f t="shared" si="729"/>
        <v>0</v>
      </c>
      <c r="PJ170" s="48">
        <f t="shared" si="729"/>
        <v>0</v>
      </c>
      <c r="PK170" s="48">
        <f t="shared" si="729"/>
        <v>0</v>
      </c>
      <c r="PL170" s="48">
        <f t="shared" si="729"/>
        <v>0</v>
      </c>
      <c r="PM170" s="48">
        <f t="shared" si="729"/>
        <v>0</v>
      </c>
      <c r="PN170" s="48">
        <f t="shared" si="729"/>
        <v>0</v>
      </c>
    </row>
    <row r="171" spans="1:430" x14ac:dyDescent="0.3">
      <c r="A171" s="67">
        <f>A170+Escenario1!$D$15</f>
        <v>225</v>
      </c>
      <c r="B171" s="20">
        <f>IF(HX48&lt;0,0,Escenario1!HX48)</f>
        <v>3.6565059725054465E-2</v>
      </c>
      <c r="C171" s="20">
        <f t="shared" si="558"/>
        <v>0.47592270870094572</v>
      </c>
      <c r="D171" s="20">
        <f t="shared" si="552"/>
        <v>1.0969517917516339E-2</v>
      </c>
      <c r="E171" s="20">
        <f>ROUND(IF($A171=0,0,$D171+E170-IF($A170=0,0,L170*($A171-$A170)*0.06)),4)</f>
        <v>1.0999999999999999E-2</v>
      </c>
      <c r="F171" s="11" cm="1">
        <f t="array" ref="F171">INDEX($A$71:$A$75,MATCH(E171,$B$71:$B$75,1))+(E171-INDEX($B$71:$B$75,MATCH(E171,$B$71:$B$75,1)))*(INDEX($A$71:$A$75,MATCH(E171,$B$71:$B$75,1)+IF(E171&gt;MAX($B$71:$B$75),0,1))-INDEX($A$71:$A$75,MATCH(E171,$B$71:$B$75,1)+IF(E171&gt;MAX($B$71:$B$75),1,0)))/(INDEX($B$71:$B$75,MATCH(E171,$B$71:$B$75,1)+IF(E171&gt;MAX($B$71:$B$75),0,1))-INDEX($B$71:$B$75,MATCH(E171,$B$71:$B$75,1)+IF(E171&gt;MAX($B$71:$B$75),-1,0)))</f>
        <v>1.0999999999999999E-4</v>
      </c>
      <c r="G171" s="59">
        <f t="shared" si="553"/>
        <v>0.5336193877535077</v>
      </c>
      <c r="H171" s="59">
        <f t="shared" si="554"/>
        <v>0</v>
      </c>
      <c r="I171" s="59">
        <f t="shared" si="555"/>
        <v>0</v>
      </c>
      <c r="J171" s="20">
        <f t="shared" si="556"/>
        <v>3.666666666666666E-2</v>
      </c>
      <c r="K171" s="20">
        <f>IF(OR($H$79&lt;=0,F171-$H$79&lt;=0),0,2/3*(0.602+0.0832*(F171-$H$79)/$H$79)*$I$79*SQRT(2*9.81)*(F171-$H$79+0.0012)^(3/2))*1000</f>
        <v>0</v>
      </c>
      <c r="L171" s="20">
        <f>IF((G171+H171+I171+K171)*($A172-$A171)*0.06&gt;E171,E171/($A172-$A171)/0.06,G171+H171+I171+K171)</f>
        <v>3.666666666666666E-2</v>
      </c>
      <c r="M171" s="20">
        <f>IF(COUNT($A$126:$A171)&lt;MATCH($E$84,L$126:L$585,0),"",ROUND(L171,2))</f>
        <v>0.04</v>
      </c>
      <c r="N171" s="20">
        <f>IF($A171=0,0,$D171+N170-IF($A170=0,0,R170*($A171-$A170)*0.06))</f>
        <v>190.26320979106382</v>
      </c>
      <c r="O171" s="11" cm="1">
        <f t="array" ref="O171">INDEX($A$71:$A$75,MATCH(N171,$B$71:$B$75,1))+(N171-INDEX($B$71:$B$75,MATCH(N171,$B$71:$B$75,1)))*(INDEX($A$71:$A$75,MATCH(N171,$B$71:$B$75,1)+1)-INDEX($A$71:$A$75,MATCH(N171,$B$71:$B$75,1)))/(INDEX($B$71:$B$75,MATCH(N171,$B$71:$B$75,1)+1)-INDEX($B$71:$B$75,MATCH(N171,$B$71:$B$75,1)))</f>
        <v>1.9026320979106381</v>
      </c>
      <c r="P171" s="20" cm="1">
        <f t="array" ref="P171">INDEX(Curva_vortex[Caudal (L/s)],MATCH(O171,Curva_vortex[Altura lamina de agua H (m)],1))+(O171-INDEX(Curva_vortex[Altura lamina de agua H (m)],MATCH(O171,Curva_vortex[Altura lamina de agua H (m)],1)))*(INDEX(Curva_vortex[Caudal (L/s)],MATCH(O171,Curva_vortex[Altura lamina de agua H (m)],1)+IF(O171&gt;MAX(Curva_vortex[Altura lamina de agua H (m)]),0,1))-INDEX(Curva_vortex[Caudal (L/s)],MATCH(O171,Curva_vortex[Altura lamina de agua H (m)],1)+IF(O171&gt;MAX(Curva_vortex[Altura lamina de agua H (m)]),-1,0)))/(INDEX(Curva_vortex[Altura lamina de agua H (m)],MATCH(O171,Curva_vortex[Altura lamina de agua H (m)],1)+IF(O171&gt;MAX(Curva_vortex[Altura lamina de agua H (m)]),0,1))-INDEX(Curva_vortex[Altura lamina de agua H (m)],MATCH(O171,Curva_vortex[Altura lamina de agua H (m)],1)+IF(O171&gt;MAX(Curva_vortex[Altura lamina de agua H (m)]),-1,0)))</f>
        <v>19.026320979106384</v>
      </c>
      <c r="Q171" s="20">
        <f t="shared" si="557"/>
        <v>0</v>
      </c>
      <c r="R171" s="20" cm="1">
        <f t="array" ref="R171">INDEX(Curva_vortex[Caudal (L/s)],MATCH(O171,Curva_vortex[Altura lamina de agua H (m)],1))+(O171-INDEX(Curva_vortex[Altura lamina de agua H (m)],MATCH(O171,Curva_vortex[Altura lamina de agua H (m)],1)))*(INDEX(Curva_vortex[Caudal (L/s)],MATCH(O171,Curva_vortex[Altura lamina de agua H (m)],1)+IF(O171&gt;MAX(Curva_vortex[Altura lamina de agua H (m)]),0,1))-INDEX(Curva_vortex[Caudal (L/s)],MATCH(O171,Curva_vortex[Altura lamina de agua H (m)],1)+IF(O171&gt;MAX(Curva_vortex[Altura lamina de agua H (m)]),-1,0)))/(INDEX(Curva_vortex[Altura lamina de agua H (m)],MATCH(O171,Curva_vortex[Altura lamina de agua H (m)],1)+IF(O171&gt;MAX(Curva_vortex[Altura lamina de agua H (m)]),0,1))-INDEX(Curva_vortex[Altura lamina de agua H (m)],MATCH(O171,Curva_vortex[Altura lamina de agua H (m)],1)+IF(O171&gt;MAX(Curva_vortex[Altura lamina de agua H (m)]),-1,0)))+Q171</f>
        <v>19.026320979106384</v>
      </c>
      <c r="S171" s="20">
        <f>IF(COUNT($A$126:$A171)&lt;MATCH($E$117,R$126:R$585,0),"",ROUND(R171,2))</f>
        <v>19.03</v>
      </c>
      <c r="W171" s="46">
        <v>168</v>
      </c>
      <c r="X171" s="49">
        <f t="shared" si="564"/>
        <v>840</v>
      </c>
      <c r="Y171" s="52" t="str">
        <f t="shared" si="686"/>
        <v/>
      </c>
      <c r="Z171" s="63">
        <f t="shared" si="687"/>
        <v>0</v>
      </c>
      <c r="AA171" s="50">
        <f t="shared" si="608"/>
        <v>0</v>
      </c>
      <c r="AB171" s="50">
        <v>0</v>
      </c>
      <c r="AC171" s="62">
        <f t="shared" si="691"/>
        <v>211.7758949671387</v>
      </c>
      <c r="AD171" s="53"/>
      <c r="AE171" s="46">
        <v>169</v>
      </c>
      <c r="AF171" s="51">
        <f t="shared" si="688"/>
        <v>0</v>
      </c>
      <c r="AG171" s="51">
        <f t="shared" si="692"/>
        <v>0</v>
      </c>
      <c r="AH171" s="51">
        <f t="shared" si="692"/>
        <v>0</v>
      </c>
      <c r="AI171" s="51">
        <f t="shared" si="692"/>
        <v>0</v>
      </c>
      <c r="AJ171" s="51">
        <f t="shared" si="692"/>
        <v>0</v>
      </c>
      <c r="AK171" s="51">
        <f t="shared" si="692"/>
        <v>0</v>
      </c>
      <c r="AL171" s="51">
        <f t="shared" si="692"/>
        <v>0</v>
      </c>
      <c r="AM171" s="51">
        <f t="shared" si="692"/>
        <v>0</v>
      </c>
      <c r="AN171" s="51">
        <f t="shared" si="692"/>
        <v>0</v>
      </c>
      <c r="AO171" s="51">
        <f t="shared" si="692"/>
        <v>0</v>
      </c>
      <c r="AP171" s="51">
        <f t="shared" si="692"/>
        <v>0</v>
      </c>
      <c r="AQ171" s="51">
        <f t="shared" si="693"/>
        <v>0</v>
      </c>
      <c r="AR171" s="51">
        <f t="shared" si="693"/>
        <v>0</v>
      </c>
      <c r="AS171" s="51">
        <f t="shared" si="693"/>
        <v>0</v>
      </c>
      <c r="AT171" s="51">
        <f t="shared" si="693"/>
        <v>0</v>
      </c>
      <c r="AU171" s="51">
        <f t="shared" si="693"/>
        <v>0</v>
      </c>
      <c r="AV171" s="51">
        <f t="shared" si="693"/>
        <v>0</v>
      </c>
      <c r="AW171" s="51">
        <f t="shared" si="693"/>
        <v>0</v>
      </c>
      <c r="AX171" s="51">
        <f t="shared" si="693"/>
        <v>0</v>
      </c>
      <c r="AY171" s="51">
        <f t="shared" si="693"/>
        <v>0</v>
      </c>
      <c r="AZ171" s="51">
        <f t="shared" si="693"/>
        <v>0</v>
      </c>
      <c r="BA171" s="51">
        <f t="shared" si="694"/>
        <v>0</v>
      </c>
      <c r="BB171" s="51">
        <f t="shared" si="694"/>
        <v>0</v>
      </c>
      <c r="BC171" s="51">
        <f t="shared" si="694"/>
        <v>0</v>
      </c>
      <c r="BD171" s="51">
        <f t="shared" si="694"/>
        <v>0</v>
      </c>
      <c r="BE171" s="51">
        <f t="shared" si="694"/>
        <v>0</v>
      </c>
      <c r="BF171" s="51">
        <f t="shared" si="694"/>
        <v>0</v>
      </c>
      <c r="BG171" s="51">
        <f t="shared" si="694"/>
        <v>0</v>
      </c>
      <c r="BH171" s="51">
        <f t="shared" si="694"/>
        <v>0</v>
      </c>
      <c r="BI171" s="51">
        <f t="shared" si="694"/>
        <v>0</v>
      </c>
      <c r="BJ171" s="51">
        <f t="shared" si="694"/>
        <v>0</v>
      </c>
      <c r="BK171" s="51">
        <f t="shared" si="695"/>
        <v>0</v>
      </c>
      <c r="BL171" s="51">
        <f t="shared" si="695"/>
        <v>0</v>
      </c>
      <c r="BM171" s="51">
        <f t="shared" si="695"/>
        <v>0</v>
      </c>
      <c r="BN171" s="51">
        <f t="shared" si="695"/>
        <v>0</v>
      </c>
      <c r="BO171" s="51">
        <f t="shared" si="695"/>
        <v>0</v>
      </c>
      <c r="BP171" s="51">
        <f t="shared" si="695"/>
        <v>0</v>
      </c>
      <c r="BQ171" s="51">
        <f t="shared" si="695"/>
        <v>0</v>
      </c>
      <c r="BR171" s="51">
        <f t="shared" si="695"/>
        <v>0</v>
      </c>
      <c r="BS171" s="51">
        <f t="shared" si="695"/>
        <v>0</v>
      </c>
      <c r="BT171" s="51">
        <f t="shared" si="695"/>
        <v>0</v>
      </c>
      <c r="BU171" s="51">
        <f t="shared" si="696"/>
        <v>0</v>
      </c>
      <c r="BV171" s="51">
        <f t="shared" si="696"/>
        <v>0</v>
      </c>
      <c r="BW171" s="51">
        <f t="shared" si="696"/>
        <v>0</v>
      </c>
      <c r="BX171" s="51">
        <f t="shared" si="696"/>
        <v>0</v>
      </c>
      <c r="BY171" s="51">
        <f t="shared" si="696"/>
        <v>0</v>
      </c>
      <c r="BZ171" s="51">
        <f t="shared" si="696"/>
        <v>0</v>
      </c>
      <c r="CA171" s="51">
        <f t="shared" si="696"/>
        <v>0</v>
      </c>
      <c r="CB171" s="51">
        <f t="shared" si="696"/>
        <v>0</v>
      </c>
      <c r="CC171" s="51">
        <f t="shared" si="696"/>
        <v>0</v>
      </c>
      <c r="CD171" s="51">
        <f t="shared" si="696"/>
        <v>0</v>
      </c>
      <c r="CE171" s="51">
        <f t="shared" si="697"/>
        <v>0</v>
      </c>
      <c r="CF171" s="51">
        <f t="shared" si="697"/>
        <v>0</v>
      </c>
      <c r="CG171" s="51">
        <f t="shared" si="697"/>
        <v>0</v>
      </c>
      <c r="CH171" s="51">
        <f t="shared" si="697"/>
        <v>0</v>
      </c>
      <c r="CI171" s="51">
        <f t="shared" si="697"/>
        <v>0</v>
      </c>
      <c r="CJ171" s="51">
        <f t="shared" si="697"/>
        <v>0</v>
      </c>
      <c r="CK171" s="51">
        <f t="shared" si="697"/>
        <v>0</v>
      </c>
      <c r="CL171" s="51">
        <f t="shared" si="697"/>
        <v>0</v>
      </c>
      <c r="CM171" s="51">
        <f t="shared" si="697"/>
        <v>0</v>
      </c>
      <c r="CN171" s="51">
        <f t="shared" si="697"/>
        <v>0</v>
      </c>
      <c r="CO171" s="51">
        <f t="shared" si="698"/>
        <v>0</v>
      </c>
      <c r="CP171" s="51">
        <f t="shared" si="698"/>
        <v>0</v>
      </c>
      <c r="CQ171" s="51">
        <f t="shared" si="698"/>
        <v>0</v>
      </c>
      <c r="CR171" s="51">
        <f t="shared" si="698"/>
        <v>0</v>
      </c>
      <c r="CS171" s="51">
        <f t="shared" si="698"/>
        <v>0</v>
      </c>
      <c r="CT171" s="51">
        <f t="shared" si="698"/>
        <v>0</v>
      </c>
      <c r="CU171" s="51">
        <f t="shared" si="698"/>
        <v>0</v>
      </c>
      <c r="CV171" s="51">
        <f t="shared" si="698"/>
        <v>0</v>
      </c>
      <c r="CW171" s="51">
        <f t="shared" si="698"/>
        <v>0</v>
      </c>
      <c r="CX171" s="51">
        <f t="shared" si="698"/>
        <v>0</v>
      </c>
      <c r="CY171" s="51">
        <f t="shared" si="699"/>
        <v>0</v>
      </c>
      <c r="CZ171" s="51">
        <f t="shared" si="699"/>
        <v>0</v>
      </c>
      <c r="DA171" s="51">
        <f t="shared" si="699"/>
        <v>0</v>
      </c>
      <c r="DB171" s="51">
        <f t="shared" si="699"/>
        <v>0</v>
      </c>
      <c r="DC171" s="51">
        <f t="shared" si="699"/>
        <v>0</v>
      </c>
      <c r="DD171" s="51">
        <f t="shared" si="699"/>
        <v>0</v>
      </c>
      <c r="DE171" s="51">
        <f t="shared" si="699"/>
        <v>0</v>
      </c>
      <c r="DF171" s="51">
        <f t="shared" si="699"/>
        <v>0</v>
      </c>
      <c r="DG171" s="51">
        <f t="shared" si="699"/>
        <v>0</v>
      </c>
      <c r="DH171" s="51">
        <f t="shared" si="699"/>
        <v>0</v>
      </c>
      <c r="DI171" s="51">
        <f t="shared" si="700"/>
        <v>0</v>
      </c>
      <c r="DJ171" s="51">
        <f t="shared" si="700"/>
        <v>0</v>
      </c>
      <c r="DK171" s="51">
        <f t="shared" si="700"/>
        <v>0</v>
      </c>
      <c r="DL171" s="51">
        <f t="shared" si="700"/>
        <v>0</v>
      </c>
      <c r="DM171" s="51">
        <f t="shared" si="700"/>
        <v>0</v>
      </c>
      <c r="DN171" s="51">
        <f t="shared" si="700"/>
        <v>0</v>
      </c>
      <c r="DO171" s="51">
        <f t="shared" si="700"/>
        <v>0</v>
      </c>
      <c r="DP171" s="51">
        <f t="shared" si="700"/>
        <v>0</v>
      </c>
      <c r="DQ171" s="51">
        <f t="shared" si="700"/>
        <v>0</v>
      </c>
      <c r="DR171" s="51">
        <f t="shared" si="700"/>
        <v>0</v>
      </c>
      <c r="DS171" s="51">
        <f t="shared" si="701"/>
        <v>0</v>
      </c>
      <c r="DT171" s="51">
        <f t="shared" si="701"/>
        <v>0</v>
      </c>
      <c r="DU171" s="51">
        <f t="shared" si="701"/>
        <v>0</v>
      </c>
      <c r="DV171" s="51">
        <f t="shared" si="701"/>
        <v>0</v>
      </c>
      <c r="DW171" s="51">
        <f t="shared" si="701"/>
        <v>0</v>
      </c>
      <c r="DX171" s="51">
        <f t="shared" si="701"/>
        <v>0</v>
      </c>
      <c r="DY171" s="51">
        <f t="shared" si="701"/>
        <v>0</v>
      </c>
      <c r="DZ171" s="51">
        <f t="shared" si="701"/>
        <v>0</v>
      </c>
      <c r="EA171" s="51">
        <f t="shared" si="701"/>
        <v>0</v>
      </c>
      <c r="EB171" s="51">
        <f t="shared" si="701"/>
        <v>0</v>
      </c>
      <c r="EC171" s="51">
        <f t="shared" si="702"/>
        <v>0</v>
      </c>
      <c r="ED171" s="51">
        <f t="shared" si="702"/>
        <v>0</v>
      </c>
      <c r="EE171" s="51">
        <f t="shared" si="702"/>
        <v>0</v>
      </c>
      <c r="EF171" s="51">
        <f t="shared" si="702"/>
        <v>0</v>
      </c>
      <c r="EG171" s="51">
        <f t="shared" si="702"/>
        <v>0</v>
      </c>
      <c r="EH171" s="51">
        <f t="shared" si="702"/>
        <v>0</v>
      </c>
      <c r="EI171" s="51">
        <f t="shared" si="702"/>
        <v>0</v>
      </c>
      <c r="EJ171" s="51">
        <f t="shared" si="702"/>
        <v>0</v>
      </c>
      <c r="EK171" s="51">
        <f t="shared" si="702"/>
        <v>0</v>
      </c>
      <c r="EL171" s="51">
        <f t="shared" si="702"/>
        <v>0</v>
      </c>
      <c r="EM171" s="51">
        <f t="shared" si="703"/>
        <v>0</v>
      </c>
      <c r="EN171" s="51">
        <f t="shared" si="703"/>
        <v>0</v>
      </c>
      <c r="EO171" s="51">
        <f t="shared" si="703"/>
        <v>0</v>
      </c>
      <c r="EP171" s="51">
        <f t="shared" si="703"/>
        <v>0</v>
      </c>
      <c r="EQ171" s="51">
        <f t="shared" si="703"/>
        <v>0</v>
      </c>
      <c r="ER171" s="51">
        <f t="shared" si="703"/>
        <v>0</v>
      </c>
      <c r="ES171" s="51">
        <f t="shared" si="703"/>
        <v>0</v>
      </c>
      <c r="ET171" s="51">
        <f t="shared" si="703"/>
        <v>0</v>
      </c>
      <c r="EU171" s="51">
        <f t="shared" si="703"/>
        <v>0</v>
      </c>
      <c r="EV171" s="51">
        <f t="shared" si="703"/>
        <v>0</v>
      </c>
      <c r="EW171" s="51">
        <f t="shared" si="704"/>
        <v>0</v>
      </c>
      <c r="EX171" s="51">
        <f t="shared" si="704"/>
        <v>0</v>
      </c>
      <c r="EY171" s="51">
        <f t="shared" si="704"/>
        <v>0</v>
      </c>
      <c r="EZ171" s="51">
        <f t="shared" si="704"/>
        <v>0</v>
      </c>
      <c r="FA171" s="51">
        <f t="shared" si="704"/>
        <v>0</v>
      </c>
      <c r="FB171" s="51">
        <f t="shared" si="704"/>
        <v>0</v>
      </c>
      <c r="FC171" s="51">
        <f t="shared" si="704"/>
        <v>0</v>
      </c>
      <c r="FD171" s="51">
        <f t="shared" si="704"/>
        <v>0</v>
      </c>
      <c r="FE171" s="51">
        <f t="shared" si="704"/>
        <v>0</v>
      </c>
      <c r="FF171" s="51">
        <f t="shared" si="704"/>
        <v>0</v>
      </c>
      <c r="FG171" s="51">
        <f t="shared" si="705"/>
        <v>0</v>
      </c>
      <c r="FH171" s="51">
        <f t="shared" si="705"/>
        <v>0</v>
      </c>
      <c r="FI171" s="51">
        <f t="shared" si="705"/>
        <v>0</v>
      </c>
      <c r="FJ171" s="51">
        <f t="shared" si="705"/>
        <v>0</v>
      </c>
      <c r="FK171" s="51">
        <f t="shared" si="705"/>
        <v>0</v>
      </c>
      <c r="FL171" s="51">
        <f t="shared" si="705"/>
        <v>0</v>
      </c>
      <c r="FM171" s="51">
        <f t="shared" si="705"/>
        <v>0</v>
      </c>
      <c r="FN171" s="51">
        <f t="shared" si="705"/>
        <v>0</v>
      </c>
      <c r="FO171" s="51">
        <f t="shared" si="705"/>
        <v>0</v>
      </c>
      <c r="FP171" s="51">
        <f t="shared" si="705"/>
        <v>0</v>
      </c>
      <c r="FQ171" s="51">
        <f t="shared" si="706"/>
        <v>0</v>
      </c>
      <c r="FR171" s="51">
        <f t="shared" si="706"/>
        <v>0</v>
      </c>
      <c r="FS171" s="51">
        <f t="shared" si="706"/>
        <v>0</v>
      </c>
      <c r="FT171" s="51">
        <f t="shared" si="706"/>
        <v>0</v>
      </c>
      <c r="FU171" s="51">
        <f t="shared" si="706"/>
        <v>0</v>
      </c>
      <c r="FV171" s="51">
        <f t="shared" si="706"/>
        <v>0</v>
      </c>
      <c r="FW171" s="51">
        <f t="shared" si="706"/>
        <v>0</v>
      </c>
      <c r="FX171" s="51">
        <f t="shared" si="706"/>
        <v>1.4372901692793086E-5</v>
      </c>
      <c r="FY171" s="51">
        <f t="shared" si="706"/>
        <v>2.7857067307628778E-5</v>
      </c>
      <c r="FZ171" s="51">
        <f t="shared" si="706"/>
        <v>4.1075027703360157E-5</v>
      </c>
      <c r="GA171" s="51">
        <f t="shared" si="707"/>
        <v>5.9699549011322866E-5</v>
      </c>
      <c r="GB171" s="51">
        <f t="shared" si="707"/>
        <v>8.7540741517313391E-5</v>
      </c>
      <c r="GC171" s="51">
        <f t="shared" si="707"/>
        <v>1.2837388479443857E-4</v>
      </c>
      <c r="GD171" s="51">
        <f t="shared" si="707"/>
        <v>1.8776725283595457E-4</v>
      </c>
      <c r="GE171" s="51">
        <f t="shared" si="707"/>
        <v>2.7490993918839258E-4</v>
      </c>
      <c r="GF171" s="51">
        <f t="shared" si="707"/>
        <v>4.0443968208431289E-4</v>
      </c>
      <c r="GG171" s="51">
        <f t="shared" si="707"/>
        <v>5.9827068957529241E-4</v>
      </c>
      <c r="GH171" s="51">
        <f t="shared" si="707"/>
        <v>8.8742146466493359E-4</v>
      </c>
      <c r="GI171" s="51">
        <f t="shared" si="707"/>
        <v>1.3138426304416823E-3</v>
      </c>
      <c r="GJ171" s="51">
        <f t="shared" si="707"/>
        <v>1.9322447552118155E-3</v>
      </c>
      <c r="GK171" s="51">
        <f t="shared" si="708"/>
        <v>2.9578823769679957E-3</v>
      </c>
      <c r="GL171" s="51">
        <f t="shared" si="708"/>
        <v>4.3725776573519236E-3</v>
      </c>
      <c r="GM171" s="51">
        <f t="shared" si="708"/>
        <v>5.6037913669719245E-3</v>
      </c>
      <c r="GN171" s="51">
        <f t="shared" si="708"/>
        <v>6.0067150249743864E-3</v>
      </c>
      <c r="GO171" s="51">
        <f t="shared" si="708"/>
        <v>5.0334268353983951E-3</v>
      </c>
      <c r="GP171" s="51">
        <f t="shared" si="708"/>
        <v>2.648818732339102E-3</v>
      </c>
      <c r="GQ171" s="51">
        <f t="shared" si="708"/>
        <v>7.6072713075802073E-4</v>
      </c>
      <c r="GR171" s="51">
        <f t="shared" si="708"/>
        <v>0</v>
      </c>
      <c r="GS171" s="51">
        <f t="shared" si="708"/>
        <v>0</v>
      </c>
      <c r="GT171" s="51">
        <f t="shared" si="708"/>
        <v>0</v>
      </c>
      <c r="GU171" s="51">
        <f t="shared" si="709"/>
        <v>0</v>
      </c>
      <c r="GV171" s="51">
        <f t="shared" si="709"/>
        <v>0</v>
      </c>
      <c r="GW171" s="51">
        <f t="shared" si="709"/>
        <v>0</v>
      </c>
      <c r="GX171" s="51">
        <f t="shared" si="709"/>
        <v>0</v>
      </c>
      <c r="GY171" s="51">
        <f t="shared" si="709"/>
        <v>0</v>
      </c>
      <c r="GZ171" s="51">
        <f t="shared" si="709"/>
        <v>0</v>
      </c>
      <c r="HA171" s="51">
        <f t="shared" si="709"/>
        <v>0</v>
      </c>
      <c r="HB171" s="51">
        <f t="shared" si="709"/>
        <v>0</v>
      </c>
      <c r="HC171" s="51">
        <f t="shared" si="709"/>
        <v>0</v>
      </c>
      <c r="HD171" s="51">
        <f t="shared" si="709"/>
        <v>0</v>
      </c>
      <c r="HE171" s="51">
        <f t="shared" si="710"/>
        <v>0</v>
      </c>
      <c r="HF171" s="51">
        <f t="shared" si="710"/>
        <v>0</v>
      </c>
      <c r="HG171" s="51">
        <f t="shared" si="710"/>
        <v>0</v>
      </c>
      <c r="HH171" s="51">
        <f t="shared" si="710"/>
        <v>0</v>
      </c>
      <c r="HI171" s="51">
        <f t="shared" si="710"/>
        <v>0</v>
      </c>
      <c r="HJ171" s="51">
        <f t="shared" si="710"/>
        <v>0</v>
      </c>
      <c r="HK171" s="51">
        <f t="shared" si="710"/>
        <v>0</v>
      </c>
      <c r="HL171" s="51">
        <f t="shared" si="710"/>
        <v>0</v>
      </c>
      <c r="HM171" s="51">
        <f t="shared" si="710"/>
        <v>0</v>
      </c>
      <c r="HN171" s="51">
        <f t="shared" si="710"/>
        <v>0</v>
      </c>
      <c r="HO171" s="51">
        <f t="shared" si="710"/>
        <v>0</v>
      </c>
      <c r="HP171" s="51">
        <f t="shared" si="710"/>
        <v>0</v>
      </c>
      <c r="HR171" s="46">
        <v>168</v>
      </c>
      <c r="HS171" s="49">
        <f t="shared" si="566"/>
        <v>840</v>
      </c>
      <c r="HT171" s="52" t="str">
        <f t="shared" si="567"/>
        <v/>
      </c>
      <c r="HU171" s="63">
        <f t="shared" si="568"/>
        <v>0</v>
      </c>
      <c r="HV171" s="50">
        <f t="shared" si="609"/>
        <v>0</v>
      </c>
      <c r="HW171" s="50" t="str">
        <f t="shared" si="689"/>
        <v>14:00</v>
      </c>
      <c r="HX171" s="50">
        <v>0</v>
      </c>
      <c r="HY171" s="62">
        <f>HY170+HX171*Escenario1!$D$15*0.06</f>
        <v>468.72665229745769</v>
      </c>
      <c r="HZ171" s="50">
        <f t="shared" si="569"/>
        <v>0</v>
      </c>
      <c r="IA171" s="64">
        <f>IA170+HZ171*Escenario1!$D$15*0.06</f>
        <v>258.16395932323189</v>
      </c>
      <c r="IB171" s="54"/>
      <c r="IC171" s="47">
        <v>169</v>
      </c>
      <c r="ID171" s="48">
        <f t="shared" si="690"/>
        <v>0</v>
      </c>
      <c r="IE171" s="48">
        <f t="shared" si="711"/>
        <v>0</v>
      </c>
      <c r="IF171" s="48">
        <f t="shared" si="711"/>
        <v>0</v>
      </c>
      <c r="IG171" s="48">
        <f t="shared" si="711"/>
        <v>0</v>
      </c>
      <c r="IH171" s="48">
        <f t="shared" si="711"/>
        <v>0</v>
      </c>
      <c r="II171" s="48">
        <f t="shared" si="711"/>
        <v>0</v>
      </c>
      <c r="IJ171" s="48">
        <f t="shared" si="711"/>
        <v>0</v>
      </c>
      <c r="IK171" s="48">
        <f t="shared" si="711"/>
        <v>0</v>
      </c>
      <c r="IL171" s="48">
        <f t="shared" si="711"/>
        <v>0</v>
      </c>
      <c r="IM171" s="48">
        <f t="shared" si="711"/>
        <v>0</v>
      </c>
      <c r="IN171" s="48">
        <f t="shared" si="711"/>
        <v>0</v>
      </c>
      <c r="IO171" s="48">
        <f t="shared" si="712"/>
        <v>0</v>
      </c>
      <c r="IP171" s="48">
        <f t="shared" si="712"/>
        <v>0</v>
      </c>
      <c r="IQ171" s="48">
        <f t="shared" si="712"/>
        <v>0</v>
      </c>
      <c r="IR171" s="48">
        <f t="shared" si="712"/>
        <v>0</v>
      </c>
      <c r="IS171" s="48">
        <f t="shared" si="712"/>
        <v>0</v>
      </c>
      <c r="IT171" s="48">
        <f t="shared" si="712"/>
        <v>0</v>
      </c>
      <c r="IU171" s="48">
        <f t="shared" si="712"/>
        <v>0</v>
      </c>
      <c r="IV171" s="48">
        <f t="shared" si="712"/>
        <v>0</v>
      </c>
      <c r="IW171" s="48">
        <f t="shared" si="712"/>
        <v>0</v>
      </c>
      <c r="IX171" s="48">
        <f t="shared" si="712"/>
        <v>0</v>
      </c>
      <c r="IY171" s="48">
        <f t="shared" si="713"/>
        <v>0</v>
      </c>
      <c r="IZ171" s="48">
        <f t="shared" si="713"/>
        <v>0</v>
      </c>
      <c r="JA171" s="48">
        <f t="shared" si="713"/>
        <v>0</v>
      </c>
      <c r="JB171" s="48">
        <f t="shared" si="713"/>
        <v>0</v>
      </c>
      <c r="JC171" s="48">
        <f t="shared" si="713"/>
        <v>0</v>
      </c>
      <c r="JD171" s="48">
        <f t="shared" si="713"/>
        <v>0</v>
      </c>
      <c r="JE171" s="48">
        <f t="shared" si="713"/>
        <v>0</v>
      </c>
      <c r="JF171" s="48">
        <f t="shared" si="713"/>
        <v>0</v>
      </c>
      <c r="JG171" s="48">
        <f t="shared" si="713"/>
        <v>0</v>
      </c>
      <c r="JH171" s="48">
        <f t="shared" si="713"/>
        <v>0</v>
      </c>
      <c r="JI171" s="48">
        <f t="shared" si="714"/>
        <v>0</v>
      </c>
      <c r="JJ171" s="48">
        <f t="shared" si="714"/>
        <v>0</v>
      </c>
      <c r="JK171" s="48">
        <f t="shared" si="714"/>
        <v>0</v>
      </c>
      <c r="JL171" s="48">
        <f t="shared" si="714"/>
        <v>0</v>
      </c>
      <c r="JM171" s="48">
        <f t="shared" si="714"/>
        <v>0</v>
      </c>
      <c r="JN171" s="48">
        <f t="shared" si="714"/>
        <v>0</v>
      </c>
      <c r="JO171" s="48">
        <f t="shared" si="714"/>
        <v>0</v>
      </c>
      <c r="JP171" s="48">
        <f t="shared" si="714"/>
        <v>0</v>
      </c>
      <c r="JQ171" s="48">
        <f t="shared" si="714"/>
        <v>0</v>
      </c>
      <c r="JR171" s="48">
        <f t="shared" si="714"/>
        <v>0</v>
      </c>
      <c r="JS171" s="48">
        <f t="shared" si="715"/>
        <v>0</v>
      </c>
      <c r="JT171" s="48">
        <f t="shared" si="715"/>
        <v>0</v>
      </c>
      <c r="JU171" s="48">
        <f t="shared" si="715"/>
        <v>0</v>
      </c>
      <c r="JV171" s="48">
        <f t="shared" si="715"/>
        <v>0</v>
      </c>
      <c r="JW171" s="48">
        <f t="shared" si="715"/>
        <v>0</v>
      </c>
      <c r="JX171" s="48">
        <f t="shared" si="715"/>
        <v>0</v>
      </c>
      <c r="JY171" s="48">
        <f t="shared" si="715"/>
        <v>0</v>
      </c>
      <c r="JZ171" s="48">
        <f t="shared" si="715"/>
        <v>0</v>
      </c>
      <c r="KA171" s="48">
        <f t="shared" si="715"/>
        <v>0</v>
      </c>
      <c r="KB171" s="48">
        <f t="shared" si="715"/>
        <v>0</v>
      </c>
      <c r="KC171" s="48">
        <f t="shared" si="716"/>
        <v>0</v>
      </c>
      <c r="KD171" s="48">
        <f t="shared" si="716"/>
        <v>0</v>
      </c>
      <c r="KE171" s="48">
        <f t="shared" si="716"/>
        <v>0</v>
      </c>
      <c r="KF171" s="48">
        <f t="shared" si="716"/>
        <v>0</v>
      </c>
      <c r="KG171" s="48">
        <f t="shared" si="716"/>
        <v>0</v>
      </c>
      <c r="KH171" s="48">
        <f t="shared" si="716"/>
        <v>0</v>
      </c>
      <c r="KI171" s="48">
        <f t="shared" si="716"/>
        <v>0</v>
      </c>
      <c r="KJ171" s="48">
        <f t="shared" si="716"/>
        <v>0</v>
      </c>
      <c r="KK171" s="48">
        <f t="shared" si="716"/>
        <v>0</v>
      </c>
      <c r="KL171" s="48">
        <f t="shared" si="716"/>
        <v>0</v>
      </c>
      <c r="KM171" s="48">
        <f t="shared" si="717"/>
        <v>0</v>
      </c>
      <c r="KN171" s="48">
        <f t="shared" si="717"/>
        <v>0</v>
      </c>
      <c r="KO171" s="48">
        <f t="shared" si="717"/>
        <v>0</v>
      </c>
      <c r="KP171" s="48">
        <f t="shared" si="717"/>
        <v>0</v>
      </c>
      <c r="KQ171" s="48">
        <f t="shared" si="717"/>
        <v>0</v>
      </c>
      <c r="KR171" s="48">
        <f t="shared" si="717"/>
        <v>0</v>
      </c>
      <c r="KS171" s="48">
        <f t="shared" si="717"/>
        <v>0</v>
      </c>
      <c r="KT171" s="48">
        <f t="shared" si="717"/>
        <v>0</v>
      </c>
      <c r="KU171" s="48">
        <f t="shared" si="717"/>
        <v>0</v>
      </c>
      <c r="KV171" s="48">
        <f t="shared" si="717"/>
        <v>0</v>
      </c>
      <c r="KW171" s="48">
        <f t="shared" si="718"/>
        <v>0</v>
      </c>
      <c r="KX171" s="48">
        <f t="shared" si="718"/>
        <v>0</v>
      </c>
      <c r="KY171" s="48">
        <f t="shared" si="718"/>
        <v>0</v>
      </c>
      <c r="KZ171" s="48">
        <f t="shared" si="718"/>
        <v>0</v>
      </c>
      <c r="LA171" s="48">
        <f t="shared" si="718"/>
        <v>0</v>
      </c>
      <c r="LB171" s="48">
        <f t="shared" si="718"/>
        <v>0</v>
      </c>
      <c r="LC171" s="48">
        <f t="shared" si="718"/>
        <v>0</v>
      </c>
      <c r="LD171" s="48">
        <f t="shared" si="718"/>
        <v>0</v>
      </c>
      <c r="LE171" s="48">
        <f t="shared" si="718"/>
        <v>0</v>
      </c>
      <c r="LF171" s="48">
        <f t="shared" si="718"/>
        <v>0</v>
      </c>
      <c r="LG171" s="48">
        <f t="shared" si="719"/>
        <v>0</v>
      </c>
      <c r="LH171" s="48">
        <f t="shared" si="719"/>
        <v>0</v>
      </c>
      <c r="LI171" s="48">
        <f t="shared" si="719"/>
        <v>0</v>
      </c>
      <c r="LJ171" s="48">
        <f t="shared" si="719"/>
        <v>0</v>
      </c>
      <c r="LK171" s="48">
        <f t="shared" si="719"/>
        <v>0</v>
      </c>
      <c r="LL171" s="48">
        <f t="shared" si="719"/>
        <v>0</v>
      </c>
      <c r="LM171" s="48">
        <f t="shared" si="719"/>
        <v>0</v>
      </c>
      <c r="LN171" s="48">
        <f t="shared" si="719"/>
        <v>0</v>
      </c>
      <c r="LO171" s="48">
        <f t="shared" si="719"/>
        <v>0</v>
      </c>
      <c r="LP171" s="48">
        <f t="shared" si="719"/>
        <v>0</v>
      </c>
      <c r="LQ171" s="48">
        <f t="shared" si="720"/>
        <v>0</v>
      </c>
      <c r="LR171" s="48">
        <f t="shared" si="720"/>
        <v>0</v>
      </c>
      <c r="LS171" s="48">
        <f t="shared" si="720"/>
        <v>0</v>
      </c>
      <c r="LT171" s="48">
        <f t="shared" si="720"/>
        <v>0</v>
      </c>
      <c r="LU171" s="48">
        <f t="shared" si="720"/>
        <v>0</v>
      </c>
      <c r="LV171" s="48">
        <f t="shared" si="720"/>
        <v>0</v>
      </c>
      <c r="LW171" s="48">
        <f t="shared" si="720"/>
        <v>0</v>
      </c>
      <c r="LX171" s="48">
        <f t="shared" si="720"/>
        <v>0</v>
      </c>
      <c r="LY171" s="48">
        <f t="shared" si="720"/>
        <v>0</v>
      </c>
      <c r="LZ171" s="48">
        <f t="shared" si="720"/>
        <v>0</v>
      </c>
      <c r="MA171" s="48">
        <f t="shared" si="721"/>
        <v>0</v>
      </c>
      <c r="MB171" s="48">
        <f t="shared" si="721"/>
        <v>0</v>
      </c>
      <c r="MC171" s="48">
        <f t="shared" si="721"/>
        <v>0</v>
      </c>
      <c r="MD171" s="48">
        <f t="shared" si="721"/>
        <v>0</v>
      </c>
      <c r="ME171" s="48">
        <f t="shared" si="721"/>
        <v>0</v>
      </c>
      <c r="MF171" s="48">
        <f t="shared" si="721"/>
        <v>0</v>
      </c>
      <c r="MG171" s="48">
        <f t="shared" si="721"/>
        <v>0</v>
      </c>
      <c r="MH171" s="48">
        <f t="shared" si="721"/>
        <v>0</v>
      </c>
      <c r="MI171" s="48">
        <f t="shared" si="721"/>
        <v>0</v>
      </c>
      <c r="MJ171" s="48">
        <f t="shared" si="721"/>
        <v>0</v>
      </c>
      <c r="MK171" s="48">
        <f t="shared" si="722"/>
        <v>0</v>
      </c>
      <c r="ML171" s="48">
        <f t="shared" si="722"/>
        <v>0</v>
      </c>
      <c r="MM171" s="48">
        <f t="shared" si="722"/>
        <v>0</v>
      </c>
      <c r="MN171" s="48">
        <f t="shared" si="722"/>
        <v>0</v>
      </c>
      <c r="MO171" s="48">
        <f t="shared" si="722"/>
        <v>0</v>
      </c>
      <c r="MP171" s="48">
        <f t="shared" si="722"/>
        <v>0</v>
      </c>
      <c r="MQ171" s="48">
        <f t="shared" si="722"/>
        <v>0</v>
      </c>
      <c r="MR171" s="48">
        <f t="shared" si="722"/>
        <v>0</v>
      </c>
      <c r="MS171" s="48">
        <f t="shared" si="722"/>
        <v>0</v>
      </c>
      <c r="MT171" s="48">
        <f t="shared" si="722"/>
        <v>0</v>
      </c>
      <c r="MU171" s="48">
        <f t="shared" si="723"/>
        <v>0</v>
      </c>
      <c r="MV171" s="48">
        <f t="shared" si="723"/>
        <v>0</v>
      </c>
      <c r="MW171" s="48">
        <f t="shared" si="723"/>
        <v>0</v>
      </c>
      <c r="MX171" s="48">
        <f t="shared" si="723"/>
        <v>0</v>
      </c>
      <c r="MY171" s="48">
        <f t="shared" si="723"/>
        <v>0</v>
      </c>
      <c r="MZ171" s="48">
        <f t="shared" si="723"/>
        <v>0</v>
      </c>
      <c r="NA171" s="48">
        <f t="shared" si="723"/>
        <v>0</v>
      </c>
      <c r="NB171" s="48">
        <f t="shared" si="723"/>
        <v>0</v>
      </c>
      <c r="NC171" s="48">
        <f t="shared" si="723"/>
        <v>0</v>
      </c>
      <c r="ND171" s="48">
        <f t="shared" si="723"/>
        <v>0</v>
      </c>
      <c r="NE171" s="48">
        <f t="shared" si="724"/>
        <v>0</v>
      </c>
      <c r="NF171" s="48">
        <f t="shared" si="724"/>
        <v>0</v>
      </c>
      <c r="NG171" s="48">
        <f t="shared" si="724"/>
        <v>0</v>
      </c>
      <c r="NH171" s="48">
        <f t="shared" si="724"/>
        <v>0</v>
      </c>
      <c r="NI171" s="48">
        <f t="shared" si="724"/>
        <v>0</v>
      </c>
      <c r="NJ171" s="48">
        <f t="shared" si="724"/>
        <v>0</v>
      </c>
      <c r="NK171" s="48">
        <f t="shared" si="724"/>
        <v>0</v>
      </c>
      <c r="NL171" s="48">
        <f t="shared" si="724"/>
        <v>0</v>
      </c>
      <c r="NM171" s="48">
        <f t="shared" si="724"/>
        <v>0</v>
      </c>
      <c r="NN171" s="48">
        <f t="shared" si="724"/>
        <v>0</v>
      </c>
      <c r="NO171" s="48">
        <f t="shared" si="725"/>
        <v>0</v>
      </c>
      <c r="NP171" s="48">
        <f t="shared" si="725"/>
        <v>0</v>
      </c>
      <c r="NQ171" s="48">
        <f t="shared" si="725"/>
        <v>0</v>
      </c>
      <c r="NR171" s="48">
        <f t="shared" si="725"/>
        <v>0</v>
      </c>
      <c r="NS171" s="48">
        <f t="shared" si="725"/>
        <v>0</v>
      </c>
      <c r="NT171" s="48">
        <f t="shared" si="725"/>
        <v>0</v>
      </c>
      <c r="NU171" s="48">
        <f t="shared" si="725"/>
        <v>0</v>
      </c>
      <c r="NV171" s="48">
        <f t="shared" si="725"/>
        <v>0</v>
      </c>
      <c r="NW171" s="48">
        <f t="shared" si="725"/>
        <v>0</v>
      </c>
      <c r="NX171" s="48">
        <f t="shared" si="725"/>
        <v>0</v>
      </c>
      <c r="NY171" s="48">
        <f t="shared" si="726"/>
        <v>0</v>
      </c>
      <c r="NZ171" s="48">
        <f t="shared" si="726"/>
        <v>0</v>
      </c>
      <c r="OA171" s="48">
        <f t="shared" si="726"/>
        <v>0</v>
      </c>
      <c r="OB171" s="48">
        <f t="shared" si="726"/>
        <v>0</v>
      </c>
      <c r="OC171" s="48">
        <f t="shared" si="726"/>
        <v>0</v>
      </c>
      <c r="OD171" s="48">
        <f t="shared" si="726"/>
        <v>0</v>
      </c>
      <c r="OE171" s="48">
        <f t="shared" si="726"/>
        <v>0</v>
      </c>
      <c r="OF171" s="48">
        <f t="shared" si="726"/>
        <v>0</v>
      </c>
      <c r="OG171" s="48">
        <f t="shared" si="726"/>
        <v>4.4751983576649488E-5</v>
      </c>
      <c r="OH171" s="48">
        <f t="shared" si="726"/>
        <v>1.1151658490373781E-4</v>
      </c>
      <c r="OI171" s="48">
        <f t="shared" si="727"/>
        <v>2.5595687974807398E-4</v>
      </c>
      <c r="OJ171" s="48">
        <f t="shared" si="727"/>
        <v>5.8604981628922268E-4</v>
      </c>
      <c r="OK171" s="48">
        <f t="shared" si="727"/>
        <v>1.3658629589843377E-3</v>
      </c>
      <c r="OL171" s="48">
        <f t="shared" si="727"/>
        <v>3.2093238342923826E-3</v>
      </c>
      <c r="OM171" s="48">
        <f t="shared" si="727"/>
        <v>7.8504339864859992E-3</v>
      </c>
      <c r="ON171" s="48">
        <f t="shared" si="727"/>
        <v>1.2976985830460603E-2</v>
      </c>
      <c r="OO171" s="48">
        <f t="shared" si="727"/>
        <v>6.7154609757989992E-3</v>
      </c>
      <c r="OP171" s="48">
        <f t="shared" si="727"/>
        <v>0</v>
      </c>
      <c r="OQ171" s="48">
        <f t="shared" si="727"/>
        <v>0</v>
      </c>
      <c r="OR171" s="48">
        <f t="shared" si="727"/>
        <v>0</v>
      </c>
      <c r="OS171" s="48">
        <f t="shared" si="728"/>
        <v>0</v>
      </c>
      <c r="OT171" s="48">
        <f t="shared" si="728"/>
        <v>0</v>
      </c>
      <c r="OU171" s="48">
        <f t="shared" si="728"/>
        <v>0</v>
      </c>
      <c r="OV171" s="48">
        <f t="shared" si="728"/>
        <v>0</v>
      </c>
      <c r="OW171" s="48">
        <f t="shared" si="728"/>
        <v>0</v>
      </c>
      <c r="OX171" s="48">
        <f t="shared" si="728"/>
        <v>0</v>
      </c>
      <c r="OY171" s="48">
        <f t="shared" si="728"/>
        <v>0</v>
      </c>
      <c r="OZ171" s="48">
        <f t="shared" si="728"/>
        <v>0</v>
      </c>
      <c r="PA171" s="48">
        <f t="shared" si="728"/>
        <v>0</v>
      </c>
      <c r="PB171" s="48">
        <f t="shared" si="728"/>
        <v>0</v>
      </c>
      <c r="PC171" s="48">
        <f t="shared" si="729"/>
        <v>0</v>
      </c>
      <c r="PD171" s="48">
        <f t="shared" si="729"/>
        <v>0</v>
      </c>
      <c r="PE171" s="48">
        <f t="shared" si="729"/>
        <v>0</v>
      </c>
      <c r="PF171" s="48">
        <f t="shared" si="729"/>
        <v>0</v>
      </c>
      <c r="PG171" s="48">
        <f t="shared" si="729"/>
        <v>0</v>
      </c>
      <c r="PH171" s="48">
        <f t="shared" si="729"/>
        <v>0</v>
      </c>
      <c r="PI171" s="48">
        <f t="shared" si="729"/>
        <v>0</v>
      </c>
      <c r="PJ171" s="48">
        <f t="shared" si="729"/>
        <v>0</v>
      </c>
      <c r="PK171" s="48">
        <f t="shared" si="729"/>
        <v>0</v>
      </c>
      <c r="PL171" s="48">
        <f t="shared" si="729"/>
        <v>0</v>
      </c>
      <c r="PM171" s="48">
        <f t="shared" si="729"/>
        <v>0</v>
      </c>
      <c r="PN171" s="48">
        <f t="shared" si="729"/>
        <v>0</v>
      </c>
    </row>
    <row r="172" spans="1:430" x14ac:dyDescent="0.3">
      <c r="A172" s="67">
        <f>A171+Escenario1!$D$15</f>
        <v>230</v>
      </c>
      <c r="B172" s="20">
        <f>IF(HX49&lt;0,0,Escenario1!HX49)</f>
        <v>0</v>
      </c>
      <c r="C172" s="20">
        <f t="shared" si="558"/>
        <v>0.32063732872295503</v>
      </c>
      <c r="D172" s="20">
        <f t="shared" si="552"/>
        <v>0</v>
      </c>
      <c r="E172" s="20">
        <f>ROUND(IF($A172=0,0,$D172+E171-IF($A171=0,0,L171*($A172-$A171)*0.06)),4)</f>
        <v>0</v>
      </c>
      <c r="F172" s="11" cm="1">
        <f t="array" ref="F172">INDEX($A$71:$A$75,MATCH(E172,$B$71:$B$75,1))+(E172-INDEX($B$71:$B$75,MATCH(E172,$B$71:$B$75,1)))*(INDEX($A$71:$A$75,MATCH(E172,$B$71:$B$75,1)+IF(E172&gt;MAX($B$71:$B$75),0,1))-INDEX($A$71:$A$75,MATCH(E172,$B$71:$B$75,1)+IF(E172&gt;MAX($B$71:$B$75),1,0)))/(INDEX($B$71:$B$75,MATCH(E172,$B$71:$B$75,1)+IF(E172&gt;MAX($B$71:$B$75),0,1))-INDEX($B$71:$B$75,MATCH(E172,$B$71:$B$75,1)+IF(E172&gt;MAX($B$71:$B$75),-1,0)))</f>
        <v>0</v>
      </c>
      <c r="G172" s="59">
        <f t="shared" si="553"/>
        <v>0</v>
      </c>
      <c r="H172" s="59">
        <f t="shared" si="554"/>
        <v>0</v>
      </c>
      <c r="I172" s="59">
        <f t="shared" si="555"/>
        <v>0</v>
      </c>
      <c r="J172" s="20">
        <f t="shared" si="556"/>
        <v>0</v>
      </c>
      <c r="K172" s="20">
        <f>IF(OR($H$79&lt;=0,F172-$H$79&lt;=0),0,2/3*(0.602+0.0832*(F172-$H$79)/$H$79)*$I$79*SQRT(2*9.81)*(F172-$H$79+0.0012)^(3/2))*1000</f>
        <v>0</v>
      </c>
      <c r="L172" s="20">
        <f>IF((G172+H172+I172+K172)*($A173-$A172)*0.06&gt;E172,E172/($A173-$A172)/0.06,G172+H172+I172+K172)</f>
        <v>0</v>
      </c>
      <c r="M172" s="20">
        <f>IF(COUNT($A$126:$A172)&lt;MATCH($E$84,L$126:L$585,0),"",ROUND(L172,2))</f>
        <v>0</v>
      </c>
      <c r="N172" s="20">
        <f>IF($A172=0,0,$D172+N171-IF($A171=0,0,R171*($A172-$A171)*0.06))</f>
        <v>184.55531349733189</v>
      </c>
      <c r="O172" s="11" cm="1">
        <f t="array" ref="O172">INDEX($A$71:$A$75,MATCH(N172,$B$71:$B$75,1))+(N172-INDEX($B$71:$B$75,MATCH(N172,$B$71:$B$75,1)))*(INDEX($A$71:$A$75,MATCH(N172,$B$71:$B$75,1)+1)-INDEX($A$71:$A$75,MATCH(N172,$B$71:$B$75,1)))/(INDEX($B$71:$B$75,MATCH(N172,$B$71:$B$75,1)+1)-INDEX($B$71:$B$75,MATCH(N172,$B$71:$B$75,1)))</f>
        <v>1.845553134973319</v>
      </c>
      <c r="P172" s="20" cm="1">
        <f t="array" ref="P172">INDEX(Curva_vortex[Caudal (L/s)],MATCH(O172,Curva_vortex[Altura lamina de agua H (m)],1))+(O172-INDEX(Curva_vortex[Altura lamina de agua H (m)],MATCH(O172,Curva_vortex[Altura lamina de agua H (m)],1)))*(INDEX(Curva_vortex[Caudal (L/s)],MATCH(O172,Curva_vortex[Altura lamina de agua H (m)],1)+IF(O172&gt;MAX(Curva_vortex[Altura lamina de agua H (m)]),0,1))-INDEX(Curva_vortex[Caudal (L/s)],MATCH(O172,Curva_vortex[Altura lamina de agua H (m)],1)+IF(O172&gt;MAX(Curva_vortex[Altura lamina de agua H (m)]),-1,0)))/(INDEX(Curva_vortex[Altura lamina de agua H (m)],MATCH(O172,Curva_vortex[Altura lamina de agua H (m)],1)+IF(O172&gt;MAX(Curva_vortex[Altura lamina de agua H (m)]),0,1))-INDEX(Curva_vortex[Altura lamina de agua H (m)],MATCH(O172,Curva_vortex[Altura lamina de agua H (m)],1)+IF(O172&gt;MAX(Curva_vortex[Altura lamina de agua H (m)]),-1,0)))</f>
        <v>18.455531349733189</v>
      </c>
      <c r="Q172" s="20">
        <f t="shared" si="557"/>
        <v>0</v>
      </c>
      <c r="R172" s="20" cm="1">
        <f t="array" ref="R172">INDEX(Curva_vortex[Caudal (L/s)],MATCH(O172,Curva_vortex[Altura lamina de agua H (m)],1))+(O172-INDEX(Curva_vortex[Altura lamina de agua H (m)],MATCH(O172,Curva_vortex[Altura lamina de agua H (m)],1)))*(INDEX(Curva_vortex[Caudal (L/s)],MATCH(O172,Curva_vortex[Altura lamina de agua H (m)],1)+IF(O172&gt;MAX(Curva_vortex[Altura lamina de agua H (m)]),0,1))-INDEX(Curva_vortex[Caudal (L/s)],MATCH(O172,Curva_vortex[Altura lamina de agua H (m)],1)+IF(O172&gt;MAX(Curva_vortex[Altura lamina de agua H (m)]),-1,0)))/(INDEX(Curva_vortex[Altura lamina de agua H (m)],MATCH(O172,Curva_vortex[Altura lamina de agua H (m)],1)+IF(O172&gt;MAX(Curva_vortex[Altura lamina de agua H (m)]),0,1))-INDEX(Curva_vortex[Altura lamina de agua H (m)],MATCH(O172,Curva_vortex[Altura lamina de agua H (m)],1)+IF(O172&gt;MAX(Curva_vortex[Altura lamina de agua H (m)]),-1,0)))+Q172</f>
        <v>18.455531349733189</v>
      </c>
      <c r="S172" s="20">
        <f>IF(COUNT($A$126:$A172)&lt;MATCH($E$117,R$126:R$585,0),"",ROUND(R172,2))</f>
        <v>18.46</v>
      </c>
      <c r="W172" s="46">
        <v>169</v>
      </c>
      <c r="X172" s="49">
        <f t="shared" si="564"/>
        <v>845</v>
      </c>
      <c r="Y172" s="52" t="str">
        <f t="shared" si="686"/>
        <v/>
      </c>
      <c r="Z172" s="63">
        <f t="shared" si="687"/>
        <v>0</v>
      </c>
      <c r="AA172" s="50">
        <f t="shared" ref="AA172:AA195" si="730">IF(X172&gt;MAX($D$19:$D$55),0,I189)</f>
        <v>0</v>
      </c>
      <c r="AB172" s="50">
        <v>0</v>
      </c>
      <c r="AC172" s="62">
        <f t="shared" si="691"/>
        <v>211.7758949671387</v>
      </c>
      <c r="AD172" s="53"/>
      <c r="AE172" s="46">
        <v>170</v>
      </c>
      <c r="AF172" s="51">
        <f t="shared" si="688"/>
        <v>0</v>
      </c>
      <c r="AG172" s="51">
        <f t="shared" si="692"/>
        <v>0</v>
      </c>
      <c r="AH172" s="51">
        <f t="shared" si="692"/>
        <v>0</v>
      </c>
      <c r="AI172" s="51">
        <f t="shared" si="692"/>
        <v>0</v>
      </c>
      <c r="AJ172" s="51">
        <f t="shared" si="692"/>
        <v>0</v>
      </c>
      <c r="AK172" s="51">
        <f t="shared" si="692"/>
        <v>0</v>
      </c>
      <c r="AL172" s="51">
        <f t="shared" si="692"/>
        <v>0</v>
      </c>
      <c r="AM172" s="51">
        <f t="shared" si="692"/>
        <v>0</v>
      </c>
      <c r="AN172" s="51">
        <f t="shared" si="692"/>
        <v>0</v>
      </c>
      <c r="AO172" s="51">
        <f t="shared" si="692"/>
        <v>0</v>
      </c>
      <c r="AP172" s="51">
        <f t="shared" si="692"/>
        <v>0</v>
      </c>
      <c r="AQ172" s="51">
        <f t="shared" si="693"/>
        <v>0</v>
      </c>
      <c r="AR172" s="51">
        <f t="shared" si="693"/>
        <v>0</v>
      </c>
      <c r="AS172" s="51">
        <f t="shared" si="693"/>
        <v>0</v>
      </c>
      <c r="AT172" s="51">
        <f t="shared" si="693"/>
        <v>0</v>
      </c>
      <c r="AU172" s="51">
        <f t="shared" si="693"/>
        <v>0</v>
      </c>
      <c r="AV172" s="51">
        <f t="shared" si="693"/>
        <v>0</v>
      </c>
      <c r="AW172" s="51">
        <f t="shared" si="693"/>
        <v>0</v>
      </c>
      <c r="AX172" s="51">
        <f t="shared" si="693"/>
        <v>0</v>
      </c>
      <c r="AY172" s="51">
        <f t="shared" si="693"/>
        <v>0</v>
      </c>
      <c r="AZ172" s="51">
        <f t="shared" si="693"/>
        <v>0</v>
      </c>
      <c r="BA172" s="51">
        <f t="shared" si="694"/>
        <v>0</v>
      </c>
      <c r="BB172" s="51">
        <f t="shared" si="694"/>
        <v>0</v>
      </c>
      <c r="BC172" s="51">
        <f t="shared" si="694"/>
        <v>0</v>
      </c>
      <c r="BD172" s="51">
        <f t="shared" si="694"/>
        <v>0</v>
      </c>
      <c r="BE172" s="51">
        <f t="shared" si="694"/>
        <v>0</v>
      </c>
      <c r="BF172" s="51">
        <f t="shared" si="694"/>
        <v>0</v>
      </c>
      <c r="BG172" s="51">
        <f t="shared" si="694"/>
        <v>0</v>
      </c>
      <c r="BH172" s="51">
        <f t="shared" si="694"/>
        <v>0</v>
      </c>
      <c r="BI172" s="51">
        <f t="shared" si="694"/>
        <v>0</v>
      </c>
      <c r="BJ172" s="51">
        <f t="shared" si="694"/>
        <v>0</v>
      </c>
      <c r="BK172" s="51">
        <f t="shared" si="695"/>
        <v>0</v>
      </c>
      <c r="BL172" s="51">
        <f t="shared" si="695"/>
        <v>0</v>
      </c>
      <c r="BM172" s="51">
        <f t="shared" si="695"/>
        <v>0</v>
      </c>
      <c r="BN172" s="51">
        <f t="shared" si="695"/>
        <v>0</v>
      </c>
      <c r="BO172" s="51">
        <f t="shared" si="695"/>
        <v>0</v>
      </c>
      <c r="BP172" s="51">
        <f t="shared" si="695"/>
        <v>0</v>
      </c>
      <c r="BQ172" s="51">
        <f t="shared" si="695"/>
        <v>0</v>
      </c>
      <c r="BR172" s="51">
        <f t="shared" si="695"/>
        <v>0</v>
      </c>
      <c r="BS172" s="51">
        <f t="shared" si="695"/>
        <v>0</v>
      </c>
      <c r="BT172" s="51">
        <f t="shared" si="695"/>
        <v>0</v>
      </c>
      <c r="BU172" s="51">
        <f t="shared" si="696"/>
        <v>0</v>
      </c>
      <c r="BV172" s="51">
        <f t="shared" si="696"/>
        <v>0</v>
      </c>
      <c r="BW172" s="51">
        <f t="shared" si="696"/>
        <v>0</v>
      </c>
      <c r="BX172" s="51">
        <f t="shared" si="696"/>
        <v>0</v>
      </c>
      <c r="BY172" s="51">
        <f t="shared" si="696"/>
        <v>0</v>
      </c>
      <c r="BZ172" s="51">
        <f t="shared" si="696"/>
        <v>0</v>
      </c>
      <c r="CA172" s="51">
        <f t="shared" si="696"/>
        <v>0</v>
      </c>
      <c r="CB172" s="51">
        <f t="shared" si="696"/>
        <v>0</v>
      </c>
      <c r="CC172" s="51">
        <f t="shared" si="696"/>
        <v>0</v>
      </c>
      <c r="CD172" s="51">
        <f t="shared" si="696"/>
        <v>0</v>
      </c>
      <c r="CE172" s="51">
        <f t="shared" si="697"/>
        <v>0</v>
      </c>
      <c r="CF172" s="51">
        <f t="shared" si="697"/>
        <v>0</v>
      </c>
      <c r="CG172" s="51">
        <f t="shared" si="697"/>
        <v>0</v>
      </c>
      <c r="CH172" s="51">
        <f t="shared" si="697"/>
        <v>0</v>
      </c>
      <c r="CI172" s="51">
        <f t="shared" si="697"/>
        <v>0</v>
      </c>
      <c r="CJ172" s="51">
        <f t="shared" si="697"/>
        <v>0</v>
      </c>
      <c r="CK172" s="51">
        <f t="shared" si="697"/>
        <v>0</v>
      </c>
      <c r="CL172" s="51">
        <f t="shared" si="697"/>
        <v>0</v>
      </c>
      <c r="CM172" s="51">
        <f t="shared" si="697"/>
        <v>0</v>
      </c>
      <c r="CN172" s="51">
        <f t="shared" si="697"/>
        <v>0</v>
      </c>
      <c r="CO172" s="51">
        <f t="shared" si="698"/>
        <v>0</v>
      </c>
      <c r="CP172" s="51">
        <f t="shared" si="698"/>
        <v>0</v>
      </c>
      <c r="CQ172" s="51">
        <f t="shared" si="698"/>
        <v>0</v>
      </c>
      <c r="CR172" s="51">
        <f t="shared" si="698"/>
        <v>0</v>
      </c>
      <c r="CS172" s="51">
        <f t="shared" si="698"/>
        <v>0</v>
      </c>
      <c r="CT172" s="51">
        <f t="shared" si="698"/>
        <v>0</v>
      </c>
      <c r="CU172" s="51">
        <f t="shared" si="698"/>
        <v>0</v>
      </c>
      <c r="CV172" s="51">
        <f t="shared" si="698"/>
        <v>0</v>
      </c>
      <c r="CW172" s="51">
        <f t="shared" si="698"/>
        <v>0</v>
      </c>
      <c r="CX172" s="51">
        <f t="shared" si="698"/>
        <v>0</v>
      </c>
      <c r="CY172" s="51">
        <f t="shared" si="699"/>
        <v>0</v>
      </c>
      <c r="CZ172" s="51">
        <f t="shared" si="699"/>
        <v>0</v>
      </c>
      <c r="DA172" s="51">
        <f t="shared" si="699"/>
        <v>0</v>
      </c>
      <c r="DB172" s="51">
        <f t="shared" si="699"/>
        <v>0</v>
      </c>
      <c r="DC172" s="51">
        <f t="shared" si="699"/>
        <v>0</v>
      </c>
      <c r="DD172" s="51">
        <f t="shared" si="699"/>
        <v>0</v>
      </c>
      <c r="DE172" s="51">
        <f t="shared" si="699"/>
        <v>0</v>
      </c>
      <c r="DF172" s="51">
        <f t="shared" si="699"/>
        <v>0</v>
      </c>
      <c r="DG172" s="51">
        <f t="shared" si="699"/>
        <v>0</v>
      </c>
      <c r="DH172" s="51">
        <f t="shared" si="699"/>
        <v>0</v>
      </c>
      <c r="DI172" s="51">
        <f t="shared" si="700"/>
        <v>0</v>
      </c>
      <c r="DJ172" s="51">
        <f t="shared" si="700"/>
        <v>0</v>
      </c>
      <c r="DK172" s="51">
        <f t="shared" si="700"/>
        <v>0</v>
      </c>
      <c r="DL172" s="51">
        <f t="shared" si="700"/>
        <v>0</v>
      </c>
      <c r="DM172" s="51">
        <f t="shared" si="700"/>
        <v>0</v>
      </c>
      <c r="DN172" s="51">
        <f t="shared" si="700"/>
        <v>0</v>
      </c>
      <c r="DO172" s="51">
        <f t="shared" si="700"/>
        <v>0</v>
      </c>
      <c r="DP172" s="51">
        <f t="shared" si="700"/>
        <v>0</v>
      </c>
      <c r="DQ172" s="51">
        <f t="shared" si="700"/>
        <v>0</v>
      </c>
      <c r="DR172" s="51">
        <f t="shared" si="700"/>
        <v>0</v>
      </c>
      <c r="DS172" s="51">
        <f t="shared" si="701"/>
        <v>0</v>
      </c>
      <c r="DT172" s="51">
        <f t="shared" si="701"/>
        <v>0</v>
      </c>
      <c r="DU172" s="51">
        <f t="shared" si="701"/>
        <v>0</v>
      </c>
      <c r="DV172" s="51">
        <f t="shared" si="701"/>
        <v>0</v>
      </c>
      <c r="DW172" s="51">
        <f t="shared" si="701"/>
        <v>0</v>
      </c>
      <c r="DX172" s="51">
        <f t="shared" si="701"/>
        <v>0</v>
      </c>
      <c r="DY172" s="51">
        <f t="shared" si="701"/>
        <v>0</v>
      </c>
      <c r="DZ172" s="51">
        <f t="shared" si="701"/>
        <v>0</v>
      </c>
      <c r="EA172" s="51">
        <f t="shared" si="701"/>
        <v>0</v>
      </c>
      <c r="EB172" s="51">
        <f t="shared" si="701"/>
        <v>0</v>
      </c>
      <c r="EC172" s="51">
        <f t="shared" si="702"/>
        <v>0</v>
      </c>
      <c r="ED172" s="51">
        <f t="shared" si="702"/>
        <v>0</v>
      </c>
      <c r="EE172" s="51">
        <f t="shared" si="702"/>
        <v>0</v>
      </c>
      <c r="EF172" s="51">
        <f t="shared" si="702"/>
        <v>0</v>
      </c>
      <c r="EG172" s="51">
        <f t="shared" si="702"/>
        <v>0</v>
      </c>
      <c r="EH172" s="51">
        <f t="shared" si="702"/>
        <v>0</v>
      </c>
      <c r="EI172" s="51">
        <f t="shared" si="702"/>
        <v>0</v>
      </c>
      <c r="EJ172" s="51">
        <f t="shared" si="702"/>
        <v>0</v>
      </c>
      <c r="EK172" s="51">
        <f t="shared" si="702"/>
        <v>0</v>
      </c>
      <c r="EL172" s="51">
        <f t="shared" si="702"/>
        <v>0</v>
      </c>
      <c r="EM172" s="51">
        <f t="shared" si="703"/>
        <v>0</v>
      </c>
      <c r="EN172" s="51">
        <f t="shared" si="703"/>
        <v>0</v>
      </c>
      <c r="EO172" s="51">
        <f t="shared" si="703"/>
        <v>0</v>
      </c>
      <c r="EP172" s="51">
        <f t="shared" si="703"/>
        <v>0</v>
      </c>
      <c r="EQ172" s="51">
        <f t="shared" si="703"/>
        <v>0</v>
      </c>
      <c r="ER172" s="51">
        <f t="shared" si="703"/>
        <v>0</v>
      </c>
      <c r="ES172" s="51">
        <f t="shared" si="703"/>
        <v>0</v>
      </c>
      <c r="ET172" s="51">
        <f t="shared" si="703"/>
        <v>0</v>
      </c>
      <c r="EU172" s="51">
        <f t="shared" si="703"/>
        <v>0</v>
      </c>
      <c r="EV172" s="51">
        <f t="shared" si="703"/>
        <v>0</v>
      </c>
      <c r="EW172" s="51">
        <f t="shared" si="704"/>
        <v>0</v>
      </c>
      <c r="EX172" s="51">
        <f t="shared" si="704"/>
        <v>0</v>
      </c>
      <c r="EY172" s="51">
        <f t="shared" si="704"/>
        <v>0</v>
      </c>
      <c r="EZ172" s="51">
        <f t="shared" si="704"/>
        <v>0</v>
      </c>
      <c r="FA172" s="51">
        <f t="shared" si="704"/>
        <v>0</v>
      </c>
      <c r="FB172" s="51">
        <f t="shared" si="704"/>
        <v>0</v>
      </c>
      <c r="FC172" s="51">
        <f t="shared" si="704"/>
        <v>0</v>
      </c>
      <c r="FD172" s="51">
        <f t="shared" si="704"/>
        <v>0</v>
      </c>
      <c r="FE172" s="51">
        <f t="shared" si="704"/>
        <v>0</v>
      </c>
      <c r="FF172" s="51">
        <f t="shared" si="704"/>
        <v>0</v>
      </c>
      <c r="FG172" s="51">
        <f t="shared" si="705"/>
        <v>0</v>
      </c>
      <c r="FH172" s="51">
        <f t="shared" si="705"/>
        <v>0</v>
      </c>
      <c r="FI172" s="51">
        <f t="shared" si="705"/>
        <v>0</v>
      </c>
      <c r="FJ172" s="51">
        <f t="shared" si="705"/>
        <v>0</v>
      </c>
      <c r="FK172" s="51">
        <f t="shared" si="705"/>
        <v>0</v>
      </c>
      <c r="FL172" s="51">
        <f t="shared" si="705"/>
        <v>0</v>
      </c>
      <c r="FM172" s="51">
        <f t="shared" si="705"/>
        <v>0</v>
      </c>
      <c r="FN172" s="51">
        <f t="shared" si="705"/>
        <v>0</v>
      </c>
      <c r="FO172" s="51">
        <f t="shared" si="705"/>
        <v>0</v>
      </c>
      <c r="FP172" s="51">
        <f t="shared" si="705"/>
        <v>0</v>
      </c>
      <c r="FQ172" s="51">
        <f t="shared" si="706"/>
        <v>0</v>
      </c>
      <c r="FR172" s="51">
        <f t="shared" si="706"/>
        <v>0</v>
      </c>
      <c r="FS172" s="51">
        <f t="shared" si="706"/>
        <v>0</v>
      </c>
      <c r="FT172" s="51">
        <f t="shared" si="706"/>
        <v>0</v>
      </c>
      <c r="FU172" s="51">
        <f t="shared" si="706"/>
        <v>0</v>
      </c>
      <c r="FV172" s="51">
        <f t="shared" si="706"/>
        <v>0</v>
      </c>
      <c r="FW172" s="51">
        <f t="shared" si="706"/>
        <v>0</v>
      </c>
      <c r="FX172" s="51">
        <f t="shared" si="706"/>
        <v>0</v>
      </c>
      <c r="FY172" s="51">
        <f t="shared" si="706"/>
        <v>1.4372901692793086E-5</v>
      </c>
      <c r="FZ172" s="51">
        <f t="shared" si="706"/>
        <v>2.7857067307628778E-5</v>
      </c>
      <c r="GA172" s="51">
        <f t="shared" si="707"/>
        <v>4.1075027703360157E-5</v>
      </c>
      <c r="GB172" s="51">
        <f t="shared" si="707"/>
        <v>5.9699549011322866E-5</v>
      </c>
      <c r="GC172" s="51">
        <f t="shared" si="707"/>
        <v>8.7540741517313391E-5</v>
      </c>
      <c r="GD172" s="51">
        <f t="shared" si="707"/>
        <v>1.2837388479443857E-4</v>
      </c>
      <c r="GE172" s="51">
        <f t="shared" si="707"/>
        <v>1.8776725283595457E-4</v>
      </c>
      <c r="GF172" s="51">
        <f t="shared" si="707"/>
        <v>2.7490993918839258E-4</v>
      </c>
      <c r="GG172" s="51">
        <f t="shared" si="707"/>
        <v>4.0443968208431289E-4</v>
      </c>
      <c r="GH172" s="51">
        <f t="shared" si="707"/>
        <v>5.9827068957529241E-4</v>
      </c>
      <c r="GI172" s="51">
        <f t="shared" si="707"/>
        <v>8.8742146466493359E-4</v>
      </c>
      <c r="GJ172" s="51">
        <f t="shared" si="707"/>
        <v>1.3138426304416823E-3</v>
      </c>
      <c r="GK172" s="51">
        <f t="shared" si="708"/>
        <v>1.9322447552118155E-3</v>
      </c>
      <c r="GL172" s="51">
        <f t="shared" si="708"/>
        <v>2.9578823769679957E-3</v>
      </c>
      <c r="GM172" s="51">
        <f t="shared" si="708"/>
        <v>4.3725776573519236E-3</v>
      </c>
      <c r="GN172" s="51">
        <f t="shared" si="708"/>
        <v>5.6037913669719245E-3</v>
      </c>
      <c r="GO172" s="51">
        <f t="shared" si="708"/>
        <v>6.0067150249743864E-3</v>
      </c>
      <c r="GP172" s="51">
        <f t="shared" si="708"/>
        <v>5.0334268353983951E-3</v>
      </c>
      <c r="GQ172" s="51">
        <f t="shared" si="708"/>
        <v>2.648818732339102E-3</v>
      </c>
      <c r="GR172" s="51">
        <f t="shared" si="708"/>
        <v>7.6072713075802073E-4</v>
      </c>
      <c r="GS172" s="51">
        <f t="shared" si="708"/>
        <v>0</v>
      </c>
      <c r="GT172" s="51">
        <f t="shared" si="708"/>
        <v>0</v>
      </c>
      <c r="GU172" s="51">
        <f t="shared" si="709"/>
        <v>0</v>
      </c>
      <c r="GV172" s="51">
        <f t="shared" si="709"/>
        <v>0</v>
      </c>
      <c r="GW172" s="51">
        <f t="shared" si="709"/>
        <v>0</v>
      </c>
      <c r="GX172" s="51">
        <f t="shared" si="709"/>
        <v>0</v>
      </c>
      <c r="GY172" s="51">
        <f t="shared" si="709"/>
        <v>0</v>
      </c>
      <c r="GZ172" s="51">
        <f t="shared" si="709"/>
        <v>0</v>
      </c>
      <c r="HA172" s="51">
        <f t="shared" si="709"/>
        <v>0</v>
      </c>
      <c r="HB172" s="51">
        <f t="shared" si="709"/>
        <v>0</v>
      </c>
      <c r="HC172" s="51">
        <f t="shared" si="709"/>
        <v>0</v>
      </c>
      <c r="HD172" s="51">
        <f t="shared" si="709"/>
        <v>0</v>
      </c>
      <c r="HE172" s="51">
        <f t="shared" si="710"/>
        <v>0</v>
      </c>
      <c r="HF172" s="51">
        <f t="shared" si="710"/>
        <v>0</v>
      </c>
      <c r="HG172" s="51">
        <f t="shared" si="710"/>
        <v>0</v>
      </c>
      <c r="HH172" s="51">
        <f t="shared" si="710"/>
        <v>0</v>
      </c>
      <c r="HI172" s="51">
        <f t="shared" si="710"/>
        <v>0</v>
      </c>
      <c r="HJ172" s="51">
        <f t="shared" si="710"/>
        <v>0</v>
      </c>
      <c r="HK172" s="51">
        <f t="shared" si="710"/>
        <v>0</v>
      </c>
      <c r="HL172" s="51">
        <f t="shared" si="710"/>
        <v>0</v>
      </c>
      <c r="HM172" s="51">
        <f t="shared" si="710"/>
        <v>0</v>
      </c>
      <c r="HN172" s="51">
        <f t="shared" si="710"/>
        <v>0</v>
      </c>
      <c r="HO172" s="51">
        <f t="shared" si="710"/>
        <v>0</v>
      </c>
      <c r="HP172" s="51">
        <f t="shared" si="710"/>
        <v>0</v>
      </c>
      <c r="HR172" s="46">
        <v>169</v>
      </c>
      <c r="HS172" s="49">
        <f t="shared" si="566"/>
        <v>845</v>
      </c>
      <c r="HT172" s="52" t="str">
        <f t="shared" si="567"/>
        <v/>
      </c>
      <c r="HU172" s="63">
        <f t="shared" si="568"/>
        <v>0</v>
      </c>
      <c r="HV172" s="50">
        <f t="shared" ref="HV172:HV195" si="731">IF(HS172&gt;MAX($D$19:$D$55),0,G189)</f>
        <v>0</v>
      </c>
      <c r="HW172" s="50" t="str">
        <f t="shared" si="689"/>
        <v>14:05</v>
      </c>
      <c r="HX172" s="50">
        <v>0</v>
      </c>
      <c r="HY172" s="62">
        <f>HY171+HX172*Escenario1!$D$15*0.06</f>
        <v>468.72665229745769</v>
      </c>
      <c r="HZ172" s="50">
        <f t="shared" si="569"/>
        <v>0</v>
      </c>
      <c r="IA172" s="64">
        <f>IA171+HZ172*Escenario1!$D$15*0.06</f>
        <v>258.16395932323189</v>
      </c>
      <c r="IB172" s="54"/>
      <c r="IC172" s="47">
        <v>170</v>
      </c>
      <c r="ID172" s="48">
        <f t="shared" si="690"/>
        <v>0</v>
      </c>
      <c r="IE172" s="48">
        <f t="shared" si="711"/>
        <v>0</v>
      </c>
      <c r="IF172" s="48">
        <f t="shared" si="711"/>
        <v>0</v>
      </c>
      <c r="IG172" s="48">
        <f t="shared" si="711"/>
        <v>0</v>
      </c>
      <c r="IH172" s="48">
        <f t="shared" si="711"/>
        <v>0</v>
      </c>
      <c r="II172" s="48">
        <f t="shared" si="711"/>
        <v>0</v>
      </c>
      <c r="IJ172" s="48">
        <f t="shared" si="711"/>
        <v>0</v>
      </c>
      <c r="IK172" s="48">
        <f t="shared" si="711"/>
        <v>0</v>
      </c>
      <c r="IL172" s="48">
        <f t="shared" si="711"/>
        <v>0</v>
      </c>
      <c r="IM172" s="48">
        <f t="shared" si="711"/>
        <v>0</v>
      </c>
      <c r="IN172" s="48">
        <f t="shared" si="711"/>
        <v>0</v>
      </c>
      <c r="IO172" s="48">
        <f t="shared" si="712"/>
        <v>0</v>
      </c>
      <c r="IP172" s="48">
        <f t="shared" si="712"/>
        <v>0</v>
      </c>
      <c r="IQ172" s="48">
        <f t="shared" si="712"/>
        <v>0</v>
      </c>
      <c r="IR172" s="48">
        <f t="shared" si="712"/>
        <v>0</v>
      </c>
      <c r="IS172" s="48">
        <f t="shared" si="712"/>
        <v>0</v>
      </c>
      <c r="IT172" s="48">
        <f t="shared" si="712"/>
        <v>0</v>
      </c>
      <c r="IU172" s="48">
        <f t="shared" si="712"/>
        <v>0</v>
      </c>
      <c r="IV172" s="48">
        <f t="shared" si="712"/>
        <v>0</v>
      </c>
      <c r="IW172" s="48">
        <f t="shared" si="712"/>
        <v>0</v>
      </c>
      <c r="IX172" s="48">
        <f t="shared" si="712"/>
        <v>0</v>
      </c>
      <c r="IY172" s="48">
        <f t="shared" si="713"/>
        <v>0</v>
      </c>
      <c r="IZ172" s="48">
        <f t="shared" si="713"/>
        <v>0</v>
      </c>
      <c r="JA172" s="48">
        <f t="shared" si="713"/>
        <v>0</v>
      </c>
      <c r="JB172" s="48">
        <f t="shared" si="713"/>
        <v>0</v>
      </c>
      <c r="JC172" s="48">
        <f t="shared" si="713"/>
        <v>0</v>
      </c>
      <c r="JD172" s="48">
        <f t="shared" si="713"/>
        <v>0</v>
      </c>
      <c r="JE172" s="48">
        <f t="shared" si="713"/>
        <v>0</v>
      </c>
      <c r="JF172" s="48">
        <f t="shared" si="713"/>
        <v>0</v>
      </c>
      <c r="JG172" s="48">
        <f t="shared" si="713"/>
        <v>0</v>
      </c>
      <c r="JH172" s="48">
        <f t="shared" si="713"/>
        <v>0</v>
      </c>
      <c r="JI172" s="48">
        <f t="shared" si="714"/>
        <v>0</v>
      </c>
      <c r="JJ172" s="48">
        <f t="shared" si="714"/>
        <v>0</v>
      </c>
      <c r="JK172" s="48">
        <f t="shared" si="714"/>
        <v>0</v>
      </c>
      <c r="JL172" s="48">
        <f t="shared" si="714"/>
        <v>0</v>
      </c>
      <c r="JM172" s="48">
        <f t="shared" si="714"/>
        <v>0</v>
      </c>
      <c r="JN172" s="48">
        <f t="shared" si="714"/>
        <v>0</v>
      </c>
      <c r="JO172" s="48">
        <f t="shared" si="714"/>
        <v>0</v>
      </c>
      <c r="JP172" s="48">
        <f t="shared" si="714"/>
        <v>0</v>
      </c>
      <c r="JQ172" s="48">
        <f t="shared" si="714"/>
        <v>0</v>
      </c>
      <c r="JR172" s="48">
        <f t="shared" si="714"/>
        <v>0</v>
      </c>
      <c r="JS172" s="48">
        <f t="shared" si="715"/>
        <v>0</v>
      </c>
      <c r="JT172" s="48">
        <f t="shared" si="715"/>
        <v>0</v>
      </c>
      <c r="JU172" s="48">
        <f t="shared" si="715"/>
        <v>0</v>
      </c>
      <c r="JV172" s="48">
        <f t="shared" si="715"/>
        <v>0</v>
      </c>
      <c r="JW172" s="48">
        <f t="shared" si="715"/>
        <v>0</v>
      </c>
      <c r="JX172" s="48">
        <f t="shared" si="715"/>
        <v>0</v>
      </c>
      <c r="JY172" s="48">
        <f t="shared" si="715"/>
        <v>0</v>
      </c>
      <c r="JZ172" s="48">
        <f t="shared" si="715"/>
        <v>0</v>
      </c>
      <c r="KA172" s="48">
        <f t="shared" si="715"/>
        <v>0</v>
      </c>
      <c r="KB172" s="48">
        <f t="shared" si="715"/>
        <v>0</v>
      </c>
      <c r="KC172" s="48">
        <f t="shared" si="716"/>
        <v>0</v>
      </c>
      <c r="KD172" s="48">
        <f t="shared" si="716"/>
        <v>0</v>
      </c>
      <c r="KE172" s="48">
        <f t="shared" si="716"/>
        <v>0</v>
      </c>
      <c r="KF172" s="48">
        <f t="shared" si="716"/>
        <v>0</v>
      </c>
      <c r="KG172" s="48">
        <f t="shared" si="716"/>
        <v>0</v>
      </c>
      <c r="KH172" s="48">
        <f t="shared" si="716"/>
        <v>0</v>
      </c>
      <c r="KI172" s="48">
        <f t="shared" si="716"/>
        <v>0</v>
      </c>
      <c r="KJ172" s="48">
        <f t="shared" si="716"/>
        <v>0</v>
      </c>
      <c r="KK172" s="48">
        <f t="shared" si="716"/>
        <v>0</v>
      </c>
      <c r="KL172" s="48">
        <f t="shared" si="716"/>
        <v>0</v>
      </c>
      <c r="KM172" s="48">
        <f t="shared" si="717"/>
        <v>0</v>
      </c>
      <c r="KN172" s="48">
        <f t="shared" si="717"/>
        <v>0</v>
      </c>
      <c r="KO172" s="48">
        <f t="shared" si="717"/>
        <v>0</v>
      </c>
      <c r="KP172" s="48">
        <f t="shared" si="717"/>
        <v>0</v>
      </c>
      <c r="KQ172" s="48">
        <f t="shared" si="717"/>
        <v>0</v>
      </c>
      <c r="KR172" s="48">
        <f t="shared" si="717"/>
        <v>0</v>
      </c>
      <c r="KS172" s="48">
        <f t="shared" si="717"/>
        <v>0</v>
      </c>
      <c r="KT172" s="48">
        <f t="shared" si="717"/>
        <v>0</v>
      </c>
      <c r="KU172" s="48">
        <f t="shared" si="717"/>
        <v>0</v>
      </c>
      <c r="KV172" s="48">
        <f t="shared" si="717"/>
        <v>0</v>
      </c>
      <c r="KW172" s="48">
        <f t="shared" si="718"/>
        <v>0</v>
      </c>
      <c r="KX172" s="48">
        <f t="shared" si="718"/>
        <v>0</v>
      </c>
      <c r="KY172" s="48">
        <f t="shared" si="718"/>
        <v>0</v>
      </c>
      <c r="KZ172" s="48">
        <f t="shared" si="718"/>
        <v>0</v>
      </c>
      <c r="LA172" s="48">
        <f t="shared" si="718"/>
        <v>0</v>
      </c>
      <c r="LB172" s="48">
        <f t="shared" si="718"/>
        <v>0</v>
      </c>
      <c r="LC172" s="48">
        <f t="shared" si="718"/>
        <v>0</v>
      </c>
      <c r="LD172" s="48">
        <f t="shared" si="718"/>
        <v>0</v>
      </c>
      <c r="LE172" s="48">
        <f t="shared" si="718"/>
        <v>0</v>
      </c>
      <c r="LF172" s="48">
        <f t="shared" si="718"/>
        <v>0</v>
      </c>
      <c r="LG172" s="48">
        <f t="shared" si="719"/>
        <v>0</v>
      </c>
      <c r="LH172" s="48">
        <f t="shared" si="719"/>
        <v>0</v>
      </c>
      <c r="LI172" s="48">
        <f t="shared" si="719"/>
        <v>0</v>
      </c>
      <c r="LJ172" s="48">
        <f t="shared" si="719"/>
        <v>0</v>
      </c>
      <c r="LK172" s="48">
        <f t="shared" si="719"/>
        <v>0</v>
      </c>
      <c r="LL172" s="48">
        <f t="shared" si="719"/>
        <v>0</v>
      </c>
      <c r="LM172" s="48">
        <f t="shared" si="719"/>
        <v>0</v>
      </c>
      <c r="LN172" s="48">
        <f t="shared" si="719"/>
        <v>0</v>
      </c>
      <c r="LO172" s="48">
        <f t="shared" si="719"/>
        <v>0</v>
      </c>
      <c r="LP172" s="48">
        <f t="shared" si="719"/>
        <v>0</v>
      </c>
      <c r="LQ172" s="48">
        <f t="shared" si="720"/>
        <v>0</v>
      </c>
      <c r="LR172" s="48">
        <f t="shared" si="720"/>
        <v>0</v>
      </c>
      <c r="LS172" s="48">
        <f t="shared" si="720"/>
        <v>0</v>
      </c>
      <c r="LT172" s="48">
        <f t="shared" si="720"/>
        <v>0</v>
      </c>
      <c r="LU172" s="48">
        <f t="shared" si="720"/>
        <v>0</v>
      </c>
      <c r="LV172" s="48">
        <f t="shared" si="720"/>
        <v>0</v>
      </c>
      <c r="LW172" s="48">
        <f t="shared" si="720"/>
        <v>0</v>
      </c>
      <c r="LX172" s="48">
        <f t="shared" si="720"/>
        <v>0</v>
      </c>
      <c r="LY172" s="48">
        <f t="shared" si="720"/>
        <v>0</v>
      </c>
      <c r="LZ172" s="48">
        <f t="shared" si="720"/>
        <v>0</v>
      </c>
      <c r="MA172" s="48">
        <f t="shared" si="721"/>
        <v>0</v>
      </c>
      <c r="MB172" s="48">
        <f t="shared" si="721"/>
        <v>0</v>
      </c>
      <c r="MC172" s="48">
        <f t="shared" si="721"/>
        <v>0</v>
      </c>
      <c r="MD172" s="48">
        <f t="shared" si="721"/>
        <v>0</v>
      </c>
      <c r="ME172" s="48">
        <f t="shared" si="721"/>
        <v>0</v>
      </c>
      <c r="MF172" s="48">
        <f t="shared" si="721"/>
        <v>0</v>
      </c>
      <c r="MG172" s="48">
        <f t="shared" si="721"/>
        <v>0</v>
      </c>
      <c r="MH172" s="48">
        <f t="shared" si="721"/>
        <v>0</v>
      </c>
      <c r="MI172" s="48">
        <f t="shared" si="721"/>
        <v>0</v>
      </c>
      <c r="MJ172" s="48">
        <f t="shared" si="721"/>
        <v>0</v>
      </c>
      <c r="MK172" s="48">
        <f t="shared" si="722"/>
        <v>0</v>
      </c>
      <c r="ML172" s="48">
        <f t="shared" si="722"/>
        <v>0</v>
      </c>
      <c r="MM172" s="48">
        <f t="shared" si="722"/>
        <v>0</v>
      </c>
      <c r="MN172" s="48">
        <f t="shared" si="722"/>
        <v>0</v>
      </c>
      <c r="MO172" s="48">
        <f t="shared" si="722"/>
        <v>0</v>
      </c>
      <c r="MP172" s="48">
        <f t="shared" si="722"/>
        <v>0</v>
      </c>
      <c r="MQ172" s="48">
        <f t="shared" si="722"/>
        <v>0</v>
      </c>
      <c r="MR172" s="48">
        <f t="shared" si="722"/>
        <v>0</v>
      </c>
      <c r="MS172" s="48">
        <f t="shared" si="722"/>
        <v>0</v>
      </c>
      <c r="MT172" s="48">
        <f t="shared" si="722"/>
        <v>0</v>
      </c>
      <c r="MU172" s="48">
        <f t="shared" si="723"/>
        <v>0</v>
      </c>
      <c r="MV172" s="48">
        <f t="shared" si="723"/>
        <v>0</v>
      </c>
      <c r="MW172" s="48">
        <f t="shared" si="723"/>
        <v>0</v>
      </c>
      <c r="MX172" s="48">
        <f t="shared" si="723"/>
        <v>0</v>
      </c>
      <c r="MY172" s="48">
        <f t="shared" si="723"/>
        <v>0</v>
      </c>
      <c r="MZ172" s="48">
        <f t="shared" si="723"/>
        <v>0</v>
      </c>
      <c r="NA172" s="48">
        <f t="shared" si="723"/>
        <v>0</v>
      </c>
      <c r="NB172" s="48">
        <f t="shared" si="723"/>
        <v>0</v>
      </c>
      <c r="NC172" s="48">
        <f t="shared" si="723"/>
        <v>0</v>
      </c>
      <c r="ND172" s="48">
        <f t="shared" si="723"/>
        <v>0</v>
      </c>
      <c r="NE172" s="48">
        <f t="shared" si="724"/>
        <v>0</v>
      </c>
      <c r="NF172" s="48">
        <f t="shared" si="724"/>
        <v>0</v>
      </c>
      <c r="NG172" s="48">
        <f t="shared" si="724"/>
        <v>0</v>
      </c>
      <c r="NH172" s="48">
        <f t="shared" si="724"/>
        <v>0</v>
      </c>
      <c r="NI172" s="48">
        <f t="shared" si="724"/>
        <v>0</v>
      </c>
      <c r="NJ172" s="48">
        <f t="shared" si="724"/>
        <v>0</v>
      </c>
      <c r="NK172" s="48">
        <f t="shared" si="724"/>
        <v>0</v>
      </c>
      <c r="NL172" s="48">
        <f t="shared" si="724"/>
        <v>0</v>
      </c>
      <c r="NM172" s="48">
        <f t="shared" si="724"/>
        <v>0</v>
      </c>
      <c r="NN172" s="48">
        <f t="shared" si="724"/>
        <v>0</v>
      </c>
      <c r="NO172" s="48">
        <f t="shared" si="725"/>
        <v>0</v>
      </c>
      <c r="NP172" s="48">
        <f t="shared" si="725"/>
        <v>0</v>
      </c>
      <c r="NQ172" s="48">
        <f t="shared" si="725"/>
        <v>0</v>
      </c>
      <c r="NR172" s="48">
        <f t="shared" si="725"/>
        <v>0</v>
      </c>
      <c r="NS172" s="48">
        <f t="shared" si="725"/>
        <v>0</v>
      </c>
      <c r="NT172" s="48">
        <f t="shared" si="725"/>
        <v>0</v>
      </c>
      <c r="NU172" s="48">
        <f t="shared" si="725"/>
        <v>0</v>
      </c>
      <c r="NV172" s="48">
        <f t="shared" si="725"/>
        <v>0</v>
      </c>
      <c r="NW172" s="48">
        <f t="shared" si="725"/>
        <v>0</v>
      </c>
      <c r="NX172" s="48">
        <f t="shared" si="725"/>
        <v>0</v>
      </c>
      <c r="NY172" s="48">
        <f t="shared" si="726"/>
        <v>0</v>
      </c>
      <c r="NZ172" s="48">
        <f t="shared" si="726"/>
        <v>0</v>
      </c>
      <c r="OA172" s="48">
        <f t="shared" si="726"/>
        <v>0</v>
      </c>
      <c r="OB172" s="48">
        <f t="shared" si="726"/>
        <v>0</v>
      </c>
      <c r="OC172" s="48">
        <f t="shared" si="726"/>
        <v>0</v>
      </c>
      <c r="OD172" s="48">
        <f t="shared" si="726"/>
        <v>0</v>
      </c>
      <c r="OE172" s="48">
        <f t="shared" si="726"/>
        <v>0</v>
      </c>
      <c r="OF172" s="48">
        <f t="shared" si="726"/>
        <v>0</v>
      </c>
      <c r="OG172" s="48">
        <f t="shared" si="726"/>
        <v>0</v>
      </c>
      <c r="OH172" s="48">
        <f t="shared" si="726"/>
        <v>4.4751983576649488E-5</v>
      </c>
      <c r="OI172" s="48">
        <f t="shared" si="727"/>
        <v>1.1151658490373781E-4</v>
      </c>
      <c r="OJ172" s="48">
        <f t="shared" si="727"/>
        <v>2.5595687974807398E-4</v>
      </c>
      <c r="OK172" s="48">
        <f t="shared" si="727"/>
        <v>5.8604981628922268E-4</v>
      </c>
      <c r="OL172" s="48">
        <f t="shared" si="727"/>
        <v>1.3658629589843377E-3</v>
      </c>
      <c r="OM172" s="48">
        <f t="shared" si="727"/>
        <v>3.2093238342923826E-3</v>
      </c>
      <c r="ON172" s="48">
        <f t="shared" si="727"/>
        <v>7.8504339864859992E-3</v>
      </c>
      <c r="OO172" s="48">
        <f t="shared" si="727"/>
        <v>1.2976985830460603E-2</v>
      </c>
      <c r="OP172" s="48">
        <f t="shared" si="727"/>
        <v>6.7154609757989992E-3</v>
      </c>
      <c r="OQ172" s="48">
        <f t="shared" si="727"/>
        <v>0</v>
      </c>
      <c r="OR172" s="48">
        <f t="shared" si="727"/>
        <v>0</v>
      </c>
      <c r="OS172" s="48">
        <f t="shared" si="728"/>
        <v>0</v>
      </c>
      <c r="OT172" s="48">
        <f t="shared" si="728"/>
        <v>0</v>
      </c>
      <c r="OU172" s="48">
        <f t="shared" si="728"/>
        <v>0</v>
      </c>
      <c r="OV172" s="48">
        <f t="shared" si="728"/>
        <v>0</v>
      </c>
      <c r="OW172" s="48">
        <f t="shared" si="728"/>
        <v>0</v>
      </c>
      <c r="OX172" s="48">
        <f t="shared" si="728"/>
        <v>0</v>
      </c>
      <c r="OY172" s="48">
        <f t="shared" si="728"/>
        <v>0</v>
      </c>
      <c r="OZ172" s="48">
        <f t="shared" si="728"/>
        <v>0</v>
      </c>
      <c r="PA172" s="48">
        <f t="shared" si="728"/>
        <v>0</v>
      </c>
      <c r="PB172" s="48">
        <f t="shared" si="728"/>
        <v>0</v>
      </c>
      <c r="PC172" s="48">
        <f t="shared" si="729"/>
        <v>0</v>
      </c>
      <c r="PD172" s="48">
        <f t="shared" si="729"/>
        <v>0</v>
      </c>
      <c r="PE172" s="48">
        <f t="shared" si="729"/>
        <v>0</v>
      </c>
      <c r="PF172" s="48">
        <f t="shared" si="729"/>
        <v>0</v>
      </c>
      <c r="PG172" s="48">
        <f t="shared" si="729"/>
        <v>0</v>
      </c>
      <c r="PH172" s="48">
        <f t="shared" si="729"/>
        <v>0</v>
      </c>
      <c r="PI172" s="48">
        <f t="shared" si="729"/>
        <v>0</v>
      </c>
      <c r="PJ172" s="48">
        <f t="shared" si="729"/>
        <v>0</v>
      </c>
      <c r="PK172" s="48">
        <f t="shared" si="729"/>
        <v>0</v>
      </c>
      <c r="PL172" s="48">
        <f t="shared" si="729"/>
        <v>0</v>
      </c>
      <c r="PM172" s="48">
        <f t="shared" si="729"/>
        <v>0</v>
      </c>
      <c r="PN172" s="48">
        <f t="shared" si="729"/>
        <v>0</v>
      </c>
    </row>
    <row r="173" spans="1:430" x14ac:dyDescent="0.3">
      <c r="A173" s="67">
        <f>A172+Escenario1!$D$15</f>
        <v>235</v>
      </c>
      <c r="B173" s="20">
        <f>IF(HX50&lt;0,0,Escenario1!HX50)</f>
        <v>0</v>
      </c>
      <c r="C173" s="20">
        <f t="shared" si="558"/>
        <v>0.21595923793163144</v>
      </c>
      <c r="D173" s="20">
        <f t="shared" si="552"/>
        <v>0</v>
      </c>
      <c r="E173" s="20">
        <f>ROUND(IF($A173=0,0,$D173+E172-IF($A172=0,0,L172*($A173-$A172)*0.06)),4)</f>
        <v>0</v>
      </c>
      <c r="F173" s="11" cm="1">
        <f t="array" ref="F173">INDEX($A$71:$A$75,MATCH(E173,$B$71:$B$75,1))+(E173-INDEX($B$71:$B$75,MATCH(E173,$B$71:$B$75,1)))*(INDEX($A$71:$A$75,MATCH(E173,$B$71:$B$75,1)+IF(E173&gt;MAX($B$71:$B$75),0,1))-INDEX($A$71:$A$75,MATCH(E173,$B$71:$B$75,1)+IF(E173&gt;MAX($B$71:$B$75),1,0)))/(INDEX($B$71:$B$75,MATCH(E173,$B$71:$B$75,1)+IF(E173&gt;MAX($B$71:$B$75),0,1))-INDEX($B$71:$B$75,MATCH(E173,$B$71:$B$75,1)+IF(E173&gt;MAX($B$71:$B$75),-1,0)))</f>
        <v>0</v>
      </c>
      <c r="G173" s="59">
        <f t="shared" si="553"/>
        <v>0</v>
      </c>
      <c r="H173" s="59">
        <f t="shared" si="554"/>
        <v>0</v>
      </c>
      <c r="I173" s="59">
        <f t="shared" si="555"/>
        <v>0</v>
      </c>
      <c r="J173" s="20">
        <f t="shared" si="556"/>
        <v>0</v>
      </c>
      <c r="K173" s="20">
        <f>IF(OR($H$79&lt;=0,F173-$H$79&lt;=0),0,2/3*(0.602+0.0832*(F173-$H$79)/$H$79)*$I$79*SQRT(2*9.81)*(F173-$H$79+0.0012)^(3/2))*1000</f>
        <v>0</v>
      </c>
      <c r="L173" s="20">
        <f>IF((G173+H173+I173+K173)*($A174-$A173)*0.06&gt;E173,E173/($A174-$A173)/0.06,G173+H173+I173+K173)</f>
        <v>0</v>
      </c>
      <c r="M173" s="20">
        <f>IF(COUNT($A$126:$A173)&lt;MATCH($E$84,L$126:L$585,0),"",ROUND(L173,2))</f>
        <v>0</v>
      </c>
      <c r="N173" s="20">
        <f>IF($A173=0,0,$D173+N172-IF($A172=0,0,R172*($A173-$A172)*0.06))</f>
        <v>179.01865409241194</v>
      </c>
      <c r="O173" s="11" cm="1">
        <f t="array" ref="O173">INDEX($A$71:$A$75,MATCH(N173,$B$71:$B$75,1))+(N173-INDEX($B$71:$B$75,MATCH(N173,$B$71:$B$75,1)))*(INDEX($A$71:$A$75,MATCH(N173,$B$71:$B$75,1)+1)-INDEX($A$71:$A$75,MATCH(N173,$B$71:$B$75,1)))/(INDEX($B$71:$B$75,MATCH(N173,$B$71:$B$75,1)+1)-INDEX($B$71:$B$75,MATCH(N173,$B$71:$B$75,1)))</f>
        <v>1.7901865409241193</v>
      </c>
      <c r="P173" s="20" cm="1">
        <f t="array" ref="P173">INDEX(Curva_vortex[Caudal (L/s)],MATCH(O173,Curva_vortex[Altura lamina de agua H (m)],1))+(O173-INDEX(Curva_vortex[Altura lamina de agua H (m)],MATCH(O173,Curva_vortex[Altura lamina de agua H (m)],1)))*(INDEX(Curva_vortex[Caudal (L/s)],MATCH(O173,Curva_vortex[Altura lamina de agua H (m)],1)+IF(O173&gt;MAX(Curva_vortex[Altura lamina de agua H (m)]),0,1))-INDEX(Curva_vortex[Caudal (L/s)],MATCH(O173,Curva_vortex[Altura lamina de agua H (m)],1)+IF(O173&gt;MAX(Curva_vortex[Altura lamina de agua H (m)]),-1,0)))/(INDEX(Curva_vortex[Altura lamina de agua H (m)],MATCH(O173,Curva_vortex[Altura lamina de agua H (m)],1)+IF(O173&gt;MAX(Curva_vortex[Altura lamina de agua H (m)]),0,1))-INDEX(Curva_vortex[Altura lamina de agua H (m)],MATCH(O173,Curva_vortex[Altura lamina de agua H (m)],1)+IF(O173&gt;MAX(Curva_vortex[Altura lamina de agua H (m)]),-1,0)))</f>
        <v>17.901865409241193</v>
      </c>
      <c r="Q173" s="20">
        <f t="shared" si="557"/>
        <v>0</v>
      </c>
      <c r="R173" s="20" cm="1">
        <f t="array" ref="R173">INDEX(Curva_vortex[Caudal (L/s)],MATCH(O173,Curva_vortex[Altura lamina de agua H (m)],1))+(O173-INDEX(Curva_vortex[Altura lamina de agua H (m)],MATCH(O173,Curva_vortex[Altura lamina de agua H (m)],1)))*(INDEX(Curva_vortex[Caudal (L/s)],MATCH(O173,Curva_vortex[Altura lamina de agua H (m)],1)+IF(O173&gt;MAX(Curva_vortex[Altura lamina de agua H (m)]),0,1))-INDEX(Curva_vortex[Caudal (L/s)],MATCH(O173,Curva_vortex[Altura lamina de agua H (m)],1)+IF(O173&gt;MAX(Curva_vortex[Altura lamina de agua H (m)]),-1,0)))/(INDEX(Curva_vortex[Altura lamina de agua H (m)],MATCH(O173,Curva_vortex[Altura lamina de agua H (m)],1)+IF(O173&gt;MAX(Curva_vortex[Altura lamina de agua H (m)]),0,1))-INDEX(Curva_vortex[Altura lamina de agua H (m)],MATCH(O173,Curva_vortex[Altura lamina de agua H (m)],1)+IF(O173&gt;MAX(Curva_vortex[Altura lamina de agua H (m)]),-1,0)))+Q173</f>
        <v>17.901865409241193</v>
      </c>
      <c r="S173" s="20">
        <f>IF(COUNT($A$126:$A173)&lt;MATCH($E$117,R$126:R$585,0),"",ROUND(R173,2))</f>
        <v>17.899999999999999</v>
      </c>
      <c r="W173" s="46">
        <v>170</v>
      </c>
      <c r="X173" s="49">
        <f t="shared" si="564"/>
        <v>850</v>
      </c>
      <c r="Y173" s="52" t="str">
        <f t="shared" si="686"/>
        <v/>
      </c>
      <c r="Z173" s="63">
        <f t="shared" si="687"/>
        <v>0</v>
      </c>
      <c r="AA173" s="50">
        <f t="shared" si="730"/>
        <v>0</v>
      </c>
      <c r="AB173" s="50">
        <v>0</v>
      </c>
      <c r="AC173" s="62">
        <f t="shared" si="691"/>
        <v>211.7758949671387</v>
      </c>
      <c r="AD173" s="53"/>
      <c r="AE173" s="46">
        <v>171</v>
      </c>
      <c r="AF173" s="51">
        <f t="shared" si="688"/>
        <v>0</v>
      </c>
      <c r="AG173" s="51">
        <f t="shared" si="692"/>
        <v>0</v>
      </c>
      <c r="AH173" s="51">
        <f t="shared" si="692"/>
        <v>0</v>
      </c>
      <c r="AI173" s="51">
        <f t="shared" si="692"/>
        <v>0</v>
      </c>
      <c r="AJ173" s="51">
        <f t="shared" si="692"/>
        <v>0</v>
      </c>
      <c r="AK173" s="51">
        <f t="shared" si="692"/>
        <v>0</v>
      </c>
      <c r="AL173" s="51">
        <f t="shared" si="692"/>
        <v>0</v>
      </c>
      <c r="AM173" s="51">
        <f t="shared" si="692"/>
        <v>0</v>
      </c>
      <c r="AN173" s="51">
        <f t="shared" si="692"/>
        <v>0</v>
      </c>
      <c r="AO173" s="51">
        <f t="shared" si="692"/>
        <v>0</v>
      </c>
      <c r="AP173" s="51">
        <f t="shared" si="692"/>
        <v>0</v>
      </c>
      <c r="AQ173" s="51">
        <f t="shared" si="693"/>
        <v>0</v>
      </c>
      <c r="AR173" s="51">
        <f t="shared" si="693"/>
        <v>0</v>
      </c>
      <c r="AS173" s="51">
        <f t="shared" si="693"/>
        <v>0</v>
      </c>
      <c r="AT173" s="51">
        <f t="shared" si="693"/>
        <v>0</v>
      </c>
      <c r="AU173" s="51">
        <f t="shared" si="693"/>
        <v>0</v>
      </c>
      <c r="AV173" s="51">
        <f t="shared" si="693"/>
        <v>0</v>
      </c>
      <c r="AW173" s="51">
        <f t="shared" si="693"/>
        <v>0</v>
      </c>
      <c r="AX173" s="51">
        <f t="shared" si="693"/>
        <v>0</v>
      </c>
      <c r="AY173" s="51">
        <f t="shared" si="693"/>
        <v>0</v>
      </c>
      <c r="AZ173" s="51">
        <f t="shared" si="693"/>
        <v>0</v>
      </c>
      <c r="BA173" s="51">
        <f t="shared" si="694"/>
        <v>0</v>
      </c>
      <c r="BB173" s="51">
        <f t="shared" si="694"/>
        <v>0</v>
      </c>
      <c r="BC173" s="51">
        <f t="shared" si="694"/>
        <v>0</v>
      </c>
      <c r="BD173" s="51">
        <f t="shared" si="694"/>
        <v>0</v>
      </c>
      <c r="BE173" s="51">
        <f t="shared" si="694"/>
        <v>0</v>
      </c>
      <c r="BF173" s="51">
        <f t="shared" si="694"/>
        <v>0</v>
      </c>
      <c r="BG173" s="51">
        <f t="shared" si="694"/>
        <v>0</v>
      </c>
      <c r="BH173" s="51">
        <f t="shared" si="694"/>
        <v>0</v>
      </c>
      <c r="BI173" s="51">
        <f t="shared" si="694"/>
        <v>0</v>
      </c>
      <c r="BJ173" s="51">
        <f t="shared" si="694"/>
        <v>0</v>
      </c>
      <c r="BK173" s="51">
        <f t="shared" si="695"/>
        <v>0</v>
      </c>
      <c r="BL173" s="51">
        <f t="shared" si="695"/>
        <v>0</v>
      </c>
      <c r="BM173" s="51">
        <f t="shared" si="695"/>
        <v>0</v>
      </c>
      <c r="BN173" s="51">
        <f t="shared" si="695"/>
        <v>0</v>
      </c>
      <c r="BO173" s="51">
        <f t="shared" si="695"/>
        <v>0</v>
      </c>
      <c r="BP173" s="51">
        <f t="shared" si="695"/>
        <v>0</v>
      </c>
      <c r="BQ173" s="51">
        <f t="shared" si="695"/>
        <v>0</v>
      </c>
      <c r="BR173" s="51">
        <f t="shared" si="695"/>
        <v>0</v>
      </c>
      <c r="BS173" s="51">
        <f t="shared" si="695"/>
        <v>0</v>
      </c>
      <c r="BT173" s="51">
        <f t="shared" si="695"/>
        <v>0</v>
      </c>
      <c r="BU173" s="51">
        <f t="shared" si="696"/>
        <v>0</v>
      </c>
      <c r="BV173" s="51">
        <f t="shared" si="696"/>
        <v>0</v>
      </c>
      <c r="BW173" s="51">
        <f t="shared" si="696"/>
        <v>0</v>
      </c>
      <c r="BX173" s="51">
        <f t="shared" si="696"/>
        <v>0</v>
      </c>
      <c r="BY173" s="51">
        <f t="shared" si="696"/>
        <v>0</v>
      </c>
      <c r="BZ173" s="51">
        <f t="shared" si="696"/>
        <v>0</v>
      </c>
      <c r="CA173" s="51">
        <f t="shared" si="696"/>
        <v>0</v>
      </c>
      <c r="CB173" s="51">
        <f t="shared" si="696"/>
        <v>0</v>
      </c>
      <c r="CC173" s="51">
        <f t="shared" si="696"/>
        <v>0</v>
      </c>
      <c r="CD173" s="51">
        <f t="shared" si="696"/>
        <v>0</v>
      </c>
      <c r="CE173" s="51">
        <f t="shared" si="697"/>
        <v>0</v>
      </c>
      <c r="CF173" s="51">
        <f t="shared" si="697"/>
        <v>0</v>
      </c>
      <c r="CG173" s="51">
        <f t="shared" si="697"/>
        <v>0</v>
      </c>
      <c r="CH173" s="51">
        <f t="shared" si="697"/>
        <v>0</v>
      </c>
      <c r="CI173" s="51">
        <f t="shared" si="697"/>
        <v>0</v>
      </c>
      <c r="CJ173" s="51">
        <f t="shared" si="697"/>
        <v>0</v>
      </c>
      <c r="CK173" s="51">
        <f t="shared" si="697"/>
        <v>0</v>
      </c>
      <c r="CL173" s="51">
        <f t="shared" si="697"/>
        <v>0</v>
      </c>
      <c r="CM173" s="51">
        <f t="shared" si="697"/>
        <v>0</v>
      </c>
      <c r="CN173" s="51">
        <f t="shared" si="697"/>
        <v>0</v>
      </c>
      <c r="CO173" s="51">
        <f t="shared" si="698"/>
        <v>0</v>
      </c>
      <c r="CP173" s="51">
        <f t="shared" si="698"/>
        <v>0</v>
      </c>
      <c r="CQ173" s="51">
        <f t="shared" si="698"/>
        <v>0</v>
      </c>
      <c r="CR173" s="51">
        <f t="shared" si="698"/>
        <v>0</v>
      </c>
      <c r="CS173" s="51">
        <f t="shared" si="698"/>
        <v>0</v>
      </c>
      <c r="CT173" s="51">
        <f t="shared" si="698"/>
        <v>0</v>
      </c>
      <c r="CU173" s="51">
        <f t="shared" si="698"/>
        <v>0</v>
      </c>
      <c r="CV173" s="51">
        <f t="shared" si="698"/>
        <v>0</v>
      </c>
      <c r="CW173" s="51">
        <f t="shared" si="698"/>
        <v>0</v>
      </c>
      <c r="CX173" s="51">
        <f t="shared" si="698"/>
        <v>0</v>
      </c>
      <c r="CY173" s="51">
        <f t="shared" si="699"/>
        <v>0</v>
      </c>
      <c r="CZ173" s="51">
        <f t="shared" si="699"/>
        <v>0</v>
      </c>
      <c r="DA173" s="51">
        <f t="shared" si="699"/>
        <v>0</v>
      </c>
      <c r="DB173" s="51">
        <f t="shared" si="699"/>
        <v>0</v>
      </c>
      <c r="DC173" s="51">
        <f t="shared" si="699"/>
        <v>0</v>
      </c>
      <c r="DD173" s="51">
        <f t="shared" si="699"/>
        <v>0</v>
      </c>
      <c r="DE173" s="51">
        <f t="shared" si="699"/>
        <v>0</v>
      </c>
      <c r="DF173" s="51">
        <f t="shared" si="699"/>
        <v>0</v>
      </c>
      <c r="DG173" s="51">
        <f t="shared" si="699"/>
        <v>0</v>
      </c>
      <c r="DH173" s="51">
        <f t="shared" si="699"/>
        <v>0</v>
      </c>
      <c r="DI173" s="51">
        <f t="shared" si="700"/>
        <v>0</v>
      </c>
      <c r="DJ173" s="51">
        <f t="shared" si="700"/>
        <v>0</v>
      </c>
      <c r="DK173" s="51">
        <f t="shared" si="700"/>
        <v>0</v>
      </c>
      <c r="DL173" s="51">
        <f t="shared" si="700"/>
        <v>0</v>
      </c>
      <c r="DM173" s="51">
        <f t="shared" si="700"/>
        <v>0</v>
      </c>
      <c r="DN173" s="51">
        <f t="shared" si="700"/>
        <v>0</v>
      </c>
      <c r="DO173" s="51">
        <f t="shared" si="700"/>
        <v>0</v>
      </c>
      <c r="DP173" s="51">
        <f t="shared" si="700"/>
        <v>0</v>
      </c>
      <c r="DQ173" s="51">
        <f t="shared" si="700"/>
        <v>0</v>
      </c>
      <c r="DR173" s="51">
        <f t="shared" si="700"/>
        <v>0</v>
      </c>
      <c r="DS173" s="51">
        <f t="shared" si="701"/>
        <v>0</v>
      </c>
      <c r="DT173" s="51">
        <f t="shared" si="701"/>
        <v>0</v>
      </c>
      <c r="DU173" s="51">
        <f t="shared" si="701"/>
        <v>0</v>
      </c>
      <c r="DV173" s="51">
        <f t="shared" si="701"/>
        <v>0</v>
      </c>
      <c r="DW173" s="51">
        <f t="shared" si="701"/>
        <v>0</v>
      </c>
      <c r="DX173" s="51">
        <f t="shared" si="701"/>
        <v>0</v>
      </c>
      <c r="DY173" s="51">
        <f t="shared" si="701"/>
        <v>0</v>
      </c>
      <c r="DZ173" s="51">
        <f t="shared" si="701"/>
        <v>0</v>
      </c>
      <c r="EA173" s="51">
        <f t="shared" si="701"/>
        <v>0</v>
      </c>
      <c r="EB173" s="51">
        <f t="shared" si="701"/>
        <v>0</v>
      </c>
      <c r="EC173" s="51">
        <f t="shared" si="702"/>
        <v>0</v>
      </c>
      <c r="ED173" s="51">
        <f t="shared" si="702"/>
        <v>0</v>
      </c>
      <c r="EE173" s="51">
        <f t="shared" si="702"/>
        <v>0</v>
      </c>
      <c r="EF173" s="51">
        <f t="shared" si="702"/>
        <v>0</v>
      </c>
      <c r="EG173" s="51">
        <f t="shared" si="702"/>
        <v>0</v>
      </c>
      <c r="EH173" s="51">
        <f t="shared" si="702"/>
        <v>0</v>
      </c>
      <c r="EI173" s="51">
        <f t="shared" si="702"/>
        <v>0</v>
      </c>
      <c r="EJ173" s="51">
        <f t="shared" si="702"/>
        <v>0</v>
      </c>
      <c r="EK173" s="51">
        <f t="shared" si="702"/>
        <v>0</v>
      </c>
      <c r="EL173" s="51">
        <f t="shared" si="702"/>
        <v>0</v>
      </c>
      <c r="EM173" s="51">
        <f t="shared" si="703"/>
        <v>0</v>
      </c>
      <c r="EN173" s="51">
        <f t="shared" si="703"/>
        <v>0</v>
      </c>
      <c r="EO173" s="51">
        <f t="shared" si="703"/>
        <v>0</v>
      </c>
      <c r="EP173" s="51">
        <f t="shared" si="703"/>
        <v>0</v>
      </c>
      <c r="EQ173" s="51">
        <f t="shared" si="703"/>
        <v>0</v>
      </c>
      <c r="ER173" s="51">
        <f t="shared" si="703"/>
        <v>0</v>
      </c>
      <c r="ES173" s="51">
        <f t="shared" si="703"/>
        <v>0</v>
      </c>
      <c r="ET173" s="51">
        <f t="shared" si="703"/>
        <v>0</v>
      </c>
      <c r="EU173" s="51">
        <f t="shared" si="703"/>
        <v>0</v>
      </c>
      <c r="EV173" s="51">
        <f t="shared" si="703"/>
        <v>0</v>
      </c>
      <c r="EW173" s="51">
        <f t="shared" si="704"/>
        <v>0</v>
      </c>
      <c r="EX173" s="51">
        <f t="shared" si="704"/>
        <v>0</v>
      </c>
      <c r="EY173" s="51">
        <f t="shared" si="704"/>
        <v>0</v>
      </c>
      <c r="EZ173" s="51">
        <f t="shared" si="704"/>
        <v>0</v>
      </c>
      <c r="FA173" s="51">
        <f t="shared" si="704"/>
        <v>0</v>
      </c>
      <c r="FB173" s="51">
        <f t="shared" si="704"/>
        <v>0</v>
      </c>
      <c r="FC173" s="51">
        <f t="shared" si="704"/>
        <v>0</v>
      </c>
      <c r="FD173" s="51">
        <f t="shared" si="704"/>
        <v>0</v>
      </c>
      <c r="FE173" s="51">
        <f t="shared" si="704"/>
        <v>0</v>
      </c>
      <c r="FF173" s="51">
        <f t="shared" si="704"/>
        <v>0</v>
      </c>
      <c r="FG173" s="51">
        <f t="shared" si="705"/>
        <v>0</v>
      </c>
      <c r="FH173" s="51">
        <f t="shared" si="705"/>
        <v>0</v>
      </c>
      <c r="FI173" s="51">
        <f t="shared" si="705"/>
        <v>0</v>
      </c>
      <c r="FJ173" s="51">
        <f t="shared" si="705"/>
        <v>0</v>
      </c>
      <c r="FK173" s="51">
        <f t="shared" si="705"/>
        <v>0</v>
      </c>
      <c r="FL173" s="51">
        <f t="shared" si="705"/>
        <v>0</v>
      </c>
      <c r="FM173" s="51">
        <f t="shared" si="705"/>
        <v>0</v>
      </c>
      <c r="FN173" s="51">
        <f t="shared" si="705"/>
        <v>0</v>
      </c>
      <c r="FO173" s="51">
        <f t="shared" si="705"/>
        <v>0</v>
      </c>
      <c r="FP173" s="51">
        <f t="shared" si="705"/>
        <v>0</v>
      </c>
      <c r="FQ173" s="51">
        <f t="shared" si="706"/>
        <v>0</v>
      </c>
      <c r="FR173" s="51">
        <f t="shared" si="706"/>
        <v>0</v>
      </c>
      <c r="FS173" s="51">
        <f t="shared" si="706"/>
        <v>0</v>
      </c>
      <c r="FT173" s="51">
        <f t="shared" si="706"/>
        <v>0</v>
      </c>
      <c r="FU173" s="51">
        <f t="shared" si="706"/>
        <v>0</v>
      </c>
      <c r="FV173" s="51">
        <f t="shared" si="706"/>
        <v>0</v>
      </c>
      <c r="FW173" s="51">
        <f t="shared" si="706"/>
        <v>0</v>
      </c>
      <c r="FX173" s="51">
        <f t="shared" si="706"/>
        <v>0</v>
      </c>
      <c r="FY173" s="51">
        <f t="shared" si="706"/>
        <v>0</v>
      </c>
      <c r="FZ173" s="51">
        <f t="shared" si="706"/>
        <v>1.4372901692793086E-5</v>
      </c>
      <c r="GA173" s="51">
        <f t="shared" si="707"/>
        <v>2.7857067307628778E-5</v>
      </c>
      <c r="GB173" s="51">
        <f t="shared" si="707"/>
        <v>4.1075027703360157E-5</v>
      </c>
      <c r="GC173" s="51">
        <f t="shared" si="707"/>
        <v>5.9699549011322866E-5</v>
      </c>
      <c r="GD173" s="51">
        <f t="shared" si="707"/>
        <v>8.7540741517313391E-5</v>
      </c>
      <c r="GE173" s="51">
        <f t="shared" si="707"/>
        <v>1.2837388479443857E-4</v>
      </c>
      <c r="GF173" s="51">
        <f t="shared" si="707"/>
        <v>1.8776725283595457E-4</v>
      </c>
      <c r="GG173" s="51">
        <f t="shared" si="707"/>
        <v>2.7490993918839258E-4</v>
      </c>
      <c r="GH173" s="51">
        <f t="shared" si="707"/>
        <v>4.0443968208431289E-4</v>
      </c>
      <c r="GI173" s="51">
        <f t="shared" si="707"/>
        <v>5.9827068957529241E-4</v>
      </c>
      <c r="GJ173" s="51">
        <f t="shared" si="707"/>
        <v>8.8742146466493359E-4</v>
      </c>
      <c r="GK173" s="51">
        <f t="shared" si="708"/>
        <v>1.3138426304416823E-3</v>
      </c>
      <c r="GL173" s="51">
        <f t="shared" si="708"/>
        <v>1.9322447552118155E-3</v>
      </c>
      <c r="GM173" s="51">
        <f t="shared" si="708"/>
        <v>2.9578823769679957E-3</v>
      </c>
      <c r="GN173" s="51">
        <f t="shared" si="708"/>
        <v>4.3725776573519236E-3</v>
      </c>
      <c r="GO173" s="51">
        <f t="shared" si="708"/>
        <v>5.6037913669719245E-3</v>
      </c>
      <c r="GP173" s="51">
        <f t="shared" si="708"/>
        <v>6.0067150249743864E-3</v>
      </c>
      <c r="GQ173" s="51">
        <f t="shared" si="708"/>
        <v>5.0334268353983951E-3</v>
      </c>
      <c r="GR173" s="51">
        <f t="shared" si="708"/>
        <v>2.648818732339102E-3</v>
      </c>
      <c r="GS173" s="51">
        <f t="shared" si="708"/>
        <v>7.6072713075802073E-4</v>
      </c>
      <c r="GT173" s="51">
        <f t="shared" si="708"/>
        <v>0</v>
      </c>
      <c r="GU173" s="51">
        <f t="shared" si="709"/>
        <v>0</v>
      </c>
      <c r="GV173" s="51">
        <f t="shared" si="709"/>
        <v>0</v>
      </c>
      <c r="GW173" s="51">
        <f t="shared" si="709"/>
        <v>0</v>
      </c>
      <c r="GX173" s="51">
        <f t="shared" si="709"/>
        <v>0</v>
      </c>
      <c r="GY173" s="51">
        <f t="shared" si="709"/>
        <v>0</v>
      </c>
      <c r="GZ173" s="51">
        <f t="shared" si="709"/>
        <v>0</v>
      </c>
      <c r="HA173" s="51">
        <f t="shared" si="709"/>
        <v>0</v>
      </c>
      <c r="HB173" s="51">
        <f t="shared" si="709"/>
        <v>0</v>
      </c>
      <c r="HC173" s="51">
        <f t="shared" si="709"/>
        <v>0</v>
      </c>
      <c r="HD173" s="51">
        <f t="shared" si="709"/>
        <v>0</v>
      </c>
      <c r="HE173" s="51">
        <f t="shared" si="710"/>
        <v>0</v>
      </c>
      <c r="HF173" s="51">
        <f t="shared" si="710"/>
        <v>0</v>
      </c>
      <c r="HG173" s="51">
        <f t="shared" si="710"/>
        <v>0</v>
      </c>
      <c r="HH173" s="51">
        <f t="shared" si="710"/>
        <v>0</v>
      </c>
      <c r="HI173" s="51">
        <f t="shared" si="710"/>
        <v>0</v>
      </c>
      <c r="HJ173" s="51">
        <f t="shared" si="710"/>
        <v>0</v>
      </c>
      <c r="HK173" s="51">
        <f t="shared" si="710"/>
        <v>0</v>
      </c>
      <c r="HL173" s="51">
        <f t="shared" si="710"/>
        <v>0</v>
      </c>
      <c r="HM173" s="51">
        <f t="shared" si="710"/>
        <v>0</v>
      </c>
      <c r="HN173" s="51">
        <f t="shared" si="710"/>
        <v>0</v>
      </c>
      <c r="HO173" s="51">
        <f t="shared" si="710"/>
        <v>0</v>
      </c>
      <c r="HP173" s="51">
        <f t="shared" si="710"/>
        <v>0</v>
      </c>
      <c r="HR173" s="46">
        <v>170</v>
      </c>
      <c r="HS173" s="49">
        <f t="shared" si="566"/>
        <v>850</v>
      </c>
      <c r="HT173" s="52" t="str">
        <f t="shared" si="567"/>
        <v/>
      </c>
      <c r="HU173" s="63">
        <f t="shared" si="568"/>
        <v>0</v>
      </c>
      <c r="HV173" s="50">
        <f t="shared" si="731"/>
        <v>0</v>
      </c>
      <c r="HW173" s="50" t="str">
        <f t="shared" si="689"/>
        <v>14:10</v>
      </c>
      <c r="HX173" s="50">
        <v>0</v>
      </c>
      <c r="HY173" s="62">
        <f>HY172+HX173*Escenario1!$D$15*0.06</f>
        <v>468.72665229745769</v>
      </c>
      <c r="HZ173" s="50">
        <f t="shared" si="569"/>
        <v>0</v>
      </c>
      <c r="IA173" s="64">
        <f>IA172+HZ173*Escenario1!$D$15*0.06</f>
        <v>258.16395932323189</v>
      </c>
      <c r="IB173" s="54"/>
      <c r="IC173" s="47">
        <v>171</v>
      </c>
      <c r="ID173" s="48">
        <f t="shared" si="690"/>
        <v>0</v>
      </c>
      <c r="IE173" s="48">
        <f t="shared" si="711"/>
        <v>0</v>
      </c>
      <c r="IF173" s="48">
        <f t="shared" si="711"/>
        <v>0</v>
      </c>
      <c r="IG173" s="48">
        <f t="shared" si="711"/>
        <v>0</v>
      </c>
      <c r="IH173" s="48">
        <f t="shared" si="711"/>
        <v>0</v>
      </c>
      <c r="II173" s="48">
        <f t="shared" si="711"/>
        <v>0</v>
      </c>
      <c r="IJ173" s="48">
        <f t="shared" si="711"/>
        <v>0</v>
      </c>
      <c r="IK173" s="48">
        <f t="shared" si="711"/>
        <v>0</v>
      </c>
      <c r="IL173" s="48">
        <f t="shared" si="711"/>
        <v>0</v>
      </c>
      <c r="IM173" s="48">
        <f t="shared" si="711"/>
        <v>0</v>
      </c>
      <c r="IN173" s="48">
        <f t="shared" si="711"/>
        <v>0</v>
      </c>
      <c r="IO173" s="48">
        <f t="shared" si="712"/>
        <v>0</v>
      </c>
      <c r="IP173" s="48">
        <f t="shared" si="712"/>
        <v>0</v>
      </c>
      <c r="IQ173" s="48">
        <f t="shared" si="712"/>
        <v>0</v>
      </c>
      <c r="IR173" s="48">
        <f t="shared" si="712"/>
        <v>0</v>
      </c>
      <c r="IS173" s="48">
        <f t="shared" si="712"/>
        <v>0</v>
      </c>
      <c r="IT173" s="48">
        <f t="shared" si="712"/>
        <v>0</v>
      </c>
      <c r="IU173" s="48">
        <f t="shared" si="712"/>
        <v>0</v>
      </c>
      <c r="IV173" s="48">
        <f t="shared" si="712"/>
        <v>0</v>
      </c>
      <c r="IW173" s="48">
        <f t="shared" si="712"/>
        <v>0</v>
      </c>
      <c r="IX173" s="48">
        <f t="shared" si="712"/>
        <v>0</v>
      </c>
      <c r="IY173" s="48">
        <f t="shared" si="713"/>
        <v>0</v>
      </c>
      <c r="IZ173" s="48">
        <f t="shared" si="713"/>
        <v>0</v>
      </c>
      <c r="JA173" s="48">
        <f t="shared" si="713"/>
        <v>0</v>
      </c>
      <c r="JB173" s="48">
        <f t="shared" si="713"/>
        <v>0</v>
      </c>
      <c r="JC173" s="48">
        <f t="shared" si="713"/>
        <v>0</v>
      </c>
      <c r="JD173" s="48">
        <f t="shared" si="713"/>
        <v>0</v>
      </c>
      <c r="JE173" s="48">
        <f t="shared" si="713"/>
        <v>0</v>
      </c>
      <c r="JF173" s="48">
        <f t="shared" si="713"/>
        <v>0</v>
      </c>
      <c r="JG173" s="48">
        <f t="shared" si="713"/>
        <v>0</v>
      </c>
      <c r="JH173" s="48">
        <f t="shared" si="713"/>
        <v>0</v>
      </c>
      <c r="JI173" s="48">
        <f t="shared" si="714"/>
        <v>0</v>
      </c>
      <c r="JJ173" s="48">
        <f t="shared" si="714"/>
        <v>0</v>
      </c>
      <c r="JK173" s="48">
        <f t="shared" si="714"/>
        <v>0</v>
      </c>
      <c r="JL173" s="48">
        <f t="shared" si="714"/>
        <v>0</v>
      </c>
      <c r="JM173" s="48">
        <f t="shared" si="714"/>
        <v>0</v>
      </c>
      <c r="JN173" s="48">
        <f t="shared" si="714"/>
        <v>0</v>
      </c>
      <c r="JO173" s="48">
        <f t="shared" si="714"/>
        <v>0</v>
      </c>
      <c r="JP173" s="48">
        <f t="shared" si="714"/>
        <v>0</v>
      </c>
      <c r="JQ173" s="48">
        <f t="shared" si="714"/>
        <v>0</v>
      </c>
      <c r="JR173" s="48">
        <f t="shared" si="714"/>
        <v>0</v>
      </c>
      <c r="JS173" s="48">
        <f t="shared" si="715"/>
        <v>0</v>
      </c>
      <c r="JT173" s="48">
        <f t="shared" si="715"/>
        <v>0</v>
      </c>
      <c r="JU173" s="48">
        <f t="shared" si="715"/>
        <v>0</v>
      </c>
      <c r="JV173" s="48">
        <f t="shared" si="715"/>
        <v>0</v>
      </c>
      <c r="JW173" s="48">
        <f t="shared" si="715"/>
        <v>0</v>
      </c>
      <c r="JX173" s="48">
        <f t="shared" si="715"/>
        <v>0</v>
      </c>
      <c r="JY173" s="48">
        <f t="shared" si="715"/>
        <v>0</v>
      </c>
      <c r="JZ173" s="48">
        <f t="shared" si="715"/>
        <v>0</v>
      </c>
      <c r="KA173" s="48">
        <f t="shared" si="715"/>
        <v>0</v>
      </c>
      <c r="KB173" s="48">
        <f t="shared" si="715"/>
        <v>0</v>
      </c>
      <c r="KC173" s="48">
        <f t="shared" si="716"/>
        <v>0</v>
      </c>
      <c r="KD173" s="48">
        <f t="shared" si="716"/>
        <v>0</v>
      </c>
      <c r="KE173" s="48">
        <f t="shared" si="716"/>
        <v>0</v>
      </c>
      <c r="KF173" s="48">
        <f t="shared" si="716"/>
        <v>0</v>
      </c>
      <c r="KG173" s="48">
        <f t="shared" si="716"/>
        <v>0</v>
      </c>
      <c r="KH173" s="48">
        <f t="shared" si="716"/>
        <v>0</v>
      </c>
      <c r="KI173" s="48">
        <f t="shared" si="716"/>
        <v>0</v>
      </c>
      <c r="KJ173" s="48">
        <f t="shared" si="716"/>
        <v>0</v>
      </c>
      <c r="KK173" s="48">
        <f t="shared" si="716"/>
        <v>0</v>
      </c>
      <c r="KL173" s="48">
        <f t="shared" si="716"/>
        <v>0</v>
      </c>
      <c r="KM173" s="48">
        <f t="shared" si="717"/>
        <v>0</v>
      </c>
      <c r="KN173" s="48">
        <f t="shared" si="717"/>
        <v>0</v>
      </c>
      <c r="KO173" s="48">
        <f t="shared" si="717"/>
        <v>0</v>
      </c>
      <c r="KP173" s="48">
        <f t="shared" si="717"/>
        <v>0</v>
      </c>
      <c r="KQ173" s="48">
        <f t="shared" si="717"/>
        <v>0</v>
      </c>
      <c r="KR173" s="48">
        <f t="shared" si="717"/>
        <v>0</v>
      </c>
      <c r="KS173" s="48">
        <f t="shared" si="717"/>
        <v>0</v>
      </c>
      <c r="KT173" s="48">
        <f t="shared" si="717"/>
        <v>0</v>
      </c>
      <c r="KU173" s="48">
        <f t="shared" si="717"/>
        <v>0</v>
      </c>
      <c r="KV173" s="48">
        <f t="shared" si="717"/>
        <v>0</v>
      </c>
      <c r="KW173" s="48">
        <f t="shared" si="718"/>
        <v>0</v>
      </c>
      <c r="KX173" s="48">
        <f t="shared" si="718"/>
        <v>0</v>
      </c>
      <c r="KY173" s="48">
        <f t="shared" si="718"/>
        <v>0</v>
      </c>
      <c r="KZ173" s="48">
        <f t="shared" si="718"/>
        <v>0</v>
      </c>
      <c r="LA173" s="48">
        <f t="shared" si="718"/>
        <v>0</v>
      </c>
      <c r="LB173" s="48">
        <f t="shared" si="718"/>
        <v>0</v>
      </c>
      <c r="LC173" s="48">
        <f t="shared" si="718"/>
        <v>0</v>
      </c>
      <c r="LD173" s="48">
        <f t="shared" si="718"/>
        <v>0</v>
      </c>
      <c r="LE173" s="48">
        <f t="shared" si="718"/>
        <v>0</v>
      </c>
      <c r="LF173" s="48">
        <f t="shared" si="718"/>
        <v>0</v>
      </c>
      <c r="LG173" s="48">
        <f t="shared" si="719"/>
        <v>0</v>
      </c>
      <c r="LH173" s="48">
        <f t="shared" si="719"/>
        <v>0</v>
      </c>
      <c r="LI173" s="48">
        <f t="shared" si="719"/>
        <v>0</v>
      </c>
      <c r="LJ173" s="48">
        <f t="shared" si="719"/>
        <v>0</v>
      </c>
      <c r="LK173" s="48">
        <f t="shared" si="719"/>
        <v>0</v>
      </c>
      <c r="LL173" s="48">
        <f t="shared" si="719"/>
        <v>0</v>
      </c>
      <c r="LM173" s="48">
        <f t="shared" si="719"/>
        <v>0</v>
      </c>
      <c r="LN173" s="48">
        <f t="shared" si="719"/>
        <v>0</v>
      </c>
      <c r="LO173" s="48">
        <f t="shared" si="719"/>
        <v>0</v>
      </c>
      <c r="LP173" s="48">
        <f t="shared" si="719"/>
        <v>0</v>
      </c>
      <c r="LQ173" s="48">
        <f t="shared" si="720"/>
        <v>0</v>
      </c>
      <c r="LR173" s="48">
        <f t="shared" si="720"/>
        <v>0</v>
      </c>
      <c r="LS173" s="48">
        <f t="shared" si="720"/>
        <v>0</v>
      </c>
      <c r="LT173" s="48">
        <f t="shared" si="720"/>
        <v>0</v>
      </c>
      <c r="LU173" s="48">
        <f t="shared" si="720"/>
        <v>0</v>
      </c>
      <c r="LV173" s="48">
        <f t="shared" si="720"/>
        <v>0</v>
      </c>
      <c r="LW173" s="48">
        <f t="shared" si="720"/>
        <v>0</v>
      </c>
      <c r="LX173" s="48">
        <f t="shared" si="720"/>
        <v>0</v>
      </c>
      <c r="LY173" s="48">
        <f t="shared" si="720"/>
        <v>0</v>
      </c>
      <c r="LZ173" s="48">
        <f t="shared" si="720"/>
        <v>0</v>
      </c>
      <c r="MA173" s="48">
        <f t="shared" si="721"/>
        <v>0</v>
      </c>
      <c r="MB173" s="48">
        <f t="shared" si="721"/>
        <v>0</v>
      </c>
      <c r="MC173" s="48">
        <f t="shared" si="721"/>
        <v>0</v>
      </c>
      <c r="MD173" s="48">
        <f t="shared" si="721"/>
        <v>0</v>
      </c>
      <c r="ME173" s="48">
        <f t="shared" si="721"/>
        <v>0</v>
      </c>
      <c r="MF173" s="48">
        <f t="shared" si="721"/>
        <v>0</v>
      </c>
      <c r="MG173" s="48">
        <f t="shared" si="721"/>
        <v>0</v>
      </c>
      <c r="MH173" s="48">
        <f t="shared" si="721"/>
        <v>0</v>
      </c>
      <c r="MI173" s="48">
        <f t="shared" si="721"/>
        <v>0</v>
      </c>
      <c r="MJ173" s="48">
        <f t="shared" si="721"/>
        <v>0</v>
      </c>
      <c r="MK173" s="48">
        <f t="shared" si="722"/>
        <v>0</v>
      </c>
      <c r="ML173" s="48">
        <f t="shared" si="722"/>
        <v>0</v>
      </c>
      <c r="MM173" s="48">
        <f t="shared" si="722"/>
        <v>0</v>
      </c>
      <c r="MN173" s="48">
        <f t="shared" si="722"/>
        <v>0</v>
      </c>
      <c r="MO173" s="48">
        <f t="shared" si="722"/>
        <v>0</v>
      </c>
      <c r="MP173" s="48">
        <f t="shared" si="722"/>
        <v>0</v>
      </c>
      <c r="MQ173" s="48">
        <f t="shared" si="722"/>
        <v>0</v>
      </c>
      <c r="MR173" s="48">
        <f t="shared" si="722"/>
        <v>0</v>
      </c>
      <c r="MS173" s="48">
        <f t="shared" si="722"/>
        <v>0</v>
      </c>
      <c r="MT173" s="48">
        <f t="shared" si="722"/>
        <v>0</v>
      </c>
      <c r="MU173" s="48">
        <f t="shared" si="723"/>
        <v>0</v>
      </c>
      <c r="MV173" s="48">
        <f t="shared" si="723"/>
        <v>0</v>
      </c>
      <c r="MW173" s="48">
        <f t="shared" si="723"/>
        <v>0</v>
      </c>
      <c r="MX173" s="48">
        <f t="shared" si="723"/>
        <v>0</v>
      </c>
      <c r="MY173" s="48">
        <f t="shared" si="723"/>
        <v>0</v>
      </c>
      <c r="MZ173" s="48">
        <f t="shared" si="723"/>
        <v>0</v>
      </c>
      <c r="NA173" s="48">
        <f t="shared" si="723"/>
        <v>0</v>
      </c>
      <c r="NB173" s="48">
        <f t="shared" si="723"/>
        <v>0</v>
      </c>
      <c r="NC173" s="48">
        <f t="shared" si="723"/>
        <v>0</v>
      </c>
      <c r="ND173" s="48">
        <f t="shared" si="723"/>
        <v>0</v>
      </c>
      <c r="NE173" s="48">
        <f t="shared" si="724"/>
        <v>0</v>
      </c>
      <c r="NF173" s="48">
        <f t="shared" si="724"/>
        <v>0</v>
      </c>
      <c r="NG173" s="48">
        <f t="shared" si="724"/>
        <v>0</v>
      </c>
      <c r="NH173" s="48">
        <f t="shared" si="724"/>
        <v>0</v>
      </c>
      <c r="NI173" s="48">
        <f t="shared" si="724"/>
        <v>0</v>
      </c>
      <c r="NJ173" s="48">
        <f t="shared" si="724"/>
        <v>0</v>
      </c>
      <c r="NK173" s="48">
        <f t="shared" si="724"/>
        <v>0</v>
      </c>
      <c r="NL173" s="48">
        <f t="shared" si="724"/>
        <v>0</v>
      </c>
      <c r="NM173" s="48">
        <f t="shared" si="724"/>
        <v>0</v>
      </c>
      <c r="NN173" s="48">
        <f t="shared" si="724"/>
        <v>0</v>
      </c>
      <c r="NO173" s="48">
        <f t="shared" si="725"/>
        <v>0</v>
      </c>
      <c r="NP173" s="48">
        <f t="shared" si="725"/>
        <v>0</v>
      </c>
      <c r="NQ173" s="48">
        <f t="shared" si="725"/>
        <v>0</v>
      </c>
      <c r="NR173" s="48">
        <f t="shared" si="725"/>
        <v>0</v>
      </c>
      <c r="NS173" s="48">
        <f t="shared" si="725"/>
        <v>0</v>
      </c>
      <c r="NT173" s="48">
        <f t="shared" si="725"/>
        <v>0</v>
      </c>
      <c r="NU173" s="48">
        <f t="shared" si="725"/>
        <v>0</v>
      </c>
      <c r="NV173" s="48">
        <f t="shared" si="725"/>
        <v>0</v>
      </c>
      <c r="NW173" s="48">
        <f t="shared" si="725"/>
        <v>0</v>
      </c>
      <c r="NX173" s="48">
        <f t="shared" si="725"/>
        <v>0</v>
      </c>
      <c r="NY173" s="48">
        <f t="shared" si="726"/>
        <v>0</v>
      </c>
      <c r="NZ173" s="48">
        <f t="shared" si="726"/>
        <v>0</v>
      </c>
      <c r="OA173" s="48">
        <f t="shared" si="726"/>
        <v>0</v>
      </c>
      <c r="OB173" s="48">
        <f t="shared" si="726"/>
        <v>0</v>
      </c>
      <c r="OC173" s="48">
        <f t="shared" si="726"/>
        <v>0</v>
      </c>
      <c r="OD173" s="48">
        <f t="shared" si="726"/>
        <v>0</v>
      </c>
      <c r="OE173" s="48">
        <f t="shared" si="726"/>
        <v>0</v>
      </c>
      <c r="OF173" s="48">
        <f t="shared" si="726"/>
        <v>0</v>
      </c>
      <c r="OG173" s="48">
        <f t="shared" si="726"/>
        <v>0</v>
      </c>
      <c r="OH173" s="48">
        <f t="shared" si="726"/>
        <v>0</v>
      </c>
      <c r="OI173" s="48">
        <f t="shared" si="727"/>
        <v>4.4751983576649488E-5</v>
      </c>
      <c r="OJ173" s="48">
        <f t="shared" si="727"/>
        <v>1.1151658490373781E-4</v>
      </c>
      <c r="OK173" s="48">
        <f t="shared" si="727"/>
        <v>2.5595687974807398E-4</v>
      </c>
      <c r="OL173" s="48">
        <f t="shared" si="727"/>
        <v>5.8604981628922268E-4</v>
      </c>
      <c r="OM173" s="48">
        <f t="shared" si="727"/>
        <v>1.3658629589843377E-3</v>
      </c>
      <c r="ON173" s="48">
        <f t="shared" si="727"/>
        <v>3.2093238342923826E-3</v>
      </c>
      <c r="OO173" s="48">
        <f t="shared" si="727"/>
        <v>7.8504339864859992E-3</v>
      </c>
      <c r="OP173" s="48">
        <f t="shared" si="727"/>
        <v>1.2976985830460603E-2</v>
      </c>
      <c r="OQ173" s="48">
        <f t="shared" si="727"/>
        <v>6.7154609757989992E-3</v>
      </c>
      <c r="OR173" s="48">
        <f t="shared" si="727"/>
        <v>0</v>
      </c>
      <c r="OS173" s="48">
        <f t="shared" si="728"/>
        <v>0</v>
      </c>
      <c r="OT173" s="48">
        <f t="shared" si="728"/>
        <v>0</v>
      </c>
      <c r="OU173" s="48">
        <f t="shared" si="728"/>
        <v>0</v>
      </c>
      <c r="OV173" s="48">
        <f t="shared" si="728"/>
        <v>0</v>
      </c>
      <c r="OW173" s="48">
        <f t="shared" si="728"/>
        <v>0</v>
      </c>
      <c r="OX173" s="48">
        <f t="shared" si="728"/>
        <v>0</v>
      </c>
      <c r="OY173" s="48">
        <f t="shared" si="728"/>
        <v>0</v>
      </c>
      <c r="OZ173" s="48">
        <f t="shared" si="728"/>
        <v>0</v>
      </c>
      <c r="PA173" s="48">
        <f t="shared" si="728"/>
        <v>0</v>
      </c>
      <c r="PB173" s="48">
        <f t="shared" si="728"/>
        <v>0</v>
      </c>
      <c r="PC173" s="48">
        <f t="shared" si="729"/>
        <v>0</v>
      </c>
      <c r="PD173" s="48">
        <f t="shared" si="729"/>
        <v>0</v>
      </c>
      <c r="PE173" s="48">
        <f t="shared" si="729"/>
        <v>0</v>
      </c>
      <c r="PF173" s="48">
        <f t="shared" si="729"/>
        <v>0</v>
      </c>
      <c r="PG173" s="48">
        <f t="shared" si="729"/>
        <v>0</v>
      </c>
      <c r="PH173" s="48">
        <f t="shared" si="729"/>
        <v>0</v>
      </c>
      <c r="PI173" s="48">
        <f t="shared" si="729"/>
        <v>0</v>
      </c>
      <c r="PJ173" s="48">
        <f t="shared" si="729"/>
        <v>0</v>
      </c>
      <c r="PK173" s="48">
        <f t="shared" si="729"/>
        <v>0</v>
      </c>
      <c r="PL173" s="48">
        <f t="shared" si="729"/>
        <v>0</v>
      </c>
      <c r="PM173" s="48">
        <f t="shared" si="729"/>
        <v>0</v>
      </c>
      <c r="PN173" s="48">
        <f t="shared" si="729"/>
        <v>0</v>
      </c>
    </row>
    <row r="174" spans="1:430" x14ac:dyDescent="0.3">
      <c r="A174" s="67">
        <f>A173+Escenario1!$D$15</f>
        <v>240</v>
      </c>
      <c r="B174" s="20">
        <f>IF(HX51&lt;0,0,Escenario1!HX51)</f>
        <v>0</v>
      </c>
      <c r="C174" s="20">
        <f t="shared" si="558"/>
        <v>0.14580858824513962</v>
      </c>
      <c r="D174" s="20">
        <f t="shared" si="552"/>
        <v>0</v>
      </c>
      <c r="E174" s="20">
        <f>ROUND(IF($A174=0,0,$D174+E173-IF($A173=0,0,L173*($A174-$A173)*0.06)),4)</f>
        <v>0</v>
      </c>
      <c r="F174" s="11" cm="1">
        <f t="array" ref="F174">INDEX($A$71:$A$75,MATCH(E174,$B$71:$B$75,1))+(E174-INDEX($B$71:$B$75,MATCH(E174,$B$71:$B$75,1)))*(INDEX($A$71:$A$75,MATCH(E174,$B$71:$B$75,1)+IF(E174&gt;MAX($B$71:$B$75),0,1))-INDEX($A$71:$A$75,MATCH(E174,$B$71:$B$75,1)+IF(E174&gt;MAX($B$71:$B$75),1,0)))/(INDEX($B$71:$B$75,MATCH(E174,$B$71:$B$75,1)+IF(E174&gt;MAX($B$71:$B$75),0,1))-INDEX($B$71:$B$75,MATCH(E174,$B$71:$B$75,1)+IF(E174&gt;MAX($B$71:$B$75),-1,0)))</f>
        <v>0</v>
      </c>
      <c r="G174" s="59">
        <f t="shared" si="553"/>
        <v>0</v>
      </c>
      <c r="H174" s="59">
        <f t="shared" si="554"/>
        <v>0</v>
      </c>
      <c r="I174" s="59">
        <f t="shared" si="555"/>
        <v>0</v>
      </c>
      <c r="J174" s="20">
        <f t="shared" si="556"/>
        <v>0</v>
      </c>
      <c r="K174" s="20">
        <f>IF(OR($H$79&lt;=0,F174-$H$79&lt;=0),0,2/3*(0.602+0.0832*(F174-$H$79)/$H$79)*$I$79*SQRT(2*9.81)*(F174-$H$79+0.0012)^(3/2))*1000</f>
        <v>0</v>
      </c>
      <c r="L174" s="20">
        <f>IF((G174+H174+I174+K174)*($A175-$A174)*0.06&gt;E174,E174/($A175-$A174)/0.06,G174+H174+I174+K174)</f>
        <v>0</v>
      </c>
      <c r="M174" s="20">
        <f>IF(COUNT($A$126:$A174)&lt;MATCH($E$84,L$126:L$585,0),"",ROUND(L174,2))</f>
        <v>0</v>
      </c>
      <c r="N174" s="20">
        <f>IF($A174=0,0,$D174+N173-IF($A173=0,0,R173*($A174-$A173)*0.06))</f>
        <v>173.64809446963957</v>
      </c>
      <c r="O174" s="11" cm="1">
        <f t="array" ref="O174">INDEX($A$71:$A$75,MATCH(N174,$B$71:$B$75,1))+(N174-INDEX($B$71:$B$75,MATCH(N174,$B$71:$B$75,1)))*(INDEX($A$71:$A$75,MATCH(N174,$B$71:$B$75,1)+1)-INDEX($A$71:$A$75,MATCH(N174,$B$71:$B$75,1)))/(INDEX($B$71:$B$75,MATCH(N174,$B$71:$B$75,1)+1)-INDEX($B$71:$B$75,MATCH(N174,$B$71:$B$75,1)))</f>
        <v>1.7364809446963956</v>
      </c>
      <c r="P174" s="20" cm="1">
        <f t="array" ref="P174">INDEX(Curva_vortex[Caudal (L/s)],MATCH(O174,Curva_vortex[Altura lamina de agua H (m)],1))+(O174-INDEX(Curva_vortex[Altura lamina de agua H (m)],MATCH(O174,Curva_vortex[Altura lamina de agua H (m)],1)))*(INDEX(Curva_vortex[Caudal (L/s)],MATCH(O174,Curva_vortex[Altura lamina de agua H (m)],1)+IF(O174&gt;MAX(Curva_vortex[Altura lamina de agua H (m)]),0,1))-INDEX(Curva_vortex[Caudal (L/s)],MATCH(O174,Curva_vortex[Altura lamina de agua H (m)],1)+IF(O174&gt;MAX(Curva_vortex[Altura lamina de agua H (m)]),-1,0)))/(INDEX(Curva_vortex[Altura lamina de agua H (m)],MATCH(O174,Curva_vortex[Altura lamina de agua H (m)],1)+IF(O174&gt;MAX(Curva_vortex[Altura lamina de agua H (m)]),0,1))-INDEX(Curva_vortex[Altura lamina de agua H (m)],MATCH(O174,Curva_vortex[Altura lamina de agua H (m)],1)+IF(O174&gt;MAX(Curva_vortex[Altura lamina de agua H (m)]),-1,0)))</f>
        <v>17.364809446963957</v>
      </c>
      <c r="Q174" s="20">
        <f t="shared" si="557"/>
        <v>0</v>
      </c>
      <c r="R174" s="20" cm="1">
        <f t="array" ref="R174">INDEX(Curva_vortex[Caudal (L/s)],MATCH(O174,Curva_vortex[Altura lamina de agua H (m)],1))+(O174-INDEX(Curva_vortex[Altura lamina de agua H (m)],MATCH(O174,Curva_vortex[Altura lamina de agua H (m)],1)))*(INDEX(Curva_vortex[Caudal (L/s)],MATCH(O174,Curva_vortex[Altura lamina de agua H (m)],1)+IF(O174&gt;MAX(Curva_vortex[Altura lamina de agua H (m)]),0,1))-INDEX(Curva_vortex[Caudal (L/s)],MATCH(O174,Curva_vortex[Altura lamina de agua H (m)],1)+IF(O174&gt;MAX(Curva_vortex[Altura lamina de agua H (m)]),-1,0)))/(INDEX(Curva_vortex[Altura lamina de agua H (m)],MATCH(O174,Curva_vortex[Altura lamina de agua H (m)],1)+IF(O174&gt;MAX(Curva_vortex[Altura lamina de agua H (m)]),0,1))-INDEX(Curva_vortex[Altura lamina de agua H (m)],MATCH(O174,Curva_vortex[Altura lamina de agua H (m)],1)+IF(O174&gt;MAX(Curva_vortex[Altura lamina de agua H (m)]),-1,0)))+Q174</f>
        <v>17.364809446963957</v>
      </c>
      <c r="S174" s="20">
        <f>IF(COUNT($A$126:$A174)&lt;MATCH($E$117,R$126:R$585,0),"",ROUND(R174,2))</f>
        <v>17.36</v>
      </c>
      <c r="W174" s="46">
        <v>171</v>
      </c>
      <c r="X174" s="49">
        <f t="shared" si="564"/>
        <v>855</v>
      </c>
      <c r="Y174" s="52" t="str">
        <f t="shared" si="686"/>
        <v/>
      </c>
      <c r="Z174" s="63">
        <f t="shared" si="687"/>
        <v>0</v>
      </c>
      <c r="AA174" s="50">
        <f t="shared" si="730"/>
        <v>0</v>
      </c>
      <c r="AB174" s="50">
        <v>0</v>
      </c>
      <c r="AC174" s="62">
        <f t="shared" si="691"/>
        <v>211.7758949671387</v>
      </c>
      <c r="AD174" s="53"/>
      <c r="AE174" s="46">
        <v>172</v>
      </c>
      <c r="AF174" s="51">
        <f t="shared" si="688"/>
        <v>0</v>
      </c>
      <c r="AG174" s="51">
        <f t="shared" ref="AG174:AP183" si="732">AF173</f>
        <v>0</v>
      </c>
      <c r="AH174" s="51">
        <f t="shared" si="732"/>
        <v>0</v>
      </c>
      <c r="AI174" s="51">
        <f t="shared" si="732"/>
        <v>0</v>
      </c>
      <c r="AJ174" s="51">
        <f t="shared" si="732"/>
        <v>0</v>
      </c>
      <c r="AK174" s="51">
        <f t="shared" si="732"/>
        <v>0</v>
      </c>
      <c r="AL174" s="51">
        <f t="shared" si="732"/>
        <v>0</v>
      </c>
      <c r="AM174" s="51">
        <f t="shared" si="732"/>
        <v>0</v>
      </c>
      <c r="AN174" s="51">
        <f t="shared" si="732"/>
        <v>0</v>
      </c>
      <c r="AO174" s="51">
        <f t="shared" si="732"/>
        <v>0</v>
      </c>
      <c r="AP174" s="51">
        <f t="shared" si="732"/>
        <v>0</v>
      </c>
      <c r="AQ174" s="51">
        <f t="shared" ref="AQ174:AZ183" si="733">AP173</f>
        <v>0</v>
      </c>
      <c r="AR174" s="51">
        <f t="shared" si="733"/>
        <v>0</v>
      </c>
      <c r="AS174" s="51">
        <f t="shared" si="733"/>
        <v>0</v>
      </c>
      <c r="AT174" s="51">
        <f t="shared" si="733"/>
        <v>0</v>
      </c>
      <c r="AU174" s="51">
        <f t="shared" si="733"/>
        <v>0</v>
      </c>
      <c r="AV174" s="51">
        <f t="shared" si="733"/>
        <v>0</v>
      </c>
      <c r="AW174" s="51">
        <f t="shared" si="733"/>
        <v>0</v>
      </c>
      <c r="AX174" s="51">
        <f t="shared" si="733"/>
        <v>0</v>
      </c>
      <c r="AY174" s="51">
        <f t="shared" si="733"/>
        <v>0</v>
      </c>
      <c r="AZ174" s="51">
        <f t="shared" si="733"/>
        <v>0</v>
      </c>
      <c r="BA174" s="51">
        <f t="shared" ref="BA174:BJ183" si="734">AZ173</f>
        <v>0</v>
      </c>
      <c r="BB174" s="51">
        <f t="shared" si="734"/>
        <v>0</v>
      </c>
      <c r="BC174" s="51">
        <f t="shared" si="734"/>
        <v>0</v>
      </c>
      <c r="BD174" s="51">
        <f t="shared" si="734"/>
        <v>0</v>
      </c>
      <c r="BE174" s="51">
        <f t="shared" si="734"/>
        <v>0</v>
      </c>
      <c r="BF174" s="51">
        <f t="shared" si="734"/>
        <v>0</v>
      </c>
      <c r="BG174" s="51">
        <f t="shared" si="734"/>
        <v>0</v>
      </c>
      <c r="BH174" s="51">
        <f t="shared" si="734"/>
        <v>0</v>
      </c>
      <c r="BI174" s="51">
        <f t="shared" si="734"/>
        <v>0</v>
      </c>
      <c r="BJ174" s="51">
        <f t="shared" si="734"/>
        <v>0</v>
      </c>
      <c r="BK174" s="51">
        <f t="shared" ref="BK174:BT183" si="735">BJ173</f>
        <v>0</v>
      </c>
      <c r="BL174" s="51">
        <f t="shared" si="735"/>
        <v>0</v>
      </c>
      <c r="BM174" s="51">
        <f t="shared" si="735"/>
        <v>0</v>
      </c>
      <c r="BN174" s="51">
        <f t="shared" si="735"/>
        <v>0</v>
      </c>
      <c r="BO174" s="51">
        <f t="shared" si="735"/>
        <v>0</v>
      </c>
      <c r="BP174" s="51">
        <f t="shared" si="735"/>
        <v>0</v>
      </c>
      <c r="BQ174" s="51">
        <f t="shared" si="735"/>
        <v>0</v>
      </c>
      <c r="BR174" s="51">
        <f t="shared" si="735"/>
        <v>0</v>
      </c>
      <c r="BS174" s="51">
        <f t="shared" si="735"/>
        <v>0</v>
      </c>
      <c r="BT174" s="51">
        <f t="shared" si="735"/>
        <v>0</v>
      </c>
      <c r="BU174" s="51">
        <f t="shared" ref="BU174:CD183" si="736">BT173</f>
        <v>0</v>
      </c>
      <c r="BV174" s="51">
        <f t="shared" si="736"/>
        <v>0</v>
      </c>
      <c r="BW174" s="51">
        <f t="shared" si="736"/>
        <v>0</v>
      </c>
      <c r="BX174" s="51">
        <f t="shared" si="736"/>
        <v>0</v>
      </c>
      <c r="BY174" s="51">
        <f t="shared" si="736"/>
        <v>0</v>
      </c>
      <c r="BZ174" s="51">
        <f t="shared" si="736"/>
        <v>0</v>
      </c>
      <c r="CA174" s="51">
        <f t="shared" si="736"/>
        <v>0</v>
      </c>
      <c r="CB174" s="51">
        <f t="shared" si="736"/>
        <v>0</v>
      </c>
      <c r="CC174" s="51">
        <f t="shared" si="736"/>
        <v>0</v>
      </c>
      <c r="CD174" s="51">
        <f t="shared" si="736"/>
        <v>0</v>
      </c>
      <c r="CE174" s="51">
        <f t="shared" ref="CE174:CN183" si="737">CD173</f>
        <v>0</v>
      </c>
      <c r="CF174" s="51">
        <f t="shared" si="737"/>
        <v>0</v>
      </c>
      <c r="CG174" s="51">
        <f t="shared" si="737"/>
        <v>0</v>
      </c>
      <c r="CH174" s="51">
        <f t="shared" si="737"/>
        <v>0</v>
      </c>
      <c r="CI174" s="51">
        <f t="shared" si="737"/>
        <v>0</v>
      </c>
      <c r="CJ174" s="51">
        <f t="shared" si="737"/>
        <v>0</v>
      </c>
      <c r="CK174" s="51">
        <f t="shared" si="737"/>
        <v>0</v>
      </c>
      <c r="CL174" s="51">
        <f t="shared" si="737"/>
        <v>0</v>
      </c>
      <c r="CM174" s="51">
        <f t="shared" si="737"/>
        <v>0</v>
      </c>
      <c r="CN174" s="51">
        <f t="shared" si="737"/>
        <v>0</v>
      </c>
      <c r="CO174" s="51">
        <f t="shared" ref="CO174:CX183" si="738">CN173</f>
        <v>0</v>
      </c>
      <c r="CP174" s="51">
        <f t="shared" si="738"/>
        <v>0</v>
      </c>
      <c r="CQ174" s="51">
        <f t="shared" si="738"/>
        <v>0</v>
      </c>
      <c r="CR174" s="51">
        <f t="shared" si="738"/>
        <v>0</v>
      </c>
      <c r="CS174" s="51">
        <f t="shared" si="738"/>
        <v>0</v>
      </c>
      <c r="CT174" s="51">
        <f t="shared" si="738"/>
        <v>0</v>
      </c>
      <c r="CU174" s="51">
        <f t="shared" si="738"/>
        <v>0</v>
      </c>
      <c r="CV174" s="51">
        <f t="shared" si="738"/>
        <v>0</v>
      </c>
      <c r="CW174" s="51">
        <f t="shared" si="738"/>
        <v>0</v>
      </c>
      <c r="CX174" s="51">
        <f t="shared" si="738"/>
        <v>0</v>
      </c>
      <c r="CY174" s="51">
        <f t="shared" ref="CY174:DH183" si="739">CX173</f>
        <v>0</v>
      </c>
      <c r="CZ174" s="51">
        <f t="shared" si="739"/>
        <v>0</v>
      </c>
      <c r="DA174" s="51">
        <f t="shared" si="739"/>
        <v>0</v>
      </c>
      <c r="DB174" s="51">
        <f t="shared" si="739"/>
        <v>0</v>
      </c>
      <c r="DC174" s="51">
        <f t="shared" si="739"/>
        <v>0</v>
      </c>
      <c r="DD174" s="51">
        <f t="shared" si="739"/>
        <v>0</v>
      </c>
      <c r="DE174" s="51">
        <f t="shared" si="739"/>
        <v>0</v>
      </c>
      <c r="DF174" s="51">
        <f t="shared" si="739"/>
        <v>0</v>
      </c>
      <c r="DG174" s="51">
        <f t="shared" si="739"/>
        <v>0</v>
      </c>
      <c r="DH174" s="51">
        <f t="shared" si="739"/>
        <v>0</v>
      </c>
      <c r="DI174" s="51">
        <f t="shared" ref="DI174:DR183" si="740">DH173</f>
        <v>0</v>
      </c>
      <c r="DJ174" s="51">
        <f t="shared" si="740"/>
        <v>0</v>
      </c>
      <c r="DK174" s="51">
        <f t="shared" si="740"/>
        <v>0</v>
      </c>
      <c r="DL174" s="51">
        <f t="shared" si="740"/>
        <v>0</v>
      </c>
      <c r="DM174" s="51">
        <f t="shared" si="740"/>
        <v>0</v>
      </c>
      <c r="DN174" s="51">
        <f t="shared" si="740"/>
        <v>0</v>
      </c>
      <c r="DO174" s="51">
        <f t="shared" si="740"/>
        <v>0</v>
      </c>
      <c r="DP174" s="51">
        <f t="shared" si="740"/>
        <v>0</v>
      </c>
      <c r="DQ174" s="51">
        <f t="shared" si="740"/>
        <v>0</v>
      </c>
      <c r="DR174" s="51">
        <f t="shared" si="740"/>
        <v>0</v>
      </c>
      <c r="DS174" s="51">
        <f t="shared" ref="DS174:EB183" si="741">DR173</f>
        <v>0</v>
      </c>
      <c r="DT174" s="51">
        <f t="shared" si="741"/>
        <v>0</v>
      </c>
      <c r="DU174" s="51">
        <f t="shared" si="741"/>
        <v>0</v>
      </c>
      <c r="DV174" s="51">
        <f t="shared" si="741"/>
        <v>0</v>
      </c>
      <c r="DW174" s="51">
        <f t="shared" si="741"/>
        <v>0</v>
      </c>
      <c r="DX174" s="51">
        <f t="shared" si="741"/>
        <v>0</v>
      </c>
      <c r="DY174" s="51">
        <f t="shared" si="741"/>
        <v>0</v>
      </c>
      <c r="DZ174" s="51">
        <f t="shared" si="741"/>
        <v>0</v>
      </c>
      <c r="EA174" s="51">
        <f t="shared" si="741"/>
        <v>0</v>
      </c>
      <c r="EB174" s="51">
        <f t="shared" si="741"/>
        <v>0</v>
      </c>
      <c r="EC174" s="51">
        <f t="shared" ref="EC174:EL183" si="742">EB173</f>
        <v>0</v>
      </c>
      <c r="ED174" s="51">
        <f t="shared" si="742"/>
        <v>0</v>
      </c>
      <c r="EE174" s="51">
        <f t="shared" si="742"/>
        <v>0</v>
      </c>
      <c r="EF174" s="51">
        <f t="shared" si="742"/>
        <v>0</v>
      </c>
      <c r="EG174" s="51">
        <f t="shared" si="742"/>
        <v>0</v>
      </c>
      <c r="EH174" s="51">
        <f t="shared" si="742"/>
        <v>0</v>
      </c>
      <c r="EI174" s="51">
        <f t="shared" si="742"/>
        <v>0</v>
      </c>
      <c r="EJ174" s="51">
        <f t="shared" si="742"/>
        <v>0</v>
      </c>
      <c r="EK174" s="51">
        <f t="shared" si="742"/>
        <v>0</v>
      </c>
      <c r="EL174" s="51">
        <f t="shared" si="742"/>
        <v>0</v>
      </c>
      <c r="EM174" s="51">
        <f t="shared" ref="EM174:EV183" si="743">EL173</f>
        <v>0</v>
      </c>
      <c r="EN174" s="51">
        <f t="shared" si="743"/>
        <v>0</v>
      </c>
      <c r="EO174" s="51">
        <f t="shared" si="743"/>
        <v>0</v>
      </c>
      <c r="EP174" s="51">
        <f t="shared" si="743"/>
        <v>0</v>
      </c>
      <c r="EQ174" s="51">
        <f t="shared" si="743"/>
        <v>0</v>
      </c>
      <c r="ER174" s="51">
        <f t="shared" si="743"/>
        <v>0</v>
      </c>
      <c r="ES174" s="51">
        <f t="shared" si="743"/>
        <v>0</v>
      </c>
      <c r="ET174" s="51">
        <f t="shared" si="743"/>
        <v>0</v>
      </c>
      <c r="EU174" s="51">
        <f t="shared" si="743"/>
        <v>0</v>
      </c>
      <c r="EV174" s="51">
        <f t="shared" si="743"/>
        <v>0</v>
      </c>
      <c r="EW174" s="51">
        <f t="shared" ref="EW174:FF183" si="744">EV173</f>
        <v>0</v>
      </c>
      <c r="EX174" s="51">
        <f t="shared" si="744"/>
        <v>0</v>
      </c>
      <c r="EY174" s="51">
        <f t="shared" si="744"/>
        <v>0</v>
      </c>
      <c r="EZ174" s="51">
        <f t="shared" si="744"/>
        <v>0</v>
      </c>
      <c r="FA174" s="51">
        <f t="shared" si="744"/>
        <v>0</v>
      </c>
      <c r="FB174" s="51">
        <f t="shared" si="744"/>
        <v>0</v>
      </c>
      <c r="FC174" s="51">
        <f t="shared" si="744"/>
        <v>0</v>
      </c>
      <c r="FD174" s="51">
        <f t="shared" si="744"/>
        <v>0</v>
      </c>
      <c r="FE174" s="51">
        <f t="shared" si="744"/>
        <v>0</v>
      </c>
      <c r="FF174" s="51">
        <f t="shared" si="744"/>
        <v>0</v>
      </c>
      <c r="FG174" s="51">
        <f t="shared" ref="FG174:FP183" si="745">FF173</f>
        <v>0</v>
      </c>
      <c r="FH174" s="51">
        <f t="shared" si="745"/>
        <v>0</v>
      </c>
      <c r="FI174" s="51">
        <f t="shared" si="745"/>
        <v>0</v>
      </c>
      <c r="FJ174" s="51">
        <f t="shared" si="745"/>
        <v>0</v>
      </c>
      <c r="FK174" s="51">
        <f t="shared" si="745"/>
        <v>0</v>
      </c>
      <c r="FL174" s="51">
        <f t="shared" si="745"/>
        <v>0</v>
      </c>
      <c r="FM174" s="51">
        <f t="shared" si="745"/>
        <v>0</v>
      </c>
      <c r="FN174" s="51">
        <f t="shared" si="745"/>
        <v>0</v>
      </c>
      <c r="FO174" s="51">
        <f t="shared" si="745"/>
        <v>0</v>
      </c>
      <c r="FP174" s="51">
        <f t="shared" si="745"/>
        <v>0</v>
      </c>
      <c r="FQ174" s="51">
        <f t="shared" ref="FQ174:FZ183" si="746">FP173</f>
        <v>0</v>
      </c>
      <c r="FR174" s="51">
        <f t="shared" si="746"/>
        <v>0</v>
      </c>
      <c r="FS174" s="51">
        <f t="shared" si="746"/>
        <v>0</v>
      </c>
      <c r="FT174" s="51">
        <f t="shared" si="746"/>
        <v>0</v>
      </c>
      <c r="FU174" s="51">
        <f t="shared" si="746"/>
        <v>0</v>
      </c>
      <c r="FV174" s="51">
        <f t="shared" si="746"/>
        <v>0</v>
      </c>
      <c r="FW174" s="51">
        <f t="shared" si="746"/>
        <v>0</v>
      </c>
      <c r="FX174" s="51">
        <f t="shared" si="746"/>
        <v>0</v>
      </c>
      <c r="FY174" s="51">
        <f t="shared" si="746"/>
        <v>0</v>
      </c>
      <c r="FZ174" s="51">
        <f t="shared" si="746"/>
        <v>0</v>
      </c>
      <c r="GA174" s="51">
        <f t="shared" ref="GA174:GJ183" si="747">FZ173</f>
        <v>1.4372901692793086E-5</v>
      </c>
      <c r="GB174" s="51">
        <f t="shared" si="747"/>
        <v>2.7857067307628778E-5</v>
      </c>
      <c r="GC174" s="51">
        <f t="shared" si="747"/>
        <v>4.1075027703360157E-5</v>
      </c>
      <c r="GD174" s="51">
        <f t="shared" si="747"/>
        <v>5.9699549011322866E-5</v>
      </c>
      <c r="GE174" s="51">
        <f t="shared" si="747"/>
        <v>8.7540741517313391E-5</v>
      </c>
      <c r="GF174" s="51">
        <f t="shared" si="747"/>
        <v>1.2837388479443857E-4</v>
      </c>
      <c r="GG174" s="51">
        <f t="shared" si="747"/>
        <v>1.8776725283595457E-4</v>
      </c>
      <c r="GH174" s="51">
        <f t="shared" si="747"/>
        <v>2.7490993918839258E-4</v>
      </c>
      <c r="GI174" s="51">
        <f t="shared" si="747"/>
        <v>4.0443968208431289E-4</v>
      </c>
      <c r="GJ174" s="51">
        <f t="shared" si="747"/>
        <v>5.9827068957529241E-4</v>
      </c>
      <c r="GK174" s="51">
        <f t="shared" ref="GK174:GT183" si="748">GJ173</f>
        <v>8.8742146466493359E-4</v>
      </c>
      <c r="GL174" s="51">
        <f t="shared" si="748"/>
        <v>1.3138426304416823E-3</v>
      </c>
      <c r="GM174" s="51">
        <f t="shared" si="748"/>
        <v>1.9322447552118155E-3</v>
      </c>
      <c r="GN174" s="51">
        <f t="shared" si="748"/>
        <v>2.9578823769679957E-3</v>
      </c>
      <c r="GO174" s="51">
        <f t="shared" si="748"/>
        <v>4.3725776573519236E-3</v>
      </c>
      <c r="GP174" s="51">
        <f t="shared" si="748"/>
        <v>5.6037913669719245E-3</v>
      </c>
      <c r="GQ174" s="51">
        <f t="shared" si="748"/>
        <v>6.0067150249743864E-3</v>
      </c>
      <c r="GR174" s="51">
        <f t="shared" si="748"/>
        <v>5.0334268353983951E-3</v>
      </c>
      <c r="GS174" s="51">
        <f t="shared" si="748"/>
        <v>2.648818732339102E-3</v>
      </c>
      <c r="GT174" s="51">
        <f t="shared" si="748"/>
        <v>7.6072713075802073E-4</v>
      </c>
      <c r="GU174" s="51">
        <f t="shared" ref="GU174:HD183" si="749">GT173</f>
        <v>0</v>
      </c>
      <c r="GV174" s="51">
        <f t="shared" si="749"/>
        <v>0</v>
      </c>
      <c r="GW174" s="51">
        <f t="shared" si="749"/>
        <v>0</v>
      </c>
      <c r="GX174" s="51">
        <f t="shared" si="749"/>
        <v>0</v>
      </c>
      <c r="GY174" s="51">
        <f t="shared" si="749"/>
        <v>0</v>
      </c>
      <c r="GZ174" s="51">
        <f t="shared" si="749"/>
        <v>0</v>
      </c>
      <c r="HA174" s="51">
        <f t="shared" si="749"/>
        <v>0</v>
      </c>
      <c r="HB174" s="51">
        <f t="shared" si="749"/>
        <v>0</v>
      </c>
      <c r="HC174" s="51">
        <f t="shared" si="749"/>
        <v>0</v>
      </c>
      <c r="HD174" s="51">
        <f t="shared" si="749"/>
        <v>0</v>
      </c>
      <c r="HE174" s="51">
        <f t="shared" ref="HE174:HP183" si="750">HD173</f>
        <v>0</v>
      </c>
      <c r="HF174" s="51">
        <f t="shared" si="750"/>
        <v>0</v>
      </c>
      <c r="HG174" s="51">
        <f t="shared" si="750"/>
        <v>0</v>
      </c>
      <c r="HH174" s="51">
        <f t="shared" si="750"/>
        <v>0</v>
      </c>
      <c r="HI174" s="51">
        <f t="shared" si="750"/>
        <v>0</v>
      </c>
      <c r="HJ174" s="51">
        <f t="shared" si="750"/>
        <v>0</v>
      </c>
      <c r="HK174" s="51">
        <f t="shared" si="750"/>
        <v>0</v>
      </c>
      <c r="HL174" s="51">
        <f t="shared" si="750"/>
        <v>0</v>
      </c>
      <c r="HM174" s="51">
        <f t="shared" si="750"/>
        <v>0</v>
      </c>
      <c r="HN174" s="51">
        <f t="shared" si="750"/>
        <v>0</v>
      </c>
      <c r="HO174" s="51">
        <f t="shared" si="750"/>
        <v>0</v>
      </c>
      <c r="HP174" s="51">
        <f t="shared" si="750"/>
        <v>0</v>
      </c>
      <c r="HR174" s="46">
        <v>171</v>
      </c>
      <c r="HS174" s="49">
        <f t="shared" si="566"/>
        <v>855</v>
      </c>
      <c r="HT174" s="52" t="str">
        <f t="shared" si="567"/>
        <v/>
      </c>
      <c r="HU174" s="63">
        <f t="shared" si="568"/>
        <v>0</v>
      </c>
      <c r="HV174" s="50">
        <f t="shared" si="731"/>
        <v>0</v>
      </c>
      <c r="HW174" s="50" t="str">
        <f t="shared" si="689"/>
        <v>14:15</v>
      </c>
      <c r="HX174" s="50">
        <v>0</v>
      </c>
      <c r="HY174" s="62">
        <f>HY173+HX174*Escenario1!$D$15*0.06</f>
        <v>468.72665229745769</v>
      </c>
      <c r="HZ174" s="50">
        <f t="shared" si="569"/>
        <v>0</v>
      </c>
      <c r="IA174" s="64">
        <f>IA173+HZ174*Escenario1!$D$15*0.06</f>
        <v>258.16395932323189</v>
      </c>
      <c r="IB174" s="54"/>
      <c r="IC174" s="47">
        <v>172</v>
      </c>
      <c r="ID174" s="48">
        <f t="shared" si="690"/>
        <v>0</v>
      </c>
      <c r="IE174" s="48">
        <f t="shared" ref="IE174:IN183" si="751">ID173</f>
        <v>0</v>
      </c>
      <c r="IF174" s="48">
        <f t="shared" si="751"/>
        <v>0</v>
      </c>
      <c r="IG174" s="48">
        <f t="shared" si="751"/>
        <v>0</v>
      </c>
      <c r="IH174" s="48">
        <f t="shared" si="751"/>
        <v>0</v>
      </c>
      <c r="II174" s="48">
        <f t="shared" si="751"/>
        <v>0</v>
      </c>
      <c r="IJ174" s="48">
        <f t="shared" si="751"/>
        <v>0</v>
      </c>
      <c r="IK174" s="48">
        <f t="shared" si="751"/>
        <v>0</v>
      </c>
      <c r="IL174" s="48">
        <f t="shared" si="751"/>
        <v>0</v>
      </c>
      <c r="IM174" s="48">
        <f t="shared" si="751"/>
        <v>0</v>
      </c>
      <c r="IN174" s="48">
        <f t="shared" si="751"/>
        <v>0</v>
      </c>
      <c r="IO174" s="48">
        <f t="shared" ref="IO174:IX183" si="752">IN173</f>
        <v>0</v>
      </c>
      <c r="IP174" s="48">
        <f t="shared" si="752"/>
        <v>0</v>
      </c>
      <c r="IQ174" s="48">
        <f t="shared" si="752"/>
        <v>0</v>
      </c>
      <c r="IR174" s="48">
        <f t="shared" si="752"/>
        <v>0</v>
      </c>
      <c r="IS174" s="48">
        <f t="shared" si="752"/>
        <v>0</v>
      </c>
      <c r="IT174" s="48">
        <f t="shared" si="752"/>
        <v>0</v>
      </c>
      <c r="IU174" s="48">
        <f t="shared" si="752"/>
        <v>0</v>
      </c>
      <c r="IV174" s="48">
        <f t="shared" si="752"/>
        <v>0</v>
      </c>
      <c r="IW174" s="48">
        <f t="shared" si="752"/>
        <v>0</v>
      </c>
      <c r="IX174" s="48">
        <f t="shared" si="752"/>
        <v>0</v>
      </c>
      <c r="IY174" s="48">
        <f t="shared" ref="IY174:JH183" si="753">IX173</f>
        <v>0</v>
      </c>
      <c r="IZ174" s="48">
        <f t="shared" si="753"/>
        <v>0</v>
      </c>
      <c r="JA174" s="48">
        <f t="shared" si="753"/>
        <v>0</v>
      </c>
      <c r="JB174" s="48">
        <f t="shared" si="753"/>
        <v>0</v>
      </c>
      <c r="JC174" s="48">
        <f t="shared" si="753"/>
        <v>0</v>
      </c>
      <c r="JD174" s="48">
        <f t="shared" si="753"/>
        <v>0</v>
      </c>
      <c r="JE174" s="48">
        <f t="shared" si="753"/>
        <v>0</v>
      </c>
      <c r="JF174" s="48">
        <f t="shared" si="753"/>
        <v>0</v>
      </c>
      <c r="JG174" s="48">
        <f t="shared" si="753"/>
        <v>0</v>
      </c>
      <c r="JH174" s="48">
        <f t="shared" si="753"/>
        <v>0</v>
      </c>
      <c r="JI174" s="48">
        <f t="shared" ref="JI174:JR183" si="754">JH173</f>
        <v>0</v>
      </c>
      <c r="JJ174" s="48">
        <f t="shared" si="754"/>
        <v>0</v>
      </c>
      <c r="JK174" s="48">
        <f t="shared" si="754"/>
        <v>0</v>
      </c>
      <c r="JL174" s="48">
        <f t="shared" si="754"/>
        <v>0</v>
      </c>
      <c r="JM174" s="48">
        <f t="shared" si="754"/>
        <v>0</v>
      </c>
      <c r="JN174" s="48">
        <f t="shared" si="754"/>
        <v>0</v>
      </c>
      <c r="JO174" s="48">
        <f t="shared" si="754"/>
        <v>0</v>
      </c>
      <c r="JP174" s="48">
        <f t="shared" si="754"/>
        <v>0</v>
      </c>
      <c r="JQ174" s="48">
        <f t="shared" si="754"/>
        <v>0</v>
      </c>
      <c r="JR174" s="48">
        <f t="shared" si="754"/>
        <v>0</v>
      </c>
      <c r="JS174" s="48">
        <f t="shared" ref="JS174:KB183" si="755">JR173</f>
        <v>0</v>
      </c>
      <c r="JT174" s="48">
        <f t="shared" si="755"/>
        <v>0</v>
      </c>
      <c r="JU174" s="48">
        <f t="shared" si="755"/>
        <v>0</v>
      </c>
      <c r="JV174" s="48">
        <f t="shared" si="755"/>
        <v>0</v>
      </c>
      <c r="JW174" s="48">
        <f t="shared" si="755"/>
        <v>0</v>
      </c>
      <c r="JX174" s="48">
        <f t="shared" si="755"/>
        <v>0</v>
      </c>
      <c r="JY174" s="48">
        <f t="shared" si="755"/>
        <v>0</v>
      </c>
      <c r="JZ174" s="48">
        <f t="shared" si="755"/>
        <v>0</v>
      </c>
      <c r="KA174" s="48">
        <f t="shared" si="755"/>
        <v>0</v>
      </c>
      <c r="KB174" s="48">
        <f t="shared" si="755"/>
        <v>0</v>
      </c>
      <c r="KC174" s="48">
        <f t="shared" ref="KC174:KL183" si="756">KB173</f>
        <v>0</v>
      </c>
      <c r="KD174" s="48">
        <f t="shared" si="756"/>
        <v>0</v>
      </c>
      <c r="KE174" s="48">
        <f t="shared" si="756"/>
        <v>0</v>
      </c>
      <c r="KF174" s="48">
        <f t="shared" si="756"/>
        <v>0</v>
      </c>
      <c r="KG174" s="48">
        <f t="shared" si="756"/>
        <v>0</v>
      </c>
      <c r="KH174" s="48">
        <f t="shared" si="756"/>
        <v>0</v>
      </c>
      <c r="KI174" s="48">
        <f t="shared" si="756"/>
        <v>0</v>
      </c>
      <c r="KJ174" s="48">
        <f t="shared" si="756"/>
        <v>0</v>
      </c>
      <c r="KK174" s="48">
        <f t="shared" si="756"/>
        <v>0</v>
      </c>
      <c r="KL174" s="48">
        <f t="shared" si="756"/>
        <v>0</v>
      </c>
      <c r="KM174" s="48">
        <f t="shared" ref="KM174:KV183" si="757">KL173</f>
        <v>0</v>
      </c>
      <c r="KN174" s="48">
        <f t="shared" si="757"/>
        <v>0</v>
      </c>
      <c r="KO174" s="48">
        <f t="shared" si="757"/>
        <v>0</v>
      </c>
      <c r="KP174" s="48">
        <f t="shared" si="757"/>
        <v>0</v>
      </c>
      <c r="KQ174" s="48">
        <f t="shared" si="757"/>
        <v>0</v>
      </c>
      <c r="KR174" s="48">
        <f t="shared" si="757"/>
        <v>0</v>
      </c>
      <c r="KS174" s="48">
        <f t="shared" si="757"/>
        <v>0</v>
      </c>
      <c r="KT174" s="48">
        <f t="shared" si="757"/>
        <v>0</v>
      </c>
      <c r="KU174" s="48">
        <f t="shared" si="757"/>
        <v>0</v>
      </c>
      <c r="KV174" s="48">
        <f t="shared" si="757"/>
        <v>0</v>
      </c>
      <c r="KW174" s="48">
        <f t="shared" ref="KW174:LF183" si="758">KV173</f>
        <v>0</v>
      </c>
      <c r="KX174" s="48">
        <f t="shared" si="758"/>
        <v>0</v>
      </c>
      <c r="KY174" s="48">
        <f t="shared" si="758"/>
        <v>0</v>
      </c>
      <c r="KZ174" s="48">
        <f t="shared" si="758"/>
        <v>0</v>
      </c>
      <c r="LA174" s="48">
        <f t="shared" si="758"/>
        <v>0</v>
      </c>
      <c r="LB174" s="48">
        <f t="shared" si="758"/>
        <v>0</v>
      </c>
      <c r="LC174" s="48">
        <f t="shared" si="758"/>
        <v>0</v>
      </c>
      <c r="LD174" s="48">
        <f t="shared" si="758"/>
        <v>0</v>
      </c>
      <c r="LE174" s="48">
        <f t="shared" si="758"/>
        <v>0</v>
      </c>
      <c r="LF174" s="48">
        <f t="shared" si="758"/>
        <v>0</v>
      </c>
      <c r="LG174" s="48">
        <f t="shared" ref="LG174:LP183" si="759">LF173</f>
        <v>0</v>
      </c>
      <c r="LH174" s="48">
        <f t="shared" si="759"/>
        <v>0</v>
      </c>
      <c r="LI174" s="48">
        <f t="shared" si="759"/>
        <v>0</v>
      </c>
      <c r="LJ174" s="48">
        <f t="shared" si="759"/>
        <v>0</v>
      </c>
      <c r="LK174" s="48">
        <f t="shared" si="759"/>
        <v>0</v>
      </c>
      <c r="LL174" s="48">
        <f t="shared" si="759"/>
        <v>0</v>
      </c>
      <c r="LM174" s="48">
        <f t="shared" si="759"/>
        <v>0</v>
      </c>
      <c r="LN174" s="48">
        <f t="shared" si="759"/>
        <v>0</v>
      </c>
      <c r="LO174" s="48">
        <f t="shared" si="759"/>
        <v>0</v>
      </c>
      <c r="LP174" s="48">
        <f t="shared" si="759"/>
        <v>0</v>
      </c>
      <c r="LQ174" s="48">
        <f t="shared" ref="LQ174:LZ183" si="760">LP173</f>
        <v>0</v>
      </c>
      <c r="LR174" s="48">
        <f t="shared" si="760"/>
        <v>0</v>
      </c>
      <c r="LS174" s="48">
        <f t="shared" si="760"/>
        <v>0</v>
      </c>
      <c r="LT174" s="48">
        <f t="shared" si="760"/>
        <v>0</v>
      </c>
      <c r="LU174" s="48">
        <f t="shared" si="760"/>
        <v>0</v>
      </c>
      <c r="LV174" s="48">
        <f t="shared" si="760"/>
        <v>0</v>
      </c>
      <c r="LW174" s="48">
        <f t="shared" si="760"/>
        <v>0</v>
      </c>
      <c r="LX174" s="48">
        <f t="shared" si="760"/>
        <v>0</v>
      </c>
      <c r="LY174" s="48">
        <f t="shared" si="760"/>
        <v>0</v>
      </c>
      <c r="LZ174" s="48">
        <f t="shared" si="760"/>
        <v>0</v>
      </c>
      <c r="MA174" s="48">
        <f t="shared" ref="MA174:MJ183" si="761">LZ173</f>
        <v>0</v>
      </c>
      <c r="MB174" s="48">
        <f t="shared" si="761"/>
        <v>0</v>
      </c>
      <c r="MC174" s="48">
        <f t="shared" si="761"/>
        <v>0</v>
      </c>
      <c r="MD174" s="48">
        <f t="shared" si="761"/>
        <v>0</v>
      </c>
      <c r="ME174" s="48">
        <f t="shared" si="761"/>
        <v>0</v>
      </c>
      <c r="MF174" s="48">
        <f t="shared" si="761"/>
        <v>0</v>
      </c>
      <c r="MG174" s="48">
        <f t="shared" si="761"/>
        <v>0</v>
      </c>
      <c r="MH174" s="48">
        <f t="shared" si="761"/>
        <v>0</v>
      </c>
      <c r="MI174" s="48">
        <f t="shared" si="761"/>
        <v>0</v>
      </c>
      <c r="MJ174" s="48">
        <f t="shared" si="761"/>
        <v>0</v>
      </c>
      <c r="MK174" s="48">
        <f t="shared" ref="MK174:MT183" si="762">MJ173</f>
        <v>0</v>
      </c>
      <c r="ML174" s="48">
        <f t="shared" si="762"/>
        <v>0</v>
      </c>
      <c r="MM174" s="48">
        <f t="shared" si="762"/>
        <v>0</v>
      </c>
      <c r="MN174" s="48">
        <f t="shared" si="762"/>
        <v>0</v>
      </c>
      <c r="MO174" s="48">
        <f t="shared" si="762"/>
        <v>0</v>
      </c>
      <c r="MP174" s="48">
        <f t="shared" si="762"/>
        <v>0</v>
      </c>
      <c r="MQ174" s="48">
        <f t="shared" si="762"/>
        <v>0</v>
      </c>
      <c r="MR174" s="48">
        <f t="shared" si="762"/>
        <v>0</v>
      </c>
      <c r="MS174" s="48">
        <f t="shared" si="762"/>
        <v>0</v>
      </c>
      <c r="MT174" s="48">
        <f t="shared" si="762"/>
        <v>0</v>
      </c>
      <c r="MU174" s="48">
        <f t="shared" ref="MU174:ND183" si="763">MT173</f>
        <v>0</v>
      </c>
      <c r="MV174" s="48">
        <f t="shared" si="763"/>
        <v>0</v>
      </c>
      <c r="MW174" s="48">
        <f t="shared" si="763"/>
        <v>0</v>
      </c>
      <c r="MX174" s="48">
        <f t="shared" si="763"/>
        <v>0</v>
      </c>
      <c r="MY174" s="48">
        <f t="shared" si="763"/>
        <v>0</v>
      </c>
      <c r="MZ174" s="48">
        <f t="shared" si="763"/>
        <v>0</v>
      </c>
      <c r="NA174" s="48">
        <f t="shared" si="763"/>
        <v>0</v>
      </c>
      <c r="NB174" s="48">
        <f t="shared" si="763"/>
        <v>0</v>
      </c>
      <c r="NC174" s="48">
        <f t="shared" si="763"/>
        <v>0</v>
      </c>
      <c r="ND174" s="48">
        <f t="shared" si="763"/>
        <v>0</v>
      </c>
      <c r="NE174" s="48">
        <f t="shared" ref="NE174:NN183" si="764">ND173</f>
        <v>0</v>
      </c>
      <c r="NF174" s="48">
        <f t="shared" si="764"/>
        <v>0</v>
      </c>
      <c r="NG174" s="48">
        <f t="shared" si="764"/>
        <v>0</v>
      </c>
      <c r="NH174" s="48">
        <f t="shared" si="764"/>
        <v>0</v>
      </c>
      <c r="NI174" s="48">
        <f t="shared" si="764"/>
        <v>0</v>
      </c>
      <c r="NJ174" s="48">
        <f t="shared" si="764"/>
        <v>0</v>
      </c>
      <c r="NK174" s="48">
        <f t="shared" si="764"/>
        <v>0</v>
      </c>
      <c r="NL174" s="48">
        <f t="shared" si="764"/>
        <v>0</v>
      </c>
      <c r="NM174" s="48">
        <f t="shared" si="764"/>
        <v>0</v>
      </c>
      <c r="NN174" s="48">
        <f t="shared" si="764"/>
        <v>0</v>
      </c>
      <c r="NO174" s="48">
        <f t="shared" ref="NO174:NX183" si="765">NN173</f>
        <v>0</v>
      </c>
      <c r="NP174" s="48">
        <f t="shared" si="765"/>
        <v>0</v>
      </c>
      <c r="NQ174" s="48">
        <f t="shared" si="765"/>
        <v>0</v>
      </c>
      <c r="NR174" s="48">
        <f t="shared" si="765"/>
        <v>0</v>
      </c>
      <c r="NS174" s="48">
        <f t="shared" si="765"/>
        <v>0</v>
      </c>
      <c r="NT174" s="48">
        <f t="shared" si="765"/>
        <v>0</v>
      </c>
      <c r="NU174" s="48">
        <f t="shared" si="765"/>
        <v>0</v>
      </c>
      <c r="NV174" s="48">
        <f t="shared" si="765"/>
        <v>0</v>
      </c>
      <c r="NW174" s="48">
        <f t="shared" si="765"/>
        <v>0</v>
      </c>
      <c r="NX174" s="48">
        <f t="shared" si="765"/>
        <v>0</v>
      </c>
      <c r="NY174" s="48">
        <f t="shared" ref="NY174:OH183" si="766">NX173</f>
        <v>0</v>
      </c>
      <c r="NZ174" s="48">
        <f t="shared" si="766"/>
        <v>0</v>
      </c>
      <c r="OA174" s="48">
        <f t="shared" si="766"/>
        <v>0</v>
      </c>
      <c r="OB174" s="48">
        <f t="shared" si="766"/>
        <v>0</v>
      </c>
      <c r="OC174" s="48">
        <f t="shared" si="766"/>
        <v>0</v>
      </c>
      <c r="OD174" s="48">
        <f t="shared" si="766"/>
        <v>0</v>
      </c>
      <c r="OE174" s="48">
        <f t="shared" si="766"/>
        <v>0</v>
      </c>
      <c r="OF174" s="48">
        <f t="shared" si="766"/>
        <v>0</v>
      </c>
      <c r="OG174" s="48">
        <f t="shared" si="766"/>
        <v>0</v>
      </c>
      <c r="OH174" s="48">
        <f t="shared" si="766"/>
        <v>0</v>
      </c>
      <c r="OI174" s="48">
        <f t="shared" ref="OI174:OR183" si="767">OH173</f>
        <v>0</v>
      </c>
      <c r="OJ174" s="48">
        <f t="shared" si="767"/>
        <v>4.4751983576649488E-5</v>
      </c>
      <c r="OK174" s="48">
        <f t="shared" si="767"/>
        <v>1.1151658490373781E-4</v>
      </c>
      <c r="OL174" s="48">
        <f t="shared" si="767"/>
        <v>2.5595687974807398E-4</v>
      </c>
      <c r="OM174" s="48">
        <f t="shared" si="767"/>
        <v>5.8604981628922268E-4</v>
      </c>
      <c r="ON174" s="48">
        <f t="shared" si="767"/>
        <v>1.3658629589843377E-3</v>
      </c>
      <c r="OO174" s="48">
        <f t="shared" si="767"/>
        <v>3.2093238342923826E-3</v>
      </c>
      <c r="OP174" s="48">
        <f t="shared" si="767"/>
        <v>7.8504339864859992E-3</v>
      </c>
      <c r="OQ174" s="48">
        <f t="shared" si="767"/>
        <v>1.2976985830460603E-2</v>
      </c>
      <c r="OR174" s="48">
        <f t="shared" si="767"/>
        <v>6.7154609757989992E-3</v>
      </c>
      <c r="OS174" s="48">
        <f t="shared" ref="OS174:PB183" si="768">OR173</f>
        <v>0</v>
      </c>
      <c r="OT174" s="48">
        <f t="shared" si="768"/>
        <v>0</v>
      </c>
      <c r="OU174" s="48">
        <f t="shared" si="768"/>
        <v>0</v>
      </c>
      <c r="OV174" s="48">
        <f t="shared" si="768"/>
        <v>0</v>
      </c>
      <c r="OW174" s="48">
        <f t="shared" si="768"/>
        <v>0</v>
      </c>
      <c r="OX174" s="48">
        <f t="shared" si="768"/>
        <v>0</v>
      </c>
      <c r="OY174" s="48">
        <f t="shared" si="768"/>
        <v>0</v>
      </c>
      <c r="OZ174" s="48">
        <f t="shared" si="768"/>
        <v>0</v>
      </c>
      <c r="PA174" s="48">
        <f t="shared" si="768"/>
        <v>0</v>
      </c>
      <c r="PB174" s="48">
        <f t="shared" si="768"/>
        <v>0</v>
      </c>
      <c r="PC174" s="48">
        <f t="shared" ref="PC174:PN183" si="769">PB173</f>
        <v>0</v>
      </c>
      <c r="PD174" s="48">
        <f t="shared" si="769"/>
        <v>0</v>
      </c>
      <c r="PE174" s="48">
        <f t="shared" si="769"/>
        <v>0</v>
      </c>
      <c r="PF174" s="48">
        <f t="shared" si="769"/>
        <v>0</v>
      </c>
      <c r="PG174" s="48">
        <f t="shared" si="769"/>
        <v>0</v>
      </c>
      <c r="PH174" s="48">
        <f t="shared" si="769"/>
        <v>0</v>
      </c>
      <c r="PI174" s="48">
        <f t="shared" si="769"/>
        <v>0</v>
      </c>
      <c r="PJ174" s="48">
        <f t="shared" si="769"/>
        <v>0</v>
      </c>
      <c r="PK174" s="48">
        <f t="shared" si="769"/>
        <v>0</v>
      </c>
      <c r="PL174" s="48">
        <f t="shared" si="769"/>
        <v>0</v>
      </c>
      <c r="PM174" s="48">
        <f t="shared" si="769"/>
        <v>0</v>
      </c>
      <c r="PN174" s="48">
        <f t="shared" si="769"/>
        <v>0</v>
      </c>
    </row>
    <row r="175" spans="1:430" x14ac:dyDescent="0.3">
      <c r="A175" s="67">
        <f>A174+Escenario1!$D$15</f>
        <v>245</v>
      </c>
      <c r="B175" s="20">
        <f>IF(HX52&lt;0,0,Escenario1!HX52)</f>
        <v>0</v>
      </c>
      <c r="C175" s="20">
        <f t="shared" si="558"/>
        <v>9.8737503448769193E-2</v>
      </c>
      <c r="D175" s="20">
        <f t="shared" si="552"/>
        <v>0</v>
      </c>
      <c r="E175" s="20">
        <f>ROUND(IF($A175=0,0,$D175+E174-IF($A174=0,0,L174*($A175-$A174)*0.06)),4)</f>
        <v>0</v>
      </c>
      <c r="F175" s="11" cm="1">
        <f t="array" ref="F175">INDEX($A$71:$A$75,MATCH(E175,$B$71:$B$75,1))+(E175-INDEX($B$71:$B$75,MATCH(E175,$B$71:$B$75,1)))*(INDEX($A$71:$A$75,MATCH(E175,$B$71:$B$75,1)+IF(E175&gt;MAX($B$71:$B$75),0,1))-INDEX($A$71:$A$75,MATCH(E175,$B$71:$B$75,1)+IF(E175&gt;MAX($B$71:$B$75),1,0)))/(INDEX($B$71:$B$75,MATCH(E175,$B$71:$B$75,1)+IF(E175&gt;MAX($B$71:$B$75),0,1))-INDEX($B$71:$B$75,MATCH(E175,$B$71:$B$75,1)+IF(E175&gt;MAX($B$71:$B$75),-1,0)))</f>
        <v>0</v>
      </c>
      <c r="G175" s="59">
        <f t="shared" si="553"/>
        <v>0</v>
      </c>
      <c r="H175" s="59">
        <f t="shared" si="554"/>
        <v>0</v>
      </c>
      <c r="I175" s="59">
        <f t="shared" si="555"/>
        <v>0</v>
      </c>
      <c r="J175" s="20">
        <f t="shared" si="556"/>
        <v>0</v>
      </c>
      <c r="K175" s="20">
        <f>IF(OR($H$79&lt;=0,F175-$H$79&lt;=0),0,2/3*(0.602+0.0832*(F175-$H$79)/$H$79)*$I$79*SQRT(2*9.81)*(F175-$H$79+0.0012)^(3/2))*1000</f>
        <v>0</v>
      </c>
      <c r="L175" s="20">
        <f>IF((G175+H175+I175+K175)*($A176-$A175)*0.06&gt;E175,E175/($A176-$A175)/0.06,G175+H175+I175+K175)</f>
        <v>0</v>
      </c>
      <c r="M175" s="20">
        <f>IF(COUNT($A$126:$A175)&lt;MATCH($E$84,L$126:L$585,0),"",ROUND(L175,2))</f>
        <v>0</v>
      </c>
      <c r="N175" s="20">
        <f>IF($A175=0,0,$D175+N174-IF($A174=0,0,R174*($A175-$A174)*0.06))</f>
        <v>168.4386516355504</v>
      </c>
      <c r="O175" s="11" cm="1">
        <f t="array" ref="O175">INDEX($A$71:$A$75,MATCH(N175,$B$71:$B$75,1))+(N175-INDEX($B$71:$B$75,MATCH(N175,$B$71:$B$75,1)))*(INDEX($A$71:$A$75,MATCH(N175,$B$71:$B$75,1)+1)-INDEX($A$71:$A$75,MATCH(N175,$B$71:$B$75,1)))/(INDEX($B$71:$B$75,MATCH(N175,$B$71:$B$75,1)+1)-INDEX($B$71:$B$75,MATCH(N175,$B$71:$B$75,1)))</f>
        <v>1.6843865163555041</v>
      </c>
      <c r="P175" s="20" cm="1">
        <f t="array" ref="P175">INDEX(Curva_vortex[Caudal (L/s)],MATCH(O175,Curva_vortex[Altura lamina de agua H (m)],1))+(O175-INDEX(Curva_vortex[Altura lamina de agua H (m)],MATCH(O175,Curva_vortex[Altura lamina de agua H (m)],1)))*(INDEX(Curva_vortex[Caudal (L/s)],MATCH(O175,Curva_vortex[Altura lamina de agua H (m)],1)+IF(O175&gt;MAX(Curva_vortex[Altura lamina de agua H (m)]),0,1))-INDEX(Curva_vortex[Caudal (L/s)],MATCH(O175,Curva_vortex[Altura lamina de agua H (m)],1)+IF(O175&gt;MAX(Curva_vortex[Altura lamina de agua H (m)]),-1,0)))/(INDEX(Curva_vortex[Altura lamina de agua H (m)],MATCH(O175,Curva_vortex[Altura lamina de agua H (m)],1)+IF(O175&gt;MAX(Curva_vortex[Altura lamina de agua H (m)]),0,1))-INDEX(Curva_vortex[Altura lamina de agua H (m)],MATCH(O175,Curva_vortex[Altura lamina de agua H (m)],1)+IF(O175&gt;MAX(Curva_vortex[Altura lamina de agua H (m)]),-1,0)))</f>
        <v>16.843865163555041</v>
      </c>
      <c r="Q175" s="20">
        <f t="shared" si="557"/>
        <v>0</v>
      </c>
      <c r="R175" s="20" cm="1">
        <f t="array" ref="R175">INDEX(Curva_vortex[Caudal (L/s)],MATCH(O175,Curva_vortex[Altura lamina de agua H (m)],1))+(O175-INDEX(Curva_vortex[Altura lamina de agua H (m)],MATCH(O175,Curva_vortex[Altura lamina de agua H (m)],1)))*(INDEX(Curva_vortex[Caudal (L/s)],MATCH(O175,Curva_vortex[Altura lamina de agua H (m)],1)+IF(O175&gt;MAX(Curva_vortex[Altura lamina de agua H (m)]),0,1))-INDEX(Curva_vortex[Caudal (L/s)],MATCH(O175,Curva_vortex[Altura lamina de agua H (m)],1)+IF(O175&gt;MAX(Curva_vortex[Altura lamina de agua H (m)]),-1,0)))/(INDEX(Curva_vortex[Altura lamina de agua H (m)],MATCH(O175,Curva_vortex[Altura lamina de agua H (m)],1)+IF(O175&gt;MAX(Curva_vortex[Altura lamina de agua H (m)]),0,1))-INDEX(Curva_vortex[Altura lamina de agua H (m)],MATCH(O175,Curva_vortex[Altura lamina de agua H (m)],1)+IF(O175&gt;MAX(Curva_vortex[Altura lamina de agua H (m)]),-1,0)))+Q175</f>
        <v>16.843865163555041</v>
      </c>
      <c r="S175" s="20">
        <f>IF(COUNT($A$126:$A175)&lt;MATCH($E$117,R$126:R$585,0),"",ROUND(R175,2))</f>
        <v>16.84</v>
      </c>
      <c r="W175" s="46">
        <v>172</v>
      </c>
      <c r="X175" s="49">
        <f t="shared" si="564"/>
        <v>860</v>
      </c>
      <c r="Y175" s="52" t="str">
        <f t="shared" si="686"/>
        <v/>
      </c>
      <c r="Z175" s="63">
        <f t="shared" si="687"/>
        <v>0</v>
      </c>
      <c r="AA175" s="50">
        <f t="shared" si="730"/>
        <v>0</v>
      </c>
      <c r="AB175" s="50">
        <v>0</v>
      </c>
      <c r="AC175" s="62">
        <f t="shared" si="691"/>
        <v>211.7758949671387</v>
      </c>
      <c r="AD175" s="53"/>
      <c r="AE175" s="46">
        <v>173</v>
      </c>
      <c r="AF175" s="51">
        <f t="shared" si="688"/>
        <v>0</v>
      </c>
      <c r="AG175" s="51">
        <f t="shared" si="732"/>
        <v>0</v>
      </c>
      <c r="AH175" s="51">
        <f t="shared" si="732"/>
        <v>0</v>
      </c>
      <c r="AI175" s="51">
        <f t="shared" si="732"/>
        <v>0</v>
      </c>
      <c r="AJ175" s="51">
        <f t="shared" si="732"/>
        <v>0</v>
      </c>
      <c r="AK175" s="51">
        <f t="shared" si="732"/>
        <v>0</v>
      </c>
      <c r="AL175" s="51">
        <f t="shared" si="732"/>
        <v>0</v>
      </c>
      <c r="AM175" s="51">
        <f t="shared" si="732"/>
        <v>0</v>
      </c>
      <c r="AN175" s="51">
        <f t="shared" si="732"/>
        <v>0</v>
      </c>
      <c r="AO175" s="51">
        <f t="shared" si="732"/>
        <v>0</v>
      </c>
      <c r="AP175" s="51">
        <f t="shared" si="732"/>
        <v>0</v>
      </c>
      <c r="AQ175" s="51">
        <f t="shared" si="733"/>
        <v>0</v>
      </c>
      <c r="AR175" s="51">
        <f t="shared" si="733"/>
        <v>0</v>
      </c>
      <c r="AS175" s="51">
        <f t="shared" si="733"/>
        <v>0</v>
      </c>
      <c r="AT175" s="51">
        <f t="shared" si="733"/>
        <v>0</v>
      </c>
      <c r="AU175" s="51">
        <f t="shared" si="733"/>
        <v>0</v>
      </c>
      <c r="AV175" s="51">
        <f t="shared" si="733"/>
        <v>0</v>
      </c>
      <c r="AW175" s="51">
        <f t="shared" si="733"/>
        <v>0</v>
      </c>
      <c r="AX175" s="51">
        <f t="shared" si="733"/>
        <v>0</v>
      </c>
      <c r="AY175" s="51">
        <f t="shared" si="733"/>
        <v>0</v>
      </c>
      <c r="AZ175" s="51">
        <f t="shared" si="733"/>
        <v>0</v>
      </c>
      <c r="BA175" s="51">
        <f t="shared" si="734"/>
        <v>0</v>
      </c>
      <c r="BB175" s="51">
        <f t="shared" si="734"/>
        <v>0</v>
      </c>
      <c r="BC175" s="51">
        <f t="shared" si="734"/>
        <v>0</v>
      </c>
      <c r="BD175" s="51">
        <f t="shared" si="734"/>
        <v>0</v>
      </c>
      <c r="BE175" s="51">
        <f t="shared" si="734"/>
        <v>0</v>
      </c>
      <c r="BF175" s="51">
        <f t="shared" si="734"/>
        <v>0</v>
      </c>
      <c r="BG175" s="51">
        <f t="shared" si="734"/>
        <v>0</v>
      </c>
      <c r="BH175" s="51">
        <f t="shared" si="734"/>
        <v>0</v>
      </c>
      <c r="BI175" s="51">
        <f t="shared" si="734"/>
        <v>0</v>
      </c>
      <c r="BJ175" s="51">
        <f t="shared" si="734"/>
        <v>0</v>
      </c>
      <c r="BK175" s="51">
        <f t="shared" si="735"/>
        <v>0</v>
      </c>
      <c r="BL175" s="51">
        <f t="shared" si="735"/>
        <v>0</v>
      </c>
      <c r="BM175" s="51">
        <f t="shared" si="735"/>
        <v>0</v>
      </c>
      <c r="BN175" s="51">
        <f t="shared" si="735"/>
        <v>0</v>
      </c>
      <c r="BO175" s="51">
        <f t="shared" si="735"/>
        <v>0</v>
      </c>
      <c r="BP175" s="51">
        <f t="shared" si="735"/>
        <v>0</v>
      </c>
      <c r="BQ175" s="51">
        <f t="shared" si="735"/>
        <v>0</v>
      </c>
      <c r="BR175" s="51">
        <f t="shared" si="735"/>
        <v>0</v>
      </c>
      <c r="BS175" s="51">
        <f t="shared" si="735"/>
        <v>0</v>
      </c>
      <c r="BT175" s="51">
        <f t="shared" si="735"/>
        <v>0</v>
      </c>
      <c r="BU175" s="51">
        <f t="shared" si="736"/>
        <v>0</v>
      </c>
      <c r="BV175" s="51">
        <f t="shared" si="736"/>
        <v>0</v>
      </c>
      <c r="BW175" s="51">
        <f t="shared" si="736"/>
        <v>0</v>
      </c>
      <c r="BX175" s="51">
        <f t="shared" si="736"/>
        <v>0</v>
      </c>
      <c r="BY175" s="51">
        <f t="shared" si="736"/>
        <v>0</v>
      </c>
      <c r="BZ175" s="51">
        <f t="shared" si="736"/>
        <v>0</v>
      </c>
      <c r="CA175" s="51">
        <f t="shared" si="736"/>
        <v>0</v>
      </c>
      <c r="CB175" s="51">
        <f t="shared" si="736"/>
        <v>0</v>
      </c>
      <c r="CC175" s="51">
        <f t="shared" si="736"/>
        <v>0</v>
      </c>
      <c r="CD175" s="51">
        <f t="shared" si="736"/>
        <v>0</v>
      </c>
      <c r="CE175" s="51">
        <f t="shared" si="737"/>
        <v>0</v>
      </c>
      <c r="CF175" s="51">
        <f t="shared" si="737"/>
        <v>0</v>
      </c>
      <c r="CG175" s="51">
        <f t="shared" si="737"/>
        <v>0</v>
      </c>
      <c r="CH175" s="51">
        <f t="shared" si="737"/>
        <v>0</v>
      </c>
      <c r="CI175" s="51">
        <f t="shared" si="737"/>
        <v>0</v>
      </c>
      <c r="CJ175" s="51">
        <f t="shared" si="737"/>
        <v>0</v>
      </c>
      <c r="CK175" s="51">
        <f t="shared" si="737"/>
        <v>0</v>
      </c>
      <c r="CL175" s="51">
        <f t="shared" si="737"/>
        <v>0</v>
      </c>
      <c r="CM175" s="51">
        <f t="shared" si="737"/>
        <v>0</v>
      </c>
      <c r="CN175" s="51">
        <f t="shared" si="737"/>
        <v>0</v>
      </c>
      <c r="CO175" s="51">
        <f t="shared" si="738"/>
        <v>0</v>
      </c>
      <c r="CP175" s="51">
        <f t="shared" si="738"/>
        <v>0</v>
      </c>
      <c r="CQ175" s="51">
        <f t="shared" si="738"/>
        <v>0</v>
      </c>
      <c r="CR175" s="51">
        <f t="shared" si="738"/>
        <v>0</v>
      </c>
      <c r="CS175" s="51">
        <f t="shared" si="738"/>
        <v>0</v>
      </c>
      <c r="CT175" s="51">
        <f t="shared" si="738"/>
        <v>0</v>
      </c>
      <c r="CU175" s="51">
        <f t="shared" si="738"/>
        <v>0</v>
      </c>
      <c r="CV175" s="51">
        <f t="shared" si="738"/>
        <v>0</v>
      </c>
      <c r="CW175" s="51">
        <f t="shared" si="738"/>
        <v>0</v>
      </c>
      <c r="CX175" s="51">
        <f t="shared" si="738"/>
        <v>0</v>
      </c>
      <c r="CY175" s="51">
        <f t="shared" si="739"/>
        <v>0</v>
      </c>
      <c r="CZ175" s="51">
        <f t="shared" si="739"/>
        <v>0</v>
      </c>
      <c r="DA175" s="51">
        <f t="shared" si="739"/>
        <v>0</v>
      </c>
      <c r="DB175" s="51">
        <f t="shared" si="739"/>
        <v>0</v>
      </c>
      <c r="DC175" s="51">
        <f t="shared" si="739"/>
        <v>0</v>
      </c>
      <c r="DD175" s="51">
        <f t="shared" si="739"/>
        <v>0</v>
      </c>
      <c r="DE175" s="51">
        <f t="shared" si="739"/>
        <v>0</v>
      </c>
      <c r="DF175" s="51">
        <f t="shared" si="739"/>
        <v>0</v>
      </c>
      <c r="DG175" s="51">
        <f t="shared" si="739"/>
        <v>0</v>
      </c>
      <c r="DH175" s="51">
        <f t="shared" si="739"/>
        <v>0</v>
      </c>
      <c r="DI175" s="51">
        <f t="shared" si="740"/>
        <v>0</v>
      </c>
      <c r="DJ175" s="51">
        <f t="shared" si="740"/>
        <v>0</v>
      </c>
      <c r="DK175" s="51">
        <f t="shared" si="740"/>
        <v>0</v>
      </c>
      <c r="DL175" s="51">
        <f t="shared" si="740"/>
        <v>0</v>
      </c>
      <c r="DM175" s="51">
        <f t="shared" si="740"/>
        <v>0</v>
      </c>
      <c r="DN175" s="51">
        <f t="shared" si="740"/>
        <v>0</v>
      </c>
      <c r="DO175" s="51">
        <f t="shared" si="740"/>
        <v>0</v>
      </c>
      <c r="DP175" s="51">
        <f t="shared" si="740"/>
        <v>0</v>
      </c>
      <c r="DQ175" s="51">
        <f t="shared" si="740"/>
        <v>0</v>
      </c>
      <c r="DR175" s="51">
        <f t="shared" si="740"/>
        <v>0</v>
      </c>
      <c r="DS175" s="51">
        <f t="shared" si="741"/>
        <v>0</v>
      </c>
      <c r="DT175" s="51">
        <f t="shared" si="741"/>
        <v>0</v>
      </c>
      <c r="DU175" s="51">
        <f t="shared" si="741"/>
        <v>0</v>
      </c>
      <c r="DV175" s="51">
        <f t="shared" si="741"/>
        <v>0</v>
      </c>
      <c r="DW175" s="51">
        <f t="shared" si="741"/>
        <v>0</v>
      </c>
      <c r="DX175" s="51">
        <f t="shared" si="741"/>
        <v>0</v>
      </c>
      <c r="DY175" s="51">
        <f t="shared" si="741"/>
        <v>0</v>
      </c>
      <c r="DZ175" s="51">
        <f t="shared" si="741"/>
        <v>0</v>
      </c>
      <c r="EA175" s="51">
        <f t="shared" si="741"/>
        <v>0</v>
      </c>
      <c r="EB175" s="51">
        <f t="shared" si="741"/>
        <v>0</v>
      </c>
      <c r="EC175" s="51">
        <f t="shared" si="742"/>
        <v>0</v>
      </c>
      <c r="ED175" s="51">
        <f t="shared" si="742"/>
        <v>0</v>
      </c>
      <c r="EE175" s="51">
        <f t="shared" si="742"/>
        <v>0</v>
      </c>
      <c r="EF175" s="51">
        <f t="shared" si="742"/>
        <v>0</v>
      </c>
      <c r="EG175" s="51">
        <f t="shared" si="742"/>
        <v>0</v>
      </c>
      <c r="EH175" s="51">
        <f t="shared" si="742"/>
        <v>0</v>
      </c>
      <c r="EI175" s="51">
        <f t="shared" si="742"/>
        <v>0</v>
      </c>
      <c r="EJ175" s="51">
        <f t="shared" si="742"/>
        <v>0</v>
      </c>
      <c r="EK175" s="51">
        <f t="shared" si="742"/>
        <v>0</v>
      </c>
      <c r="EL175" s="51">
        <f t="shared" si="742"/>
        <v>0</v>
      </c>
      <c r="EM175" s="51">
        <f t="shared" si="743"/>
        <v>0</v>
      </c>
      <c r="EN175" s="51">
        <f t="shared" si="743"/>
        <v>0</v>
      </c>
      <c r="EO175" s="51">
        <f t="shared" si="743"/>
        <v>0</v>
      </c>
      <c r="EP175" s="51">
        <f t="shared" si="743"/>
        <v>0</v>
      </c>
      <c r="EQ175" s="51">
        <f t="shared" si="743"/>
        <v>0</v>
      </c>
      <c r="ER175" s="51">
        <f t="shared" si="743"/>
        <v>0</v>
      </c>
      <c r="ES175" s="51">
        <f t="shared" si="743"/>
        <v>0</v>
      </c>
      <c r="ET175" s="51">
        <f t="shared" si="743"/>
        <v>0</v>
      </c>
      <c r="EU175" s="51">
        <f t="shared" si="743"/>
        <v>0</v>
      </c>
      <c r="EV175" s="51">
        <f t="shared" si="743"/>
        <v>0</v>
      </c>
      <c r="EW175" s="51">
        <f t="shared" si="744"/>
        <v>0</v>
      </c>
      <c r="EX175" s="51">
        <f t="shared" si="744"/>
        <v>0</v>
      </c>
      <c r="EY175" s="51">
        <f t="shared" si="744"/>
        <v>0</v>
      </c>
      <c r="EZ175" s="51">
        <f t="shared" si="744"/>
        <v>0</v>
      </c>
      <c r="FA175" s="51">
        <f t="shared" si="744"/>
        <v>0</v>
      </c>
      <c r="FB175" s="51">
        <f t="shared" si="744"/>
        <v>0</v>
      </c>
      <c r="FC175" s="51">
        <f t="shared" si="744"/>
        <v>0</v>
      </c>
      <c r="FD175" s="51">
        <f t="shared" si="744"/>
        <v>0</v>
      </c>
      <c r="FE175" s="51">
        <f t="shared" si="744"/>
        <v>0</v>
      </c>
      <c r="FF175" s="51">
        <f t="shared" si="744"/>
        <v>0</v>
      </c>
      <c r="FG175" s="51">
        <f t="shared" si="745"/>
        <v>0</v>
      </c>
      <c r="FH175" s="51">
        <f t="shared" si="745"/>
        <v>0</v>
      </c>
      <c r="FI175" s="51">
        <f t="shared" si="745"/>
        <v>0</v>
      </c>
      <c r="FJ175" s="51">
        <f t="shared" si="745"/>
        <v>0</v>
      </c>
      <c r="FK175" s="51">
        <f t="shared" si="745"/>
        <v>0</v>
      </c>
      <c r="FL175" s="51">
        <f t="shared" si="745"/>
        <v>0</v>
      </c>
      <c r="FM175" s="51">
        <f t="shared" si="745"/>
        <v>0</v>
      </c>
      <c r="FN175" s="51">
        <f t="shared" si="745"/>
        <v>0</v>
      </c>
      <c r="FO175" s="51">
        <f t="shared" si="745"/>
        <v>0</v>
      </c>
      <c r="FP175" s="51">
        <f t="shared" si="745"/>
        <v>0</v>
      </c>
      <c r="FQ175" s="51">
        <f t="shared" si="746"/>
        <v>0</v>
      </c>
      <c r="FR175" s="51">
        <f t="shared" si="746"/>
        <v>0</v>
      </c>
      <c r="FS175" s="51">
        <f t="shared" si="746"/>
        <v>0</v>
      </c>
      <c r="FT175" s="51">
        <f t="shared" si="746"/>
        <v>0</v>
      </c>
      <c r="FU175" s="51">
        <f t="shared" si="746"/>
        <v>0</v>
      </c>
      <c r="FV175" s="51">
        <f t="shared" si="746"/>
        <v>0</v>
      </c>
      <c r="FW175" s="51">
        <f t="shared" si="746"/>
        <v>0</v>
      </c>
      <c r="FX175" s="51">
        <f t="shared" si="746"/>
        <v>0</v>
      </c>
      <c r="FY175" s="51">
        <f t="shared" si="746"/>
        <v>0</v>
      </c>
      <c r="FZ175" s="51">
        <f t="shared" si="746"/>
        <v>0</v>
      </c>
      <c r="GA175" s="51">
        <f t="shared" si="747"/>
        <v>0</v>
      </c>
      <c r="GB175" s="51">
        <f t="shared" si="747"/>
        <v>1.4372901692793086E-5</v>
      </c>
      <c r="GC175" s="51">
        <f t="shared" si="747"/>
        <v>2.7857067307628778E-5</v>
      </c>
      <c r="GD175" s="51">
        <f t="shared" si="747"/>
        <v>4.1075027703360157E-5</v>
      </c>
      <c r="GE175" s="51">
        <f t="shared" si="747"/>
        <v>5.9699549011322866E-5</v>
      </c>
      <c r="GF175" s="51">
        <f t="shared" si="747"/>
        <v>8.7540741517313391E-5</v>
      </c>
      <c r="GG175" s="51">
        <f t="shared" si="747"/>
        <v>1.2837388479443857E-4</v>
      </c>
      <c r="GH175" s="51">
        <f t="shared" si="747"/>
        <v>1.8776725283595457E-4</v>
      </c>
      <c r="GI175" s="51">
        <f t="shared" si="747"/>
        <v>2.7490993918839258E-4</v>
      </c>
      <c r="GJ175" s="51">
        <f t="shared" si="747"/>
        <v>4.0443968208431289E-4</v>
      </c>
      <c r="GK175" s="51">
        <f t="shared" si="748"/>
        <v>5.9827068957529241E-4</v>
      </c>
      <c r="GL175" s="51">
        <f t="shared" si="748"/>
        <v>8.8742146466493359E-4</v>
      </c>
      <c r="GM175" s="51">
        <f t="shared" si="748"/>
        <v>1.3138426304416823E-3</v>
      </c>
      <c r="GN175" s="51">
        <f t="shared" si="748"/>
        <v>1.9322447552118155E-3</v>
      </c>
      <c r="GO175" s="51">
        <f t="shared" si="748"/>
        <v>2.9578823769679957E-3</v>
      </c>
      <c r="GP175" s="51">
        <f t="shared" si="748"/>
        <v>4.3725776573519236E-3</v>
      </c>
      <c r="GQ175" s="51">
        <f t="shared" si="748"/>
        <v>5.6037913669719245E-3</v>
      </c>
      <c r="GR175" s="51">
        <f t="shared" si="748"/>
        <v>6.0067150249743864E-3</v>
      </c>
      <c r="GS175" s="51">
        <f t="shared" si="748"/>
        <v>5.0334268353983951E-3</v>
      </c>
      <c r="GT175" s="51">
        <f t="shared" si="748"/>
        <v>2.648818732339102E-3</v>
      </c>
      <c r="GU175" s="51">
        <f t="shared" si="749"/>
        <v>7.6072713075802073E-4</v>
      </c>
      <c r="GV175" s="51">
        <f t="shared" si="749"/>
        <v>0</v>
      </c>
      <c r="GW175" s="51">
        <f t="shared" si="749"/>
        <v>0</v>
      </c>
      <c r="GX175" s="51">
        <f t="shared" si="749"/>
        <v>0</v>
      </c>
      <c r="GY175" s="51">
        <f t="shared" si="749"/>
        <v>0</v>
      </c>
      <c r="GZ175" s="51">
        <f t="shared" si="749"/>
        <v>0</v>
      </c>
      <c r="HA175" s="51">
        <f t="shared" si="749"/>
        <v>0</v>
      </c>
      <c r="HB175" s="51">
        <f t="shared" si="749"/>
        <v>0</v>
      </c>
      <c r="HC175" s="51">
        <f t="shared" si="749"/>
        <v>0</v>
      </c>
      <c r="HD175" s="51">
        <f t="shared" si="749"/>
        <v>0</v>
      </c>
      <c r="HE175" s="51">
        <f t="shared" si="750"/>
        <v>0</v>
      </c>
      <c r="HF175" s="51">
        <f t="shared" si="750"/>
        <v>0</v>
      </c>
      <c r="HG175" s="51">
        <f t="shared" si="750"/>
        <v>0</v>
      </c>
      <c r="HH175" s="51">
        <f t="shared" si="750"/>
        <v>0</v>
      </c>
      <c r="HI175" s="51">
        <f t="shared" si="750"/>
        <v>0</v>
      </c>
      <c r="HJ175" s="51">
        <f t="shared" si="750"/>
        <v>0</v>
      </c>
      <c r="HK175" s="51">
        <f t="shared" si="750"/>
        <v>0</v>
      </c>
      <c r="HL175" s="51">
        <f t="shared" si="750"/>
        <v>0</v>
      </c>
      <c r="HM175" s="51">
        <f t="shared" si="750"/>
        <v>0</v>
      </c>
      <c r="HN175" s="51">
        <f t="shared" si="750"/>
        <v>0</v>
      </c>
      <c r="HO175" s="51">
        <f t="shared" si="750"/>
        <v>0</v>
      </c>
      <c r="HP175" s="51">
        <f t="shared" si="750"/>
        <v>0</v>
      </c>
      <c r="HR175" s="46">
        <v>172</v>
      </c>
      <c r="HS175" s="49">
        <f t="shared" si="566"/>
        <v>860</v>
      </c>
      <c r="HT175" s="52" t="str">
        <f t="shared" si="567"/>
        <v/>
      </c>
      <c r="HU175" s="63">
        <f t="shared" si="568"/>
        <v>0</v>
      </c>
      <c r="HV175" s="50">
        <f t="shared" si="731"/>
        <v>0</v>
      </c>
      <c r="HW175" s="50" t="str">
        <f t="shared" si="689"/>
        <v>14:20</v>
      </c>
      <c r="HX175" s="50">
        <v>0</v>
      </c>
      <c r="HY175" s="62">
        <f>HY174+HX175*Escenario1!$D$15*0.06</f>
        <v>468.72665229745769</v>
      </c>
      <c r="HZ175" s="50">
        <f t="shared" si="569"/>
        <v>0</v>
      </c>
      <c r="IA175" s="64">
        <f>IA174+HZ175*Escenario1!$D$15*0.06</f>
        <v>258.16395932323189</v>
      </c>
      <c r="IB175" s="54"/>
      <c r="IC175" s="47">
        <v>173</v>
      </c>
      <c r="ID175" s="48">
        <f t="shared" si="690"/>
        <v>0</v>
      </c>
      <c r="IE175" s="48">
        <f t="shared" si="751"/>
        <v>0</v>
      </c>
      <c r="IF175" s="48">
        <f t="shared" si="751"/>
        <v>0</v>
      </c>
      <c r="IG175" s="48">
        <f t="shared" si="751"/>
        <v>0</v>
      </c>
      <c r="IH175" s="48">
        <f t="shared" si="751"/>
        <v>0</v>
      </c>
      <c r="II175" s="48">
        <f t="shared" si="751"/>
        <v>0</v>
      </c>
      <c r="IJ175" s="48">
        <f t="shared" si="751"/>
        <v>0</v>
      </c>
      <c r="IK175" s="48">
        <f t="shared" si="751"/>
        <v>0</v>
      </c>
      <c r="IL175" s="48">
        <f t="shared" si="751"/>
        <v>0</v>
      </c>
      <c r="IM175" s="48">
        <f t="shared" si="751"/>
        <v>0</v>
      </c>
      <c r="IN175" s="48">
        <f t="shared" si="751"/>
        <v>0</v>
      </c>
      <c r="IO175" s="48">
        <f t="shared" si="752"/>
        <v>0</v>
      </c>
      <c r="IP175" s="48">
        <f t="shared" si="752"/>
        <v>0</v>
      </c>
      <c r="IQ175" s="48">
        <f t="shared" si="752"/>
        <v>0</v>
      </c>
      <c r="IR175" s="48">
        <f t="shared" si="752"/>
        <v>0</v>
      </c>
      <c r="IS175" s="48">
        <f t="shared" si="752"/>
        <v>0</v>
      </c>
      <c r="IT175" s="48">
        <f t="shared" si="752"/>
        <v>0</v>
      </c>
      <c r="IU175" s="48">
        <f t="shared" si="752"/>
        <v>0</v>
      </c>
      <c r="IV175" s="48">
        <f t="shared" si="752"/>
        <v>0</v>
      </c>
      <c r="IW175" s="48">
        <f t="shared" si="752"/>
        <v>0</v>
      </c>
      <c r="IX175" s="48">
        <f t="shared" si="752"/>
        <v>0</v>
      </c>
      <c r="IY175" s="48">
        <f t="shared" si="753"/>
        <v>0</v>
      </c>
      <c r="IZ175" s="48">
        <f t="shared" si="753"/>
        <v>0</v>
      </c>
      <c r="JA175" s="48">
        <f t="shared" si="753"/>
        <v>0</v>
      </c>
      <c r="JB175" s="48">
        <f t="shared" si="753"/>
        <v>0</v>
      </c>
      <c r="JC175" s="48">
        <f t="shared" si="753"/>
        <v>0</v>
      </c>
      <c r="JD175" s="48">
        <f t="shared" si="753"/>
        <v>0</v>
      </c>
      <c r="JE175" s="48">
        <f t="shared" si="753"/>
        <v>0</v>
      </c>
      <c r="JF175" s="48">
        <f t="shared" si="753"/>
        <v>0</v>
      </c>
      <c r="JG175" s="48">
        <f t="shared" si="753"/>
        <v>0</v>
      </c>
      <c r="JH175" s="48">
        <f t="shared" si="753"/>
        <v>0</v>
      </c>
      <c r="JI175" s="48">
        <f t="shared" si="754"/>
        <v>0</v>
      </c>
      <c r="JJ175" s="48">
        <f t="shared" si="754"/>
        <v>0</v>
      </c>
      <c r="JK175" s="48">
        <f t="shared" si="754"/>
        <v>0</v>
      </c>
      <c r="JL175" s="48">
        <f t="shared" si="754"/>
        <v>0</v>
      </c>
      <c r="JM175" s="48">
        <f t="shared" si="754"/>
        <v>0</v>
      </c>
      <c r="JN175" s="48">
        <f t="shared" si="754"/>
        <v>0</v>
      </c>
      <c r="JO175" s="48">
        <f t="shared" si="754"/>
        <v>0</v>
      </c>
      <c r="JP175" s="48">
        <f t="shared" si="754"/>
        <v>0</v>
      </c>
      <c r="JQ175" s="48">
        <f t="shared" si="754"/>
        <v>0</v>
      </c>
      <c r="JR175" s="48">
        <f t="shared" si="754"/>
        <v>0</v>
      </c>
      <c r="JS175" s="48">
        <f t="shared" si="755"/>
        <v>0</v>
      </c>
      <c r="JT175" s="48">
        <f t="shared" si="755"/>
        <v>0</v>
      </c>
      <c r="JU175" s="48">
        <f t="shared" si="755"/>
        <v>0</v>
      </c>
      <c r="JV175" s="48">
        <f t="shared" si="755"/>
        <v>0</v>
      </c>
      <c r="JW175" s="48">
        <f t="shared" si="755"/>
        <v>0</v>
      </c>
      <c r="JX175" s="48">
        <f t="shared" si="755"/>
        <v>0</v>
      </c>
      <c r="JY175" s="48">
        <f t="shared" si="755"/>
        <v>0</v>
      </c>
      <c r="JZ175" s="48">
        <f t="shared" si="755"/>
        <v>0</v>
      </c>
      <c r="KA175" s="48">
        <f t="shared" si="755"/>
        <v>0</v>
      </c>
      <c r="KB175" s="48">
        <f t="shared" si="755"/>
        <v>0</v>
      </c>
      <c r="KC175" s="48">
        <f t="shared" si="756"/>
        <v>0</v>
      </c>
      <c r="KD175" s="48">
        <f t="shared" si="756"/>
        <v>0</v>
      </c>
      <c r="KE175" s="48">
        <f t="shared" si="756"/>
        <v>0</v>
      </c>
      <c r="KF175" s="48">
        <f t="shared" si="756"/>
        <v>0</v>
      </c>
      <c r="KG175" s="48">
        <f t="shared" si="756"/>
        <v>0</v>
      </c>
      <c r="KH175" s="48">
        <f t="shared" si="756"/>
        <v>0</v>
      </c>
      <c r="KI175" s="48">
        <f t="shared" si="756"/>
        <v>0</v>
      </c>
      <c r="KJ175" s="48">
        <f t="shared" si="756"/>
        <v>0</v>
      </c>
      <c r="KK175" s="48">
        <f t="shared" si="756"/>
        <v>0</v>
      </c>
      <c r="KL175" s="48">
        <f t="shared" si="756"/>
        <v>0</v>
      </c>
      <c r="KM175" s="48">
        <f t="shared" si="757"/>
        <v>0</v>
      </c>
      <c r="KN175" s="48">
        <f t="shared" si="757"/>
        <v>0</v>
      </c>
      <c r="KO175" s="48">
        <f t="shared" si="757"/>
        <v>0</v>
      </c>
      <c r="KP175" s="48">
        <f t="shared" si="757"/>
        <v>0</v>
      </c>
      <c r="KQ175" s="48">
        <f t="shared" si="757"/>
        <v>0</v>
      </c>
      <c r="KR175" s="48">
        <f t="shared" si="757"/>
        <v>0</v>
      </c>
      <c r="KS175" s="48">
        <f t="shared" si="757"/>
        <v>0</v>
      </c>
      <c r="KT175" s="48">
        <f t="shared" si="757"/>
        <v>0</v>
      </c>
      <c r="KU175" s="48">
        <f t="shared" si="757"/>
        <v>0</v>
      </c>
      <c r="KV175" s="48">
        <f t="shared" si="757"/>
        <v>0</v>
      </c>
      <c r="KW175" s="48">
        <f t="shared" si="758"/>
        <v>0</v>
      </c>
      <c r="KX175" s="48">
        <f t="shared" si="758"/>
        <v>0</v>
      </c>
      <c r="KY175" s="48">
        <f t="shared" si="758"/>
        <v>0</v>
      </c>
      <c r="KZ175" s="48">
        <f t="shared" si="758"/>
        <v>0</v>
      </c>
      <c r="LA175" s="48">
        <f t="shared" si="758"/>
        <v>0</v>
      </c>
      <c r="LB175" s="48">
        <f t="shared" si="758"/>
        <v>0</v>
      </c>
      <c r="LC175" s="48">
        <f t="shared" si="758"/>
        <v>0</v>
      </c>
      <c r="LD175" s="48">
        <f t="shared" si="758"/>
        <v>0</v>
      </c>
      <c r="LE175" s="48">
        <f t="shared" si="758"/>
        <v>0</v>
      </c>
      <c r="LF175" s="48">
        <f t="shared" si="758"/>
        <v>0</v>
      </c>
      <c r="LG175" s="48">
        <f t="shared" si="759"/>
        <v>0</v>
      </c>
      <c r="LH175" s="48">
        <f t="shared" si="759"/>
        <v>0</v>
      </c>
      <c r="LI175" s="48">
        <f t="shared" si="759"/>
        <v>0</v>
      </c>
      <c r="LJ175" s="48">
        <f t="shared" si="759"/>
        <v>0</v>
      </c>
      <c r="LK175" s="48">
        <f t="shared" si="759"/>
        <v>0</v>
      </c>
      <c r="LL175" s="48">
        <f t="shared" si="759"/>
        <v>0</v>
      </c>
      <c r="LM175" s="48">
        <f t="shared" si="759"/>
        <v>0</v>
      </c>
      <c r="LN175" s="48">
        <f t="shared" si="759"/>
        <v>0</v>
      </c>
      <c r="LO175" s="48">
        <f t="shared" si="759"/>
        <v>0</v>
      </c>
      <c r="LP175" s="48">
        <f t="shared" si="759"/>
        <v>0</v>
      </c>
      <c r="LQ175" s="48">
        <f t="shared" si="760"/>
        <v>0</v>
      </c>
      <c r="LR175" s="48">
        <f t="shared" si="760"/>
        <v>0</v>
      </c>
      <c r="LS175" s="48">
        <f t="shared" si="760"/>
        <v>0</v>
      </c>
      <c r="LT175" s="48">
        <f t="shared" si="760"/>
        <v>0</v>
      </c>
      <c r="LU175" s="48">
        <f t="shared" si="760"/>
        <v>0</v>
      </c>
      <c r="LV175" s="48">
        <f t="shared" si="760"/>
        <v>0</v>
      </c>
      <c r="LW175" s="48">
        <f t="shared" si="760"/>
        <v>0</v>
      </c>
      <c r="LX175" s="48">
        <f t="shared" si="760"/>
        <v>0</v>
      </c>
      <c r="LY175" s="48">
        <f t="shared" si="760"/>
        <v>0</v>
      </c>
      <c r="LZ175" s="48">
        <f t="shared" si="760"/>
        <v>0</v>
      </c>
      <c r="MA175" s="48">
        <f t="shared" si="761"/>
        <v>0</v>
      </c>
      <c r="MB175" s="48">
        <f t="shared" si="761"/>
        <v>0</v>
      </c>
      <c r="MC175" s="48">
        <f t="shared" si="761"/>
        <v>0</v>
      </c>
      <c r="MD175" s="48">
        <f t="shared" si="761"/>
        <v>0</v>
      </c>
      <c r="ME175" s="48">
        <f t="shared" si="761"/>
        <v>0</v>
      </c>
      <c r="MF175" s="48">
        <f t="shared" si="761"/>
        <v>0</v>
      </c>
      <c r="MG175" s="48">
        <f t="shared" si="761"/>
        <v>0</v>
      </c>
      <c r="MH175" s="48">
        <f t="shared" si="761"/>
        <v>0</v>
      </c>
      <c r="MI175" s="48">
        <f t="shared" si="761"/>
        <v>0</v>
      </c>
      <c r="MJ175" s="48">
        <f t="shared" si="761"/>
        <v>0</v>
      </c>
      <c r="MK175" s="48">
        <f t="shared" si="762"/>
        <v>0</v>
      </c>
      <c r="ML175" s="48">
        <f t="shared" si="762"/>
        <v>0</v>
      </c>
      <c r="MM175" s="48">
        <f t="shared" si="762"/>
        <v>0</v>
      </c>
      <c r="MN175" s="48">
        <f t="shared" si="762"/>
        <v>0</v>
      </c>
      <c r="MO175" s="48">
        <f t="shared" si="762"/>
        <v>0</v>
      </c>
      <c r="MP175" s="48">
        <f t="shared" si="762"/>
        <v>0</v>
      </c>
      <c r="MQ175" s="48">
        <f t="shared" si="762"/>
        <v>0</v>
      </c>
      <c r="MR175" s="48">
        <f t="shared" si="762"/>
        <v>0</v>
      </c>
      <c r="MS175" s="48">
        <f t="shared" si="762"/>
        <v>0</v>
      </c>
      <c r="MT175" s="48">
        <f t="shared" si="762"/>
        <v>0</v>
      </c>
      <c r="MU175" s="48">
        <f t="shared" si="763"/>
        <v>0</v>
      </c>
      <c r="MV175" s="48">
        <f t="shared" si="763"/>
        <v>0</v>
      </c>
      <c r="MW175" s="48">
        <f t="shared" si="763"/>
        <v>0</v>
      </c>
      <c r="MX175" s="48">
        <f t="shared" si="763"/>
        <v>0</v>
      </c>
      <c r="MY175" s="48">
        <f t="shared" si="763"/>
        <v>0</v>
      </c>
      <c r="MZ175" s="48">
        <f t="shared" si="763"/>
        <v>0</v>
      </c>
      <c r="NA175" s="48">
        <f t="shared" si="763"/>
        <v>0</v>
      </c>
      <c r="NB175" s="48">
        <f t="shared" si="763"/>
        <v>0</v>
      </c>
      <c r="NC175" s="48">
        <f t="shared" si="763"/>
        <v>0</v>
      </c>
      <c r="ND175" s="48">
        <f t="shared" si="763"/>
        <v>0</v>
      </c>
      <c r="NE175" s="48">
        <f t="shared" si="764"/>
        <v>0</v>
      </c>
      <c r="NF175" s="48">
        <f t="shared" si="764"/>
        <v>0</v>
      </c>
      <c r="NG175" s="48">
        <f t="shared" si="764"/>
        <v>0</v>
      </c>
      <c r="NH175" s="48">
        <f t="shared" si="764"/>
        <v>0</v>
      </c>
      <c r="NI175" s="48">
        <f t="shared" si="764"/>
        <v>0</v>
      </c>
      <c r="NJ175" s="48">
        <f t="shared" si="764"/>
        <v>0</v>
      </c>
      <c r="NK175" s="48">
        <f t="shared" si="764"/>
        <v>0</v>
      </c>
      <c r="NL175" s="48">
        <f t="shared" si="764"/>
        <v>0</v>
      </c>
      <c r="NM175" s="48">
        <f t="shared" si="764"/>
        <v>0</v>
      </c>
      <c r="NN175" s="48">
        <f t="shared" si="764"/>
        <v>0</v>
      </c>
      <c r="NO175" s="48">
        <f t="shared" si="765"/>
        <v>0</v>
      </c>
      <c r="NP175" s="48">
        <f t="shared" si="765"/>
        <v>0</v>
      </c>
      <c r="NQ175" s="48">
        <f t="shared" si="765"/>
        <v>0</v>
      </c>
      <c r="NR175" s="48">
        <f t="shared" si="765"/>
        <v>0</v>
      </c>
      <c r="NS175" s="48">
        <f t="shared" si="765"/>
        <v>0</v>
      </c>
      <c r="NT175" s="48">
        <f t="shared" si="765"/>
        <v>0</v>
      </c>
      <c r="NU175" s="48">
        <f t="shared" si="765"/>
        <v>0</v>
      </c>
      <c r="NV175" s="48">
        <f t="shared" si="765"/>
        <v>0</v>
      </c>
      <c r="NW175" s="48">
        <f t="shared" si="765"/>
        <v>0</v>
      </c>
      <c r="NX175" s="48">
        <f t="shared" si="765"/>
        <v>0</v>
      </c>
      <c r="NY175" s="48">
        <f t="shared" si="766"/>
        <v>0</v>
      </c>
      <c r="NZ175" s="48">
        <f t="shared" si="766"/>
        <v>0</v>
      </c>
      <c r="OA175" s="48">
        <f t="shared" si="766"/>
        <v>0</v>
      </c>
      <c r="OB175" s="48">
        <f t="shared" si="766"/>
        <v>0</v>
      </c>
      <c r="OC175" s="48">
        <f t="shared" si="766"/>
        <v>0</v>
      </c>
      <c r="OD175" s="48">
        <f t="shared" si="766"/>
        <v>0</v>
      </c>
      <c r="OE175" s="48">
        <f t="shared" si="766"/>
        <v>0</v>
      </c>
      <c r="OF175" s="48">
        <f t="shared" si="766"/>
        <v>0</v>
      </c>
      <c r="OG175" s="48">
        <f t="shared" si="766"/>
        <v>0</v>
      </c>
      <c r="OH175" s="48">
        <f t="shared" si="766"/>
        <v>0</v>
      </c>
      <c r="OI175" s="48">
        <f t="shared" si="767"/>
        <v>0</v>
      </c>
      <c r="OJ175" s="48">
        <f t="shared" si="767"/>
        <v>0</v>
      </c>
      <c r="OK175" s="48">
        <f t="shared" si="767"/>
        <v>4.4751983576649488E-5</v>
      </c>
      <c r="OL175" s="48">
        <f t="shared" si="767"/>
        <v>1.1151658490373781E-4</v>
      </c>
      <c r="OM175" s="48">
        <f t="shared" si="767"/>
        <v>2.5595687974807398E-4</v>
      </c>
      <c r="ON175" s="48">
        <f t="shared" si="767"/>
        <v>5.8604981628922268E-4</v>
      </c>
      <c r="OO175" s="48">
        <f t="shared" si="767"/>
        <v>1.3658629589843377E-3</v>
      </c>
      <c r="OP175" s="48">
        <f t="shared" si="767"/>
        <v>3.2093238342923826E-3</v>
      </c>
      <c r="OQ175" s="48">
        <f t="shared" si="767"/>
        <v>7.8504339864859992E-3</v>
      </c>
      <c r="OR175" s="48">
        <f t="shared" si="767"/>
        <v>1.2976985830460603E-2</v>
      </c>
      <c r="OS175" s="48">
        <f t="shared" si="768"/>
        <v>6.7154609757989992E-3</v>
      </c>
      <c r="OT175" s="48">
        <f t="shared" si="768"/>
        <v>0</v>
      </c>
      <c r="OU175" s="48">
        <f t="shared" si="768"/>
        <v>0</v>
      </c>
      <c r="OV175" s="48">
        <f t="shared" si="768"/>
        <v>0</v>
      </c>
      <c r="OW175" s="48">
        <f t="shared" si="768"/>
        <v>0</v>
      </c>
      <c r="OX175" s="48">
        <f t="shared" si="768"/>
        <v>0</v>
      </c>
      <c r="OY175" s="48">
        <f t="shared" si="768"/>
        <v>0</v>
      </c>
      <c r="OZ175" s="48">
        <f t="shared" si="768"/>
        <v>0</v>
      </c>
      <c r="PA175" s="48">
        <f t="shared" si="768"/>
        <v>0</v>
      </c>
      <c r="PB175" s="48">
        <f t="shared" si="768"/>
        <v>0</v>
      </c>
      <c r="PC175" s="48">
        <f t="shared" si="769"/>
        <v>0</v>
      </c>
      <c r="PD175" s="48">
        <f t="shared" si="769"/>
        <v>0</v>
      </c>
      <c r="PE175" s="48">
        <f t="shared" si="769"/>
        <v>0</v>
      </c>
      <c r="PF175" s="48">
        <f t="shared" si="769"/>
        <v>0</v>
      </c>
      <c r="PG175" s="48">
        <f t="shared" si="769"/>
        <v>0</v>
      </c>
      <c r="PH175" s="48">
        <f t="shared" si="769"/>
        <v>0</v>
      </c>
      <c r="PI175" s="48">
        <f t="shared" si="769"/>
        <v>0</v>
      </c>
      <c r="PJ175" s="48">
        <f t="shared" si="769"/>
        <v>0</v>
      </c>
      <c r="PK175" s="48">
        <f t="shared" si="769"/>
        <v>0</v>
      </c>
      <c r="PL175" s="48">
        <f t="shared" si="769"/>
        <v>0</v>
      </c>
      <c r="PM175" s="48">
        <f t="shared" si="769"/>
        <v>0</v>
      </c>
      <c r="PN175" s="48">
        <f t="shared" si="769"/>
        <v>0</v>
      </c>
    </row>
    <row r="176" spans="1:430" x14ac:dyDescent="0.3">
      <c r="A176" s="67">
        <f>A175+Escenario1!$D$15</f>
        <v>250</v>
      </c>
      <c r="B176" s="20">
        <f>IF(HX53&lt;0,0,Escenario1!HX53)</f>
        <v>0</v>
      </c>
      <c r="C176" s="20">
        <f t="shared" si="558"/>
        <v>6.6917450717758065E-2</v>
      </c>
      <c r="D176" s="20">
        <f t="shared" si="552"/>
        <v>0</v>
      </c>
      <c r="E176" s="20">
        <f>ROUND(IF($A176=0,0,$D176+E175-IF($A175=0,0,L175*($A176-$A175)*0.06)),4)</f>
        <v>0</v>
      </c>
      <c r="F176" s="11" cm="1">
        <f t="array" ref="F176">INDEX($A$71:$A$75,MATCH(E176,$B$71:$B$75,1))+(E176-INDEX($B$71:$B$75,MATCH(E176,$B$71:$B$75,1)))*(INDEX($A$71:$A$75,MATCH(E176,$B$71:$B$75,1)+IF(E176&gt;MAX($B$71:$B$75),0,1))-INDEX($A$71:$A$75,MATCH(E176,$B$71:$B$75,1)+IF(E176&gt;MAX($B$71:$B$75),1,0)))/(INDEX($B$71:$B$75,MATCH(E176,$B$71:$B$75,1)+IF(E176&gt;MAX($B$71:$B$75),0,1))-INDEX($B$71:$B$75,MATCH(E176,$B$71:$B$75,1)+IF(E176&gt;MAX($B$71:$B$75),-1,0)))</f>
        <v>0</v>
      </c>
      <c r="G176" s="59">
        <f t="shared" si="553"/>
        <v>0</v>
      </c>
      <c r="H176" s="59">
        <f t="shared" si="554"/>
        <v>0</v>
      </c>
      <c r="I176" s="59">
        <f t="shared" si="555"/>
        <v>0</v>
      </c>
      <c r="J176" s="20">
        <f t="shared" si="556"/>
        <v>0</v>
      </c>
      <c r="K176" s="20">
        <f>IF(OR($H$79&lt;=0,F176-$H$79&lt;=0),0,2/3*(0.602+0.0832*(F176-$H$79)/$H$79)*$I$79*SQRT(2*9.81)*(F176-$H$79+0.0012)^(3/2))*1000</f>
        <v>0</v>
      </c>
      <c r="L176" s="20">
        <f>IF((G176+H176+I176+K176)*($A177-$A176)*0.06&gt;E176,E176/($A177-$A176)/0.06,G176+H176+I176+K176)</f>
        <v>0</v>
      </c>
      <c r="M176" s="20">
        <f>IF(COUNT($A$126:$A176)&lt;MATCH($E$84,L$126:L$585,0),"",ROUND(L176,2))</f>
        <v>0</v>
      </c>
      <c r="N176" s="20">
        <f>IF($A176=0,0,$D176+N175-IF($A175=0,0,R175*($A176-$A175)*0.06))</f>
        <v>163.38549208648388</v>
      </c>
      <c r="O176" s="11" cm="1">
        <f t="array" ref="O176">INDEX($A$71:$A$75,MATCH(N176,$B$71:$B$75,1))+(N176-INDEX($B$71:$B$75,MATCH(N176,$B$71:$B$75,1)))*(INDEX($A$71:$A$75,MATCH(N176,$B$71:$B$75,1)+1)-INDEX($A$71:$A$75,MATCH(N176,$B$71:$B$75,1)))/(INDEX($B$71:$B$75,MATCH(N176,$B$71:$B$75,1)+1)-INDEX($B$71:$B$75,MATCH(N176,$B$71:$B$75,1)))</f>
        <v>1.6338549208648387</v>
      </c>
      <c r="P176" s="20" cm="1">
        <f t="array" ref="P176">INDEX(Curva_vortex[Caudal (L/s)],MATCH(O176,Curva_vortex[Altura lamina de agua H (m)],1))+(O176-INDEX(Curva_vortex[Altura lamina de agua H (m)],MATCH(O176,Curva_vortex[Altura lamina de agua H (m)],1)))*(INDEX(Curva_vortex[Caudal (L/s)],MATCH(O176,Curva_vortex[Altura lamina de agua H (m)],1)+IF(O176&gt;MAX(Curva_vortex[Altura lamina de agua H (m)]),0,1))-INDEX(Curva_vortex[Caudal (L/s)],MATCH(O176,Curva_vortex[Altura lamina de agua H (m)],1)+IF(O176&gt;MAX(Curva_vortex[Altura lamina de agua H (m)]),-1,0)))/(INDEX(Curva_vortex[Altura lamina de agua H (m)],MATCH(O176,Curva_vortex[Altura lamina de agua H (m)],1)+IF(O176&gt;MAX(Curva_vortex[Altura lamina de agua H (m)]),0,1))-INDEX(Curva_vortex[Altura lamina de agua H (m)],MATCH(O176,Curva_vortex[Altura lamina de agua H (m)],1)+IF(O176&gt;MAX(Curva_vortex[Altura lamina de agua H (m)]),-1,0)))</f>
        <v>16.338549208648388</v>
      </c>
      <c r="Q176" s="20">
        <f t="shared" si="557"/>
        <v>0</v>
      </c>
      <c r="R176" s="20" cm="1">
        <f t="array" ref="R176">INDEX(Curva_vortex[Caudal (L/s)],MATCH(O176,Curva_vortex[Altura lamina de agua H (m)],1))+(O176-INDEX(Curva_vortex[Altura lamina de agua H (m)],MATCH(O176,Curva_vortex[Altura lamina de agua H (m)],1)))*(INDEX(Curva_vortex[Caudal (L/s)],MATCH(O176,Curva_vortex[Altura lamina de agua H (m)],1)+IF(O176&gt;MAX(Curva_vortex[Altura lamina de agua H (m)]),0,1))-INDEX(Curva_vortex[Caudal (L/s)],MATCH(O176,Curva_vortex[Altura lamina de agua H (m)],1)+IF(O176&gt;MAX(Curva_vortex[Altura lamina de agua H (m)]),-1,0)))/(INDEX(Curva_vortex[Altura lamina de agua H (m)],MATCH(O176,Curva_vortex[Altura lamina de agua H (m)],1)+IF(O176&gt;MAX(Curva_vortex[Altura lamina de agua H (m)]),0,1))-INDEX(Curva_vortex[Altura lamina de agua H (m)],MATCH(O176,Curva_vortex[Altura lamina de agua H (m)],1)+IF(O176&gt;MAX(Curva_vortex[Altura lamina de agua H (m)]),-1,0)))+Q176</f>
        <v>16.338549208648388</v>
      </c>
      <c r="S176" s="20">
        <f>IF(COUNT($A$126:$A176)&lt;MATCH($E$117,R$126:R$585,0),"",ROUND(R176,2))</f>
        <v>16.34</v>
      </c>
      <c r="W176" s="46">
        <v>173</v>
      </c>
      <c r="X176" s="49">
        <f t="shared" si="564"/>
        <v>865</v>
      </c>
      <c r="Y176" s="52" t="str">
        <f t="shared" si="686"/>
        <v/>
      </c>
      <c r="Z176" s="63">
        <f t="shared" si="687"/>
        <v>0</v>
      </c>
      <c r="AA176" s="50">
        <f t="shared" si="730"/>
        <v>0</v>
      </c>
      <c r="AB176" s="50">
        <v>0</v>
      </c>
      <c r="AC176" s="62">
        <f t="shared" si="691"/>
        <v>211.7758949671387</v>
      </c>
      <c r="AD176" s="53"/>
      <c r="AE176" s="46">
        <v>174</v>
      </c>
      <c r="AF176" s="51">
        <f t="shared" si="688"/>
        <v>0</v>
      </c>
      <c r="AG176" s="51">
        <f t="shared" si="732"/>
        <v>0</v>
      </c>
      <c r="AH176" s="51">
        <f t="shared" si="732"/>
        <v>0</v>
      </c>
      <c r="AI176" s="51">
        <f t="shared" si="732"/>
        <v>0</v>
      </c>
      <c r="AJ176" s="51">
        <f t="shared" si="732"/>
        <v>0</v>
      </c>
      <c r="AK176" s="51">
        <f t="shared" si="732"/>
        <v>0</v>
      </c>
      <c r="AL176" s="51">
        <f t="shared" si="732"/>
        <v>0</v>
      </c>
      <c r="AM176" s="51">
        <f t="shared" si="732"/>
        <v>0</v>
      </c>
      <c r="AN176" s="51">
        <f t="shared" si="732"/>
        <v>0</v>
      </c>
      <c r="AO176" s="51">
        <f t="shared" si="732"/>
        <v>0</v>
      </c>
      <c r="AP176" s="51">
        <f t="shared" si="732"/>
        <v>0</v>
      </c>
      <c r="AQ176" s="51">
        <f t="shared" si="733"/>
        <v>0</v>
      </c>
      <c r="AR176" s="51">
        <f t="shared" si="733"/>
        <v>0</v>
      </c>
      <c r="AS176" s="51">
        <f t="shared" si="733"/>
        <v>0</v>
      </c>
      <c r="AT176" s="51">
        <f t="shared" si="733"/>
        <v>0</v>
      </c>
      <c r="AU176" s="51">
        <f t="shared" si="733"/>
        <v>0</v>
      </c>
      <c r="AV176" s="51">
        <f t="shared" si="733"/>
        <v>0</v>
      </c>
      <c r="AW176" s="51">
        <f t="shared" si="733"/>
        <v>0</v>
      </c>
      <c r="AX176" s="51">
        <f t="shared" si="733"/>
        <v>0</v>
      </c>
      <c r="AY176" s="51">
        <f t="shared" si="733"/>
        <v>0</v>
      </c>
      <c r="AZ176" s="51">
        <f t="shared" si="733"/>
        <v>0</v>
      </c>
      <c r="BA176" s="51">
        <f t="shared" si="734"/>
        <v>0</v>
      </c>
      <c r="BB176" s="51">
        <f t="shared" si="734"/>
        <v>0</v>
      </c>
      <c r="BC176" s="51">
        <f t="shared" si="734"/>
        <v>0</v>
      </c>
      <c r="BD176" s="51">
        <f t="shared" si="734"/>
        <v>0</v>
      </c>
      <c r="BE176" s="51">
        <f t="shared" si="734"/>
        <v>0</v>
      </c>
      <c r="BF176" s="51">
        <f t="shared" si="734"/>
        <v>0</v>
      </c>
      <c r="BG176" s="51">
        <f t="shared" si="734"/>
        <v>0</v>
      </c>
      <c r="BH176" s="51">
        <f t="shared" si="734"/>
        <v>0</v>
      </c>
      <c r="BI176" s="51">
        <f t="shared" si="734"/>
        <v>0</v>
      </c>
      <c r="BJ176" s="51">
        <f t="shared" si="734"/>
        <v>0</v>
      </c>
      <c r="BK176" s="51">
        <f t="shared" si="735"/>
        <v>0</v>
      </c>
      <c r="BL176" s="51">
        <f t="shared" si="735"/>
        <v>0</v>
      </c>
      <c r="BM176" s="51">
        <f t="shared" si="735"/>
        <v>0</v>
      </c>
      <c r="BN176" s="51">
        <f t="shared" si="735"/>
        <v>0</v>
      </c>
      <c r="BO176" s="51">
        <f t="shared" si="735"/>
        <v>0</v>
      </c>
      <c r="BP176" s="51">
        <f t="shared" si="735"/>
        <v>0</v>
      </c>
      <c r="BQ176" s="51">
        <f t="shared" si="735"/>
        <v>0</v>
      </c>
      <c r="BR176" s="51">
        <f t="shared" si="735"/>
        <v>0</v>
      </c>
      <c r="BS176" s="51">
        <f t="shared" si="735"/>
        <v>0</v>
      </c>
      <c r="BT176" s="51">
        <f t="shared" si="735"/>
        <v>0</v>
      </c>
      <c r="BU176" s="51">
        <f t="shared" si="736"/>
        <v>0</v>
      </c>
      <c r="BV176" s="51">
        <f t="shared" si="736"/>
        <v>0</v>
      </c>
      <c r="BW176" s="51">
        <f t="shared" si="736"/>
        <v>0</v>
      </c>
      <c r="BX176" s="51">
        <f t="shared" si="736"/>
        <v>0</v>
      </c>
      <c r="BY176" s="51">
        <f t="shared" si="736"/>
        <v>0</v>
      </c>
      <c r="BZ176" s="51">
        <f t="shared" si="736"/>
        <v>0</v>
      </c>
      <c r="CA176" s="51">
        <f t="shared" si="736"/>
        <v>0</v>
      </c>
      <c r="CB176" s="51">
        <f t="shared" si="736"/>
        <v>0</v>
      </c>
      <c r="CC176" s="51">
        <f t="shared" si="736"/>
        <v>0</v>
      </c>
      <c r="CD176" s="51">
        <f t="shared" si="736"/>
        <v>0</v>
      </c>
      <c r="CE176" s="51">
        <f t="shared" si="737"/>
        <v>0</v>
      </c>
      <c r="CF176" s="51">
        <f t="shared" si="737"/>
        <v>0</v>
      </c>
      <c r="CG176" s="51">
        <f t="shared" si="737"/>
        <v>0</v>
      </c>
      <c r="CH176" s="51">
        <f t="shared" si="737"/>
        <v>0</v>
      </c>
      <c r="CI176" s="51">
        <f t="shared" si="737"/>
        <v>0</v>
      </c>
      <c r="CJ176" s="51">
        <f t="shared" si="737"/>
        <v>0</v>
      </c>
      <c r="CK176" s="51">
        <f t="shared" si="737"/>
        <v>0</v>
      </c>
      <c r="CL176" s="51">
        <f t="shared" si="737"/>
        <v>0</v>
      </c>
      <c r="CM176" s="51">
        <f t="shared" si="737"/>
        <v>0</v>
      </c>
      <c r="CN176" s="51">
        <f t="shared" si="737"/>
        <v>0</v>
      </c>
      <c r="CO176" s="51">
        <f t="shared" si="738"/>
        <v>0</v>
      </c>
      <c r="CP176" s="51">
        <f t="shared" si="738"/>
        <v>0</v>
      </c>
      <c r="CQ176" s="51">
        <f t="shared" si="738"/>
        <v>0</v>
      </c>
      <c r="CR176" s="51">
        <f t="shared" si="738"/>
        <v>0</v>
      </c>
      <c r="CS176" s="51">
        <f t="shared" si="738"/>
        <v>0</v>
      </c>
      <c r="CT176" s="51">
        <f t="shared" si="738"/>
        <v>0</v>
      </c>
      <c r="CU176" s="51">
        <f t="shared" si="738"/>
        <v>0</v>
      </c>
      <c r="CV176" s="51">
        <f t="shared" si="738"/>
        <v>0</v>
      </c>
      <c r="CW176" s="51">
        <f t="shared" si="738"/>
        <v>0</v>
      </c>
      <c r="CX176" s="51">
        <f t="shared" si="738"/>
        <v>0</v>
      </c>
      <c r="CY176" s="51">
        <f t="shared" si="739"/>
        <v>0</v>
      </c>
      <c r="CZ176" s="51">
        <f t="shared" si="739"/>
        <v>0</v>
      </c>
      <c r="DA176" s="51">
        <f t="shared" si="739"/>
        <v>0</v>
      </c>
      <c r="DB176" s="51">
        <f t="shared" si="739"/>
        <v>0</v>
      </c>
      <c r="DC176" s="51">
        <f t="shared" si="739"/>
        <v>0</v>
      </c>
      <c r="DD176" s="51">
        <f t="shared" si="739"/>
        <v>0</v>
      </c>
      <c r="DE176" s="51">
        <f t="shared" si="739"/>
        <v>0</v>
      </c>
      <c r="DF176" s="51">
        <f t="shared" si="739"/>
        <v>0</v>
      </c>
      <c r="DG176" s="51">
        <f t="shared" si="739"/>
        <v>0</v>
      </c>
      <c r="DH176" s="51">
        <f t="shared" si="739"/>
        <v>0</v>
      </c>
      <c r="DI176" s="51">
        <f t="shared" si="740"/>
        <v>0</v>
      </c>
      <c r="DJ176" s="51">
        <f t="shared" si="740"/>
        <v>0</v>
      </c>
      <c r="DK176" s="51">
        <f t="shared" si="740"/>
        <v>0</v>
      </c>
      <c r="DL176" s="51">
        <f t="shared" si="740"/>
        <v>0</v>
      </c>
      <c r="DM176" s="51">
        <f t="shared" si="740"/>
        <v>0</v>
      </c>
      <c r="DN176" s="51">
        <f t="shared" si="740"/>
        <v>0</v>
      </c>
      <c r="DO176" s="51">
        <f t="shared" si="740"/>
        <v>0</v>
      </c>
      <c r="DP176" s="51">
        <f t="shared" si="740"/>
        <v>0</v>
      </c>
      <c r="DQ176" s="51">
        <f t="shared" si="740"/>
        <v>0</v>
      </c>
      <c r="DR176" s="51">
        <f t="shared" si="740"/>
        <v>0</v>
      </c>
      <c r="DS176" s="51">
        <f t="shared" si="741"/>
        <v>0</v>
      </c>
      <c r="DT176" s="51">
        <f t="shared" si="741"/>
        <v>0</v>
      </c>
      <c r="DU176" s="51">
        <f t="shared" si="741"/>
        <v>0</v>
      </c>
      <c r="DV176" s="51">
        <f t="shared" si="741"/>
        <v>0</v>
      </c>
      <c r="DW176" s="51">
        <f t="shared" si="741"/>
        <v>0</v>
      </c>
      <c r="DX176" s="51">
        <f t="shared" si="741"/>
        <v>0</v>
      </c>
      <c r="DY176" s="51">
        <f t="shared" si="741"/>
        <v>0</v>
      </c>
      <c r="DZ176" s="51">
        <f t="shared" si="741"/>
        <v>0</v>
      </c>
      <c r="EA176" s="51">
        <f t="shared" si="741"/>
        <v>0</v>
      </c>
      <c r="EB176" s="51">
        <f t="shared" si="741"/>
        <v>0</v>
      </c>
      <c r="EC176" s="51">
        <f t="shared" si="742"/>
        <v>0</v>
      </c>
      <c r="ED176" s="51">
        <f t="shared" si="742"/>
        <v>0</v>
      </c>
      <c r="EE176" s="51">
        <f t="shared" si="742"/>
        <v>0</v>
      </c>
      <c r="EF176" s="51">
        <f t="shared" si="742"/>
        <v>0</v>
      </c>
      <c r="EG176" s="51">
        <f t="shared" si="742"/>
        <v>0</v>
      </c>
      <c r="EH176" s="51">
        <f t="shared" si="742"/>
        <v>0</v>
      </c>
      <c r="EI176" s="51">
        <f t="shared" si="742"/>
        <v>0</v>
      </c>
      <c r="EJ176" s="51">
        <f t="shared" si="742"/>
        <v>0</v>
      </c>
      <c r="EK176" s="51">
        <f t="shared" si="742"/>
        <v>0</v>
      </c>
      <c r="EL176" s="51">
        <f t="shared" si="742"/>
        <v>0</v>
      </c>
      <c r="EM176" s="51">
        <f t="shared" si="743"/>
        <v>0</v>
      </c>
      <c r="EN176" s="51">
        <f t="shared" si="743"/>
        <v>0</v>
      </c>
      <c r="EO176" s="51">
        <f t="shared" si="743"/>
        <v>0</v>
      </c>
      <c r="EP176" s="51">
        <f t="shared" si="743"/>
        <v>0</v>
      </c>
      <c r="EQ176" s="51">
        <f t="shared" si="743"/>
        <v>0</v>
      </c>
      <c r="ER176" s="51">
        <f t="shared" si="743"/>
        <v>0</v>
      </c>
      <c r="ES176" s="51">
        <f t="shared" si="743"/>
        <v>0</v>
      </c>
      <c r="ET176" s="51">
        <f t="shared" si="743"/>
        <v>0</v>
      </c>
      <c r="EU176" s="51">
        <f t="shared" si="743"/>
        <v>0</v>
      </c>
      <c r="EV176" s="51">
        <f t="shared" si="743"/>
        <v>0</v>
      </c>
      <c r="EW176" s="51">
        <f t="shared" si="744"/>
        <v>0</v>
      </c>
      <c r="EX176" s="51">
        <f t="shared" si="744"/>
        <v>0</v>
      </c>
      <c r="EY176" s="51">
        <f t="shared" si="744"/>
        <v>0</v>
      </c>
      <c r="EZ176" s="51">
        <f t="shared" si="744"/>
        <v>0</v>
      </c>
      <c r="FA176" s="51">
        <f t="shared" si="744"/>
        <v>0</v>
      </c>
      <c r="FB176" s="51">
        <f t="shared" si="744"/>
        <v>0</v>
      </c>
      <c r="FC176" s="51">
        <f t="shared" si="744"/>
        <v>0</v>
      </c>
      <c r="FD176" s="51">
        <f t="shared" si="744"/>
        <v>0</v>
      </c>
      <c r="FE176" s="51">
        <f t="shared" si="744"/>
        <v>0</v>
      </c>
      <c r="FF176" s="51">
        <f t="shared" si="744"/>
        <v>0</v>
      </c>
      <c r="FG176" s="51">
        <f t="shared" si="745"/>
        <v>0</v>
      </c>
      <c r="FH176" s="51">
        <f t="shared" si="745"/>
        <v>0</v>
      </c>
      <c r="FI176" s="51">
        <f t="shared" si="745"/>
        <v>0</v>
      </c>
      <c r="FJ176" s="51">
        <f t="shared" si="745"/>
        <v>0</v>
      </c>
      <c r="FK176" s="51">
        <f t="shared" si="745"/>
        <v>0</v>
      </c>
      <c r="FL176" s="51">
        <f t="shared" si="745"/>
        <v>0</v>
      </c>
      <c r="FM176" s="51">
        <f t="shared" si="745"/>
        <v>0</v>
      </c>
      <c r="FN176" s="51">
        <f t="shared" si="745"/>
        <v>0</v>
      </c>
      <c r="FO176" s="51">
        <f t="shared" si="745"/>
        <v>0</v>
      </c>
      <c r="FP176" s="51">
        <f t="shared" si="745"/>
        <v>0</v>
      </c>
      <c r="FQ176" s="51">
        <f t="shared" si="746"/>
        <v>0</v>
      </c>
      <c r="FR176" s="51">
        <f t="shared" si="746"/>
        <v>0</v>
      </c>
      <c r="FS176" s="51">
        <f t="shared" si="746"/>
        <v>0</v>
      </c>
      <c r="FT176" s="51">
        <f t="shared" si="746"/>
        <v>0</v>
      </c>
      <c r="FU176" s="51">
        <f t="shared" si="746"/>
        <v>0</v>
      </c>
      <c r="FV176" s="51">
        <f t="shared" si="746"/>
        <v>0</v>
      </c>
      <c r="FW176" s="51">
        <f t="shared" si="746"/>
        <v>0</v>
      </c>
      <c r="FX176" s="51">
        <f t="shared" si="746"/>
        <v>0</v>
      </c>
      <c r="FY176" s="51">
        <f t="shared" si="746"/>
        <v>0</v>
      </c>
      <c r="FZ176" s="51">
        <f t="shared" si="746"/>
        <v>0</v>
      </c>
      <c r="GA176" s="51">
        <f t="shared" si="747"/>
        <v>0</v>
      </c>
      <c r="GB176" s="51">
        <f t="shared" si="747"/>
        <v>0</v>
      </c>
      <c r="GC176" s="51">
        <f t="shared" si="747"/>
        <v>1.4372901692793086E-5</v>
      </c>
      <c r="GD176" s="51">
        <f t="shared" si="747"/>
        <v>2.7857067307628778E-5</v>
      </c>
      <c r="GE176" s="51">
        <f t="shared" si="747"/>
        <v>4.1075027703360157E-5</v>
      </c>
      <c r="GF176" s="51">
        <f t="shared" si="747"/>
        <v>5.9699549011322866E-5</v>
      </c>
      <c r="GG176" s="51">
        <f t="shared" si="747"/>
        <v>8.7540741517313391E-5</v>
      </c>
      <c r="GH176" s="51">
        <f t="shared" si="747"/>
        <v>1.2837388479443857E-4</v>
      </c>
      <c r="GI176" s="51">
        <f t="shared" si="747"/>
        <v>1.8776725283595457E-4</v>
      </c>
      <c r="GJ176" s="51">
        <f t="shared" si="747"/>
        <v>2.7490993918839258E-4</v>
      </c>
      <c r="GK176" s="51">
        <f t="shared" si="748"/>
        <v>4.0443968208431289E-4</v>
      </c>
      <c r="GL176" s="51">
        <f t="shared" si="748"/>
        <v>5.9827068957529241E-4</v>
      </c>
      <c r="GM176" s="51">
        <f t="shared" si="748"/>
        <v>8.8742146466493359E-4</v>
      </c>
      <c r="GN176" s="51">
        <f t="shared" si="748"/>
        <v>1.3138426304416823E-3</v>
      </c>
      <c r="GO176" s="51">
        <f t="shared" si="748"/>
        <v>1.9322447552118155E-3</v>
      </c>
      <c r="GP176" s="51">
        <f t="shared" si="748"/>
        <v>2.9578823769679957E-3</v>
      </c>
      <c r="GQ176" s="51">
        <f t="shared" si="748"/>
        <v>4.3725776573519236E-3</v>
      </c>
      <c r="GR176" s="51">
        <f t="shared" si="748"/>
        <v>5.6037913669719245E-3</v>
      </c>
      <c r="GS176" s="51">
        <f t="shared" si="748"/>
        <v>6.0067150249743864E-3</v>
      </c>
      <c r="GT176" s="51">
        <f t="shared" si="748"/>
        <v>5.0334268353983951E-3</v>
      </c>
      <c r="GU176" s="51">
        <f t="shared" si="749"/>
        <v>2.648818732339102E-3</v>
      </c>
      <c r="GV176" s="51">
        <f t="shared" si="749"/>
        <v>7.6072713075802073E-4</v>
      </c>
      <c r="GW176" s="51">
        <f t="shared" si="749"/>
        <v>0</v>
      </c>
      <c r="GX176" s="51">
        <f t="shared" si="749"/>
        <v>0</v>
      </c>
      <c r="GY176" s="51">
        <f t="shared" si="749"/>
        <v>0</v>
      </c>
      <c r="GZ176" s="51">
        <f t="shared" si="749"/>
        <v>0</v>
      </c>
      <c r="HA176" s="51">
        <f t="shared" si="749"/>
        <v>0</v>
      </c>
      <c r="HB176" s="51">
        <f t="shared" si="749"/>
        <v>0</v>
      </c>
      <c r="HC176" s="51">
        <f t="shared" si="749"/>
        <v>0</v>
      </c>
      <c r="HD176" s="51">
        <f t="shared" si="749"/>
        <v>0</v>
      </c>
      <c r="HE176" s="51">
        <f t="shared" si="750"/>
        <v>0</v>
      </c>
      <c r="HF176" s="51">
        <f t="shared" si="750"/>
        <v>0</v>
      </c>
      <c r="HG176" s="51">
        <f t="shared" si="750"/>
        <v>0</v>
      </c>
      <c r="HH176" s="51">
        <f t="shared" si="750"/>
        <v>0</v>
      </c>
      <c r="HI176" s="51">
        <f t="shared" si="750"/>
        <v>0</v>
      </c>
      <c r="HJ176" s="51">
        <f t="shared" si="750"/>
        <v>0</v>
      </c>
      <c r="HK176" s="51">
        <f t="shared" si="750"/>
        <v>0</v>
      </c>
      <c r="HL176" s="51">
        <f t="shared" si="750"/>
        <v>0</v>
      </c>
      <c r="HM176" s="51">
        <f t="shared" si="750"/>
        <v>0</v>
      </c>
      <c r="HN176" s="51">
        <f t="shared" si="750"/>
        <v>0</v>
      </c>
      <c r="HO176" s="51">
        <f t="shared" si="750"/>
        <v>0</v>
      </c>
      <c r="HP176" s="51">
        <f t="shared" si="750"/>
        <v>0</v>
      </c>
      <c r="HR176" s="46">
        <v>173</v>
      </c>
      <c r="HS176" s="49">
        <f t="shared" si="566"/>
        <v>865</v>
      </c>
      <c r="HT176" s="52" t="str">
        <f t="shared" si="567"/>
        <v/>
      </c>
      <c r="HU176" s="63">
        <f t="shared" si="568"/>
        <v>0</v>
      </c>
      <c r="HV176" s="50">
        <f t="shared" si="731"/>
        <v>0</v>
      </c>
      <c r="HW176" s="50" t="str">
        <f t="shared" si="689"/>
        <v>14:25</v>
      </c>
      <c r="HX176" s="50">
        <v>0</v>
      </c>
      <c r="HY176" s="62">
        <f>HY175+HX176*Escenario1!$D$15*0.06</f>
        <v>468.72665229745769</v>
      </c>
      <c r="HZ176" s="50">
        <f t="shared" si="569"/>
        <v>0</v>
      </c>
      <c r="IA176" s="64">
        <f>IA175+HZ176*Escenario1!$D$15*0.06</f>
        <v>258.16395932323189</v>
      </c>
      <c r="IB176" s="54"/>
      <c r="IC176" s="47">
        <v>174</v>
      </c>
      <c r="ID176" s="48">
        <f t="shared" si="690"/>
        <v>0</v>
      </c>
      <c r="IE176" s="48">
        <f t="shared" si="751"/>
        <v>0</v>
      </c>
      <c r="IF176" s="48">
        <f t="shared" si="751"/>
        <v>0</v>
      </c>
      <c r="IG176" s="48">
        <f t="shared" si="751"/>
        <v>0</v>
      </c>
      <c r="IH176" s="48">
        <f t="shared" si="751"/>
        <v>0</v>
      </c>
      <c r="II176" s="48">
        <f t="shared" si="751"/>
        <v>0</v>
      </c>
      <c r="IJ176" s="48">
        <f t="shared" si="751"/>
        <v>0</v>
      </c>
      <c r="IK176" s="48">
        <f t="shared" si="751"/>
        <v>0</v>
      </c>
      <c r="IL176" s="48">
        <f t="shared" si="751"/>
        <v>0</v>
      </c>
      <c r="IM176" s="48">
        <f t="shared" si="751"/>
        <v>0</v>
      </c>
      <c r="IN176" s="48">
        <f t="shared" si="751"/>
        <v>0</v>
      </c>
      <c r="IO176" s="48">
        <f t="shared" si="752"/>
        <v>0</v>
      </c>
      <c r="IP176" s="48">
        <f t="shared" si="752"/>
        <v>0</v>
      </c>
      <c r="IQ176" s="48">
        <f t="shared" si="752"/>
        <v>0</v>
      </c>
      <c r="IR176" s="48">
        <f t="shared" si="752"/>
        <v>0</v>
      </c>
      <c r="IS176" s="48">
        <f t="shared" si="752"/>
        <v>0</v>
      </c>
      <c r="IT176" s="48">
        <f t="shared" si="752"/>
        <v>0</v>
      </c>
      <c r="IU176" s="48">
        <f t="shared" si="752"/>
        <v>0</v>
      </c>
      <c r="IV176" s="48">
        <f t="shared" si="752"/>
        <v>0</v>
      </c>
      <c r="IW176" s="48">
        <f t="shared" si="752"/>
        <v>0</v>
      </c>
      <c r="IX176" s="48">
        <f t="shared" si="752"/>
        <v>0</v>
      </c>
      <c r="IY176" s="48">
        <f t="shared" si="753"/>
        <v>0</v>
      </c>
      <c r="IZ176" s="48">
        <f t="shared" si="753"/>
        <v>0</v>
      </c>
      <c r="JA176" s="48">
        <f t="shared" si="753"/>
        <v>0</v>
      </c>
      <c r="JB176" s="48">
        <f t="shared" si="753"/>
        <v>0</v>
      </c>
      <c r="JC176" s="48">
        <f t="shared" si="753"/>
        <v>0</v>
      </c>
      <c r="JD176" s="48">
        <f t="shared" si="753"/>
        <v>0</v>
      </c>
      <c r="JE176" s="48">
        <f t="shared" si="753"/>
        <v>0</v>
      </c>
      <c r="JF176" s="48">
        <f t="shared" si="753"/>
        <v>0</v>
      </c>
      <c r="JG176" s="48">
        <f t="shared" si="753"/>
        <v>0</v>
      </c>
      <c r="JH176" s="48">
        <f t="shared" si="753"/>
        <v>0</v>
      </c>
      <c r="JI176" s="48">
        <f t="shared" si="754"/>
        <v>0</v>
      </c>
      <c r="JJ176" s="48">
        <f t="shared" si="754"/>
        <v>0</v>
      </c>
      <c r="JK176" s="48">
        <f t="shared" si="754"/>
        <v>0</v>
      </c>
      <c r="JL176" s="48">
        <f t="shared" si="754"/>
        <v>0</v>
      </c>
      <c r="JM176" s="48">
        <f t="shared" si="754"/>
        <v>0</v>
      </c>
      <c r="JN176" s="48">
        <f t="shared" si="754"/>
        <v>0</v>
      </c>
      <c r="JO176" s="48">
        <f t="shared" si="754"/>
        <v>0</v>
      </c>
      <c r="JP176" s="48">
        <f t="shared" si="754"/>
        <v>0</v>
      </c>
      <c r="JQ176" s="48">
        <f t="shared" si="754"/>
        <v>0</v>
      </c>
      <c r="JR176" s="48">
        <f t="shared" si="754"/>
        <v>0</v>
      </c>
      <c r="JS176" s="48">
        <f t="shared" si="755"/>
        <v>0</v>
      </c>
      <c r="JT176" s="48">
        <f t="shared" si="755"/>
        <v>0</v>
      </c>
      <c r="JU176" s="48">
        <f t="shared" si="755"/>
        <v>0</v>
      </c>
      <c r="JV176" s="48">
        <f t="shared" si="755"/>
        <v>0</v>
      </c>
      <c r="JW176" s="48">
        <f t="shared" si="755"/>
        <v>0</v>
      </c>
      <c r="JX176" s="48">
        <f t="shared" si="755"/>
        <v>0</v>
      </c>
      <c r="JY176" s="48">
        <f t="shared" si="755"/>
        <v>0</v>
      </c>
      <c r="JZ176" s="48">
        <f t="shared" si="755"/>
        <v>0</v>
      </c>
      <c r="KA176" s="48">
        <f t="shared" si="755"/>
        <v>0</v>
      </c>
      <c r="KB176" s="48">
        <f t="shared" si="755"/>
        <v>0</v>
      </c>
      <c r="KC176" s="48">
        <f t="shared" si="756"/>
        <v>0</v>
      </c>
      <c r="KD176" s="48">
        <f t="shared" si="756"/>
        <v>0</v>
      </c>
      <c r="KE176" s="48">
        <f t="shared" si="756"/>
        <v>0</v>
      </c>
      <c r="KF176" s="48">
        <f t="shared" si="756"/>
        <v>0</v>
      </c>
      <c r="KG176" s="48">
        <f t="shared" si="756"/>
        <v>0</v>
      </c>
      <c r="KH176" s="48">
        <f t="shared" si="756"/>
        <v>0</v>
      </c>
      <c r="KI176" s="48">
        <f t="shared" si="756"/>
        <v>0</v>
      </c>
      <c r="KJ176" s="48">
        <f t="shared" si="756"/>
        <v>0</v>
      </c>
      <c r="KK176" s="48">
        <f t="shared" si="756"/>
        <v>0</v>
      </c>
      <c r="KL176" s="48">
        <f t="shared" si="756"/>
        <v>0</v>
      </c>
      <c r="KM176" s="48">
        <f t="shared" si="757"/>
        <v>0</v>
      </c>
      <c r="KN176" s="48">
        <f t="shared" si="757"/>
        <v>0</v>
      </c>
      <c r="KO176" s="48">
        <f t="shared" si="757"/>
        <v>0</v>
      </c>
      <c r="KP176" s="48">
        <f t="shared" si="757"/>
        <v>0</v>
      </c>
      <c r="KQ176" s="48">
        <f t="shared" si="757"/>
        <v>0</v>
      </c>
      <c r="KR176" s="48">
        <f t="shared" si="757"/>
        <v>0</v>
      </c>
      <c r="KS176" s="48">
        <f t="shared" si="757"/>
        <v>0</v>
      </c>
      <c r="KT176" s="48">
        <f t="shared" si="757"/>
        <v>0</v>
      </c>
      <c r="KU176" s="48">
        <f t="shared" si="757"/>
        <v>0</v>
      </c>
      <c r="KV176" s="48">
        <f t="shared" si="757"/>
        <v>0</v>
      </c>
      <c r="KW176" s="48">
        <f t="shared" si="758"/>
        <v>0</v>
      </c>
      <c r="KX176" s="48">
        <f t="shared" si="758"/>
        <v>0</v>
      </c>
      <c r="KY176" s="48">
        <f t="shared" si="758"/>
        <v>0</v>
      </c>
      <c r="KZ176" s="48">
        <f t="shared" si="758"/>
        <v>0</v>
      </c>
      <c r="LA176" s="48">
        <f t="shared" si="758"/>
        <v>0</v>
      </c>
      <c r="LB176" s="48">
        <f t="shared" si="758"/>
        <v>0</v>
      </c>
      <c r="LC176" s="48">
        <f t="shared" si="758"/>
        <v>0</v>
      </c>
      <c r="LD176" s="48">
        <f t="shared" si="758"/>
        <v>0</v>
      </c>
      <c r="LE176" s="48">
        <f t="shared" si="758"/>
        <v>0</v>
      </c>
      <c r="LF176" s="48">
        <f t="shared" si="758"/>
        <v>0</v>
      </c>
      <c r="LG176" s="48">
        <f t="shared" si="759"/>
        <v>0</v>
      </c>
      <c r="LH176" s="48">
        <f t="shared" si="759"/>
        <v>0</v>
      </c>
      <c r="LI176" s="48">
        <f t="shared" si="759"/>
        <v>0</v>
      </c>
      <c r="LJ176" s="48">
        <f t="shared" si="759"/>
        <v>0</v>
      </c>
      <c r="LK176" s="48">
        <f t="shared" si="759"/>
        <v>0</v>
      </c>
      <c r="LL176" s="48">
        <f t="shared" si="759"/>
        <v>0</v>
      </c>
      <c r="LM176" s="48">
        <f t="shared" si="759"/>
        <v>0</v>
      </c>
      <c r="LN176" s="48">
        <f t="shared" si="759"/>
        <v>0</v>
      </c>
      <c r="LO176" s="48">
        <f t="shared" si="759"/>
        <v>0</v>
      </c>
      <c r="LP176" s="48">
        <f t="shared" si="759"/>
        <v>0</v>
      </c>
      <c r="LQ176" s="48">
        <f t="shared" si="760"/>
        <v>0</v>
      </c>
      <c r="LR176" s="48">
        <f t="shared" si="760"/>
        <v>0</v>
      </c>
      <c r="LS176" s="48">
        <f t="shared" si="760"/>
        <v>0</v>
      </c>
      <c r="LT176" s="48">
        <f t="shared" si="760"/>
        <v>0</v>
      </c>
      <c r="LU176" s="48">
        <f t="shared" si="760"/>
        <v>0</v>
      </c>
      <c r="LV176" s="48">
        <f t="shared" si="760"/>
        <v>0</v>
      </c>
      <c r="LW176" s="48">
        <f t="shared" si="760"/>
        <v>0</v>
      </c>
      <c r="LX176" s="48">
        <f t="shared" si="760"/>
        <v>0</v>
      </c>
      <c r="LY176" s="48">
        <f t="shared" si="760"/>
        <v>0</v>
      </c>
      <c r="LZ176" s="48">
        <f t="shared" si="760"/>
        <v>0</v>
      </c>
      <c r="MA176" s="48">
        <f t="shared" si="761"/>
        <v>0</v>
      </c>
      <c r="MB176" s="48">
        <f t="shared" si="761"/>
        <v>0</v>
      </c>
      <c r="MC176" s="48">
        <f t="shared" si="761"/>
        <v>0</v>
      </c>
      <c r="MD176" s="48">
        <f t="shared" si="761"/>
        <v>0</v>
      </c>
      <c r="ME176" s="48">
        <f t="shared" si="761"/>
        <v>0</v>
      </c>
      <c r="MF176" s="48">
        <f t="shared" si="761"/>
        <v>0</v>
      </c>
      <c r="MG176" s="48">
        <f t="shared" si="761"/>
        <v>0</v>
      </c>
      <c r="MH176" s="48">
        <f t="shared" si="761"/>
        <v>0</v>
      </c>
      <c r="MI176" s="48">
        <f t="shared" si="761"/>
        <v>0</v>
      </c>
      <c r="MJ176" s="48">
        <f t="shared" si="761"/>
        <v>0</v>
      </c>
      <c r="MK176" s="48">
        <f t="shared" si="762"/>
        <v>0</v>
      </c>
      <c r="ML176" s="48">
        <f t="shared" si="762"/>
        <v>0</v>
      </c>
      <c r="MM176" s="48">
        <f t="shared" si="762"/>
        <v>0</v>
      </c>
      <c r="MN176" s="48">
        <f t="shared" si="762"/>
        <v>0</v>
      </c>
      <c r="MO176" s="48">
        <f t="shared" si="762"/>
        <v>0</v>
      </c>
      <c r="MP176" s="48">
        <f t="shared" si="762"/>
        <v>0</v>
      </c>
      <c r="MQ176" s="48">
        <f t="shared" si="762"/>
        <v>0</v>
      </c>
      <c r="MR176" s="48">
        <f t="shared" si="762"/>
        <v>0</v>
      </c>
      <c r="MS176" s="48">
        <f t="shared" si="762"/>
        <v>0</v>
      </c>
      <c r="MT176" s="48">
        <f t="shared" si="762"/>
        <v>0</v>
      </c>
      <c r="MU176" s="48">
        <f t="shared" si="763"/>
        <v>0</v>
      </c>
      <c r="MV176" s="48">
        <f t="shared" si="763"/>
        <v>0</v>
      </c>
      <c r="MW176" s="48">
        <f t="shared" si="763"/>
        <v>0</v>
      </c>
      <c r="MX176" s="48">
        <f t="shared" si="763"/>
        <v>0</v>
      </c>
      <c r="MY176" s="48">
        <f t="shared" si="763"/>
        <v>0</v>
      </c>
      <c r="MZ176" s="48">
        <f t="shared" si="763"/>
        <v>0</v>
      </c>
      <c r="NA176" s="48">
        <f t="shared" si="763"/>
        <v>0</v>
      </c>
      <c r="NB176" s="48">
        <f t="shared" si="763"/>
        <v>0</v>
      </c>
      <c r="NC176" s="48">
        <f t="shared" si="763"/>
        <v>0</v>
      </c>
      <c r="ND176" s="48">
        <f t="shared" si="763"/>
        <v>0</v>
      </c>
      <c r="NE176" s="48">
        <f t="shared" si="764"/>
        <v>0</v>
      </c>
      <c r="NF176" s="48">
        <f t="shared" si="764"/>
        <v>0</v>
      </c>
      <c r="NG176" s="48">
        <f t="shared" si="764"/>
        <v>0</v>
      </c>
      <c r="NH176" s="48">
        <f t="shared" si="764"/>
        <v>0</v>
      </c>
      <c r="NI176" s="48">
        <f t="shared" si="764"/>
        <v>0</v>
      </c>
      <c r="NJ176" s="48">
        <f t="shared" si="764"/>
        <v>0</v>
      </c>
      <c r="NK176" s="48">
        <f t="shared" si="764"/>
        <v>0</v>
      </c>
      <c r="NL176" s="48">
        <f t="shared" si="764"/>
        <v>0</v>
      </c>
      <c r="NM176" s="48">
        <f t="shared" si="764"/>
        <v>0</v>
      </c>
      <c r="NN176" s="48">
        <f t="shared" si="764"/>
        <v>0</v>
      </c>
      <c r="NO176" s="48">
        <f t="shared" si="765"/>
        <v>0</v>
      </c>
      <c r="NP176" s="48">
        <f t="shared" si="765"/>
        <v>0</v>
      </c>
      <c r="NQ176" s="48">
        <f t="shared" si="765"/>
        <v>0</v>
      </c>
      <c r="NR176" s="48">
        <f t="shared" si="765"/>
        <v>0</v>
      </c>
      <c r="NS176" s="48">
        <f t="shared" si="765"/>
        <v>0</v>
      </c>
      <c r="NT176" s="48">
        <f t="shared" si="765"/>
        <v>0</v>
      </c>
      <c r="NU176" s="48">
        <f t="shared" si="765"/>
        <v>0</v>
      </c>
      <c r="NV176" s="48">
        <f t="shared" si="765"/>
        <v>0</v>
      </c>
      <c r="NW176" s="48">
        <f t="shared" si="765"/>
        <v>0</v>
      </c>
      <c r="NX176" s="48">
        <f t="shared" si="765"/>
        <v>0</v>
      </c>
      <c r="NY176" s="48">
        <f t="shared" si="766"/>
        <v>0</v>
      </c>
      <c r="NZ176" s="48">
        <f t="shared" si="766"/>
        <v>0</v>
      </c>
      <c r="OA176" s="48">
        <f t="shared" si="766"/>
        <v>0</v>
      </c>
      <c r="OB176" s="48">
        <f t="shared" si="766"/>
        <v>0</v>
      </c>
      <c r="OC176" s="48">
        <f t="shared" si="766"/>
        <v>0</v>
      </c>
      <c r="OD176" s="48">
        <f t="shared" si="766"/>
        <v>0</v>
      </c>
      <c r="OE176" s="48">
        <f t="shared" si="766"/>
        <v>0</v>
      </c>
      <c r="OF176" s="48">
        <f t="shared" si="766"/>
        <v>0</v>
      </c>
      <c r="OG176" s="48">
        <f t="shared" si="766"/>
        <v>0</v>
      </c>
      <c r="OH176" s="48">
        <f t="shared" si="766"/>
        <v>0</v>
      </c>
      <c r="OI176" s="48">
        <f t="shared" si="767"/>
        <v>0</v>
      </c>
      <c r="OJ176" s="48">
        <f t="shared" si="767"/>
        <v>0</v>
      </c>
      <c r="OK176" s="48">
        <f t="shared" si="767"/>
        <v>0</v>
      </c>
      <c r="OL176" s="48">
        <f t="shared" si="767"/>
        <v>4.4751983576649488E-5</v>
      </c>
      <c r="OM176" s="48">
        <f t="shared" si="767"/>
        <v>1.1151658490373781E-4</v>
      </c>
      <c r="ON176" s="48">
        <f t="shared" si="767"/>
        <v>2.5595687974807398E-4</v>
      </c>
      <c r="OO176" s="48">
        <f t="shared" si="767"/>
        <v>5.8604981628922268E-4</v>
      </c>
      <c r="OP176" s="48">
        <f t="shared" si="767"/>
        <v>1.3658629589843377E-3</v>
      </c>
      <c r="OQ176" s="48">
        <f t="shared" si="767"/>
        <v>3.2093238342923826E-3</v>
      </c>
      <c r="OR176" s="48">
        <f t="shared" si="767"/>
        <v>7.8504339864859992E-3</v>
      </c>
      <c r="OS176" s="48">
        <f t="shared" si="768"/>
        <v>1.2976985830460603E-2</v>
      </c>
      <c r="OT176" s="48">
        <f t="shared" si="768"/>
        <v>6.7154609757989992E-3</v>
      </c>
      <c r="OU176" s="48">
        <f t="shared" si="768"/>
        <v>0</v>
      </c>
      <c r="OV176" s="48">
        <f t="shared" si="768"/>
        <v>0</v>
      </c>
      <c r="OW176" s="48">
        <f t="shared" si="768"/>
        <v>0</v>
      </c>
      <c r="OX176" s="48">
        <f t="shared" si="768"/>
        <v>0</v>
      </c>
      <c r="OY176" s="48">
        <f t="shared" si="768"/>
        <v>0</v>
      </c>
      <c r="OZ176" s="48">
        <f t="shared" si="768"/>
        <v>0</v>
      </c>
      <c r="PA176" s="48">
        <f t="shared" si="768"/>
        <v>0</v>
      </c>
      <c r="PB176" s="48">
        <f t="shared" si="768"/>
        <v>0</v>
      </c>
      <c r="PC176" s="48">
        <f t="shared" si="769"/>
        <v>0</v>
      </c>
      <c r="PD176" s="48">
        <f t="shared" si="769"/>
        <v>0</v>
      </c>
      <c r="PE176" s="48">
        <f t="shared" si="769"/>
        <v>0</v>
      </c>
      <c r="PF176" s="48">
        <f t="shared" si="769"/>
        <v>0</v>
      </c>
      <c r="PG176" s="48">
        <f t="shared" si="769"/>
        <v>0</v>
      </c>
      <c r="PH176" s="48">
        <f t="shared" si="769"/>
        <v>0</v>
      </c>
      <c r="PI176" s="48">
        <f t="shared" si="769"/>
        <v>0</v>
      </c>
      <c r="PJ176" s="48">
        <f t="shared" si="769"/>
        <v>0</v>
      </c>
      <c r="PK176" s="48">
        <f t="shared" si="769"/>
        <v>0</v>
      </c>
      <c r="PL176" s="48">
        <f t="shared" si="769"/>
        <v>0</v>
      </c>
      <c r="PM176" s="48">
        <f t="shared" si="769"/>
        <v>0</v>
      </c>
      <c r="PN176" s="48">
        <f t="shared" si="769"/>
        <v>0</v>
      </c>
    </row>
    <row r="177" spans="1:430" x14ac:dyDescent="0.3">
      <c r="A177" s="67">
        <f>A176+Escenario1!$D$15</f>
        <v>255</v>
      </c>
      <c r="B177" s="20">
        <f>IF(HX54&lt;0,0,Escenario1!HX54)</f>
        <v>0</v>
      </c>
      <c r="C177" s="20">
        <f t="shared" si="558"/>
        <v>4.5203989653110663E-2</v>
      </c>
      <c r="D177" s="20">
        <f t="shared" si="552"/>
        <v>0</v>
      </c>
      <c r="E177" s="20">
        <f>ROUND(IF($A177=0,0,$D177+E176-IF($A176=0,0,L176*($A177-$A176)*0.06)),4)</f>
        <v>0</v>
      </c>
      <c r="F177" s="11" cm="1">
        <f t="array" ref="F177">INDEX($A$71:$A$75,MATCH(E177,$B$71:$B$75,1))+(E177-INDEX($B$71:$B$75,MATCH(E177,$B$71:$B$75,1)))*(INDEX($A$71:$A$75,MATCH(E177,$B$71:$B$75,1)+IF(E177&gt;MAX($B$71:$B$75),0,1))-INDEX($A$71:$A$75,MATCH(E177,$B$71:$B$75,1)+IF(E177&gt;MAX($B$71:$B$75),1,0)))/(INDEX($B$71:$B$75,MATCH(E177,$B$71:$B$75,1)+IF(E177&gt;MAX($B$71:$B$75),0,1))-INDEX($B$71:$B$75,MATCH(E177,$B$71:$B$75,1)+IF(E177&gt;MAX($B$71:$B$75),-1,0)))</f>
        <v>0</v>
      </c>
      <c r="G177" s="59">
        <f t="shared" si="553"/>
        <v>0</v>
      </c>
      <c r="H177" s="59">
        <f t="shared" si="554"/>
        <v>0</v>
      </c>
      <c r="I177" s="59">
        <f t="shared" si="555"/>
        <v>0</v>
      </c>
      <c r="J177" s="20">
        <f t="shared" si="556"/>
        <v>0</v>
      </c>
      <c r="K177" s="20">
        <f>IF(OR($H$79&lt;=0,F177-$H$79&lt;=0),0,2/3*(0.602+0.0832*(F177-$H$79)/$H$79)*$I$79*SQRT(2*9.81)*(F177-$H$79+0.0012)^(3/2))*1000</f>
        <v>0</v>
      </c>
      <c r="L177" s="20">
        <f>IF((G177+H177+I177+K177)*($A178-$A177)*0.06&gt;E177,E177/($A178-$A177)/0.06,G177+H177+I177+K177)</f>
        <v>0</v>
      </c>
      <c r="M177" s="20">
        <f>IF(COUNT($A$126:$A177)&lt;MATCH($E$84,L$126:L$585,0),"",ROUND(L177,2))</f>
        <v>0</v>
      </c>
      <c r="N177" s="20">
        <f>IF($A177=0,0,$D177+N176-IF($A176=0,0,R176*($A177-$A176)*0.06))</f>
        <v>158.48392732388936</v>
      </c>
      <c r="O177" s="11" cm="1">
        <f t="array" ref="O177">INDEX($A$71:$A$75,MATCH(N177,$B$71:$B$75,1))+(N177-INDEX($B$71:$B$75,MATCH(N177,$B$71:$B$75,1)))*(INDEX($A$71:$A$75,MATCH(N177,$B$71:$B$75,1)+1)-INDEX($A$71:$A$75,MATCH(N177,$B$71:$B$75,1)))/(INDEX($B$71:$B$75,MATCH(N177,$B$71:$B$75,1)+1)-INDEX($B$71:$B$75,MATCH(N177,$B$71:$B$75,1)))</f>
        <v>1.5848392732388936</v>
      </c>
      <c r="P177" s="20" cm="1">
        <f t="array" ref="P177">INDEX(Curva_vortex[Caudal (L/s)],MATCH(O177,Curva_vortex[Altura lamina de agua H (m)],1))+(O177-INDEX(Curva_vortex[Altura lamina de agua H (m)],MATCH(O177,Curva_vortex[Altura lamina de agua H (m)],1)))*(INDEX(Curva_vortex[Caudal (L/s)],MATCH(O177,Curva_vortex[Altura lamina de agua H (m)],1)+IF(O177&gt;MAX(Curva_vortex[Altura lamina de agua H (m)]),0,1))-INDEX(Curva_vortex[Caudal (L/s)],MATCH(O177,Curva_vortex[Altura lamina de agua H (m)],1)+IF(O177&gt;MAX(Curva_vortex[Altura lamina de agua H (m)]),-1,0)))/(INDEX(Curva_vortex[Altura lamina de agua H (m)],MATCH(O177,Curva_vortex[Altura lamina de agua H (m)],1)+IF(O177&gt;MAX(Curva_vortex[Altura lamina de agua H (m)]),0,1))-INDEX(Curva_vortex[Altura lamina de agua H (m)],MATCH(O177,Curva_vortex[Altura lamina de agua H (m)],1)+IF(O177&gt;MAX(Curva_vortex[Altura lamina de agua H (m)]),-1,0)))</f>
        <v>15.848392732388936</v>
      </c>
      <c r="Q177" s="20">
        <f t="shared" si="557"/>
        <v>0</v>
      </c>
      <c r="R177" s="20" cm="1">
        <f t="array" ref="R177">INDEX(Curva_vortex[Caudal (L/s)],MATCH(O177,Curva_vortex[Altura lamina de agua H (m)],1))+(O177-INDEX(Curva_vortex[Altura lamina de agua H (m)],MATCH(O177,Curva_vortex[Altura lamina de agua H (m)],1)))*(INDEX(Curva_vortex[Caudal (L/s)],MATCH(O177,Curva_vortex[Altura lamina de agua H (m)],1)+IF(O177&gt;MAX(Curva_vortex[Altura lamina de agua H (m)]),0,1))-INDEX(Curva_vortex[Caudal (L/s)],MATCH(O177,Curva_vortex[Altura lamina de agua H (m)],1)+IF(O177&gt;MAX(Curva_vortex[Altura lamina de agua H (m)]),-1,0)))/(INDEX(Curva_vortex[Altura lamina de agua H (m)],MATCH(O177,Curva_vortex[Altura lamina de agua H (m)],1)+IF(O177&gt;MAX(Curva_vortex[Altura lamina de agua H (m)]),0,1))-INDEX(Curva_vortex[Altura lamina de agua H (m)],MATCH(O177,Curva_vortex[Altura lamina de agua H (m)],1)+IF(O177&gt;MAX(Curva_vortex[Altura lamina de agua H (m)]),-1,0)))+Q177</f>
        <v>15.848392732388936</v>
      </c>
      <c r="S177" s="20">
        <f>IF(COUNT($A$126:$A177)&lt;MATCH($E$117,R$126:R$585,0),"",ROUND(R177,2))</f>
        <v>15.85</v>
      </c>
      <c r="W177" s="46">
        <v>174</v>
      </c>
      <c r="X177" s="49">
        <f t="shared" si="564"/>
        <v>870</v>
      </c>
      <c r="Y177" s="52" t="str">
        <f t="shared" si="686"/>
        <v/>
      </c>
      <c r="Z177" s="63">
        <f t="shared" si="687"/>
        <v>0</v>
      </c>
      <c r="AA177" s="50">
        <f t="shared" si="730"/>
        <v>0</v>
      </c>
      <c r="AB177" s="50">
        <v>0</v>
      </c>
      <c r="AC177" s="62">
        <f t="shared" si="691"/>
        <v>211.7758949671387</v>
      </c>
      <c r="AD177" s="53"/>
      <c r="AE177" s="46">
        <v>175</v>
      </c>
      <c r="AF177" s="51">
        <f t="shared" si="688"/>
        <v>0</v>
      </c>
      <c r="AG177" s="51">
        <f t="shared" si="732"/>
        <v>0</v>
      </c>
      <c r="AH177" s="51">
        <f t="shared" si="732"/>
        <v>0</v>
      </c>
      <c r="AI177" s="51">
        <f t="shared" si="732"/>
        <v>0</v>
      </c>
      <c r="AJ177" s="51">
        <f t="shared" si="732"/>
        <v>0</v>
      </c>
      <c r="AK177" s="51">
        <f t="shared" si="732"/>
        <v>0</v>
      </c>
      <c r="AL177" s="51">
        <f t="shared" si="732"/>
        <v>0</v>
      </c>
      <c r="AM177" s="51">
        <f t="shared" si="732"/>
        <v>0</v>
      </c>
      <c r="AN177" s="51">
        <f t="shared" si="732"/>
        <v>0</v>
      </c>
      <c r="AO177" s="51">
        <f t="shared" si="732"/>
        <v>0</v>
      </c>
      <c r="AP177" s="51">
        <f t="shared" si="732"/>
        <v>0</v>
      </c>
      <c r="AQ177" s="51">
        <f t="shared" si="733"/>
        <v>0</v>
      </c>
      <c r="AR177" s="51">
        <f t="shared" si="733"/>
        <v>0</v>
      </c>
      <c r="AS177" s="51">
        <f t="shared" si="733"/>
        <v>0</v>
      </c>
      <c r="AT177" s="51">
        <f t="shared" si="733"/>
        <v>0</v>
      </c>
      <c r="AU177" s="51">
        <f t="shared" si="733"/>
        <v>0</v>
      </c>
      <c r="AV177" s="51">
        <f t="shared" si="733"/>
        <v>0</v>
      </c>
      <c r="AW177" s="51">
        <f t="shared" si="733"/>
        <v>0</v>
      </c>
      <c r="AX177" s="51">
        <f t="shared" si="733"/>
        <v>0</v>
      </c>
      <c r="AY177" s="51">
        <f t="shared" si="733"/>
        <v>0</v>
      </c>
      <c r="AZ177" s="51">
        <f t="shared" si="733"/>
        <v>0</v>
      </c>
      <c r="BA177" s="51">
        <f t="shared" si="734"/>
        <v>0</v>
      </c>
      <c r="BB177" s="51">
        <f t="shared" si="734"/>
        <v>0</v>
      </c>
      <c r="BC177" s="51">
        <f t="shared" si="734"/>
        <v>0</v>
      </c>
      <c r="BD177" s="51">
        <f t="shared" si="734"/>
        <v>0</v>
      </c>
      <c r="BE177" s="51">
        <f t="shared" si="734"/>
        <v>0</v>
      </c>
      <c r="BF177" s="51">
        <f t="shared" si="734"/>
        <v>0</v>
      </c>
      <c r="BG177" s="51">
        <f t="shared" si="734"/>
        <v>0</v>
      </c>
      <c r="BH177" s="51">
        <f t="shared" si="734"/>
        <v>0</v>
      </c>
      <c r="BI177" s="51">
        <f t="shared" si="734"/>
        <v>0</v>
      </c>
      <c r="BJ177" s="51">
        <f t="shared" si="734"/>
        <v>0</v>
      </c>
      <c r="BK177" s="51">
        <f t="shared" si="735"/>
        <v>0</v>
      </c>
      <c r="BL177" s="51">
        <f t="shared" si="735"/>
        <v>0</v>
      </c>
      <c r="BM177" s="51">
        <f t="shared" si="735"/>
        <v>0</v>
      </c>
      <c r="BN177" s="51">
        <f t="shared" si="735"/>
        <v>0</v>
      </c>
      <c r="BO177" s="51">
        <f t="shared" si="735"/>
        <v>0</v>
      </c>
      <c r="BP177" s="51">
        <f t="shared" si="735"/>
        <v>0</v>
      </c>
      <c r="BQ177" s="51">
        <f t="shared" si="735"/>
        <v>0</v>
      </c>
      <c r="BR177" s="51">
        <f t="shared" si="735"/>
        <v>0</v>
      </c>
      <c r="BS177" s="51">
        <f t="shared" si="735"/>
        <v>0</v>
      </c>
      <c r="BT177" s="51">
        <f t="shared" si="735"/>
        <v>0</v>
      </c>
      <c r="BU177" s="51">
        <f t="shared" si="736"/>
        <v>0</v>
      </c>
      <c r="BV177" s="51">
        <f t="shared" si="736"/>
        <v>0</v>
      </c>
      <c r="BW177" s="51">
        <f t="shared" si="736"/>
        <v>0</v>
      </c>
      <c r="BX177" s="51">
        <f t="shared" si="736"/>
        <v>0</v>
      </c>
      <c r="BY177" s="51">
        <f t="shared" si="736"/>
        <v>0</v>
      </c>
      <c r="BZ177" s="51">
        <f t="shared" si="736"/>
        <v>0</v>
      </c>
      <c r="CA177" s="51">
        <f t="shared" si="736"/>
        <v>0</v>
      </c>
      <c r="CB177" s="51">
        <f t="shared" si="736"/>
        <v>0</v>
      </c>
      <c r="CC177" s="51">
        <f t="shared" si="736"/>
        <v>0</v>
      </c>
      <c r="CD177" s="51">
        <f t="shared" si="736"/>
        <v>0</v>
      </c>
      <c r="CE177" s="51">
        <f t="shared" si="737"/>
        <v>0</v>
      </c>
      <c r="CF177" s="51">
        <f t="shared" si="737"/>
        <v>0</v>
      </c>
      <c r="CG177" s="51">
        <f t="shared" si="737"/>
        <v>0</v>
      </c>
      <c r="CH177" s="51">
        <f t="shared" si="737"/>
        <v>0</v>
      </c>
      <c r="CI177" s="51">
        <f t="shared" si="737"/>
        <v>0</v>
      </c>
      <c r="CJ177" s="51">
        <f t="shared" si="737"/>
        <v>0</v>
      </c>
      <c r="CK177" s="51">
        <f t="shared" si="737"/>
        <v>0</v>
      </c>
      <c r="CL177" s="51">
        <f t="shared" si="737"/>
        <v>0</v>
      </c>
      <c r="CM177" s="51">
        <f t="shared" si="737"/>
        <v>0</v>
      </c>
      <c r="CN177" s="51">
        <f t="shared" si="737"/>
        <v>0</v>
      </c>
      <c r="CO177" s="51">
        <f t="shared" si="738"/>
        <v>0</v>
      </c>
      <c r="CP177" s="51">
        <f t="shared" si="738"/>
        <v>0</v>
      </c>
      <c r="CQ177" s="51">
        <f t="shared" si="738"/>
        <v>0</v>
      </c>
      <c r="CR177" s="51">
        <f t="shared" si="738"/>
        <v>0</v>
      </c>
      <c r="CS177" s="51">
        <f t="shared" si="738"/>
        <v>0</v>
      </c>
      <c r="CT177" s="51">
        <f t="shared" si="738"/>
        <v>0</v>
      </c>
      <c r="CU177" s="51">
        <f t="shared" si="738"/>
        <v>0</v>
      </c>
      <c r="CV177" s="51">
        <f t="shared" si="738"/>
        <v>0</v>
      </c>
      <c r="CW177" s="51">
        <f t="shared" si="738"/>
        <v>0</v>
      </c>
      <c r="CX177" s="51">
        <f t="shared" si="738"/>
        <v>0</v>
      </c>
      <c r="CY177" s="51">
        <f t="shared" si="739"/>
        <v>0</v>
      </c>
      <c r="CZ177" s="51">
        <f t="shared" si="739"/>
        <v>0</v>
      </c>
      <c r="DA177" s="51">
        <f t="shared" si="739"/>
        <v>0</v>
      </c>
      <c r="DB177" s="51">
        <f t="shared" si="739"/>
        <v>0</v>
      </c>
      <c r="DC177" s="51">
        <f t="shared" si="739"/>
        <v>0</v>
      </c>
      <c r="DD177" s="51">
        <f t="shared" si="739"/>
        <v>0</v>
      </c>
      <c r="DE177" s="51">
        <f t="shared" si="739"/>
        <v>0</v>
      </c>
      <c r="DF177" s="51">
        <f t="shared" si="739"/>
        <v>0</v>
      </c>
      <c r="DG177" s="51">
        <f t="shared" si="739"/>
        <v>0</v>
      </c>
      <c r="DH177" s="51">
        <f t="shared" si="739"/>
        <v>0</v>
      </c>
      <c r="DI177" s="51">
        <f t="shared" si="740"/>
        <v>0</v>
      </c>
      <c r="DJ177" s="51">
        <f t="shared" si="740"/>
        <v>0</v>
      </c>
      <c r="DK177" s="51">
        <f t="shared" si="740"/>
        <v>0</v>
      </c>
      <c r="DL177" s="51">
        <f t="shared" si="740"/>
        <v>0</v>
      </c>
      <c r="DM177" s="51">
        <f t="shared" si="740"/>
        <v>0</v>
      </c>
      <c r="DN177" s="51">
        <f t="shared" si="740"/>
        <v>0</v>
      </c>
      <c r="DO177" s="51">
        <f t="shared" si="740"/>
        <v>0</v>
      </c>
      <c r="DP177" s="51">
        <f t="shared" si="740"/>
        <v>0</v>
      </c>
      <c r="DQ177" s="51">
        <f t="shared" si="740"/>
        <v>0</v>
      </c>
      <c r="DR177" s="51">
        <f t="shared" si="740"/>
        <v>0</v>
      </c>
      <c r="DS177" s="51">
        <f t="shared" si="741"/>
        <v>0</v>
      </c>
      <c r="DT177" s="51">
        <f t="shared" si="741"/>
        <v>0</v>
      </c>
      <c r="DU177" s="51">
        <f t="shared" si="741"/>
        <v>0</v>
      </c>
      <c r="DV177" s="51">
        <f t="shared" si="741"/>
        <v>0</v>
      </c>
      <c r="DW177" s="51">
        <f t="shared" si="741"/>
        <v>0</v>
      </c>
      <c r="DX177" s="51">
        <f t="shared" si="741"/>
        <v>0</v>
      </c>
      <c r="DY177" s="51">
        <f t="shared" si="741"/>
        <v>0</v>
      </c>
      <c r="DZ177" s="51">
        <f t="shared" si="741"/>
        <v>0</v>
      </c>
      <c r="EA177" s="51">
        <f t="shared" si="741"/>
        <v>0</v>
      </c>
      <c r="EB177" s="51">
        <f t="shared" si="741"/>
        <v>0</v>
      </c>
      <c r="EC177" s="51">
        <f t="shared" si="742"/>
        <v>0</v>
      </c>
      <c r="ED177" s="51">
        <f t="shared" si="742"/>
        <v>0</v>
      </c>
      <c r="EE177" s="51">
        <f t="shared" si="742"/>
        <v>0</v>
      </c>
      <c r="EF177" s="51">
        <f t="shared" si="742"/>
        <v>0</v>
      </c>
      <c r="EG177" s="51">
        <f t="shared" si="742"/>
        <v>0</v>
      </c>
      <c r="EH177" s="51">
        <f t="shared" si="742"/>
        <v>0</v>
      </c>
      <c r="EI177" s="51">
        <f t="shared" si="742"/>
        <v>0</v>
      </c>
      <c r="EJ177" s="51">
        <f t="shared" si="742"/>
        <v>0</v>
      </c>
      <c r="EK177" s="51">
        <f t="shared" si="742"/>
        <v>0</v>
      </c>
      <c r="EL177" s="51">
        <f t="shared" si="742"/>
        <v>0</v>
      </c>
      <c r="EM177" s="51">
        <f t="shared" si="743"/>
        <v>0</v>
      </c>
      <c r="EN177" s="51">
        <f t="shared" si="743"/>
        <v>0</v>
      </c>
      <c r="EO177" s="51">
        <f t="shared" si="743"/>
        <v>0</v>
      </c>
      <c r="EP177" s="51">
        <f t="shared" si="743"/>
        <v>0</v>
      </c>
      <c r="EQ177" s="51">
        <f t="shared" si="743"/>
        <v>0</v>
      </c>
      <c r="ER177" s="51">
        <f t="shared" si="743"/>
        <v>0</v>
      </c>
      <c r="ES177" s="51">
        <f t="shared" si="743"/>
        <v>0</v>
      </c>
      <c r="ET177" s="51">
        <f t="shared" si="743"/>
        <v>0</v>
      </c>
      <c r="EU177" s="51">
        <f t="shared" si="743"/>
        <v>0</v>
      </c>
      <c r="EV177" s="51">
        <f t="shared" si="743"/>
        <v>0</v>
      </c>
      <c r="EW177" s="51">
        <f t="shared" si="744"/>
        <v>0</v>
      </c>
      <c r="EX177" s="51">
        <f t="shared" si="744"/>
        <v>0</v>
      </c>
      <c r="EY177" s="51">
        <f t="shared" si="744"/>
        <v>0</v>
      </c>
      <c r="EZ177" s="51">
        <f t="shared" si="744"/>
        <v>0</v>
      </c>
      <c r="FA177" s="51">
        <f t="shared" si="744"/>
        <v>0</v>
      </c>
      <c r="FB177" s="51">
        <f t="shared" si="744"/>
        <v>0</v>
      </c>
      <c r="FC177" s="51">
        <f t="shared" si="744"/>
        <v>0</v>
      </c>
      <c r="FD177" s="51">
        <f t="shared" si="744"/>
        <v>0</v>
      </c>
      <c r="FE177" s="51">
        <f t="shared" si="744"/>
        <v>0</v>
      </c>
      <c r="FF177" s="51">
        <f t="shared" si="744"/>
        <v>0</v>
      </c>
      <c r="FG177" s="51">
        <f t="shared" si="745"/>
        <v>0</v>
      </c>
      <c r="FH177" s="51">
        <f t="shared" si="745"/>
        <v>0</v>
      </c>
      <c r="FI177" s="51">
        <f t="shared" si="745"/>
        <v>0</v>
      </c>
      <c r="FJ177" s="51">
        <f t="shared" si="745"/>
        <v>0</v>
      </c>
      <c r="FK177" s="51">
        <f t="shared" si="745"/>
        <v>0</v>
      </c>
      <c r="FL177" s="51">
        <f t="shared" si="745"/>
        <v>0</v>
      </c>
      <c r="FM177" s="51">
        <f t="shared" si="745"/>
        <v>0</v>
      </c>
      <c r="FN177" s="51">
        <f t="shared" si="745"/>
        <v>0</v>
      </c>
      <c r="FO177" s="51">
        <f t="shared" si="745"/>
        <v>0</v>
      </c>
      <c r="FP177" s="51">
        <f t="shared" si="745"/>
        <v>0</v>
      </c>
      <c r="FQ177" s="51">
        <f t="shared" si="746"/>
        <v>0</v>
      </c>
      <c r="FR177" s="51">
        <f t="shared" si="746"/>
        <v>0</v>
      </c>
      <c r="FS177" s="51">
        <f t="shared" si="746"/>
        <v>0</v>
      </c>
      <c r="FT177" s="51">
        <f t="shared" si="746"/>
        <v>0</v>
      </c>
      <c r="FU177" s="51">
        <f t="shared" si="746"/>
        <v>0</v>
      </c>
      <c r="FV177" s="51">
        <f t="shared" si="746"/>
        <v>0</v>
      </c>
      <c r="FW177" s="51">
        <f t="shared" si="746"/>
        <v>0</v>
      </c>
      <c r="FX177" s="51">
        <f t="shared" si="746"/>
        <v>0</v>
      </c>
      <c r="FY177" s="51">
        <f t="shared" si="746"/>
        <v>0</v>
      </c>
      <c r="FZ177" s="51">
        <f t="shared" si="746"/>
        <v>0</v>
      </c>
      <c r="GA177" s="51">
        <f t="shared" si="747"/>
        <v>0</v>
      </c>
      <c r="GB177" s="51">
        <f t="shared" si="747"/>
        <v>0</v>
      </c>
      <c r="GC177" s="51">
        <f t="shared" si="747"/>
        <v>0</v>
      </c>
      <c r="GD177" s="51">
        <f t="shared" si="747"/>
        <v>1.4372901692793086E-5</v>
      </c>
      <c r="GE177" s="51">
        <f t="shared" si="747"/>
        <v>2.7857067307628778E-5</v>
      </c>
      <c r="GF177" s="51">
        <f t="shared" si="747"/>
        <v>4.1075027703360157E-5</v>
      </c>
      <c r="GG177" s="51">
        <f t="shared" si="747"/>
        <v>5.9699549011322866E-5</v>
      </c>
      <c r="GH177" s="51">
        <f t="shared" si="747"/>
        <v>8.7540741517313391E-5</v>
      </c>
      <c r="GI177" s="51">
        <f t="shared" si="747"/>
        <v>1.2837388479443857E-4</v>
      </c>
      <c r="GJ177" s="51">
        <f t="shared" si="747"/>
        <v>1.8776725283595457E-4</v>
      </c>
      <c r="GK177" s="51">
        <f t="shared" si="748"/>
        <v>2.7490993918839258E-4</v>
      </c>
      <c r="GL177" s="51">
        <f t="shared" si="748"/>
        <v>4.0443968208431289E-4</v>
      </c>
      <c r="GM177" s="51">
        <f t="shared" si="748"/>
        <v>5.9827068957529241E-4</v>
      </c>
      <c r="GN177" s="51">
        <f t="shared" si="748"/>
        <v>8.8742146466493359E-4</v>
      </c>
      <c r="GO177" s="51">
        <f t="shared" si="748"/>
        <v>1.3138426304416823E-3</v>
      </c>
      <c r="GP177" s="51">
        <f t="shared" si="748"/>
        <v>1.9322447552118155E-3</v>
      </c>
      <c r="GQ177" s="51">
        <f t="shared" si="748"/>
        <v>2.9578823769679957E-3</v>
      </c>
      <c r="GR177" s="51">
        <f t="shared" si="748"/>
        <v>4.3725776573519236E-3</v>
      </c>
      <c r="GS177" s="51">
        <f t="shared" si="748"/>
        <v>5.6037913669719245E-3</v>
      </c>
      <c r="GT177" s="51">
        <f t="shared" si="748"/>
        <v>6.0067150249743864E-3</v>
      </c>
      <c r="GU177" s="51">
        <f t="shared" si="749"/>
        <v>5.0334268353983951E-3</v>
      </c>
      <c r="GV177" s="51">
        <f t="shared" si="749"/>
        <v>2.648818732339102E-3</v>
      </c>
      <c r="GW177" s="51">
        <f t="shared" si="749"/>
        <v>7.6072713075802073E-4</v>
      </c>
      <c r="GX177" s="51">
        <f t="shared" si="749"/>
        <v>0</v>
      </c>
      <c r="GY177" s="51">
        <f t="shared" si="749"/>
        <v>0</v>
      </c>
      <c r="GZ177" s="51">
        <f t="shared" si="749"/>
        <v>0</v>
      </c>
      <c r="HA177" s="51">
        <f t="shared" si="749"/>
        <v>0</v>
      </c>
      <c r="HB177" s="51">
        <f t="shared" si="749"/>
        <v>0</v>
      </c>
      <c r="HC177" s="51">
        <f t="shared" si="749"/>
        <v>0</v>
      </c>
      <c r="HD177" s="51">
        <f t="shared" si="749"/>
        <v>0</v>
      </c>
      <c r="HE177" s="51">
        <f t="shared" si="750"/>
        <v>0</v>
      </c>
      <c r="HF177" s="51">
        <f t="shared" si="750"/>
        <v>0</v>
      </c>
      <c r="HG177" s="51">
        <f t="shared" si="750"/>
        <v>0</v>
      </c>
      <c r="HH177" s="51">
        <f t="shared" si="750"/>
        <v>0</v>
      </c>
      <c r="HI177" s="51">
        <f t="shared" si="750"/>
        <v>0</v>
      </c>
      <c r="HJ177" s="51">
        <f t="shared" si="750"/>
        <v>0</v>
      </c>
      <c r="HK177" s="51">
        <f t="shared" si="750"/>
        <v>0</v>
      </c>
      <c r="HL177" s="51">
        <f t="shared" si="750"/>
        <v>0</v>
      </c>
      <c r="HM177" s="51">
        <f t="shared" si="750"/>
        <v>0</v>
      </c>
      <c r="HN177" s="51">
        <f t="shared" si="750"/>
        <v>0</v>
      </c>
      <c r="HO177" s="51">
        <f t="shared" si="750"/>
        <v>0</v>
      </c>
      <c r="HP177" s="51">
        <f t="shared" si="750"/>
        <v>0</v>
      </c>
      <c r="HR177" s="46">
        <v>174</v>
      </c>
      <c r="HS177" s="49">
        <f t="shared" si="566"/>
        <v>870</v>
      </c>
      <c r="HT177" s="52" t="str">
        <f t="shared" si="567"/>
        <v/>
      </c>
      <c r="HU177" s="63">
        <f t="shared" si="568"/>
        <v>0</v>
      </c>
      <c r="HV177" s="50">
        <f t="shared" si="731"/>
        <v>0</v>
      </c>
      <c r="HW177" s="50" t="str">
        <f t="shared" si="689"/>
        <v>14:30</v>
      </c>
      <c r="HX177" s="50">
        <v>0</v>
      </c>
      <c r="HY177" s="62">
        <f>HY176+HX177*Escenario1!$D$15*0.06</f>
        <v>468.72665229745769</v>
      </c>
      <c r="HZ177" s="50">
        <f t="shared" si="569"/>
        <v>0</v>
      </c>
      <c r="IA177" s="64">
        <f>IA176+HZ177*Escenario1!$D$15*0.06</f>
        <v>258.16395932323189</v>
      </c>
      <c r="IB177" s="54"/>
      <c r="IC177" s="47">
        <v>175</v>
      </c>
      <c r="ID177" s="48">
        <f t="shared" si="690"/>
        <v>0</v>
      </c>
      <c r="IE177" s="48">
        <f t="shared" si="751"/>
        <v>0</v>
      </c>
      <c r="IF177" s="48">
        <f t="shared" si="751"/>
        <v>0</v>
      </c>
      <c r="IG177" s="48">
        <f t="shared" si="751"/>
        <v>0</v>
      </c>
      <c r="IH177" s="48">
        <f t="shared" si="751"/>
        <v>0</v>
      </c>
      <c r="II177" s="48">
        <f t="shared" si="751"/>
        <v>0</v>
      </c>
      <c r="IJ177" s="48">
        <f t="shared" si="751"/>
        <v>0</v>
      </c>
      <c r="IK177" s="48">
        <f t="shared" si="751"/>
        <v>0</v>
      </c>
      <c r="IL177" s="48">
        <f t="shared" si="751"/>
        <v>0</v>
      </c>
      <c r="IM177" s="48">
        <f t="shared" si="751"/>
        <v>0</v>
      </c>
      <c r="IN177" s="48">
        <f t="shared" si="751"/>
        <v>0</v>
      </c>
      <c r="IO177" s="48">
        <f t="shared" si="752"/>
        <v>0</v>
      </c>
      <c r="IP177" s="48">
        <f t="shared" si="752"/>
        <v>0</v>
      </c>
      <c r="IQ177" s="48">
        <f t="shared" si="752"/>
        <v>0</v>
      </c>
      <c r="IR177" s="48">
        <f t="shared" si="752"/>
        <v>0</v>
      </c>
      <c r="IS177" s="48">
        <f t="shared" si="752"/>
        <v>0</v>
      </c>
      <c r="IT177" s="48">
        <f t="shared" si="752"/>
        <v>0</v>
      </c>
      <c r="IU177" s="48">
        <f t="shared" si="752"/>
        <v>0</v>
      </c>
      <c r="IV177" s="48">
        <f t="shared" si="752"/>
        <v>0</v>
      </c>
      <c r="IW177" s="48">
        <f t="shared" si="752"/>
        <v>0</v>
      </c>
      <c r="IX177" s="48">
        <f t="shared" si="752"/>
        <v>0</v>
      </c>
      <c r="IY177" s="48">
        <f t="shared" si="753"/>
        <v>0</v>
      </c>
      <c r="IZ177" s="48">
        <f t="shared" si="753"/>
        <v>0</v>
      </c>
      <c r="JA177" s="48">
        <f t="shared" si="753"/>
        <v>0</v>
      </c>
      <c r="JB177" s="48">
        <f t="shared" si="753"/>
        <v>0</v>
      </c>
      <c r="JC177" s="48">
        <f t="shared" si="753"/>
        <v>0</v>
      </c>
      <c r="JD177" s="48">
        <f t="shared" si="753"/>
        <v>0</v>
      </c>
      <c r="JE177" s="48">
        <f t="shared" si="753"/>
        <v>0</v>
      </c>
      <c r="JF177" s="48">
        <f t="shared" si="753"/>
        <v>0</v>
      </c>
      <c r="JG177" s="48">
        <f t="shared" si="753"/>
        <v>0</v>
      </c>
      <c r="JH177" s="48">
        <f t="shared" si="753"/>
        <v>0</v>
      </c>
      <c r="JI177" s="48">
        <f t="shared" si="754"/>
        <v>0</v>
      </c>
      <c r="JJ177" s="48">
        <f t="shared" si="754"/>
        <v>0</v>
      </c>
      <c r="JK177" s="48">
        <f t="shared" si="754"/>
        <v>0</v>
      </c>
      <c r="JL177" s="48">
        <f t="shared" si="754"/>
        <v>0</v>
      </c>
      <c r="JM177" s="48">
        <f t="shared" si="754"/>
        <v>0</v>
      </c>
      <c r="JN177" s="48">
        <f t="shared" si="754"/>
        <v>0</v>
      </c>
      <c r="JO177" s="48">
        <f t="shared" si="754"/>
        <v>0</v>
      </c>
      <c r="JP177" s="48">
        <f t="shared" si="754"/>
        <v>0</v>
      </c>
      <c r="JQ177" s="48">
        <f t="shared" si="754"/>
        <v>0</v>
      </c>
      <c r="JR177" s="48">
        <f t="shared" si="754"/>
        <v>0</v>
      </c>
      <c r="JS177" s="48">
        <f t="shared" si="755"/>
        <v>0</v>
      </c>
      <c r="JT177" s="48">
        <f t="shared" si="755"/>
        <v>0</v>
      </c>
      <c r="JU177" s="48">
        <f t="shared" si="755"/>
        <v>0</v>
      </c>
      <c r="JV177" s="48">
        <f t="shared" si="755"/>
        <v>0</v>
      </c>
      <c r="JW177" s="48">
        <f t="shared" si="755"/>
        <v>0</v>
      </c>
      <c r="JX177" s="48">
        <f t="shared" si="755"/>
        <v>0</v>
      </c>
      <c r="JY177" s="48">
        <f t="shared" si="755"/>
        <v>0</v>
      </c>
      <c r="JZ177" s="48">
        <f t="shared" si="755"/>
        <v>0</v>
      </c>
      <c r="KA177" s="48">
        <f t="shared" si="755"/>
        <v>0</v>
      </c>
      <c r="KB177" s="48">
        <f t="shared" si="755"/>
        <v>0</v>
      </c>
      <c r="KC177" s="48">
        <f t="shared" si="756"/>
        <v>0</v>
      </c>
      <c r="KD177" s="48">
        <f t="shared" si="756"/>
        <v>0</v>
      </c>
      <c r="KE177" s="48">
        <f t="shared" si="756"/>
        <v>0</v>
      </c>
      <c r="KF177" s="48">
        <f t="shared" si="756"/>
        <v>0</v>
      </c>
      <c r="KG177" s="48">
        <f t="shared" si="756"/>
        <v>0</v>
      </c>
      <c r="KH177" s="48">
        <f t="shared" si="756"/>
        <v>0</v>
      </c>
      <c r="KI177" s="48">
        <f t="shared" si="756"/>
        <v>0</v>
      </c>
      <c r="KJ177" s="48">
        <f t="shared" si="756"/>
        <v>0</v>
      </c>
      <c r="KK177" s="48">
        <f t="shared" si="756"/>
        <v>0</v>
      </c>
      <c r="KL177" s="48">
        <f t="shared" si="756"/>
        <v>0</v>
      </c>
      <c r="KM177" s="48">
        <f t="shared" si="757"/>
        <v>0</v>
      </c>
      <c r="KN177" s="48">
        <f t="shared" si="757"/>
        <v>0</v>
      </c>
      <c r="KO177" s="48">
        <f t="shared" si="757"/>
        <v>0</v>
      </c>
      <c r="KP177" s="48">
        <f t="shared" si="757"/>
        <v>0</v>
      </c>
      <c r="KQ177" s="48">
        <f t="shared" si="757"/>
        <v>0</v>
      </c>
      <c r="KR177" s="48">
        <f t="shared" si="757"/>
        <v>0</v>
      </c>
      <c r="KS177" s="48">
        <f t="shared" si="757"/>
        <v>0</v>
      </c>
      <c r="KT177" s="48">
        <f t="shared" si="757"/>
        <v>0</v>
      </c>
      <c r="KU177" s="48">
        <f t="shared" si="757"/>
        <v>0</v>
      </c>
      <c r="KV177" s="48">
        <f t="shared" si="757"/>
        <v>0</v>
      </c>
      <c r="KW177" s="48">
        <f t="shared" si="758"/>
        <v>0</v>
      </c>
      <c r="KX177" s="48">
        <f t="shared" si="758"/>
        <v>0</v>
      </c>
      <c r="KY177" s="48">
        <f t="shared" si="758"/>
        <v>0</v>
      </c>
      <c r="KZ177" s="48">
        <f t="shared" si="758"/>
        <v>0</v>
      </c>
      <c r="LA177" s="48">
        <f t="shared" si="758"/>
        <v>0</v>
      </c>
      <c r="LB177" s="48">
        <f t="shared" si="758"/>
        <v>0</v>
      </c>
      <c r="LC177" s="48">
        <f t="shared" si="758"/>
        <v>0</v>
      </c>
      <c r="LD177" s="48">
        <f t="shared" si="758"/>
        <v>0</v>
      </c>
      <c r="LE177" s="48">
        <f t="shared" si="758"/>
        <v>0</v>
      </c>
      <c r="LF177" s="48">
        <f t="shared" si="758"/>
        <v>0</v>
      </c>
      <c r="LG177" s="48">
        <f t="shared" si="759"/>
        <v>0</v>
      </c>
      <c r="LH177" s="48">
        <f t="shared" si="759"/>
        <v>0</v>
      </c>
      <c r="LI177" s="48">
        <f t="shared" si="759"/>
        <v>0</v>
      </c>
      <c r="LJ177" s="48">
        <f t="shared" si="759"/>
        <v>0</v>
      </c>
      <c r="LK177" s="48">
        <f t="shared" si="759"/>
        <v>0</v>
      </c>
      <c r="LL177" s="48">
        <f t="shared" si="759"/>
        <v>0</v>
      </c>
      <c r="LM177" s="48">
        <f t="shared" si="759"/>
        <v>0</v>
      </c>
      <c r="LN177" s="48">
        <f t="shared" si="759"/>
        <v>0</v>
      </c>
      <c r="LO177" s="48">
        <f t="shared" si="759"/>
        <v>0</v>
      </c>
      <c r="LP177" s="48">
        <f t="shared" si="759"/>
        <v>0</v>
      </c>
      <c r="LQ177" s="48">
        <f t="shared" si="760"/>
        <v>0</v>
      </c>
      <c r="LR177" s="48">
        <f t="shared" si="760"/>
        <v>0</v>
      </c>
      <c r="LS177" s="48">
        <f t="shared" si="760"/>
        <v>0</v>
      </c>
      <c r="LT177" s="48">
        <f t="shared" si="760"/>
        <v>0</v>
      </c>
      <c r="LU177" s="48">
        <f t="shared" si="760"/>
        <v>0</v>
      </c>
      <c r="LV177" s="48">
        <f t="shared" si="760"/>
        <v>0</v>
      </c>
      <c r="LW177" s="48">
        <f t="shared" si="760"/>
        <v>0</v>
      </c>
      <c r="LX177" s="48">
        <f t="shared" si="760"/>
        <v>0</v>
      </c>
      <c r="LY177" s="48">
        <f t="shared" si="760"/>
        <v>0</v>
      </c>
      <c r="LZ177" s="48">
        <f t="shared" si="760"/>
        <v>0</v>
      </c>
      <c r="MA177" s="48">
        <f t="shared" si="761"/>
        <v>0</v>
      </c>
      <c r="MB177" s="48">
        <f t="shared" si="761"/>
        <v>0</v>
      </c>
      <c r="MC177" s="48">
        <f t="shared" si="761"/>
        <v>0</v>
      </c>
      <c r="MD177" s="48">
        <f t="shared" si="761"/>
        <v>0</v>
      </c>
      <c r="ME177" s="48">
        <f t="shared" si="761"/>
        <v>0</v>
      </c>
      <c r="MF177" s="48">
        <f t="shared" si="761"/>
        <v>0</v>
      </c>
      <c r="MG177" s="48">
        <f t="shared" si="761"/>
        <v>0</v>
      </c>
      <c r="MH177" s="48">
        <f t="shared" si="761"/>
        <v>0</v>
      </c>
      <c r="MI177" s="48">
        <f t="shared" si="761"/>
        <v>0</v>
      </c>
      <c r="MJ177" s="48">
        <f t="shared" si="761"/>
        <v>0</v>
      </c>
      <c r="MK177" s="48">
        <f t="shared" si="762"/>
        <v>0</v>
      </c>
      <c r="ML177" s="48">
        <f t="shared" si="762"/>
        <v>0</v>
      </c>
      <c r="MM177" s="48">
        <f t="shared" si="762"/>
        <v>0</v>
      </c>
      <c r="MN177" s="48">
        <f t="shared" si="762"/>
        <v>0</v>
      </c>
      <c r="MO177" s="48">
        <f t="shared" si="762"/>
        <v>0</v>
      </c>
      <c r="MP177" s="48">
        <f t="shared" si="762"/>
        <v>0</v>
      </c>
      <c r="MQ177" s="48">
        <f t="shared" si="762"/>
        <v>0</v>
      </c>
      <c r="MR177" s="48">
        <f t="shared" si="762"/>
        <v>0</v>
      </c>
      <c r="MS177" s="48">
        <f t="shared" si="762"/>
        <v>0</v>
      </c>
      <c r="MT177" s="48">
        <f t="shared" si="762"/>
        <v>0</v>
      </c>
      <c r="MU177" s="48">
        <f t="shared" si="763"/>
        <v>0</v>
      </c>
      <c r="MV177" s="48">
        <f t="shared" si="763"/>
        <v>0</v>
      </c>
      <c r="MW177" s="48">
        <f t="shared" si="763"/>
        <v>0</v>
      </c>
      <c r="MX177" s="48">
        <f t="shared" si="763"/>
        <v>0</v>
      </c>
      <c r="MY177" s="48">
        <f t="shared" si="763"/>
        <v>0</v>
      </c>
      <c r="MZ177" s="48">
        <f t="shared" si="763"/>
        <v>0</v>
      </c>
      <c r="NA177" s="48">
        <f t="shared" si="763"/>
        <v>0</v>
      </c>
      <c r="NB177" s="48">
        <f t="shared" si="763"/>
        <v>0</v>
      </c>
      <c r="NC177" s="48">
        <f t="shared" si="763"/>
        <v>0</v>
      </c>
      <c r="ND177" s="48">
        <f t="shared" si="763"/>
        <v>0</v>
      </c>
      <c r="NE177" s="48">
        <f t="shared" si="764"/>
        <v>0</v>
      </c>
      <c r="NF177" s="48">
        <f t="shared" si="764"/>
        <v>0</v>
      </c>
      <c r="NG177" s="48">
        <f t="shared" si="764"/>
        <v>0</v>
      </c>
      <c r="NH177" s="48">
        <f t="shared" si="764"/>
        <v>0</v>
      </c>
      <c r="NI177" s="48">
        <f t="shared" si="764"/>
        <v>0</v>
      </c>
      <c r="NJ177" s="48">
        <f t="shared" si="764"/>
        <v>0</v>
      </c>
      <c r="NK177" s="48">
        <f t="shared" si="764"/>
        <v>0</v>
      </c>
      <c r="NL177" s="48">
        <f t="shared" si="764"/>
        <v>0</v>
      </c>
      <c r="NM177" s="48">
        <f t="shared" si="764"/>
        <v>0</v>
      </c>
      <c r="NN177" s="48">
        <f t="shared" si="764"/>
        <v>0</v>
      </c>
      <c r="NO177" s="48">
        <f t="shared" si="765"/>
        <v>0</v>
      </c>
      <c r="NP177" s="48">
        <f t="shared" si="765"/>
        <v>0</v>
      </c>
      <c r="NQ177" s="48">
        <f t="shared" si="765"/>
        <v>0</v>
      </c>
      <c r="NR177" s="48">
        <f t="shared" si="765"/>
        <v>0</v>
      </c>
      <c r="NS177" s="48">
        <f t="shared" si="765"/>
        <v>0</v>
      </c>
      <c r="NT177" s="48">
        <f t="shared" si="765"/>
        <v>0</v>
      </c>
      <c r="NU177" s="48">
        <f t="shared" si="765"/>
        <v>0</v>
      </c>
      <c r="NV177" s="48">
        <f t="shared" si="765"/>
        <v>0</v>
      </c>
      <c r="NW177" s="48">
        <f t="shared" si="765"/>
        <v>0</v>
      </c>
      <c r="NX177" s="48">
        <f t="shared" si="765"/>
        <v>0</v>
      </c>
      <c r="NY177" s="48">
        <f t="shared" si="766"/>
        <v>0</v>
      </c>
      <c r="NZ177" s="48">
        <f t="shared" si="766"/>
        <v>0</v>
      </c>
      <c r="OA177" s="48">
        <f t="shared" si="766"/>
        <v>0</v>
      </c>
      <c r="OB177" s="48">
        <f t="shared" si="766"/>
        <v>0</v>
      </c>
      <c r="OC177" s="48">
        <f t="shared" si="766"/>
        <v>0</v>
      </c>
      <c r="OD177" s="48">
        <f t="shared" si="766"/>
        <v>0</v>
      </c>
      <c r="OE177" s="48">
        <f t="shared" si="766"/>
        <v>0</v>
      </c>
      <c r="OF177" s="48">
        <f t="shared" si="766"/>
        <v>0</v>
      </c>
      <c r="OG177" s="48">
        <f t="shared" si="766"/>
        <v>0</v>
      </c>
      <c r="OH177" s="48">
        <f t="shared" si="766"/>
        <v>0</v>
      </c>
      <c r="OI177" s="48">
        <f t="shared" si="767"/>
        <v>0</v>
      </c>
      <c r="OJ177" s="48">
        <f t="shared" si="767"/>
        <v>0</v>
      </c>
      <c r="OK177" s="48">
        <f t="shared" si="767"/>
        <v>0</v>
      </c>
      <c r="OL177" s="48">
        <f t="shared" si="767"/>
        <v>0</v>
      </c>
      <c r="OM177" s="48">
        <f t="shared" si="767"/>
        <v>4.4751983576649488E-5</v>
      </c>
      <c r="ON177" s="48">
        <f t="shared" si="767"/>
        <v>1.1151658490373781E-4</v>
      </c>
      <c r="OO177" s="48">
        <f t="shared" si="767"/>
        <v>2.5595687974807398E-4</v>
      </c>
      <c r="OP177" s="48">
        <f t="shared" si="767"/>
        <v>5.8604981628922268E-4</v>
      </c>
      <c r="OQ177" s="48">
        <f t="shared" si="767"/>
        <v>1.3658629589843377E-3</v>
      </c>
      <c r="OR177" s="48">
        <f t="shared" si="767"/>
        <v>3.2093238342923826E-3</v>
      </c>
      <c r="OS177" s="48">
        <f t="shared" si="768"/>
        <v>7.8504339864859992E-3</v>
      </c>
      <c r="OT177" s="48">
        <f t="shared" si="768"/>
        <v>1.2976985830460603E-2</v>
      </c>
      <c r="OU177" s="48">
        <f t="shared" si="768"/>
        <v>6.7154609757989992E-3</v>
      </c>
      <c r="OV177" s="48">
        <f t="shared" si="768"/>
        <v>0</v>
      </c>
      <c r="OW177" s="48">
        <f t="shared" si="768"/>
        <v>0</v>
      </c>
      <c r="OX177" s="48">
        <f t="shared" si="768"/>
        <v>0</v>
      </c>
      <c r="OY177" s="48">
        <f t="shared" si="768"/>
        <v>0</v>
      </c>
      <c r="OZ177" s="48">
        <f t="shared" si="768"/>
        <v>0</v>
      </c>
      <c r="PA177" s="48">
        <f t="shared" si="768"/>
        <v>0</v>
      </c>
      <c r="PB177" s="48">
        <f t="shared" si="768"/>
        <v>0</v>
      </c>
      <c r="PC177" s="48">
        <f t="shared" si="769"/>
        <v>0</v>
      </c>
      <c r="PD177" s="48">
        <f t="shared" si="769"/>
        <v>0</v>
      </c>
      <c r="PE177" s="48">
        <f t="shared" si="769"/>
        <v>0</v>
      </c>
      <c r="PF177" s="48">
        <f t="shared" si="769"/>
        <v>0</v>
      </c>
      <c r="PG177" s="48">
        <f t="shared" si="769"/>
        <v>0</v>
      </c>
      <c r="PH177" s="48">
        <f t="shared" si="769"/>
        <v>0</v>
      </c>
      <c r="PI177" s="48">
        <f t="shared" si="769"/>
        <v>0</v>
      </c>
      <c r="PJ177" s="48">
        <f t="shared" si="769"/>
        <v>0</v>
      </c>
      <c r="PK177" s="48">
        <f t="shared" si="769"/>
        <v>0</v>
      </c>
      <c r="PL177" s="48">
        <f t="shared" si="769"/>
        <v>0</v>
      </c>
      <c r="PM177" s="48">
        <f t="shared" si="769"/>
        <v>0</v>
      </c>
      <c r="PN177" s="48">
        <f t="shared" si="769"/>
        <v>0</v>
      </c>
    </row>
    <row r="178" spans="1:430" x14ac:dyDescent="0.3">
      <c r="A178" s="67">
        <f>A177+Escenario1!$D$15</f>
        <v>260</v>
      </c>
      <c r="B178" s="20">
        <f>IF(HX55&lt;0,0,Escenario1!HX55)</f>
        <v>0</v>
      </c>
      <c r="C178" s="20">
        <f t="shared" si="558"/>
        <v>3.0293797602221548E-2</v>
      </c>
      <c r="D178" s="20">
        <f t="shared" si="552"/>
        <v>0</v>
      </c>
      <c r="E178" s="20">
        <f>ROUND(IF($A178=0,0,$D178+E177-IF($A177=0,0,L177*($A178-$A177)*0.06)),4)</f>
        <v>0</v>
      </c>
      <c r="F178" s="11" cm="1">
        <f t="array" ref="F178">INDEX($A$71:$A$75,MATCH(E178,$B$71:$B$75,1))+(E178-INDEX($B$71:$B$75,MATCH(E178,$B$71:$B$75,1)))*(INDEX($A$71:$A$75,MATCH(E178,$B$71:$B$75,1)+IF(E178&gt;MAX($B$71:$B$75),0,1))-INDEX($A$71:$A$75,MATCH(E178,$B$71:$B$75,1)+IF(E178&gt;MAX($B$71:$B$75),1,0)))/(INDEX($B$71:$B$75,MATCH(E178,$B$71:$B$75,1)+IF(E178&gt;MAX($B$71:$B$75),0,1))-INDEX($B$71:$B$75,MATCH(E178,$B$71:$B$75,1)+IF(E178&gt;MAX($B$71:$B$75),-1,0)))</f>
        <v>0</v>
      </c>
      <c r="G178" s="59">
        <f t="shared" si="553"/>
        <v>0</v>
      </c>
      <c r="H178" s="59">
        <f t="shared" si="554"/>
        <v>0</v>
      </c>
      <c r="I178" s="59">
        <f t="shared" si="555"/>
        <v>0</v>
      </c>
      <c r="J178" s="20">
        <f t="shared" si="556"/>
        <v>0</v>
      </c>
      <c r="K178" s="20">
        <f>IF(OR($H$79&lt;=0,F178-$H$79&lt;=0),0,2/3*(0.602+0.0832*(F178-$H$79)/$H$79)*$I$79*SQRT(2*9.81)*(F178-$H$79+0.0012)^(3/2))*1000</f>
        <v>0</v>
      </c>
      <c r="L178" s="20">
        <f>IF((G178+H178+I178+K178)*($A179-$A178)*0.06&gt;E178,E178/($A179-$A178)/0.06,G178+H178+I178+K178)</f>
        <v>0</v>
      </c>
      <c r="M178" s="20">
        <f>IF(COUNT($A$126:$A178)&lt;MATCH($E$84,L$126:L$585,0),"",ROUND(L178,2))</f>
        <v>0</v>
      </c>
      <c r="N178" s="20">
        <f>IF($A178=0,0,$D178+N177-IF($A177=0,0,R177*($A178-$A177)*0.06))</f>
        <v>153.72940950417268</v>
      </c>
      <c r="O178" s="11" cm="1">
        <f t="array" ref="O178">INDEX($A$71:$A$75,MATCH(N178,$B$71:$B$75,1))+(N178-INDEX($B$71:$B$75,MATCH(N178,$B$71:$B$75,1)))*(INDEX($A$71:$A$75,MATCH(N178,$B$71:$B$75,1)+1)-INDEX($A$71:$A$75,MATCH(N178,$B$71:$B$75,1)))/(INDEX($B$71:$B$75,MATCH(N178,$B$71:$B$75,1)+1)-INDEX($B$71:$B$75,MATCH(N178,$B$71:$B$75,1)))</f>
        <v>1.5372940950417269</v>
      </c>
      <c r="P178" s="20" cm="1">
        <f t="array" ref="P178">INDEX(Curva_vortex[Caudal (L/s)],MATCH(O178,Curva_vortex[Altura lamina de agua H (m)],1))+(O178-INDEX(Curva_vortex[Altura lamina de agua H (m)],MATCH(O178,Curva_vortex[Altura lamina de agua H (m)],1)))*(INDEX(Curva_vortex[Caudal (L/s)],MATCH(O178,Curva_vortex[Altura lamina de agua H (m)],1)+IF(O178&gt;MAX(Curva_vortex[Altura lamina de agua H (m)]),0,1))-INDEX(Curva_vortex[Caudal (L/s)],MATCH(O178,Curva_vortex[Altura lamina de agua H (m)],1)+IF(O178&gt;MAX(Curva_vortex[Altura lamina de agua H (m)]),-1,0)))/(INDEX(Curva_vortex[Altura lamina de agua H (m)],MATCH(O178,Curva_vortex[Altura lamina de agua H (m)],1)+IF(O178&gt;MAX(Curva_vortex[Altura lamina de agua H (m)]),0,1))-INDEX(Curva_vortex[Altura lamina de agua H (m)],MATCH(O178,Curva_vortex[Altura lamina de agua H (m)],1)+IF(O178&gt;MAX(Curva_vortex[Altura lamina de agua H (m)]),-1,0)))</f>
        <v>15.372940950417268</v>
      </c>
      <c r="Q178" s="20">
        <f t="shared" si="557"/>
        <v>0</v>
      </c>
      <c r="R178" s="20" cm="1">
        <f t="array" ref="R178">INDEX(Curva_vortex[Caudal (L/s)],MATCH(O178,Curva_vortex[Altura lamina de agua H (m)],1))+(O178-INDEX(Curva_vortex[Altura lamina de agua H (m)],MATCH(O178,Curva_vortex[Altura lamina de agua H (m)],1)))*(INDEX(Curva_vortex[Caudal (L/s)],MATCH(O178,Curva_vortex[Altura lamina de agua H (m)],1)+IF(O178&gt;MAX(Curva_vortex[Altura lamina de agua H (m)]),0,1))-INDEX(Curva_vortex[Caudal (L/s)],MATCH(O178,Curva_vortex[Altura lamina de agua H (m)],1)+IF(O178&gt;MAX(Curva_vortex[Altura lamina de agua H (m)]),-1,0)))/(INDEX(Curva_vortex[Altura lamina de agua H (m)],MATCH(O178,Curva_vortex[Altura lamina de agua H (m)],1)+IF(O178&gt;MAX(Curva_vortex[Altura lamina de agua H (m)]),0,1))-INDEX(Curva_vortex[Altura lamina de agua H (m)],MATCH(O178,Curva_vortex[Altura lamina de agua H (m)],1)+IF(O178&gt;MAX(Curva_vortex[Altura lamina de agua H (m)]),-1,0)))+Q178</f>
        <v>15.372940950417268</v>
      </c>
      <c r="S178" s="20">
        <f>IF(COUNT($A$126:$A178)&lt;MATCH($E$117,R$126:R$585,0),"",ROUND(R178,2))</f>
        <v>15.37</v>
      </c>
      <c r="W178" s="46">
        <v>175</v>
      </c>
      <c r="X178" s="49">
        <f t="shared" si="564"/>
        <v>875</v>
      </c>
      <c r="Y178" s="52" t="str">
        <f t="shared" si="686"/>
        <v/>
      </c>
      <c r="Z178" s="63">
        <f t="shared" si="687"/>
        <v>0</v>
      </c>
      <c r="AA178" s="50">
        <f t="shared" si="730"/>
        <v>0</v>
      </c>
      <c r="AB178" s="50">
        <v>0</v>
      </c>
      <c r="AC178" s="62">
        <f t="shared" si="691"/>
        <v>211.7758949671387</v>
      </c>
      <c r="AD178" s="53"/>
      <c r="AE178" s="46">
        <v>176</v>
      </c>
      <c r="AF178" s="51">
        <f t="shared" si="688"/>
        <v>0</v>
      </c>
      <c r="AG178" s="51">
        <f t="shared" si="732"/>
        <v>0</v>
      </c>
      <c r="AH178" s="51">
        <f t="shared" si="732"/>
        <v>0</v>
      </c>
      <c r="AI178" s="51">
        <f t="shared" si="732"/>
        <v>0</v>
      </c>
      <c r="AJ178" s="51">
        <f t="shared" si="732"/>
        <v>0</v>
      </c>
      <c r="AK178" s="51">
        <f t="shared" si="732"/>
        <v>0</v>
      </c>
      <c r="AL178" s="51">
        <f t="shared" si="732"/>
        <v>0</v>
      </c>
      <c r="AM178" s="51">
        <f t="shared" si="732"/>
        <v>0</v>
      </c>
      <c r="AN178" s="51">
        <f t="shared" si="732"/>
        <v>0</v>
      </c>
      <c r="AO178" s="51">
        <f t="shared" si="732"/>
        <v>0</v>
      </c>
      <c r="AP178" s="51">
        <f t="shared" si="732"/>
        <v>0</v>
      </c>
      <c r="AQ178" s="51">
        <f t="shared" si="733"/>
        <v>0</v>
      </c>
      <c r="AR178" s="51">
        <f t="shared" si="733"/>
        <v>0</v>
      </c>
      <c r="AS178" s="51">
        <f t="shared" si="733"/>
        <v>0</v>
      </c>
      <c r="AT178" s="51">
        <f t="shared" si="733"/>
        <v>0</v>
      </c>
      <c r="AU178" s="51">
        <f t="shared" si="733"/>
        <v>0</v>
      </c>
      <c r="AV178" s="51">
        <f t="shared" si="733"/>
        <v>0</v>
      </c>
      <c r="AW178" s="51">
        <f t="shared" si="733"/>
        <v>0</v>
      </c>
      <c r="AX178" s="51">
        <f t="shared" si="733"/>
        <v>0</v>
      </c>
      <c r="AY178" s="51">
        <f t="shared" si="733"/>
        <v>0</v>
      </c>
      <c r="AZ178" s="51">
        <f t="shared" si="733"/>
        <v>0</v>
      </c>
      <c r="BA178" s="51">
        <f t="shared" si="734"/>
        <v>0</v>
      </c>
      <c r="BB178" s="51">
        <f t="shared" si="734"/>
        <v>0</v>
      </c>
      <c r="BC178" s="51">
        <f t="shared" si="734"/>
        <v>0</v>
      </c>
      <c r="BD178" s="51">
        <f t="shared" si="734"/>
        <v>0</v>
      </c>
      <c r="BE178" s="51">
        <f t="shared" si="734"/>
        <v>0</v>
      </c>
      <c r="BF178" s="51">
        <f t="shared" si="734"/>
        <v>0</v>
      </c>
      <c r="BG178" s="51">
        <f t="shared" si="734"/>
        <v>0</v>
      </c>
      <c r="BH178" s="51">
        <f t="shared" si="734"/>
        <v>0</v>
      </c>
      <c r="BI178" s="51">
        <f t="shared" si="734"/>
        <v>0</v>
      </c>
      <c r="BJ178" s="51">
        <f t="shared" si="734"/>
        <v>0</v>
      </c>
      <c r="BK178" s="51">
        <f t="shared" si="735"/>
        <v>0</v>
      </c>
      <c r="BL178" s="51">
        <f t="shared" si="735"/>
        <v>0</v>
      </c>
      <c r="BM178" s="51">
        <f t="shared" si="735"/>
        <v>0</v>
      </c>
      <c r="BN178" s="51">
        <f t="shared" si="735"/>
        <v>0</v>
      </c>
      <c r="BO178" s="51">
        <f t="shared" si="735"/>
        <v>0</v>
      </c>
      <c r="BP178" s="51">
        <f t="shared" si="735"/>
        <v>0</v>
      </c>
      <c r="BQ178" s="51">
        <f t="shared" si="735"/>
        <v>0</v>
      </c>
      <c r="BR178" s="51">
        <f t="shared" si="735"/>
        <v>0</v>
      </c>
      <c r="BS178" s="51">
        <f t="shared" si="735"/>
        <v>0</v>
      </c>
      <c r="BT178" s="51">
        <f t="shared" si="735"/>
        <v>0</v>
      </c>
      <c r="BU178" s="51">
        <f t="shared" si="736"/>
        <v>0</v>
      </c>
      <c r="BV178" s="51">
        <f t="shared" si="736"/>
        <v>0</v>
      </c>
      <c r="BW178" s="51">
        <f t="shared" si="736"/>
        <v>0</v>
      </c>
      <c r="BX178" s="51">
        <f t="shared" si="736"/>
        <v>0</v>
      </c>
      <c r="BY178" s="51">
        <f t="shared" si="736"/>
        <v>0</v>
      </c>
      <c r="BZ178" s="51">
        <f t="shared" si="736"/>
        <v>0</v>
      </c>
      <c r="CA178" s="51">
        <f t="shared" si="736"/>
        <v>0</v>
      </c>
      <c r="CB178" s="51">
        <f t="shared" si="736"/>
        <v>0</v>
      </c>
      <c r="CC178" s="51">
        <f t="shared" si="736"/>
        <v>0</v>
      </c>
      <c r="CD178" s="51">
        <f t="shared" si="736"/>
        <v>0</v>
      </c>
      <c r="CE178" s="51">
        <f t="shared" si="737"/>
        <v>0</v>
      </c>
      <c r="CF178" s="51">
        <f t="shared" si="737"/>
        <v>0</v>
      </c>
      <c r="CG178" s="51">
        <f t="shared" si="737"/>
        <v>0</v>
      </c>
      <c r="CH178" s="51">
        <f t="shared" si="737"/>
        <v>0</v>
      </c>
      <c r="CI178" s="51">
        <f t="shared" si="737"/>
        <v>0</v>
      </c>
      <c r="CJ178" s="51">
        <f t="shared" si="737"/>
        <v>0</v>
      </c>
      <c r="CK178" s="51">
        <f t="shared" si="737"/>
        <v>0</v>
      </c>
      <c r="CL178" s="51">
        <f t="shared" si="737"/>
        <v>0</v>
      </c>
      <c r="CM178" s="51">
        <f t="shared" si="737"/>
        <v>0</v>
      </c>
      <c r="CN178" s="51">
        <f t="shared" si="737"/>
        <v>0</v>
      </c>
      <c r="CO178" s="51">
        <f t="shared" si="738"/>
        <v>0</v>
      </c>
      <c r="CP178" s="51">
        <f t="shared" si="738"/>
        <v>0</v>
      </c>
      <c r="CQ178" s="51">
        <f t="shared" si="738"/>
        <v>0</v>
      </c>
      <c r="CR178" s="51">
        <f t="shared" si="738"/>
        <v>0</v>
      </c>
      <c r="CS178" s="51">
        <f t="shared" si="738"/>
        <v>0</v>
      </c>
      <c r="CT178" s="51">
        <f t="shared" si="738"/>
        <v>0</v>
      </c>
      <c r="CU178" s="51">
        <f t="shared" si="738"/>
        <v>0</v>
      </c>
      <c r="CV178" s="51">
        <f t="shared" si="738"/>
        <v>0</v>
      </c>
      <c r="CW178" s="51">
        <f t="shared" si="738"/>
        <v>0</v>
      </c>
      <c r="CX178" s="51">
        <f t="shared" si="738"/>
        <v>0</v>
      </c>
      <c r="CY178" s="51">
        <f t="shared" si="739"/>
        <v>0</v>
      </c>
      <c r="CZ178" s="51">
        <f t="shared" si="739"/>
        <v>0</v>
      </c>
      <c r="DA178" s="51">
        <f t="shared" si="739"/>
        <v>0</v>
      </c>
      <c r="DB178" s="51">
        <f t="shared" si="739"/>
        <v>0</v>
      </c>
      <c r="DC178" s="51">
        <f t="shared" si="739"/>
        <v>0</v>
      </c>
      <c r="DD178" s="51">
        <f t="shared" si="739"/>
        <v>0</v>
      </c>
      <c r="DE178" s="51">
        <f t="shared" si="739"/>
        <v>0</v>
      </c>
      <c r="DF178" s="51">
        <f t="shared" si="739"/>
        <v>0</v>
      </c>
      <c r="DG178" s="51">
        <f t="shared" si="739"/>
        <v>0</v>
      </c>
      <c r="DH178" s="51">
        <f t="shared" si="739"/>
        <v>0</v>
      </c>
      <c r="DI178" s="51">
        <f t="shared" si="740"/>
        <v>0</v>
      </c>
      <c r="DJ178" s="51">
        <f t="shared" si="740"/>
        <v>0</v>
      </c>
      <c r="DK178" s="51">
        <f t="shared" si="740"/>
        <v>0</v>
      </c>
      <c r="DL178" s="51">
        <f t="shared" si="740"/>
        <v>0</v>
      </c>
      <c r="DM178" s="51">
        <f t="shared" si="740"/>
        <v>0</v>
      </c>
      <c r="DN178" s="51">
        <f t="shared" si="740"/>
        <v>0</v>
      </c>
      <c r="DO178" s="51">
        <f t="shared" si="740"/>
        <v>0</v>
      </c>
      <c r="DP178" s="51">
        <f t="shared" si="740"/>
        <v>0</v>
      </c>
      <c r="DQ178" s="51">
        <f t="shared" si="740"/>
        <v>0</v>
      </c>
      <c r="DR178" s="51">
        <f t="shared" si="740"/>
        <v>0</v>
      </c>
      <c r="DS178" s="51">
        <f t="shared" si="741"/>
        <v>0</v>
      </c>
      <c r="DT178" s="51">
        <f t="shared" si="741"/>
        <v>0</v>
      </c>
      <c r="DU178" s="51">
        <f t="shared" si="741"/>
        <v>0</v>
      </c>
      <c r="DV178" s="51">
        <f t="shared" si="741"/>
        <v>0</v>
      </c>
      <c r="DW178" s="51">
        <f t="shared" si="741"/>
        <v>0</v>
      </c>
      <c r="DX178" s="51">
        <f t="shared" si="741"/>
        <v>0</v>
      </c>
      <c r="DY178" s="51">
        <f t="shared" si="741"/>
        <v>0</v>
      </c>
      <c r="DZ178" s="51">
        <f t="shared" si="741"/>
        <v>0</v>
      </c>
      <c r="EA178" s="51">
        <f t="shared" si="741"/>
        <v>0</v>
      </c>
      <c r="EB178" s="51">
        <f t="shared" si="741"/>
        <v>0</v>
      </c>
      <c r="EC178" s="51">
        <f t="shared" si="742"/>
        <v>0</v>
      </c>
      <c r="ED178" s="51">
        <f t="shared" si="742"/>
        <v>0</v>
      </c>
      <c r="EE178" s="51">
        <f t="shared" si="742"/>
        <v>0</v>
      </c>
      <c r="EF178" s="51">
        <f t="shared" si="742"/>
        <v>0</v>
      </c>
      <c r="EG178" s="51">
        <f t="shared" si="742"/>
        <v>0</v>
      </c>
      <c r="EH178" s="51">
        <f t="shared" si="742"/>
        <v>0</v>
      </c>
      <c r="EI178" s="51">
        <f t="shared" si="742"/>
        <v>0</v>
      </c>
      <c r="EJ178" s="51">
        <f t="shared" si="742"/>
        <v>0</v>
      </c>
      <c r="EK178" s="51">
        <f t="shared" si="742"/>
        <v>0</v>
      </c>
      <c r="EL178" s="51">
        <f t="shared" si="742"/>
        <v>0</v>
      </c>
      <c r="EM178" s="51">
        <f t="shared" si="743"/>
        <v>0</v>
      </c>
      <c r="EN178" s="51">
        <f t="shared" si="743"/>
        <v>0</v>
      </c>
      <c r="EO178" s="51">
        <f t="shared" si="743"/>
        <v>0</v>
      </c>
      <c r="EP178" s="51">
        <f t="shared" si="743"/>
        <v>0</v>
      </c>
      <c r="EQ178" s="51">
        <f t="shared" si="743"/>
        <v>0</v>
      </c>
      <c r="ER178" s="51">
        <f t="shared" si="743"/>
        <v>0</v>
      </c>
      <c r="ES178" s="51">
        <f t="shared" si="743"/>
        <v>0</v>
      </c>
      <c r="ET178" s="51">
        <f t="shared" si="743"/>
        <v>0</v>
      </c>
      <c r="EU178" s="51">
        <f t="shared" si="743"/>
        <v>0</v>
      </c>
      <c r="EV178" s="51">
        <f t="shared" si="743"/>
        <v>0</v>
      </c>
      <c r="EW178" s="51">
        <f t="shared" si="744"/>
        <v>0</v>
      </c>
      <c r="EX178" s="51">
        <f t="shared" si="744"/>
        <v>0</v>
      </c>
      <c r="EY178" s="51">
        <f t="shared" si="744"/>
        <v>0</v>
      </c>
      <c r="EZ178" s="51">
        <f t="shared" si="744"/>
        <v>0</v>
      </c>
      <c r="FA178" s="51">
        <f t="shared" si="744"/>
        <v>0</v>
      </c>
      <c r="FB178" s="51">
        <f t="shared" si="744"/>
        <v>0</v>
      </c>
      <c r="FC178" s="51">
        <f t="shared" si="744"/>
        <v>0</v>
      </c>
      <c r="FD178" s="51">
        <f t="shared" si="744"/>
        <v>0</v>
      </c>
      <c r="FE178" s="51">
        <f t="shared" si="744"/>
        <v>0</v>
      </c>
      <c r="FF178" s="51">
        <f t="shared" si="744"/>
        <v>0</v>
      </c>
      <c r="FG178" s="51">
        <f t="shared" si="745"/>
        <v>0</v>
      </c>
      <c r="FH178" s="51">
        <f t="shared" si="745"/>
        <v>0</v>
      </c>
      <c r="FI178" s="51">
        <f t="shared" si="745"/>
        <v>0</v>
      </c>
      <c r="FJ178" s="51">
        <f t="shared" si="745"/>
        <v>0</v>
      </c>
      <c r="FK178" s="51">
        <f t="shared" si="745"/>
        <v>0</v>
      </c>
      <c r="FL178" s="51">
        <f t="shared" si="745"/>
        <v>0</v>
      </c>
      <c r="FM178" s="51">
        <f t="shared" si="745"/>
        <v>0</v>
      </c>
      <c r="FN178" s="51">
        <f t="shared" si="745"/>
        <v>0</v>
      </c>
      <c r="FO178" s="51">
        <f t="shared" si="745"/>
        <v>0</v>
      </c>
      <c r="FP178" s="51">
        <f t="shared" si="745"/>
        <v>0</v>
      </c>
      <c r="FQ178" s="51">
        <f t="shared" si="746"/>
        <v>0</v>
      </c>
      <c r="FR178" s="51">
        <f t="shared" si="746"/>
        <v>0</v>
      </c>
      <c r="FS178" s="51">
        <f t="shared" si="746"/>
        <v>0</v>
      </c>
      <c r="FT178" s="51">
        <f t="shared" si="746"/>
        <v>0</v>
      </c>
      <c r="FU178" s="51">
        <f t="shared" si="746"/>
        <v>0</v>
      </c>
      <c r="FV178" s="51">
        <f t="shared" si="746"/>
        <v>0</v>
      </c>
      <c r="FW178" s="51">
        <f t="shared" si="746"/>
        <v>0</v>
      </c>
      <c r="FX178" s="51">
        <f t="shared" si="746"/>
        <v>0</v>
      </c>
      <c r="FY178" s="51">
        <f t="shared" si="746"/>
        <v>0</v>
      </c>
      <c r="FZ178" s="51">
        <f t="shared" si="746"/>
        <v>0</v>
      </c>
      <c r="GA178" s="51">
        <f t="shared" si="747"/>
        <v>0</v>
      </c>
      <c r="GB178" s="51">
        <f t="shared" si="747"/>
        <v>0</v>
      </c>
      <c r="GC178" s="51">
        <f t="shared" si="747"/>
        <v>0</v>
      </c>
      <c r="GD178" s="51">
        <f t="shared" si="747"/>
        <v>0</v>
      </c>
      <c r="GE178" s="51">
        <f t="shared" si="747"/>
        <v>1.4372901692793086E-5</v>
      </c>
      <c r="GF178" s="51">
        <f t="shared" si="747"/>
        <v>2.7857067307628778E-5</v>
      </c>
      <c r="GG178" s="51">
        <f t="shared" si="747"/>
        <v>4.1075027703360157E-5</v>
      </c>
      <c r="GH178" s="51">
        <f t="shared" si="747"/>
        <v>5.9699549011322866E-5</v>
      </c>
      <c r="GI178" s="51">
        <f t="shared" si="747"/>
        <v>8.7540741517313391E-5</v>
      </c>
      <c r="GJ178" s="51">
        <f t="shared" si="747"/>
        <v>1.2837388479443857E-4</v>
      </c>
      <c r="GK178" s="51">
        <f t="shared" si="748"/>
        <v>1.8776725283595457E-4</v>
      </c>
      <c r="GL178" s="51">
        <f t="shared" si="748"/>
        <v>2.7490993918839258E-4</v>
      </c>
      <c r="GM178" s="51">
        <f t="shared" si="748"/>
        <v>4.0443968208431289E-4</v>
      </c>
      <c r="GN178" s="51">
        <f t="shared" si="748"/>
        <v>5.9827068957529241E-4</v>
      </c>
      <c r="GO178" s="51">
        <f t="shared" si="748"/>
        <v>8.8742146466493359E-4</v>
      </c>
      <c r="GP178" s="51">
        <f t="shared" si="748"/>
        <v>1.3138426304416823E-3</v>
      </c>
      <c r="GQ178" s="51">
        <f t="shared" si="748"/>
        <v>1.9322447552118155E-3</v>
      </c>
      <c r="GR178" s="51">
        <f t="shared" si="748"/>
        <v>2.9578823769679957E-3</v>
      </c>
      <c r="GS178" s="51">
        <f t="shared" si="748"/>
        <v>4.3725776573519236E-3</v>
      </c>
      <c r="GT178" s="51">
        <f t="shared" si="748"/>
        <v>5.6037913669719245E-3</v>
      </c>
      <c r="GU178" s="51">
        <f t="shared" si="749"/>
        <v>6.0067150249743864E-3</v>
      </c>
      <c r="GV178" s="51">
        <f t="shared" si="749"/>
        <v>5.0334268353983951E-3</v>
      </c>
      <c r="GW178" s="51">
        <f t="shared" si="749"/>
        <v>2.648818732339102E-3</v>
      </c>
      <c r="GX178" s="51">
        <f t="shared" si="749"/>
        <v>7.6072713075802073E-4</v>
      </c>
      <c r="GY178" s="51">
        <f t="shared" si="749"/>
        <v>0</v>
      </c>
      <c r="GZ178" s="51">
        <f t="shared" si="749"/>
        <v>0</v>
      </c>
      <c r="HA178" s="51">
        <f t="shared" si="749"/>
        <v>0</v>
      </c>
      <c r="HB178" s="51">
        <f t="shared" si="749"/>
        <v>0</v>
      </c>
      <c r="HC178" s="51">
        <f t="shared" si="749"/>
        <v>0</v>
      </c>
      <c r="HD178" s="51">
        <f t="shared" si="749"/>
        <v>0</v>
      </c>
      <c r="HE178" s="51">
        <f t="shared" si="750"/>
        <v>0</v>
      </c>
      <c r="HF178" s="51">
        <f t="shared" si="750"/>
        <v>0</v>
      </c>
      <c r="HG178" s="51">
        <f t="shared" si="750"/>
        <v>0</v>
      </c>
      <c r="HH178" s="51">
        <f t="shared" si="750"/>
        <v>0</v>
      </c>
      <c r="HI178" s="51">
        <f t="shared" si="750"/>
        <v>0</v>
      </c>
      <c r="HJ178" s="51">
        <f t="shared" si="750"/>
        <v>0</v>
      </c>
      <c r="HK178" s="51">
        <f t="shared" si="750"/>
        <v>0</v>
      </c>
      <c r="HL178" s="51">
        <f t="shared" si="750"/>
        <v>0</v>
      </c>
      <c r="HM178" s="51">
        <f t="shared" si="750"/>
        <v>0</v>
      </c>
      <c r="HN178" s="51">
        <f t="shared" si="750"/>
        <v>0</v>
      </c>
      <c r="HO178" s="51">
        <f t="shared" si="750"/>
        <v>0</v>
      </c>
      <c r="HP178" s="51">
        <f t="shared" si="750"/>
        <v>0</v>
      </c>
      <c r="HR178" s="46">
        <v>175</v>
      </c>
      <c r="HS178" s="49">
        <f t="shared" si="566"/>
        <v>875</v>
      </c>
      <c r="HT178" s="52" t="str">
        <f t="shared" si="567"/>
        <v/>
      </c>
      <c r="HU178" s="63">
        <f t="shared" si="568"/>
        <v>0</v>
      </c>
      <c r="HV178" s="50">
        <f t="shared" si="731"/>
        <v>0</v>
      </c>
      <c r="HW178" s="50" t="str">
        <f t="shared" si="689"/>
        <v>14:35</v>
      </c>
      <c r="HX178" s="50">
        <v>0</v>
      </c>
      <c r="HY178" s="62">
        <f>HY177+HX178*Escenario1!$D$15*0.06</f>
        <v>468.72665229745769</v>
      </c>
      <c r="HZ178" s="50">
        <f t="shared" si="569"/>
        <v>0</v>
      </c>
      <c r="IA178" s="64">
        <f>IA177+HZ178*Escenario1!$D$15*0.06</f>
        <v>258.16395932323189</v>
      </c>
      <c r="IB178" s="54"/>
      <c r="IC178" s="47">
        <v>176</v>
      </c>
      <c r="ID178" s="48">
        <f t="shared" si="690"/>
        <v>0</v>
      </c>
      <c r="IE178" s="48">
        <f t="shared" si="751"/>
        <v>0</v>
      </c>
      <c r="IF178" s="48">
        <f t="shared" si="751"/>
        <v>0</v>
      </c>
      <c r="IG178" s="48">
        <f t="shared" si="751"/>
        <v>0</v>
      </c>
      <c r="IH178" s="48">
        <f t="shared" si="751"/>
        <v>0</v>
      </c>
      <c r="II178" s="48">
        <f t="shared" si="751"/>
        <v>0</v>
      </c>
      <c r="IJ178" s="48">
        <f t="shared" si="751"/>
        <v>0</v>
      </c>
      <c r="IK178" s="48">
        <f t="shared" si="751"/>
        <v>0</v>
      </c>
      <c r="IL178" s="48">
        <f t="shared" si="751"/>
        <v>0</v>
      </c>
      <c r="IM178" s="48">
        <f t="shared" si="751"/>
        <v>0</v>
      </c>
      <c r="IN178" s="48">
        <f t="shared" si="751"/>
        <v>0</v>
      </c>
      <c r="IO178" s="48">
        <f t="shared" si="752"/>
        <v>0</v>
      </c>
      <c r="IP178" s="48">
        <f t="shared" si="752"/>
        <v>0</v>
      </c>
      <c r="IQ178" s="48">
        <f t="shared" si="752"/>
        <v>0</v>
      </c>
      <c r="IR178" s="48">
        <f t="shared" si="752"/>
        <v>0</v>
      </c>
      <c r="IS178" s="48">
        <f t="shared" si="752"/>
        <v>0</v>
      </c>
      <c r="IT178" s="48">
        <f t="shared" si="752"/>
        <v>0</v>
      </c>
      <c r="IU178" s="48">
        <f t="shared" si="752"/>
        <v>0</v>
      </c>
      <c r="IV178" s="48">
        <f t="shared" si="752"/>
        <v>0</v>
      </c>
      <c r="IW178" s="48">
        <f t="shared" si="752"/>
        <v>0</v>
      </c>
      <c r="IX178" s="48">
        <f t="shared" si="752"/>
        <v>0</v>
      </c>
      <c r="IY178" s="48">
        <f t="shared" si="753"/>
        <v>0</v>
      </c>
      <c r="IZ178" s="48">
        <f t="shared" si="753"/>
        <v>0</v>
      </c>
      <c r="JA178" s="48">
        <f t="shared" si="753"/>
        <v>0</v>
      </c>
      <c r="JB178" s="48">
        <f t="shared" si="753"/>
        <v>0</v>
      </c>
      <c r="JC178" s="48">
        <f t="shared" si="753"/>
        <v>0</v>
      </c>
      <c r="JD178" s="48">
        <f t="shared" si="753"/>
        <v>0</v>
      </c>
      <c r="JE178" s="48">
        <f t="shared" si="753"/>
        <v>0</v>
      </c>
      <c r="JF178" s="48">
        <f t="shared" si="753"/>
        <v>0</v>
      </c>
      <c r="JG178" s="48">
        <f t="shared" si="753"/>
        <v>0</v>
      </c>
      <c r="JH178" s="48">
        <f t="shared" si="753"/>
        <v>0</v>
      </c>
      <c r="JI178" s="48">
        <f t="shared" si="754"/>
        <v>0</v>
      </c>
      <c r="JJ178" s="48">
        <f t="shared" si="754"/>
        <v>0</v>
      </c>
      <c r="JK178" s="48">
        <f t="shared" si="754"/>
        <v>0</v>
      </c>
      <c r="JL178" s="48">
        <f t="shared" si="754"/>
        <v>0</v>
      </c>
      <c r="JM178" s="48">
        <f t="shared" si="754"/>
        <v>0</v>
      </c>
      <c r="JN178" s="48">
        <f t="shared" si="754"/>
        <v>0</v>
      </c>
      <c r="JO178" s="48">
        <f t="shared" si="754"/>
        <v>0</v>
      </c>
      <c r="JP178" s="48">
        <f t="shared" si="754"/>
        <v>0</v>
      </c>
      <c r="JQ178" s="48">
        <f t="shared" si="754"/>
        <v>0</v>
      </c>
      <c r="JR178" s="48">
        <f t="shared" si="754"/>
        <v>0</v>
      </c>
      <c r="JS178" s="48">
        <f t="shared" si="755"/>
        <v>0</v>
      </c>
      <c r="JT178" s="48">
        <f t="shared" si="755"/>
        <v>0</v>
      </c>
      <c r="JU178" s="48">
        <f t="shared" si="755"/>
        <v>0</v>
      </c>
      <c r="JV178" s="48">
        <f t="shared" si="755"/>
        <v>0</v>
      </c>
      <c r="JW178" s="48">
        <f t="shared" si="755"/>
        <v>0</v>
      </c>
      <c r="JX178" s="48">
        <f t="shared" si="755"/>
        <v>0</v>
      </c>
      <c r="JY178" s="48">
        <f t="shared" si="755"/>
        <v>0</v>
      </c>
      <c r="JZ178" s="48">
        <f t="shared" si="755"/>
        <v>0</v>
      </c>
      <c r="KA178" s="48">
        <f t="shared" si="755"/>
        <v>0</v>
      </c>
      <c r="KB178" s="48">
        <f t="shared" si="755"/>
        <v>0</v>
      </c>
      <c r="KC178" s="48">
        <f t="shared" si="756"/>
        <v>0</v>
      </c>
      <c r="KD178" s="48">
        <f t="shared" si="756"/>
        <v>0</v>
      </c>
      <c r="KE178" s="48">
        <f t="shared" si="756"/>
        <v>0</v>
      </c>
      <c r="KF178" s="48">
        <f t="shared" si="756"/>
        <v>0</v>
      </c>
      <c r="KG178" s="48">
        <f t="shared" si="756"/>
        <v>0</v>
      </c>
      <c r="KH178" s="48">
        <f t="shared" si="756"/>
        <v>0</v>
      </c>
      <c r="KI178" s="48">
        <f t="shared" si="756"/>
        <v>0</v>
      </c>
      <c r="KJ178" s="48">
        <f t="shared" si="756"/>
        <v>0</v>
      </c>
      <c r="KK178" s="48">
        <f t="shared" si="756"/>
        <v>0</v>
      </c>
      <c r="KL178" s="48">
        <f t="shared" si="756"/>
        <v>0</v>
      </c>
      <c r="KM178" s="48">
        <f t="shared" si="757"/>
        <v>0</v>
      </c>
      <c r="KN178" s="48">
        <f t="shared" si="757"/>
        <v>0</v>
      </c>
      <c r="KO178" s="48">
        <f t="shared" si="757"/>
        <v>0</v>
      </c>
      <c r="KP178" s="48">
        <f t="shared" si="757"/>
        <v>0</v>
      </c>
      <c r="KQ178" s="48">
        <f t="shared" si="757"/>
        <v>0</v>
      </c>
      <c r="KR178" s="48">
        <f t="shared" si="757"/>
        <v>0</v>
      </c>
      <c r="KS178" s="48">
        <f t="shared" si="757"/>
        <v>0</v>
      </c>
      <c r="KT178" s="48">
        <f t="shared" si="757"/>
        <v>0</v>
      </c>
      <c r="KU178" s="48">
        <f t="shared" si="757"/>
        <v>0</v>
      </c>
      <c r="KV178" s="48">
        <f t="shared" si="757"/>
        <v>0</v>
      </c>
      <c r="KW178" s="48">
        <f t="shared" si="758"/>
        <v>0</v>
      </c>
      <c r="KX178" s="48">
        <f t="shared" si="758"/>
        <v>0</v>
      </c>
      <c r="KY178" s="48">
        <f t="shared" si="758"/>
        <v>0</v>
      </c>
      <c r="KZ178" s="48">
        <f t="shared" si="758"/>
        <v>0</v>
      </c>
      <c r="LA178" s="48">
        <f t="shared" si="758"/>
        <v>0</v>
      </c>
      <c r="LB178" s="48">
        <f t="shared" si="758"/>
        <v>0</v>
      </c>
      <c r="LC178" s="48">
        <f t="shared" si="758"/>
        <v>0</v>
      </c>
      <c r="LD178" s="48">
        <f t="shared" si="758"/>
        <v>0</v>
      </c>
      <c r="LE178" s="48">
        <f t="shared" si="758"/>
        <v>0</v>
      </c>
      <c r="LF178" s="48">
        <f t="shared" si="758"/>
        <v>0</v>
      </c>
      <c r="LG178" s="48">
        <f t="shared" si="759"/>
        <v>0</v>
      </c>
      <c r="LH178" s="48">
        <f t="shared" si="759"/>
        <v>0</v>
      </c>
      <c r="LI178" s="48">
        <f t="shared" si="759"/>
        <v>0</v>
      </c>
      <c r="LJ178" s="48">
        <f t="shared" si="759"/>
        <v>0</v>
      </c>
      <c r="LK178" s="48">
        <f t="shared" si="759"/>
        <v>0</v>
      </c>
      <c r="LL178" s="48">
        <f t="shared" si="759"/>
        <v>0</v>
      </c>
      <c r="LM178" s="48">
        <f t="shared" si="759"/>
        <v>0</v>
      </c>
      <c r="LN178" s="48">
        <f t="shared" si="759"/>
        <v>0</v>
      </c>
      <c r="LO178" s="48">
        <f t="shared" si="759"/>
        <v>0</v>
      </c>
      <c r="LP178" s="48">
        <f t="shared" si="759"/>
        <v>0</v>
      </c>
      <c r="LQ178" s="48">
        <f t="shared" si="760"/>
        <v>0</v>
      </c>
      <c r="LR178" s="48">
        <f t="shared" si="760"/>
        <v>0</v>
      </c>
      <c r="LS178" s="48">
        <f t="shared" si="760"/>
        <v>0</v>
      </c>
      <c r="LT178" s="48">
        <f t="shared" si="760"/>
        <v>0</v>
      </c>
      <c r="LU178" s="48">
        <f t="shared" si="760"/>
        <v>0</v>
      </c>
      <c r="LV178" s="48">
        <f t="shared" si="760"/>
        <v>0</v>
      </c>
      <c r="LW178" s="48">
        <f t="shared" si="760"/>
        <v>0</v>
      </c>
      <c r="LX178" s="48">
        <f t="shared" si="760"/>
        <v>0</v>
      </c>
      <c r="LY178" s="48">
        <f t="shared" si="760"/>
        <v>0</v>
      </c>
      <c r="LZ178" s="48">
        <f t="shared" si="760"/>
        <v>0</v>
      </c>
      <c r="MA178" s="48">
        <f t="shared" si="761"/>
        <v>0</v>
      </c>
      <c r="MB178" s="48">
        <f t="shared" si="761"/>
        <v>0</v>
      </c>
      <c r="MC178" s="48">
        <f t="shared" si="761"/>
        <v>0</v>
      </c>
      <c r="MD178" s="48">
        <f t="shared" si="761"/>
        <v>0</v>
      </c>
      <c r="ME178" s="48">
        <f t="shared" si="761"/>
        <v>0</v>
      </c>
      <c r="MF178" s="48">
        <f t="shared" si="761"/>
        <v>0</v>
      </c>
      <c r="MG178" s="48">
        <f t="shared" si="761"/>
        <v>0</v>
      </c>
      <c r="MH178" s="48">
        <f t="shared" si="761"/>
        <v>0</v>
      </c>
      <c r="MI178" s="48">
        <f t="shared" si="761"/>
        <v>0</v>
      </c>
      <c r="MJ178" s="48">
        <f t="shared" si="761"/>
        <v>0</v>
      </c>
      <c r="MK178" s="48">
        <f t="shared" si="762"/>
        <v>0</v>
      </c>
      <c r="ML178" s="48">
        <f t="shared" si="762"/>
        <v>0</v>
      </c>
      <c r="MM178" s="48">
        <f t="shared" si="762"/>
        <v>0</v>
      </c>
      <c r="MN178" s="48">
        <f t="shared" si="762"/>
        <v>0</v>
      </c>
      <c r="MO178" s="48">
        <f t="shared" si="762"/>
        <v>0</v>
      </c>
      <c r="MP178" s="48">
        <f t="shared" si="762"/>
        <v>0</v>
      </c>
      <c r="MQ178" s="48">
        <f t="shared" si="762"/>
        <v>0</v>
      </c>
      <c r="MR178" s="48">
        <f t="shared" si="762"/>
        <v>0</v>
      </c>
      <c r="MS178" s="48">
        <f t="shared" si="762"/>
        <v>0</v>
      </c>
      <c r="MT178" s="48">
        <f t="shared" si="762"/>
        <v>0</v>
      </c>
      <c r="MU178" s="48">
        <f t="shared" si="763"/>
        <v>0</v>
      </c>
      <c r="MV178" s="48">
        <f t="shared" si="763"/>
        <v>0</v>
      </c>
      <c r="MW178" s="48">
        <f t="shared" si="763"/>
        <v>0</v>
      </c>
      <c r="MX178" s="48">
        <f t="shared" si="763"/>
        <v>0</v>
      </c>
      <c r="MY178" s="48">
        <f t="shared" si="763"/>
        <v>0</v>
      </c>
      <c r="MZ178" s="48">
        <f t="shared" si="763"/>
        <v>0</v>
      </c>
      <c r="NA178" s="48">
        <f t="shared" si="763"/>
        <v>0</v>
      </c>
      <c r="NB178" s="48">
        <f t="shared" si="763"/>
        <v>0</v>
      </c>
      <c r="NC178" s="48">
        <f t="shared" si="763"/>
        <v>0</v>
      </c>
      <c r="ND178" s="48">
        <f t="shared" si="763"/>
        <v>0</v>
      </c>
      <c r="NE178" s="48">
        <f t="shared" si="764"/>
        <v>0</v>
      </c>
      <c r="NF178" s="48">
        <f t="shared" si="764"/>
        <v>0</v>
      </c>
      <c r="NG178" s="48">
        <f t="shared" si="764"/>
        <v>0</v>
      </c>
      <c r="NH178" s="48">
        <f t="shared" si="764"/>
        <v>0</v>
      </c>
      <c r="NI178" s="48">
        <f t="shared" si="764"/>
        <v>0</v>
      </c>
      <c r="NJ178" s="48">
        <f t="shared" si="764"/>
        <v>0</v>
      </c>
      <c r="NK178" s="48">
        <f t="shared" si="764"/>
        <v>0</v>
      </c>
      <c r="NL178" s="48">
        <f t="shared" si="764"/>
        <v>0</v>
      </c>
      <c r="NM178" s="48">
        <f t="shared" si="764"/>
        <v>0</v>
      </c>
      <c r="NN178" s="48">
        <f t="shared" si="764"/>
        <v>0</v>
      </c>
      <c r="NO178" s="48">
        <f t="shared" si="765"/>
        <v>0</v>
      </c>
      <c r="NP178" s="48">
        <f t="shared" si="765"/>
        <v>0</v>
      </c>
      <c r="NQ178" s="48">
        <f t="shared" si="765"/>
        <v>0</v>
      </c>
      <c r="NR178" s="48">
        <f t="shared" si="765"/>
        <v>0</v>
      </c>
      <c r="NS178" s="48">
        <f t="shared" si="765"/>
        <v>0</v>
      </c>
      <c r="NT178" s="48">
        <f t="shared" si="765"/>
        <v>0</v>
      </c>
      <c r="NU178" s="48">
        <f t="shared" si="765"/>
        <v>0</v>
      </c>
      <c r="NV178" s="48">
        <f t="shared" si="765"/>
        <v>0</v>
      </c>
      <c r="NW178" s="48">
        <f t="shared" si="765"/>
        <v>0</v>
      </c>
      <c r="NX178" s="48">
        <f t="shared" si="765"/>
        <v>0</v>
      </c>
      <c r="NY178" s="48">
        <f t="shared" si="766"/>
        <v>0</v>
      </c>
      <c r="NZ178" s="48">
        <f t="shared" si="766"/>
        <v>0</v>
      </c>
      <c r="OA178" s="48">
        <f t="shared" si="766"/>
        <v>0</v>
      </c>
      <c r="OB178" s="48">
        <f t="shared" si="766"/>
        <v>0</v>
      </c>
      <c r="OC178" s="48">
        <f t="shared" si="766"/>
        <v>0</v>
      </c>
      <c r="OD178" s="48">
        <f t="shared" si="766"/>
        <v>0</v>
      </c>
      <c r="OE178" s="48">
        <f t="shared" si="766"/>
        <v>0</v>
      </c>
      <c r="OF178" s="48">
        <f t="shared" si="766"/>
        <v>0</v>
      </c>
      <c r="OG178" s="48">
        <f t="shared" si="766"/>
        <v>0</v>
      </c>
      <c r="OH178" s="48">
        <f t="shared" si="766"/>
        <v>0</v>
      </c>
      <c r="OI178" s="48">
        <f t="shared" si="767"/>
        <v>0</v>
      </c>
      <c r="OJ178" s="48">
        <f t="shared" si="767"/>
        <v>0</v>
      </c>
      <c r="OK178" s="48">
        <f t="shared" si="767"/>
        <v>0</v>
      </c>
      <c r="OL178" s="48">
        <f t="shared" si="767"/>
        <v>0</v>
      </c>
      <c r="OM178" s="48">
        <f t="shared" si="767"/>
        <v>0</v>
      </c>
      <c r="ON178" s="48">
        <f t="shared" si="767"/>
        <v>4.4751983576649488E-5</v>
      </c>
      <c r="OO178" s="48">
        <f t="shared" si="767"/>
        <v>1.1151658490373781E-4</v>
      </c>
      <c r="OP178" s="48">
        <f t="shared" si="767"/>
        <v>2.5595687974807398E-4</v>
      </c>
      <c r="OQ178" s="48">
        <f t="shared" si="767"/>
        <v>5.8604981628922268E-4</v>
      </c>
      <c r="OR178" s="48">
        <f t="shared" si="767"/>
        <v>1.3658629589843377E-3</v>
      </c>
      <c r="OS178" s="48">
        <f t="shared" si="768"/>
        <v>3.2093238342923826E-3</v>
      </c>
      <c r="OT178" s="48">
        <f t="shared" si="768"/>
        <v>7.8504339864859992E-3</v>
      </c>
      <c r="OU178" s="48">
        <f t="shared" si="768"/>
        <v>1.2976985830460603E-2</v>
      </c>
      <c r="OV178" s="48">
        <f t="shared" si="768"/>
        <v>6.7154609757989992E-3</v>
      </c>
      <c r="OW178" s="48">
        <f t="shared" si="768"/>
        <v>0</v>
      </c>
      <c r="OX178" s="48">
        <f t="shared" si="768"/>
        <v>0</v>
      </c>
      <c r="OY178" s="48">
        <f t="shared" si="768"/>
        <v>0</v>
      </c>
      <c r="OZ178" s="48">
        <f t="shared" si="768"/>
        <v>0</v>
      </c>
      <c r="PA178" s="48">
        <f t="shared" si="768"/>
        <v>0</v>
      </c>
      <c r="PB178" s="48">
        <f t="shared" si="768"/>
        <v>0</v>
      </c>
      <c r="PC178" s="48">
        <f t="shared" si="769"/>
        <v>0</v>
      </c>
      <c r="PD178" s="48">
        <f t="shared" si="769"/>
        <v>0</v>
      </c>
      <c r="PE178" s="48">
        <f t="shared" si="769"/>
        <v>0</v>
      </c>
      <c r="PF178" s="48">
        <f t="shared" si="769"/>
        <v>0</v>
      </c>
      <c r="PG178" s="48">
        <f t="shared" si="769"/>
        <v>0</v>
      </c>
      <c r="PH178" s="48">
        <f t="shared" si="769"/>
        <v>0</v>
      </c>
      <c r="PI178" s="48">
        <f t="shared" si="769"/>
        <v>0</v>
      </c>
      <c r="PJ178" s="48">
        <f t="shared" si="769"/>
        <v>0</v>
      </c>
      <c r="PK178" s="48">
        <f t="shared" si="769"/>
        <v>0</v>
      </c>
      <c r="PL178" s="48">
        <f t="shared" si="769"/>
        <v>0</v>
      </c>
      <c r="PM178" s="48">
        <f t="shared" si="769"/>
        <v>0</v>
      </c>
      <c r="PN178" s="48">
        <f t="shared" si="769"/>
        <v>0</v>
      </c>
    </row>
    <row r="179" spans="1:430" x14ac:dyDescent="0.3">
      <c r="A179" s="67">
        <f>A178+Escenario1!$D$15</f>
        <v>265</v>
      </c>
      <c r="B179" s="20">
        <f>IF(HX56&lt;0,0,Escenario1!HX56)</f>
        <v>0</v>
      </c>
      <c r="C179" s="20">
        <f t="shared" si="558"/>
        <v>2.000625378686267E-2</v>
      </c>
      <c r="D179" s="20">
        <f t="shared" si="552"/>
        <v>0</v>
      </c>
      <c r="E179" s="20">
        <f>ROUND(IF($A179=0,0,$D179+E178-IF($A178=0,0,L178*($A179-$A178)*0.06)),4)</f>
        <v>0</v>
      </c>
      <c r="F179" s="11" cm="1">
        <f t="array" ref="F179">INDEX($A$71:$A$75,MATCH(E179,$B$71:$B$75,1))+(E179-INDEX($B$71:$B$75,MATCH(E179,$B$71:$B$75,1)))*(INDEX($A$71:$A$75,MATCH(E179,$B$71:$B$75,1)+IF(E179&gt;MAX($B$71:$B$75),0,1))-INDEX($A$71:$A$75,MATCH(E179,$B$71:$B$75,1)+IF(E179&gt;MAX($B$71:$B$75),1,0)))/(INDEX($B$71:$B$75,MATCH(E179,$B$71:$B$75,1)+IF(E179&gt;MAX($B$71:$B$75),0,1))-INDEX($B$71:$B$75,MATCH(E179,$B$71:$B$75,1)+IF(E179&gt;MAX($B$71:$B$75),-1,0)))</f>
        <v>0</v>
      </c>
      <c r="G179" s="59">
        <f t="shared" si="553"/>
        <v>0</v>
      </c>
      <c r="H179" s="59">
        <f t="shared" si="554"/>
        <v>0</v>
      </c>
      <c r="I179" s="59">
        <f t="shared" si="555"/>
        <v>0</v>
      </c>
      <c r="J179" s="20">
        <f t="shared" si="556"/>
        <v>0</v>
      </c>
      <c r="K179" s="20">
        <f>IF(OR($H$79&lt;=0,F179-$H$79&lt;=0),0,2/3*(0.602+0.0832*(F179-$H$79)/$H$79)*$I$79*SQRT(2*9.81)*(F179-$H$79+0.0012)^(3/2))*1000</f>
        <v>0</v>
      </c>
      <c r="L179" s="20">
        <f>IF((G179+H179+I179+K179)*($A180-$A179)*0.06&gt;E179,E179/($A180-$A179)/0.06,G179+H179+I179+K179)</f>
        <v>0</v>
      </c>
      <c r="M179" s="20">
        <f>IF(COUNT($A$126:$A179)&lt;MATCH($E$84,L$126:L$585,0),"",ROUND(L179,2))</f>
        <v>0</v>
      </c>
      <c r="N179" s="20">
        <f>IF($A179=0,0,$D179+N178-IF($A178=0,0,R178*($A179-$A178)*0.06))</f>
        <v>149.1175272190475</v>
      </c>
      <c r="O179" s="11" cm="1">
        <f t="array" ref="O179">INDEX($A$71:$A$75,MATCH(N179,$B$71:$B$75,1))+(N179-INDEX($B$71:$B$75,MATCH(N179,$B$71:$B$75,1)))*(INDEX($A$71:$A$75,MATCH(N179,$B$71:$B$75,1)+1)-INDEX($A$71:$A$75,MATCH(N179,$B$71:$B$75,1)))/(INDEX($B$71:$B$75,MATCH(N179,$B$71:$B$75,1)+1)-INDEX($B$71:$B$75,MATCH(N179,$B$71:$B$75,1)))</f>
        <v>1.491175272190475</v>
      </c>
      <c r="P179" s="20" cm="1">
        <f t="array" ref="P179">INDEX(Curva_vortex[Caudal (L/s)],MATCH(O179,Curva_vortex[Altura lamina de agua H (m)],1))+(O179-INDEX(Curva_vortex[Altura lamina de agua H (m)],MATCH(O179,Curva_vortex[Altura lamina de agua H (m)],1)))*(INDEX(Curva_vortex[Caudal (L/s)],MATCH(O179,Curva_vortex[Altura lamina de agua H (m)],1)+IF(O179&gt;MAX(Curva_vortex[Altura lamina de agua H (m)]),0,1))-INDEX(Curva_vortex[Caudal (L/s)],MATCH(O179,Curva_vortex[Altura lamina de agua H (m)],1)+IF(O179&gt;MAX(Curva_vortex[Altura lamina de agua H (m)]),-1,0)))/(INDEX(Curva_vortex[Altura lamina de agua H (m)],MATCH(O179,Curva_vortex[Altura lamina de agua H (m)],1)+IF(O179&gt;MAX(Curva_vortex[Altura lamina de agua H (m)]),0,1))-INDEX(Curva_vortex[Altura lamina de agua H (m)],MATCH(O179,Curva_vortex[Altura lamina de agua H (m)],1)+IF(O179&gt;MAX(Curva_vortex[Altura lamina de agua H (m)]),-1,0)))</f>
        <v>14.911752721904749</v>
      </c>
      <c r="Q179" s="20">
        <f t="shared" si="557"/>
        <v>0</v>
      </c>
      <c r="R179" s="20" cm="1">
        <f t="array" ref="R179">INDEX(Curva_vortex[Caudal (L/s)],MATCH(O179,Curva_vortex[Altura lamina de agua H (m)],1))+(O179-INDEX(Curva_vortex[Altura lamina de agua H (m)],MATCH(O179,Curva_vortex[Altura lamina de agua H (m)],1)))*(INDEX(Curva_vortex[Caudal (L/s)],MATCH(O179,Curva_vortex[Altura lamina de agua H (m)],1)+IF(O179&gt;MAX(Curva_vortex[Altura lamina de agua H (m)]),0,1))-INDEX(Curva_vortex[Caudal (L/s)],MATCH(O179,Curva_vortex[Altura lamina de agua H (m)],1)+IF(O179&gt;MAX(Curva_vortex[Altura lamina de agua H (m)]),-1,0)))/(INDEX(Curva_vortex[Altura lamina de agua H (m)],MATCH(O179,Curva_vortex[Altura lamina de agua H (m)],1)+IF(O179&gt;MAX(Curva_vortex[Altura lamina de agua H (m)]),0,1))-INDEX(Curva_vortex[Altura lamina de agua H (m)],MATCH(O179,Curva_vortex[Altura lamina de agua H (m)],1)+IF(O179&gt;MAX(Curva_vortex[Altura lamina de agua H (m)]),-1,0)))+Q179</f>
        <v>14.911752721904749</v>
      </c>
      <c r="S179" s="20">
        <f>IF(COUNT($A$126:$A179)&lt;MATCH($E$117,R$126:R$585,0),"",ROUND(R179,2))</f>
        <v>14.91</v>
      </c>
      <c r="W179" s="46">
        <v>176</v>
      </c>
      <c r="X179" s="49">
        <f t="shared" si="564"/>
        <v>880</v>
      </c>
      <c r="Y179" s="52" t="str">
        <f t="shared" si="686"/>
        <v/>
      </c>
      <c r="Z179" s="63">
        <f t="shared" si="687"/>
        <v>0</v>
      </c>
      <c r="AA179" s="50">
        <f t="shared" si="730"/>
        <v>0</v>
      </c>
      <c r="AB179" s="50">
        <v>0</v>
      </c>
      <c r="AC179" s="62">
        <f t="shared" si="691"/>
        <v>211.7758949671387</v>
      </c>
      <c r="AD179" s="53"/>
      <c r="AE179" s="46">
        <v>177</v>
      </c>
      <c r="AF179" s="51">
        <f t="shared" si="688"/>
        <v>0</v>
      </c>
      <c r="AG179" s="51">
        <f t="shared" si="732"/>
        <v>0</v>
      </c>
      <c r="AH179" s="51">
        <f t="shared" si="732"/>
        <v>0</v>
      </c>
      <c r="AI179" s="51">
        <f t="shared" si="732"/>
        <v>0</v>
      </c>
      <c r="AJ179" s="51">
        <f t="shared" si="732"/>
        <v>0</v>
      </c>
      <c r="AK179" s="51">
        <f t="shared" si="732"/>
        <v>0</v>
      </c>
      <c r="AL179" s="51">
        <f t="shared" si="732"/>
        <v>0</v>
      </c>
      <c r="AM179" s="51">
        <f t="shared" si="732"/>
        <v>0</v>
      </c>
      <c r="AN179" s="51">
        <f t="shared" si="732"/>
        <v>0</v>
      </c>
      <c r="AO179" s="51">
        <f t="shared" si="732"/>
        <v>0</v>
      </c>
      <c r="AP179" s="51">
        <f t="shared" si="732"/>
        <v>0</v>
      </c>
      <c r="AQ179" s="51">
        <f t="shared" si="733"/>
        <v>0</v>
      </c>
      <c r="AR179" s="51">
        <f t="shared" si="733"/>
        <v>0</v>
      </c>
      <c r="AS179" s="51">
        <f t="shared" si="733"/>
        <v>0</v>
      </c>
      <c r="AT179" s="51">
        <f t="shared" si="733"/>
        <v>0</v>
      </c>
      <c r="AU179" s="51">
        <f t="shared" si="733"/>
        <v>0</v>
      </c>
      <c r="AV179" s="51">
        <f t="shared" si="733"/>
        <v>0</v>
      </c>
      <c r="AW179" s="51">
        <f t="shared" si="733"/>
        <v>0</v>
      </c>
      <c r="AX179" s="51">
        <f t="shared" si="733"/>
        <v>0</v>
      </c>
      <c r="AY179" s="51">
        <f t="shared" si="733"/>
        <v>0</v>
      </c>
      <c r="AZ179" s="51">
        <f t="shared" si="733"/>
        <v>0</v>
      </c>
      <c r="BA179" s="51">
        <f t="shared" si="734"/>
        <v>0</v>
      </c>
      <c r="BB179" s="51">
        <f t="shared" si="734"/>
        <v>0</v>
      </c>
      <c r="BC179" s="51">
        <f t="shared" si="734"/>
        <v>0</v>
      </c>
      <c r="BD179" s="51">
        <f t="shared" si="734"/>
        <v>0</v>
      </c>
      <c r="BE179" s="51">
        <f t="shared" si="734"/>
        <v>0</v>
      </c>
      <c r="BF179" s="51">
        <f t="shared" si="734"/>
        <v>0</v>
      </c>
      <c r="BG179" s="51">
        <f t="shared" si="734"/>
        <v>0</v>
      </c>
      <c r="BH179" s="51">
        <f t="shared" si="734"/>
        <v>0</v>
      </c>
      <c r="BI179" s="51">
        <f t="shared" si="734"/>
        <v>0</v>
      </c>
      <c r="BJ179" s="51">
        <f t="shared" si="734"/>
        <v>0</v>
      </c>
      <c r="BK179" s="51">
        <f t="shared" si="735"/>
        <v>0</v>
      </c>
      <c r="BL179" s="51">
        <f t="shared" si="735"/>
        <v>0</v>
      </c>
      <c r="BM179" s="51">
        <f t="shared" si="735"/>
        <v>0</v>
      </c>
      <c r="BN179" s="51">
        <f t="shared" si="735"/>
        <v>0</v>
      </c>
      <c r="BO179" s="51">
        <f t="shared" si="735"/>
        <v>0</v>
      </c>
      <c r="BP179" s="51">
        <f t="shared" si="735"/>
        <v>0</v>
      </c>
      <c r="BQ179" s="51">
        <f t="shared" si="735"/>
        <v>0</v>
      </c>
      <c r="BR179" s="51">
        <f t="shared" si="735"/>
        <v>0</v>
      </c>
      <c r="BS179" s="51">
        <f t="shared" si="735"/>
        <v>0</v>
      </c>
      <c r="BT179" s="51">
        <f t="shared" si="735"/>
        <v>0</v>
      </c>
      <c r="BU179" s="51">
        <f t="shared" si="736"/>
        <v>0</v>
      </c>
      <c r="BV179" s="51">
        <f t="shared" si="736"/>
        <v>0</v>
      </c>
      <c r="BW179" s="51">
        <f t="shared" si="736"/>
        <v>0</v>
      </c>
      <c r="BX179" s="51">
        <f t="shared" si="736"/>
        <v>0</v>
      </c>
      <c r="BY179" s="51">
        <f t="shared" si="736"/>
        <v>0</v>
      </c>
      <c r="BZ179" s="51">
        <f t="shared" si="736"/>
        <v>0</v>
      </c>
      <c r="CA179" s="51">
        <f t="shared" si="736"/>
        <v>0</v>
      </c>
      <c r="CB179" s="51">
        <f t="shared" si="736"/>
        <v>0</v>
      </c>
      <c r="CC179" s="51">
        <f t="shared" si="736"/>
        <v>0</v>
      </c>
      <c r="CD179" s="51">
        <f t="shared" si="736"/>
        <v>0</v>
      </c>
      <c r="CE179" s="51">
        <f t="shared" si="737"/>
        <v>0</v>
      </c>
      <c r="CF179" s="51">
        <f t="shared" si="737"/>
        <v>0</v>
      </c>
      <c r="CG179" s="51">
        <f t="shared" si="737"/>
        <v>0</v>
      </c>
      <c r="CH179" s="51">
        <f t="shared" si="737"/>
        <v>0</v>
      </c>
      <c r="CI179" s="51">
        <f t="shared" si="737"/>
        <v>0</v>
      </c>
      <c r="CJ179" s="51">
        <f t="shared" si="737"/>
        <v>0</v>
      </c>
      <c r="CK179" s="51">
        <f t="shared" si="737"/>
        <v>0</v>
      </c>
      <c r="CL179" s="51">
        <f t="shared" si="737"/>
        <v>0</v>
      </c>
      <c r="CM179" s="51">
        <f t="shared" si="737"/>
        <v>0</v>
      </c>
      <c r="CN179" s="51">
        <f t="shared" si="737"/>
        <v>0</v>
      </c>
      <c r="CO179" s="51">
        <f t="shared" si="738"/>
        <v>0</v>
      </c>
      <c r="CP179" s="51">
        <f t="shared" si="738"/>
        <v>0</v>
      </c>
      <c r="CQ179" s="51">
        <f t="shared" si="738"/>
        <v>0</v>
      </c>
      <c r="CR179" s="51">
        <f t="shared" si="738"/>
        <v>0</v>
      </c>
      <c r="CS179" s="51">
        <f t="shared" si="738"/>
        <v>0</v>
      </c>
      <c r="CT179" s="51">
        <f t="shared" si="738"/>
        <v>0</v>
      </c>
      <c r="CU179" s="51">
        <f t="shared" si="738"/>
        <v>0</v>
      </c>
      <c r="CV179" s="51">
        <f t="shared" si="738"/>
        <v>0</v>
      </c>
      <c r="CW179" s="51">
        <f t="shared" si="738"/>
        <v>0</v>
      </c>
      <c r="CX179" s="51">
        <f t="shared" si="738"/>
        <v>0</v>
      </c>
      <c r="CY179" s="51">
        <f t="shared" si="739"/>
        <v>0</v>
      </c>
      <c r="CZ179" s="51">
        <f t="shared" si="739"/>
        <v>0</v>
      </c>
      <c r="DA179" s="51">
        <f t="shared" si="739"/>
        <v>0</v>
      </c>
      <c r="DB179" s="51">
        <f t="shared" si="739"/>
        <v>0</v>
      </c>
      <c r="DC179" s="51">
        <f t="shared" si="739"/>
        <v>0</v>
      </c>
      <c r="DD179" s="51">
        <f t="shared" si="739"/>
        <v>0</v>
      </c>
      <c r="DE179" s="51">
        <f t="shared" si="739"/>
        <v>0</v>
      </c>
      <c r="DF179" s="51">
        <f t="shared" si="739"/>
        <v>0</v>
      </c>
      <c r="DG179" s="51">
        <f t="shared" si="739"/>
        <v>0</v>
      </c>
      <c r="DH179" s="51">
        <f t="shared" si="739"/>
        <v>0</v>
      </c>
      <c r="DI179" s="51">
        <f t="shared" si="740"/>
        <v>0</v>
      </c>
      <c r="DJ179" s="51">
        <f t="shared" si="740"/>
        <v>0</v>
      </c>
      <c r="DK179" s="51">
        <f t="shared" si="740"/>
        <v>0</v>
      </c>
      <c r="DL179" s="51">
        <f t="shared" si="740"/>
        <v>0</v>
      </c>
      <c r="DM179" s="51">
        <f t="shared" si="740"/>
        <v>0</v>
      </c>
      <c r="DN179" s="51">
        <f t="shared" si="740"/>
        <v>0</v>
      </c>
      <c r="DO179" s="51">
        <f t="shared" si="740"/>
        <v>0</v>
      </c>
      <c r="DP179" s="51">
        <f t="shared" si="740"/>
        <v>0</v>
      </c>
      <c r="DQ179" s="51">
        <f t="shared" si="740"/>
        <v>0</v>
      </c>
      <c r="DR179" s="51">
        <f t="shared" si="740"/>
        <v>0</v>
      </c>
      <c r="DS179" s="51">
        <f t="shared" si="741"/>
        <v>0</v>
      </c>
      <c r="DT179" s="51">
        <f t="shared" si="741"/>
        <v>0</v>
      </c>
      <c r="DU179" s="51">
        <f t="shared" si="741"/>
        <v>0</v>
      </c>
      <c r="DV179" s="51">
        <f t="shared" si="741"/>
        <v>0</v>
      </c>
      <c r="DW179" s="51">
        <f t="shared" si="741"/>
        <v>0</v>
      </c>
      <c r="DX179" s="51">
        <f t="shared" si="741"/>
        <v>0</v>
      </c>
      <c r="DY179" s="51">
        <f t="shared" si="741"/>
        <v>0</v>
      </c>
      <c r="DZ179" s="51">
        <f t="shared" si="741"/>
        <v>0</v>
      </c>
      <c r="EA179" s="51">
        <f t="shared" si="741"/>
        <v>0</v>
      </c>
      <c r="EB179" s="51">
        <f t="shared" si="741"/>
        <v>0</v>
      </c>
      <c r="EC179" s="51">
        <f t="shared" si="742"/>
        <v>0</v>
      </c>
      <c r="ED179" s="51">
        <f t="shared" si="742"/>
        <v>0</v>
      </c>
      <c r="EE179" s="51">
        <f t="shared" si="742"/>
        <v>0</v>
      </c>
      <c r="EF179" s="51">
        <f t="shared" si="742"/>
        <v>0</v>
      </c>
      <c r="EG179" s="51">
        <f t="shared" si="742"/>
        <v>0</v>
      </c>
      <c r="EH179" s="51">
        <f t="shared" si="742"/>
        <v>0</v>
      </c>
      <c r="EI179" s="51">
        <f t="shared" si="742"/>
        <v>0</v>
      </c>
      <c r="EJ179" s="51">
        <f t="shared" si="742"/>
        <v>0</v>
      </c>
      <c r="EK179" s="51">
        <f t="shared" si="742"/>
        <v>0</v>
      </c>
      <c r="EL179" s="51">
        <f t="shared" si="742"/>
        <v>0</v>
      </c>
      <c r="EM179" s="51">
        <f t="shared" si="743"/>
        <v>0</v>
      </c>
      <c r="EN179" s="51">
        <f t="shared" si="743"/>
        <v>0</v>
      </c>
      <c r="EO179" s="51">
        <f t="shared" si="743"/>
        <v>0</v>
      </c>
      <c r="EP179" s="51">
        <f t="shared" si="743"/>
        <v>0</v>
      </c>
      <c r="EQ179" s="51">
        <f t="shared" si="743"/>
        <v>0</v>
      </c>
      <c r="ER179" s="51">
        <f t="shared" si="743"/>
        <v>0</v>
      </c>
      <c r="ES179" s="51">
        <f t="shared" si="743"/>
        <v>0</v>
      </c>
      <c r="ET179" s="51">
        <f t="shared" si="743"/>
        <v>0</v>
      </c>
      <c r="EU179" s="51">
        <f t="shared" si="743"/>
        <v>0</v>
      </c>
      <c r="EV179" s="51">
        <f t="shared" si="743"/>
        <v>0</v>
      </c>
      <c r="EW179" s="51">
        <f t="shared" si="744"/>
        <v>0</v>
      </c>
      <c r="EX179" s="51">
        <f t="shared" si="744"/>
        <v>0</v>
      </c>
      <c r="EY179" s="51">
        <f t="shared" si="744"/>
        <v>0</v>
      </c>
      <c r="EZ179" s="51">
        <f t="shared" si="744"/>
        <v>0</v>
      </c>
      <c r="FA179" s="51">
        <f t="shared" si="744"/>
        <v>0</v>
      </c>
      <c r="FB179" s="51">
        <f t="shared" si="744"/>
        <v>0</v>
      </c>
      <c r="FC179" s="51">
        <f t="shared" si="744"/>
        <v>0</v>
      </c>
      <c r="FD179" s="51">
        <f t="shared" si="744"/>
        <v>0</v>
      </c>
      <c r="FE179" s="51">
        <f t="shared" si="744"/>
        <v>0</v>
      </c>
      <c r="FF179" s="51">
        <f t="shared" si="744"/>
        <v>0</v>
      </c>
      <c r="FG179" s="51">
        <f t="shared" si="745"/>
        <v>0</v>
      </c>
      <c r="FH179" s="51">
        <f t="shared" si="745"/>
        <v>0</v>
      </c>
      <c r="FI179" s="51">
        <f t="shared" si="745"/>
        <v>0</v>
      </c>
      <c r="FJ179" s="51">
        <f t="shared" si="745"/>
        <v>0</v>
      </c>
      <c r="FK179" s="51">
        <f t="shared" si="745"/>
        <v>0</v>
      </c>
      <c r="FL179" s="51">
        <f t="shared" si="745"/>
        <v>0</v>
      </c>
      <c r="FM179" s="51">
        <f t="shared" si="745"/>
        <v>0</v>
      </c>
      <c r="FN179" s="51">
        <f t="shared" si="745"/>
        <v>0</v>
      </c>
      <c r="FO179" s="51">
        <f t="shared" si="745"/>
        <v>0</v>
      </c>
      <c r="FP179" s="51">
        <f t="shared" si="745"/>
        <v>0</v>
      </c>
      <c r="FQ179" s="51">
        <f t="shared" si="746"/>
        <v>0</v>
      </c>
      <c r="FR179" s="51">
        <f t="shared" si="746"/>
        <v>0</v>
      </c>
      <c r="FS179" s="51">
        <f t="shared" si="746"/>
        <v>0</v>
      </c>
      <c r="FT179" s="51">
        <f t="shared" si="746"/>
        <v>0</v>
      </c>
      <c r="FU179" s="51">
        <f t="shared" si="746"/>
        <v>0</v>
      </c>
      <c r="FV179" s="51">
        <f t="shared" si="746"/>
        <v>0</v>
      </c>
      <c r="FW179" s="51">
        <f t="shared" si="746"/>
        <v>0</v>
      </c>
      <c r="FX179" s="51">
        <f t="shared" si="746"/>
        <v>0</v>
      </c>
      <c r="FY179" s="51">
        <f t="shared" si="746"/>
        <v>0</v>
      </c>
      <c r="FZ179" s="51">
        <f t="shared" si="746"/>
        <v>0</v>
      </c>
      <c r="GA179" s="51">
        <f t="shared" si="747"/>
        <v>0</v>
      </c>
      <c r="GB179" s="51">
        <f t="shared" si="747"/>
        <v>0</v>
      </c>
      <c r="GC179" s="51">
        <f t="shared" si="747"/>
        <v>0</v>
      </c>
      <c r="GD179" s="51">
        <f t="shared" si="747"/>
        <v>0</v>
      </c>
      <c r="GE179" s="51">
        <f t="shared" si="747"/>
        <v>0</v>
      </c>
      <c r="GF179" s="51">
        <f t="shared" si="747"/>
        <v>1.4372901692793086E-5</v>
      </c>
      <c r="GG179" s="51">
        <f t="shared" si="747"/>
        <v>2.7857067307628778E-5</v>
      </c>
      <c r="GH179" s="51">
        <f t="shared" si="747"/>
        <v>4.1075027703360157E-5</v>
      </c>
      <c r="GI179" s="51">
        <f t="shared" si="747"/>
        <v>5.9699549011322866E-5</v>
      </c>
      <c r="GJ179" s="51">
        <f t="shared" si="747"/>
        <v>8.7540741517313391E-5</v>
      </c>
      <c r="GK179" s="51">
        <f t="shared" si="748"/>
        <v>1.2837388479443857E-4</v>
      </c>
      <c r="GL179" s="51">
        <f t="shared" si="748"/>
        <v>1.8776725283595457E-4</v>
      </c>
      <c r="GM179" s="51">
        <f t="shared" si="748"/>
        <v>2.7490993918839258E-4</v>
      </c>
      <c r="GN179" s="51">
        <f t="shared" si="748"/>
        <v>4.0443968208431289E-4</v>
      </c>
      <c r="GO179" s="51">
        <f t="shared" si="748"/>
        <v>5.9827068957529241E-4</v>
      </c>
      <c r="GP179" s="51">
        <f t="shared" si="748"/>
        <v>8.8742146466493359E-4</v>
      </c>
      <c r="GQ179" s="51">
        <f t="shared" si="748"/>
        <v>1.3138426304416823E-3</v>
      </c>
      <c r="GR179" s="51">
        <f t="shared" si="748"/>
        <v>1.9322447552118155E-3</v>
      </c>
      <c r="GS179" s="51">
        <f t="shared" si="748"/>
        <v>2.9578823769679957E-3</v>
      </c>
      <c r="GT179" s="51">
        <f t="shared" si="748"/>
        <v>4.3725776573519236E-3</v>
      </c>
      <c r="GU179" s="51">
        <f t="shared" si="749"/>
        <v>5.6037913669719245E-3</v>
      </c>
      <c r="GV179" s="51">
        <f t="shared" si="749"/>
        <v>6.0067150249743864E-3</v>
      </c>
      <c r="GW179" s="51">
        <f t="shared" si="749"/>
        <v>5.0334268353983951E-3</v>
      </c>
      <c r="GX179" s="51">
        <f t="shared" si="749"/>
        <v>2.648818732339102E-3</v>
      </c>
      <c r="GY179" s="51">
        <f t="shared" si="749"/>
        <v>7.6072713075802073E-4</v>
      </c>
      <c r="GZ179" s="51">
        <f t="shared" si="749"/>
        <v>0</v>
      </c>
      <c r="HA179" s="51">
        <f t="shared" si="749"/>
        <v>0</v>
      </c>
      <c r="HB179" s="51">
        <f t="shared" si="749"/>
        <v>0</v>
      </c>
      <c r="HC179" s="51">
        <f t="shared" si="749"/>
        <v>0</v>
      </c>
      <c r="HD179" s="51">
        <f t="shared" si="749"/>
        <v>0</v>
      </c>
      <c r="HE179" s="51">
        <f t="shared" si="750"/>
        <v>0</v>
      </c>
      <c r="HF179" s="51">
        <f t="shared" si="750"/>
        <v>0</v>
      </c>
      <c r="HG179" s="51">
        <f t="shared" si="750"/>
        <v>0</v>
      </c>
      <c r="HH179" s="51">
        <f t="shared" si="750"/>
        <v>0</v>
      </c>
      <c r="HI179" s="51">
        <f t="shared" si="750"/>
        <v>0</v>
      </c>
      <c r="HJ179" s="51">
        <f t="shared" si="750"/>
        <v>0</v>
      </c>
      <c r="HK179" s="51">
        <f t="shared" si="750"/>
        <v>0</v>
      </c>
      <c r="HL179" s="51">
        <f t="shared" si="750"/>
        <v>0</v>
      </c>
      <c r="HM179" s="51">
        <f t="shared" si="750"/>
        <v>0</v>
      </c>
      <c r="HN179" s="51">
        <f t="shared" si="750"/>
        <v>0</v>
      </c>
      <c r="HO179" s="51">
        <f t="shared" si="750"/>
        <v>0</v>
      </c>
      <c r="HP179" s="51">
        <f t="shared" si="750"/>
        <v>0</v>
      </c>
      <c r="HR179" s="46">
        <v>176</v>
      </c>
      <c r="HS179" s="49">
        <f t="shared" si="566"/>
        <v>880</v>
      </c>
      <c r="HT179" s="52" t="str">
        <f t="shared" si="567"/>
        <v/>
      </c>
      <c r="HU179" s="63">
        <f t="shared" si="568"/>
        <v>0</v>
      </c>
      <c r="HV179" s="50">
        <f t="shared" si="731"/>
        <v>0</v>
      </c>
      <c r="HW179" s="50" t="str">
        <f t="shared" si="689"/>
        <v>14:40</v>
      </c>
      <c r="HX179" s="50">
        <v>0</v>
      </c>
      <c r="HY179" s="62">
        <f>HY178+HX179*Escenario1!$D$15*0.06</f>
        <v>468.72665229745769</v>
      </c>
      <c r="HZ179" s="50">
        <f t="shared" si="569"/>
        <v>0</v>
      </c>
      <c r="IA179" s="64">
        <f>IA178+HZ179*Escenario1!$D$15*0.06</f>
        <v>258.16395932323189</v>
      </c>
      <c r="IB179" s="54"/>
      <c r="IC179" s="47">
        <v>177</v>
      </c>
      <c r="ID179" s="48">
        <f t="shared" si="690"/>
        <v>0</v>
      </c>
      <c r="IE179" s="48">
        <f t="shared" si="751"/>
        <v>0</v>
      </c>
      <c r="IF179" s="48">
        <f t="shared" si="751"/>
        <v>0</v>
      </c>
      <c r="IG179" s="48">
        <f t="shared" si="751"/>
        <v>0</v>
      </c>
      <c r="IH179" s="48">
        <f t="shared" si="751"/>
        <v>0</v>
      </c>
      <c r="II179" s="48">
        <f t="shared" si="751"/>
        <v>0</v>
      </c>
      <c r="IJ179" s="48">
        <f t="shared" si="751"/>
        <v>0</v>
      </c>
      <c r="IK179" s="48">
        <f t="shared" si="751"/>
        <v>0</v>
      </c>
      <c r="IL179" s="48">
        <f t="shared" si="751"/>
        <v>0</v>
      </c>
      <c r="IM179" s="48">
        <f t="shared" si="751"/>
        <v>0</v>
      </c>
      <c r="IN179" s="48">
        <f t="shared" si="751"/>
        <v>0</v>
      </c>
      <c r="IO179" s="48">
        <f t="shared" si="752"/>
        <v>0</v>
      </c>
      <c r="IP179" s="48">
        <f t="shared" si="752"/>
        <v>0</v>
      </c>
      <c r="IQ179" s="48">
        <f t="shared" si="752"/>
        <v>0</v>
      </c>
      <c r="IR179" s="48">
        <f t="shared" si="752"/>
        <v>0</v>
      </c>
      <c r="IS179" s="48">
        <f t="shared" si="752"/>
        <v>0</v>
      </c>
      <c r="IT179" s="48">
        <f t="shared" si="752"/>
        <v>0</v>
      </c>
      <c r="IU179" s="48">
        <f t="shared" si="752"/>
        <v>0</v>
      </c>
      <c r="IV179" s="48">
        <f t="shared" si="752"/>
        <v>0</v>
      </c>
      <c r="IW179" s="48">
        <f t="shared" si="752"/>
        <v>0</v>
      </c>
      <c r="IX179" s="48">
        <f t="shared" si="752"/>
        <v>0</v>
      </c>
      <c r="IY179" s="48">
        <f t="shared" si="753"/>
        <v>0</v>
      </c>
      <c r="IZ179" s="48">
        <f t="shared" si="753"/>
        <v>0</v>
      </c>
      <c r="JA179" s="48">
        <f t="shared" si="753"/>
        <v>0</v>
      </c>
      <c r="JB179" s="48">
        <f t="shared" si="753"/>
        <v>0</v>
      </c>
      <c r="JC179" s="48">
        <f t="shared" si="753"/>
        <v>0</v>
      </c>
      <c r="JD179" s="48">
        <f t="shared" si="753"/>
        <v>0</v>
      </c>
      <c r="JE179" s="48">
        <f t="shared" si="753"/>
        <v>0</v>
      </c>
      <c r="JF179" s="48">
        <f t="shared" si="753"/>
        <v>0</v>
      </c>
      <c r="JG179" s="48">
        <f t="shared" si="753"/>
        <v>0</v>
      </c>
      <c r="JH179" s="48">
        <f t="shared" si="753"/>
        <v>0</v>
      </c>
      <c r="JI179" s="48">
        <f t="shared" si="754"/>
        <v>0</v>
      </c>
      <c r="JJ179" s="48">
        <f t="shared" si="754"/>
        <v>0</v>
      </c>
      <c r="JK179" s="48">
        <f t="shared" si="754"/>
        <v>0</v>
      </c>
      <c r="JL179" s="48">
        <f t="shared" si="754"/>
        <v>0</v>
      </c>
      <c r="JM179" s="48">
        <f t="shared" si="754"/>
        <v>0</v>
      </c>
      <c r="JN179" s="48">
        <f t="shared" si="754"/>
        <v>0</v>
      </c>
      <c r="JO179" s="48">
        <f t="shared" si="754"/>
        <v>0</v>
      </c>
      <c r="JP179" s="48">
        <f t="shared" si="754"/>
        <v>0</v>
      </c>
      <c r="JQ179" s="48">
        <f t="shared" si="754"/>
        <v>0</v>
      </c>
      <c r="JR179" s="48">
        <f t="shared" si="754"/>
        <v>0</v>
      </c>
      <c r="JS179" s="48">
        <f t="shared" si="755"/>
        <v>0</v>
      </c>
      <c r="JT179" s="48">
        <f t="shared" si="755"/>
        <v>0</v>
      </c>
      <c r="JU179" s="48">
        <f t="shared" si="755"/>
        <v>0</v>
      </c>
      <c r="JV179" s="48">
        <f t="shared" si="755"/>
        <v>0</v>
      </c>
      <c r="JW179" s="48">
        <f t="shared" si="755"/>
        <v>0</v>
      </c>
      <c r="JX179" s="48">
        <f t="shared" si="755"/>
        <v>0</v>
      </c>
      <c r="JY179" s="48">
        <f t="shared" si="755"/>
        <v>0</v>
      </c>
      <c r="JZ179" s="48">
        <f t="shared" si="755"/>
        <v>0</v>
      </c>
      <c r="KA179" s="48">
        <f t="shared" si="755"/>
        <v>0</v>
      </c>
      <c r="KB179" s="48">
        <f t="shared" si="755"/>
        <v>0</v>
      </c>
      <c r="KC179" s="48">
        <f t="shared" si="756"/>
        <v>0</v>
      </c>
      <c r="KD179" s="48">
        <f t="shared" si="756"/>
        <v>0</v>
      </c>
      <c r="KE179" s="48">
        <f t="shared" si="756"/>
        <v>0</v>
      </c>
      <c r="KF179" s="48">
        <f t="shared" si="756"/>
        <v>0</v>
      </c>
      <c r="KG179" s="48">
        <f t="shared" si="756"/>
        <v>0</v>
      </c>
      <c r="KH179" s="48">
        <f t="shared" si="756"/>
        <v>0</v>
      </c>
      <c r="KI179" s="48">
        <f t="shared" si="756"/>
        <v>0</v>
      </c>
      <c r="KJ179" s="48">
        <f t="shared" si="756"/>
        <v>0</v>
      </c>
      <c r="KK179" s="48">
        <f t="shared" si="756"/>
        <v>0</v>
      </c>
      <c r="KL179" s="48">
        <f t="shared" si="756"/>
        <v>0</v>
      </c>
      <c r="KM179" s="48">
        <f t="shared" si="757"/>
        <v>0</v>
      </c>
      <c r="KN179" s="48">
        <f t="shared" si="757"/>
        <v>0</v>
      </c>
      <c r="KO179" s="48">
        <f t="shared" si="757"/>
        <v>0</v>
      </c>
      <c r="KP179" s="48">
        <f t="shared" si="757"/>
        <v>0</v>
      </c>
      <c r="KQ179" s="48">
        <f t="shared" si="757"/>
        <v>0</v>
      </c>
      <c r="KR179" s="48">
        <f t="shared" si="757"/>
        <v>0</v>
      </c>
      <c r="KS179" s="48">
        <f t="shared" si="757"/>
        <v>0</v>
      </c>
      <c r="KT179" s="48">
        <f t="shared" si="757"/>
        <v>0</v>
      </c>
      <c r="KU179" s="48">
        <f t="shared" si="757"/>
        <v>0</v>
      </c>
      <c r="KV179" s="48">
        <f t="shared" si="757"/>
        <v>0</v>
      </c>
      <c r="KW179" s="48">
        <f t="shared" si="758"/>
        <v>0</v>
      </c>
      <c r="KX179" s="48">
        <f t="shared" si="758"/>
        <v>0</v>
      </c>
      <c r="KY179" s="48">
        <f t="shared" si="758"/>
        <v>0</v>
      </c>
      <c r="KZ179" s="48">
        <f t="shared" si="758"/>
        <v>0</v>
      </c>
      <c r="LA179" s="48">
        <f t="shared" si="758"/>
        <v>0</v>
      </c>
      <c r="LB179" s="48">
        <f t="shared" si="758"/>
        <v>0</v>
      </c>
      <c r="LC179" s="48">
        <f t="shared" si="758"/>
        <v>0</v>
      </c>
      <c r="LD179" s="48">
        <f t="shared" si="758"/>
        <v>0</v>
      </c>
      <c r="LE179" s="48">
        <f t="shared" si="758"/>
        <v>0</v>
      </c>
      <c r="LF179" s="48">
        <f t="shared" si="758"/>
        <v>0</v>
      </c>
      <c r="LG179" s="48">
        <f t="shared" si="759"/>
        <v>0</v>
      </c>
      <c r="LH179" s="48">
        <f t="shared" si="759"/>
        <v>0</v>
      </c>
      <c r="LI179" s="48">
        <f t="shared" si="759"/>
        <v>0</v>
      </c>
      <c r="LJ179" s="48">
        <f t="shared" si="759"/>
        <v>0</v>
      </c>
      <c r="LK179" s="48">
        <f t="shared" si="759"/>
        <v>0</v>
      </c>
      <c r="LL179" s="48">
        <f t="shared" si="759"/>
        <v>0</v>
      </c>
      <c r="LM179" s="48">
        <f t="shared" si="759"/>
        <v>0</v>
      </c>
      <c r="LN179" s="48">
        <f t="shared" si="759"/>
        <v>0</v>
      </c>
      <c r="LO179" s="48">
        <f t="shared" si="759"/>
        <v>0</v>
      </c>
      <c r="LP179" s="48">
        <f t="shared" si="759"/>
        <v>0</v>
      </c>
      <c r="LQ179" s="48">
        <f t="shared" si="760"/>
        <v>0</v>
      </c>
      <c r="LR179" s="48">
        <f t="shared" si="760"/>
        <v>0</v>
      </c>
      <c r="LS179" s="48">
        <f t="shared" si="760"/>
        <v>0</v>
      </c>
      <c r="LT179" s="48">
        <f t="shared" si="760"/>
        <v>0</v>
      </c>
      <c r="LU179" s="48">
        <f t="shared" si="760"/>
        <v>0</v>
      </c>
      <c r="LV179" s="48">
        <f t="shared" si="760"/>
        <v>0</v>
      </c>
      <c r="LW179" s="48">
        <f t="shared" si="760"/>
        <v>0</v>
      </c>
      <c r="LX179" s="48">
        <f t="shared" si="760"/>
        <v>0</v>
      </c>
      <c r="LY179" s="48">
        <f t="shared" si="760"/>
        <v>0</v>
      </c>
      <c r="LZ179" s="48">
        <f t="shared" si="760"/>
        <v>0</v>
      </c>
      <c r="MA179" s="48">
        <f t="shared" si="761"/>
        <v>0</v>
      </c>
      <c r="MB179" s="48">
        <f t="shared" si="761"/>
        <v>0</v>
      </c>
      <c r="MC179" s="48">
        <f t="shared" si="761"/>
        <v>0</v>
      </c>
      <c r="MD179" s="48">
        <f t="shared" si="761"/>
        <v>0</v>
      </c>
      <c r="ME179" s="48">
        <f t="shared" si="761"/>
        <v>0</v>
      </c>
      <c r="MF179" s="48">
        <f t="shared" si="761"/>
        <v>0</v>
      </c>
      <c r="MG179" s="48">
        <f t="shared" si="761"/>
        <v>0</v>
      </c>
      <c r="MH179" s="48">
        <f t="shared" si="761"/>
        <v>0</v>
      </c>
      <c r="MI179" s="48">
        <f t="shared" si="761"/>
        <v>0</v>
      </c>
      <c r="MJ179" s="48">
        <f t="shared" si="761"/>
        <v>0</v>
      </c>
      <c r="MK179" s="48">
        <f t="shared" si="762"/>
        <v>0</v>
      </c>
      <c r="ML179" s="48">
        <f t="shared" si="762"/>
        <v>0</v>
      </c>
      <c r="MM179" s="48">
        <f t="shared" si="762"/>
        <v>0</v>
      </c>
      <c r="MN179" s="48">
        <f t="shared" si="762"/>
        <v>0</v>
      </c>
      <c r="MO179" s="48">
        <f t="shared" si="762"/>
        <v>0</v>
      </c>
      <c r="MP179" s="48">
        <f t="shared" si="762"/>
        <v>0</v>
      </c>
      <c r="MQ179" s="48">
        <f t="shared" si="762"/>
        <v>0</v>
      </c>
      <c r="MR179" s="48">
        <f t="shared" si="762"/>
        <v>0</v>
      </c>
      <c r="MS179" s="48">
        <f t="shared" si="762"/>
        <v>0</v>
      </c>
      <c r="MT179" s="48">
        <f t="shared" si="762"/>
        <v>0</v>
      </c>
      <c r="MU179" s="48">
        <f t="shared" si="763"/>
        <v>0</v>
      </c>
      <c r="MV179" s="48">
        <f t="shared" si="763"/>
        <v>0</v>
      </c>
      <c r="MW179" s="48">
        <f t="shared" si="763"/>
        <v>0</v>
      </c>
      <c r="MX179" s="48">
        <f t="shared" si="763"/>
        <v>0</v>
      </c>
      <c r="MY179" s="48">
        <f t="shared" si="763"/>
        <v>0</v>
      </c>
      <c r="MZ179" s="48">
        <f t="shared" si="763"/>
        <v>0</v>
      </c>
      <c r="NA179" s="48">
        <f t="shared" si="763"/>
        <v>0</v>
      </c>
      <c r="NB179" s="48">
        <f t="shared" si="763"/>
        <v>0</v>
      </c>
      <c r="NC179" s="48">
        <f t="shared" si="763"/>
        <v>0</v>
      </c>
      <c r="ND179" s="48">
        <f t="shared" si="763"/>
        <v>0</v>
      </c>
      <c r="NE179" s="48">
        <f t="shared" si="764"/>
        <v>0</v>
      </c>
      <c r="NF179" s="48">
        <f t="shared" si="764"/>
        <v>0</v>
      </c>
      <c r="NG179" s="48">
        <f t="shared" si="764"/>
        <v>0</v>
      </c>
      <c r="NH179" s="48">
        <f t="shared" si="764"/>
        <v>0</v>
      </c>
      <c r="NI179" s="48">
        <f t="shared" si="764"/>
        <v>0</v>
      </c>
      <c r="NJ179" s="48">
        <f t="shared" si="764"/>
        <v>0</v>
      </c>
      <c r="NK179" s="48">
        <f t="shared" si="764"/>
        <v>0</v>
      </c>
      <c r="NL179" s="48">
        <f t="shared" si="764"/>
        <v>0</v>
      </c>
      <c r="NM179" s="48">
        <f t="shared" si="764"/>
        <v>0</v>
      </c>
      <c r="NN179" s="48">
        <f t="shared" si="764"/>
        <v>0</v>
      </c>
      <c r="NO179" s="48">
        <f t="shared" si="765"/>
        <v>0</v>
      </c>
      <c r="NP179" s="48">
        <f t="shared" si="765"/>
        <v>0</v>
      </c>
      <c r="NQ179" s="48">
        <f t="shared" si="765"/>
        <v>0</v>
      </c>
      <c r="NR179" s="48">
        <f t="shared" si="765"/>
        <v>0</v>
      </c>
      <c r="NS179" s="48">
        <f t="shared" si="765"/>
        <v>0</v>
      </c>
      <c r="NT179" s="48">
        <f t="shared" si="765"/>
        <v>0</v>
      </c>
      <c r="NU179" s="48">
        <f t="shared" si="765"/>
        <v>0</v>
      </c>
      <c r="NV179" s="48">
        <f t="shared" si="765"/>
        <v>0</v>
      </c>
      <c r="NW179" s="48">
        <f t="shared" si="765"/>
        <v>0</v>
      </c>
      <c r="NX179" s="48">
        <f t="shared" si="765"/>
        <v>0</v>
      </c>
      <c r="NY179" s="48">
        <f t="shared" si="766"/>
        <v>0</v>
      </c>
      <c r="NZ179" s="48">
        <f t="shared" si="766"/>
        <v>0</v>
      </c>
      <c r="OA179" s="48">
        <f t="shared" si="766"/>
        <v>0</v>
      </c>
      <c r="OB179" s="48">
        <f t="shared" si="766"/>
        <v>0</v>
      </c>
      <c r="OC179" s="48">
        <f t="shared" si="766"/>
        <v>0</v>
      </c>
      <c r="OD179" s="48">
        <f t="shared" si="766"/>
        <v>0</v>
      </c>
      <c r="OE179" s="48">
        <f t="shared" si="766"/>
        <v>0</v>
      </c>
      <c r="OF179" s="48">
        <f t="shared" si="766"/>
        <v>0</v>
      </c>
      <c r="OG179" s="48">
        <f t="shared" si="766"/>
        <v>0</v>
      </c>
      <c r="OH179" s="48">
        <f t="shared" si="766"/>
        <v>0</v>
      </c>
      <c r="OI179" s="48">
        <f t="shared" si="767"/>
        <v>0</v>
      </c>
      <c r="OJ179" s="48">
        <f t="shared" si="767"/>
        <v>0</v>
      </c>
      <c r="OK179" s="48">
        <f t="shared" si="767"/>
        <v>0</v>
      </c>
      <c r="OL179" s="48">
        <f t="shared" si="767"/>
        <v>0</v>
      </c>
      <c r="OM179" s="48">
        <f t="shared" si="767"/>
        <v>0</v>
      </c>
      <c r="ON179" s="48">
        <f t="shared" si="767"/>
        <v>0</v>
      </c>
      <c r="OO179" s="48">
        <f t="shared" si="767"/>
        <v>4.4751983576649488E-5</v>
      </c>
      <c r="OP179" s="48">
        <f t="shared" si="767"/>
        <v>1.1151658490373781E-4</v>
      </c>
      <c r="OQ179" s="48">
        <f t="shared" si="767"/>
        <v>2.5595687974807398E-4</v>
      </c>
      <c r="OR179" s="48">
        <f t="shared" si="767"/>
        <v>5.8604981628922268E-4</v>
      </c>
      <c r="OS179" s="48">
        <f t="shared" si="768"/>
        <v>1.3658629589843377E-3</v>
      </c>
      <c r="OT179" s="48">
        <f t="shared" si="768"/>
        <v>3.2093238342923826E-3</v>
      </c>
      <c r="OU179" s="48">
        <f t="shared" si="768"/>
        <v>7.8504339864859992E-3</v>
      </c>
      <c r="OV179" s="48">
        <f t="shared" si="768"/>
        <v>1.2976985830460603E-2</v>
      </c>
      <c r="OW179" s="48">
        <f t="shared" si="768"/>
        <v>6.7154609757989992E-3</v>
      </c>
      <c r="OX179" s="48">
        <f t="shared" si="768"/>
        <v>0</v>
      </c>
      <c r="OY179" s="48">
        <f t="shared" si="768"/>
        <v>0</v>
      </c>
      <c r="OZ179" s="48">
        <f t="shared" si="768"/>
        <v>0</v>
      </c>
      <c r="PA179" s="48">
        <f t="shared" si="768"/>
        <v>0</v>
      </c>
      <c r="PB179" s="48">
        <f t="shared" si="768"/>
        <v>0</v>
      </c>
      <c r="PC179" s="48">
        <f t="shared" si="769"/>
        <v>0</v>
      </c>
      <c r="PD179" s="48">
        <f t="shared" si="769"/>
        <v>0</v>
      </c>
      <c r="PE179" s="48">
        <f t="shared" si="769"/>
        <v>0</v>
      </c>
      <c r="PF179" s="48">
        <f t="shared" si="769"/>
        <v>0</v>
      </c>
      <c r="PG179" s="48">
        <f t="shared" si="769"/>
        <v>0</v>
      </c>
      <c r="PH179" s="48">
        <f t="shared" si="769"/>
        <v>0</v>
      </c>
      <c r="PI179" s="48">
        <f t="shared" si="769"/>
        <v>0</v>
      </c>
      <c r="PJ179" s="48">
        <f t="shared" si="769"/>
        <v>0</v>
      </c>
      <c r="PK179" s="48">
        <f t="shared" si="769"/>
        <v>0</v>
      </c>
      <c r="PL179" s="48">
        <f t="shared" si="769"/>
        <v>0</v>
      </c>
      <c r="PM179" s="48">
        <f t="shared" si="769"/>
        <v>0</v>
      </c>
      <c r="PN179" s="48">
        <f t="shared" si="769"/>
        <v>0</v>
      </c>
    </row>
    <row r="180" spans="1:430" x14ac:dyDescent="0.3">
      <c r="A180" s="67">
        <f>A179+Escenario1!$D$15</f>
        <v>270</v>
      </c>
      <c r="B180" s="20">
        <f>IF(HX57&lt;0,0,Escenario1!HX57)</f>
        <v>0</v>
      </c>
      <c r="C180" s="20">
        <f t="shared" si="558"/>
        <v>1.2748618981847861E-2</v>
      </c>
      <c r="D180" s="20">
        <f t="shared" si="552"/>
        <v>0</v>
      </c>
      <c r="E180" s="20">
        <f>ROUND(IF($A180=0,0,$D180+E179-IF($A179=0,0,L179*($A180-$A179)*0.06)),4)</f>
        <v>0</v>
      </c>
      <c r="F180" s="11" cm="1">
        <f t="array" ref="F180">INDEX($A$71:$A$75,MATCH(E180,$B$71:$B$75,1))+(E180-INDEX($B$71:$B$75,MATCH(E180,$B$71:$B$75,1)))*(INDEX($A$71:$A$75,MATCH(E180,$B$71:$B$75,1)+IF(E180&gt;MAX($B$71:$B$75),0,1))-INDEX($A$71:$A$75,MATCH(E180,$B$71:$B$75,1)+IF(E180&gt;MAX($B$71:$B$75),1,0)))/(INDEX($B$71:$B$75,MATCH(E180,$B$71:$B$75,1)+IF(E180&gt;MAX($B$71:$B$75),0,1))-INDEX($B$71:$B$75,MATCH(E180,$B$71:$B$75,1)+IF(E180&gt;MAX($B$71:$B$75),-1,0)))</f>
        <v>0</v>
      </c>
      <c r="G180" s="59">
        <f t="shared" si="553"/>
        <v>0</v>
      </c>
      <c r="H180" s="59">
        <f t="shared" si="554"/>
        <v>0</v>
      </c>
      <c r="I180" s="59">
        <f t="shared" si="555"/>
        <v>0</v>
      </c>
      <c r="J180" s="20">
        <f t="shared" si="556"/>
        <v>0</v>
      </c>
      <c r="K180" s="20">
        <f>IF(OR($H$79&lt;=0,F180-$H$79&lt;=0),0,2/3*(0.602+0.0832*(F180-$H$79)/$H$79)*$I$79*SQRT(2*9.81)*(F180-$H$79+0.0012)^(3/2))*1000</f>
        <v>0</v>
      </c>
      <c r="L180" s="20">
        <f>IF((G180+H180+I180+K180)*($A181-$A180)*0.06&gt;E180,E180/($A181-$A180)/0.06,G180+H180+I180+K180)</f>
        <v>0</v>
      </c>
      <c r="M180" s="20">
        <f>IF(COUNT($A$126:$A180)&lt;MATCH($E$84,L$126:L$585,0),"",ROUND(L180,2))</f>
        <v>0</v>
      </c>
      <c r="N180" s="20">
        <f>IF($A180=0,0,$D180+N179-IF($A179=0,0,R179*($A180-$A179)*0.06))</f>
        <v>144.64400140247608</v>
      </c>
      <c r="O180" s="11" cm="1">
        <f t="array" ref="O180">INDEX($A$71:$A$75,MATCH(N180,$B$71:$B$75,1))+(N180-INDEX($B$71:$B$75,MATCH(N180,$B$71:$B$75,1)))*(INDEX($A$71:$A$75,MATCH(N180,$B$71:$B$75,1)+1)-INDEX($A$71:$A$75,MATCH(N180,$B$71:$B$75,1)))/(INDEX($B$71:$B$75,MATCH(N180,$B$71:$B$75,1)+1)-INDEX($B$71:$B$75,MATCH(N180,$B$71:$B$75,1)))</f>
        <v>1.4464400140247609</v>
      </c>
      <c r="P180" s="20" cm="1">
        <f t="array" ref="P180">INDEX(Curva_vortex[Caudal (L/s)],MATCH(O180,Curva_vortex[Altura lamina de agua H (m)],1))+(O180-INDEX(Curva_vortex[Altura lamina de agua H (m)],MATCH(O180,Curva_vortex[Altura lamina de agua H (m)],1)))*(INDEX(Curva_vortex[Caudal (L/s)],MATCH(O180,Curva_vortex[Altura lamina de agua H (m)],1)+IF(O180&gt;MAX(Curva_vortex[Altura lamina de agua H (m)]),0,1))-INDEX(Curva_vortex[Caudal (L/s)],MATCH(O180,Curva_vortex[Altura lamina de agua H (m)],1)+IF(O180&gt;MAX(Curva_vortex[Altura lamina de agua H (m)]),-1,0)))/(INDEX(Curva_vortex[Altura lamina de agua H (m)],MATCH(O180,Curva_vortex[Altura lamina de agua H (m)],1)+IF(O180&gt;MAX(Curva_vortex[Altura lamina de agua H (m)]),0,1))-INDEX(Curva_vortex[Altura lamina de agua H (m)],MATCH(O180,Curva_vortex[Altura lamina de agua H (m)],1)+IF(O180&gt;MAX(Curva_vortex[Altura lamina de agua H (m)]),-1,0)))</f>
        <v>14.464400140247609</v>
      </c>
      <c r="Q180" s="20">
        <f t="shared" si="557"/>
        <v>0</v>
      </c>
      <c r="R180" s="20" cm="1">
        <f t="array" ref="R180">INDEX(Curva_vortex[Caudal (L/s)],MATCH(O180,Curva_vortex[Altura lamina de agua H (m)],1))+(O180-INDEX(Curva_vortex[Altura lamina de agua H (m)],MATCH(O180,Curva_vortex[Altura lamina de agua H (m)],1)))*(INDEX(Curva_vortex[Caudal (L/s)],MATCH(O180,Curva_vortex[Altura lamina de agua H (m)],1)+IF(O180&gt;MAX(Curva_vortex[Altura lamina de agua H (m)]),0,1))-INDEX(Curva_vortex[Caudal (L/s)],MATCH(O180,Curva_vortex[Altura lamina de agua H (m)],1)+IF(O180&gt;MAX(Curva_vortex[Altura lamina de agua H (m)]),-1,0)))/(INDEX(Curva_vortex[Altura lamina de agua H (m)],MATCH(O180,Curva_vortex[Altura lamina de agua H (m)],1)+IF(O180&gt;MAX(Curva_vortex[Altura lamina de agua H (m)]),0,1))-INDEX(Curva_vortex[Altura lamina de agua H (m)],MATCH(O180,Curva_vortex[Altura lamina de agua H (m)],1)+IF(O180&gt;MAX(Curva_vortex[Altura lamina de agua H (m)]),-1,0)))+Q180</f>
        <v>14.464400140247609</v>
      </c>
      <c r="S180" s="20">
        <f>IF(COUNT($A$126:$A180)&lt;MATCH($E$117,R$126:R$585,0),"",ROUND(R180,2))</f>
        <v>14.46</v>
      </c>
      <c r="W180" s="46">
        <v>177</v>
      </c>
      <c r="X180" s="49">
        <f t="shared" si="564"/>
        <v>885</v>
      </c>
      <c r="Y180" s="52" t="str">
        <f t="shared" si="686"/>
        <v/>
      </c>
      <c r="Z180" s="63">
        <f t="shared" si="687"/>
        <v>0</v>
      </c>
      <c r="AA180" s="50">
        <f t="shared" si="730"/>
        <v>0</v>
      </c>
      <c r="AB180" s="50">
        <v>0</v>
      </c>
      <c r="AC180" s="62">
        <f t="shared" si="691"/>
        <v>211.7758949671387</v>
      </c>
      <c r="AD180" s="53"/>
      <c r="AE180" s="46">
        <v>178</v>
      </c>
      <c r="AF180" s="51">
        <f t="shared" si="688"/>
        <v>0</v>
      </c>
      <c r="AG180" s="51">
        <f t="shared" si="732"/>
        <v>0</v>
      </c>
      <c r="AH180" s="51">
        <f t="shared" si="732"/>
        <v>0</v>
      </c>
      <c r="AI180" s="51">
        <f t="shared" si="732"/>
        <v>0</v>
      </c>
      <c r="AJ180" s="51">
        <f t="shared" si="732"/>
        <v>0</v>
      </c>
      <c r="AK180" s="51">
        <f t="shared" si="732"/>
        <v>0</v>
      </c>
      <c r="AL180" s="51">
        <f t="shared" si="732"/>
        <v>0</v>
      </c>
      <c r="AM180" s="51">
        <f t="shared" si="732"/>
        <v>0</v>
      </c>
      <c r="AN180" s="51">
        <f t="shared" si="732"/>
        <v>0</v>
      </c>
      <c r="AO180" s="51">
        <f t="shared" si="732"/>
        <v>0</v>
      </c>
      <c r="AP180" s="51">
        <f t="shared" si="732"/>
        <v>0</v>
      </c>
      <c r="AQ180" s="51">
        <f t="shared" si="733"/>
        <v>0</v>
      </c>
      <c r="AR180" s="51">
        <f t="shared" si="733"/>
        <v>0</v>
      </c>
      <c r="AS180" s="51">
        <f t="shared" si="733"/>
        <v>0</v>
      </c>
      <c r="AT180" s="51">
        <f t="shared" si="733"/>
        <v>0</v>
      </c>
      <c r="AU180" s="51">
        <f t="shared" si="733"/>
        <v>0</v>
      </c>
      <c r="AV180" s="51">
        <f t="shared" si="733"/>
        <v>0</v>
      </c>
      <c r="AW180" s="51">
        <f t="shared" si="733"/>
        <v>0</v>
      </c>
      <c r="AX180" s="51">
        <f t="shared" si="733"/>
        <v>0</v>
      </c>
      <c r="AY180" s="51">
        <f t="shared" si="733"/>
        <v>0</v>
      </c>
      <c r="AZ180" s="51">
        <f t="shared" si="733"/>
        <v>0</v>
      </c>
      <c r="BA180" s="51">
        <f t="shared" si="734"/>
        <v>0</v>
      </c>
      <c r="BB180" s="51">
        <f t="shared" si="734"/>
        <v>0</v>
      </c>
      <c r="BC180" s="51">
        <f t="shared" si="734"/>
        <v>0</v>
      </c>
      <c r="BD180" s="51">
        <f t="shared" si="734"/>
        <v>0</v>
      </c>
      <c r="BE180" s="51">
        <f t="shared" si="734"/>
        <v>0</v>
      </c>
      <c r="BF180" s="51">
        <f t="shared" si="734"/>
        <v>0</v>
      </c>
      <c r="BG180" s="51">
        <f t="shared" si="734"/>
        <v>0</v>
      </c>
      <c r="BH180" s="51">
        <f t="shared" si="734"/>
        <v>0</v>
      </c>
      <c r="BI180" s="51">
        <f t="shared" si="734"/>
        <v>0</v>
      </c>
      <c r="BJ180" s="51">
        <f t="shared" si="734"/>
        <v>0</v>
      </c>
      <c r="BK180" s="51">
        <f t="shared" si="735"/>
        <v>0</v>
      </c>
      <c r="BL180" s="51">
        <f t="shared" si="735"/>
        <v>0</v>
      </c>
      <c r="BM180" s="51">
        <f t="shared" si="735"/>
        <v>0</v>
      </c>
      <c r="BN180" s="51">
        <f t="shared" si="735"/>
        <v>0</v>
      </c>
      <c r="BO180" s="51">
        <f t="shared" si="735"/>
        <v>0</v>
      </c>
      <c r="BP180" s="51">
        <f t="shared" si="735"/>
        <v>0</v>
      </c>
      <c r="BQ180" s="51">
        <f t="shared" si="735"/>
        <v>0</v>
      </c>
      <c r="BR180" s="51">
        <f t="shared" si="735"/>
        <v>0</v>
      </c>
      <c r="BS180" s="51">
        <f t="shared" si="735"/>
        <v>0</v>
      </c>
      <c r="BT180" s="51">
        <f t="shared" si="735"/>
        <v>0</v>
      </c>
      <c r="BU180" s="51">
        <f t="shared" si="736"/>
        <v>0</v>
      </c>
      <c r="BV180" s="51">
        <f t="shared" si="736"/>
        <v>0</v>
      </c>
      <c r="BW180" s="51">
        <f t="shared" si="736"/>
        <v>0</v>
      </c>
      <c r="BX180" s="51">
        <f t="shared" si="736"/>
        <v>0</v>
      </c>
      <c r="BY180" s="51">
        <f t="shared" si="736"/>
        <v>0</v>
      </c>
      <c r="BZ180" s="51">
        <f t="shared" si="736"/>
        <v>0</v>
      </c>
      <c r="CA180" s="51">
        <f t="shared" si="736"/>
        <v>0</v>
      </c>
      <c r="CB180" s="51">
        <f t="shared" si="736"/>
        <v>0</v>
      </c>
      <c r="CC180" s="51">
        <f t="shared" si="736"/>
        <v>0</v>
      </c>
      <c r="CD180" s="51">
        <f t="shared" si="736"/>
        <v>0</v>
      </c>
      <c r="CE180" s="51">
        <f t="shared" si="737"/>
        <v>0</v>
      </c>
      <c r="CF180" s="51">
        <f t="shared" si="737"/>
        <v>0</v>
      </c>
      <c r="CG180" s="51">
        <f t="shared" si="737"/>
        <v>0</v>
      </c>
      <c r="CH180" s="51">
        <f t="shared" si="737"/>
        <v>0</v>
      </c>
      <c r="CI180" s="51">
        <f t="shared" si="737"/>
        <v>0</v>
      </c>
      <c r="CJ180" s="51">
        <f t="shared" si="737"/>
        <v>0</v>
      </c>
      <c r="CK180" s="51">
        <f t="shared" si="737"/>
        <v>0</v>
      </c>
      <c r="CL180" s="51">
        <f t="shared" si="737"/>
        <v>0</v>
      </c>
      <c r="CM180" s="51">
        <f t="shared" si="737"/>
        <v>0</v>
      </c>
      <c r="CN180" s="51">
        <f t="shared" si="737"/>
        <v>0</v>
      </c>
      <c r="CO180" s="51">
        <f t="shared" si="738"/>
        <v>0</v>
      </c>
      <c r="CP180" s="51">
        <f t="shared" si="738"/>
        <v>0</v>
      </c>
      <c r="CQ180" s="51">
        <f t="shared" si="738"/>
        <v>0</v>
      </c>
      <c r="CR180" s="51">
        <f t="shared" si="738"/>
        <v>0</v>
      </c>
      <c r="CS180" s="51">
        <f t="shared" si="738"/>
        <v>0</v>
      </c>
      <c r="CT180" s="51">
        <f t="shared" si="738"/>
        <v>0</v>
      </c>
      <c r="CU180" s="51">
        <f t="shared" si="738"/>
        <v>0</v>
      </c>
      <c r="CV180" s="51">
        <f t="shared" si="738"/>
        <v>0</v>
      </c>
      <c r="CW180" s="51">
        <f t="shared" si="738"/>
        <v>0</v>
      </c>
      <c r="CX180" s="51">
        <f t="shared" si="738"/>
        <v>0</v>
      </c>
      <c r="CY180" s="51">
        <f t="shared" si="739"/>
        <v>0</v>
      </c>
      <c r="CZ180" s="51">
        <f t="shared" si="739"/>
        <v>0</v>
      </c>
      <c r="DA180" s="51">
        <f t="shared" si="739"/>
        <v>0</v>
      </c>
      <c r="DB180" s="51">
        <f t="shared" si="739"/>
        <v>0</v>
      </c>
      <c r="DC180" s="51">
        <f t="shared" si="739"/>
        <v>0</v>
      </c>
      <c r="DD180" s="51">
        <f t="shared" si="739"/>
        <v>0</v>
      </c>
      <c r="DE180" s="51">
        <f t="shared" si="739"/>
        <v>0</v>
      </c>
      <c r="DF180" s="51">
        <f t="shared" si="739"/>
        <v>0</v>
      </c>
      <c r="DG180" s="51">
        <f t="shared" si="739"/>
        <v>0</v>
      </c>
      <c r="DH180" s="51">
        <f t="shared" si="739"/>
        <v>0</v>
      </c>
      <c r="DI180" s="51">
        <f t="shared" si="740"/>
        <v>0</v>
      </c>
      <c r="DJ180" s="51">
        <f t="shared" si="740"/>
        <v>0</v>
      </c>
      <c r="DK180" s="51">
        <f t="shared" si="740"/>
        <v>0</v>
      </c>
      <c r="DL180" s="51">
        <f t="shared" si="740"/>
        <v>0</v>
      </c>
      <c r="DM180" s="51">
        <f t="shared" si="740"/>
        <v>0</v>
      </c>
      <c r="DN180" s="51">
        <f t="shared" si="740"/>
        <v>0</v>
      </c>
      <c r="DO180" s="51">
        <f t="shared" si="740"/>
        <v>0</v>
      </c>
      <c r="DP180" s="51">
        <f t="shared" si="740"/>
        <v>0</v>
      </c>
      <c r="DQ180" s="51">
        <f t="shared" si="740"/>
        <v>0</v>
      </c>
      <c r="DR180" s="51">
        <f t="shared" si="740"/>
        <v>0</v>
      </c>
      <c r="DS180" s="51">
        <f t="shared" si="741"/>
        <v>0</v>
      </c>
      <c r="DT180" s="51">
        <f t="shared" si="741"/>
        <v>0</v>
      </c>
      <c r="DU180" s="51">
        <f t="shared" si="741"/>
        <v>0</v>
      </c>
      <c r="DV180" s="51">
        <f t="shared" si="741"/>
        <v>0</v>
      </c>
      <c r="DW180" s="51">
        <f t="shared" si="741"/>
        <v>0</v>
      </c>
      <c r="DX180" s="51">
        <f t="shared" si="741"/>
        <v>0</v>
      </c>
      <c r="DY180" s="51">
        <f t="shared" si="741"/>
        <v>0</v>
      </c>
      <c r="DZ180" s="51">
        <f t="shared" si="741"/>
        <v>0</v>
      </c>
      <c r="EA180" s="51">
        <f t="shared" si="741"/>
        <v>0</v>
      </c>
      <c r="EB180" s="51">
        <f t="shared" si="741"/>
        <v>0</v>
      </c>
      <c r="EC180" s="51">
        <f t="shared" si="742"/>
        <v>0</v>
      </c>
      <c r="ED180" s="51">
        <f t="shared" si="742"/>
        <v>0</v>
      </c>
      <c r="EE180" s="51">
        <f t="shared" si="742"/>
        <v>0</v>
      </c>
      <c r="EF180" s="51">
        <f t="shared" si="742"/>
        <v>0</v>
      </c>
      <c r="EG180" s="51">
        <f t="shared" si="742"/>
        <v>0</v>
      </c>
      <c r="EH180" s="51">
        <f t="shared" si="742"/>
        <v>0</v>
      </c>
      <c r="EI180" s="51">
        <f t="shared" si="742"/>
        <v>0</v>
      </c>
      <c r="EJ180" s="51">
        <f t="shared" si="742"/>
        <v>0</v>
      </c>
      <c r="EK180" s="51">
        <f t="shared" si="742"/>
        <v>0</v>
      </c>
      <c r="EL180" s="51">
        <f t="shared" si="742"/>
        <v>0</v>
      </c>
      <c r="EM180" s="51">
        <f t="shared" si="743"/>
        <v>0</v>
      </c>
      <c r="EN180" s="51">
        <f t="shared" si="743"/>
        <v>0</v>
      </c>
      <c r="EO180" s="51">
        <f t="shared" si="743"/>
        <v>0</v>
      </c>
      <c r="EP180" s="51">
        <f t="shared" si="743"/>
        <v>0</v>
      </c>
      <c r="EQ180" s="51">
        <f t="shared" si="743"/>
        <v>0</v>
      </c>
      <c r="ER180" s="51">
        <f t="shared" si="743"/>
        <v>0</v>
      </c>
      <c r="ES180" s="51">
        <f t="shared" si="743"/>
        <v>0</v>
      </c>
      <c r="ET180" s="51">
        <f t="shared" si="743"/>
        <v>0</v>
      </c>
      <c r="EU180" s="51">
        <f t="shared" si="743"/>
        <v>0</v>
      </c>
      <c r="EV180" s="51">
        <f t="shared" si="743"/>
        <v>0</v>
      </c>
      <c r="EW180" s="51">
        <f t="shared" si="744"/>
        <v>0</v>
      </c>
      <c r="EX180" s="51">
        <f t="shared" si="744"/>
        <v>0</v>
      </c>
      <c r="EY180" s="51">
        <f t="shared" si="744"/>
        <v>0</v>
      </c>
      <c r="EZ180" s="51">
        <f t="shared" si="744"/>
        <v>0</v>
      </c>
      <c r="FA180" s="51">
        <f t="shared" si="744"/>
        <v>0</v>
      </c>
      <c r="FB180" s="51">
        <f t="shared" si="744"/>
        <v>0</v>
      </c>
      <c r="FC180" s="51">
        <f t="shared" si="744"/>
        <v>0</v>
      </c>
      <c r="FD180" s="51">
        <f t="shared" si="744"/>
        <v>0</v>
      </c>
      <c r="FE180" s="51">
        <f t="shared" si="744"/>
        <v>0</v>
      </c>
      <c r="FF180" s="51">
        <f t="shared" si="744"/>
        <v>0</v>
      </c>
      <c r="FG180" s="51">
        <f t="shared" si="745"/>
        <v>0</v>
      </c>
      <c r="FH180" s="51">
        <f t="shared" si="745"/>
        <v>0</v>
      </c>
      <c r="FI180" s="51">
        <f t="shared" si="745"/>
        <v>0</v>
      </c>
      <c r="FJ180" s="51">
        <f t="shared" si="745"/>
        <v>0</v>
      </c>
      <c r="FK180" s="51">
        <f t="shared" si="745"/>
        <v>0</v>
      </c>
      <c r="FL180" s="51">
        <f t="shared" si="745"/>
        <v>0</v>
      </c>
      <c r="FM180" s="51">
        <f t="shared" si="745"/>
        <v>0</v>
      </c>
      <c r="FN180" s="51">
        <f t="shared" si="745"/>
        <v>0</v>
      </c>
      <c r="FO180" s="51">
        <f t="shared" si="745"/>
        <v>0</v>
      </c>
      <c r="FP180" s="51">
        <f t="shared" si="745"/>
        <v>0</v>
      </c>
      <c r="FQ180" s="51">
        <f t="shared" si="746"/>
        <v>0</v>
      </c>
      <c r="FR180" s="51">
        <f t="shared" si="746"/>
        <v>0</v>
      </c>
      <c r="FS180" s="51">
        <f t="shared" si="746"/>
        <v>0</v>
      </c>
      <c r="FT180" s="51">
        <f t="shared" si="746"/>
        <v>0</v>
      </c>
      <c r="FU180" s="51">
        <f t="shared" si="746"/>
        <v>0</v>
      </c>
      <c r="FV180" s="51">
        <f t="shared" si="746"/>
        <v>0</v>
      </c>
      <c r="FW180" s="51">
        <f t="shared" si="746"/>
        <v>0</v>
      </c>
      <c r="FX180" s="51">
        <f t="shared" si="746"/>
        <v>0</v>
      </c>
      <c r="FY180" s="51">
        <f t="shared" si="746"/>
        <v>0</v>
      </c>
      <c r="FZ180" s="51">
        <f t="shared" si="746"/>
        <v>0</v>
      </c>
      <c r="GA180" s="51">
        <f t="shared" si="747"/>
        <v>0</v>
      </c>
      <c r="GB180" s="51">
        <f t="shared" si="747"/>
        <v>0</v>
      </c>
      <c r="GC180" s="51">
        <f t="shared" si="747"/>
        <v>0</v>
      </c>
      <c r="GD180" s="51">
        <f t="shared" si="747"/>
        <v>0</v>
      </c>
      <c r="GE180" s="51">
        <f t="shared" si="747"/>
        <v>0</v>
      </c>
      <c r="GF180" s="51">
        <f t="shared" si="747"/>
        <v>0</v>
      </c>
      <c r="GG180" s="51">
        <f t="shared" si="747"/>
        <v>1.4372901692793086E-5</v>
      </c>
      <c r="GH180" s="51">
        <f t="shared" si="747"/>
        <v>2.7857067307628778E-5</v>
      </c>
      <c r="GI180" s="51">
        <f t="shared" si="747"/>
        <v>4.1075027703360157E-5</v>
      </c>
      <c r="GJ180" s="51">
        <f t="shared" si="747"/>
        <v>5.9699549011322866E-5</v>
      </c>
      <c r="GK180" s="51">
        <f t="shared" si="748"/>
        <v>8.7540741517313391E-5</v>
      </c>
      <c r="GL180" s="51">
        <f t="shared" si="748"/>
        <v>1.2837388479443857E-4</v>
      </c>
      <c r="GM180" s="51">
        <f t="shared" si="748"/>
        <v>1.8776725283595457E-4</v>
      </c>
      <c r="GN180" s="51">
        <f t="shared" si="748"/>
        <v>2.7490993918839258E-4</v>
      </c>
      <c r="GO180" s="51">
        <f t="shared" si="748"/>
        <v>4.0443968208431289E-4</v>
      </c>
      <c r="GP180" s="51">
        <f t="shared" si="748"/>
        <v>5.9827068957529241E-4</v>
      </c>
      <c r="GQ180" s="51">
        <f t="shared" si="748"/>
        <v>8.8742146466493359E-4</v>
      </c>
      <c r="GR180" s="51">
        <f t="shared" si="748"/>
        <v>1.3138426304416823E-3</v>
      </c>
      <c r="GS180" s="51">
        <f t="shared" si="748"/>
        <v>1.9322447552118155E-3</v>
      </c>
      <c r="GT180" s="51">
        <f t="shared" si="748"/>
        <v>2.9578823769679957E-3</v>
      </c>
      <c r="GU180" s="51">
        <f t="shared" si="749"/>
        <v>4.3725776573519236E-3</v>
      </c>
      <c r="GV180" s="51">
        <f t="shared" si="749"/>
        <v>5.6037913669719245E-3</v>
      </c>
      <c r="GW180" s="51">
        <f t="shared" si="749"/>
        <v>6.0067150249743864E-3</v>
      </c>
      <c r="GX180" s="51">
        <f t="shared" si="749"/>
        <v>5.0334268353983951E-3</v>
      </c>
      <c r="GY180" s="51">
        <f t="shared" si="749"/>
        <v>2.648818732339102E-3</v>
      </c>
      <c r="GZ180" s="51">
        <f t="shared" si="749"/>
        <v>7.6072713075802073E-4</v>
      </c>
      <c r="HA180" s="51">
        <f t="shared" si="749"/>
        <v>0</v>
      </c>
      <c r="HB180" s="51">
        <f t="shared" si="749"/>
        <v>0</v>
      </c>
      <c r="HC180" s="51">
        <f t="shared" si="749"/>
        <v>0</v>
      </c>
      <c r="HD180" s="51">
        <f t="shared" si="749"/>
        <v>0</v>
      </c>
      <c r="HE180" s="51">
        <f t="shared" si="750"/>
        <v>0</v>
      </c>
      <c r="HF180" s="51">
        <f t="shared" si="750"/>
        <v>0</v>
      </c>
      <c r="HG180" s="51">
        <f t="shared" si="750"/>
        <v>0</v>
      </c>
      <c r="HH180" s="51">
        <f t="shared" si="750"/>
        <v>0</v>
      </c>
      <c r="HI180" s="51">
        <f t="shared" si="750"/>
        <v>0</v>
      </c>
      <c r="HJ180" s="51">
        <f t="shared" si="750"/>
        <v>0</v>
      </c>
      <c r="HK180" s="51">
        <f t="shared" si="750"/>
        <v>0</v>
      </c>
      <c r="HL180" s="51">
        <f t="shared" si="750"/>
        <v>0</v>
      </c>
      <c r="HM180" s="51">
        <f t="shared" si="750"/>
        <v>0</v>
      </c>
      <c r="HN180" s="51">
        <f t="shared" si="750"/>
        <v>0</v>
      </c>
      <c r="HO180" s="51">
        <f t="shared" si="750"/>
        <v>0</v>
      </c>
      <c r="HP180" s="51">
        <f t="shared" si="750"/>
        <v>0</v>
      </c>
      <c r="HR180" s="46">
        <v>177</v>
      </c>
      <c r="HS180" s="49">
        <f t="shared" si="566"/>
        <v>885</v>
      </c>
      <c r="HT180" s="52" t="str">
        <f t="shared" si="567"/>
        <v/>
      </c>
      <c r="HU180" s="63">
        <f t="shared" si="568"/>
        <v>0</v>
      </c>
      <c r="HV180" s="50">
        <f t="shared" si="731"/>
        <v>0</v>
      </c>
      <c r="HW180" s="50" t="str">
        <f t="shared" si="689"/>
        <v>14:45</v>
      </c>
      <c r="HX180" s="50">
        <v>0</v>
      </c>
      <c r="HY180" s="62">
        <f>HY179+HX180*Escenario1!$D$15*0.06</f>
        <v>468.72665229745769</v>
      </c>
      <c r="HZ180" s="50">
        <f t="shared" si="569"/>
        <v>0</v>
      </c>
      <c r="IA180" s="64">
        <f>IA179+HZ180*Escenario1!$D$15*0.06</f>
        <v>258.16395932323189</v>
      </c>
      <c r="IB180" s="54"/>
      <c r="IC180" s="47">
        <v>178</v>
      </c>
      <c r="ID180" s="48">
        <f t="shared" si="690"/>
        <v>0</v>
      </c>
      <c r="IE180" s="48">
        <f t="shared" si="751"/>
        <v>0</v>
      </c>
      <c r="IF180" s="48">
        <f t="shared" si="751"/>
        <v>0</v>
      </c>
      <c r="IG180" s="48">
        <f t="shared" si="751"/>
        <v>0</v>
      </c>
      <c r="IH180" s="48">
        <f t="shared" si="751"/>
        <v>0</v>
      </c>
      <c r="II180" s="48">
        <f t="shared" si="751"/>
        <v>0</v>
      </c>
      <c r="IJ180" s="48">
        <f t="shared" si="751"/>
        <v>0</v>
      </c>
      <c r="IK180" s="48">
        <f t="shared" si="751"/>
        <v>0</v>
      </c>
      <c r="IL180" s="48">
        <f t="shared" si="751"/>
        <v>0</v>
      </c>
      <c r="IM180" s="48">
        <f t="shared" si="751"/>
        <v>0</v>
      </c>
      <c r="IN180" s="48">
        <f t="shared" si="751"/>
        <v>0</v>
      </c>
      <c r="IO180" s="48">
        <f t="shared" si="752"/>
        <v>0</v>
      </c>
      <c r="IP180" s="48">
        <f t="shared" si="752"/>
        <v>0</v>
      </c>
      <c r="IQ180" s="48">
        <f t="shared" si="752"/>
        <v>0</v>
      </c>
      <c r="IR180" s="48">
        <f t="shared" si="752"/>
        <v>0</v>
      </c>
      <c r="IS180" s="48">
        <f t="shared" si="752"/>
        <v>0</v>
      </c>
      <c r="IT180" s="48">
        <f t="shared" si="752"/>
        <v>0</v>
      </c>
      <c r="IU180" s="48">
        <f t="shared" si="752"/>
        <v>0</v>
      </c>
      <c r="IV180" s="48">
        <f t="shared" si="752"/>
        <v>0</v>
      </c>
      <c r="IW180" s="48">
        <f t="shared" si="752"/>
        <v>0</v>
      </c>
      <c r="IX180" s="48">
        <f t="shared" si="752"/>
        <v>0</v>
      </c>
      <c r="IY180" s="48">
        <f t="shared" si="753"/>
        <v>0</v>
      </c>
      <c r="IZ180" s="48">
        <f t="shared" si="753"/>
        <v>0</v>
      </c>
      <c r="JA180" s="48">
        <f t="shared" si="753"/>
        <v>0</v>
      </c>
      <c r="JB180" s="48">
        <f t="shared" si="753"/>
        <v>0</v>
      </c>
      <c r="JC180" s="48">
        <f t="shared" si="753"/>
        <v>0</v>
      </c>
      <c r="JD180" s="48">
        <f t="shared" si="753"/>
        <v>0</v>
      </c>
      <c r="JE180" s="48">
        <f t="shared" si="753"/>
        <v>0</v>
      </c>
      <c r="JF180" s="48">
        <f t="shared" si="753"/>
        <v>0</v>
      </c>
      <c r="JG180" s="48">
        <f t="shared" si="753"/>
        <v>0</v>
      </c>
      <c r="JH180" s="48">
        <f t="shared" si="753"/>
        <v>0</v>
      </c>
      <c r="JI180" s="48">
        <f t="shared" si="754"/>
        <v>0</v>
      </c>
      <c r="JJ180" s="48">
        <f t="shared" si="754"/>
        <v>0</v>
      </c>
      <c r="JK180" s="48">
        <f t="shared" si="754"/>
        <v>0</v>
      </c>
      <c r="JL180" s="48">
        <f t="shared" si="754"/>
        <v>0</v>
      </c>
      <c r="JM180" s="48">
        <f t="shared" si="754"/>
        <v>0</v>
      </c>
      <c r="JN180" s="48">
        <f t="shared" si="754"/>
        <v>0</v>
      </c>
      <c r="JO180" s="48">
        <f t="shared" si="754"/>
        <v>0</v>
      </c>
      <c r="JP180" s="48">
        <f t="shared" si="754"/>
        <v>0</v>
      </c>
      <c r="JQ180" s="48">
        <f t="shared" si="754"/>
        <v>0</v>
      </c>
      <c r="JR180" s="48">
        <f t="shared" si="754"/>
        <v>0</v>
      </c>
      <c r="JS180" s="48">
        <f t="shared" si="755"/>
        <v>0</v>
      </c>
      <c r="JT180" s="48">
        <f t="shared" si="755"/>
        <v>0</v>
      </c>
      <c r="JU180" s="48">
        <f t="shared" si="755"/>
        <v>0</v>
      </c>
      <c r="JV180" s="48">
        <f t="shared" si="755"/>
        <v>0</v>
      </c>
      <c r="JW180" s="48">
        <f t="shared" si="755"/>
        <v>0</v>
      </c>
      <c r="JX180" s="48">
        <f t="shared" si="755"/>
        <v>0</v>
      </c>
      <c r="JY180" s="48">
        <f t="shared" si="755"/>
        <v>0</v>
      </c>
      <c r="JZ180" s="48">
        <f t="shared" si="755"/>
        <v>0</v>
      </c>
      <c r="KA180" s="48">
        <f t="shared" si="755"/>
        <v>0</v>
      </c>
      <c r="KB180" s="48">
        <f t="shared" si="755"/>
        <v>0</v>
      </c>
      <c r="KC180" s="48">
        <f t="shared" si="756"/>
        <v>0</v>
      </c>
      <c r="KD180" s="48">
        <f t="shared" si="756"/>
        <v>0</v>
      </c>
      <c r="KE180" s="48">
        <f t="shared" si="756"/>
        <v>0</v>
      </c>
      <c r="KF180" s="48">
        <f t="shared" si="756"/>
        <v>0</v>
      </c>
      <c r="KG180" s="48">
        <f t="shared" si="756"/>
        <v>0</v>
      </c>
      <c r="KH180" s="48">
        <f t="shared" si="756"/>
        <v>0</v>
      </c>
      <c r="KI180" s="48">
        <f t="shared" si="756"/>
        <v>0</v>
      </c>
      <c r="KJ180" s="48">
        <f t="shared" si="756"/>
        <v>0</v>
      </c>
      <c r="KK180" s="48">
        <f t="shared" si="756"/>
        <v>0</v>
      </c>
      <c r="KL180" s="48">
        <f t="shared" si="756"/>
        <v>0</v>
      </c>
      <c r="KM180" s="48">
        <f t="shared" si="757"/>
        <v>0</v>
      </c>
      <c r="KN180" s="48">
        <f t="shared" si="757"/>
        <v>0</v>
      </c>
      <c r="KO180" s="48">
        <f t="shared" si="757"/>
        <v>0</v>
      </c>
      <c r="KP180" s="48">
        <f t="shared" si="757"/>
        <v>0</v>
      </c>
      <c r="KQ180" s="48">
        <f t="shared" si="757"/>
        <v>0</v>
      </c>
      <c r="KR180" s="48">
        <f t="shared" si="757"/>
        <v>0</v>
      </c>
      <c r="KS180" s="48">
        <f t="shared" si="757"/>
        <v>0</v>
      </c>
      <c r="KT180" s="48">
        <f t="shared" si="757"/>
        <v>0</v>
      </c>
      <c r="KU180" s="48">
        <f t="shared" si="757"/>
        <v>0</v>
      </c>
      <c r="KV180" s="48">
        <f t="shared" si="757"/>
        <v>0</v>
      </c>
      <c r="KW180" s="48">
        <f t="shared" si="758"/>
        <v>0</v>
      </c>
      <c r="KX180" s="48">
        <f t="shared" si="758"/>
        <v>0</v>
      </c>
      <c r="KY180" s="48">
        <f t="shared" si="758"/>
        <v>0</v>
      </c>
      <c r="KZ180" s="48">
        <f t="shared" si="758"/>
        <v>0</v>
      </c>
      <c r="LA180" s="48">
        <f t="shared" si="758"/>
        <v>0</v>
      </c>
      <c r="LB180" s="48">
        <f t="shared" si="758"/>
        <v>0</v>
      </c>
      <c r="LC180" s="48">
        <f t="shared" si="758"/>
        <v>0</v>
      </c>
      <c r="LD180" s="48">
        <f t="shared" si="758"/>
        <v>0</v>
      </c>
      <c r="LE180" s="48">
        <f t="shared" si="758"/>
        <v>0</v>
      </c>
      <c r="LF180" s="48">
        <f t="shared" si="758"/>
        <v>0</v>
      </c>
      <c r="LG180" s="48">
        <f t="shared" si="759"/>
        <v>0</v>
      </c>
      <c r="LH180" s="48">
        <f t="shared" si="759"/>
        <v>0</v>
      </c>
      <c r="LI180" s="48">
        <f t="shared" si="759"/>
        <v>0</v>
      </c>
      <c r="LJ180" s="48">
        <f t="shared" si="759"/>
        <v>0</v>
      </c>
      <c r="LK180" s="48">
        <f t="shared" si="759"/>
        <v>0</v>
      </c>
      <c r="LL180" s="48">
        <f t="shared" si="759"/>
        <v>0</v>
      </c>
      <c r="LM180" s="48">
        <f t="shared" si="759"/>
        <v>0</v>
      </c>
      <c r="LN180" s="48">
        <f t="shared" si="759"/>
        <v>0</v>
      </c>
      <c r="LO180" s="48">
        <f t="shared" si="759"/>
        <v>0</v>
      </c>
      <c r="LP180" s="48">
        <f t="shared" si="759"/>
        <v>0</v>
      </c>
      <c r="LQ180" s="48">
        <f t="shared" si="760"/>
        <v>0</v>
      </c>
      <c r="LR180" s="48">
        <f t="shared" si="760"/>
        <v>0</v>
      </c>
      <c r="LS180" s="48">
        <f t="shared" si="760"/>
        <v>0</v>
      </c>
      <c r="LT180" s="48">
        <f t="shared" si="760"/>
        <v>0</v>
      </c>
      <c r="LU180" s="48">
        <f t="shared" si="760"/>
        <v>0</v>
      </c>
      <c r="LV180" s="48">
        <f t="shared" si="760"/>
        <v>0</v>
      </c>
      <c r="LW180" s="48">
        <f t="shared" si="760"/>
        <v>0</v>
      </c>
      <c r="LX180" s="48">
        <f t="shared" si="760"/>
        <v>0</v>
      </c>
      <c r="LY180" s="48">
        <f t="shared" si="760"/>
        <v>0</v>
      </c>
      <c r="LZ180" s="48">
        <f t="shared" si="760"/>
        <v>0</v>
      </c>
      <c r="MA180" s="48">
        <f t="shared" si="761"/>
        <v>0</v>
      </c>
      <c r="MB180" s="48">
        <f t="shared" si="761"/>
        <v>0</v>
      </c>
      <c r="MC180" s="48">
        <f t="shared" si="761"/>
        <v>0</v>
      </c>
      <c r="MD180" s="48">
        <f t="shared" si="761"/>
        <v>0</v>
      </c>
      <c r="ME180" s="48">
        <f t="shared" si="761"/>
        <v>0</v>
      </c>
      <c r="MF180" s="48">
        <f t="shared" si="761"/>
        <v>0</v>
      </c>
      <c r="MG180" s="48">
        <f t="shared" si="761"/>
        <v>0</v>
      </c>
      <c r="MH180" s="48">
        <f t="shared" si="761"/>
        <v>0</v>
      </c>
      <c r="MI180" s="48">
        <f t="shared" si="761"/>
        <v>0</v>
      </c>
      <c r="MJ180" s="48">
        <f t="shared" si="761"/>
        <v>0</v>
      </c>
      <c r="MK180" s="48">
        <f t="shared" si="762"/>
        <v>0</v>
      </c>
      <c r="ML180" s="48">
        <f t="shared" si="762"/>
        <v>0</v>
      </c>
      <c r="MM180" s="48">
        <f t="shared" si="762"/>
        <v>0</v>
      </c>
      <c r="MN180" s="48">
        <f t="shared" si="762"/>
        <v>0</v>
      </c>
      <c r="MO180" s="48">
        <f t="shared" si="762"/>
        <v>0</v>
      </c>
      <c r="MP180" s="48">
        <f t="shared" si="762"/>
        <v>0</v>
      </c>
      <c r="MQ180" s="48">
        <f t="shared" si="762"/>
        <v>0</v>
      </c>
      <c r="MR180" s="48">
        <f t="shared" si="762"/>
        <v>0</v>
      </c>
      <c r="MS180" s="48">
        <f t="shared" si="762"/>
        <v>0</v>
      </c>
      <c r="MT180" s="48">
        <f t="shared" si="762"/>
        <v>0</v>
      </c>
      <c r="MU180" s="48">
        <f t="shared" si="763"/>
        <v>0</v>
      </c>
      <c r="MV180" s="48">
        <f t="shared" si="763"/>
        <v>0</v>
      </c>
      <c r="MW180" s="48">
        <f t="shared" si="763"/>
        <v>0</v>
      </c>
      <c r="MX180" s="48">
        <f t="shared" si="763"/>
        <v>0</v>
      </c>
      <c r="MY180" s="48">
        <f t="shared" si="763"/>
        <v>0</v>
      </c>
      <c r="MZ180" s="48">
        <f t="shared" si="763"/>
        <v>0</v>
      </c>
      <c r="NA180" s="48">
        <f t="shared" si="763"/>
        <v>0</v>
      </c>
      <c r="NB180" s="48">
        <f t="shared" si="763"/>
        <v>0</v>
      </c>
      <c r="NC180" s="48">
        <f t="shared" si="763"/>
        <v>0</v>
      </c>
      <c r="ND180" s="48">
        <f t="shared" si="763"/>
        <v>0</v>
      </c>
      <c r="NE180" s="48">
        <f t="shared" si="764"/>
        <v>0</v>
      </c>
      <c r="NF180" s="48">
        <f t="shared" si="764"/>
        <v>0</v>
      </c>
      <c r="NG180" s="48">
        <f t="shared" si="764"/>
        <v>0</v>
      </c>
      <c r="NH180" s="48">
        <f t="shared" si="764"/>
        <v>0</v>
      </c>
      <c r="NI180" s="48">
        <f t="shared" si="764"/>
        <v>0</v>
      </c>
      <c r="NJ180" s="48">
        <f t="shared" si="764"/>
        <v>0</v>
      </c>
      <c r="NK180" s="48">
        <f t="shared" si="764"/>
        <v>0</v>
      </c>
      <c r="NL180" s="48">
        <f t="shared" si="764"/>
        <v>0</v>
      </c>
      <c r="NM180" s="48">
        <f t="shared" si="764"/>
        <v>0</v>
      </c>
      <c r="NN180" s="48">
        <f t="shared" si="764"/>
        <v>0</v>
      </c>
      <c r="NO180" s="48">
        <f t="shared" si="765"/>
        <v>0</v>
      </c>
      <c r="NP180" s="48">
        <f t="shared" si="765"/>
        <v>0</v>
      </c>
      <c r="NQ180" s="48">
        <f t="shared" si="765"/>
        <v>0</v>
      </c>
      <c r="NR180" s="48">
        <f t="shared" si="765"/>
        <v>0</v>
      </c>
      <c r="NS180" s="48">
        <f t="shared" si="765"/>
        <v>0</v>
      </c>
      <c r="NT180" s="48">
        <f t="shared" si="765"/>
        <v>0</v>
      </c>
      <c r="NU180" s="48">
        <f t="shared" si="765"/>
        <v>0</v>
      </c>
      <c r="NV180" s="48">
        <f t="shared" si="765"/>
        <v>0</v>
      </c>
      <c r="NW180" s="48">
        <f t="shared" si="765"/>
        <v>0</v>
      </c>
      <c r="NX180" s="48">
        <f t="shared" si="765"/>
        <v>0</v>
      </c>
      <c r="NY180" s="48">
        <f t="shared" si="766"/>
        <v>0</v>
      </c>
      <c r="NZ180" s="48">
        <f t="shared" si="766"/>
        <v>0</v>
      </c>
      <c r="OA180" s="48">
        <f t="shared" si="766"/>
        <v>0</v>
      </c>
      <c r="OB180" s="48">
        <f t="shared" si="766"/>
        <v>0</v>
      </c>
      <c r="OC180" s="48">
        <f t="shared" si="766"/>
        <v>0</v>
      </c>
      <c r="OD180" s="48">
        <f t="shared" si="766"/>
        <v>0</v>
      </c>
      <c r="OE180" s="48">
        <f t="shared" si="766"/>
        <v>0</v>
      </c>
      <c r="OF180" s="48">
        <f t="shared" si="766"/>
        <v>0</v>
      </c>
      <c r="OG180" s="48">
        <f t="shared" si="766"/>
        <v>0</v>
      </c>
      <c r="OH180" s="48">
        <f t="shared" si="766"/>
        <v>0</v>
      </c>
      <c r="OI180" s="48">
        <f t="shared" si="767"/>
        <v>0</v>
      </c>
      <c r="OJ180" s="48">
        <f t="shared" si="767"/>
        <v>0</v>
      </c>
      <c r="OK180" s="48">
        <f t="shared" si="767"/>
        <v>0</v>
      </c>
      <c r="OL180" s="48">
        <f t="shared" si="767"/>
        <v>0</v>
      </c>
      <c r="OM180" s="48">
        <f t="shared" si="767"/>
        <v>0</v>
      </c>
      <c r="ON180" s="48">
        <f t="shared" si="767"/>
        <v>0</v>
      </c>
      <c r="OO180" s="48">
        <f t="shared" si="767"/>
        <v>0</v>
      </c>
      <c r="OP180" s="48">
        <f t="shared" si="767"/>
        <v>4.4751983576649488E-5</v>
      </c>
      <c r="OQ180" s="48">
        <f t="shared" si="767"/>
        <v>1.1151658490373781E-4</v>
      </c>
      <c r="OR180" s="48">
        <f t="shared" si="767"/>
        <v>2.5595687974807398E-4</v>
      </c>
      <c r="OS180" s="48">
        <f t="shared" si="768"/>
        <v>5.8604981628922268E-4</v>
      </c>
      <c r="OT180" s="48">
        <f t="shared" si="768"/>
        <v>1.3658629589843377E-3</v>
      </c>
      <c r="OU180" s="48">
        <f t="shared" si="768"/>
        <v>3.2093238342923826E-3</v>
      </c>
      <c r="OV180" s="48">
        <f t="shared" si="768"/>
        <v>7.8504339864859992E-3</v>
      </c>
      <c r="OW180" s="48">
        <f t="shared" si="768"/>
        <v>1.2976985830460603E-2</v>
      </c>
      <c r="OX180" s="48">
        <f t="shared" si="768"/>
        <v>6.7154609757989992E-3</v>
      </c>
      <c r="OY180" s="48">
        <f t="shared" si="768"/>
        <v>0</v>
      </c>
      <c r="OZ180" s="48">
        <f t="shared" si="768"/>
        <v>0</v>
      </c>
      <c r="PA180" s="48">
        <f t="shared" si="768"/>
        <v>0</v>
      </c>
      <c r="PB180" s="48">
        <f t="shared" si="768"/>
        <v>0</v>
      </c>
      <c r="PC180" s="48">
        <f t="shared" si="769"/>
        <v>0</v>
      </c>
      <c r="PD180" s="48">
        <f t="shared" si="769"/>
        <v>0</v>
      </c>
      <c r="PE180" s="48">
        <f t="shared" si="769"/>
        <v>0</v>
      </c>
      <c r="PF180" s="48">
        <f t="shared" si="769"/>
        <v>0</v>
      </c>
      <c r="PG180" s="48">
        <f t="shared" si="769"/>
        <v>0</v>
      </c>
      <c r="PH180" s="48">
        <f t="shared" si="769"/>
        <v>0</v>
      </c>
      <c r="PI180" s="48">
        <f t="shared" si="769"/>
        <v>0</v>
      </c>
      <c r="PJ180" s="48">
        <f t="shared" si="769"/>
        <v>0</v>
      </c>
      <c r="PK180" s="48">
        <f t="shared" si="769"/>
        <v>0</v>
      </c>
      <c r="PL180" s="48">
        <f t="shared" si="769"/>
        <v>0</v>
      </c>
      <c r="PM180" s="48">
        <f t="shared" si="769"/>
        <v>0</v>
      </c>
      <c r="PN180" s="48">
        <f t="shared" si="769"/>
        <v>0</v>
      </c>
    </row>
    <row r="181" spans="1:430" x14ac:dyDescent="0.3">
      <c r="A181" s="67">
        <f>A180+Escenario1!$D$15</f>
        <v>275</v>
      </c>
      <c r="B181" s="20">
        <f>IF(HX58&lt;0,0,Escenario1!HX58)</f>
        <v>0</v>
      </c>
      <c r="C181" s="20">
        <f t="shared" si="558"/>
        <v>7.2631413858484503E-3</v>
      </c>
      <c r="D181" s="20">
        <f t="shared" si="552"/>
        <v>0</v>
      </c>
      <c r="E181" s="20">
        <f>ROUND(IF($A181=0,0,$D181+E180-IF($A180=0,0,L180*($A181-$A180)*0.06)),4)</f>
        <v>0</v>
      </c>
      <c r="F181" s="11" cm="1">
        <f t="array" ref="F181">INDEX($A$71:$A$75,MATCH(E181,$B$71:$B$75,1))+(E181-INDEX($B$71:$B$75,MATCH(E181,$B$71:$B$75,1)))*(INDEX($A$71:$A$75,MATCH(E181,$B$71:$B$75,1)+IF(E181&gt;MAX($B$71:$B$75),0,1))-INDEX($A$71:$A$75,MATCH(E181,$B$71:$B$75,1)+IF(E181&gt;MAX($B$71:$B$75),1,0)))/(INDEX($B$71:$B$75,MATCH(E181,$B$71:$B$75,1)+IF(E181&gt;MAX($B$71:$B$75),0,1))-INDEX($B$71:$B$75,MATCH(E181,$B$71:$B$75,1)+IF(E181&gt;MAX($B$71:$B$75),-1,0)))</f>
        <v>0</v>
      </c>
      <c r="G181" s="59">
        <f t="shared" si="553"/>
        <v>0</v>
      </c>
      <c r="H181" s="59">
        <f t="shared" si="554"/>
        <v>0</v>
      </c>
      <c r="I181" s="59">
        <f t="shared" si="555"/>
        <v>0</v>
      </c>
      <c r="J181" s="20">
        <f t="shared" si="556"/>
        <v>0</v>
      </c>
      <c r="K181" s="20">
        <f>IF(OR($H$79&lt;=0,F181-$H$79&lt;=0),0,2/3*(0.602+0.0832*(F181-$H$79)/$H$79)*$I$79*SQRT(2*9.81)*(F181-$H$79+0.0012)^(3/2))*1000</f>
        <v>0</v>
      </c>
      <c r="L181" s="20">
        <f>IF((G181+H181+I181+K181)*($A182-$A181)*0.06&gt;E181,E181/($A182-$A181)/0.06,G181+H181+I181+K181)</f>
        <v>0</v>
      </c>
      <c r="M181" s="20">
        <f>IF(COUNT($A$126:$A181)&lt;MATCH($E$84,L$126:L$585,0),"",ROUND(L181,2))</f>
        <v>0</v>
      </c>
      <c r="N181" s="20">
        <f>IF($A181=0,0,$D181+N180-IF($A180=0,0,R180*($A181-$A180)*0.06))</f>
        <v>140.30468136040179</v>
      </c>
      <c r="O181" s="11" cm="1">
        <f t="array" ref="O181">INDEX($A$71:$A$75,MATCH(N181,$B$71:$B$75,1))+(N181-INDEX($B$71:$B$75,MATCH(N181,$B$71:$B$75,1)))*(INDEX($A$71:$A$75,MATCH(N181,$B$71:$B$75,1)+1)-INDEX($A$71:$A$75,MATCH(N181,$B$71:$B$75,1)))/(INDEX($B$71:$B$75,MATCH(N181,$B$71:$B$75,1)+1)-INDEX($B$71:$B$75,MATCH(N181,$B$71:$B$75,1)))</f>
        <v>1.403046813604018</v>
      </c>
      <c r="P181" s="20" cm="1">
        <f t="array" ref="P181">INDEX(Curva_vortex[Caudal (L/s)],MATCH(O181,Curva_vortex[Altura lamina de agua H (m)],1))+(O181-INDEX(Curva_vortex[Altura lamina de agua H (m)],MATCH(O181,Curva_vortex[Altura lamina de agua H (m)],1)))*(INDEX(Curva_vortex[Caudal (L/s)],MATCH(O181,Curva_vortex[Altura lamina de agua H (m)],1)+IF(O181&gt;MAX(Curva_vortex[Altura lamina de agua H (m)]),0,1))-INDEX(Curva_vortex[Caudal (L/s)],MATCH(O181,Curva_vortex[Altura lamina de agua H (m)],1)+IF(O181&gt;MAX(Curva_vortex[Altura lamina de agua H (m)]),-1,0)))/(INDEX(Curva_vortex[Altura lamina de agua H (m)],MATCH(O181,Curva_vortex[Altura lamina de agua H (m)],1)+IF(O181&gt;MAX(Curva_vortex[Altura lamina de agua H (m)]),0,1))-INDEX(Curva_vortex[Altura lamina de agua H (m)],MATCH(O181,Curva_vortex[Altura lamina de agua H (m)],1)+IF(O181&gt;MAX(Curva_vortex[Altura lamina de agua H (m)]),-1,0)))</f>
        <v>14.030468136040181</v>
      </c>
      <c r="Q181" s="20">
        <f t="shared" si="557"/>
        <v>0</v>
      </c>
      <c r="R181" s="20" cm="1">
        <f t="array" ref="R181">INDEX(Curva_vortex[Caudal (L/s)],MATCH(O181,Curva_vortex[Altura lamina de agua H (m)],1))+(O181-INDEX(Curva_vortex[Altura lamina de agua H (m)],MATCH(O181,Curva_vortex[Altura lamina de agua H (m)],1)))*(INDEX(Curva_vortex[Caudal (L/s)],MATCH(O181,Curva_vortex[Altura lamina de agua H (m)],1)+IF(O181&gt;MAX(Curva_vortex[Altura lamina de agua H (m)]),0,1))-INDEX(Curva_vortex[Caudal (L/s)],MATCH(O181,Curva_vortex[Altura lamina de agua H (m)],1)+IF(O181&gt;MAX(Curva_vortex[Altura lamina de agua H (m)]),-1,0)))/(INDEX(Curva_vortex[Altura lamina de agua H (m)],MATCH(O181,Curva_vortex[Altura lamina de agua H (m)],1)+IF(O181&gt;MAX(Curva_vortex[Altura lamina de agua H (m)]),0,1))-INDEX(Curva_vortex[Altura lamina de agua H (m)],MATCH(O181,Curva_vortex[Altura lamina de agua H (m)],1)+IF(O181&gt;MAX(Curva_vortex[Altura lamina de agua H (m)]),-1,0)))+Q181</f>
        <v>14.030468136040181</v>
      </c>
      <c r="S181" s="20">
        <f>IF(COUNT($A$126:$A181)&lt;MATCH($E$117,R$126:R$585,0),"",ROUND(R181,2))</f>
        <v>14.03</v>
      </c>
      <c r="W181" s="46">
        <v>178</v>
      </c>
      <c r="X181" s="49">
        <f t="shared" si="564"/>
        <v>890</v>
      </c>
      <c r="Y181" s="52" t="str">
        <f t="shared" si="686"/>
        <v/>
      </c>
      <c r="Z181" s="63">
        <f t="shared" si="687"/>
        <v>0</v>
      </c>
      <c r="AA181" s="50">
        <f t="shared" si="730"/>
        <v>0</v>
      </c>
      <c r="AB181" s="50">
        <v>0</v>
      </c>
      <c r="AC181" s="62">
        <f t="shared" si="691"/>
        <v>211.7758949671387</v>
      </c>
      <c r="AD181" s="53"/>
      <c r="AE181" s="46">
        <v>179</v>
      </c>
      <c r="AF181" s="51">
        <f t="shared" si="688"/>
        <v>0</v>
      </c>
      <c r="AG181" s="51">
        <f t="shared" si="732"/>
        <v>0</v>
      </c>
      <c r="AH181" s="51">
        <f t="shared" si="732"/>
        <v>0</v>
      </c>
      <c r="AI181" s="51">
        <f t="shared" si="732"/>
        <v>0</v>
      </c>
      <c r="AJ181" s="51">
        <f t="shared" si="732"/>
        <v>0</v>
      </c>
      <c r="AK181" s="51">
        <f t="shared" si="732"/>
        <v>0</v>
      </c>
      <c r="AL181" s="51">
        <f t="shared" si="732"/>
        <v>0</v>
      </c>
      <c r="AM181" s="51">
        <f t="shared" si="732"/>
        <v>0</v>
      </c>
      <c r="AN181" s="51">
        <f t="shared" si="732"/>
        <v>0</v>
      </c>
      <c r="AO181" s="51">
        <f t="shared" si="732"/>
        <v>0</v>
      </c>
      <c r="AP181" s="51">
        <f t="shared" si="732"/>
        <v>0</v>
      </c>
      <c r="AQ181" s="51">
        <f t="shared" si="733"/>
        <v>0</v>
      </c>
      <c r="AR181" s="51">
        <f t="shared" si="733"/>
        <v>0</v>
      </c>
      <c r="AS181" s="51">
        <f t="shared" si="733"/>
        <v>0</v>
      </c>
      <c r="AT181" s="51">
        <f t="shared" si="733"/>
        <v>0</v>
      </c>
      <c r="AU181" s="51">
        <f t="shared" si="733"/>
        <v>0</v>
      </c>
      <c r="AV181" s="51">
        <f t="shared" si="733"/>
        <v>0</v>
      </c>
      <c r="AW181" s="51">
        <f t="shared" si="733"/>
        <v>0</v>
      </c>
      <c r="AX181" s="51">
        <f t="shared" si="733"/>
        <v>0</v>
      </c>
      <c r="AY181" s="51">
        <f t="shared" si="733"/>
        <v>0</v>
      </c>
      <c r="AZ181" s="51">
        <f t="shared" si="733"/>
        <v>0</v>
      </c>
      <c r="BA181" s="51">
        <f t="shared" si="734"/>
        <v>0</v>
      </c>
      <c r="BB181" s="51">
        <f t="shared" si="734"/>
        <v>0</v>
      </c>
      <c r="BC181" s="51">
        <f t="shared" si="734"/>
        <v>0</v>
      </c>
      <c r="BD181" s="51">
        <f t="shared" si="734"/>
        <v>0</v>
      </c>
      <c r="BE181" s="51">
        <f t="shared" si="734"/>
        <v>0</v>
      </c>
      <c r="BF181" s="51">
        <f t="shared" si="734"/>
        <v>0</v>
      </c>
      <c r="BG181" s="51">
        <f t="shared" si="734"/>
        <v>0</v>
      </c>
      <c r="BH181" s="51">
        <f t="shared" si="734"/>
        <v>0</v>
      </c>
      <c r="BI181" s="51">
        <f t="shared" si="734"/>
        <v>0</v>
      </c>
      <c r="BJ181" s="51">
        <f t="shared" si="734"/>
        <v>0</v>
      </c>
      <c r="BK181" s="51">
        <f t="shared" si="735"/>
        <v>0</v>
      </c>
      <c r="BL181" s="51">
        <f t="shared" si="735"/>
        <v>0</v>
      </c>
      <c r="BM181" s="51">
        <f t="shared" si="735"/>
        <v>0</v>
      </c>
      <c r="BN181" s="51">
        <f t="shared" si="735"/>
        <v>0</v>
      </c>
      <c r="BO181" s="51">
        <f t="shared" si="735"/>
        <v>0</v>
      </c>
      <c r="BP181" s="51">
        <f t="shared" si="735"/>
        <v>0</v>
      </c>
      <c r="BQ181" s="51">
        <f t="shared" si="735"/>
        <v>0</v>
      </c>
      <c r="BR181" s="51">
        <f t="shared" si="735"/>
        <v>0</v>
      </c>
      <c r="BS181" s="51">
        <f t="shared" si="735"/>
        <v>0</v>
      </c>
      <c r="BT181" s="51">
        <f t="shared" si="735"/>
        <v>0</v>
      </c>
      <c r="BU181" s="51">
        <f t="shared" si="736"/>
        <v>0</v>
      </c>
      <c r="BV181" s="51">
        <f t="shared" si="736"/>
        <v>0</v>
      </c>
      <c r="BW181" s="51">
        <f t="shared" si="736"/>
        <v>0</v>
      </c>
      <c r="BX181" s="51">
        <f t="shared" si="736"/>
        <v>0</v>
      </c>
      <c r="BY181" s="51">
        <f t="shared" si="736"/>
        <v>0</v>
      </c>
      <c r="BZ181" s="51">
        <f t="shared" si="736"/>
        <v>0</v>
      </c>
      <c r="CA181" s="51">
        <f t="shared" si="736"/>
        <v>0</v>
      </c>
      <c r="CB181" s="51">
        <f t="shared" si="736"/>
        <v>0</v>
      </c>
      <c r="CC181" s="51">
        <f t="shared" si="736"/>
        <v>0</v>
      </c>
      <c r="CD181" s="51">
        <f t="shared" si="736"/>
        <v>0</v>
      </c>
      <c r="CE181" s="51">
        <f t="shared" si="737"/>
        <v>0</v>
      </c>
      <c r="CF181" s="51">
        <f t="shared" si="737"/>
        <v>0</v>
      </c>
      <c r="CG181" s="51">
        <f t="shared" si="737"/>
        <v>0</v>
      </c>
      <c r="CH181" s="51">
        <f t="shared" si="737"/>
        <v>0</v>
      </c>
      <c r="CI181" s="51">
        <f t="shared" si="737"/>
        <v>0</v>
      </c>
      <c r="CJ181" s="51">
        <f t="shared" si="737"/>
        <v>0</v>
      </c>
      <c r="CK181" s="51">
        <f t="shared" si="737"/>
        <v>0</v>
      </c>
      <c r="CL181" s="51">
        <f t="shared" si="737"/>
        <v>0</v>
      </c>
      <c r="CM181" s="51">
        <f t="shared" si="737"/>
        <v>0</v>
      </c>
      <c r="CN181" s="51">
        <f t="shared" si="737"/>
        <v>0</v>
      </c>
      <c r="CO181" s="51">
        <f t="shared" si="738"/>
        <v>0</v>
      </c>
      <c r="CP181" s="51">
        <f t="shared" si="738"/>
        <v>0</v>
      </c>
      <c r="CQ181" s="51">
        <f t="shared" si="738"/>
        <v>0</v>
      </c>
      <c r="CR181" s="51">
        <f t="shared" si="738"/>
        <v>0</v>
      </c>
      <c r="CS181" s="51">
        <f t="shared" si="738"/>
        <v>0</v>
      </c>
      <c r="CT181" s="51">
        <f t="shared" si="738"/>
        <v>0</v>
      </c>
      <c r="CU181" s="51">
        <f t="shared" si="738"/>
        <v>0</v>
      </c>
      <c r="CV181" s="51">
        <f t="shared" si="738"/>
        <v>0</v>
      </c>
      <c r="CW181" s="51">
        <f t="shared" si="738"/>
        <v>0</v>
      </c>
      <c r="CX181" s="51">
        <f t="shared" si="738"/>
        <v>0</v>
      </c>
      <c r="CY181" s="51">
        <f t="shared" si="739"/>
        <v>0</v>
      </c>
      <c r="CZ181" s="51">
        <f t="shared" si="739"/>
        <v>0</v>
      </c>
      <c r="DA181" s="51">
        <f t="shared" si="739"/>
        <v>0</v>
      </c>
      <c r="DB181" s="51">
        <f t="shared" si="739"/>
        <v>0</v>
      </c>
      <c r="DC181" s="51">
        <f t="shared" si="739"/>
        <v>0</v>
      </c>
      <c r="DD181" s="51">
        <f t="shared" si="739"/>
        <v>0</v>
      </c>
      <c r="DE181" s="51">
        <f t="shared" si="739"/>
        <v>0</v>
      </c>
      <c r="DF181" s="51">
        <f t="shared" si="739"/>
        <v>0</v>
      </c>
      <c r="DG181" s="51">
        <f t="shared" si="739"/>
        <v>0</v>
      </c>
      <c r="DH181" s="51">
        <f t="shared" si="739"/>
        <v>0</v>
      </c>
      <c r="DI181" s="51">
        <f t="shared" si="740"/>
        <v>0</v>
      </c>
      <c r="DJ181" s="51">
        <f t="shared" si="740"/>
        <v>0</v>
      </c>
      <c r="DK181" s="51">
        <f t="shared" si="740"/>
        <v>0</v>
      </c>
      <c r="DL181" s="51">
        <f t="shared" si="740"/>
        <v>0</v>
      </c>
      <c r="DM181" s="51">
        <f t="shared" si="740"/>
        <v>0</v>
      </c>
      <c r="DN181" s="51">
        <f t="shared" si="740"/>
        <v>0</v>
      </c>
      <c r="DO181" s="51">
        <f t="shared" si="740"/>
        <v>0</v>
      </c>
      <c r="DP181" s="51">
        <f t="shared" si="740"/>
        <v>0</v>
      </c>
      <c r="DQ181" s="51">
        <f t="shared" si="740"/>
        <v>0</v>
      </c>
      <c r="DR181" s="51">
        <f t="shared" si="740"/>
        <v>0</v>
      </c>
      <c r="DS181" s="51">
        <f t="shared" si="741"/>
        <v>0</v>
      </c>
      <c r="DT181" s="51">
        <f t="shared" si="741"/>
        <v>0</v>
      </c>
      <c r="DU181" s="51">
        <f t="shared" si="741"/>
        <v>0</v>
      </c>
      <c r="DV181" s="51">
        <f t="shared" si="741"/>
        <v>0</v>
      </c>
      <c r="DW181" s="51">
        <f t="shared" si="741"/>
        <v>0</v>
      </c>
      <c r="DX181" s="51">
        <f t="shared" si="741"/>
        <v>0</v>
      </c>
      <c r="DY181" s="51">
        <f t="shared" si="741"/>
        <v>0</v>
      </c>
      <c r="DZ181" s="51">
        <f t="shared" si="741"/>
        <v>0</v>
      </c>
      <c r="EA181" s="51">
        <f t="shared" si="741"/>
        <v>0</v>
      </c>
      <c r="EB181" s="51">
        <f t="shared" si="741"/>
        <v>0</v>
      </c>
      <c r="EC181" s="51">
        <f t="shared" si="742"/>
        <v>0</v>
      </c>
      <c r="ED181" s="51">
        <f t="shared" si="742"/>
        <v>0</v>
      </c>
      <c r="EE181" s="51">
        <f t="shared" si="742"/>
        <v>0</v>
      </c>
      <c r="EF181" s="51">
        <f t="shared" si="742"/>
        <v>0</v>
      </c>
      <c r="EG181" s="51">
        <f t="shared" si="742"/>
        <v>0</v>
      </c>
      <c r="EH181" s="51">
        <f t="shared" si="742"/>
        <v>0</v>
      </c>
      <c r="EI181" s="51">
        <f t="shared" si="742"/>
        <v>0</v>
      </c>
      <c r="EJ181" s="51">
        <f t="shared" si="742"/>
        <v>0</v>
      </c>
      <c r="EK181" s="51">
        <f t="shared" si="742"/>
        <v>0</v>
      </c>
      <c r="EL181" s="51">
        <f t="shared" si="742"/>
        <v>0</v>
      </c>
      <c r="EM181" s="51">
        <f t="shared" si="743"/>
        <v>0</v>
      </c>
      <c r="EN181" s="51">
        <f t="shared" si="743"/>
        <v>0</v>
      </c>
      <c r="EO181" s="51">
        <f t="shared" si="743"/>
        <v>0</v>
      </c>
      <c r="EP181" s="51">
        <f t="shared" si="743"/>
        <v>0</v>
      </c>
      <c r="EQ181" s="51">
        <f t="shared" si="743"/>
        <v>0</v>
      </c>
      <c r="ER181" s="51">
        <f t="shared" si="743"/>
        <v>0</v>
      </c>
      <c r="ES181" s="51">
        <f t="shared" si="743"/>
        <v>0</v>
      </c>
      <c r="ET181" s="51">
        <f t="shared" si="743"/>
        <v>0</v>
      </c>
      <c r="EU181" s="51">
        <f t="shared" si="743"/>
        <v>0</v>
      </c>
      <c r="EV181" s="51">
        <f t="shared" si="743"/>
        <v>0</v>
      </c>
      <c r="EW181" s="51">
        <f t="shared" si="744"/>
        <v>0</v>
      </c>
      <c r="EX181" s="51">
        <f t="shared" si="744"/>
        <v>0</v>
      </c>
      <c r="EY181" s="51">
        <f t="shared" si="744"/>
        <v>0</v>
      </c>
      <c r="EZ181" s="51">
        <f t="shared" si="744"/>
        <v>0</v>
      </c>
      <c r="FA181" s="51">
        <f t="shared" si="744"/>
        <v>0</v>
      </c>
      <c r="FB181" s="51">
        <f t="shared" si="744"/>
        <v>0</v>
      </c>
      <c r="FC181" s="51">
        <f t="shared" si="744"/>
        <v>0</v>
      </c>
      <c r="FD181" s="51">
        <f t="shared" si="744"/>
        <v>0</v>
      </c>
      <c r="FE181" s="51">
        <f t="shared" si="744"/>
        <v>0</v>
      </c>
      <c r="FF181" s="51">
        <f t="shared" si="744"/>
        <v>0</v>
      </c>
      <c r="FG181" s="51">
        <f t="shared" si="745"/>
        <v>0</v>
      </c>
      <c r="FH181" s="51">
        <f t="shared" si="745"/>
        <v>0</v>
      </c>
      <c r="FI181" s="51">
        <f t="shared" si="745"/>
        <v>0</v>
      </c>
      <c r="FJ181" s="51">
        <f t="shared" si="745"/>
        <v>0</v>
      </c>
      <c r="FK181" s="51">
        <f t="shared" si="745"/>
        <v>0</v>
      </c>
      <c r="FL181" s="51">
        <f t="shared" si="745"/>
        <v>0</v>
      </c>
      <c r="FM181" s="51">
        <f t="shared" si="745"/>
        <v>0</v>
      </c>
      <c r="FN181" s="51">
        <f t="shared" si="745"/>
        <v>0</v>
      </c>
      <c r="FO181" s="51">
        <f t="shared" si="745"/>
        <v>0</v>
      </c>
      <c r="FP181" s="51">
        <f t="shared" si="745"/>
        <v>0</v>
      </c>
      <c r="FQ181" s="51">
        <f t="shared" si="746"/>
        <v>0</v>
      </c>
      <c r="FR181" s="51">
        <f t="shared" si="746"/>
        <v>0</v>
      </c>
      <c r="FS181" s="51">
        <f t="shared" si="746"/>
        <v>0</v>
      </c>
      <c r="FT181" s="51">
        <f t="shared" si="746"/>
        <v>0</v>
      </c>
      <c r="FU181" s="51">
        <f t="shared" si="746"/>
        <v>0</v>
      </c>
      <c r="FV181" s="51">
        <f t="shared" si="746"/>
        <v>0</v>
      </c>
      <c r="FW181" s="51">
        <f t="shared" si="746"/>
        <v>0</v>
      </c>
      <c r="FX181" s="51">
        <f t="shared" si="746"/>
        <v>0</v>
      </c>
      <c r="FY181" s="51">
        <f t="shared" si="746"/>
        <v>0</v>
      </c>
      <c r="FZ181" s="51">
        <f t="shared" si="746"/>
        <v>0</v>
      </c>
      <c r="GA181" s="51">
        <f t="shared" si="747"/>
        <v>0</v>
      </c>
      <c r="GB181" s="51">
        <f t="shared" si="747"/>
        <v>0</v>
      </c>
      <c r="GC181" s="51">
        <f t="shared" si="747"/>
        <v>0</v>
      </c>
      <c r="GD181" s="51">
        <f t="shared" si="747"/>
        <v>0</v>
      </c>
      <c r="GE181" s="51">
        <f t="shared" si="747"/>
        <v>0</v>
      </c>
      <c r="GF181" s="51">
        <f t="shared" si="747"/>
        <v>0</v>
      </c>
      <c r="GG181" s="51">
        <f t="shared" si="747"/>
        <v>0</v>
      </c>
      <c r="GH181" s="51">
        <f t="shared" si="747"/>
        <v>1.4372901692793086E-5</v>
      </c>
      <c r="GI181" s="51">
        <f t="shared" si="747"/>
        <v>2.7857067307628778E-5</v>
      </c>
      <c r="GJ181" s="51">
        <f t="shared" si="747"/>
        <v>4.1075027703360157E-5</v>
      </c>
      <c r="GK181" s="51">
        <f t="shared" si="748"/>
        <v>5.9699549011322866E-5</v>
      </c>
      <c r="GL181" s="51">
        <f t="shared" si="748"/>
        <v>8.7540741517313391E-5</v>
      </c>
      <c r="GM181" s="51">
        <f t="shared" si="748"/>
        <v>1.2837388479443857E-4</v>
      </c>
      <c r="GN181" s="51">
        <f t="shared" si="748"/>
        <v>1.8776725283595457E-4</v>
      </c>
      <c r="GO181" s="51">
        <f t="shared" si="748"/>
        <v>2.7490993918839258E-4</v>
      </c>
      <c r="GP181" s="51">
        <f t="shared" si="748"/>
        <v>4.0443968208431289E-4</v>
      </c>
      <c r="GQ181" s="51">
        <f t="shared" si="748"/>
        <v>5.9827068957529241E-4</v>
      </c>
      <c r="GR181" s="51">
        <f t="shared" si="748"/>
        <v>8.8742146466493359E-4</v>
      </c>
      <c r="GS181" s="51">
        <f t="shared" si="748"/>
        <v>1.3138426304416823E-3</v>
      </c>
      <c r="GT181" s="51">
        <f t="shared" si="748"/>
        <v>1.9322447552118155E-3</v>
      </c>
      <c r="GU181" s="51">
        <f t="shared" si="749"/>
        <v>2.9578823769679957E-3</v>
      </c>
      <c r="GV181" s="51">
        <f t="shared" si="749"/>
        <v>4.3725776573519236E-3</v>
      </c>
      <c r="GW181" s="51">
        <f t="shared" si="749"/>
        <v>5.6037913669719245E-3</v>
      </c>
      <c r="GX181" s="51">
        <f t="shared" si="749"/>
        <v>6.0067150249743864E-3</v>
      </c>
      <c r="GY181" s="51">
        <f t="shared" si="749"/>
        <v>5.0334268353983951E-3</v>
      </c>
      <c r="GZ181" s="51">
        <f t="shared" si="749"/>
        <v>2.648818732339102E-3</v>
      </c>
      <c r="HA181" s="51">
        <f t="shared" si="749"/>
        <v>7.6072713075802073E-4</v>
      </c>
      <c r="HB181" s="51">
        <f t="shared" si="749"/>
        <v>0</v>
      </c>
      <c r="HC181" s="51">
        <f t="shared" si="749"/>
        <v>0</v>
      </c>
      <c r="HD181" s="51">
        <f t="shared" si="749"/>
        <v>0</v>
      </c>
      <c r="HE181" s="51">
        <f t="shared" si="750"/>
        <v>0</v>
      </c>
      <c r="HF181" s="51">
        <f t="shared" si="750"/>
        <v>0</v>
      </c>
      <c r="HG181" s="51">
        <f t="shared" si="750"/>
        <v>0</v>
      </c>
      <c r="HH181" s="51">
        <f t="shared" si="750"/>
        <v>0</v>
      </c>
      <c r="HI181" s="51">
        <f t="shared" si="750"/>
        <v>0</v>
      </c>
      <c r="HJ181" s="51">
        <f t="shared" si="750"/>
        <v>0</v>
      </c>
      <c r="HK181" s="51">
        <f t="shared" si="750"/>
        <v>0</v>
      </c>
      <c r="HL181" s="51">
        <f t="shared" si="750"/>
        <v>0</v>
      </c>
      <c r="HM181" s="51">
        <f t="shared" si="750"/>
        <v>0</v>
      </c>
      <c r="HN181" s="51">
        <f t="shared" si="750"/>
        <v>0</v>
      </c>
      <c r="HO181" s="51">
        <f t="shared" si="750"/>
        <v>0</v>
      </c>
      <c r="HP181" s="51">
        <f t="shared" si="750"/>
        <v>0</v>
      </c>
      <c r="HR181" s="46">
        <v>178</v>
      </c>
      <c r="HS181" s="49">
        <f t="shared" si="566"/>
        <v>890</v>
      </c>
      <c r="HT181" s="52" t="str">
        <f t="shared" si="567"/>
        <v/>
      </c>
      <c r="HU181" s="63">
        <f t="shared" si="568"/>
        <v>0</v>
      </c>
      <c r="HV181" s="50">
        <f t="shared" si="731"/>
        <v>0</v>
      </c>
      <c r="HW181" s="50" t="str">
        <f t="shared" si="689"/>
        <v>14:50</v>
      </c>
      <c r="HX181" s="50">
        <v>0</v>
      </c>
      <c r="HY181" s="62">
        <f>HY180+HX181*Escenario1!$D$15*0.06</f>
        <v>468.72665229745769</v>
      </c>
      <c r="HZ181" s="50">
        <f t="shared" si="569"/>
        <v>0</v>
      </c>
      <c r="IA181" s="64">
        <f>IA180+HZ181*Escenario1!$D$15*0.06</f>
        <v>258.16395932323189</v>
      </c>
      <c r="IB181" s="54"/>
      <c r="IC181" s="47">
        <v>179</v>
      </c>
      <c r="ID181" s="48">
        <f t="shared" si="690"/>
        <v>0</v>
      </c>
      <c r="IE181" s="48">
        <f t="shared" si="751"/>
        <v>0</v>
      </c>
      <c r="IF181" s="48">
        <f t="shared" si="751"/>
        <v>0</v>
      </c>
      <c r="IG181" s="48">
        <f t="shared" si="751"/>
        <v>0</v>
      </c>
      <c r="IH181" s="48">
        <f t="shared" si="751"/>
        <v>0</v>
      </c>
      <c r="II181" s="48">
        <f t="shared" si="751"/>
        <v>0</v>
      </c>
      <c r="IJ181" s="48">
        <f t="shared" si="751"/>
        <v>0</v>
      </c>
      <c r="IK181" s="48">
        <f t="shared" si="751"/>
        <v>0</v>
      </c>
      <c r="IL181" s="48">
        <f t="shared" si="751"/>
        <v>0</v>
      </c>
      <c r="IM181" s="48">
        <f t="shared" si="751"/>
        <v>0</v>
      </c>
      <c r="IN181" s="48">
        <f t="shared" si="751"/>
        <v>0</v>
      </c>
      <c r="IO181" s="48">
        <f t="shared" si="752"/>
        <v>0</v>
      </c>
      <c r="IP181" s="48">
        <f t="shared" si="752"/>
        <v>0</v>
      </c>
      <c r="IQ181" s="48">
        <f t="shared" si="752"/>
        <v>0</v>
      </c>
      <c r="IR181" s="48">
        <f t="shared" si="752"/>
        <v>0</v>
      </c>
      <c r="IS181" s="48">
        <f t="shared" si="752"/>
        <v>0</v>
      </c>
      <c r="IT181" s="48">
        <f t="shared" si="752"/>
        <v>0</v>
      </c>
      <c r="IU181" s="48">
        <f t="shared" si="752"/>
        <v>0</v>
      </c>
      <c r="IV181" s="48">
        <f t="shared" si="752"/>
        <v>0</v>
      </c>
      <c r="IW181" s="48">
        <f t="shared" si="752"/>
        <v>0</v>
      </c>
      <c r="IX181" s="48">
        <f t="shared" si="752"/>
        <v>0</v>
      </c>
      <c r="IY181" s="48">
        <f t="shared" si="753"/>
        <v>0</v>
      </c>
      <c r="IZ181" s="48">
        <f t="shared" si="753"/>
        <v>0</v>
      </c>
      <c r="JA181" s="48">
        <f t="shared" si="753"/>
        <v>0</v>
      </c>
      <c r="JB181" s="48">
        <f t="shared" si="753"/>
        <v>0</v>
      </c>
      <c r="JC181" s="48">
        <f t="shared" si="753"/>
        <v>0</v>
      </c>
      <c r="JD181" s="48">
        <f t="shared" si="753"/>
        <v>0</v>
      </c>
      <c r="JE181" s="48">
        <f t="shared" si="753"/>
        <v>0</v>
      </c>
      <c r="JF181" s="48">
        <f t="shared" si="753"/>
        <v>0</v>
      </c>
      <c r="JG181" s="48">
        <f t="shared" si="753"/>
        <v>0</v>
      </c>
      <c r="JH181" s="48">
        <f t="shared" si="753"/>
        <v>0</v>
      </c>
      <c r="JI181" s="48">
        <f t="shared" si="754"/>
        <v>0</v>
      </c>
      <c r="JJ181" s="48">
        <f t="shared" si="754"/>
        <v>0</v>
      </c>
      <c r="JK181" s="48">
        <f t="shared" si="754"/>
        <v>0</v>
      </c>
      <c r="JL181" s="48">
        <f t="shared" si="754"/>
        <v>0</v>
      </c>
      <c r="JM181" s="48">
        <f t="shared" si="754"/>
        <v>0</v>
      </c>
      <c r="JN181" s="48">
        <f t="shared" si="754"/>
        <v>0</v>
      </c>
      <c r="JO181" s="48">
        <f t="shared" si="754"/>
        <v>0</v>
      </c>
      <c r="JP181" s="48">
        <f t="shared" si="754"/>
        <v>0</v>
      </c>
      <c r="JQ181" s="48">
        <f t="shared" si="754"/>
        <v>0</v>
      </c>
      <c r="JR181" s="48">
        <f t="shared" si="754"/>
        <v>0</v>
      </c>
      <c r="JS181" s="48">
        <f t="shared" si="755"/>
        <v>0</v>
      </c>
      <c r="JT181" s="48">
        <f t="shared" si="755"/>
        <v>0</v>
      </c>
      <c r="JU181" s="48">
        <f t="shared" si="755"/>
        <v>0</v>
      </c>
      <c r="JV181" s="48">
        <f t="shared" si="755"/>
        <v>0</v>
      </c>
      <c r="JW181" s="48">
        <f t="shared" si="755"/>
        <v>0</v>
      </c>
      <c r="JX181" s="48">
        <f t="shared" si="755"/>
        <v>0</v>
      </c>
      <c r="JY181" s="48">
        <f t="shared" si="755"/>
        <v>0</v>
      </c>
      <c r="JZ181" s="48">
        <f t="shared" si="755"/>
        <v>0</v>
      </c>
      <c r="KA181" s="48">
        <f t="shared" si="755"/>
        <v>0</v>
      </c>
      <c r="KB181" s="48">
        <f t="shared" si="755"/>
        <v>0</v>
      </c>
      <c r="KC181" s="48">
        <f t="shared" si="756"/>
        <v>0</v>
      </c>
      <c r="KD181" s="48">
        <f t="shared" si="756"/>
        <v>0</v>
      </c>
      <c r="KE181" s="48">
        <f t="shared" si="756"/>
        <v>0</v>
      </c>
      <c r="KF181" s="48">
        <f t="shared" si="756"/>
        <v>0</v>
      </c>
      <c r="KG181" s="48">
        <f t="shared" si="756"/>
        <v>0</v>
      </c>
      <c r="KH181" s="48">
        <f t="shared" si="756"/>
        <v>0</v>
      </c>
      <c r="KI181" s="48">
        <f t="shared" si="756"/>
        <v>0</v>
      </c>
      <c r="KJ181" s="48">
        <f t="shared" si="756"/>
        <v>0</v>
      </c>
      <c r="KK181" s="48">
        <f t="shared" si="756"/>
        <v>0</v>
      </c>
      <c r="KL181" s="48">
        <f t="shared" si="756"/>
        <v>0</v>
      </c>
      <c r="KM181" s="48">
        <f t="shared" si="757"/>
        <v>0</v>
      </c>
      <c r="KN181" s="48">
        <f t="shared" si="757"/>
        <v>0</v>
      </c>
      <c r="KO181" s="48">
        <f t="shared" si="757"/>
        <v>0</v>
      </c>
      <c r="KP181" s="48">
        <f t="shared" si="757"/>
        <v>0</v>
      </c>
      <c r="KQ181" s="48">
        <f t="shared" si="757"/>
        <v>0</v>
      </c>
      <c r="KR181" s="48">
        <f t="shared" si="757"/>
        <v>0</v>
      </c>
      <c r="KS181" s="48">
        <f t="shared" si="757"/>
        <v>0</v>
      </c>
      <c r="KT181" s="48">
        <f t="shared" si="757"/>
        <v>0</v>
      </c>
      <c r="KU181" s="48">
        <f t="shared" si="757"/>
        <v>0</v>
      </c>
      <c r="KV181" s="48">
        <f t="shared" si="757"/>
        <v>0</v>
      </c>
      <c r="KW181" s="48">
        <f t="shared" si="758"/>
        <v>0</v>
      </c>
      <c r="KX181" s="48">
        <f t="shared" si="758"/>
        <v>0</v>
      </c>
      <c r="KY181" s="48">
        <f t="shared" si="758"/>
        <v>0</v>
      </c>
      <c r="KZ181" s="48">
        <f t="shared" si="758"/>
        <v>0</v>
      </c>
      <c r="LA181" s="48">
        <f t="shared" si="758"/>
        <v>0</v>
      </c>
      <c r="LB181" s="48">
        <f t="shared" si="758"/>
        <v>0</v>
      </c>
      <c r="LC181" s="48">
        <f t="shared" si="758"/>
        <v>0</v>
      </c>
      <c r="LD181" s="48">
        <f t="shared" si="758"/>
        <v>0</v>
      </c>
      <c r="LE181" s="48">
        <f t="shared" si="758"/>
        <v>0</v>
      </c>
      <c r="LF181" s="48">
        <f t="shared" si="758"/>
        <v>0</v>
      </c>
      <c r="LG181" s="48">
        <f t="shared" si="759"/>
        <v>0</v>
      </c>
      <c r="LH181" s="48">
        <f t="shared" si="759"/>
        <v>0</v>
      </c>
      <c r="LI181" s="48">
        <f t="shared" si="759"/>
        <v>0</v>
      </c>
      <c r="LJ181" s="48">
        <f t="shared" si="759"/>
        <v>0</v>
      </c>
      <c r="LK181" s="48">
        <f t="shared" si="759"/>
        <v>0</v>
      </c>
      <c r="LL181" s="48">
        <f t="shared" si="759"/>
        <v>0</v>
      </c>
      <c r="LM181" s="48">
        <f t="shared" si="759"/>
        <v>0</v>
      </c>
      <c r="LN181" s="48">
        <f t="shared" si="759"/>
        <v>0</v>
      </c>
      <c r="LO181" s="48">
        <f t="shared" si="759"/>
        <v>0</v>
      </c>
      <c r="LP181" s="48">
        <f t="shared" si="759"/>
        <v>0</v>
      </c>
      <c r="LQ181" s="48">
        <f t="shared" si="760"/>
        <v>0</v>
      </c>
      <c r="LR181" s="48">
        <f t="shared" si="760"/>
        <v>0</v>
      </c>
      <c r="LS181" s="48">
        <f t="shared" si="760"/>
        <v>0</v>
      </c>
      <c r="LT181" s="48">
        <f t="shared" si="760"/>
        <v>0</v>
      </c>
      <c r="LU181" s="48">
        <f t="shared" si="760"/>
        <v>0</v>
      </c>
      <c r="LV181" s="48">
        <f t="shared" si="760"/>
        <v>0</v>
      </c>
      <c r="LW181" s="48">
        <f t="shared" si="760"/>
        <v>0</v>
      </c>
      <c r="LX181" s="48">
        <f t="shared" si="760"/>
        <v>0</v>
      </c>
      <c r="LY181" s="48">
        <f t="shared" si="760"/>
        <v>0</v>
      </c>
      <c r="LZ181" s="48">
        <f t="shared" si="760"/>
        <v>0</v>
      </c>
      <c r="MA181" s="48">
        <f t="shared" si="761"/>
        <v>0</v>
      </c>
      <c r="MB181" s="48">
        <f t="shared" si="761"/>
        <v>0</v>
      </c>
      <c r="MC181" s="48">
        <f t="shared" si="761"/>
        <v>0</v>
      </c>
      <c r="MD181" s="48">
        <f t="shared" si="761"/>
        <v>0</v>
      </c>
      <c r="ME181" s="48">
        <f t="shared" si="761"/>
        <v>0</v>
      </c>
      <c r="MF181" s="48">
        <f t="shared" si="761"/>
        <v>0</v>
      </c>
      <c r="MG181" s="48">
        <f t="shared" si="761"/>
        <v>0</v>
      </c>
      <c r="MH181" s="48">
        <f t="shared" si="761"/>
        <v>0</v>
      </c>
      <c r="MI181" s="48">
        <f t="shared" si="761"/>
        <v>0</v>
      </c>
      <c r="MJ181" s="48">
        <f t="shared" si="761"/>
        <v>0</v>
      </c>
      <c r="MK181" s="48">
        <f t="shared" si="762"/>
        <v>0</v>
      </c>
      <c r="ML181" s="48">
        <f t="shared" si="762"/>
        <v>0</v>
      </c>
      <c r="MM181" s="48">
        <f t="shared" si="762"/>
        <v>0</v>
      </c>
      <c r="MN181" s="48">
        <f t="shared" si="762"/>
        <v>0</v>
      </c>
      <c r="MO181" s="48">
        <f t="shared" si="762"/>
        <v>0</v>
      </c>
      <c r="MP181" s="48">
        <f t="shared" si="762"/>
        <v>0</v>
      </c>
      <c r="MQ181" s="48">
        <f t="shared" si="762"/>
        <v>0</v>
      </c>
      <c r="MR181" s="48">
        <f t="shared" si="762"/>
        <v>0</v>
      </c>
      <c r="MS181" s="48">
        <f t="shared" si="762"/>
        <v>0</v>
      </c>
      <c r="MT181" s="48">
        <f t="shared" si="762"/>
        <v>0</v>
      </c>
      <c r="MU181" s="48">
        <f t="shared" si="763"/>
        <v>0</v>
      </c>
      <c r="MV181" s="48">
        <f t="shared" si="763"/>
        <v>0</v>
      </c>
      <c r="MW181" s="48">
        <f t="shared" si="763"/>
        <v>0</v>
      </c>
      <c r="MX181" s="48">
        <f t="shared" si="763"/>
        <v>0</v>
      </c>
      <c r="MY181" s="48">
        <f t="shared" si="763"/>
        <v>0</v>
      </c>
      <c r="MZ181" s="48">
        <f t="shared" si="763"/>
        <v>0</v>
      </c>
      <c r="NA181" s="48">
        <f t="shared" si="763"/>
        <v>0</v>
      </c>
      <c r="NB181" s="48">
        <f t="shared" si="763"/>
        <v>0</v>
      </c>
      <c r="NC181" s="48">
        <f t="shared" si="763"/>
        <v>0</v>
      </c>
      <c r="ND181" s="48">
        <f t="shared" si="763"/>
        <v>0</v>
      </c>
      <c r="NE181" s="48">
        <f t="shared" si="764"/>
        <v>0</v>
      </c>
      <c r="NF181" s="48">
        <f t="shared" si="764"/>
        <v>0</v>
      </c>
      <c r="NG181" s="48">
        <f t="shared" si="764"/>
        <v>0</v>
      </c>
      <c r="NH181" s="48">
        <f t="shared" si="764"/>
        <v>0</v>
      </c>
      <c r="NI181" s="48">
        <f t="shared" si="764"/>
        <v>0</v>
      </c>
      <c r="NJ181" s="48">
        <f t="shared" si="764"/>
        <v>0</v>
      </c>
      <c r="NK181" s="48">
        <f t="shared" si="764"/>
        <v>0</v>
      </c>
      <c r="NL181" s="48">
        <f t="shared" si="764"/>
        <v>0</v>
      </c>
      <c r="NM181" s="48">
        <f t="shared" si="764"/>
        <v>0</v>
      </c>
      <c r="NN181" s="48">
        <f t="shared" si="764"/>
        <v>0</v>
      </c>
      <c r="NO181" s="48">
        <f t="shared" si="765"/>
        <v>0</v>
      </c>
      <c r="NP181" s="48">
        <f t="shared" si="765"/>
        <v>0</v>
      </c>
      <c r="NQ181" s="48">
        <f t="shared" si="765"/>
        <v>0</v>
      </c>
      <c r="NR181" s="48">
        <f t="shared" si="765"/>
        <v>0</v>
      </c>
      <c r="NS181" s="48">
        <f t="shared" si="765"/>
        <v>0</v>
      </c>
      <c r="NT181" s="48">
        <f t="shared" si="765"/>
        <v>0</v>
      </c>
      <c r="NU181" s="48">
        <f t="shared" si="765"/>
        <v>0</v>
      </c>
      <c r="NV181" s="48">
        <f t="shared" si="765"/>
        <v>0</v>
      </c>
      <c r="NW181" s="48">
        <f t="shared" si="765"/>
        <v>0</v>
      </c>
      <c r="NX181" s="48">
        <f t="shared" si="765"/>
        <v>0</v>
      </c>
      <c r="NY181" s="48">
        <f t="shared" si="766"/>
        <v>0</v>
      </c>
      <c r="NZ181" s="48">
        <f t="shared" si="766"/>
        <v>0</v>
      </c>
      <c r="OA181" s="48">
        <f t="shared" si="766"/>
        <v>0</v>
      </c>
      <c r="OB181" s="48">
        <f t="shared" si="766"/>
        <v>0</v>
      </c>
      <c r="OC181" s="48">
        <f t="shared" si="766"/>
        <v>0</v>
      </c>
      <c r="OD181" s="48">
        <f t="shared" si="766"/>
        <v>0</v>
      </c>
      <c r="OE181" s="48">
        <f t="shared" si="766"/>
        <v>0</v>
      </c>
      <c r="OF181" s="48">
        <f t="shared" si="766"/>
        <v>0</v>
      </c>
      <c r="OG181" s="48">
        <f t="shared" si="766"/>
        <v>0</v>
      </c>
      <c r="OH181" s="48">
        <f t="shared" si="766"/>
        <v>0</v>
      </c>
      <c r="OI181" s="48">
        <f t="shared" si="767"/>
        <v>0</v>
      </c>
      <c r="OJ181" s="48">
        <f t="shared" si="767"/>
        <v>0</v>
      </c>
      <c r="OK181" s="48">
        <f t="shared" si="767"/>
        <v>0</v>
      </c>
      <c r="OL181" s="48">
        <f t="shared" si="767"/>
        <v>0</v>
      </c>
      <c r="OM181" s="48">
        <f t="shared" si="767"/>
        <v>0</v>
      </c>
      <c r="ON181" s="48">
        <f t="shared" si="767"/>
        <v>0</v>
      </c>
      <c r="OO181" s="48">
        <f t="shared" si="767"/>
        <v>0</v>
      </c>
      <c r="OP181" s="48">
        <f t="shared" si="767"/>
        <v>0</v>
      </c>
      <c r="OQ181" s="48">
        <f t="shared" si="767"/>
        <v>4.4751983576649488E-5</v>
      </c>
      <c r="OR181" s="48">
        <f t="shared" si="767"/>
        <v>1.1151658490373781E-4</v>
      </c>
      <c r="OS181" s="48">
        <f t="shared" si="768"/>
        <v>2.5595687974807398E-4</v>
      </c>
      <c r="OT181" s="48">
        <f t="shared" si="768"/>
        <v>5.8604981628922268E-4</v>
      </c>
      <c r="OU181" s="48">
        <f t="shared" si="768"/>
        <v>1.3658629589843377E-3</v>
      </c>
      <c r="OV181" s="48">
        <f t="shared" si="768"/>
        <v>3.2093238342923826E-3</v>
      </c>
      <c r="OW181" s="48">
        <f t="shared" si="768"/>
        <v>7.8504339864859992E-3</v>
      </c>
      <c r="OX181" s="48">
        <f t="shared" si="768"/>
        <v>1.2976985830460603E-2</v>
      </c>
      <c r="OY181" s="48">
        <f t="shared" si="768"/>
        <v>6.7154609757989992E-3</v>
      </c>
      <c r="OZ181" s="48">
        <f t="shared" si="768"/>
        <v>0</v>
      </c>
      <c r="PA181" s="48">
        <f t="shared" si="768"/>
        <v>0</v>
      </c>
      <c r="PB181" s="48">
        <f t="shared" si="768"/>
        <v>0</v>
      </c>
      <c r="PC181" s="48">
        <f t="shared" si="769"/>
        <v>0</v>
      </c>
      <c r="PD181" s="48">
        <f t="shared" si="769"/>
        <v>0</v>
      </c>
      <c r="PE181" s="48">
        <f t="shared" si="769"/>
        <v>0</v>
      </c>
      <c r="PF181" s="48">
        <f t="shared" si="769"/>
        <v>0</v>
      </c>
      <c r="PG181" s="48">
        <f t="shared" si="769"/>
        <v>0</v>
      </c>
      <c r="PH181" s="48">
        <f t="shared" si="769"/>
        <v>0</v>
      </c>
      <c r="PI181" s="48">
        <f t="shared" si="769"/>
        <v>0</v>
      </c>
      <c r="PJ181" s="48">
        <f t="shared" si="769"/>
        <v>0</v>
      </c>
      <c r="PK181" s="48">
        <f t="shared" si="769"/>
        <v>0</v>
      </c>
      <c r="PL181" s="48">
        <f t="shared" si="769"/>
        <v>0</v>
      </c>
      <c r="PM181" s="48">
        <f t="shared" si="769"/>
        <v>0</v>
      </c>
      <c r="PN181" s="48">
        <f t="shared" si="769"/>
        <v>0</v>
      </c>
    </row>
    <row r="182" spans="1:430" x14ac:dyDescent="0.3">
      <c r="A182" s="67">
        <f>A181+Escenario1!$D$15</f>
        <v>280</v>
      </c>
      <c r="B182" s="20">
        <f>IF(HX59&lt;0,0,Escenario1!HX59)</f>
        <v>0</v>
      </c>
      <c r="C182" s="20">
        <f t="shared" si="558"/>
        <v>2.8086750519067611E-3</v>
      </c>
      <c r="D182" s="20">
        <f t="shared" si="552"/>
        <v>0</v>
      </c>
      <c r="E182" s="20">
        <f>ROUND(IF($A182=0,0,$D182+E181-IF($A181=0,0,L181*($A182-$A181)*0.06)),4)</f>
        <v>0</v>
      </c>
      <c r="F182" s="11" cm="1">
        <f t="array" ref="F182">INDEX($A$71:$A$75,MATCH(E182,$B$71:$B$75,1))+(E182-INDEX($B$71:$B$75,MATCH(E182,$B$71:$B$75,1)))*(INDEX($A$71:$A$75,MATCH(E182,$B$71:$B$75,1)+IF(E182&gt;MAX($B$71:$B$75),0,1))-INDEX($A$71:$A$75,MATCH(E182,$B$71:$B$75,1)+IF(E182&gt;MAX($B$71:$B$75),1,0)))/(INDEX($B$71:$B$75,MATCH(E182,$B$71:$B$75,1)+IF(E182&gt;MAX($B$71:$B$75),0,1))-INDEX($B$71:$B$75,MATCH(E182,$B$71:$B$75,1)+IF(E182&gt;MAX($B$71:$B$75),-1,0)))</f>
        <v>0</v>
      </c>
      <c r="G182" s="59">
        <f t="shared" si="553"/>
        <v>0</v>
      </c>
      <c r="H182" s="59">
        <f t="shared" si="554"/>
        <v>0</v>
      </c>
      <c r="I182" s="59">
        <f t="shared" si="555"/>
        <v>0</v>
      </c>
      <c r="J182" s="20">
        <f t="shared" si="556"/>
        <v>0</v>
      </c>
      <c r="K182" s="20">
        <f>IF(OR($H$79&lt;=0,F182-$H$79&lt;=0),0,2/3*(0.602+0.0832*(F182-$H$79)/$H$79)*$I$79*SQRT(2*9.81)*(F182-$H$79+0.0012)^(3/2))*1000</f>
        <v>0</v>
      </c>
      <c r="L182" s="20">
        <f>IF((G182+H182+I182+K182)*($A183-$A182)*0.06&gt;E182,E182/($A183-$A182)/0.06,G182+H182+I182+K182)</f>
        <v>0</v>
      </c>
      <c r="M182" s="20">
        <f>IF(COUNT($A$126:$A182)&lt;MATCH($E$84,L$126:L$585,0),"",ROUND(L182,2))</f>
        <v>0</v>
      </c>
      <c r="N182" s="20">
        <f>IF($A182=0,0,$D182+N181-IF($A181=0,0,R181*($A182-$A181)*0.06))</f>
        <v>136.09554091958972</v>
      </c>
      <c r="O182" s="11" cm="1">
        <f t="array" ref="O182">INDEX($A$71:$A$75,MATCH(N182,$B$71:$B$75,1))+(N182-INDEX($B$71:$B$75,MATCH(N182,$B$71:$B$75,1)))*(INDEX($A$71:$A$75,MATCH(N182,$B$71:$B$75,1)+1)-INDEX($A$71:$A$75,MATCH(N182,$B$71:$B$75,1)))/(INDEX($B$71:$B$75,MATCH(N182,$B$71:$B$75,1)+1)-INDEX($B$71:$B$75,MATCH(N182,$B$71:$B$75,1)))</f>
        <v>1.3609554091958971</v>
      </c>
      <c r="P182" s="20" cm="1">
        <f t="array" ref="P182">INDEX(Curva_vortex[Caudal (L/s)],MATCH(O182,Curva_vortex[Altura lamina de agua H (m)],1))+(O182-INDEX(Curva_vortex[Altura lamina de agua H (m)],MATCH(O182,Curva_vortex[Altura lamina de agua H (m)],1)))*(INDEX(Curva_vortex[Caudal (L/s)],MATCH(O182,Curva_vortex[Altura lamina de agua H (m)],1)+IF(O182&gt;MAX(Curva_vortex[Altura lamina de agua H (m)]),0,1))-INDEX(Curva_vortex[Caudal (L/s)],MATCH(O182,Curva_vortex[Altura lamina de agua H (m)],1)+IF(O182&gt;MAX(Curva_vortex[Altura lamina de agua H (m)]),-1,0)))/(INDEX(Curva_vortex[Altura lamina de agua H (m)],MATCH(O182,Curva_vortex[Altura lamina de agua H (m)],1)+IF(O182&gt;MAX(Curva_vortex[Altura lamina de agua H (m)]),0,1))-INDEX(Curva_vortex[Altura lamina de agua H (m)],MATCH(O182,Curva_vortex[Altura lamina de agua H (m)],1)+IF(O182&gt;MAX(Curva_vortex[Altura lamina de agua H (m)]),-1,0)))</f>
        <v>13.609554091958971</v>
      </c>
      <c r="Q182" s="20">
        <f t="shared" si="557"/>
        <v>0</v>
      </c>
      <c r="R182" s="20" cm="1">
        <f t="array" ref="R182">INDEX(Curva_vortex[Caudal (L/s)],MATCH(O182,Curva_vortex[Altura lamina de agua H (m)],1))+(O182-INDEX(Curva_vortex[Altura lamina de agua H (m)],MATCH(O182,Curva_vortex[Altura lamina de agua H (m)],1)))*(INDEX(Curva_vortex[Caudal (L/s)],MATCH(O182,Curva_vortex[Altura lamina de agua H (m)],1)+IF(O182&gt;MAX(Curva_vortex[Altura lamina de agua H (m)]),0,1))-INDEX(Curva_vortex[Caudal (L/s)],MATCH(O182,Curva_vortex[Altura lamina de agua H (m)],1)+IF(O182&gt;MAX(Curva_vortex[Altura lamina de agua H (m)]),-1,0)))/(INDEX(Curva_vortex[Altura lamina de agua H (m)],MATCH(O182,Curva_vortex[Altura lamina de agua H (m)],1)+IF(O182&gt;MAX(Curva_vortex[Altura lamina de agua H (m)]),0,1))-INDEX(Curva_vortex[Altura lamina de agua H (m)],MATCH(O182,Curva_vortex[Altura lamina de agua H (m)],1)+IF(O182&gt;MAX(Curva_vortex[Altura lamina de agua H (m)]),-1,0)))+Q182</f>
        <v>13.609554091958971</v>
      </c>
      <c r="S182" s="20">
        <f>IF(COUNT($A$126:$A182)&lt;MATCH($E$117,R$126:R$585,0),"",ROUND(R182,2))</f>
        <v>13.61</v>
      </c>
      <c r="W182" s="46">
        <v>179</v>
      </c>
      <c r="X182" s="49">
        <f t="shared" si="564"/>
        <v>895</v>
      </c>
      <c r="Y182" s="52" t="str">
        <f t="shared" si="686"/>
        <v/>
      </c>
      <c r="Z182" s="63">
        <f t="shared" si="687"/>
        <v>0</v>
      </c>
      <c r="AA182" s="50">
        <f t="shared" si="730"/>
        <v>0</v>
      </c>
      <c r="AB182" s="50">
        <v>0</v>
      </c>
      <c r="AC182" s="62">
        <f t="shared" si="691"/>
        <v>211.7758949671387</v>
      </c>
      <c r="AD182" s="53"/>
      <c r="AE182" s="46">
        <v>180</v>
      </c>
      <c r="AF182" s="51">
        <f t="shared" si="688"/>
        <v>0</v>
      </c>
      <c r="AG182" s="51">
        <f t="shared" si="732"/>
        <v>0</v>
      </c>
      <c r="AH182" s="51">
        <f t="shared" si="732"/>
        <v>0</v>
      </c>
      <c r="AI182" s="51">
        <f t="shared" si="732"/>
        <v>0</v>
      </c>
      <c r="AJ182" s="51">
        <f t="shared" si="732"/>
        <v>0</v>
      </c>
      <c r="AK182" s="51">
        <f t="shared" si="732"/>
        <v>0</v>
      </c>
      <c r="AL182" s="51">
        <f t="shared" si="732"/>
        <v>0</v>
      </c>
      <c r="AM182" s="51">
        <f t="shared" si="732"/>
        <v>0</v>
      </c>
      <c r="AN182" s="51">
        <f t="shared" si="732"/>
        <v>0</v>
      </c>
      <c r="AO182" s="51">
        <f t="shared" si="732"/>
        <v>0</v>
      </c>
      <c r="AP182" s="51">
        <f t="shared" si="732"/>
        <v>0</v>
      </c>
      <c r="AQ182" s="51">
        <f t="shared" si="733"/>
        <v>0</v>
      </c>
      <c r="AR182" s="51">
        <f t="shared" si="733"/>
        <v>0</v>
      </c>
      <c r="AS182" s="51">
        <f t="shared" si="733"/>
        <v>0</v>
      </c>
      <c r="AT182" s="51">
        <f t="shared" si="733"/>
        <v>0</v>
      </c>
      <c r="AU182" s="51">
        <f t="shared" si="733"/>
        <v>0</v>
      </c>
      <c r="AV182" s="51">
        <f t="shared" si="733"/>
        <v>0</v>
      </c>
      <c r="AW182" s="51">
        <f t="shared" si="733"/>
        <v>0</v>
      </c>
      <c r="AX182" s="51">
        <f t="shared" si="733"/>
        <v>0</v>
      </c>
      <c r="AY182" s="51">
        <f t="shared" si="733"/>
        <v>0</v>
      </c>
      <c r="AZ182" s="51">
        <f t="shared" si="733"/>
        <v>0</v>
      </c>
      <c r="BA182" s="51">
        <f t="shared" si="734"/>
        <v>0</v>
      </c>
      <c r="BB182" s="51">
        <f t="shared" si="734"/>
        <v>0</v>
      </c>
      <c r="BC182" s="51">
        <f t="shared" si="734"/>
        <v>0</v>
      </c>
      <c r="BD182" s="51">
        <f t="shared" si="734"/>
        <v>0</v>
      </c>
      <c r="BE182" s="51">
        <f t="shared" si="734"/>
        <v>0</v>
      </c>
      <c r="BF182" s="51">
        <f t="shared" si="734"/>
        <v>0</v>
      </c>
      <c r="BG182" s="51">
        <f t="shared" si="734"/>
        <v>0</v>
      </c>
      <c r="BH182" s="51">
        <f t="shared" si="734"/>
        <v>0</v>
      </c>
      <c r="BI182" s="51">
        <f t="shared" si="734"/>
        <v>0</v>
      </c>
      <c r="BJ182" s="51">
        <f t="shared" si="734"/>
        <v>0</v>
      </c>
      <c r="BK182" s="51">
        <f t="shared" si="735"/>
        <v>0</v>
      </c>
      <c r="BL182" s="51">
        <f t="shared" si="735"/>
        <v>0</v>
      </c>
      <c r="BM182" s="51">
        <f t="shared" si="735"/>
        <v>0</v>
      </c>
      <c r="BN182" s="51">
        <f t="shared" si="735"/>
        <v>0</v>
      </c>
      <c r="BO182" s="51">
        <f t="shared" si="735"/>
        <v>0</v>
      </c>
      <c r="BP182" s="51">
        <f t="shared" si="735"/>
        <v>0</v>
      </c>
      <c r="BQ182" s="51">
        <f t="shared" si="735"/>
        <v>0</v>
      </c>
      <c r="BR182" s="51">
        <f t="shared" si="735"/>
        <v>0</v>
      </c>
      <c r="BS182" s="51">
        <f t="shared" si="735"/>
        <v>0</v>
      </c>
      <c r="BT182" s="51">
        <f t="shared" si="735"/>
        <v>0</v>
      </c>
      <c r="BU182" s="51">
        <f t="shared" si="736"/>
        <v>0</v>
      </c>
      <c r="BV182" s="51">
        <f t="shared" si="736"/>
        <v>0</v>
      </c>
      <c r="BW182" s="51">
        <f t="shared" si="736"/>
        <v>0</v>
      </c>
      <c r="BX182" s="51">
        <f t="shared" si="736"/>
        <v>0</v>
      </c>
      <c r="BY182" s="51">
        <f t="shared" si="736"/>
        <v>0</v>
      </c>
      <c r="BZ182" s="51">
        <f t="shared" si="736"/>
        <v>0</v>
      </c>
      <c r="CA182" s="51">
        <f t="shared" si="736"/>
        <v>0</v>
      </c>
      <c r="CB182" s="51">
        <f t="shared" si="736"/>
        <v>0</v>
      </c>
      <c r="CC182" s="51">
        <f t="shared" si="736"/>
        <v>0</v>
      </c>
      <c r="CD182" s="51">
        <f t="shared" si="736"/>
        <v>0</v>
      </c>
      <c r="CE182" s="51">
        <f t="shared" si="737"/>
        <v>0</v>
      </c>
      <c r="CF182" s="51">
        <f t="shared" si="737"/>
        <v>0</v>
      </c>
      <c r="CG182" s="51">
        <f t="shared" si="737"/>
        <v>0</v>
      </c>
      <c r="CH182" s="51">
        <f t="shared" si="737"/>
        <v>0</v>
      </c>
      <c r="CI182" s="51">
        <f t="shared" si="737"/>
        <v>0</v>
      </c>
      <c r="CJ182" s="51">
        <f t="shared" si="737"/>
        <v>0</v>
      </c>
      <c r="CK182" s="51">
        <f t="shared" si="737"/>
        <v>0</v>
      </c>
      <c r="CL182" s="51">
        <f t="shared" si="737"/>
        <v>0</v>
      </c>
      <c r="CM182" s="51">
        <f t="shared" si="737"/>
        <v>0</v>
      </c>
      <c r="CN182" s="51">
        <f t="shared" si="737"/>
        <v>0</v>
      </c>
      <c r="CO182" s="51">
        <f t="shared" si="738"/>
        <v>0</v>
      </c>
      <c r="CP182" s="51">
        <f t="shared" si="738"/>
        <v>0</v>
      </c>
      <c r="CQ182" s="51">
        <f t="shared" si="738"/>
        <v>0</v>
      </c>
      <c r="CR182" s="51">
        <f t="shared" si="738"/>
        <v>0</v>
      </c>
      <c r="CS182" s="51">
        <f t="shared" si="738"/>
        <v>0</v>
      </c>
      <c r="CT182" s="51">
        <f t="shared" si="738"/>
        <v>0</v>
      </c>
      <c r="CU182" s="51">
        <f t="shared" si="738"/>
        <v>0</v>
      </c>
      <c r="CV182" s="51">
        <f t="shared" si="738"/>
        <v>0</v>
      </c>
      <c r="CW182" s="51">
        <f t="shared" si="738"/>
        <v>0</v>
      </c>
      <c r="CX182" s="51">
        <f t="shared" si="738"/>
        <v>0</v>
      </c>
      <c r="CY182" s="51">
        <f t="shared" si="739"/>
        <v>0</v>
      </c>
      <c r="CZ182" s="51">
        <f t="shared" si="739"/>
        <v>0</v>
      </c>
      <c r="DA182" s="51">
        <f t="shared" si="739"/>
        <v>0</v>
      </c>
      <c r="DB182" s="51">
        <f t="shared" si="739"/>
        <v>0</v>
      </c>
      <c r="DC182" s="51">
        <f t="shared" si="739"/>
        <v>0</v>
      </c>
      <c r="DD182" s="51">
        <f t="shared" si="739"/>
        <v>0</v>
      </c>
      <c r="DE182" s="51">
        <f t="shared" si="739"/>
        <v>0</v>
      </c>
      <c r="DF182" s="51">
        <f t="shared" si="739"/>
        <v>0</v>
      </c>
      <c r="DG182" s="51">
        <f t="shared" si="739"/>
        <v>0</v>
      </c>
      <c r="DH182" s="51">
        <f t="shared" si="739"/>
        <v>0</v>
      </c>
      <c r="DI182" s="51">
        <f t="shared" si="740"/>
        <v>0</v>
      </c>
      <c r="DJ182" s="51">
        <f t="shared" si="740"/>
        <v>0</v>
      </c>
      <c r="DK182" s="51">
        <f t="shared" si="740"/>
        <v>0</v>
      </c>
      <c r="DL182" s="51">
        <f t="shared" si="740"/>
        <v>0</v>
      </c>
      <c r="DM182" s="51">
        <f t="shared" si="740"/>
        <v>0</v>
      </c>
      <c r="DN182" s="51">
        <f t="shared" si="740"/>
        <v>0</v>
      </c>
      <c r="DO182" s="51">
        <f t="shared" si="740"/>
        <v>0</v>
      </c>
      <c r="DP182" s="51">
        <f t="shared" si="740"/>
        <v>0</v>
      </c>
      <c r="DQ182" s="51">
        <f t="shared" si="740"/>
        <v>0</v>
      </c>
      <c r="DR182" s="51">
        <f t="shared" si="740"/>
        <v>0</v>
      </c>
      <c r="DS182" s="51">
        <f t="shared" si="741"/>
        <v>0</v>
      </c>
      <c r="DT182" s="51">
        <f t="shared" si="741"/>
        <v>0</v>
      </c>
      <c r="DU182" s="51">
        <f t="shared" si="741"/>
        <v>0</v>
      </c>
      <c r="DV182" s="51">
        <f t="shared" si="741"/>
        <v>0</v>
      </c>
      <c r="DW182" s="51">
        <f t="shared" si="741"/>
        <v>0</v>
      </c>
      <c r="DX182" s="51">
        <f t="shared" si="741"/>
        <v>0</v>
      </c>
      <c r="DY182" s="51">
        <f t="shared" si="741"/>
        <v>0</v>
      </c>
      <c r="DZ182" s="51">
        <f t="shared" si="741"/>
        <v>0</v>
      </c>
      <c r="EA182" s="51">
        <f t="shared" si="741"/>
        <v>0</v>
      </c>
      <c r="EB182" s="51">
        <f t="shared" si="741"/>
        <v>0</v>
      </c>
      <c r="EC182" s="51">
        <f t="shared" si="742"/>
        <v>0</v>
      </c>
      <c r="ED182" s="51">
        <f t="shared" si="742"/>
        <v>0</v>
      </c>
      <c r="EE182" s="51">
        <f t="shared" si="742"/>
        <v>0</v>
      </c>
      <c r="EF182" s="51">
        <f t="shared" si="742"/>
        <v>0</v>
      </c>
      <c r="EG182" s="51">
        <f t="shared" si="742"/>
        <v>0</v>
      </c>
      <c r="EH182" s="51">
        <f t="shared" si="742"/>
        <v>0</v>
      </c>
      <c r="EI182" s="51">
        <f t="shared" si="742"/>
        <v>0</v>
      </c>
      <c r="EJ182" s="51">
        <f t="shared" si="742"/>
        <v>0</v>
      </c>
      <c r="EK182" s="51">
        <f t="shared" si="742"/>
        <v>0</v>
      </c>
      <c r="EL182" s="51">
        <f t="shared" si="742"/>
        <v>0</v>
      </c>
      <c r="EM182" s="51">
        <f t="shared" si="743"/>
        <v>0</v>
      </c>
      <c r="EN182" s="51">
        <f t="shared" si="743"/>
        <v>0</v>
      </c>
      <c r="EO182" s="51">
        <f t="shared" si="743"/>
        <v>0</v>
      </c>
      <c r="EP182" s="51">
        <f t="shared" si="743"/>
        <v>0</v>
      </c>
      <c r="EQ182" s="51">
        <f t="shared" si="743"/>
        <v>0</v>
      </c>
      <c r="ER182" s="51">
        <f t="shared" si="743"/>
        <v>0</v>
      </c>
      <c r="ES182" s="51">
        <f t="shared" si="743"/>
        <v>0</v>
      </c>
      <c r="ET182" s="51">
        <f t="shared" si="743"/>
        <v>0</v>
      </c>
      <c r="EU182" s="51">
        <f t="shared" si="743"/>
        <v>0</v>
      </c>
      <c r="EV182" s="51">
        <f t="shared" si="743"/>
        <v>0</v>
      </c>
      <c r="EW182" s="51">
        <f t="shared" si="744"/>
        <v>0</v>
      </c>
      <c r="EX182" s="51">
        <f t="shared" si="744"/>
        <v>0</v>
      </c>
      <c r="EY182" s="51">
        <f t="shared" si="744"/>
        <v>0</v>
      </c>
      <c r="EZ182" s="51">
        <f t="shared" si="744"/>
        <v>0</v>
      </c>
      <c r="FA182" s="51">
        <f t="shared" si="744"/>
        <v>0</v>
      </c>
      <c r="FB182" s="51">
        <f t="shared" si="744"/>
        <v>0</v>
      </c>
      <c r="FC182" s="51">
        <f t="shared" si="744"/>
        <v>0</v>
      </c>
      <c r="FD182" s="51">
        <f t="shared" si="744"/>
        <v>0</v>
      </c>
      <c r="FE182" s="51">
        <f t="shared" si="744"/>
        <v>0</v>
      </c>
      <c r="FF182" s="51">
        <f t="shared" si="744"/>
        <v>0</v>
      </c>
      <c r="FG182" s="51">
        <f t="shared" si="745"/>
        <v>0</v>
      </c>
      <c r="FH182" s="51">
        <f t="shared" si="745"/>
        <v>0</v>
      </c>
      <c r="FI182" s="51">
        <f t="shared" si="745"/>
        <v>0</v>
      </c>
      <c r="FJ182" s="51">
        <f t="shared" si="745"/>
        <v>0</v>
      </c>
      <c r="FK182" s="51">
        <f t="shared" si="745"/>
        <v>0</v>
      </c>
      <c r="FL182" s="51">
        <f t="shared" si="745"/>
        <v>0</v>
      </c>
      <c r="FM182" s="51">
        <f t="shared" si="745"/>
        <v>0</v>
      </c>
      <c r="FN182" s="51">
        <f t="shared" si="745"/>
        <v>0</v>
      </c>
      <c r="FO182" s="51">
        <f t="shared" si="745"/>
        <v>0</v>
      </c>
      <c r="FP182" s="51">
        <f t="shared" si="745"/>
        <v>0</v>
      </c>
      <c r="FQ182" s="51">
        <f t="shared" si="746"/>
        <v>0</v>
      </c>
      <c r="FR182" s="51">
        <f t="shared" si="746"/>
        <v>0</v>
      </c>
      <c r="FS182" s="51">
        <f t="shared" si="746"/>
        <v>0</v>
      </c>
      <c r="FT182" s="51">
        <f t="shared" si="746"/>
        <v>0</v>
      </c>
      <c r="FU182" s="51">
        <f t="shared" si="746"/>
        <v>0</v>
      </c>
      <c r="FV182" s="51">
        <f t="shared" si="746"/>
        <v>0</v>
      </c>
      <c r="FW182" s="51">
        <f t="shared" si="746"/>
        <v>0</v>
      </c>
      <c r="FX182" s="51">
        <f t="shared" si="746"/>
        <v>0</v>
      </c>
      <c r="FY182" s="51">
        <f t="shared" si="746"/>
        <v>0</v>
      </c>
      <c r="FZ182" s="51">
        <f t="shared" si="746"/>
        <v>0</v>
      </c>
      <c r="GA182" s="51">
        <f t="shared" si="747"/>
        <v>0</v>
      </c>
      <c r="GB182" s="51">
        <f t="shared" si="747"/>
        <v>0</v>
      </c>
      <c r="GC182" s="51">
        <f t="shared" si="747"/>
        <v>0</v>
      </c>
      <c r="GD182" s="51">
        <f t="shared" si="747"/>
        <v>0</v>
      </c>
      <c r="GE182" s="51">
        <f t="shared" si="747"/>
        <v>0</v>
      </c>
      <c r="GF182" s="51">
        <f t="shared" si="747"/>
        <v>0</v>
      </c>
      <c r="GG182" s="51">
        <f t="shared" si="747"/>
        <v>0</v>
      </c>
      <c r="GH182" s="51">
        <f t="shared" si="747"/>
        <v>0</v>
      </c>
      <c r="GI182" s="51">
        <f t="shared" si="747"/>
        <v>1.4372901692793086E-5</v>
      </c>
      <c r="GJ182" s="51">
        <f t="shared" si="747"/>
        <v>2.7857067307628778E-5</v>
      </c>
      <c r="GK182" s="51">
        <f t="shared" si="748"/>
        <v>4.1075027703360157E-5</v>
      </c>
      <c r="GL182" s="51">
        <f t="shared" si="748"/>
        <v>5.9699549011322866E-5</v>
      </c>
      <c r="GM182" s="51">
        <f t="shared" si="748"/>
        <v>8.7540741517313391E-5</v>
      </c>
      <c r="GN182" s="51">
        <f t="shared" si="748"/>
        <v>1.2837388479443857E-4</v>
      </c>
      <c r="GO182" s="51">
        <f t="shared" si="748"/>
        <v>1.8776725283595457E-4</v>
      </c>
      <c r="GP182" s="51">
        <f t="shared" si="748"/>
        <v>2.7490993918839258E-4</v>
      </c>
      <c r="GQ182" s="51">
        <f t="shared" si="748"/>
        <v>4.0443968208431289E-4</v>
      </c>
      <c r="GR182" s="51">
        <f t="shared" si="748"/>
        <v>5.9827068957529241E-4</v>
      </c>
      <c r="GS182" s="51">
        <f t="shared" si="748"/>
        <v>8.8742146466493359E-4</v>
      </c>
      <c r="GT182" s="51">
        <f t="shared" si="748"/>
        <v>1.3138426304416823E-3</v>
      </c>
      <c r="GU182" s="51">
        <f t="shared" si="749"/>
        <v>1.9322447552118155E-3</v>
      </c>
      <c r="GV182" s="51">
        <f t="shared" si="749"/>
        <v>2.9578823769679957E-3</v>
      </c>
      <c r="GW182" s="51">
        <f t="shared" si="749"/>
        <v>4.3725776573519236E-3</v>
      </c>
      <c r="GX182" s="51">
        <f t="shared" si="749"/>
        <v>5.6037913669719245E-3</v>
      </c>
      <c r="GY182" s="51">
        <f t="shared" si="749"/>
        <v>6.0067150249743864E-3</v>
      </c>
      <c r="GZ182" s="51">
        <f t="shared" si="749"/>
        <v>5.0334268353983951E-3</v>
      </c>
      <c r="HA182" s="51">
        <f t="shared" si="749"/>
        <v>2.648818732339102E-3</v>
      </c>
      <c r="HB182" s="51">
        <f t="shared" si="749"/>
        <v>7.6072713075802073E-4</v>
      </c>
      <c r="HC182" s="51">
        <f t="shared" si="749"/>
        <v>0</v>
      </c>
      <c r="HD182" s="51">
        <f t="shared" si="749"/>
        <v>0</v>
      </c>
      <c r="HE182" s="51">
        <f t="shared" si="750"/>
        <v>0</v>
      </c>
      <c r="HF182" s="51">
        <f t="shared" si="750"/>
        <v>0</v>
      </c>
      <c r="HG182" s="51">
        <f t="shared" si="750"/>
        <v>0</v>
      </c>
      <c r="HH182" s="51">
        <f t="shared" si="750"/>
        <v>0</v>
      </c>
      <c r="HI182" s="51">
        <f t="shared" si="750"/>
        <v>0</v>
      </c>
      <c r="HJ182" s="51">
        <f t="shared" si="750"/>
        <v>0</v>
      </c>
      <c r="HK182" s="51">
        <f t="shared" si="750"/>
        <v>0</v>
      </c>
      <c r="HL182" s="51">
        <f t="shared" si="750"/>
        <v>0</v>
      </c>
      <c r="HM182" s="51">
        <f t="shared" si="750"/>
        <v>0</v>
      </c>
      <c r="HN182" s="51">
        <f t="shared" si="750"/>
        <v>0</v>
      </c>
      <c r="HO182" s="51">
        <f t="shared" si="750"/>
        <v>0</v>
      </c>
      <c r="HP182" s="51">
        <f t="shared" si="750"/>
        <v>0</v>
      </c>
      <c r="HR182" s="46">
        <v>179</v>
      </c>
      <c r="HS182" s="49">
        <f t="shared" si="566"/>
        <v>895</v>
      </c>
      <c r="HT182" s="52" t="str">
        <f t="shared" si="567"/>
        <v/>
      </c>
      <c r="HU182" s="63">
        <f t="shared" si="568"/>
        <v>0</v>
      </c>
      <c r="HV182" s="50">
        <f t="shared" si="731"/>
        <v>0</v>
      </c>
      <c r="HW182" s="50" t="str">
        <f t="shared" si="689"/>
        <v>14:55</v>
      </c>
      <c r="HX182" s="50">
        <v>0</v>
      </c>
      <c r="HY182" s="62">
        <f>HY181+HX182*Escenario1!$D$15*0.06</f>
        <v>468.72665229745769</v>
      </c>
      <c r="HZ182" s="50">
        <f t="shared" si="569"/>
        <v>0</v>
      </c>
      <c r="IA182" s="64">
        <f>IA181+HZ182*Escenario1!$D$15*0.06</f>
        <v>258.16395932323189</v>
      </c>
      <c r="IB182" s="54"/>
      <c r="IC182" s="47">
        <v>180</v>
      </c>
      <c r="ID182" s="48">
        <f t="shared" si="690"/>
        <v>0</v>
      </c>
      <c r="IE182" s="48">
        <f t="shared" si="751"/>
        <v>0</v>
      </c>
      <c r="IF182" s="48">
        <f t="shared" si="751"/>
        <v>0</v>
      </c>
      <c r="IG182" s="48">
        <f t="shared" si="751"/>
        <v>0</v>
      </c>
      <c r="IH182" s="48">
        <f t="shared" si="751"/>
        <v>0</v>
      </c>
      <c r="II182" s="48">
        <f t="shared" si="751"/>
        <v>0</v>
      </c>
      <c r="IJ182" s="48">
        <f t="shared" si="751"/>
        <v>0</v>
      </c>
      <c r="IK182" s="48">
        <f t="shared" si="751"/>
        <v>0</v>
      </c>
      <c r="IL182" s="48">
        <f t="shared" si="751"/>
        <v>0</v>
      </c>
      <c r="IM182" s="48">
        <f t="shared" si="751"/>
        <v>0</v>
      </c>
      <c r="IN182" s="48">
        <f t="shared" si="751"/>
        <v>0</v>
      </c>
      <c r="IO182" s="48">
        <f t="shared" si="752"/>
        <v>0</v>
      </c>
      <c r="IP182" s="48">
        <f t="shared" si="752"/>
        <v>0</v>
      </c>
      <c r="IQ182" s="48">
        <f t="shared" si="752"/>
        <v>0</v>
      </c>
      <c r="IR182" s="48">
        <f t="shared" si="752"/>
        <v>0</v>
      </c>
      <c r="IS182" s="48">
        <f t="shared" si="752"/>
        <v>0</v>
      </c>
      <c r="IT182" s="48">
        <f t="shared" si="752"/>
        <v>0</v>
      </c>
      <c r="IU182" s="48">
        <f t="shared" si="752"/>
        <v>0</v>
      </c>
      <c r="IV182" s="48">
        <f t="shared" si="752"/>
        <v>0</v>
      </c>
      <c r="IW182" s="48">
        <f t="shared" si="752"/>
        <v>0</v>
      </c>
      <c r="IX182" s="48">
        <f t="shared" si="752"/>
        <v>0</v>
      </c>
      <c r="IY182" s="48">
        <f t="shared" si="753"/>
        <v>0</v>
      </c>
      <c r="IZ182" s="48">
        <f t="shared" si="753"/>
        <v>0</v>
      </c>
      <c r="JA182" s="48">
        <f t="shared" si="753"/>
        <v>0</v>
      </c>
      <c r="JB182" s="48">
        <f t="shared" si="753"/>
        <v>0</v>
      </c>
      <c r="JC182" s="48">
        <f t="shared" si="753"/>
        <v>0</v>
      </c>
      <c r="JD182" s="48">
        <f t="shared" si="753"/>
        <v>0</v>
      </c>
      <c r="JE182" s="48">
        <f t="shared" si="753"/>
        <v>0</v>
      </c>
      <c r="JF182" s="48">
        <f t="shared" si="753"/>
        <v>0</v>
      </c>
      <c r="JG182" s="48">
        <f t="shared" si="753"/>
        <v>0</v>
      </c>
      <c r="JH182" s="48">
        <f t="shared" si="753"/>
        <v>0</v>
      </c>
      <c r="JI182" s="48">
        <f t="shared" si="754"/>
        <v>0</v>
      </c>
      <c r="JJ182" s="48">
        <f t="shared" si="754"/>
        <v>0</v>
      </c>
      <c r="JK182" s="48">
        <f t="shared" si="754"/>
        <v>0</v>
      </c>
      <c r="JL182" s="48">
        <f t="shared" si="754"/>
        <v>0</v>
      </c>
      <c r="JM182" s="48">
        <f t="shared" si="754"/>
        <v>0</v>
      </c>
      <c r="JN182" s="48">
        <f t="shared" si="754"/>
        <v>0</v>
      </c>
      <c r="JO182" s="48">
        <f t="shared" si="754"/>
        <v>0</v>
      </c>
      <c r="JP182" s="48">
        <f t="shared" si="754"/>
        <v>0</v>
      </c>
      <c r="JQ182" s="48">
        <f t="shared" si="754"/>
        <v>0</v>
      </c>
      <c r="JR182" s="48">
        <f t="shared" si="754"/>
        <v>0</v>
      </c>
      <c r="JS182" s="48">
        <f t="shared" si="755"/>
        <v>0</v>
      </c>
      <c r="JT182" s="48">
        <f t="shared" si="755"/>
        <v>0</v>
      </c>
      <c r="JU182" s="48">
        <f t="shared" si="755"/>
        <v>0</v>
      </c>
      <c r="JV182" s="48">
        <f t="shared" si="755"/>
        <v>0</v>
      </c>
      <c r="JW182" s="48">
        <f t="shared" si="755"/>
        <v>0</v>
      </c>
      <c r="JX182" s="48">
        <f t="shared" si="755"/>
        <v>0</v>
      </c>
      <c r="JY182" s="48">
        <f t="shared" si="755"/>
        <v>0</v>
      </c>
      <c r="JZ182" s="48">
        <f t="shared" si="755"/>
        <v>0</v>
      </c>
      <c r="KA182" s="48">
        <f t="shared" si="755"/>
        <v>0</v>
      </c>
      <c r="KB182" s="48">
        <f t="shared" si="755"/>
        <v>0</v>
      </c>
      <c r="KC182" s="48">
        <f t="shared" si="756"/>
        <v>0</v>
      </c>
      <c r="KD182" s="48">
        <f t="shared" si="756"/>
        <v>0</v>
      </c>
      <c r="KE182" s="48">
        <f t="shared" si="756"/>
        <v>0</v>
      </c>
      <c r="KF182" s="48">
        <f t="shared" si="756"/>
        <v>0</v>
      </c>
      <c r="KG182" s="48">
        <f t="shared" si="756"/>
        <v>0</v>
      </c>
      <c r="KH182" s="48">
        <f t="shared" si="756"/>
        <v>0</v>
      </c>
      <c r="KI182" s="48">
        <f t="shared" si="756"/>
        <v>0</v>
      </c>
      <c r="KJ182" s="48">
        <f t="shared" si="756"/>
        <v>0</v>
      </c>
      <c r="KK182" s="48">
        <f t="shared" si="756"/>
        <v>0</v>
      </c>
      <c r="KL182" s="48">
        <f t="shared" si="756"/>
        <v>0</v>
      </c>
      <c r="KM182" s="48">
        <f t="shared" si="757"/>
        <v>0</v>
      </c>
      <c r="KN182" s="48">
        <f t="shared" si="757"/>
        <v>0</v>
      </c>
      <c r="KO182" s="48">
        <f t="shared" si="757"/>
        <v>0</v>
      </c>
      <c r="KP182" s="48">
        <f t="shared" si="757"/>
        <v>0</v>
      </c>
      <c r="KQ182" s="48">
        <f t="shared" si="757"/>
        <v>0</v>
      </c>
      <c r="KR182" s="48">
        <f t="shared" si="757"/>
        <v>0</v>
      </c>
      <c r="KS182" s="48">
        <f t="shared" si="757"/>
        <v>0</v>
      </c>
      <c r="KT182" s="48">
        <f t="shared" si="757"/>
        <v>0</v>
      </c>
      <c r="KU182" s="48">
        <f t="shared" si="757"/>
        <v>0</v>
      </c>
      <c r="KV182" s="48">
        <f t="shared" si="757"/>
        <v>0</v>
      </c>
      <c r="KW182" s="48">
        <f t="shared" si="758"/>
        <v>0</v>
      </c>
      <c r="KX182" s="48">
        <f t="shared" si="758"/>
        <v>0</v>
      </c>
      <c r="KY182" s="48">
        <f t="shared" si="758"/>
        <v>0</v>
      </c>
      <c r="KZ182" s="48">
        <f t="shared" si="758"/>
        <v>0</v>
      </c>
      <c r="LA182" s="48">
        <f t="shared" si="758"/>
        <v>0</v>
      </c>
      <c r="LB182" s="48">
        <f t="shared" si="758"/>
        <v>0</v>
      </c>
      <c r="LC182" s="48">
        <f t="shared" si="758"/>
        <v>0</v>
      </c>
      <c r="LD182" s="48">
        <f t="shared" si="758"/>
        <v>0</v>
      </c>
      <c r="LE182" s="48">
        <f t="shared" si="758"/>
        <v>0</v>
      </c>
      <c r="LF182" s="48">
        <f t="shared" si="758"/>
        <v>0</v>
      </c>
      <c r="LG182" s="48">
        <f t="shared" si="759"/>
        <v>0</v>
      </c>
      <c r="LH182" s="48">
        <f t="shared" si="759"/>
        <v>0</v>
      </c>
      <c r="LI182" s="48">
        <f t="shared" si="759"/>
        <v>0</v>
      </c>
      <c r="LJ182" s="48">
        <f t="shared" si="759"/>
        <v>0</v>
      </c>
      <c r="LK182" s="48">
        <f t="shared" si="759"/>
        <v>0</v>
      </c>
      <c r="LL182" s="48">
        <f t="shared" si="759"/>
        <v>0</v>
      </c>
      <c r="LM182" s="48">
        <f t="shared" si="759"/>
        <v>0</v>
      </c>
      <c r="LN182" s="48">
        <f t="shared" si="759"/>
        <v>0</v>
      </c>
      <c r="LO182" s="48">
        <f t="shared" si="759"/>
        <v>0</v>
      </c>
      <c r="LP182" s="48">
        <f t="shared" si="759"/>
        <v>0</v>
      </c>
      <c r="LQ182" s="48">
        <f t="shared" si="760"/>
        <v>0</v>
      </c>
      <c r="LR182" s="48">
        <f t="shared" si="760"/>
        <v>0</v>
      </c>
      <c r="LS182" s="48">
        <f t="shared" si="760"/>
        <v>0</v>
      </c>
      <c r="LT182" s="48">
        <f t="shared" si="760"/>
        <v>0</v>
      </c>
      <c r="LU182" s="48">
        <f t="shared" si="760"/>
        <v>0</v>
      </c>
      <c r="LV182" s="48">
        <f t="shared" si="760"/>
        <v>0</v>
      </c>
      <c r="LW182" s="48">
        <f t="shared" si="760"/>
        <v>0</v>
      </c>
      <c r="LX182" s="48">
        <f t="shared" si="760"/>
        <v>0</v>
      </c>
      <c r="LY182" s="48">
        <f t="shared" si="760"/>
        <v>0</v>
      </c>
      <c r="LZ182" s="48">
        <f t="shared" si="760"/>
        <v>0</v>
      </c>
      <c r="MA182" s="48">
        <f t="shared" si="761"/>
        <v>0</v>
      </c>
      <c r="MB182" s="48">
        <f t="shared" si="761"/>
        <v>0</v>
      </c>
      <c r="MC182" s="48">
        <f t="shared" si="761"/>
        <v>0</v>
      </c>
      <c r="MD182" s="48">
        <f t="shared" si="761"/>
        <v>0</v>
      </c>
      <c r="ME182" s="48">
        <f t="shared" si="761"/>
        <v>0</v>
      </c>
      <c r="MF182" s="48">
        <f t="shared" si="761"/>
        <v>0</v>
      </c>
      <c r="MG182" s="48">
        <f t="shared" si="761"/>
        <v>0</v>
      </c>
      <c r="MH182" s="48">
        <f t="shared" si="761"/>
        <v>0</v>
      </c>
      <c r="MI182" s="48">
        <f t="shared" si="761"/>
        <v>0</v>
      </c>
      <c r="MJ182" s="48">
        <f t="shared" si="761"/>
        <v>0</v>
      </c>
      <c r="MK182" s="48">
        <f t="shared" si="762"/>
        <v>0</v>
      </c>
      <c r="ML182" s="48">
        <f t="shared" si="762"/>
        <v>0</v>
      </c>
      <c r="MM182" s="48">
        <f t="shared" si="762"/>
        <v>0</v>
      </c>
      <c r="MN182" s="48">
        <f t="shared" si="762"/>
        <v>0</v>
      </c>
      <c r="MO182" s="48">
        <f t="shared" si="762"/>
        <v>0</v>
      </c>
      <c r="MP182" s="48">
        <f t="shared" si="762"/>
        <v>0</v>
      </c>
      <c r="MQ182" s="48">
        <f t="shared" si="762"/>
        <v>0</v>
      </c>
      <c r="MR182" s="48">
        <f t="shared" si="762"/>
        <v>0</v>
      </c>
      <c r="MS182" s="48">
        <f t="shared" si="762"/>
        <v>0</v>
      </c>
      <c r="MT182" s="48">
        <f t="shared" si="762"/>
        <v>0</v>
      </c>
      <c r="MU182" s="48">
        <f t="shared" si="763"/>
        <v>0</v>
      </c>
      <c r="MV182" s="48">
        <f t="shared" si="763"/>
        <v>0</v>
      </c>
      <c r="MW182" s="48">
        <f t="shared" si="763"/>
        <v>0</v>
      </c>
      <c r="MX182" s="48">
        <f t="shared" si="763"/>
        <v>0</v>
      </c>
      <c r="MY182" s="48">
        <f t="shared" si="763"/>
        <v>0</v>
      </c>
      <c r="MZ182" s="48">
        <f t="shared" si="763"/>
        <v>0</v>
      </c>
      <c r="NA182" s="48">
        <f t="shared" si="763"/>
        <v>0</v>
      </c>
      <c r="NB182" s="48">
        <f t="shared" si="763"/>
        <v>0</v>
      </c>
      <c r="NC182" s="48">
        <f t="shared" si="763"/>
        <v>0</v>
      </c>
      <c r="ND182" s="48">
        <f t="shared" si="763"/>
        <v>0</v>
      </c>
      <c r="NE182" s="48">
        <f t="shared" si="764"/>
        <v>0</v>
      </c>
      <c r="NF182" s="48">
        <f t="shared" si="764"/>
        <v>0</v>
      </c>
      <c r="NG182" s="48">
        <f t="shared" si="764"/>
        <v>0</v>
      </c>
      <c r="NH182" s="48">
        <f t="shared" si="764"/>
        <v>0</v>
      </c>
      <c r="NI182" s="48">
        <f t="shared" si="764"/>
        <v>0</v>
      </c>
      <c r="NJ182" s="48">
        <f t="shared" si="764"/>
        <v>0</v>
      </c>
      <c r="NK182" s="48">
        <f t="shared" si="764"/>
        <v>0</v>
      </c>
      <c r="NL182" s="48">
        <f t="shared" si="764"/>
        <v>0</v>
      </c>
      <c r="NM182" s="48">
        <f t="shared" si="764"/>
        <v>0</v>
      </c>
      <c r="NN182" s="48">
        <f t="shared" si="764"/>
        <v>0</v>
      </c>
      <c r="NO182" s="48">
        <f t="shared" si="765"/>
        <v>0</v>
      </c>
      <c r="NP182" s="48">
        <f t="shared" si="765"/>
        <v>0</v>
      </c>
      <c r="NQ182" s="48">
        <f t="shared" si="765"/>
        <v>0</v>
      </c>
      <c r="NR182" s="48">
        <f t="shared" si="765"/>
        <v>0</v>
      </c>
      <c r="NS182" s="48">
        <f t="shared" si="765"/>
        <v>0</v>
      </c>
      <c r="NT182" s="48">
        <f t="shared" si="765"/>
        <v>0</v>
      </c>
      <c r="NU182" s="48">
        <f t="shared" si="765"/>
        <v>0</v>
      </c>
      <c r="NV182" s="48">
        <f t="shared" si="765"/>
        <v>0</v>
      </c>
      <c r="NW182" s="48">
        <f t="shared" si="765"/>
        <v>0</v>
      </c>
      <c r="NX182" s="48">
        <f t="shared" si="765"/>
        <v>0</v>
      </c>
      <c r="NY182" s="48">
        <f t="shared" si="766"/>
        <v>0</v>
      </c>
      <c r="NZ182" s="48">
        <f t="shared" si="766"/>
        <v>0</v>
      </c>
      <c r="OA182" s="48">
        <f t="shared" si="766"/>
        <v>0</v>
      </c>
      <c r="OB182" s="48">
        <f t="shared" si="766"/>
        <v>0</v>
      </c>
      <c r="OC182" s="48">
        <f t="shared" si="766"/>
        <v>0</v>
      </c>
      <c r="OD182" s="48">
        <f t="shared" si="766"/>
        <v>0</v>
      </c>
      <c r="OE182" s="48">
        <f t="shared" si="766"/>
        <v>0</v>
      </c>
      <c r="OF182" s="48">
        <f t="shared" si="766"/>
        <v>0</v>
      </c>
      <c r="OG182" s="48">
        <f t="shared" si="766"/>
        <v>0</v>
      </c>
      <c r="OH182" s="48">
        <f t="shared" si="766"/>
        <v>0</v>
      </c>
      <c r="OI182" s="48">
        <f t="shared" si="767"/>
        <v>0</v>
      </c>
      <c r="OJ182" s="48">
        <f t="shared" si="767"/>
        <v>0</v>
      </c>
      <c r="OK182" s="48">
        <f t="shared" si="767"/>
        <v>0</v>
      </c>
      <c r="OL182" s="48">
        <f t="shared" si="767"/>
        <v>0</v>
      </c>
      <c r="OM182" s="48">
        <f t="shared" si="767"/>
        <v>0</v>
      </c>
      <c r="ON182" s="48">
        <f t="shared" si="767"/>
        <v>0</v>
      </c>
      <c r="OO182" s="48">
        <f t="shared" si="767"/>
        <v>0</v>
      </c>
      <c r="OP182" s="48">
        <f t="shared" si="767"/>
        <v>0</v>
      </c>
      <c r="OQ182" s="48">
        <f t="shared" si="767"/>
        <v>0</v>
      </c>
      <c r="OR182" s="48">
        <f t="shared" si="767"/>
        <v>4.4751983576649488E-5</v>
      </c>
      <c r="OS182" s="48">
        <f t="shared" si="768"/>
        <v>1.1151658490373781E-4</v>
      </c>
      <c r="OT182" s="48">
        <f t="shared" si="768"/>
        <v>2.5595687974807398E-4</v>
      </c>
      <c r="OU182" s="48">
        <f t="shared" si="768"/>
        <v>5.8604981628922268E-4</v>
      </c>
      <c r="OV182" s="48">
        <f t="shared" si="768"/>
        <v>1.3658629589843377E-3</v>
      </c>
      <c r="OW182" s="48">
        <f t="shared" si="768"/>
        <v>3.2093238342923826E-3</v>
      </c>
      <c r="OX182" s="48">
        <f t="shared" si="768"/>
        <v>7.8504339864859992E-3</v>
      </c>
      <c r="OY182" s="48">
        <f t="shared" si="768"/>
        <v>1.2976985830460603E-2</v>
      </c>
      <c r="OZ182" s="48">
        <f t="shared" si="768"/>
        <v>6.7154609757989992E-3</v>
      </c>
      <c r="PA182" s="48">
        <f t="shared" si="768"/>
        <v>0</v>
      </c>
      <c r="PB182" s="48">
        <f t="shared" si="768"/>
        <v>0</v>
      </c>
      <c r="PC182" s="48">
        <f t="shared" si="769"/>
        <v>0</v>
      </c>
      <c r="PD182" s="48">
        <f t="shared" si="769"/>
        <v>0</v>
      </c>
      <c r="PE182" s="48">
        <f t="shared" si="769"/>
        <v>0</v>
      </c>
      <c r="PF182" s="48">
        <f t="shared" si="769"/>
        <v>0</v>
      </c>
      <c r="PG182" s="48">
        <f t="shared" si="769"/>
        <v>0</v>
      </c>
      <c r="PH182" s="48">
        <f t="shared" si="769"/>
        <v>0</v>
      </c>
      <c r="PI182" s="48">
        <f t="shared" si="769"/>
        <v>0</v>
      </c>
      <c r="PJ182" s="48">
        <f t="shared" si="769"/>
        <v>0</v>
      </c>
      <c r="PK182" s="48">
        <f t="shared" si="769"/>
        <v>0</v>
      </c>
      <c r="PL182" s="48">
        <f t="shared" si="769"/>
        <v>0</v>
      </c>
      <c r="PM182" s="48">
        <f t="shared" si="769"/>
        <v>0</v>
      </c>
      <c r="PN182" s="48">
        <f t="shared" si="769"/>
        <v>0</v>
      </c>
    </row>
    <row r="183" spans="1:430" x14ac:dyDescent="0.3">
      <c r="A183" s="67">
        <f>A182+Escenario1!$D$15</f>
        <v>285</v>
      </c>
      <c r="B183" s="20">
        <f>IF(HX60&lt;0,0,Escenario1!HX60)</f>
        <v>0</v>
      </c>
      <c r="C183" s="20">
        <f t="shared" si="558"/>
        <v>0</v>
      </c>
      <c r="D183" s="20">
        <f t="shared" si="552"/>
        <v>0</v>
      </c>
      <c r="E183" s="20">
        <f>ROUND(IF($A183=0,0,$D183+E182-IF($A182=0,0,L182*($A183-$A182)*0.06)),4)</f>
        <v>0</v>
      </c>
      <c r="F183" s="11" cm="1">
        <f t="array" ref="F183">INDEX($A$71:$A$75,MATCH(E183,$B$71:$B$75,1))+(E183-INDEX($B$71:$B$75,MATCH(E183,$B$71:$B$75,1)))*(INDEX($A$71:$A$75,MATCH(E183,$B$71:$B$75,1)+IF(E183&gt;MAX($B$71:$B$75),0,1))-INDEX($A$71:$A$75,MATCH(E183,$B$71:$B$75,1)+IF(E183&gt;MAX($B$71:$B$75),1,0)))/(INDEX($B$71:$B$75,MATCH(E183,$B$71:$B$75,1)+IF(E183&gt;MAX($B$71:$B$75),0,1))-INDEX($B$71:$B$75,MATCH(E183,$B$71:$B$75,1)+IF(E183&gt;MAX($B$71:$B$75),-1,0)))</f>
        <v>0</v>
      </c>
      <c r="G183" s="59">
        <f t="shared" si="553"/>
        <v>0</v>
      </c>
      <c r="H183" s="59">
        <f t="shared" si="554"/>
        <v>0</v>
      </c>
      <c r="I183" s="59">
        <f t="shared" si="555"/>
        <v>0</v>
      </c>
      <c r="J183" s="20">
        <f t="shared" si="556"/>
        <v>0</v>
      </c>
      <c r="K183" s="20">
        <f>IF(OR($H$79&lt;=0,F183-$H$79&lt;=0),0,2/3*(0.602+0.0832*(F183-$H$79)/$H$79)*$I$79*SQRT(2*9.81)*(F183-$H$79+0.0012)^(3/2))*1000</f>
        <v>0</v>
      </c>
      <c r="L183" s="20">
        <f>IF((G183+H183+I183+K183)*($A184-$A183)*0.06&gt;E183,E183/($A184-$A183)/0.06,G183+H183+I183+K183)</f>
        <v>0</v>
      </c>
      <c r="M183" s="20">
        <f>IF(COUNT($A$126:$A183)&lt;MATCH($E$84,L$126:L$585,0),"",ROUND(L183,2))</f>
        <v>0</v>
      </c>
      <c r="N183" s="20">
        <f>IF($A183=0,0,$D183+N182-IF($A182=0,0,R182*($A183-$A182)*0.06))</f>
        <v>132.01267469200204</v>
      </c>
      <c r="O183" s="11" cm="1">
        <f t="array" ref="O183">INDEX($A$71:$A$75,MATCH(N183,$B$71:$B$75,1))+(N183-INDEX($B$71:$B$75,MATCH(N183,$B$71:$B$75,1)))*(INDEX($A$71:$A$75,MATCH(N183,$B$71:$B$75,1)+1)-INDEX($A$71:$A$75,MATCH(N183,$B$71:$B$75,1)))/(INDEX($B$71:$B$75,MATCH(N183,$B$71:$B$75,1)+1)-INDEX($B$71:$B$75,MATCH(N183,$B$71:$B$75,1)))</f>
        <v>1.3201267469200204</v>
      </c>
      <c r="P183" s="20" cm="1">
        <f t="array" ref="P183">INDEX(Curva_vortex[Caudal (L/s)],MATCH(O183,Curva_vortex[Altura lamina de agua H (m)],1))+(O183-INDEX(Curva_vortex[Altura lamina de agua H (m)],MATCH(O183,Curva_vortex[Altura lamina de agua H (m)],1)))*(INDEX(Curva_vortex[Caudal (L/s)],MATCH(O183,Curva_vortex[Altura lamina de agua H (m)],1)+IF(O183&gt;MAX(Curva_vortex[Altura lamina de agua H (m)]),0,1))-INDEX(Curva_vortex[Caudal (L/s)],MATCH(O183,Curva_vortex[Altura lamina de agua H (m)],1)+IF(O183&gt;MAX(Curva_vortex[Altura lamina de agua H (m)]),-1,0)))/(INDEX(Curva_vortex[Altura lamina de agua H (m)],MATCH(O183,Curva_vortex[Altura lamina de agua H (m)],1)+IF(O183&gt;MAX(Curva_vortex[Altura lamina de agua H (m)]),0,1))-INDEX(Curva_vortex[Altura lamina de agua H (m)],MATCH(O183,Curva_vortex[Altura lamina de agua H (m)],1)+IF(O183&gt;MAX(Curva_vortex[Altura lamina de agua H (m)]),-1,0)))</f>
        <v>13.201267469200204</v>
      </c>
      <c r="Q183" s="20">
        <f t="shared" si="557"/>
        <v>0</v>
      </c>
      <c r="R183" s="20" cm="1">
        <f t="array" ref="R183">INDEX(Curva_vortex[Caudal (L/s)],MATCH(O183,Curva_vortex[Altura lamina de agua H (m)],1))+(O183-INDEX(Curva_vortex[Altura lamina de agua H (m)],MATCH(O183,Curva_vortex[Altura lamina de agua H (m)],1)))*(INDEX(Curva_vortex[Caudal (L/s)],MATCH(O183,Curva_vortex[Altura lamina de agua H (m)],1)+IF(O183&gt;MAX(Curva_vortex[Altura lamina de agua H (m)]),0,1))-INDEX(Curva_vortex[Caudal (L/s)],MATCH(O183,Curva_vortex[Altura lamina de agua H (m)],1)+IF(O183&gt;MAX(Curva_vortex[Altura lamina de agua H (m)]),-1,0)))/(INDEX(Curva_vortex[Altura lamina de agua H (m)],MATCH(O183,Curva_vortex[Altura lamina de agua H (m)],1)+IF(O183&gt;MAX(Curva_vortex[Altura lamina de agua H (m)]),0,1))-INDEX(Curva_vortex[Altura lamina de agua H (m)],MATCH(O183,Curva_vortex[Altura lamina de agua H (m)],1)+IF(O183&gt;MAX(Curva_vortex[Altura lamina de agua H (m)]),-1,0)))+Q183</f>
        <v>13.201267469200204</v>
      </c>
      <c r="S183" s="20">
        <f>IF(COUNT($A$126:$A183)&lt;MATCH($E$117,R$126:R$585,0),"",ROUND(R183,2))</f>
        <v>13.2</v>
      </c>
      <c r="W183" s="46">
        <v>180</v>
      </c>
      <c r="X183" s="49">
        <f t="shared" si="564"/>
        <v>900</v>
      </c>
      <c r="Y183" s="52" t="str">
        <f t="shared" si="686"/>
        <v/>
      </c>
      <c r="Z183" s="63">
        <f t="shared" si="687"/>
        <v>0</v>
      </c>
      <c r="AA183" s="50">
        <f t="shared" si="730"/>
        <v>0</v>
      </c>
      <c r="AB183" s="50">
        <v>0</v>
      </c>
      <c r="AC183" s="62">
        <f t="shared" si="691"/>
        <v>211.7758949671387</v>
      </c>
      <c r="AD183" s="53"/>
      <c r="AE183" s="46">
        <v>181</v>
      </c>
      <c r="AF183" s="51">
        <f t="shared" si="688"/>
        <v>0</v>
      </c>
      <c r="AG183" s="51">
        <f t="shared" si="732"/>
        <v>0</v>
      </c>
      <c r="AH183" s="51">
        <f t="shared" si="732"/>
        <v>0</v>
      </c>
      <c r="AI183" s="51">
        <f t="shared" si="732"/>
        <v>0</v>
      </c>
      <c r="AJ183" s="51">
        <f t="shared" si="732"/>
        <v>0</v>
      </c>
      <c r="AK183" s="51">
        <f t="shared" si="732"/>
        <v>0</v>
      </c>
      <c r="AL183" s="51">
        <f t="shared" si="732"/>
        <v>0</v>
      </c>
      <c r="AM183" s="51">
        <f t="shared" si="732"/>
        <v>0</v>
      </c>
      <c r="AN183" s="51">
        <f t="shared" si="732"/>
        <v>0</v>
      </c>
      <c r="AO183" s="51">
        <f t="shared" si="732"/>
        <v>0</v>
      </c>
      <c r="AP183" s="51">
        <f t="shared" si="732"/>
        <v>0</v>
      </c>
      <c r="AQ183" s="51">
        <f t="shared" si="733"/>
        <v>0</v>
      </c>
      <c r="AR183" s="51">
        <f t="shared" si="733"/>
        <v>0</v>
      </c>
      <c r="AS183" s="51">
        <f t="shared" si="733"/>
        <v>0</v>
      </c>
      <c r="AT183" s="51">
        <f t="shared" si="733"/>
        <v>0</v>
      </c>
      <c r="AU183" s="51">
        <f t="shared" si="733"/>
        <v>0</v>
      </c>
      <c r="AV183" s="51">
        <f t="shared" si="733"/>
        <v>0</v>
      </c>
      <c r="AW183" s="51">
        <f t="shared" si="733"/>
        <v>0</v>
      </c>
      <c r="AX183" s="51">
        <f t="shared" si="733"/>
        <v>0</v>
      </c>
      <c r="AY183" s="51">
        <f t="shared" si="733"/>
        <v>0</v>
      </c>
      <c r="AZ183" s="51">
        <f t="shared" si="733"/>
        <v>0</v>
      </c>
      <c r="BA183" s="51">
        <f t="shared" si="734"/>
        <v>0</v>
      </c>
      <c r="BB183" s="51">
        <f t="shared" si="734"/>
        <v>0</v>
      </c>
      <c r="BC183" s="51">
        <f t="shared" si="734"/>
        <v>0</v>
      </c>
      <c r="BD183" s="51">
        <f t="shared" si="734"/>
        <v>0</v>
      </c>
      <c r="BE183" s="51">
        <f t="shared" si="734"/>
        <v>0</v>
      </c>
      <c r="BF183" s="51">
        <f t="shared" si="734"/>
        <v>0</v>
      </c>
      <c r="BG183" s="51">
        <f t="shared" si="734"/>
        <v>0</v>
      </c>
      <c r="BH183" s="51">
        <f t="shared" si="734"/>
        <v>0</v>
      </c>
      <c r="BI183" s="51">
        <f t="shared" si="734"/>
        <v>0</v>
      </c>
      <c r="BJ183" s="51">
        <f t="shared" si="734"/>
        <v>0</v>
      </c>
      <c r="BK183" s="51">
        <f t="shared" si="735"/>
        <v>0</v>
      </c>
      <c r="BL183" s="51">
        <f t="shared" si="735"/>
        <v>0</v>
      </c>
      <c r="BM183" s="51">
        <f t="shared" si="735"/>
        <v>0</v>
      </c>
      <c r="BN183" s="51">
        <f t="shared" si="735"/>
        <v>0</v>
      </c>
      <c r="BO183" s="51">
        <f t="shared" si="735"/>
        <v>0</v>
      </c>
      <c r="BP183" s="51">
        <f t="shared" si="735"/>
        <v>0</v>
      </c>
      <c r="BQ183" s="51">
        <f t="shared" si="735"/>
        <v>0</v>
      </c>
      <c r="BR183" s="51">
        <f t="shared" si="735"/>
        <v>0</v>
      </c>
      <c r="BS183" s="51">
        <f t="shared" si="735"/>
        <v>0</v>
      </c>
      <c r="BT183" s="51">
        <f t="shared" si="735"/>
        <v>0</v>
      </c>
      <c r="BU183" s="51">
        <f t="shared" si="736"/>
        <v>0</v>
      </c>
      <c r="BV183" s="51">
        <f t="shared" si="736"/>
        <v>0</v>
      </c>
      <c r="BW183" s="51">
        <f t="shared" si="736"/>
        <v>0</v>
      </c>
      <c r="BX183" s="51">
        <f t="shared" si="736"/>
        <v>0</v>
      </c>
      <c r="BY183" s="51">
        <f t="shared" si="736"/>
        <v>0</v>
      </c>
      <c r="BZ183" s="51">
        <f t="shared" si="736"/>
        <v>0</v>
      </c>
      <c r="CA183" s="51">
        <f t="shared" si="736"/>
        <v>0</v>
      </c>
      <c r="CB183" s="51">
        <f t="shared" si="736"/>
        <v>0</v>
      </c>
      <c r="CC183" s="51">
        <f t="shared" si="736"/>
        <v>0</v>
      </c>
      <c r="CD183" s="51">
        <f t="shared" si="736"/>
        <v>0</v>
      </c>
      <c r="CE183" s="51">
        <f t="shared" si="737"/>
        <v>0</v>
      </c>
      <c r="CF183" s="51">
        <f t="shared" si="737"/>
        <v>0</v>
      </c>
      <c r="CG183" s="51">
        <f t="shared" si="737"/>
        <v>0</v>
      </c>
      <c r="CH183" s="51">
        <f t="shared" si="737"/>
        <v>0</v>
      </c>
      <c r="CI183" s="51">
        <f t="shared" si="737"/>
        <v>0</v>
      </c>
      <c r="CJ183" s="51">
        <f t="shared" si="737"/>
        <v>0</v>
      </c>
      <c r="CK183" s="51">
        <f t="shared" si="737"/>
        <v>0</v>
      </c>
      <c r="CL183" s="51">
        <f t="shared" si="737"/>
        <v>0</v>
      </c>
      <c r="CM183" s="51">
        <f t="shared" si="737"/>
        <v>0</v>
      </c>
      <c r="CN183" s="51">
        <f t="shared" si="737"/>
        <v>0</v>
      </c>
      <c r="CO183" s="51">
        <f t="shared" si="738"/>
        <v>0</v>
      </c>
      <c r="CP183" s="51">
        <f t="shared" si="738"/>
        <v>0</v>
      </c>
      <c r="CQ183" s="51">
        <f t="shared" si="738"/>
        <v>0</v>
      </c>
      <c r="CR183" s="51">
        <f t="shared" si="738"/>
        <v>0</v>
      </c>
      <c r="CS183" s="51">
        <f t="shared" si="738"/>
        <v>0</v>
      </c>
      <c r="CT183" s="51">
        <f t="shared" si="738"/>
        <v>0</v>
      </c>
      <c r="CU183" s="51">
        <f t="shared" si="738"/>
        <v>0</v>
      </c>
      <c r="CV183" s="51">
        <f t="shared" si="738"/>
        <v>0</v>
      </c>
      <c r="CW183" s="51">
        <f t="shared" si="738"/>
        <v>0</v>
      </c>
      <c r="CX183" s="51">
        <f t="shared" si="738"/>
        <v>0</v>
      </c>
      <c r="CY183" s="51">
        <f t="shared" si="739"/>
        <v>0</v>
      </c>
      <c r="CZ183" s="51">
        <f t="shared" si="739"/>
        <v>0</v>
      </c>
      <c r="DA183" s="51">
        <f t="shared" si="739"/>
        <v>0</v>
      </c>
      <c r="DB183" s="51">
        <f t="shared" si="739"/>
        <v>0</v>
      </c>
      <c r="DC183" s="51">
        <f t="shared" si="739"/>
        <v>0</v>
      </c>
      <c r="DD183" s="51">
        <f t="shared" si="739"/>
        <v>0</v>
      </c>
      <c r="DE183" s="51">
        <f t="shared" si="739"/>
        <v>0</v>
      </c>
      <c r="DF183" s="51">
        <f t="shared" si="739"/>
        <v>0</v>
      </c>
      <c r="DG183" s="51">
        <f t="shared" si="739"/>
        <v>0</v>
      </c>
      <c r="DH183" s="51">
        <f t="shared" si="739"/>
        <v>0</v>
      </c>
      <c r="DI183" s="51">
        <f t="shared" si="740"/>
        <v>0</v>
      </c>
      <c r="DJ183" s="51">
        <f t="shared" si="740"/>
        <v>0</v>
      </c>
      <c r="DK183" s="51">
        <f t="shared" si="740"/>
        <v>0</v>
      </c>
      <c r="DL183" s="51">
        <f t="shared" si="740"/>
        <v>0</v>
      </c>
      <c r="DM183" s="51">
        <f t="shared" si="740"/>
        <v>0</v>
      </c>
      <c r="DN183" s="51">
        <f t="shared" si="740"/>
        <v>0</v>
      </c>
      <c r="DO183" s="51">
        <f t="shared" si="740"/>
        <v>0</v>
      </c>
      <c r="DP183" s="51">
        <f t="shared" si="740"/>
        <v>0</v>
      </c>
      <c r="DQ183" s="51">
        <f t="shared" si="740"/>
        <v>0</v>
      </c>
      <c r="DR183" s="51">
        <f t="shared" si="740"/>
        <v>0</v>
      </c>
      <c r="DS183" s="51">
        <f t="shared" si="741"/>
        <v>0</v>
      </c>
      <c r="DT183" s="51">
        <f t="shared" si="741"/>
        <v>0</v>
      </c>
      <c r="DU183" s="51">
        <f t="shared" si="741"/>
        <v>0</v>
      </c>
      <c r="DV183" s="51">
        <f t="shared" si="741"/>
        <v>0</v>
      </c>
      <c r="DW183" s="51">
        <f t="shared" si="741"/>
        <v>0</v>
      </c>
      <c r="DX183" s="51">
        <f t="shared" si="741"/>
        <v>0</v>
      </c>
      <c r="DY183" s="51">
        <f t="shared" si="741"/>
        <v>0</v>
      </c>
      <c r="DZ183" s="51">
        <f t="shared" si="741"/>
        <v>0</v>
      </c>
      <c r="EA183" s="51">
        <f t="shared" si="741"/>
        <v>0</v>
      </c>
      <c r="EB183" s="51">
        <f t="shared" si="741"/>
        <v>0</v>
      </c>
      <c r="EC183" s="51">
        <f t="shared" si="742"/>
        <v>0</v>
      </c>
      <c r="ED183" s="51">
        <f t="shared" si="742"/>
        <v>0</v>
      </c>
      <c r="EE183" s="51">
        <f t="shared" si="742"/>
        <v>0</v>
      </c>
      <c r="EF183" s="51">
        <f t="shared" si="742"/>
        <v>0</v>
      </c>
      <c r="EG183" s="51">
        <f t="shared" si="742"/>
        <v>0</v>
      </c>
      <c r="EH183" s="51">
        <f t="shared" si="742"/>
        <v>0</v>
      </c>
      <c r="EI183" s="51">
        <f t="shared" si="742"/>
        <v>0</v>
      </c>
      <c r="EJ183" s="51">
        <f t="shared" si="742"/>
        <v>0</v>
      </c>
      <c r="EK183" s="51">
        <f t="shared" si="742"/>
        <v>0</v>
      </c>
      <c r="EL183" s="51">
        <f t="shared" si="742"/>
        <v>0</v>
      </c>
      <c r="EM183" s="51">
        <f t="shared" si="743"/>
        <v>0</v>
      </c>
      <c r="EN183" s="51">
        <f t="shared" si="743"/>
        <v>0</v>
      </c>
      <c r="EO183" s="51">
        <f t="shared" si="743"/>
        <v>0</v>
      </c>
      <c r="EP183" s="51">
        <f t="shared" si="743"/>
        <v>0</v>
      </c>
      <c r="EQ183" s="51">
        <f t="shared" si="743"/>
        <v>0</v>
      </c>
      <c r="ER183" s="51">
        <f t="shared" si="743"/>
        <v>0</v>
      </c>
      <c r="ES183" s="51">
        <f t="shared" si="743"/>
        <v>0</v>
      </c>
      <c r="ET183" s="51">
        <f t="shared" si="743"/>
        <v>0</v>
      </c>
      <c r="EU183" s="51">
        <f t="shared" si="743"/>
        <v>0</v>
      </c>
      <c r="EV183" s="51">
        <f t="shared" si="743"/>
        <v>0</v>
      </c>
      <c r="EW183" s="51">
        <f t="shared" si="744"/>
        <v>0</v>
      </c>
      <c r="EX183" s="51">
        <f t="shared" si="744"/>
        <v>0</v>
      </c>
      <c r="EY183" s="51">
        <f t="shared" si="744"/>
        <v>0</v>
      </c>
      <c r="EZ183" s="51">
        <f t="shared" si="744"/>
        <v>0</v>
      </c>
      <c r="FA183" s="51">
        <f t="shared" si="744"/>
        <v>0</v>
      </c>
      <c r="FB183" s="51">
        <f t="shared" si="744"/>
        <v>0</v>
      </c>
      <c r="FC183" s="51">
        <f t="shared" si="744"/>
        <v>0</v>
      </c>
      <c r="FD183" s="51">
        <f t="shared" si="744"/>
        <v>0</v>
      </c>
      <c r="FE183" s="51">
        <f t="shared" si="744"/>
        <v>0</v>
      </c>
      <c r="FF183" s="51">
        <f t="shared" si="744"/>
        <v>0</v>
      </c>
      <c r="FG183" s="51">
        <f t="shared" si="745"/>
        <v>0</v>
      </c>
      <c r="FH183" s="51">
        <f t="shared" si="745"/>
        <v>0</v>
      </c>
      <c r="FI183" s="51">
        <f t="shared" si="745"/>
        <v>0</v>
      </c>
      <c r="FJ183" s="51">
        <f t="shared" si="745"/>
        <v>0</v>
      </c>
      <c r="FK183" s="51">
        <f t="shared" si="745"/>
        <v>0</v>
      </c>
      <c r="FL183" s="51">
        <f t="shared" si="745"/>
        <v>0</v>
      </c>
      <c r="FM183" s="51">
        <f t="shared" si="745"/>
        <v>0</v>
      </c>
      <c r="FN183" s="51">
        <f t="shared" si="745"/>
        <v>0</v>
      </c>
      <c r="FO183" s="51">
        <f t="shared" si="745"/>
        <v>0</v>
      </c>
      <c r="FP183" s="51">
        <f t="shared" si="745"/>
        <v>0</v>
      </c>
      <c r="FQ183" s="51">
        <f t="shared" si="746"/>
        <v>0</v>
      </c>
      <c r="FR183" s="51">
        <f t="shared" si="746"/>
        <v>0</v>
      </c>
      <c r="FS183" s="51">
        <f t="shared" si="746"/>
        <v>0</v>
      </c>
      <c r="FT183" s="51">
        <f t="shared" si="746"/>
        <v>0</v>
      </c>
      <c r="FU183" s="51">
        <f t="shared" si="746"/>
        <v>0</v>
      </c>
      <c r="FV183" s="51">
        <f t="shared" si="746"/>
        <v>0</v>
      </c>
      <c r="FW183" s="51">
        <f t="shared" si="746"/>
        <v>0</v>
      </c>
      <c r="FX183" s="51">
        <f t="shared" si="746"/>
        <v>0</v>
      </c>
      <c r="FY183" s="51">
        <f t="shared" si="746"/>
        <v>0</v>
      </c>
      <c r="FZ183" s="51">
        <f t="shared" si="746"/>
        <v>0</v>
      </c>
      <c r="GA183" s="51">
        <f t="shared" si="747"/>
        <v>0</v>
      </c>
      <c r="GB183" s="51">
        <f t="shared" si="747"/>
        <v>0</v>
      </c>
      <c r="GC183" s="51">
        <f t="shared" si="747"/>
        <v>0</v>
      </c>
      <c r="GD183" s="51">
        <f t="shared" si="747"/>
        <v>0</v>
      </c>
      <c r="GE183" s="51">
        <f t="shared" si="747"/>
        <v>0</v>
      </c>
      <c r="GF183" s="51">
        <f t="shared" si="747"/>
        <v>0</v>
      </c>
      <c r="GG183" s="51">
        <f t="shared" si="747"/>
        <v>0</v>
      </c>
      <c r="GH183" s="51">
        <f t="shared" si="747"/>
        <v>0</v>
      </c>
      <c r="GI183" s="51">
        <f t="shared" si="747"/>
        <v>0</v>
      </c>
      <c r="GJ183" s="51">
        <f t="shared" si="747"/>
        <v>1.4372901692793086E-5</v>
      </c>
      <c r="GK183" s="51">
        <f t="shared" si="748"/>
        <v>2.7857067307628778E-5</v>
      </c>
      <c r="GL183" s="51">
        <f t="shared" si="748"/>
        <v>4.1075027703360157E-5</v>
      </c>
      <c r="GM183" s="51">
        <f t="shared" si="748"/>
        <v>5.9699549011322866E-5</v>
      </c>
      <c r="GN183" s="51">
        <f t="shared" si="748"/>
        <v>8.7540741517313391E-5</v>
      </c>
      <c r="GO183" s="51">
        <f t="shared" si="748"/>
        <v>1.2837388479443857E-4</v>
      </c>
      <c r="GP183" s="51">
        <f t="shared" si="748"/>
        <v>1.8776725283595457E-4</v>
      </c>
      <c r="GQ183" s="51">
        <f t="shared" si="748"/>
        <v>2.7490993918839258E-4</v>
      </c>
      <c r="GR183" s="51">
        <f t="shared" si="748"/>
        <v>4.0443968208431289E-4</v>
      </c>
      <c r="GS183" s="51">
        <f t="shared" si="748"/>
        <v>5.9827068957529241E-4</v>
      </c>
      <c r="GT183" s="51">
        <f t="shared" si="748"/>
        <v>8.8742146466493359E-4</v>
      </c>
      <c r="GU183" s="51">
        <f t="shared" si="749"/>
        <v>1.3138426304416823E-3</v>
      </c>
      <c r="GV183" s="51">
        <f t="shared" si="749"/>
        <v>1.9322447552118155E-3</v>
      </c>
      <c r="GW183" s="51">
        <f t="shared" si="749"/>
        <v>2.9578823769679957E-3</v>
      </c>
      <c r="GX183" s="51">
        <f t="shared" si="749"/>
        <v>4.3725776573519236E-3</v>
      </c>
      <c r="GY183" s="51">
        <f t="shared" si="749"/>
        <v>5.6037913669719245E-3</v>
      </c>
      <c r="GZ183" s="51">
        <f t="shared" si="749"/>
        <v>6.0067150249743864E-3</v>
      </c>
      <c r="HA183" s="51">
        <f t="shared" si="749"/>
        <v>5.0334268353983951E-3</v>
      </c>
      <c r="HB183" s="51">
        <f t="shared" si="749"/>
        <v>2.648818732339102E-3</v>
      </c>
      <c r="HC183" s="51">
        <f t="shared" si="749"/>
        <v>7.6072713075802073E-4</v>
      </c>
      <c r="HD183" s="51">
        <f t="shared" si="749"/>
        <v>0</v>
      </c>
      <c r="HE183" s="51">
        <f t="shared" si="750"/>
        <v>0</v>
      </c>
      <c r="HF183" s="51">
        <f t="shared" si="750"/>
        <v>0</v>
      </c>
      <c r="HG183" s="51">
        <f t="shared" si="750"/>
        <v>0</v>
      </c>
      <c r="HH183" s="51">
        <f t="shared" si="750"/>
        <v>0</v>
      </c>
      <c r="HI183" s="51">
        <f t="shared" si="750"/>
        <v>0</v>
      </c>
      <c r="HJ183" s="51">
        <f t="shared" si="750"/>
        <v>0</v>
      </c>
      <c r="HK183" s="51">
        <f t="shared" si="750"/>
        <v>0</v>
      </c>
      <c r="HL183" s="51">
        <f t="shared" si="750"/>
        <v>0</v>
      </c>
      <c r="HM183" s="51">
        <f t="shared" si="750"/>
        <v>0</v>
      </c>
      <c r="HN183" s="51">
        <f t="shared" si="750"/>
        <v>0</v>
      </c>
      <c r="HO183" s="51">
        <f t="shared" si="750"/>
        <v>0</v>
      </c>
      <c r="HP183" s="51">
        <f t="shared" si="750"/>
        <v>0</v>
      </c>
      <c r="HR183" s="46">
        <v>180</v>
      </c>
      <c r="HS183" s="49">
        <f t="shared" si="566"/>
        <v>900</v>
      </c>
      <c r="HT183" s="52" t="str">
        <f t="shared" si="567"/>
        <v/>
      </c>
      <c r="HU183" s="63">
        <f t="shared" si="568"/>
        <v>0</v>
      </c>
      <c r="HV183" s="50">
        <f t="shared" si="731"/>
        <v>0</v>
      </c>
      <c r="HW183" s="50" t="str">
        <f t="shared" si="689"/>
        <v>15:00</v>
      </c>
      <c r="HX183" s="50">
        <v>0</v>
      </c>
      <c r="HY183" s="62">
        <f>HY182+HX183*Escenario1!$D$15*0.06</f>
        <v>468.72665229745769</v>
      </c>
      <c r="HZ183" s="50">
        <f t="shared" si="569"/>
        <v>0</v>
      </c>
      <c r="IA183" s="64">
        <f>IA182+HZ183*Escenario1!$D$15*0.06</f>
        <v>258.16395932323189</v>
      </c>
      <c r="IB183" s="54"/>
      <c r="IC183" s="47">
        <v>181</v>
      </c>
      <c r="ID183" s="48">
        <f t="shared" si="690"/>
        <v>0</v>
      </c>
      <c r="IE183" s="48">
        <f t="shared" si="751"/>
        <v>0</v>
      </c>
      <c r="IF183" s="48">
        <f t="shared" si="751"/>
        <v>0</v>
      </c>
      <c r="IG183" s="48">
        <f t="shared" si="751"/>
        <v>0</v>
      </c>
      <c r="IH183" s="48">
        <f t="shared" si="751"/>
        <v>0</v>
      </c>
      <c r="II183" s="48">
        <f t="shared" si="751"/>
        <v>0</v>
      </c>
      <c r="IJ183" s="48">
        <f t="shared" si="751"/>
        <v>0</v>
      </c>
      <c r="IK183" s="48">
        <f t="shared" si="751"/>
        <v>0</v>
      </c>
      <c r="IL183" s="48">
        <f t="shared" si="751"/>
        <v>0</v>
      </c>
      <c r="IM183" s="48">
        <f t="shared" si="751"/>
        <v>0</v>
      </c>
      <c r="IN183" s="48">
        <f t="shared" si="751"/>
        <v>0</v>
      </c>
      <c r="IO183" s="48">
        <f t="shared" si="752"/>
        <v>0</v>
      </c>
      <c r="IP183" s="48">
        <f t="shared" si="752"/>
        <v>0</v>
      </c>
      <c r="IQ183" s="48">
        <f t="shared" si="752"/>
        <v>0</v>
      </c>
      <c r="IR183" s="48">
        <f t="shared" si="752"/>
        <v>0</v>
      </c>
      <c r="IS183" s="48">
        <f t="shared" si="752"/>
        <v>0</v>
      </c>
      <c r="IT183" s="48">
        <f t="shared" si="752"/>
        <v>0</v>
      </c>
      <c r="IU183" s="48">
        <f t="shared" si="752"/>
        <v>0</v>
      </c>
      <c r="IV183" s="48">
        <f t="shared" si="752"/>
        <v>0</v>
      </c>
      <c r="IW183" s="48">
        <f t="shared" si="752"/>
        <v>0</v>
      </c>
      <c r="IX183" s="48">
        <f t="shared" si="752"/>
        <v>0</v>
      </c>
      <c r="IY183" s="48">
        <f t="shared" si="753"/>
        <v>0</v>
      </c>
      <c r="IZ183" s="48">
        <f t="shared" si="753"/>
        <v>0</v>
      </c>
      <c r="JA183" s="48">
        <f t="shared" si="753"/>
        <v>0</v>
      </c>
      <c r="JB183" s="48">
        <f t="shared" si="753"/>
        <v>0</v>
      </c>
      <c r="JC183" s="48">
        <f t="shared" si="753"/>
        <v>0</v>
      </c>
      <c r="JD183" s="48">
        <f t="shared" si="753"/>
        <v>0</v>
      </c>
      <c r="JE183" s="48">
        <f t="shared" si="753"/>
        <v>0</v>
      </c>
      <c r="JF183" s="48">
        <f t="shared" si="753"/>
        <v>0</v>
      </c>
      <c r="JG183" s="48">
        <f t="shared" si="753"/>
        <v>0</v>
      </c>
      <c r="JH183" s="48">
        <f t="shared" si="753"/>
        <v>0</v>
      </c>
      <c r="JI183" s="48">
        <f t="shared" si="754"/>
        <v>0</v>
      </c>
      <c r="JJ183" s="48">
        <f t="shared" si="754"/>
        <v>0</v>
      </c>
      <c r="JK183" s="48">
        <f t="shared" si="754"/>
        <v>0</v>
      </c>
      <c r="JL183" s="48">
        <f t="shared" si="754"/>
        <v>0</v>
      </c>
      <c r="JM183" s="48">
        <f t="shared" si="754"/>
        <v>0</v>
      </c>
      <c r="JN183" s="48">
        <f t="shared" si="754"/>
        <v>0</v>
      </c>
      <c r="JO183" s="48">
        <f t="shared" si="754"/>
        <v>0</v>
      </c>
      <c r="JP183" s="48">
        <f t="shared" si="754"/>
        <v>0</v>
      </c>
      <c r="JQ183" s="48">
        <f t="shared" si="754"/>
        <v>0</v>
      </c>
      <c r="JR183" s="48">
        <f t="shared" si="754"/>
        <v>0</v>
      </c>
      <c r="JS183" s="48">
        <f t="shared" si="755"/>
        <v>0</v>
      </c>
      <c r="JT183" s="48">
        <f t="shared" si="755"/>
        <v>0</v>
      </c>
      <c r="JU183" s="48">
        <f t="shared" si="755"/>
        <v>0</v>
      </c>
      <c r="JV183" s="48">
        <f t="shared" si="755"/>
        <v>0</v>
      </c>
      <c r="JW183" s="48">
        <f t="shared" si="755"/>
        <v>0</v>
      </c>
      <c r="JX183" s="48">
        <f t="shared" si="755"/>
        <v>0</v>
      </c>
      <c r="JY183" s="48">
        <f t="shared" si="755"/>
        <v>0</v>
      </c>
      <c r="JZ183" s="48">
        <f t="shared" si="755"/>
        <v>0</v>
      </c>
      <c r="KA183" s="48">
        <f t="shared" si="755"/>
        <v>0</v>
      </c>
      <c r="KB183" s="48">
        <f t="shared" si="755"/>
        <v>0</v>
      </c>
      <c r="KC183" s="48">
        <f t="shared" si="756"/>
        <v>0</v>
      </c>
      <c r="KD183" s="48">
        <f t="shared" si="756"/>
        <v>0</v>
      </c>
      <c r="KE183" s="48">
        <f t="shared" si="756"/>
        <v>0</v>
      </c>
      <c r="KF183" s="48">
        <f t="shared" si="756"/>
        <v>0</v>
      </c>
      <c r="KG183" s="48">
        <f t="shared" si="756"/>
        <v>0</v>
      </c>
      <c r="KH183" s="48">
        <f t="shared" si="756"/>
        <v>0</v>
      </c>
      <c r="KI183" s="48">
        <f t="shared" si="756"/>
        <v>0</v>
      </c>
      <c r="KJ183" s="48">
        <f t="shared" si="756"/>
        <v>0</v>
      </c>
      <c r="KK183" s="48">
        <f t="shared" si="756"/>
        <v>0</v>
      </c>
      <c r="KL183" s="48">
        <f t="shared" si="756"/>
        <v>0</v>
      </c>
      <c r="KM183" s="48">
        <f t="shared" si="757"/>
        <v>0</v>
      </c>
      <c r="KN183" s="48">
        <f t="shared" si="757"/>
        <v>0</v>
      </c>
      <c r="KO183" s="48">
        <f t="shared" si="757"/>
        <v>0</v>
      </c>
      <c r="KP183" s="48">
        <f t="shared" si="757"/>
        <v>0</v>
      </c>
      <c r="KQ183" s="48">
        <f t="shared" si="757"/>
        <v>0</v>
      </c>
      <c r="KR183" s="48">
        <f t="shared" si="757"/>
        <v>0</v>
      </c>
      <c r="KS183" s="48">
        <f t="shared" si="757"/>
        <v>0</v>
      </c>
      <c r="KT183" s="48">
        <f t="shared" si="757"/>
        <v>0</v>
      </c>
      <c r="KU183" s="48">
        <f t="shared" si="757"/>
        <v>0</v>
      </c>
      <c r="KV183" s="48">
        <f t="shared" si="757"/>
        <v>0</v>
      </c>
      <c r="KW183" s="48">
        <f t="shared" si="758"/>
        <v>0</v>
      </c>
      <c r="KX183" s="48">
        <f t="shared" si="758"/>
        <v>0</v>
      </c>
      <c r="KY183" s="48">
        <f t="shared" si="758"/>
        <v>0</v>
      </c>
      <c r="KZ183" s="48">
        <f t="shared" si="758"/>
        <v>0</v>
      </c>
      <c r="LA183" s="48">
        <f t="shared" si="758"/>
        <v>0</v>
      </c>
      <c r="LB183" s="48">
        <f t="shared" si="758"/>
        <v>0</v>
      </c>
      <c r="LC183" s="48">
        <f t="shared" si="758"/>
        <v>0</v>
      </c>
      <c r="LD183" s="48">
        <f t="shared" si="758"/>
        <v>0</v>
      </c>
      <c r="LE183" s="48">
        <f t="shared" si="758"/>
        <v>0</v>
      </c>
      <c r="LF183" s="48">
        <f t="shared" si="758"/>
        <v>0</v>
      </c>
      <c r="LG183" s="48">
        <f t="shared" si="759"/>
        <v>0</v>
      </c>
      <c r="LH183" s="48">
        <f t="shared" si="759"/>
        <v>0</v>
      </c>
      <c r="LI183" s="48">
        <f t="shared" si="759"/>
        <v>0</v>
      </c>
      <c r="LJ183" s="48">
        <f t="shared" si="759"/>
        <v>0</v>
      </c>
      <c r="LK183" s="48">
        <f t="shared" si="759"/>
        <v>0</v>
      </c>
      <c r="LL183" s="48">
        <f t="shared" si="759"/>
        <v>0</v>
      </c>
      <c r="LM183" s="48">
        <f t="shared" si="759"/>
        <v>0</v>
      </c>
      <c r="LN183" s="48">
        <f t="shared" si="759"/>
        <v>0</v>
      </c>
      <c r="LO183" s="48">
        <f t="shared" si="759"/>
        <v>0</v>
      </c>
      <c r="LP183" s="48">
        <f t="shared" si="759"/>
        <v>0</v>
      </c>
      <c r="LQ183" s="48">
        <f t="shared" si="760"/>
        <v>0</v>
      </c>
      <c r="LR183" s="48">
        <f t="shared" si="760"/>
        <v>0</v>
      </c>
      <c r="LS183" s="48">
        <f t="shared" si="760"/>
        <v>0</v>
      </c>
      <c r="LT183" s="48">
        <f t="shared" si="760"/>
        <v>0</v>
      </c>
      <c r="LU183" s="48">
        <f t="shared" si="760"/>
        <v>0</v>
      </c>
      <c r="LV183" s="48">
        <f t="shared" si="760"/>
        <v>0</v>
      </c>
      <c r="LW183" s="48">
        <f t="shared" si="760"/>
        <v>0</v>
      </c>
      <c r="LX183" s="48">
        <f t="shared" si="760"/>
        <v>0</v>
      </c>
      <c r="LY183" s="48">
        <f t="shared" si="760"/>
        <v>0</v>
      </c>
      <c r="LZ183" s="48">
        <f t="shared" si="760"/>
        <v>0</v>
      </c>
      <c r="MA183" s="48">
        <f t="shared" si="761"/>
        <v>0</v>
      </c>
      <c r="MB183" s="48">
        <f t="shared" si="761"/>
        <v>0</v>
      </c>
      <c r="MC183" s="48">
        <f t="shared" si="761"/>
        <v>0</v>
      </c>
      <c r="MD183" s="48">
        <f t="shared" si="761"/>
        <v>0</v>
      </c>
      <c r="ME183" s="48">
        <f t="shared" si="761"/>
        <v>0</v>
      </c>
      <c r="MF183" s="48">
        <f t="shared" si="761"/>
        <v>0</v>
      </c>
      <c r="MG183" s="48">
        <f t="shared" si="761"/>
        <v>0</v>
      </c>
      <c r="MH183" s="48">
        <f t="shared" si="761"/>
        <v>0</v>
      </c>
      <c r="MI183" s="48">
        <f t="shared" si="761"/>
        <v>0</v>
      </c>
      <c r="MJ183" s="48">
        <f t="shared" si="761"/>
        <v>0</v>
      </c>
      <c r="MK183" s="48">
        <f t="shared" si="762"/>
        <v>0</v>
      </c>
      <c r="ML183" s="48">
        <f t="shared" si="762"/>
        <v>0</v>
      </c>
      <c r="MM183" s="48">
        <f t="shared" si="762"/>
        <v>0</v>
      </c>
      <c r="MN183" s="48">
        <f t="shared" si="762"/>
        <v>0</v>
      </c>
      <c r="MO183" s="48">
        <f t="shared" si="762"/>
        <v>0</v>
      </c>
      <c r="MP183" s="48">
        <f t="shared" si="762"/>
        <v>0</v>
      </c>
      <c r="MQ183" s="48">
        <f t="shared" si="762"/>
        <v>0</v>
      </c>
      <c r="MR183" s="48">
        <f t="shared" si="762"/>
        <v>0</v>
      </c>
      <c r="MS183" s="48">
        <f t="shared" si="762"/>
        <v>0</v>
      </c>
      <c r="MT183" s="48">
        <f t="shared" si="762"/>
        <v>0</v>
      </c>
      <c r="MU183" s="48">
        <f t="shared" si="763"/>
        <v>0</v>
      </c>
      <c r="MV183" s="48">
        <f t="shared" si="763"/>
        <v>0</v>
      </c>
      <c r="MW183" s="48">
        <f t="shared" si="763"/>
        <v>0</v>
      </c>
      <c r="MX183" s="48">
        <f t="shared" si="763"/>
        <v>0</v>
      </c>
      <c r="MY183" s="48">
        <f t="shared" si="763"/>
        <v>0</v>
      </c>
      <c r="MZ183" s="48">
        <f t="shared" si="763"/>
        <v>0</v>
      </c>
      <c r="NA183" s="48">
        <f t="shared" si="763"/>
        <v>0</v>
      </c>
      <c r="NB183" s="48">
        <f t="shared" si="763"/>
        <v>0</v>
      </c>
      <c r="NC183" s="48">
        <f t="shared" si="763"/>
        <v>0</v>
      </c>
      <c r="ND183" s="48">
        <f t="shared" si="763"/>
        <v>0</v>
      </c>
      <c r="NE183" s="48">
        <f t="shared" si="764"/>
        <v>0</v>
      </c>
      <c r="NF183" s="48">
        <f t="shared" si="764"/>
        <v>0</v>
      </c>
      <c r="NG183" s="48">
        <f t="shared" si="764"/>
        <v>0</v>
      </c>
      <c r="NH183" s="48">
        <f t="shared" si="764"/>
        <v>0</v>
      </c>
      <c r="NI183" s="48">
        <f t="shared" si="764"/>
        <v>0</v>
      </c>
      <c r="NJ183" s="48">
        <f t="shared" si="764"/>
        <v>0</v>
      </c>
      <c r="NK183" s="48">
        <f t="shared" si="764"/>
        <v>0</v>
      </c>
      <c r="NL183" s="48">
        <f t="shared" si="764"/>
        <v>0</v>
      </c>
      <c r="NM183" s="48">
        <f t="shared" si="764"/>
        <v>0</v>
      </c>
      <c r="NN183" s="48">
        <f t="shared" si="764"/>
        <v>0</v>
      </c>
      <c r="NO183" s="48">
        <f t="shared" si="765"/>
        <v>0</v>
      </c>
      <c r="NP183" s="48">
        <f t="shared" si="765"/>
        <v>0</v>
      </c>
      <c r="NQ183" s="48">
        <f t="shared" si="765"/>
        <v>0</v>
      </c>
      <c r="NR183" s="48">
        <f t="shared" si="765"/>
        <v>0</v>
      </c>
      <c r="NS183" s="48">
        <f t="shared" si="765"/>
        <v>0</v>
      </c>
      <c r="NT183" s="48">
        <f t="shared" si="765"/>
        <v>0</v>
      </c>
      <c r="NU183" s="48">
        <f t="shared" si="765"/>
        <v>0</v>
      </c>
      <c r="NV183" s="48">
        <f t="shared" si="765"/>
        <v>0</v>
      </c>
      <c r="NW183" s="48">
        <f t="shared" si="765"/>
        <v>0</v>
      </c>
      <c r="NX183" s="48">
        <f t="shared" si="765"/>
        <v>0</v>
      </c>
      <c r="NY183" s="48">
        <f t="shared" si="766"/>
        <v>0</v>
      </c>
      <c r="NZ183" s="48">
        <f t="shared" si="766"/>
        <v>0</v>
      </c>
      <c r="OA183" s="48">
        <f t="shared" si="766"/>
        <v>0</v>
      </c>
      <c r="OB183" s="48">
        <f t="shared" si="766"/>
        <v>0</v>
      </c>
      <c r="OC183" s="48">
        <f t="shared" si="766"/>
        <v>0</v>
      </c>
      <c r="OD183" s="48">
        <f t="shared" si="766"/>
        <v>0</v>
      </c>
      <c r="OE183" s="48">
        <f t="shared" si="766"/>
        <v>0</v>
      </c>
      <c r="OF183" s="48">
        <f t="shared" si="766"/>
        <v>0</v>
      </c>
      <c r="OG183" s="48">
        <f t="shared" si="766"/>
        <v>0</v>
      </c>
      <c r="OH183" s="48">
        <f t="shared" si="766"/>
        <v>0</v>
      </c>
      <c r="OI183" s="48">
        <f t="shared" si="767"/>
        <v>0</v>
      </c>
      <c r="OJ183" s="48">
        <f t="shared" si="767"/>
        <v>0</v>
      </c>
      <c r="OK183" s="48">
        <f t="shared" si="767"/>
        <v>0</v>
      </c>
      <c r="OL183" s="48">
        <f t="shared" si="767"/>
        <v>0</v>
      </c>
      <c r="OM183" s="48">
        <f t="shared" si="767"/>
        <v>0</v>
      </c>
      <c r="ON183" s="48">
        <f t="shared" si="767"/>
        <v>0</v>
      </c>
      <c r="OO183" s="48">
        <f t="shared" si="767"/>
        <v>0</v>
      </c>
      <c r="OP183" s="48">
        <f t="shared" si="767"/>
        <v>0</v>
      </c>
      <c r="OQ183" s="48">
        <f t="shared" si="767"/>
        <v>0</v>
      </c>
      <c r="OR183" s="48">
        <f t="shared" si="767"/>
        <v>0</v>
      </c>
      <c r="OS183" s="48">
        <f t="shared" si="768"/>
        <v>4.4751983576649488E-5</v>
      </c>
      <c r="OT183" s="48">
        <f t="shared" si="768"/>
        <v>1.1151658490373781E-4</v>
      </c>
      <c r="OU183" s="48">
        <f t="shared" si="768"/>
        <v>2.5595687974807398E-4</v>
      </c>
      <c r="OV183" s="48">
        <f t="shared" si="768"/>
        <v>5.8604981628922268E-4</v>
      </c>
      <c r="OW183" s="48">
        <f t="shared" si="768"/>
        <v>1.3658629589843377E-3</v>
      </c>
      <c r="OX183" s="48">
        <f t="shared" si="768"/>
        <v>3.2093238342923826E-3</v>
      </c>
      <c r="OY183" s="48">
        <f t="shared" si="768"/>
        <v>7.8504339864859992E-3</v>
      </c>
      <c r="OZ183" s="48">
        <f t="shared" si="768"/>
        <v>1.2976985830460603E-2</v>
      </c>
      <c r="PA183" s="48">
        <f t="shared" si="768"/>
        <v>6.7154609757989992E-3</v>
      </c>
      <c r="PB183" s="48">
        <f t="shared" si="768"/>
        <v>0</v>
      </c>
      <c r="PC183" s="48">
        <f t="shared" si="769"/>
        <v>0</v>
      </c>
      <c r="PD183" s="48">
        <f t="shared" si="769"/>
        <v>0</v>
      </c>
      <c r="PE183" s="48">
        <f t="shared" si="769"/>
        <v>0</v>
      </c>
      <c r="PF183" s="48">
        <f t="shared" si="769"/>
        <v>0</v>
      </c>
      <c r="PG183" s="48">
        <f t="shared" si="769"/>
        <v>0</v>
      </c>
      <c r="PH183" s="48">
        <f t="shared" si="769"/>
        <v>0</v>
      </c>
      <c r="PI183" s="48">
        <f t="shared" si="769"/>
        <v>0</v>
      </c>
      <c r="PJ183" s="48">
        <f t="shared" si="769"/>
        <v>0</v>
      </c>
      <c r="PK183" s="48">
        <f t="shared" si="769"/>
        <v>0</v>
      </c>
      <c r="PL183" s="48">
        <f t="shared" si="769"/>
        <v>0</v>
      </c>
      <c r="PM183" s="48">
        <f t="shared" si="769"/>
        <v>0</v>
      </c>
      <c r="PN183" s="48">
        <f t="shared" si="769"/>
        <v>0</v>
      </c>
    </row>
    <row r="184" spans="1:430" x14ac:dyDescent="0.3">
      <c r="A184" s="67">
        <f>A183+Escenario1!$D$15</f>
        <v>290</v>
      </c>
      <c r="B184" s="20">
        <f>IF(HX61&lt;0,0,Escenario1!HX61)</f>
        <v>0</v>
      </c>
      <c r="C184" s="20">
        <f t="shared" si="558"/>
        <v>0</v>
      </c>
      <c r="D184" s="20">
        <f t="shared" si="552"/>
        <v>0</v>
      </c>
      <c r="E184" s="20">
        <f>ROUND(IF($A184=0,0,$D184+E183-IF($A183=0,0,L183*($A184-$A183)*0.06)),4)</f>
        <v>0</v>
      </c>
      <c r="F184" s="11" cm="1">
        <f t="array" ref="F184">INDEX($A$71:$A$75,MATCH(E184,$B$71:$B$75,1))+(E184-INDEX($B$71:$B$75,MATCH(E184,$B$71:$B$75,1)))*(INDEX($A$71:$A$75,MATCH(E184,$B$71:$B$75,1)+IF(E184&gt;MAX($B$71:$B$75),0,1))-INDEX($A$71:$A$75,MATCH(E184,$B$71:$B$75,1)+IF(E184&gt;MAX($B$71:$B$75),1,0)))/(INDEX($B$71:$B$75,MATCH(E184,$B$71:$B$75,1)+IF(E184&gt;MAX($B$71:$B$75),0,1))-INDEX($B$71:$B$75,MATCH(E184,$B$71:$B$75,1)+IF(E184&gt;MAX($B$71:$B$75),-1,0)))</f>
        <v>0</v>
      </c>
      <c r="G184" s="59">
        <f t="shared" si="553"/>
        <v>0</v>
      </c>
      <c r="H184" s="59">
        <f t="shared" si="554"/>
        <v>0</v>
      </c>
      <c r="I184" s="59">
        <f t="shared" si="555"/>
        <v>0</v>
      </c>
      <c r="J184" s="20">
        <f t="shared" si="556"/>
        <v>0</v>
      </c>
      <c r="K184" s="20">
        <f>IF(OR($H$79&lt;=0,F184-$H$79&lt;=0),0,2/3*(0.602+0.0832*(F184-$H$79)/$H$79)*$I$79*SQRT(2*9.81)*(F184-$H$79+0.0012)^(3/2))*1000</f>
        <v>0</v>
      </c>
      <c r="L184" s="20">
        <f>IF((G184+H184+I184+K184)*($A185-$A184)*0.06&gt;E184,E184/($A185-$A184)/0.06,G184+H184+I184+K184)</f>
        <v>0</v>
      </c>
      <c r="M184" s="20">
        <f>IF(COUNT($A$126:$A184)&lt;MATCH($E$84,L$126:L$585,0),"",ROUND(L184,2))</f>
        <v>0</v>
      </c>
      <c r="N184" s="20">
        <f>IF($A184=0,0,$D184+N183-IF($A183=0,0,R183*($A184-$A183)*0.06))</f>
        <v>128.05229445124198</v>
      </c>
      <c r="O184" s="11" cm="1">
        <f t="array" ref="O184">INDEX($A$71:$A$75,MATCH(N184,$B$71:$B$75,1))+(N184-INDEX($B$71:$B$75,MATCH(N184,$B$71:$B$75,1)))*(INDEX($A$71:$A$75,MATCH(N184,$B$71:$B$75,1)+1)-INDEX($A$71:$A$75,MATCH(N184,$B$71:$B$75,1)))/(INDEX($B$71:$B$75,MATCH(N184,$B$71:$B$75,1)+1)-INDEX($B$71:$B$75,MATCH(N184,$B$71:$B$75,1)))</f>
        <v>1.2805229445124198</v>
      </c>
      <c r="P184" s="20" cm="1">
        <f t="array" ref="P184">INDEX(Curva_vortex[Caudal (L/s)],MATCH(O184,Curva_vortex[Altura lamina de agua H (m)],1))+(O184-INDEX(Curva_vortex[Altura lamina de agua H (m)],MATCH(O184,Curva_vortex[Altura lamina de agua H (m)],1)))*(INDEX(Curva_vortex[Caudal (L/s)],MATCH(O184,Curva_vortex[Altura lamina de agua H (m)],1)+IF(O184&gt;MAX(Curva_vortex[Altura lamina de agua H (m)]),0,1))-INDEX(Curva_vortex[Caudal (L/s)],MATCH(O184,Curva_vortex[Altura lamina de agua H (m)],1)+IF(O184&gt;MAX(Curva_vortex[Altura lamina de agua H (m)]),-1,0)))/(INDEX(Curva_vortex[Altura lamina de agua H (m)],MATCH(O184,Curva_vortex[Altura lamina de agua H (m)],1)+IF(O184&gt;MAX(Curva_vortex[Altura lamina de agua H (m)]),0,1))-INDEX(Curva_vortex[Altura lamina de agua H (m)],MATCH(O184,Curva_vortex[Altura lamina de agua H (m)],1)+IF(O184&gt;MAX(Curva_vortex[Altura lamina de agua H (m)]),-1,0)))</f>
        <v>12.805229445124198</v>
      </c>
      <c r="Q184" s="20">
        <f t="shared" si="557"/>
        <v>0</v>
      </c>
      <c r="R184" s="20" cm="1">
        <f t="array" ref="R184">INDEX(Curva_vortex[Caudal (L/s)],MATCH(O184,Curva_vortex[Altura lamina de agua H (m)],1))+(O184-INDEX(Curva_vortex[Altura lamina de agua H (m)],MATCH(O184,Curva_vortex[Altura lamina de agua H (m)],1)))*(INDEX(Curva_vortex[Caudal (L/s)],MATCH(O184,Curva_vortex[Altura lamina de agua H (m)],1)+IF(O184&gt;MAX(Curva_vortex[Altura lamina de agua H (m)]),0,1))-INDEX(Curva_vortex[Caudal (L/s)],MATCH(O184,Curva_vortex[Altura lamina de agua H (m)],1)+IF(O184&gt;MAX(Curva_vortex[Altura lamina de agua H (m)]),-1,0)))/(INDEX(Curva_vortex[Altura lamina de agua H (m)],MATCH(O184,Curva_vortex[Altura lamina de agua H (m)],1)+IF(O184&gt;MAX(Curva_vortex[Altura lamina de agua H (m)]),0,1))-INDEX(Curva_vortex[Altura lamina de agua H (m)],MATCH(O184,Curva_vortex[Altura lamina de agua H (m)],1)+IF(O184&gt;MAX(Curva_vortex[Altura lamina de agua H (m)]),-1,0)))+Q184</f>
        <v>12.805229445124198</v>
      </c>
      <c r="S184" s="20">
        <f>IF(COUNT($A$126:$A184)&lt;MATCH($E$117,R$126:R$585,0),"",ROUND(R184,2))</f>
        <v>12.81</v>
      </c>
      <c r="W184" s="46">
        <v>181</v>
      </c>
      <c r="X184" s="49">
        <f t="shared" si="564"/>
        <v>905</v>
      </c>
      <c r="Y184" s="52" t="str">
        <f t="shared" si="686"/>
        <v/>
      </c>
      <c r="Z184" s="63">
        <f t="shared" si="687"/>
        <v>0</v>
      </c>
      <c r="AA184" s="50">
        <f t="shared" si="730"/>
        <v>0</v>
      </c>
      <c r="AB184" s="50">
        <v>0</v>
      </c>
      <c r="AC184" s="62">
        <f t="shared" si="691"/>
        <v>211.7758949671387</v>
      </c>
      <c r="AD184" s="53"/>
      <c r="AE184" s="46">
        <v>182</v>
      </c>
      <c r="AF184" s="51">
        <f t="shared" si="688"/>
        <v>0</v>
      </c>
      <c r="AG184" s="51">
        <f t="shared" ref="AG184:AP195" si="770">AF183</f>
        <v>0</v>
      </c>
      <c r="AH184" s="51">
        <f t="shared" si="770"/>
        <v>0</v>
      </c>
      <c r="AI184" s="51">
        <f t="shared" si="770"/>
        <v>0</v>
      </c>
      <c r="AJ184" s="51">
        <f t="shared" si="770"/>
        <v>0</v>
      </c>
      <c r="AK184" s="51">
        <f t="shared" si="770"/>
        <v>0</v>
      </c>
      <c r="AL184" s="51">
        <f t="shared" si="770"/>
        <v>0</v>
      </c>
      <c r="AM184" s="51">
        <f t="shared" si="770"/>
        <v>0</v>
      </c>
      <c r="AN184" s="51">
        <f t="shared" si="770"/>
        <v>0</v>
      </c>
      <c r="AO184" s="51">
        <f t="shared" si="770"/>
        <v>0</v>
      </c>
      <c r="AP184" s="51">
        <f t="shared" si="770"/>
        <v>0</v>
      </c>
      <c r="AQ184" s="51">
        <f t="shared" ref="AQ184:AZ195" si="771">AP183</f>
        <v>0</v>
      </c>
      <c r="AR184" s="51">
        <f t="shared" si="771"/>
        <v>0</v>
      </c>
      <c r="AS184" s="51">
        <f t="shared" si="771"/>
        <v>0</v>
      </c>
      <c r="AT184" s="51">
        <f t="shared" si="771"/>
        <v>0</v>
      </c>
      <c r="AU184" s="51">
        <f t="shared" si="771"/>
        <v>0</v>
      </c>
      <c r="AV184" s="51">
        <f t="shared" si="771"/>
        <v>0</v>
      </c>
      <c r="AW184" s="51">
        <f t="shared" si="771"/>
        <v>0</v>
      </c>
      <c r="AX184" s="51">
        <f t="shared" si="771"/>
        <v>0</v>
      </c>
      <c r="AY184" s="51">
        <f t="shared" si="771"/>
        <v>0</v>
      </c>
      <c r="AZ184" s="51">
        <f t="shared" si="771"/>
        <v>0</v>
      </c>
      <c r="BA184" s="51">
        <f t="shared" ref="BA184:BJ195" si="772">AZ183</f>
        <v>0</v>
      </c>
      <c r="BB184" s="51">
        <f t="shared" si="772"/>
        <v>0</v>
      </c>
      <c r="BC184" s="51">
        <f t="shared" si="772"/>
        <v>0</v>
      </c>
      <c r="BD184" s="51">
        <f t="shared" si="772"/>
        <v>0</v>
      </c>
      <c r="BE184" s="51">
        <f t="shared" si="772"/>
        <v>0</v>
      </c>
      <c r="BF184" s="51">
        <f t="shared" si="772"/>
        <v>0</v>
      </c>
      <c r="BG184" s="51">
        <f t="shared" si="772"/>
        <v>0</v>
      </c>
      <c r="BH184" s="51">
        <f t="shared" si="772"/>
        <v>0</v>
      </c>
      <c r="BI184" s="51">
        <f t="shared" si="772"/>
        <v>0</v>
      </c>
      <c r="BJ184" s="51">
        <f t="shared" si="772"/>
        <v>0</v>
      </c>
      <c r="BK184" s="51">
        <f t="shared" ref="BK184:BT195" si="773">BJ183</f>
        <v>0</v>
      </c>
      <c r="BL184" s="51">
        <f t="shared" si="773"/>
        <v>0</v>
      </c>
      <c r="BM184" s="51">
        <f t="shared" si="773"/>
        <v>0</v>
      </c>
      <c r="BN184" s="51">
        <f t="shared" si="773"/>
        <v>0</v>
      </c>
      <c r="BO184" s="51">
        <f t="shared" si="773"/>
        <v>0</v>
      </c>
      <c r="BP184" s="51">
        <f t="shared" si="773"/>
        <v>0</v>
      </c>
      <c r="BQ184" s="51">
        <f t="shared" si="773"/>
        <v>0</v>
      </c>
      <c r="BR184" s="51">
        <f t="shared" si="773"/>
        <v>0</v>
      </c>
      <c r="BS184" s="51">
        <f t="shared" si="773"/>
        <v>0</v>
      </c>
      <c r="BT184" s="51">
        <f t="shared" si="773"/>
        <v>0</v>
      </c>
      <c r="BU184" s="51">
        <f t="shared" ref="BU184:CD195" si="774">BT183</f>
        <v>0</v>
      </c>
      <c r="BV184" s="51">
        <f t="shared" si="774"/>
        <v>0</v>
      </c>
      <c r="BW184" s="51">
        <f t="shared" si="774"/>
        <v>0</v>
      </c>
      <c r="BX184" s="51">
        <f t="shared" si="774"/>
        <v>0</v>
      </c>
      <c r="BY184" s="51">
        <f t="shared" si="774"/>
        <v>0</v>
      </c>
      <c r="BZ184" s="51">
        <f t="shared" si="774"/>
        <v>0</v>
      </c>
      <c r="CA184" s="51">
        <f t="shared" si="774"/>
        <v>0</v>
      </c>
      <c r="CB184" s="51">
        <f t="shared" si="774"/>
        <v>0</v>
      </c>
      <c r="CC184" s="51">
        <f t="shared" si="774"/>
        <v>0</v>
      </c>
      <c r="CD184" s="51">
        <f t="shared" si="774"/>
        <v>0</v>
      </c>
      <c r="CE184" s="51">
        <f t="shared" ref="CE184:CN195" si="775">CD183</f>
        <v>0</v>
      </c>
      <c r="CF184" s="51">
        <f t="shared" si="775"/>
        <v>0</v>
      </c>
      <c r="CG184" s="51">
        <f t="shared" si="775"/>
        <v>0</v>
      </c>
      <c r="CH184" s="51">
        <f t="shared" si="775"/>
        <v>0</v>
      </c>
      <c r="CI184" s="51">
        <f t="shared" si="775"/>
        <v>0</v>
      </c>
      <c r="CJ184" s="51">
        <f t="shared" si="775"/>
        <v>0</v>
      </c>
      <c r="CK184" s="51">
        <f t="shared" si="775"/>
        <v>0</v>
      </c>
      <c r="CL184" s="51">
        <f t="shared" si="775"/>
        <v>0</v>
      </c>
      <c r="CM184" s="51">
        <f t="shared" si="775"/>
        <v>0</v>
      </c>
      <c r="CN184" s="51">
        <f t="shared" si="775"/>
        <v>0</v>
      </c>
      <c r="CO184" s="51">
        <f t="shared" ref="CO184:CX195" si="776">CN183</f>
        <v>0</v>
      </c>
      <c r="CP184" s="51">
        <f t="shared" si="776"/>
        <v>0</v>
      </c>
      <c r="CQ184" s="51">
        <f t="shared" si="776"/>
        <v>0</v>
      </c>
      <c r="CR184" s="51">
        <f t="shared" si="776"/>
        <v>0</v>
      </c>
      <c r="CS184" s="51">
        <f t="shared" si="776"/>
        <v>0</v>
      </c>
      <c r="CT184" s="51">
        <f t="shared" si="776"/>
        <v>0</v>
      </c>
      <c r="CU184" s="51">
        <f t="shared" si="776"/>
        <v>0</v>
      </c>
      <c r="CV184" s="51">
        <f t="shared" si="776"/>
        <v>0</v>
      </c>
      <c r="CW184" s="51">
        <f t="shared" si="776"/>
        <v>0</v>
      </c>
      <c r="CX184" s="51">
        <f t="shared" si="776"/>
        <v>0</v>
      </c>
      <c r="CY184" s="51">
        <f t="shared" ref="CY184:DH195" si="777">CX183</f>
        <v>0</v>
      </c>
      <c r="CZ184" s="51">
        <f t="shared" si="777"/>
        <v>0</v>
      </c>
      <c r="DA184" s="51">
        <f t="shared" si="777"/>
        <v>0</v>
      </c>
      <c r="DB184" s="51">
        <f t="shared" si="777"/>
        <v>0</v>
      </c>
      <c r="DC184" s="51">
        <f t="shared" si="777"/>
        <v>0</v>
      </c>
      <c r="DD184" s="51">
        <f t="shared" si="777"/>
        <v>0</v>
      </c>
      <c r="DE184" s="51">
        <f t="shared" si="777"/>
        <v>0</v>
      </c>
      <c r="DF184" s="51">
        <f t="shared" si="777"/>
        <v>0</v>
      </c>
      <c r="DG184" s="51">
        <f t="shared" si="777"/>
        <v>0</v>
      </c>
      <c r="DH184" s="51">
        <f t="shared" si="777"/>
        <v>0</v>
      </c>
      <c r="DI184" s="51">
        <f t="shared" ref="DI184:DR195" si="778">DH183</f>
        <v>0</v>
      </c>
      <c r="DJ184" s="51">
        <f t="shared" si="778"/>
        <v>0</v>
      </c>
      <c r="DK184" s="51">
        <f t="shared" si="778"/>
        <v>0</v>
      </c>
      <c r="DL184" s="51">
        <f t="shared" si="778"/>
        <v>0</v>
      </c>
      <c r="DM184" s="51">
        <f t="shared" si="778"/>
        <v>0</v>
      </c>
      <c r="DN184" s="51">
        <f t="shared" si="778"/>
        <v>0</v>
      </c>
      <c r="DO184" s="51">
        <f t="shared" si="778"/>
        <v>0</v>
      </c>
      <c r="DP184" s="51">
        <f t="shared" si="778"/>
        <v>0</v>
      </c>
      <c r="DQ184" s="51">
        <f t="shared" si="778"/>
        <v>0</v>
      </c>
      <c r="DR184" s="51">
        <f t="shared" si="778"/>
        <v>0</v>
      </c>
      <c r="DS184" s="51">
        <f t="shared" ref="DS184:EB195" si="779">DR183</f>
        <v>0</v>
      </c>
      <c r="DT184" s="51">
        <f t="shared" si="779"/>
        <v>0</v>
      </c>
      <c r="DU184" s="51">
        <f t="shared" si="779"/>
        <v>0</v>
      </c>
      <c r="DV184" s="51">
        <f t="shared" si="779"/>
        <v>0</v>
      </c>
      <c r="DW184" s="51">
        <f t="shared" si="779"/>
        <v>0</v>
      </c>
      <c r="DX184" s="51">
        <f t="shared" si="779"/>
        <v>0</v>
      </c>
      <c r="DY184" s="51">
        <f t="shared" si="779"/>
        <v>0</v>
      </c>
      <c r="DZ184" s="51">
        <f t="shared" si="779"/>
        <v>0</v>
      </c>
      <c r="EA184" s="51">
        <f t="shared" si="779"/>
        <v>0</v>
      </c>
      <c r="EB184" s="51">
        <f t="shared" si="779"/>
        <v>0</v>
      </c>
      <c r="EC184" s="51">
        <f t="shared" ref="EC184:EL195" si="780">EB183</f>
        <v>0</v>
      </c>
      <c r="ED184" s="51">
        <f t="shared" si="780"/>
        <v>0</v>
      </c>
      <c r="EE184" s="51">
        <f t="shared" si="780"/>
        <v>0</v>
      </c>
      <c r="EF184" s="51">
        <f t="shared" si="780"/>
        <v>0</v>
      </c>
      <c r="EG184" s="51">
        <f t="shared" si="780"/>
        <v>0</v>
      </c>
      <c r="EH184" s="51">
        <f t="shared" si="780"/>
        <v>0</v>
      </c>
      <c r="EI184" s="51">
        <f t="shared" si="780"/>
        <v>0</v>
      </c>
      <c r="EJ184" s="51">
        <f t="shared" si="780"/>
        <v>0</v>
      </c>
      <c r="EK184" s="51">
        <f t="shared" si="780"/>
        <v>0</v>
      </c>
      <c r="EL184" s="51">
        <f t="shared" si="780"/>
        <v>0</v>
      </c>
      <c r="EM184" s="51">
        <f t="shared" ref="EM184:EV195" si="781">EL183</f>
        <v>0</v>
      </c>
      <c r="EN184" s="51">
        <f t="shared" si="781"/>
        <v>0</v>
      </c>
      <c r="EO184" s="51">
        <f t="shared" si="781"/>
        <v>0</v>
      </c>
      <c r="EP184" s="51">
        <f t="shared" si="781"/>
        <v>0</v>
      </c>
      <c r="EQ184" s="51">
        <f t="shared" si="781"/>
        <v>0</v>
      </c>
      <c r="ER184" s="51">
        <f t="shared" si="781"/>
        <v>0</v>
      </c>
      <c r="ES184" s="51">
        <f t="shared" si="781"/>
        <v>0</v>
      </c>
      <c r="ET184" s="51">
        <f t="shared" si="781"/>
        <v>0</v>
      </c>
      <c r="EU184" s="51">
        <f t="shared" si="781"/>
        <v>0</v>
      </c>
      <c r="EV184" s="51">
        <f t="shared" si="781"/>
        <v>0</v>
      </c>
      <c r="EW184" s="51">
        <f t="shared" ref="EW184:FF195" si="782">EV183</f>
        <v>0</v>
      </c>
      <c r="EX184" s="51">
        <f t="shared" si="782"/>
        <v>0</v>
      </c>
      <c r="EY184" s="51">
        <f t="shared" si="782"/>
        <v>0</v>
      </c>
      <c r="EZ184" s="51">
        <f t="shared" si="782"/>
        <v>0</v>
      </c>
      <c r="FA184" s="51">
        <f t="shared" si="782"/>
        <v>0</v>
      </c>
      <c r="FB184" s="51">
        <f t="shared" si="782"/>
        <v>0</v>
      </c>
      <c r="FC184" s="51">
        <f t="shared" si="782"/>
        <v>0</v>
      </c>
      <c r="FD184" s="51">
        <f t="shared" si="782"/>
        <v>0</v>
      </c>
      <c r="FE184" s="51">
        <f t="shared" si="782"/>
        <v>0</v>
      </c>
      <c r="FF184" s="51">
        <f t="shared" si="782"/>
        <v>0</v>
      </c>
      <c r="FG184" s="51">
        <f t="shared" ref="FG184:FP195" si="783">FF183</f>
        <v>0</v>
      </c>
      <c r="FH184" s="51">
        <f t="shared" si="783"/>
        <v>0</v>
      </c>
      <c r="FI184" s="51">
        <f t="shared" si="783"/>
        <v>0</v>
      </c>
      <c r="FJ184" s="51">
        <f t="shared" si="783"/>
        <v>0</v>
      </c>
      <c r="FK184" s="51">
        <f t="shared" si="783"/>
        <v>0</v>
      </c>
      <c r="FL184" s="51">
        <f t="shared" si="783"/>
        <v>0</v>
      </c>
      <c r="FM184" s="51">
        <f t="shared" si="783"/>
        <v>0</v>
      </c>
      <c r="FN184" s="51">
        <f t="shared" si="783"/>
        <v>0</v>
      </c>
      <c r="FO184" s="51">
        <f t="shared" si="783"/>
        <v>0</v>
      </c>
      <c r="FP184" s="51">
        <f t="shared" si="783"/>
        <v>0</v>
      </c>
      <c r="FQ184" s="51">
        <f t="shared" ref="FQ184:FZ195" si="784">FP183</f>
        <v>0</v>
      </c>
      <c r="FR184" s="51">
        <f t="shared" si="784"/>
        <v>0</v>
      </c>
      <c r="FS184" s="51">
        <f t="shared" si="784"/>
        <v>0</v>
      </c>
      <c r="FT184" s="51">
        <f t="shared" si="784"/>
        <v>0</v>
      </c>
      <c r="FU184" s="51">
        <f t="shared" si="784"/>
        <v>0</v>
      </c>
      <c r="FV184" s="51">
        <f t="shared" si="784"/>
        <v>0</v>
      </c>
      <c r="FW184" s="51">
        <f t="shared" si="784"/>
        <v>0</v>
      </c>
      <c r="FX184" s="51">
        <f t="shared" si="784"/>
        <v>0</v>
      </c>
      <c r="FY184" s="51">
        <f t="shared" si="784"/>
        <v>0</v>
      </c>
      <c r="FZ184" s="51">
        <f t="shared" si="784"/>
        <v>0</v>
      </c>
      <c r="GA184" s="51">
        <f t="shared" ref="GA184:GJ195" si="785">FZ183</f>
        <v>0</v>
      </c>
      <c r="GB184" s="51">
        <f t="shared" si="785"/>
        <v>0</v>
      </c>
      <c r="GC184" s="51">
        <f t="shared" si="785"/>
        <v>0</v>
      </c>
      <c r="GD184" s="51">
        <f t="shared" si="785"/>
        <v>0</v>
      </c>
      <c r="GE184" s="51">
        <f t="shared" si="785"/>
        <v>0</v>
      </c>
      <c r="GF184" s="51">
        <f t="shared" si="785"/>
        <v>0</v>
      </c>
      <c r="GG184" s="51">
        <f t="shared" si="785"/>
        <v>0</v>
      </c>
      <c r="GH184" s="51">
        <f t="shared" si="785"/>
        <v>0</v>
      </c>
      <c r="GI184" s="51">
        <f t="shared" si="785"/>
        <v>0</v>
      </c>
      <c r="GJ184" s="51">
        <f t="shared" si="785"/>
        <v>0</v>
      </c>
      <c r="GK184" s="51">
        <f t="shared" ref="GK184:GT195" si="786">GJ183</f>
        <v>1.4372901692793086E-5</v>
      </c>
      <c r="GL184" s="51">
        <f t="shared" si="786"/>
        <v>2.7857067307628778E-5</v>
      </c>
      <c r="GM184" s="51">
        <f t="shared" si="786"/>
        <v>4.1075027703360157E-5</v>
      </c>
      <c r="GN184" s="51">
        <f t="shared" si="786"/>
        <v>5.9699549011322866E-5</v>
      </c>
      <c r="GO184" s="51">
        <f t="shared" si="786"/>
        <v>8.7540741517313391E-5</v>
      </c>
      <c r="GP184" s="51">
        <f t="shared" si="786"/>
        <v>1.2837388479443857E-4</v>
      </c>
      <c r="GQ184" s="51">
        <f t="shared" si="786"/>
        <v>1.8776725283595457E-4</v>
      </c>
      <c r="GR184" s="51">
        <f t="shared" si="786"/>
        <v>2.7490993918839258E-4</v>
      </c>
      <c r="GS184" s="51">
        <f t="shared" si="786"/>
        <v>4.0443968208431289E-4</v>
      </c>
      <c r="GT184" s="51">
        <f t="shared" si="786"/>
        <v>5.9827068957529241E-4</v>
      </c>
      <c r="GU184" s="51">
        <f t="shared" ref="GU184:HD195" si="787">GT183</f>
        <v>8.8742146466493359E-4</v>
      </c>
      <c r="GV184" s="51">
        <f t="shared" si="787"/>
        <v>1.3138426304416823E-3</v>
      </c>
      <c r="GW184" s="51">
        <f t="shared" si="787"/>
        <v>1.9322447552118155E-3</v>
      </c>
      <c r="GX184" s="51">
        <f t="shared" si="787"/>
        <v>2.9578823769679957E-3</v>
      </c>
      <c r="GY184" s="51">
        <f t="shared" si="787"/>
        <v>4.3725776573519236E-3</v>
      </c>
      <c r="GZ184" s="51">
        <f t="shared" si="787"/>
        <v>5.6037913669719245E-3</v>
      </c>
      <c r="HA184" s="51">
        <f t="shared" si="787"/>
        <v>6.0067150249743864E-3</v>
      </c>
      <c r="HB184" s="51">
        <f t="shared" si="787"/>
        <v>5.0334268353983951E-3</v>
      </c>
      <c r="HC184" s="51">
        <f t="shared" si="787"/>
        <v>2.648818732339102E-3</v>
      </c>
      <c r="HD184" s="51">
        <f t="shared" si="787"/>
        <v>7.6072713075802073E-4</v>
      </c>
      <c r="HE184" s="51">
        <f t="shared" ref="HE184:HP195" si="788">HD183</f>
        <v>0</v>
      </c>
      <c r="HF184" s="51">
        <f t="shared" si="788"/>
        <v>0</v>
      </c>
      <c r="HG184" s="51">
        <f t="shared" si="788"/>
        <v>0</v>
      </c>
      <c r="HH184" s="51">
        <f t="shared" si="788"/>
        <v>0</v>
      </c>
      <c r="HI184" s="51">
        <f t="shared" si="788"/>
        <v>0</v>
      </c>
      <c r="HJ184" s="51">
        <f t="shared" si="788"/>
        <v>0</v>
      </c>
      <c r="HK184" s="51">
        <f t="shared" si="788"/>
        <v>0</v>
      </c>
      <c r="HL184" s="51">
        <f t="shared" si="788"/>
        <v>0</v>
      </c>
      <c r="HM184" s="51">
        <f t="shared" si="788"/>
        <v>0</v>
      </c>
      <c r="HN184" s="51">
        <f t="shared" si="788"/>
        <v>0</v>
      </c>
      <c r="HO184" s="51">
        <f t="shared" si="788"/>
        <v>0</v>
      </c>
      <c r="HP184" s="51">
        <f t="shared" si="788"/>
        <v>0</v>
      </c>
      <c r="HR184" s="46">
        <v>181</v>
      </c>
      <c r="HS184" s="49">
        <f t="shared" si="566"/>
        <v>905</v>
      </c>
      <c r="HT184" s="52" t="str">
        <f t="shared" si="567"/>
        <v/>
      </c>
      <c r="HU184" s="63">
        <f t="shared" si="568"/>
        <v>0</v>
      </c>
      <c r="HV184" s="50">
        <f t="shared" si="731"/>
        <v>0</v>
      </c>
      <c r="HW184" s="50" t="str">
        <f t="shared" si="689"/>
        <v>15:05</v>
      </c>
      <c r="HX184" s="50">
        <v>0</v>
      </c>
      <c r="HY184" s="62">
        <f>HY183+HX184*Escenario1!$D$15*0.06</f>
        <v>468.72665229745769</v>
      </c>
      <c r="HZ184" s="50">
        <f t="shared" si="569"/>
        <v>0</v>
      </c>
      <c r="IA184" s="64">
        <f>IA183+HZ184*Escenario1!$D$15*0.06</f>
        <v>258.16395932323189</v>
      </c>
      <c r="IB184" s="54"/>
      <c r="IC184" s="47">
        <v>182</v>
      </c>
      <c r="ID184" s="48">
        <f t="shared" si="690"/>
        <v>0</v>
      </c>
      <c r="IE184" s="48">
        <f t="shared" ref="IE184:IN195" si="789">ID183</f>
        <v>0</v>
      </c>
      <c r="IF184" s="48">
        <f t="shared" si="789"/>
        <v>0</v>
      </c>
      <c r="IG184" s="48">
        <f t="shared" si="789"/>
        <v>0</v>
      </c>
      <c r="IH184" s="48">
        <f t="shared" si="789"/>
        <v>0</v>
      </c>
      <c r="II184" s="48">
        <f t="shared" si="789"/>
        <v>0</v>
      </c>
      <c r="IJ184" s="48">
        <f t="shared" si="789"/>
        <v>0</v>
      </c>
      <c r="IK184" s="48">
        <f t="shared" si="789"/>
        <v>0</v>
      </c>
      <c r="IL184" s="48">
        <f t="shared" si="789"/>
        <v>0</v>
      </c>
      <c r="IM184" s="48">
        <f t="shared" si="789"/>
        <v>0</v>
      </c>
      <c r="IN184" s="48">
        <f t="shared" si="789"/>
        <v>0</v>
      </c>
      <c r="IO184" s="48">
        <f t="shared" ref="IO184:IX195" si="790">IN183</f>
        <v>0</v>
      </c>
      <c r="IP184" s="48">
        <f t="shared" si="790"/>
        <v>0</v>
      </c>
      <c r="IQ184" s="48">
        <f t="shared" si="790"/>
        <v>0</v>
      </c>
      <c r="IR184" s="48">
        <f t="shared" si="790"/>
        <v>0</v>
      </c>
      <c r="IS184" s="48">
        <f t="shared" si="790"/>
        <v>0</v>
      </c>
      <c r="IT184" s="48">
        <f t="shared" si="790"/>
        <v>0</v>
      </c>
      <c r="IU184" s="48">
        <f t="shared" si="790"/>
        <v>0</v>
      </c>
      <c r="IV184" s="48">
        <f t="shared" si="790"/>
        <v>0</v>
      </c>
      <c r="IW184" s="48">
        <f t="shared" si="790"/>
        <v>0</v>
      </c>
      <c r="IX184" s="48">
        <f t="shared" si="790"/>
        <v>0</v>
      </c>
      <c r="IY184" s="48">
        <f t="shared" ref="IY184:JH195" si="791">IX183</f>
        <v>0</v>
      </c>
      <c r="IZ184" s="48">
        <f t="shared" si="791"/>
        <v>0</v>
      </c>
      <c r="JA184" s="48">
        <f t="shared" si="791"/>
        <v>0</v>
      </c>
      <c r="JB184" s="48">
        <f t="shared" si="791"/>
        <v>0</v>
      </c>
      <c r="JC184" s="48">
        <f t="shared" si="791"/>
        <v>0</v>
      </c>
      <c r="JD184" s="48">
        <f t="shared" si="791"/>
        <v>0</v>
      </c>
      <c r="JE184" s="48">
        <f t="shared" si="791"/>
        <v>0</v>
      </c>
      <c r="JF184" s="48">
        <f t="shared" si="791"/>
        <v>0</v>
      </c>
      <c r="JG184" s="48">
        <f t="shared" si="791"/>
        <v>0</v>
      </c>
      <c r="JH184" s="48">
        <f t="shared" si="791"/>
        <v>0</v>
      </c>
      <c r="JI184" s="48">
        <f t="shared" ref="JI184:JR195" si="792">JH183</f>
        <v>0</v>
      </c>
      <c r="JJ184" s="48">
        <f t="shared" si="792"/>
        <v>0</v>
      </c>
      <c r="JK184" s="48">
        <f t="shared" si="792"/>
        <v>0</v>
      </c>
      <c r="JL184" s="48">
        <f t="shared" si="792"/>
        <v>0</v>
      </c>
      <c r="JM184" s="48">
        <f t="shared" si="792"/>
        <v>0</v>
      </c>
      <c r="JN184" s="48">
        <f t="shared" si="792"/>
        <v>0</v>
      </c>
      <c r="JO184" s="48">
        <f t="shared" si="792"/>
        <v>0</v>
      </c>
      <c r="JP184" s="48">
        <f t="shared" si="792"/>
        <v>0</v>
      </c>
      <c r="JQ184" s="48">
        <f t="shared" si="792"/>
        <v>0</v>
      </c>
      <c r="JR184" s="48">
        <f t="shared" si="792"/>
        <v>0</v>
      </c>
      <c r="JS184" s="48">
        <f t="shared" ref="JS184:KB195" si="793">JR183</f>
        <v>0</v>
      </c>
      <c r="JT184" s="48">
        <f t="shared" si="793"/>
        <v>0</v>
      </c>
      <c r="JU184" s="48">
        <f t="shared" si="793"/>
        <v>0</v>
      </c>
      <c r="JV184" s="48">
        <f t="shared" si="793"/>
        <v>0</v>
      </c>
      <c r="JW184" s="48">
        <f t="shared" si="793"/>
        <v>0</v>
      </c>
      <c r="JX184" s="48">
        <f t="shared" si="793"/>
        <v>0</v>
      </c>
      <c r="JY184" s="48">
        <f t="shared" si="793"/>
        <v>0</v>
      </c>
      <c r="JZ184" s="48">
        <f t="shared" si="793"/>
        <v>0</v>
      </c>
      <c r="KA184" s="48">
        <f t="shared" si="793"/>
        <v>0</v>
      </c>
      <c r="KB184" s="48">
        <f t="shared" si="793"/>
        <v>0</v>
      </c>
      <c r="KC184" s="48">
        <f t="shared" ref="KC184:KL195" si="794">KB183</f>
        <v>0</v>
      </c>
      <c r="KD184" s="48">
        <f t="shared" si="794"/>
        <v>0</v>
      </c>
      <c r="KE184" s="48">
        <f t="shared" si="794"/>
        <v>0</v>
      </c>
      <c r="KF184" s="48">
        <f t="shared" si="794"/>
        <v>0</v>
      </c>
      <c r="KG184" s="48">
        <f t="shared" si="794"/>
        <v>0</v>
      </c>
      <c r="KH184" s="48">
        <f t="shared" si="794"/>
        <v>0</v>
      </c>
      <c r="KI184" s="48">
        <f t="shared" si="794"/>
        <v>0</v>
      </c>
      <c r="KJ184" s="48">
        <f t="shared" si="794"/>
        <v>0</v>
      </c>
      <c r="KK184" s="48">
        <f t="shared" si="794"/>
        <v>0</v>
      </c>
      <c r="KL184" s="48">
        <f t="shared" si="794"/>
        <v>0</v>
      </c>
      <c r="KM184" s="48">
        <f t="shared" ref="KM184:KV195" si="795">KL183</f>
        <v>0</v>
      </c>
      <c r="KN184" s="48">
        <f t="shared" si="795"/>
        <v>0</v>
      </c>
      <c r="KO184" s="48">
        <f t="shared" si="795"/>
        <v>0</v>
      </c>
      <c r="KP184" s="48">
        <f t="shared" si="795"/>
        <v>0</v>
      </c>
      <c r="KQ184" s="48">
        <f t="shared" si="795"/>
        <v>0</v>
      </c>
      <c r="KR184" s="48">
        <f t="shared" si="795"/>
        <v>0</v>
      </c>
      <c r="KS184" s="48">
        <f t="shared" si="795"/>
        <v>0</v>
      </c>
      <c r="KT184" s="48">
        <f t="shared" si="795"/>
        <v>0</v>
      </c>
      <c r="KU184" s="48">
        <f t="shared" si="795"/>
        <v>0</v>
      </c>
      <c r="KV184" s="48">
        <f t="shared" si="795"/>
        <v>0</v>
      </c>
      <c r="KW184" s="48">
        <f t="shared" ref="KW184:LF195" si="796">KV183</f>
        <v>0</v>
      </c>
      <c r="KX184" s="48">
        <f t="shared" si="796"/>
        <v>0</v>
      </c>
      <c r="KY184" s="48">
        <f t="shared" si="796"/>
        <v>0</v>
      </c>
      <c r="KZ184" s="48">
        <f t="shared" si="796"/>
        <v>0</v>
      </c>
      <c r="LA184" s="48">
        <f t="shared" si="796"/>
        <v>0</v>
      </c>
      <c r="LB184" s="48">
        <f t="shared" si="796"/>
        <v>0</v>
      </c>
      <c r="LC184" s="48">
        <f t="shared" si="796"/>
        <v>0</v>
      </c>
      <c r="LD184" s="48">
        <f t="shared" si="796"/>
        <v>0</v>
      </c>
      <c r="LE184" s="48">
        <f t="shared" si="796"/>
        <v>0</v>
      </c>
      <c r="LF184" s="48">
        <f t="shared" si="796"/>
        <v>0</v>
      </c>
      <c r="LG184" s="48">
        <f t="shared" ref="LG184:LP195" si="797">LF183</f>
        <v>0</v>
      </c>
      <c r="LH184" s="48">
        <f t="shared" si="797"/>
        <v>0</v>
      </c>
      <c r="LI184" s="48">
        <f t="shared" si="797"/>
        <v>0</v>
      </c>
      <c r="LJ184" s="48">
        <f t="shared" si="797"/>
        <v>0</v>
      </c>
      <c r="LK184" s="48">
        <f t="shared" si="797"/>
        <v>0</v>
      </c>
      <c r="LL184" s="48">
        <f t="shared" si="797"/>
        <v>0</v>
      </c>
      <c r="LM184" s="48">
        <f t="shared" si="797"/>
        <v>0</v>
      </c>
      <c r="LN184" s="48">
        <f t="shared" si="797"/>
        <v>0</v>
      </c>
      <c r="LO184" s="48">
        <f t="shared" si="797"/>
        <v>0</v>
      </c>
      <c r="LP184" s="48">
        <f t="shared" si="797"/>
        <v>0</v>
      </c>
      <c r="LQ184" s="48">
        <f t="shared" ref="LQ184:LZ195" si="798">LP183</f>
        <v>0</v>
      </c>
      <c r="LR184" s="48">
        <f t="shared" si="798"/>
        <v>0</v>
      </c>
      <c r="LS184" s="48">
        <f t="shared" si="798"/>
        <v>0</v>
      </c>
      <c r="LT184" s="48">
        <f t="shared" si="798"/>
        <v>0</v>
      </c>
      <c r="LU184" s="48">
        <f t="shared" si="798"/>
        <v>0</v>
      </c>
      <c r="LV184" s="48">
        <f t="shared" si="798"/>
        <v>0</v>
      </c>
      <c r="LW184" s="48">
        <f t="shared" si="798"/>
        <v>0</v>
      </c>
      <c r="LX184" s="48">
        <f t="shared" si="798"/>
        <v>0</v>
      </c>
      <c r="LY184" s="48">
        <f t="shared" si="798"/>
        <v>0</v>
      </c>
      <c r="LZ184" s="48">
        <f t="shared" si="798"/>
        <v>0</v>
      </c>
      <c r="MA184" s="48">
        <f t="shared" ref="MA184:MJ195" si="799">LZ183</f>
        <v>0</v>
      </c>
      <c r="MB184" s="48">
        <f t="shared" si="799"/>
        <v>0</v>
      </c>
      <c r="MC184" s="48">
        <f t="shared" si="799"/>
        <v>0</v>
      </c>
      <c r="MD184" s="48">
        <f t="shared" si="799"/>
        <v>0</v>
      </c>
      <c r="ME184" s="48">
        <f t="shared" si="799"/>
        <v>0</v>
      </c>
      <c r="MF184" s="48">
        <f t="shared" si="799"/>
        <v>0</v>
      </c>
      <c r="MG184" s="48">
        <f t="shared" si="799"/>
        <v>0</v>
      </c>
      <c r="MH184" s="48">
        <f t="shared" si="799"/>
        <v>0</v>
      </c>
      <c r="MI184" s="48">
        <f t="shared" si="799"/>
        <v>0</v>
      </c>
      <c r="MJ184" s="48">
        <f t="shared" si="799"/>
        <v>0</v>
      </c>
      <c r="MK184" s="48">
        <f t="shared" ref="MK184:MT195" si="800">MJ183</f>
        <v>0</v>
      </c>
      <c r="ML184" s="48">
        <f t="shared" si="800"/>
        <v>0</v>
      </c>
      <c r="MM184" s="48">
        <f t="shared" si="800"/>
        <v>0</v>
      </c>
      <c r="MN184" s="48">
        <f t="shared" si="800"/>
        <v>0</v>
      </c>
      <c r="MO184" s="48">
        <f t="shared" si="800"/>
        <v>0</v>
      </c>
      <c r="MP184" s="48">
        <f t="shared" si="800"/>
        <v>0</v>
      </c>
      <c r="MQ184" s="48">
        <f t="shared" si="800"/>
        <v>0</v>
      </c>
      <c r="MR184" s="48">
        <f t="shared" si="800"/>
        <v>0</v>
      </c>
      <c r="MS184" s="48">
        <f t="shared" si="800"/>
        <v>0</v>
      </c>
      <c r="MT184" s="48">
        <f t="shared" si="800"/>
        <v>0</v>
      </c>
      <c r="MU184" s="48">
        <f t="shared" ref="MU184:ND195" si="801">MT183</f>
        <v>0</v>
      </c>
      <c r="MV184" s="48">
        <f t="shared" si="801"/>
        <v>0</v>
      </c>
      <c r="MW184" s="48">
        <f t="shared" si="801"/>
        <v>0</v>
      </c>
      <c r="MX184" s="48">
        <f t="shared" si="801"/>
        <v>0</v>
      </c>
      <c r="MY184" s="48">
        <f t="shared" si="801"/>
        <v>0</v>
      </c>
      <c r="MZ184" s="48">
        <f t="shared" si="801"/>
        <v>0</v>
      </c>
      <c r="NA184" s="48">
        <f t="shared" si="801"/>
        <v>0</v>
      </c>
      <c r="NB184" s="48">
        <f t="shared" si="801"/>
        <v>0</v>
      </c>
      <c r="NC184" s="48">
        <f t="shared" si="801"/>
        <v>0</v>
      </c>
      <c r="ND184" s="48">
        <f t="shared" si="801"/>
        <v>0</v>
      </c>
      <c r="NE184" s="48">
        <f t="shared" ref="NE184:NN195" si="802">ND183</f>
        <v>0</v>
      </c>
      <c r="NF184" s="48">
        <f t="shared" si="802"/>
        <v>0</v>
      </c>
      <c r="NG184" s="48">
        <f t="shared" si="802"/>
        <v>0</v>
      </c>
      <c r="NH184" s="48">
        <f t="shared" si="802"/>
        <v>0</v>
      </c>
      <c r="NI184" s="48">
        <f t="shared" si="802"/>
        <v>0</v>
      </c>
      <c r="NJ184" s="48">
        <f t="shared" si="802"/>
        <v>0</v>
      </c>
      <c r="NK184" s="48">
        <f t="shared" si="802"/>
        <v>0</v>
      </c>
      <c r="NL184" s="48">
        <f t="shared" si="802"/>
        <v>0</v>
      </c>
      <c r="NM184" s="48">
        <f t="shared" si="802"/>
        <v>0</v>
      </c>
      <c r="NN184" s="48">
        <f t="shared" si="802"/>
        <v>0</v>
      </c>
      <c r="NO184" s="48">
        <f t="shared" ref="NO184:NX195" si="803">NN183</f>
        <v>0</v>
      </c>
      <c r="NP184" s="48">
        <f t="shared" si="803"/>
        <v>0</v>
      </c>
      <c r="NQ184" s="48">
        <f t="shared" si="803"/>
        <v>0</v>
      </c>
      <c r="NR184" s="48">
        <f t="shared" si="803"/>
        <v>0</v>
      </c>
      <c r="NS184" s="48">
        <f t="shared" si="803"/>
        <v>0</v>
      </c>
      <c r="NT184" s="48">
        <f t="shared" si="803"/>
        <v>0</v>
      </c>
      <c r="NU184" s="48">
        <f t="shared" si="803"/>
        <v>0</v>
      </c>
      <c r="NV184" s="48">
        <f t="shared" si="803"/>
        <v>0</v>
      </c>
      <c r="NW184" s="48">
        <f t="shared" si="803"/>
        <v>0</v>
      </c>
      <c r="NX184" s="48">
        <f t="shared" si="803"/>
        <v>0</v>
      </c>
      <c r="NY184" s="48">
        <f t="shared" ref="NY184:OH195" si="804">NX183</f>
        <v>0</v>
      </c>
      <c r="NZ184" s="48">
        <f t="shared" si="804"/>
        <v>0</v>
      </c>
      <c r="OA184" s="48">
        <f t="shared" si="804"/>
        <v>0</v>
      </c>
      <c r="OB184" s="48">
        <f t="shared" si="804"/>
        <v>0</v>
      </c>
      <c r="OC184" s="48">
        <f t="shared" si="804"/>
        <v>0</v>
      </c>
      <c r="OD184" s="48">
        <f t="shared" si="804"/>
        <v>0</v>
      </c>
      <c r="OE184" s="48">
        <f t="shared" si="804"/>
        <v>0</v>
      </c>
      <c r="OF184" s="48">
        <f t="shared" si="804"/>
        <v>0</v>
      </c>
      <c r="OG184" s="48">
        <f t="shared" si="804"/>
        <v>0</v>
      </c>
      <c r="OH184" s="48">
        <f t="shared" si="804"/>
        <v>0</v>
      </c>
      <c r="OI184" s="48">
        <f t="shared" ref="OI184:OR195" si="805">OH183</f>
        <v>0</v>
      </c>
      <c r="OJ184" s="48">
        <f t="shared" si="805"/>
        <v>0</v>
      </c>
      <c r="OK184" s="48">
        <f t="shared" si="805"/>
        <v>0</v>
      </c>
      <c r="OL184" s="48">
        <f t="shared" si="805"/>
        <v>0</v>
      </c>
      <c r="OM184" s="48">
        <f t="shared" si="805"/>
        <v>0</v>
      </c>
      <c r="ON184" s="48">
        <f t="shared" si="805"/>
        <v>0</v>
      </c>
      <c r="OO184" s="48">
        <f t="shared" si="805"/>
        <v>0</v>
      </c>
      <c r="OP184" s="48">
        <f t="shared" si="805"/>
        <v>0</v>
      </c>
      <c r="OQ184" s="48">
        <f t="shared" si="805"/>
        <v>0</v>
      </c>
      <c r="OR184" s="48">
        <f t="shared" si="805"/>
        <v>0</v>
      </c>
      <c r="OS184" s="48">
        <f t="shared" ref="OS184:PB195" si="806">OR183</f>
        <v>0</v>
      </c>
      <c r="OT184" s="48">
        <f t="shared" si="806"/>
        <v>4.4751983576649488E-5</v>
      </c>
      <c r="OU184" s="48">
        <f t="shared" si="806"/>
        <v>1.1151658490373781E-4</v>
      </c>
      <c r="OV184" s="48">
        <f t="shared" si="806"/>
        <v>2.5595687974807398E-4</v>
      </c>
      <c r="OW184" s="48">
        <f t="shared" si="806"/>
        <v>5.8604981628922268E-4</v>
      </c>
      <c r="OX184" s="48">
        <f t="shared" si="806"/>
        <v>1.3658629589843377E-3</v>
      </c>
      <c r="OY184" s="48">
        <f t="shared" si="806"/>
        <v>3.2093238342923826E-3</v>
      </c>
      <c r="OZ184" s="48">
        <f t="shared" si="806"/>
        <v>7.8504339864859992E-3</v>
      </c>
      <c r="PA184" s="48">
        <f t="shared" si="806"/>
        <v>1.2976985830460603E-2</v>
      </c>
      <c r="PB184" s="48">
        <f t="shared" si="806"/>
        <v>6.7154609757989992E-3</v>
      </c>
      <c r="PC184" s="48">
        <f t="shared" ref="PC184:PN195" si="807">PB183</f>
        <v>0</v>
      </c>
      <c r="PD184" s="48">
        <f t="shared" si="807"/>
        <v>0</v>
      </c>
      <c r="PE184" s="48">
        <f t="shared" si="807"/>
        <v>0</v>
      </c>
      <c r="PF184" s="48">
        <f t="shared" si="807"/>
        <v>0</v>
      </c>
      <c r="PG184" s="48">
        <f t="shared" si="807"/>
        <v>0</v>
      </c>
      <c r="PH184" s="48">
        <f t="shared" si="807"/>
        <v>0</v>
      </c>
      <c r="PI184" s="48">
        <f t="shared" si="807"/>
        <v>0</v>
      </c>
      <c r="PJ184" s="48">
        <f t="shared" si="807"/>
        <v>0</v>
      </c>
      <c r="PK184" s="48">
        <f t="shared" si="807"/>
        <v>0</v>
      </c>
      <c r="PL184" s="48">
        <f t="shared" si="807"/>
        <v>0</v>
      </c>
      <c r="PM184" s="48">
        <f t="shared" si="807"/>
        <v>0</v>
      </c>
      <c r="PN184" s="48">
        <f t="shared" si="807"/>
        <v>0</v>
      </c>
    </row>
    <row r="185" spans="1:430" x14ac:dyDescent="0.3">
      <c r="A185" s="67">
        <f>A184+Escenario1!$D$15</f>
        <v>295</v>
      </c>
      <c r="B185" s="20">
        <f>IF(HX62&lt;0,0,Escenario1!HX62)</f>
        <v>0</v>
      </c>
      <c r="C185" s="20">
        <f t="shared" si="558"/>
        <v>0</v>
      </c>
      <c r="D185" s="20">
        <f t="shared" si="552"/>
        <v>0</v>
      </c>
      <c r="E185" s="20">
        <f>ROUND(IF($A185=0,0,$D185+E184-IF($A184=0,0,L184*($A185-$A184)*0.06)),4)</f>
        <v>0</v>
      </c>
      <c r="F185" s="11" cm="1">
        <f t="array" ref="F185">INDEX($A$71:$A$75,MATCH(E185,$B$71:$B$75,1))+(E185-INDEX($B$71:$B$75,MATCH(E185,$B$71:$B$75,1)))*(INDEX($A$71:$A$75,MATCH(E185,$B$71:$B$75,1)+IF(E185&gt;MAX($B$71:$B$75),0,1))-INDEX($A$71:$A$75,MATCH(E185,$B$71:$B$75,1)+IF(E185&gt;MAX($B$71:$B$75),1,0)))/(INDEX($B$71:$B$75,MATCH(E185,$B$71:$B$75,1)+IF(E185&gt;MAX($B$71:$B$75),0,1))-INDEX($B$71:$B$75,MATCH(E185,$B$71:$B$75,1)+IF(E185&gt;MAX($B$71:$B$75),-1,0)))</f>
        <v>0</v>
      </c>
      <c r="G185" s="59">
        <f t="shared" si="553"/>
        <v>0</v>
      </c>
      <c r="H185" s="59">
        <f t="shared" si="554"/>
        <v>0</v>
      </c>
      <c r="I185" s="59">
        <f t="shared" si="555"/>
        <v>0</v>
      </c>
      <c r="J185" s="20">
        <f t="shared" si="556"/>
        <v>0</v>
      </c>
      <c r="K185" s="20">
        <f>IF(OR($H$79&lt;=0,F185-$H$79&lt;=0),0,2/3*(0.602+0.0832*(F185-$H$79)/$H$79)*$I$79*SQRT(2*9.81)*(F185-$H$79+0.0012)^(3/2))*1000</f>
        <v>0</v>
      </c>
      <c r="L185" s="20">
        <f>IF((G185+H185+I185+K185)*($A186-$A185)*0.06&gt;E185,E185/($A186-$A185)/0.06,G185+H185+I185+K185)</f>
        <v>0</v>
      </c>
      <c r="M185" s="20">
        <f>IF(COUNT($A$126:$A185)&lt;MATCH($E$84,L$126:L$585,0),"",ROUND(L185,2))</f>
        <v>0</v>
      </c>
      <c r="N185" s="20">
        <f>IF($A185=0,0,$D185+N184-IF($A184=0,0,R184*($A185-$A184)*0.06))</f>
        <v>124.21072561770472</v>
      </c>
      <c r="O185" s="11" cm="1">
        <f t="array" ref="O185">INDEX($A$71:$A$75,MATCH(N185,$B$71:$B$75,1))+(N185-INDEX($B$71:$B$75,MATCH(N185,$B$71:$B$75,1)))*(INDEX($A$71:$A$75,MATCH(N185,$B$71:$B$75,1)+1)-INDEX($A$71:$A$75,MATCH(N185,$B$71:$B$75,1)))/(INDEX($B$71:$B$75,MATCH(N185,$B$71:$B$75,1)+1)-INDEX($B$71:$B$75,MATCH(N185,$B$71:$B$75,1)))</f>
        <v>1.2421072561770472</v>
      </c>
      <c r="P185" s="20" cm="1">
        <f t="array" ref="P185">INDEX(Curva_vortex[Caudal (L/s)],MATCH(O185,Curva_vortex[Altura lamina de agua H (m)],1))+(O185-INDEX(Curva_vortex[Altura lamina de agua H (m)],MATCH(O185,Curva_vortex[Altura lamina de agua H (m)],1)))*(INDEX(Curva_vortex[Caudal (L/s)],MATCH(O185,Curva_vortex[Altura lamina de agua H (m)],1)+IF(O185&gt;MAX(Curva_vortex[Altura lamina de agua H (m)]),0,1))-INDEX(Curva_vortex[Caudal (L/s)],MATCH(O185,Curva_vortex[Altura lamina de agua H (m)],1)+IF(O185&gt;MAX(Curva_vortex[Altura lamina de agua H (m)]),-1,0)))/(INDEX(Curva_vortex[Altura lamina de agua H (m)],MATCH(O185,Curva_vortex[Altura lamina de agua H (m)],1)+IF(O185&gt;MAX(Curva_vortex[Altura lamina de agua H (m)]),0,1))-INDEX(Curva_vortex[Altura lamina de agua H (m)],MATCH(O185,Curva_vortex[Altura lamina de agua H (m)],1)+IF(O185&gt;MAX(Curva_vortex[Altura lamina de agua H (m)]),-1,0)))</f>
        <v>12.421072561770472</v>
      </c>
      <c r="Q185" s="20">
        <f t="shared" si="557"/>
        <v>0</v>
      </c>
      <c r="R185" s="20" cm="1">
        <f t="array" ref="R185">INDEX(Curva_vortex[Caudal (L/s)],MATCH(O185,Curva_vortex[Altura lamina de agua H (m)],1))+(O185-INDEX(Curva_vortex[Altura lamina de agua H (m)],MATCH(O185,Curva_vortex[Altura lamina de agua H (m)],1)))*(INDEX(Curva_vortex[Caudal (L/s)],MATCH(O185,Curva_vortex[Altura lamina de agua H (m)],1)+IF(O185&gt;MAX(Curva_vortex[Altura lamina de agua H (m)]),0,1))-INDEX(Curva_vortex[Caudal (L/s)],MATCH(O185,Curva_vortex[Altura lamina de agua H (m)],1)+IF(O185&gt;MAX(Curva_vortex[Altura lamina de agua H (m)]),-1,0)))/(INDEX(Curva_vortex[Altura lamina de agua H (m)],MATCH(O185,Curva_vortex[Altura lamina de agua H (m)],1)+IF(O185&gt;MAX(Curva_vortex[Altura lamina de agua H (m)]),0,1))-INDEX(Curva_vortex[Altura lamina de agua H (m)],MATCH(O185,Curva_vortex[Altura lamina de agua H (m)],1)+IF(O185&gt;MAX(Curva_vortex[Altura lamina de agua H (m)]),-1,0)))+Q185</f>
        <v>12.421072561770472</v>
      </c>
      <c r="S185" s="20">
        <f>IF(COUNT($A$126:$A185)&lt;MATCH($E$117,R$126:R$585,0),"",ROUND(R185,2))</f>
        <v>12.42</v>
      </c>
      <c r="W185" s="46">
        <v>182</v>
      </c>
      <c r="X185" s="49">
        <f t="shared" si="564"/>
        <v>910</v>
      </c>
      <c r="Y185" s="52" t="str">
        <f t="shared" si="686"/>
        <v/>
      </c>
      <c r="Z185" s="63">
        <f t="shared" si="687"/>
        <v>0</v>
      </c>
      <c r="AA185" s="50">
        <f t="shared" si="730"/>
        <v>0</v>
      </c>
      <c r="AB185" s="50">
        <v>0</v>
      </c>
      <c r="AC185" s="62">
        <f t="shared" si="691"/>
        <v>211.7758949671387</v>
      </c>
      <c r="AD185" s="53"/>
      <c r="AE185" s="46">
        <v>183</v>
      </c>
      <c r="AF185" s="51">
        <f t="shared" si="688"/>
        <v>0</v>
      </c>
      <c r="AG185" s="51">
        <f t="shared" si="770"/>
        <v>0</v>
      </c>
      <c r="AH185" s="51">
        <f t="shared" si="770"/>
        <v>0</v>
      </c>
      <c r="AI185" s="51">
        <f t="shared" si="770"/>
        <v>0</v>
      </c>
      <c r="AJ185" s="51">
        <f t="shared" si="770"/>
        <v>0</v>
      </c>
      <c r="AK185" s="51">
        <f t="shared" si="770"/>
        <v>0</v>
      </c>
      <c r="AL185" s="51">
        <f t="shared" si="770"/>
        <v>0</v>
      </c>
      <c r="AM185" s="51">
        <f t="shared" si="770"/>
        <v>0</v>
      </c>
      <c r="AN185" s="51">
        <f t="shared" si="770"/>
        <v>0</v>
      </c>
      <c r="AO185" s="51">
        <f t="shared" si="770"/>
        <v>0</v>
      </c>
      <c r="AP185" s="51">
        <f t="shared" si="770"/>
        <v>0</v>
      </c>
      <c r="AQ185" s="51">
        <f t="shared" si="771"/>
        <v>0</v>
      </c>
      <c r="AR185" s="51">
        <f t="shared" si="771"/>
        <v>0</v>
      </c>
      <c r="AS185" s="51">
        <f t="shared" si="771"/>
        <v>0</v>
      </c>
      <c r="AT185" s="51">
        <f t="shared" si="771"/>
        <v>0</v>
      </c>
      <c r="AU185" s="51">
        <f t="shared" si="771"/>
        <v>0</v>
      </c>
      <c r="AV185" s="51">
        <f t="shared" si="771"/>
        <v>0</v>
      </c>
      <c r="AW185" s="51">
        <f t="shared" si="771"/>
        <v>0</v>
      </c>
      <c r="AX185" s="51">
        <f t="shared" si="771"/>
        <v>0</v>
      </c>
      <c r="AY185" s="51">
        <f t="shared" si="771"/>
        <v>0</v>
      </c>
      <c r="AZ185" s="51">
        <f t="shared" si="771"/>
        <v>0</v>
      </c>
      <c r="BA185" s="51">
        <f t="shared" si="772"/>
        <v>0</v>
      </c>
      <c r="BB185" s="51">
        <f t="shared" si="772"/>
        <v>0</v>
      </c>
      <c r="BC185" s="51">
        <f t="shared" si="772"/>
        <v>0</v>
      </c>
      <c r="BD185" s="51">
        <f t="shared" si="772"/>
        <v>0</v>
      </c>
      <c r="BE185" s="51">
        <f t="shared" si="772"/>
        <v>0</v>
      </c>
      <c r="BF185" s="51">
        <f t="shared" si="772"/>
        <v>0</v>
      </c>
      <c r="BG185" s="51">
        <f t="shared" si="772"/>
        <v>0</v>
      </c>
      <c r="BH185" s="51">
        <f t="shared" si="772"/>
        <v>0</v>
      </c>
      <c r="BI185" s="51">
        <f t="shared" si="772"/>
        <v>0</v>
      </c>
      <c r="BJ185" s="51">
        <f t="shared" si="772"/>
        <v>0</v>
      </c>
      <c r="BK185" s="51">
        <f t="shared" si="773"/>
        <v>0</v>
      </c>
      <c r="BL185" s="51">
        <f t="shared" si="773"/>
        <v>0</v>
      </c>
      <c r="BM185" s="51">
        <f t="shared" si="773"/>
        <v>0</v>
      </c>
      <c r="BN185" s="51">
        <f t="shared" si="773"/>
        <v>0</v>
      </c>
      <c r="BO185" s="51">
        <f t="shared" si="773"/>
        <v>0</v>
      </c>
      <c r="BP185" s="51">
        <f t="shared" si="773"/>
        <v>0</v>
      </c>
      <c r="BQ185" s="51">
        <f t="shared" si="773"/>
        <v>0</v>
      </c>
      <c r="BR185" s="51">
        <f t="shared" si="773"/>
        <v>0</v>
      </c>
      <c r="BS185" s="51">
        <f t="shared" si="773"/>
        <v>0</v>
      </c>
      <c r="BT185" s="51">
        <f t="shared" si="773"/>
        <v>0</v>
      </c>
      <c r="BU185" s="51">
        <f t="shared" si="774"/>
        <v>0</v>
      </c>
      <c r="BV185" s="51">
        <f t="shared" si="774"/>
        <v>0</v>
      </c>
      <c r="BW185" s="51">
        <f t="shared" si="774"/>
        <v>0</v>
      </c>
      <c r="BX185" s="51">
        <f t="shared" si="774"/>
        <v>0</v>
      </c>
      <c r="BY185" s="51">
        <f t="shared" si="774"/>
        <v>0</v>
      </c>
      <c r="BZ185" s="51">
        <f t="shared" si="774"/>
        <v>0</v>
      </c>
      <c r="CA185" s="51">
        <f t="shared" si="774"/>
        <v>0</v>
      </c>
      <c r="CB185" s="51">
        <f t="shared" si="774"/>
        <v>0</v>
      </c>
      <c r="CC185" s="51">
        <f t="shared" si="774"/>
        <v>0</v>
      </c>
      <c r="CD185" s="51">
        <f t="shared" si="774"/>
        <v>0</v>
      </c>
      <c r="CE185" s="51">
        <f t="shared" si="775"/>
        <v>0</v>
      </c>
      <c r="CF185" s="51">
        <f t="shared" si="775"/>
        <v>0</v>
      </c>
      <c r="CG185" s="51">
        <f t="shared" si="775"/>
        <v>0</v>
      </c>
      <c r="CH185" s="51">
        <f t="shared" si="775"/>
        <v>0</v>
      </c>
      <c r="CI185" s="51">
        <f t="shared" si="775"/>
        <v>0</v>
      </c>
      <c r="CJ185" s="51">
        <f t="shared" si="775"/>
        <v>0</v>
      </c>
      <c r="CK185" s="51">
        <f t="shared" si="775"/>
        <v>0</v>
      </c>
      <c r="CL185" s="51">
        <f t="shared" si="775"/>
        <v>0</v>
      </c>
      <c r="CM185" s="51">
        <f t="shared" si="775"/>
        <v>0</v>
      </c>
      <c r="CN185" s="51">
        <f t="shared" si="775"/>
        <v>0</v>
      </c>
      <c r="CO185" s="51">
        <f t="shared" si="776"/>
        <v>0</v>
      </c>
      <c r="CP185" s="51">
        <f t="shared" si="776"/>
        <v>0</v>
      </c>
      <c r="CQ185" s="51">
        <f t="shared" si="776"/>
        <v>0</v>
      </c>
      <c r="CR185" s="51">
        <f t="shared" si="776"/>
        <v>0</v>
      </c>
      <c r="CS185" s="51">
        <f t="shared" si="776"/>
        <v>0</v>
      </c>
      <c r="CT185" s="51">
        <f t="shared" si="776"/>
        <v>0</v>
      </c>
      <c r="CU185" s="51">
        <f t="shared" si="776"/>
        <v>0</v>
      </c>
      <c r="CV185" s="51">
        <f t="shared" si="776"/>
        <v>0</v>
      </c>
      <c r="CW185" s="51">
        <f t="shared" si="776"/>
        <v>0</v>
      </c>
      <c r="CX185" s="51">
        <f t="shared" si="776"/>
        <v>0</v>
      </c>
      <c r="CY185" s="51">
        <f t="shared" si="777"/>
        <v>0</v>
      </c>
      <c r="CZ185" s="51">
        <f t="shared" si="777"/>
        <v>0</v>
      </c>
      <c r="DA185" s="51">
        <f t="shared" si="777"/>
        <v>0</v>
      </c>
      <c r="DB185" s="51">
        <f t="shared" si="777"/>
        <v>0</v>
      </c>
      <c r="DC185" s="51">
        <f t="shared" si="777"/>
        <v>0</v>
      </c>
      <c r="DD185" s="51">
        <f t="shared" si="777"/>
        <v>0</v>
      </c>
      <c r="DE185" s="51">
        <f t="shared" si="777"/>
        <v>0</v>
      </c>
      <c r="DF185" s="51">
        <f t="shared" si="777"/>
        <v>0</v>
      </c>
      <c r="DG185" s="51">
        <f t="shared" si="777"/>
        <v>0</v>
      </c>
      <c r="DH185" s="51">
        <f t="shared" si="777"/>
        <v>0</v>
      </c>
      <c r="DI185" s="51">
        <f t="shared" si="778"/>
        <v>0</v>
      </c>
      <c r="DJ185" s="51">
        <f t="shared" si="778"/>
        <v>0</v>
      </c>
      <c r="DK185" s="51">
        <f t="shared" si="778"/>
        <v>0</v>
      </c>
      <c r="DL185" s="51">
        <f t="shared" si="778"/>
        <v>0</v>
      </c>
      <c r="DM185" s="51">
        <f t="shared" si="778"/>
        <v>0</v>
      </c>
      <c r="DN185" s="51">
        <f t="shared" si="778"/>
        <v>0</v>
      </c>
      <c r="DO185" s="51">
        <f t="shared" si="778"/>
        <v>0</v>
      </c>
      <c r="DP185" s="51">
        <f t="shared" si="778"/>
        <v>0</v>
      </c>
      <c r="DQ185" s="51">
        <f t="shared" si="778"/>
        <v>0</v>
      </c>
      <c r="DR185" s="51">
        <f t="shared" si="778"/>
        <v>0</v>
      </c>
      <c r="DS185" s="51">
        <f t="shared" si="779"/>
        <v>0</v>
      </c>
      <c r="DT185" s="51">
        <f t="shared" si="779"/>
        <v>0</v>
      </c>
      <c r="DU185" s="51">
        <f t="shared" si="779"/>
        <v>0</v>
      </c>
      <c r="DV185" s="51">
        <f t="shared" si="779"/>
        <v>0</v>
      </c>
      <c r="DW185" s="51">
        <f t="shared" si="779"/>
        <v>0</v>
      </c>
      <c r="DX185" s="51">
        <f t="shared" si="779"/>
        <v>0</v>
      </c>
      <c r="DY185" s="51">
        <f t="shared" si="779"/>
        <v>0</v>
      </c>
      <c r="DZ185" s="51">
        <f t="shared" si="779"/>
        <v>0</v>
      </c>
      <c r="EA185" s="51">
        <f t="shared" si="779"/>
        <v>0</v>
      </c>
      <c r="EB185" s="51">
        <f t="shared" si="779"/>
        <v>0</v>
      </c>
      <c r="EC185" s="51">
        <f t="shared" si="780"/>
        <v>0</v>
      </c>
      <c r="ED185" s="51">
        <f t="shared" si="780"/>
        <v>0</v>
      </c>
      <c r="EE185" s="51">
        <f t="shared" si="780"/>
        <v>0</v>
      </c>
      <c r="EF185" s="51">
        <f t="shared" si="780"/>
        <v>0</v>
      </c>
      <c r="EG185" s="51">
        <f t="shared" si="780"/>
        <v>0</v>
      </c>
      <c r="EH185" s="51">
        <f t="shared" si="780"/>
        <v>0</v>
      </c>
      <c r="EI185" s="51">
        <f t="shared" si="780"/>
        <v>0</v>
      </c>
      <c r="EJ185" s="51">
        <f t="shared" si="780"/>
        <v>0</v>
      </c>
      <c r="EK185" s="51">
        <f t="shared" si="780"/>
        <v>0</v>
      </c>
      <c r="EL185" s="51">
        <f t="shared" si="780"/>
        <v>0</v>
      </c>
      <c r="EM185" s="51">
        <f t="shared" si="781"/>
        <v>0</v>
      </c>
      <c r="EN185" s="51">
        <f t="shared" si="781"/>
        <v>0</v>
      </c>
      <c r="EO185" s="51">
        <f t="shared" si="781"/>
        <v>0</v>
      </c>
      <c r="EP185" s="51">
        <f t="shared" si="781"/>
        <v>0</v>
      </c>
      <c r="EQ185" s="51">
        <f t="shared" si="781"/>
        <v>0</v>
      </c>
      <c r="ER185" s="51">
        <f t="shared" si="781"/>
        <v>0</v>
      </c>
      <c r="ES185" s="51">
        <f t="shared" si="781"/>
        <v>0</v>
      </c>
      <c r="ET185" s="51">
        <f t="shared" si="781"/>
        <v>0</v>
      </c>
      <c r="EU185" s="51">
        <f t="shared" si="781"/>
        <v>0</v>
      </c>
      <c r="EV185" s="51">
        <f t="shared" si="781"/>
        <v>0</v>
      </c>
      <c r="EW185" s="51">
        <f t="shared" si="782"/>
        <v>0</v>
      </c>
      <c r="EX185" s="51">
        <f t="shared" si="782"/>
        <v>0</v>
      </c>
      <c r="EY185" s="51">
        <f t="shared" si="782"/>
        <v>0</v>
      </c>
      <c r="EZ185" s="51">
        <f t="shared" si="782"/>
        <v>0</v>
      </c>
      <c r="FA185" s="51">
        <f t="shared" si="782"/>
        <v>0</v>
      </c>
      <c r="FB185" s="51">
        <f t="shared" si="782"/>
        <v>0</v>
      </c>
      <c r="FC185" s="51">
        <f t="shared" si="782"/>
        <v>0</v>
      </c>
      <c r="FD185" s="51">
        <f t="shared" si="782"/>
        <v>0</v>
      </c>
      <c r="FE185" s="51">
        <f t="shared" si="782"/>
        <v>0</v>
      </c>
      <c r="FF185" s="51">
        <f t="shared" si="782"/>
        <v>0</v>
      </c>
      <c r="FG185" s="51">
        <f t="shared" si="783"/>
        <v>0</v>
      </c>
      <c r="FH185" s="51">
        <f t="shared" si="783"/>
        <v>0</v>
      </c>
      <c r="FI185" s="51">
        <f t="shared" si="783"/>
        <v>0</v>
      </c>
      <c r="FJ185" s="51">
        <f t="shared" si="783"/>
        <v>0</v>
      </c>
      <c r="FK185" s="51">
        <f t="shared" si="783"/>
        <v>0</v>
      </c>
      <c r="FL185" s="51">
        <f t="shared" si="783"/>
        <v>0</v>
      </c>
      <c r="FM185" s="51">
        <f t="shared" si="783"/>
        <v>0</v>
      </c>
      <c r="FN185" s="51">
        <f t="shared" si="783"/>
        <v>0</v>
      </c>
      <c r="FO185" s="51">
        <f t="shared" si="783"/>
        <v>0</v>
      </c>
      <c r="FP185" s="51">
        <f t="shared" si="783"/>
        <v>0</v>
      </c>
      <c r="FQ185" s="51">
        <f t="shared" si="784"/>
        <v>0</v>
      </c>
      <c r="FR185" s="51">
        <f t="shared" si="784"/>
        <v>0</v>
      </c>
      <c r="FS185" s="51">
        <f t="shared" si="784"/>
        <v>0</v>
      </c>
      <c r="FT185" s="51">
        <f t="shared" si="784"/>
        <v>0</v>
      </c>
      <c r="FU185" s="51">
        <f t="shared" si="784"/>
        <v>0</v>
      </c>
      <c r="FV185" s="51">
        <f t="shared" si="784"/>
        <v>0</v>
      </c>
      <c r="FW185" s="51">
        <f t="shared" si="784"/>
        <v>0</v>
      </c>
      <c r="FX185" s="51">
        <f t="shared" si="784"/>
        <v>0</v>
      </c>
      <c r="FY185" s="51">
        <f t="shared" si="784"/>
        <v>0</v>
      </c>
      <c r="FZ185" s="51">
        <f t="shared" si="784"/>
        <v>0</v>
      </c>
      <c r="GA185" s="51">
        <f t="shared" si="785"/>
        <v>0</v>
      </c>
      <c r="GB185" s="51">
        <f t="shared" si="785"/>
        <v>0</v>
      </c>
      <c r="GC185" s="51">
        <f t="shared" si="785"/>
        <v>0</v>
      </c>
      <c r="GD185" s="51">
        <f t="shared" si="785"/>
        <v>0</v>
      </c>
      <c r="GE185" s="51">
        <f t="shared" si="785"/>
        <v>0</v>
      </c>
      <c r="GF185" s="51">
        <f t="shared" si="785"/>
        <v>0</v>
      </c>
      <c r="GG185" s="51">
        <f t="shared" si="785"/>
        <v>0</v>
      </c>
      <c r="GH185" s="51">
        <f t="shared" si="785"/>
        <v>0</v>
      </c>
      <c r="GI185" s="51">
        <f t="shared" si="785"/>
        <v>0</v>
      </c>
      <c r="GJ185" s="51">
        <f t="shared" si="785"/>
        <v>0</v>
      </c>
      <c r="GK185" s="51">
        <f t="shared" si="786"/>
        <v>0</v>
      </c>
      <c r="GL185" s="51">
        <f t="shared" si="786"/>
        <v>1.4372901692793086E-5</v>
      </c>
      <c r="GM185" s="51">
        <f t="shared" si="786"/>
        <v>2.7857067307628778E-5</v>
      </c>
      <c r="GN185" s="51">
        <f t="shared" si="786"/>
        <v>4.1075027703360157E-5</v>
      </c>
      <c r="GO185" s="51">
        <f t="shared" si="786"/>
        <v>5.9699549011322866E-5</v>
      </c>
      <c r="GP185" s="51">
        <f t="shared" si="786"/>
        <v>8.7540741517313391E-5</v>
      </c>
      <c r="GQ185" s="51">
        <f t="shared" si="786"/>
        <v>1.2837388479443857E-4</v>
      </c>
      <c r="GR185" s="51">
        <f t="shared" si="786"/>
        <v>1.8776725283595457E-4</v>
      </c>
      <c r="GS185" s="51">
        <f t="shared" si="786"/>
        <v>2.7490993918839258E-4</v>
      </c>
      <c r="GT185" s="51">
        <f t="shared" si="786"/>
        <v>4.0443968208431289E-4</v>
      </c>
      <c r="GU185" s="51">
        <f t="shared" si="787"/>
        <v>5.9827068957529241E-4</v>
      </c>
      <c r="GV185" s="51">
        <f t="shared" si="787"/>
        <v>8.8742146466493359E-4</v>
      </c>
      <c r="GW185" s="51">
        <f t="shared" si="787"/>
        <v>1.3138426304416823E-3</v>
      </c>
      <c r="GX185" s="51">
        <f t="shared" si="787"/>
        <v>1.9322447552118155E-3</v>
      </c>
      <c r="GY185" s="51">
        <f t="shared" si="787"/>
        <v>2.9578823769679957E-3</v>
      </c>
      <c r="GZ185" s="51">
        <f t="shared" si="787"/>
        <v>4.3725776573519236E-3</v>
      </c>
      <c r="HA185" s="51">
        <f t="shared" si="787"/>
        <v>5.6037913669719245E-3</v>
      </c>
      <c r="HB185" s="51">
        <f t="shared" si="787"/>
        <v>6.0067150249743864E-3</v>
      </c>
      <c r="HC185" s="51">
        <f t="shared" si="787"/>
        <v>5.0334268353983951E-3</v>
      </c>
      <c r="HD185" s="51">
        <f t="shared" si="787"/>
        <v>2.648818732339102E-3</v>
      </c>
      <c r="HE185" s="51">
        <f t="shared" si="788"/>
        <v>7.6072713075802073E-4</v>
      </c>
      <c r="HF185" s="51">
        <f t="shared" si="788"/>
        <v>0</v>
      </c>
      <c r="HG185" s="51">
        <f t="shared" si="788"/>
        <v>0</v>
      </c>
      <c r="HH185" s="51">
        <f t="shared" si="788"/>
        <v>0</v>
      </c>
      <c r="HI185" s="51">
        <f t="shared" si="788"/>
        <v>0</v>
      </c>
      <c r="HJ185" s="51">
        <f t="shared" si="788"/>
        <v>0</v>
      </c>
      <c r="HK185" s="51">
        <f t="shared" si="788"/>
        <v>0</v>
      </c>
      <c r="HL185" s="51">
        <f t="shared" si="788"/>
        <v>0</v>
      </c>
      <c r="HM185" s="51">
        <f t="shared" si="788"/>
        <v>0</v>
      </c>
      <c r="HN185" s="51">
        <f t="shared" si="788"/>
        <v>0</v>
      </c>
      <c r="HO185" s="51">
        <f t="shared" si="788"/>
        <v>0</v>
      </c>
      <c r="HP185" s="51">
        <f t="shared" si="788"/>
        <v>0</v>
      </c>
      <c r="HR185" s="46">
        <v>182</v>
      </c>
      <c r="HS185" s="49">
        <f t="shared" si="566"/>
        <v>910</v>
      </c>
      <c r="HT185" s="52" t="str">
        <f t="shared" si="567"/>
        <v/>
      </c>
      <c r="HU185" s="63">
        <f t="shared" si="568"/>
        <v>0</v>
      </c>
      <c r="HV185" s="50">
        <f t="shared" si="731"/>
        <v>0</v>
      </c>
      <c r="HW185" s="50" t="str">
        <f t="shared" si="689"/>
        <v>15:10</v>
      </c>
      <c r="HX185" s="50">
        <v>0</v>
      </c>
      <c r="HY185" s="62">
        <f>HY184+HX185*Escenario1!$D$15*0.06</f>
        <v>468.72665229745769</v>
      </c>
      <c r="HZ185" s="50">
        <f t="shared" si="569"/>
        <v>0</v>
      </c>
      <c r="IA185" s="64">
        <f>IA184+HZ185*Escenario1!$D$15*0.06</f>
        <v>258.16395932323189</v>
      </c>
      <c r="IB185" s="54"/>
      <c r="IC185" s="47">
        <v>183</v>
      </c>
      <c r="ID185" s="48">
        <f t="shared" si="690"/>
        <v>0</v>
      </c>
      <c r="IE185" s="48">
        <f t="shared" si="789"/>
        <v>0</v>
      </c>
      <c r="IF185" s="48">
        <f t="shared" si="789"/>
        <v>0</v>
      </c>
      <c r="IG185" s="48">
        <f t="shared" si="789"/>
        <v>0</v>
      </c>
      <c r="IH185" s="48">
        <f t="shared" si="789"/>
        <v>0</v>
      </c>
      <c r="II185" s="48">
        <f t="shared" si="789"/>
        <v>0</v>
      </c>
      <c r="IJ185" s="48">
        <f t="shared" si="789"/>
        <v>0</v>
      </c>
      <c r="IK185" s="48">
        <f t="shared" si="789"/>
        <v>0</v>
      </c>
      <c r="IL185" s="48">
        <f t="shared" si="789"/>
        <v>0</v>
      </c>
      <c r="IM185" s="48">
        <f t="shared" si="789"/>
        <v>0</v>
      </c>
      <c r="IN185" s="48">
        <f t="shared" si="789"/>
        <v>0</v>
      </c>
      <c r="IO185" s="48">
        <f t="shared" si="790"/>
        <v>0</v>
      </c>
      <c r="IP185" s="48">
        <f t="shared" si="790"/>
        <v>0</v>
      </c>
      <c r="IQ185" s="48">
        <f t="shared" si="790"/>
        <v>0</v>
      </c>
      <c r="IR185" s="48">
        <f t="shared" si="790"/>
        <v>0</v>
      </c>
      <c r="IS185" s="48">
        <f t="shared" si="790"/>
        <v>0</v>
      </c>
      <c r="IT185" s="48">
        <f t="shared" si="790"/>
        <v>0</v>
      </c>
      <c r="IU185" s="48">
        <f t="shared" si="790"/>
        <v>0</v>
      </c>
      <c r="IV185" s="48">
        <f t="shared" si="790"/>
        <v>0</v>
      </c>
      <c r="IW185" s="48">
        <f t="shared" si="790"/>
        <v>0</v>
      </c>
      <c r="IX185" s="48">
        <f t="shared" si="790"/>
        <v>0</v>
      </c>
      <c r="IY185" s="48">
        <f t="shared" si="791"/>
        <v>0</v>
      </c>
      <c r="IZ185" s="48">
        <f t="shared" si="791"/>
        <v>0</v>
      </c>
      <c r="JA185" s="48">
        <f t="shared" si="791"/>
        <v>0</v>
      </c>
      <c r="JB185" s="48">
        <f t="shared" si="791"/>
        <v>0</v>
      </c>
      <c r="JC185" s="48">
        <f t="shared" si="791"/>
        <v>0</v>
      </c>
      <c r="JD185" s="48">
        <f t="shared" si="791"/>
        <v>0</v>
      </c>
      <c r="JE185" s="48">
        <f t="shared" si="791"/>
        <v>0</v>
      </c>
      <c r="JF185" s="48">
        <f t="shared" si="791"/>
        <v>0</v>
      </c>
      <c r="JG185" s="48">
        <f t="shared" si="791"/>
        <v>0</v>
      </c>
      <c r="JH185" s="48">
        <f t="shared" si="791"/>
        <v>0</v>
      </c>
      <c r="JI185" s="48">
        <f t="shared" si="792"/>
        <v>0</v>
      </c>
      <c r="JJ185" s="48">
        <f t="shared" si="792"/>
        <v>0</v>
      </c>
      <c r="JK185" s="48">
        <f t="shared" si="792"/>
        <v>0</v>
      </c>
      <c r="JL185" s="48">
        <f t="shared" si="792"/>
        <v>0</v>
      </c>
      <c r="JM185" s="48">
        <f t="shared" si="792"/>
        <v>0</v>
      </c>
      <c r="JN185" s="48">
        <f t="shared" si="792"/>
        <v>0</v>
      </c>
      <c r="JO185" s="48">
        <f t="shared" si="792"/>
        <v>0</v>
      </c>
      <c r="JP185" s="48">
        <f t="shared" si="792"/>
        <v>0</v>
      </c>
      <c r="JQ185" s="48">
        <f t="shared" si="792"/>
        <v>0</v>
      </c>
      <c r="JR185" s="48">
        <f t="shared" si="792"/>
        <v>0</v>
      </c>
      <c r="JS185" s="48">
        <f t="shared" si="793"/>
        <v>0</v>
      </c>
      <c r="JT185" s="48">
        <f t="shared" si="793"/>
        <v>0</v>
      </c>
      <c r="JU185" s="48">
        <f t="shared" si="793"/>
        <v>0</v>
      </c>
      <c r="JV185" s="48">
        <f t="shared" si="793"/>
        <v>0</v>
      </c>
      <c r="JW185" s="48">
        <f t="shared" si="793"/>
        <v>0</v>
      </c>
      <c r="JX185" s="48">
        <f t="shared" si="793"/>
        <v>0</v>
      </c>
      <c r="JY185" s="48">
        <f t="shared" si="793"/>
        <v>0</v>
      </c>
      <c r="JZ185" s="48">
        <f t="shared" si="793"/>
        <v>0</v>
      </c>
      <c r="KA185" s="48">
        <f t="shared" si="793"/>
        <v>0</v>
      </c>
      <c r="KB185" s="48">
        <f t="shared" si="793"/>
        <v>0</v>
      </c>
      <c r="KC185" s="48">
        <f t="shared" si="794"/>
        <v>0</v>
      </c>
      <c r="KD185" s="48">
        <f t="shared" si="794"/>
        <v>0</v>
      </c>
      <c r="KE185" s="48">
        <f t="shared" si="794"/>
        <v>0</v>
      </c>
      <c r="KF185" s="48">
        <f t="shared" si="794"/>
        <v>0</v>
      </c>
      <c r="KG185" s="48">
        <f t="shared" si="794"/>
        <v>0</v>
      </c>
      <c r="KH185" s="48">
        <f t="shared" si="794"/>
        <v>0</v>
      </c>
      <c r="KI185" s="48">
        <f t="shared" si="794"/>
        <v>0</v>
      </c>
      <c r="KJ185" s="48">
        <f t="shared" si="794"/>
        <v>0</v>
      </c>
      <c r="KK185" s="48">
        <f t="shared" si="794"/>
        <v>0</v>
      </c>
      <c r="KL185" s="48">
        <f t="shared" si="794"/>
        <v>0</v>
      </c>
      <c r="KM185" s="48">
        <f t="shared" si="795"/>
        <v>0</v>
      </c>
      <c r="KN185" s="48">
        <f t="shared" si="795"/>
        <v>0</v>
      </c>
      <c r="KO185" s="48">
        <f t="shared" si="795"/>
        <v>0</v>
      </c>
      <c r="KP185" s="48">
        <f t="shared" si="795"/>
        <v>0</v>
      </c>
      <c r="KQ185" s="48">
        <f t="shared" si="795"/>
        <v>0</v>
      </c>
      <c r="KR185" s="48">
        <f t="shared" si="795"/>
        <v>0</v>
      </c>
      <c r="KS185" s="48">
        <f t="shared" si="795"/>
        <v>0</v>
      </c>
      <c r="KT185" s="48">
        <f t="shared" si="795"/>
        <v>0</v>
      </c>
      <c r="KU185" s="48">
        <f t="shared" si="795"/>
        <v>0</v>
      </c>
      <c r="KV185" s="48">
        <f t="shared" si="795"/>
        <v>0</v>
      </c>
      <c r="KW185" s="48">
        <f t="shared" si="796"/>
        <v>0</v>
      </c>
      <c r="KX185" s="48">
        <f t="shared" si="796"/>
        <v>0</v>
      </c>
      <c r="KY185" s="48">
        <f t="shared" si="796"/>
        <v>0</v>
      </c>
      <c r="KZ185" s="48">
        <f t="shared" si="796"/>
        <v>0</v>
      </c>
      <c r="LA185" s="48">
        <f t="shared" si="796"/>
        <v>0</v>
      </c>
      <c r="LB185" s="48">
        <f t="shared" si="796"/>
        <v>0</v>
      </c>
      <c r="LC185" s="48">
        <f t="shared" si="796"/>
        <v>0</v>
      </c>
      <c r="LD185" s="48">
        <f t="shared" si="796"/>
        <v>0</v>
      </c>
      <c r="LE185" s="48">
        <f t="shared" si="796"/>
        <v>0</v>
      </c>
      <c r="LF185" s="48">
        <f t="shared" si="796"/>
        <v>0</v>
      </c>
      <c r="LG185" s="48">
        <f t="shared" si="797"/>
        <v>0</v>
      </c>
      <c r="LH185" s="48">
        <f t="shared" si="797"/>
        <v>0</v>
      </c>
      <c r="LI185" s="48">
        <f t="shared" si="797"/>
        <v>0</v>
      </c>
      <c r="LJ185" s="48">
        <f t="shared" si="797"/>
        <v>0</v>
      </c>
      <c r="LK185" s="48">
        <f t="shared" si="797"/>
        <v>0</v>
      </c>
      <c r="LL185" s="48">
        <f t="shared" si="797"/>
        <v>0</v>
      </c>
      <c r="LM185" s="48">
        <f t="shared" si="797"/>
        <v>0</v>
      </c>
      <c r="LN185" s="48">
        <f t="shared" si="797"/>
        <v>0</v>
      </c>
      <c r="LO185" s="48">
        <f t="shared" si="797"/>
        <v>0</v>
      </c>
      <c r="LP185" s="48">
        <f t="shared" si="797"/>
        <v>0</v>
      </c>
      <c r="LQ185" s="48">
        <f t="shared" si="798"/>
        <v>0</v>
      </c>
      <c r="LR185" s="48">
        <f t="shared" si="798"/>
        <v>0</v>
      </c>
      <c r="LS185" s="48">
        <f t="shared" si="798"/>
        <v>0</v>
      </c>
      <c r="LT185" s="48">
        <f t="shared" si="798"/>
        <v>0</v>
      </c>
      <c r="LU185" s="48">
        <f t="shared" si="798"/>
        <v>0</v>
      </c>
      <c r="LV185" s="48">
        <f t="shared" si="798"/>
        <v>0</v>
      </c>
      <c r="LW185" s="48">
        <f t="shared" si="798"/>
        <v>0</v>
      </c>
      <c r="LX185" s="48">
        <f t="shared" si="798"/>
        <v>0</v>
      </c>
      <c r="LY185" s="48">
        <f t="shared" si="798"/>
        <v>0</v>
      </c>
      <c r="LZ185" s="48">
        <f t="shared" si="798"/>
        <v>0</v>
      </c>
      <c r="MA185" s="48">
        <f t="shared" si="799"/>
        <v>0</v>
      </c>
      <c r="MB185" s="48">
        <f t="shared" si="799"/>
        <v>0</v>
      </c>
      <c r="MC185" s="48">
        <f t="shared" si="799"/>
        <v>0</v>
      </c>
      <c r="MD185" s="48">
        <f t="shared" si="799"/>
        <v>0</v>
      </c>
      <c r="ME185" s="48">
        <f t="shared" si="799"/>
        <v>0</v>
      </c>
      <c r="MF185" s="48">
        <f t="shared" si="799"/>
        <v>0</v>
      </c>
      <c r="MG185" s="48">
        <f t="shared" si="799"/>
        <v>0</v>
      </c>
      <c r="MH185" s="48">
        <f t="shared" si="799"/>
        <v>0</v>
      </c>
      <c r="MI185" s="48">
        <f t="shared" si="799"/>
        <v>0</v>
      </c>
      <c r="MJ185" s="48">
        <f t="shared" si="799"/>
        <v>0</v>
      </c>
      <c r="MK185" s="48">
        <f t="shared" si="800"/>
        <v>0</v>
      </c>
      <c r="ML185" s="48">
        <f t="shared" si="800"/>
        <v>0</v>
      </c>
      <c r="MM185" s="48">
        <f t="shared" si="800"/>
        <v>0</v>
      </c>
      <c r="MN185" s="48">
        <f t="shared" si="800"/>
        <v>0</v>
      </c>
      <c r="MO185" s="48">
        <f t="shared" si="800"/>
        <v>0</v>
      </c>
      <c r="MP185" s="48">
        <f t="shared" si="800"/>
        <v>0</v>
      </c>
      <c r="MQ185" s="48">
        <f t="shared" si="800"/>
        <v>0</v>
      </c>
      <c r="MR185" s="48">
        <f t="shared" si="800"/>
        <v>0</v>
      </c>
      <c r="MS185" s="48">
        <f t="shared" si="800"/>
        <v>0</v>
      </c>
      <c r="MT185" s="48">
        <f t="shared" si="800"/>
        <v>0</v>
      </c>
      <c r="MU185" s="48">
        <f t="shared" si="801"/>
        <v>0</v>
      </c>
      <c r="MV185" s="48">
        <f t="shared" si="801"/>
        <v>0</v>
      </c>
      <c r="MW185" s="48">
        <f t="shared" si="801"/>
        <v>0</v>
      </c>
      <c r="MX185" s="48">
        <f t="shared" si="801"/>
        <v>0</v>
      </c>
      <c r="MY185" s="48">
        <f t="shared" si="801"/>
        <v>0</v>
      </c>
      <c r="MZ185" s="48">
        <f t="shared" si="801"/>
        <v>0</v>
      </c>
      <c r="NA185" s="48">
        <f t="shared" si="801"/>
        <v>0</v>
      </c>
      <c r="NB185" s="48">
        <f t="shared" si="801"/>
        <v>0</v>
      </c>
      <c r="NC185" s="48">
        <f t="shared" si="801"/>
        <v>0</v>
      </c>
      <c r="ND185" s="48">
        <f t="shared" si="801"/>
        <v>0</v>
      </c>
      <c r="NE185" s="48">
        <f t="shared" si="802"/>
        <v>0</v>
      </c>
      <c r="NF185" s="48">
        <f t="shared" si="802"/>
        <v>0</v>
      </c>
      <c r="NG185" s="48">
        <f t="shared" si="802"/>
        <v>0</v>
      </c>
      <c r="NH185" s="48">
        <f t="shared" si="802"/>
        <v>0</v>
      </c>
      <c r="NI185" s="48">
        <f t="shared" si="802"/>
        <v>0</v>
      </c>
      <c r="NJ185" s="48">
        <f t="shared" si="802"/>
        <v>0</v>
      </c>
      <c r="NK185" s="48">
        <f t="shared" si="802"/>
        <v>0</v>
      </c>
      <c r="NL185" s="48">
        <f t="shared" si="802"/>
        <v>0</v>
      </c>
      <c r="NM185" s="48">
        <f t="shared" si="802"/>
        <v>0</v>
      </c>
      <c r="NN185" s="48">
        <f t="shared" si="802"/>
        <v>0</v>
      </c>
      <c r="NO185" s="48">
        <f t="shared" si="803"/>
        <v>0</v>
      </c>
      <c r="NP185" s="48">
        <f t="shared" si="803"/>
        <v>0</v>
      </c>
      <c r="NQ185" s="48">
        <f t="shared" si="803"/>
        <v>0</v>
      </c>
      <c r="NR185" s="48">
        <f t="shared" si="803"/>
        <v>0</v>
      </c>
      <c r="NS185" s="48">
        <f t="shared" si="803"/>
        <v>0</v>
      </c>
      <c r="NT185" s="48">
        <f t="shared" si="803"/>
        <v>0</v>
      </c>
      <c r="NU185" s="48">
        <f t="shared" si="803"/>
        <v>0</v>
      </c>
      <c r="NV185" s="48">
        <f t="shared" si="803"/>
        <v>0</v>
      </c>
      <c r="NW185" s="48">
        <f t="shared" si="803"/>
        <v>0</v>
      </c>
      <c r="NX185" s="48">
        <f t="shared" si="803"/>
        <v>0</v>
      </c>
      <c r="NY185" s="48">
        <f t="shared" si="804"/>
        <v>0</v>
      </c>
      <c r="NZ185" s="48">
        <f t="shared" si="804"/>
        <v>0</v>
      </c>
      <c r="OA185" s="48">
        <f t="shared" si="804"/>
        <v>0</v>
      </c>
      <c r="OB185" s="48">
        <f t="shared" si="804"/>
        <v>0</v>
      </c>
      <c r="OC185" s="48">
        <f t="shared" si="804"/>
        <v>0</v>
      </c>
      <c r="OD185" s="48">
        <f t="shared" si="804"/>
        <v>0</v>
      </c>
      <c r="OE185" s="48">
        <f t="shared" si="804"/>
        <v>0</v>
      </c>
      <c r="OF185" s="48">
        <f t="shared" si="804"/>
        <v>0</v>
      </c>
      <c r="OG185" s="48">
        <f t="shared" si="804"/>
        <v>0</v>
      </c>
      <c r="OH185" s="48">
        <f t="shared" si="804"/>
        <v>0</v>
      </c>
      <c r="OI185" s="48">
        <f t="shared" si="805"/>
        <v>0</v>
      </c>
      <c r="OJ185" s="48">
        <f t="shared" si="805"/>
        <v>0</v>
      </c>
      <c r="OK185" s="48">
        <f t="shared" si="805"/>
        <v>0</v>
      </c>
      <c r="OL185" s="48">
        <f t="shared" si="805"/>
        <v>0</v>
      </c>
      <c r="OM185" s="48">
        <f t="shared" si="805"/>
        <v>0</v>
      </c>
      <c r="ON185" s="48">
        <f t="shared" si="805"/>
        <v>0</v>
      </c>
      <c r="OO185" s="48">
        <f t="shared" si="805"/>
        <v>0</v>
      </c>
      <c r="OP185" s="48">
        <f t="shared" si="805"/>
        <v>0</v>
      </c>
      <c r="OQ185" s="48">
        <f t="shared" si="805"/>
        <v>0</v>
      </c>
      <c r="OR185" s="48">
        <f t="shared" si="805"/>
        <v>0</v>
      </c>
      <c r="OS185" s="48">
        <f t="shared" si="806"/>
        <v>0</v>
      </c>
      <c r="OT185" s="48">
        <f t="shared" si="806"/>
        <v>0</v>
      </c>
      <c r="OU185" s="48">
        <f t="shared" si="806"/>
        <v>4.4751983576649488E-5</v>
      </c>
      <c r="OV185" s="48">
        <f t="shared" si="806"/>
        <v>1.1151658490373781E-4</v>
      </c>
      <c r="OW185" s="48">
        <f t="shared" si="806"/>
        <v>2.5595687974807398E-4</v>
      </c>
      <c r="OX185" s="48">
        <f t="shared" si="806"/>
        <v>5.8604981628922268E-4</v>
      </c>
      <c r="OY185" s="48">
        <f t="shared" si="806"/>
        <v>1.3658629589843377E-3</v>
      </c>
      <c r="OZ185" s="48">
        <f t="shared" si="806"/>
        <v>3.2093238342923826E-3</v>
      </c>
      <c r="PA185" s="48">
        <f t="shared" si="806"/>
        <v>7.8504339864859992E-3</v>
      </c>
      <c r="PB185" s="48">
        <f t="shared" si="806"/>
        <v>1.2976985830460603E-2</v>
      </c>
      <c r="PC185" s="48">
        <f t="shared" si="807"/>
        <v>6.7154609757989992E-3</v>
      </c>
      <c r="PD185" s="48">
        <f t="shared" si="807"/>
        <v>0</v>
      </c>
      <c r="PE185" s="48">
        <f t="shared" si="807"/>
        <v>0</v>
      </c>
      <c r="PF185" s="48">
        <f t="shared" si="807"/>
        <v>0</v>
      </c>
      <c r="PG185" s="48">
        <f t="shared" si="807"/>
        <v>0</v>
      </c>
      <c r="PH185" s="48">
        <f t="shared" si="807"/>
        <v>0</v>
      </c>
      <c r="PI185" s="48">
        <f t="shared" si="807"/>
        <v>0</v>
      </c>
      <c r="PJ185" s="48">
        <f t="shared" si="807"/>
        <v>0</v>
      </c>
      <c r="PK185" s="48">
        <f t="shared" si="807"/>
        <v>0</v>
      </c>
      <c r="PL185" s="48">
        <f t="shared" si="807"/>
        <v>0</v>
      </c>
      <c r="PM185" s="48">
        <f t="shared" si="807"/>
        <v>0</v>
      </c>
      <c r="PN185" s="48">
        <f t="shared" si="807"/>
        <v>0</v>
      </c>
    </row>
    <row r="186" spans="1:430" x14ac:dyDescent="0.3">
      <c r="A186" s="67">
        <f>A185+Escenario1!$D$15</f>
        <v>300</v>
      </c>
      <c r="B186" s="20">
        <f>IF(HX63&lt;0,0,Escenario1!HX63)</f>
        <v>0</v>
      </c>
      <c r="C186" s="20">
        <f t="shared" si="558"/>
        <v>0</v>
      </c>
      <c r="D186" s="20">
        <f t="shared" si="552"/>
        <v>0</v>
      </c>
      <c r="E186" s="20">
        <f>ROUND(IF($A186=0,0,$D186+E185-IF($A185=0,0,L185*($A186-$A185)*0.06)),4)</f>
        <v>0</v>
      </c>
      <c r="F186" s="11" cm="1">
        <f t="array" ref="F186">INDEX($A$71:$A$75,MATCH(E186,$B$71:$B$75,1))+(E186-INDEX($B$71:$B$75,MATCH(E186,$B$71:$B$75,1)))*(INDEX($A$71:$A$75,MATCH(E186,$B$71:$B$75,1)+IF(E186&gt;MAX($B$71:$B$75),0,1))-INDEX($A$71:$A$75,MATCH(E186,$B$71:$B$75,1)+IF(E186&gt;MAX($B$71:$B$75),1,0)))/(INDEX($B$71:$B$75,MATCH(E186,$B$71:$B$75,1)+IF(E186&gt;MAX($B$71:$B$75),0,1))-INDEX($B$71:$B$75,MATCH(E186,$B$71:$B$75,1)+IF(E186&gt;MAX($B$71:$B$75),-1,0)))</f>
        <v>0</v>
      </c>
      <c r="G186" s="59">
        <f t="shared" si="553"/>
        <v>0</v>
      </c>
      <c r="H186" s="59">
        <f t="shared" si="554"/>
        <v>0</v>
      </c>
      <c r="I186" s="59">
        <f t="shared" si="555"/>
        <v>0</v>
      </c>
      <c r="J186" s="20">
        <f t="shared" si="556"/>
        <v>0</v>
      </c>
      <c r="K186" s="20">
        <f>IF(OR($H$79&lt;=0,F186-$H$79&lt;=0),0,2/3*(0.602+0.0832*(F186-$H$79)/$H$79)*$I$79*SQRT(2*9.81)*(F186-$H$79+0.0012)^(3/2))*1000</f>
        <v>0</v>
      </c>
      <c r="L186" s="20">
        <f>IF((G186+H186+I186+K186)*($A187-$A186)*0.06&gt;E186,E186/($A187-$A186)/0.06,G186+H186+I186+K186)</f>
        <v>0</v>
      </c>
      <c r="M186" s="20">
        <f>IF(COUNT($A$126:$A186)&lt;MATCH($E$84,L$126:L$585,0),"",ROUND(L186,2))</f>
        <v>0</v>
      </c>
      <c r="N186" s="20">
        <f>IF($A186=0,0,$D186+N185-IF($A185=0,0,R185*($A186-$A185)*0.06))</f>
        <v>120.48440384917359</v>
      </c>
      <c r="O186" s="11" cm="1">
        <f t="array" ref="O186">INDEX($A$71:$A$75,MATCH(N186,$B$71:$B$75,1))+(N186-INDEX($B$71:$B$75,MATCH(N186,$B$71:$B$75,1)))*(INDEX($A$71:$A$75,MATCH(N186,$B$71:$B$75,1)+1)-INDEX($A$71:$A$75,MATCH(N186,$B$71:$B$75,1)))/(INDEX($B$71:$B$75,MATCH(N186,$B$71:$B$75,1)+1)-INDEX($B$71:$B$75,MATCH(N186,$B$71:$B$75,1)))</f>
        <v>1.2048440384917358</v>
      </c>
      <c r="P186" s="20" cm="1">
        <f t="array" ref="P186">INDEX(Curva_vortex[Caudal (L/s)],MATCH(O186,Curva_vortex[Altura lamina de agua H (m)],1))+(O186-INDEX(Curva_vortex[Altura lamina de agua H (m)],MATCH(O186,Curva_vortex[Altura lamina de agua H (m)],1)))*(INDEX(Curva_vortex[Caudal (L/s)],MATCH(O186,Curva_vortex[Altura lamina de agua H (m)],1)+IF(O186&gt;MAX(Curva_vortex[Altura lamina de agua H (m)]),0,1))-INDEX(Curva_vortex[Caudal (L/s)],MATCH(O186,Curva_vortex[Altura lamina de agua H (m)],1)+IF(O186&gt;MAX(Curva_vortex[Altura lamina de agua H (m)]),-1,0)))/(INDEX(Curva_vortex[Altura lamina de agua H (m)],MATCH(O186,Curva_vortex[Altura lamina de agua H (m)],1)+IF(O186&gt;MAX(Curva_vortex[Altura lamina de agua H (m)]),0,1))-INDEX(Curva_vortex[Altura lamina de agua H (m)],MATCH(O186,Curva_vortex[Altura lamina de agua H (m)],1)+IF(O186&gt;MAX(Curva_vortex[Altura lamina de agua H (m)]),-1,0)))</f>
        <v>12.048440384917358</v>
      </c>
      <c r="Q186" s="20">
        <f t="shared" si="557"/>
        <v>0</v>
      </c>
      <c r="R186" s="20" cm="1">
        <f t="array" ref="R186">INDEX(Curva_vortex[Caudal (L/s)],MATCH(O186,Curva_vortex[Altura lamina de agua H (m)],1))+(O186-INDEX(Curva_vortex[Altura lamina de agua H (m)],MATCH(O186,Curva_vortex[Altura lamina de agua H (m)],1)))*(INDEX(Curva_vortex[Caudal (L/s)],MATCH(O186,Curva_vortex[Altura lamina de agua H (m)],1)+IF(O186&gt;MAX(Curva_vortex[Altura lamina de agua H (m)]),0,1))-INDEX(Curva_vortex[Caudal (L/s)],MATCH(O186,Curva_vortex[Altura lamina de agua H (m)],1)+IF(O186&gt;MAX(Curva_vortex[Altura lamina de agua H (m)]),-1,0)))/(INDEX(Curva_vortex[Altura lamina de agua H (m)],MATCH(O186,Curva_vortex[Altura lamina de agua H (m)],1)+IF(O186&gt;MAX(Curva_vortex[Altura lamina de agua H (m)]),0,1))-INDEX(Curva_vortex[Altura lamina de agua H (m)],MATCH(O186,Curva_vortex[Altura lamina de agua H (m)],1)+IF(O186&gt;MAX(Curva_vortex[Altura lamina de agua H (m)]),-1,0)))+Q186</f>
        <v>12.048440384917358</v>
      </c>
      <c r="S186" s="20">
        <f>IF(COUNT($A$126:$A186)&lt;MATCH($E$117,R$126:R$585,0),"",ROUND(R186,2))</f>
        <v>12.05</v>
      </c>
      <c r="W186" s="46">
        <v>183</v>
      </c>
      <c r="X186" s="49">
        <f t="shared" si="564"/>
        <v>915</v>
      </c>
      <c r="Y186" s="52" t="str">
        <f t="shared" si="686"/>
        <v/>
      </c>
      <c r="Z186" s="63">
        <f t="shared" si="687"/>
        <v>0</v>
      </c>
      <c r="AA186" s="50">
        <f t="shared" si="730"/>
        <v>0</v>
      </c>
      <c r="AB186" s="50">
        <v>0</v>
      </c>
      <c r="AC186" s="62">
        <f t="shared" si="691"/>
        <v>211.7758949671387</v>
      </c>
      <c r="AD186" s="53"/>
      <c r="AE186" s="46">
        <v>184</v>
      </c>
      <c r="AF186" s="51">
        <f t="shared" si="688"/>
        <v>0</v>
      </c>
      <c r="AG186" s="51">
        <f t="shared" si="770"/>
        <v>0</v>
      </c>
      <c r="AH186" s="51">
        <f t="shared" si="770"/>
        <v>0</v>
      </c>
      <c r="AI186" s="51">
        <f t="shared" si="770"/>
        <v>0</v>
      </c>
      <c r="AJ186" s="51">
        <f t="shared" si="770"/>
        <v>0</v>
      </c>
      <c r="AK186" s="51">
        <f t="shared" si="770"/>
        <v>0</v>
      </c>
      <c r="AL186" s="51">
        <f t="shared" si="770"/>
        <v>0</v>
      </c>
      <c r="AM186" s="51">
        <f t="shared" si="770"/>
        <v>0</v>
      </c>
      <c r="AN186" s="51">
        <f t="shared" si="770"/>
        <v>0</v>
      </c>
      <c r="AO186" s="51">
        <f t="shared" si="770"/>
        <v>0</v>
      </c>
      <c r="AP186" s="51">
        <f t="shared" si="770"/>
        <v>0</v>
      </c>
      <c r="AQ186" s="51">
        <f t="shared" si="771"/>
        <v>0</v>
      </c>
      <c r="AR186" s="51">
        <f t="shared" si="771"/>
        <v>0</v>
      </c>
      <c r="AS186" s="51">
        <f t="shared" si="771"/>
        <v>0</v>
      </c>
      <c r="AT186" s="51">
        <f t="shared" si="771"/>
        <v>0</v>
      </c>
      <c r="AU186" s="51">
        <f t="shared" si="771"/>
        <v>0</v>
      </c>
      <c r="AV186" s="51">
        <f t="shared" si="771"/>
        <v>0</v>
      </c>
      <c r="AW186" s="51">
        <f t="shared" si="771"/>
        <v>0</v>
      </c>
      <c r="AX186" s="51">
        <f t="shared" si="771"/>
        <v>0</v>
      </c>
      <c r="AY186" s="51">
        <f t="shared" si="771"/>
        <v>0</v>
      </c>
      <c r="AZ186" s="51">
        <f t="shared" si="771"/>
        <v>0</v>
      </c>
      <c r="BA186" s="51">
        <f t="shared" si="772"/>
        <v>0</v>
      </c>
      <c r="BB186" s="51">
        <f t="shared" si="772"/>
        <v>0</v>
      </c>
      <c r="BC186" s="51">
        <f t="shared" si="772"/>
        <v>0</v>
      </c>
      <c r="BD186" s="51">
        <f t="shared" si="772"/>
        <v>0</v>
      </c>
      <c r="BE186" s="51">
        <f t="shared" si="772"/>
        <v>0</v>
      </c>
      <c r="BF186" s="51">
        <f t="shared" si="772"/>
        <v>0</v>
      </c>
      <c r="BG186" s="51">
        <f t="shared" si="772"/>
        <v>0</v>
      </c>
      <c r="BH186" s="51">
        <f t="shared" si="772"/>
        <v>0</v>
      </c>
      <c r="BI186" s="51">
        <f t="shared" si="772"/>
        <v>0</v>
      </c>
      <c r="BJ186" s="51">
        <f t="shared" si="772"/>
        <v>0</v>
      </c>
      <c r="BK186" s="51">
        <f t="shared" si="773"/>
        <v>0</v>
      </c>
      <c r="BL186" s="51">
        <f t="shared" si="773"/>
        <v>0</v>
      </c>
      <c r="BM186" s="51">
        <f t="shared" si="773"/>
        <v>0</v>
      </c>
      <c r="BN186" s="51">
        <f t="shared" si="773"/>
        <v>0</v>
      </c>
      <c r="BO186" s="51">
        <f t="shared" si="773"/>
        <v>0</v>
      </c>
      <c r="BP186" s="51">
        <f t="shared" si="773"/>
        <v>0</v>
      </c>
      <c r="BQ186" s="51">
        <f t="shared" si="773"/>
        <v>0</v>
      </c>
      <c r="BR186" s="51">
        <f t="shared" si="773"/>
        <v>0</v>
      </c>
      <c r="BS186" s="51">
        <f t="shared" si="773"/>
        <v>0</v>
      </c>
      <c r="BT186" s="51">
        <f t="shared" si="773"/>
        <v>0</v>
      </c>
      <c r="BU186" s="51">
        <f t="shared" si="774"/>
        <v>0</v>
      </c>
      <c r="BV186" s="51">
        <f t="shared" si="774"/>
        <v>0</v>
      </c>
      <c r="BW186" s="51">
        <f t="shared" si="774"/>
        <v>0</v>
      </c>
      <c r="BX186" s="51">
        <f t="shared" si="774"/>
        <v>0</v>
      </c>
      <c r="BY186" s="51">
        <f t="shared" si="774"/>
        <v>0</v>
      </c>
      <c r="BZ186" s="51">
        <f t="shared" si="774"/>
        <v>0</v>
      </c>
      <c r="CA186" s="51">
        <f t="shared" si="774"/>
        <v>0</v>
      </c>
      <c r="CB186" s="51">
        <f t="shared" si="774"/>
        <v>0</v>
      </c>
      <c r="CC186" s="51">
        <f t="shared" si="774"/>
        <v>0</v>
      </c>
      <c r="CD186" s="51">
        <f t="shared" si="774"/>
        <v>0</v>
      </c>
      <c r="CE186" s="51">
        <f t="shared" si="775"/>
        <v>0</v>
      </c>
      <c r="CF186" s="51">
        <f t="shared" si="775"/>
        <v>0</v>
      </c>
      <c r="CG186" s="51">
        <f t="shared" si="775"/>
        <v>0</v>
      </c>
      <c r="CH186" s="51">
        <f t="shared" si="775"/>
        <v>0</v>
      </c>
      <c r="CI186" s="51">
        <f t="shared" si="775"/>
        <v>0</v>
      </c>
      <c r="CJ186" s="51">
        <f t="shared" si="775"/>
        <v>0</v>
      </c>
      <c r="CK186" s="51">
        <f t="shared" si="775"/>
        <v>0</v>
      </c>
      <c r="CL186" s="51">
        <f t="shared" si="775"/>
        <v>0</v>
      </c>
      <c r="CM186" s="51">
        <f t="shared" si="775"/>
        <v>0</v>
      </c>
      <c r="CN186" s="51">
        <f t="shared" si="775"/>
        <v>0</v>
      </c>
      <c r="CO186" s="51">
        <f t="shared" si="776"/>
        <v>0</v>
      </c>
      <c r="CP186" s="51">
        <f t="shared" si="776"/>
        <v>0</v>
      </c>
      <c r="CQ186" s="51">
        <f t="shared" si="776"/>
        <v>0</v>
      </c>
      <c r="CR186" s="51">
        <f t="shared" si="776"/>
        <v>0</v>
      </c>
      <c r="CS186" s="51">
        <f t="shared" si="776"/>
        <v>0</v>
      </c>
      <c r="CT186" s="51">
        <f t="shared" si="776"/>
        <v>0</v>
      </c>
      <c r="CU186" s="51">
        <f t="shared" si="776"/>
        <v>0</v>
      </c>
      <c r="CV186" s="51">
        <f t="shared" si="776"/>
        <v>0</v>
      </c>
      <c r="CW186" s="51">
        <f t="shared" si="776"/>
        <v>0</v>
      </c>
      <c r="CX186" s="51">
        <f t="shared" si="776"/>
        <v>0</v>
      </c>
      <c r="CY186" s="51">
        <f t="shared" si="777"/>
        <v>0</v>
      </c>
      <c r="CZ186" s="51">
        <f t="shared" si="777"/>
        <v>0</v>
      </c>
      <c r="DA186" s="51">
        <f t="shared" si="777"/>
        <v>0</v>
      </c>
      <c r="DB186" s="51">
        <f t="shared" si="777"/>
        <v>0</v>
      </c>
      <c r="DC186" s="51">
        <f t="shared" si="777"/>
        <v>0</v>
      </c>
      <c r="DD186" s="51">
        <f t="shared" si="777"/>
        <v>0</v>
      </c>
      <c r="DE186" s="51">
        <f t="shared" si="777"/>
        <v>0</v>
      </c>
      <c r="DF186" s="51">
        <f t="shared" si="777"/>
        <v>0</v>
      </c>
      <c r="DG186" s="51">
        <f t="shared" si="777"/>
        <v>0</v>
      </c>
      <c r="DH186" s="51">
        <f t="shared" si="777"/>
        <v>0</v>
      </c>
      <c r="DI186" s="51">
        <f t="shared" si="778"/>
        <v>0</v>
      </c>
      <c r="DJ186" s="51">
        <f t="shared" si="778"/>
        <v>0</v>
      </c>
      <c r="DK186" s="51">
        <f t="shared" si="778"/>
        <v>0</v>
      </c>
      <c r="DL186" s="51">
        <f t="shared" si="778"/>
        <v>0</v>
      </c>
      <c r="DM186" s="51">
        <f t="shared" si="778"/>
        <v>0</v>
      </c>
      <c r="DN186" s="51">
        <f t="shared" si="778"/>
        <v>0</v>
      </c>
      <c r="DO186" s="51">
        <f t="shared" si="778"/>
        <v>0</v>
      </c>
      <c r="DP186" s="51">
        <f t="shared" si="778"/>
        <v>0</v>
      </c>
      <c r="DQ186" s="51">
        <f t="shared" si="778"/>
        <v>0</v>
      </c>
      <c r="DR186" s="51">
        <f t="shared" si="778"/>
        <v>0</v>
      </c>
      <c r="DS186" s="51">
        <f t="shared" si="779"/>
        <v>0</v>
      </c>
      <c r="DT186" s="51">
        <f t="shared" si="779"/>
        <v>0</v>
      </c>
      <c r="DU186" s="51">
        <f t="shared" si="779"/>
        <v>0</v>
      </c>
      <c r="DV186" s="51">
        <f t="shared" si="779"/>
        <v>0</v>
      </c>
      <c r="DW186" s="51">
        <f t="shared" si="779"/>
        <v>0</v>
      </c>
      <c r="DX186" s="51">
        <f t="shared" si="779"/>
        <v>0</v>
      </c>
      <c r="DY186" s="51">
        <f t="shared" si="779"/>
        <v>0</v>
      </c>
      <c r="DZ186" s="51">
        <f t="shared" si="779"/>
        <v>0</v>
      </c>
      <c r="EA186" s="51">
        <f t="shared" si="779"/>
        <v>0</v>
      </c>
      <c r="EB186" s="51">
        <f t="shared" si="779"/>
        <v>0</v>
      </c>
      <c r="EC186" s="51">
        <f t="shared" si="780"/>
        <v>0</v>
      </c>
      <c r="ED186" s="51">
        <f t="shared" si="780"/>
        <v>0</v>
      </c>
      <c r="EE186" s="51">
        <f t="shared" si="780"/>
        <v>0</v>
      </c>
      <c r="EF186" s="51">
        <f t="shared" si="780"/>
        <v>0</v>
      </c>
      <c r="EG186" s="51">
        <f t="shared" si="780"/>
        <v>0</v>
      </c>
      <c r="EH186" s="51">
        <f t="shared" si="780"/>
        <v>0</v>
      </c>
      <c r="EI186" s="51">
        <f t="shared" si="780"/>
        <v>0</v>
      </c>
      <c r="EJ186" s="51">
        <f t="shared" si="780"/>
        <v>0</v>
      </c>
      <c r="EK186" s="51">
        <f t="shared" si="780"/>
        <v>0</v>
      </c>
      <c r="EL186" s="51">
        <f t="shared" si="780"/>
        <v>0</v>
      </c>
      <c r="EM186" s="51">
        <f t="shared" si="781"/>
        <v>0</v>
      </c>
      <c r="EN186" s="51">
        <f t="shared" si="781"/>
        <v>0</v>
      </c>
      <c r="EO186" s="51">
        <f t="shared" si="781"/>
        <v>0</v>
      </c>
      <c r="EP186" s="51">
        <f t="shared" si="781"/>
        <v>0</v>
      </c>
      <c r="EQ186" s="51">
        <f t="shared" si="781"/>
        <v>0</v>
      </c>
      <c r="ER186" s="51">
        <f t="shared" si="781"/>
        <v>0</v>
      </c>
      <c r="ES186" s="51">
        <f t="shared" si="781"/>
        <v>0</v>
      </c>
      <c r="ET186" s="51">
        <f t="shared" si="781"/>
        <v>0</v>
      </c>
      <c r="EU186" s="51">
        <f t="shared" si="781"/>
        <v>0</v>
      </c>
      <c r="EV186" s="51">
        <f t="shared" si="781"/>
        <v>0</v>
      </c>
      <c r="EW186" s="51">
        <f t="shared" si="782"/>
        <v>0</v>
      </c>
      <c r="EX186" s="51">
        <f t="shared" si="782"/>
        <v>0</v>
      </c>
      <c r="EY186" s="51">
        <f t="shared" si="782"/>
        <v>0</v>
      </c>
      <c r="EZ186" s="51">
        <f t="shared" si="782"/>
        <v>0</v>
      </c>
      <c r="FA186" s="51">
        <f t="shared" si="782"/>
        <v>0</v>
      </c>
      <c r="FB186" s="51">
        <f t="shared" si="782"/>
        <v>0</v>
      </c>
      <c r="FC186" s="51">
        <f t="shared" si="782"/>
        <v>0</v>
      </c>
      <c r="FD186" s="51">
        <f t="shared" si="782"/>
        <v>0</v>
      </c>
      <c r="FE186" s="51">
        <f t="shared" si="782"/>
        <v>0</v>
      </c>
      <c r="FF186" s="51">
        <f t="shared" si="782"/>
        <v>0</v>
      </c>
      <c r="FG186" s="51">
        <f t="shared" si="783"/>
        <v>0</v>
      </c>
      <c r="FH186" s="51">
        <f t="shared" si="783"/>
        <v>0</v>
      </c>
      <c r="FI186" s="51">
        <f t="shared" si="783"/>
        <v>0</v>
      </c>
      <c r="FJ186" s="51">
        <f t="shared" si="783"/>
        <v>0</v>
      </c>
      <c r="FK186" s="51">
        <f t="shared" si="783"/>
        <v>0</v>
      </c>
      <c r="FL186" s="51">
        <f t="shared" si="783"/>
        <v>0</v>
      </c>
      <c r="FM186" s="51">
        <f t="shared" si="783"/>
        <v>0</v>
      </c>
      <c r="FN186" s="51">
        <f t="shared" si="783"/>
        <v>0</v>
      </c>
      <c r="FO186" s="51">
        <f t="shared" si="783"/>
        <v>0</v>
      </c>
      <c r="FP186" s="51">
        <f t="shared" si="783"/>
        <v>0</v>
      </c>
      <c r="FQ186" s="51">
        <f t="shared" si="784"/>
        <v>0</v>
      </c>
      <c r="FR186" s="51">
        <f t="shared" si="784"/>
        <v>0</v>
      </c>
      <c r="FS186" s="51">
        <f t="shared" si="784"/>
        <v>0</v>
      </c>
      <c r="FT186" s="51">
        <f t="shared" si="784"/>
        <v>0</v>
      </c>
      <c r="FU186" s="51">
        <f t="shared" si="784"/>
        <v>0</v>
      </c>
      <c r="FV186" s="51">
        <f t="shared" si="784"/>
        <v>0</v>
      </c>
      <c r="FW186" s="51">
        <f t="shared" si="784"/>
        <v>0</v>
      </c>
      <c r="FX186" s="51">
        <f t="shared" si="784"/>
        <v>0</v>
      </c>
      <c r="FY186" s="51">
        <f t="shared" si="784"/>
        <v>0</v>
      </c>
      <c r="FZ186" s="51">
        <f t="shared" si="784"/>
        <v>0</v>
      </c>
      <c r="GA186" s="51">
        <f t="shared" si="785"/>
        <v>0</v>
      </c>
      <c r="GB186" s="51">
        <f t="shared" si="785"/>
        <v>0</v>
      </c>
      <c r="GC186" s="51">
        <f t="shared" si="785"/>
        <v>0</v>
      </c>
      <c r="GD186" s="51">
        <f t="shared" si="785"/>
        <v>0</v>
      </c>
      <c r="GE186" s="51">
        <f t="shared" si="785"/>
        <v>0</v>
      </c>
      <c r="GF186" s="51">
        <f t="shared" si="785"/>
        <v>0</v>
      </c>
      <c r="GG186" s="51">
        <f t="shared" si="785"/>
        <v>0</v>
      </c>
      <c r="GH186" s="51">
        <f t="shared" si="785"/>
        <v>0</v>
      </c>
      <c r="GI186" s="51">
        <f t="shared" si="785"/>
        <v>0</v>
      </c>
      <c r="GJ186" s="51">
        <f t="shared" si="785"/>
        <v>0</v>
      </c>
      <c r="GK186" s="51">
        <f t="shared" si="786"/>
        <v>0</v>
      </c>
      <c r="GL186" s="51">
        <f t="shared" si="786"/>
        <v>0</v>
      </c>
      <c r="GM186" s="51">
        <f t="shared" si="786"/>
        <v>1.4372901692793086E-5</v>
      </c>
      <c r="GN186" s="51">
        <f t="shared" si="786"/>
        <v>2.7857067307628778E-5</v>
      </c>
      <c r="GO186" s="51">
        <f t="shared" si="786"/>
        <v>4.1075027703360157E-5</v>
      </c>
      <c r="GP186" s="51">
        <f t="shared" si="786"/>
        <v>5.9699549011322866E-5</v>
      </c>
      <c r="GQ186" s="51">
        <f t="shared" si="786"/>
        <v>8.7540741517313391E-5</v>
      </c>
      <c r="GR186" s="51">
        <f t="shared" si="786"/>
        <v>1.2837388479443857E-4</v>
      </c>
      <c r="GS186" s="51">
        <f t="shared" si="786"/>
        <v>1.8776725283595457E-4</v>
      </c>
      <c r="GT186" s="51">
        <f t="shared" si="786"/>
        <v>2.7490993918839258E-4</v>
      </c>
      <c r="GU186" s="51">
        <f t="shared" si="787"/>
        <v>4.0443968208431289E-4</v>
      </c>
      <c r="GV186" s="51">
        <f t="shared" si="787"/>
        <v>5.9827068957529241E-4</v>
      </c>
      <c r="GW186" s="51">
        <f t="shared" si="787"/>
        <v>8.8742146466493359E-4</v>
      </c>
      <c r="GX186" s="51">
        <f t="shared" si="787"/>
        <v>1.3138426304416823E-3</v>
      </c>
      <c r="GY186" s="51">
        <f t="shared" si="787"/>
        <v>1.9322447552118155E-3</v>
      </c>
      <c r="GZ186" s="51">
        <f t="shared" si="787"/>
        <v>2.9578823769679957E-3</v>
      </c>
      <c r="HA186" s="51">
        <f t="shared" si="787"/>
        <v>4.3725776573519236E-3</v>
      </c>
      <c r="HB186" s="51">
        <f t="shared" si="787"/>
        <v>5.6037913669719245E-3</v>
      </c>
      <c r="HC186" s="51">
        <f t="shared" si="787"/>
        <v>6.0067150249743864E-3</v>
      </c>
      <c r="HD186" s="51">
        <f t="shared" si="787"/>
        <v>5.0334268353983951E-3</v>
      </c>
      <c r="HE186" s="51">
        <f t="shared" si="788"/>
        <v>2.648818732339102E-3</v>
      </c>
      <c r="HF186" s="51">
        <f t="shared" si="788"/>
        <v>7.6072713075802073E-4</v>
      </c>
      <c r="HG186" s="51">
        <f t="shared" si="788"/>
        <v>0</v>
      </c>
      <c r="HH186" s="51">
        <f t="shared" si="788"/>
        <v>0</v>
      </c>
      <c r="HI186" s="51">
        <f t="shared" si="788"/>
        <v>0</v>
      </c>
      <c r="HJ186" s="51">
        <f t="shared" si="788"/>
        <v>0</v>
      </c>
      <c r="HK186" s="51">
        <f t="shared" si="788"/>
        <v>0</v>
      </c>
      <c r="HL186" s="51">
        <f t="shared" si="788"/>
        <v>0</v>
      </c>
      <c r="HM186" s="51">
        <f t="shared" si="788"/>
        <v>0</v>
      </c>
      <c r="HN186" s="51">
        <f t="shared" si="788"/>
        <v>0</v>
      </c>
      <c r="HO186" s="51">
        <f t="shared" si="788"/>
        <v>0</v>
      </c>
      <c r="HP186" s="51">
        <f t="shared" si="788"/>
        <v>0</v>
      </c>
      <c r="HR186" s="46">
        <v>183</v>
      </c>
      <c r="HS186" s="49">
        <f t="shared" si="566"/>
        <v>915</v>
      </c>
      <c r="HT186" s="52" t="str">
        <f t="shared" si="567"/>
        <v/>
      </c>
      <c r="HU186" s="63">
        <f t="shared" si="568"/>
        <v>0</v>
      </c>
      <c r="HV186" s="50">
        <f t="shared" si="731"/>
        <v>0</v>
      </c>
      <c r="HW186" s="50" t="str">
        <f t="shared" si="689"/>
        <v>15:15</v>
      </c>
      <c r="HX186" s="50">
        <v>0</v>
      </c>
      <c r="HY186" s="62">
        <f>HY185+HX186*Escenario1!$D$15*0.06</f>
        <v>468.72665229745769</v>
      </c>
      <c r="HZ186" s="50">
        <f t="shared" si="569"/>
        <v>0</v>
      </c>
      <c r="IA186" s="64">
        <f>IA185+HZ186*Escenario1!$D$15*0.06</f>
        <v>258.16395932323189</v>
      </c>
      <c r="IB186" s="54"/>
      <c r="IC186" s="47">
        <v>184</v>
      </c>
      <c r="ID186" s="48">
        <f t="shared" si="690"/>
        <v>0</v>
      </c>
      <c r="IE186" s="48">
        <f t="shared" si="789"/>
        <v>0</v>
      </c>
      <c r="IF186" s="48">
        <f t="shared" si="789"/>
        <v>0</v>
      </c>
      <c r="IG186" s="48">
        <f t="shared" si="789"/>
        <v>0</v>
      </c>
      <c r="IH186" s="48">
        <f t="shared" si="789"/>
        <v>0</v>
      </c>
      <c r="II186" s="48">
        <f t="shared" si="789"/>
        <v>0</v>
      </c>
      <c r="IJ186" s="48">
        <f t="shared" si="789"/>
        <v>0</v>
      </c>
      <c r="IK186" s="48">
        <f t="shared" si="789"/>
        <v>0</v>
      </c>
      <c r="IL186" s="48">
        <f t="shared" si="789"/>
        <v>0</v>
      </c>
      <c r="IM186" s="48">
        <f t="shared" si="789"/>
        <v>0</v>
      </c>
      <c r="IN186" s="48">
        <f t="shared" si="789"/>
        <v>0</v>
      </c>
      <c r="IO186" s="48">
        <f t="shared" si="790"/>
        <v>0</v>
      </c>
      <c r="IP186" s="48">
        <f t="shared" si="790"/>
        <v>0</v>
      </c>
      <c r="IQ186" s="48">
        <f t="shared" si="790"/>
        <v>0</v>
      </c>
      <c r="IR186" s="48">
        <f t="shared" si="790"/>
        <v>0</v>
      </c>
      <c r="IS186" s="48">
        <f t="shared" si="790"/>
        <v>0</v>
      </c>
      <c r="IT186" s="48">
        <f t="shared" si="790"/>
        <v>0</v>
      </c>
      <c r="IU186" s="48">
        <f t="shared" si="790"/>
        <v>0</v>
      </c>
      <c r="IV186" s="48">
        <f t="shared" si="790"/>
        <v>0</v>
      </c>
      <c r="IW186" s="48">
        <f t="shared" si="790"/>
        <v>0</v>
      </c>
      <c r="IX186" s="48">
        <f t="shared" si="790"/>
        <v>0</v>
      </c>
      <c r="IY186" s="48">
        <f t="shared" si="791"/>
        <v>0</v>
      </c>
      <c r="IZ186" s="48">
        <f t="shared" si="791"/>
        <v>0</v>
      </c>
      <c r="JA186" s="48">
        <f t="shared" si="791"/>
        <v>0</v>
      </c>
      <c r="JB186" s="48">
        <f t="shared" si="791"/>
        <v>0</v>
      </c>
      <c r="JC186" s="48">
        <f t="shared" si="791"/>
        <v>0</v>
      </c>
      <c r="JD186" s="48">
        <f t="shared" si="791"/>
        <v>0</v>
      </c>
      <c r="JE186" s="48">
        <f t="shared" si="791"/>
        <v>0</v>
      </c>
      <c r="JF186" s="48">
        <f t="shared" si="791"/>
        <v>0</v>
      </c>
      <c r="JG186" s="48">
        <f t="shared" si="791"/>
        <v>0</v>
      </c>
      <c r="JH186" s="48">
        <f t="shared" si="791"/>
        <v>0</v>
      </c>
      <c r="JI186" s="48">
        <f t="shared" si="792"/>
        <v>0</v>
      </c>
      <c r="JJ186" s="48">
        <f t="shared" si="792"/>
        <v>0</v>
      </c>
      <c r="JK186" s="48">
        <f t="shared" si="792"/>
        <v>0</v>
      </c>
      <c r="JL186" s="48">
        <f t="shared" si="792"/>
        <v>0</v>
      </c>
      <c r="JM186" s="48">
        <f t="shared" si="792"/>
        <v>0</v>
      </c>
      <c r="JN186" s="48">
        <f t="shared" si="792"/>
        <v>0</v>
      </c>
      <c r="JO186" s="48">
        <f t="shared" si="792"/>
        <v>0</v>
      </c>
      <c r="JP186" s="48">
        <f t="shared" si="792"/>
        <v>0</v>
      </c>
      <c r="JQ186" s="48">
        <f t="shared" si="792"/>
        <v>0</v>
      </c>
      <c r="JR186" s="48">
        <f t="shared" si="792"/>
        <v>0</v>
      </c>
      <c r="JS186" s="48">
        <f t="shared" si="793"/>
        <v>0</v>
      </c>
      <c r="JT186" s="48">
        <f t="shared" si="793"/>
        <v>0</v>
      </c>
      <c r="JU186" s="48">
        <f t="shared" si="793"/>
        <v>0</v>
      </c>
      <c r="JV186" s="48">
        <f t="shared" si="793"/>
        <v>0</v>
      </c>
      <c r="JW186" s="48">
        <f t="shared" si="793"/>
        <v>0</v>
      </c>
      <c r="JX186" s="48">
        <f t="shared" si="793"/>
        <v>0</v>
      </c>
      <c r="JY186" s="48">
        <f t="shared" si="793"/>
        <v>0</v>
      </c>
      <c r="JZ186" s="48">
        <f t="shared" si="793"/>
        <v>0</v>
      </c>
      <c r="KA186" s="48">
        <f t="shared" si="793"/>
        <v>0</v>
      </c>
      <c r="KB186" s="48">
        <f t="shared" si="793"/>
        <v>0</v>
      </c>
      <c r="KC186" s="48">
        <f t="shared" si="794"/>
        <v>0</v>
      </c>
      <c r="KD186" s="48">
        <f t="shared" si="794"/>
        <v>0</v>
      </c>
      <c r="KE186" s="48">
        <f t="shared" si="794"/>
        <v>0</v>
      </c>
      <c r="KF186" s="48">
        <f t="shared" si="794"/>
        <v>0</v>
      </c>
      <c r="KG186" s="48">
        <f t="shared" si="794"/>
        <v>0</v>
      </c>
      <c r="KH186" s="48">
        <f t="shared" si="794"/>
        <v>0</v>
      </c>
      <c r="KI186" s="48">
        <f t="shared" si="794"/>
        <v>0</v>
      </c>
      <c r="KJ186" s="48">
        <f t="shared" si="794"/>
        <v>0</v>
      </c>
      <c r="KK186" s="48">
        <f t="shared" si="794"/>
        <v>0</v>
      </c>
      <c r="KL186" s="48">
        <f t="shared" si="794"/>
        <v>0</v>
      </c>
      <c r="KM186" s="48">
        <f t="shared" si="795"/>
        <v>0</v>
      </c>
      <c r="KN186" s="48">
        <f t="shared" si="795"/>
        <v>0</v>
      </c>
      <c r="KO186" s="48">
        <f t="shared" si="795"/>
        <v>0</v>
      </c>
      <c r="KP186" s="48">
        <f t="shared" si="795"/>
        <v>0</v>
      </c>
      <c r="KQ186" s="48">
        <f t="shared" si="795"/>
        <v>0</v>
      </c>
      <c r="KR186" s="48">
        <f t="shared" si="795"/>
        <v>0</v>
      </c>
      <c r="KS186" s="48">
        <f t="shared" si="795"/>
        <v>0</v>
      </c>
      <c r="KT186" s="48">
        <f t="shared" si="795"/>
        <v>0</v>
      </c>
      <c r="KU186" s="48">
        <f t="shared" si="795"/>
        <v>0</v>
      </c>
      <c r="KV186" s="48">
        <f t="shared" si="795"/>
        <v>0</v>
      </c>
      <c r="KW186" s="48">
        <f t="shared" si="796"/>
        <v>0</v>
      </c>
      <c r="KX186" s="48">
        <f t="shared" si="796"/>
        <v>0</v>
      </c>
      <c r="KY186" s="48">
        <f t="shared" si="796"/>
        <v>0</v>
      </c>
      <c r="KZ186" s="48">
        <f t="shared" si="796"/>
        <v>0</v>
      </c>
      <c r="LA186" s="48">
        <f t="shared" si="796"/>
        <v>0</v>
      </c>
      <c r="LB186" s="48">
        <f t="shared" si="796"/>
        <v>0</v>
      </c>
      <c r="LC186" s="48">
        <f t="shared" si="796"/>
        <v>0</v>
      </c>
      <c r="LD186" s="48">
        <f t="shared" si="796"/>
        <v>0</v>
      </c>
      <c r="LE186" s="48">
        <f t="shared" si="796"/>
        <v>0</v>
      </c>
      <c r="LF186" s="48">
        <f t="shared" si="796"/>
        <v>0</v>
      </c>
      <c r="LG186" s="48">
        <f t="shared" si="797"/>
        <v>0</v>
      </c>
      <c r="LH186" s="48">
        <f t="shared" si="797"/>
        <v>0</v>
      </c>
      <c r="LI186" s="48">
        <f t="shared" si="797"/>
        <v>0</v>
      </c>
      <c r="LJ186" s="48">
        <f t="shared" si="797"/>
        <v>0</v>
      </c>
      <c r="LK186" s="48">
        <f t="shared" si="797"/>
        <v>0</v>
      </c>
      <c r="LL186" s="48">
        <f t="shared" si="797"/>
        <v>0</v>
      </c>
      <c r="LM186" s="48">
        <f t="shared" si="797"/>
        <v>0</v>
      </c>
      <c r="LN186" s="48">
        <f t="shared" si="797"/>
        <v>0</v>
      </c>
      <c r="LO186" s="48">
        <f t="shared" si="797"/>
        <v>0</v>
      </c>
      <c r="LP186" s="48">
        <f t="shared" si="797"/>
        <v>0</v>
      </c>
      <c r="LQ186" s="48">
        <f t="shared" si="798"/>
        <v>0</v>
      </c>
      <c r="LR186" s="48">
        <f t="shared" si="798"/>
        <v>0</v>
      </c>
      <c r="LS186" s="48">
        <f t="shared" si="798"/>
        <v>0</v>
      </c>
      <c r="LT186" s="48">
        <f t="shared" si="798"/>
        <v>0</v>
      </c>
      <c r="LU186" s="48">
        <f t="shared" si="798"/>
        <v>0</v>
      </c>
      <c r="LV186" s="48">
        <f t="shared" si="798"/>
        <v>0</v>
      </c>
      <c r="LW186" s="48">
        <f t="shared" si="798"/>
        <v>0</v>
      </c>
      <c r="LX186" s="48">
        <f t="shared" si="798"/>
        <v>0</v>
      </c>
      <c r="LY186" s="48">
        <f t="shared" si="798"/>
        <v>0</v>
      </c>
      <c r="LZ186" s="48">
        <f t="shared" si="798"/>
        <v>0</v>
      </c>
      <c r="MA186" s="48">
        <f t="shared" si="799"/>
        <v>0</v>
      </c>
      <c r="MB186" s="48">
        <f t="shared" si="799"/>
        <v>0</v>
      </c>
      <c r="MC186" s="48">
        <f t="shared" si="799"/>
        <v>0</v>
      </c>
      <c r="MD186" s="48">
        <f t="shared" si="799"/>
        <v>0</v>
      </c>
      <c r="ME186" s="48">
        <f t="shared" si="799"/>
        <v>0</v>
      </c>
      <c r="MF186" s="48">
        <f t="shared" si="799"/>
        <v>0</v>
      </c>
      <c r="MG186" s="48">
        <f t="shared" si="799"/>
        <v>0</v>
      </c>
      <c r="MH186" s="48">
        <f t="shared" si="799"/>
        <v>0</v>
      </c>
      <c r="MI186" s="48">
        <f t="shared" si="799"/>
        <v>0</v>
      </c>
      <c r="MJ186" s="48">
        <f t="shared" si="799"/>
        <v>0</v>
      </c>
      <c r="MK186" s="48">
        <f t="shared" si="800"/>
        <v>0</v>
      </c>
      <c r="ML186" s="48">
        <f t="shared" si="800"/>
        <v>0</v>
      </c>
      <c r="MM186" s="48">
        <f t="shared" si="800"/>
        <v>0</v>
      </c>
      <c r="MN186" s="48">
        <f t="shared" si="800"/>
        <v>0</v>
      </c>
      <c r="MO186" s="48">
        <f t="shared" si="800"/>
        <v>0</v>
      </c>
      <c r="MP186" s="48">
        <f t="shared" si="800"/>
        <v>0</v>
      </c>
      <c r="MQ186" s="48">
        <f t="shared" si="800"/>
        <v>0</v>
      </c>
      <c r="MR186" s="48">
        <f t="shared" si="800"/>
        <v>0</v>
      </c>
      <c r="MS186" s="48">
        <f t="shared" si="800"/>
        <v>0</v>
      </c>
      <c r="MT186" s="48">
        <f t="shared" si="800"/>
        <v>0</v>
      </c>
      <c r="MU186" s="48">
        <f t="shared" si="801"/>
        <v>0</v>
      </c>
      <c r="MV186" s="48">
        <f t="shared" si="801"/>
        <v>0</v>
      </c>
      <c r="MW186" s="48">
        <f t="shared" si="801"/>
        <v>0</v>
      </c>
      <c r="MX186" s="48">
        <f t="shared" si="801"/>
        <v>0</v>
      </c>
      <c r="MY186" s="48">
        <f t="shared" si="801"/>
        <v>0</v>
      </c>
      <c r="MZ186" s="48">
        <f t="shared" si="801"/>
        <v>0</v>
      </c>
      <c r="NA186" s="48">
        <f t="shared" si="801"/>
        <v>0</v>
      </c>
      <c r="NB186" s="48">
        <f t="shared" si="801"/>
        <v>0</v>
      </c>
      <c r="NC186" s="48">
        <f t="shared" si="801"/>
        <v>0</v>
      </c>
      <c r="ND186" s="48">
        <f t="shared" si="801"/>
        <v>0</v>
      </c>
      <c r="NE186" s="48">
        <f t="shared" si="802"/>
        <v>0</v>
      </c>
      <c r="NF186" s="48">
        <f t="shared" si="802"/>
        <v>0</v>
      </c>
      <c r="NG186" s="48">
        <f t="shared" si="802"/>
        <v>0</v>
      </c>
      <c r="NH186" s="48">
        <f t="shared" si="802"/>
        <v>0</v>
      </c>
      <c r="NI186" s="48">
        <f t="shared" si="802"/>
        <v>0</v>
      </c>
      <c r="NJ186" s="48">
        <f t="shared" si="802"/>
        <v>0</v>
      </c>
      <c r="NK186" s="48">
        <f t="shared" si="802"/>
        <v>0</v>
      </c>
      <c r="NL186" s="48">
        <f t="shared" si="802"/>
        <v>0</v>
      </c>
      <c r="NM186" s="48">
        <f t="shared" si="802"/>
        <v>0</v>
      </c>
      <c r="NN186" s="48">
        <f t="shared" si="802"/>
        <v>0</v>
      </c>
      <c r="NO186" s="48">
        <f t="shared" si="803"/>
        <v>0</v>
      </c>
      <c r="NP186" s="48">
        <f t="shared" si="803"/>
        <v>0</v>
      </c>
      <c r="NQ186" s="48">
        <f t="shared" si="803"/>
        <v>0</v>
      </c>
      <c r="NR186" s="48">
        <f t="shared" si="803"/>
        <v>0</v>
      </c>
      <c r="NS186" s="48">
        <f t="shared" si="803"/>
        <v>0</v>
      </c>
      <c r="NT186" s="48">
        <f t="shared" si="803"/>
        <v>0</v>
      </c>
      <c r="NU186" s="48">
        <f t="shared" si="803"/>
        <v>0</v>
      </c>
      <c r="NV186" s="48">
        <f t="shared" si="803"/>
        <v>0</v>
      </c>
      <c r="NW186" s="48">
        <f t="shared" si="803"/>
        <v>0</v>
      </c>
      <c r="NX186" s="48">
        <f t="shared" si="803"/>
        <v>0</v>
      </c>
      <c r="NY186" s="48">
        <f t="shared" si="804"/>
        <v>0</v>
      </c>
      <c r="NZ186" s="48">
        <f t="shared" si="804"/>
        <v>0</v>
      </c>
      <c r="OA186" s="48">
        <f t="shared" si="804"/>
        <v>0</v>
      </c>
      <c r="OB186" s="48">
        <f t="shared" si="804"/>
        <v>0</v>
      </c>
      <c r="OC186" s="48">
        <f t="shared" si="804"/>
        <v>0</v>
      </c>
      <c r="OD186" s="48">
        <f t="shared" si="804"/>
        <v>0</v>
      </c>
      <c r="OE186" s="48">
        <f t="shared" si="804"/>
        <v>0</v>
      </c>
      <c r="OF186" s="48">
        <f t="shared" si="804"/>
        <v>0</v>
      </c>
      <c r="OG186" s="48">
        <f t="shared" si="804"/>
        <v>0</v>
      </c>
      <c r="OH186" s="48">
        <f t="shared" si="804"/>
        <v>0</v>
      </c>
      <c r="OI186" s="48">
        <f t="shared" si="805"/>
        <v>0</v>
      </c>
      <c r="OJ186" s="48">
        <f t="shared" si="805"/>
        <v>0</v>
      </c>
      <c r="OK186" s="48">
        <f t="shared" si="805"/>
        <v>0</v>
      </c>
      <c r="OL186" s="48">
        <f t="shared" si="805"/>
        <v>0</v>
      </c>
      <c r="OM186" s="48">
        <f t="shared" si="805"/>
        <v>0</v>
      </c>
      <c r="ON186" s="48">
        <f t="shared" si="805"/>
        <v>0</v>
      </c>
      <c r="OO186" s="48">
        <f t="shared" si="805"/>
        <v>0</v>
      </c>
      <c r="OP186" s="48">
        <f t="shared" si="805"/>
        <v>0</v>
      </c>
      <c r="OQ186" s="48">
        <f t="shared" si="805"/>
        <v>0</v>
      </c>
      <c r="OR186" s="48">
        <f t="shared" si="805"/>
        <v>0</v>
      </c>
      <c r="OS186" s="48">
        <f t="shared" si="806"/>
        <v>0</v>
      </c>
      <c r="OT186" s="48">
        <f t="shared" si="806"/>
        <v>0</v>
      </c>
      <c r="OU186" s="48">
        <f t="shared" si="806"/>
        <v>0</v>
      </c>
      <c r="OV186" s="48">
        <f t="shared" si="806"/>
        <v>4.4751983576649488E-5</v>
      </c>
      <c r="OW186" s="48">
        <f t="shared" si="806"/>
        <v>1.1151658490373781E-4</v>
      </c>
      <c r="OX186" s="48">
        <f t="shared" si="806"/>
        <v>2.5595687974807398E-4</v>
      </c>
      <c r="OY186" s="48">
        <f t="shared" si="806"/>
        <v>5.8604981628922268E-4</v>
      </c>
      <c r="OZ186" s="48">
        <f t="shared" si="806"/>
        <v>1.3658629589843377E-3</v>
      </c>
      <c r="PA186" s="48">
        <f t="shared" si="806"/>
        <v>3.2093238342923826E-3</v>
      </c>
      <c r="PB186" s="48">
        <f t="shared" si="806"/>
        <v>7.8504339864859992E-3</v>
      </c>
      <c r="PC186" s="48">
        <f t="shared" si="807"/>
        <v>1.2976985830460603E-2</v>
      </c>
      <c r="PD186" s="48">
        <f t="shared" si="807"/>
        <v>6.7154609757989992E-3</v>
      </c>
      <c r="PE186" s="48">
        <f t="shared" si="807"/>
        <v>0</v>
      </c>
      <c r="PF186" s="48">
        <f t="shared" si="807"/>
        <v>0</v>
      </c>
      <c r="PG186" s="48">
        <f t="shared" si="807"/>
        <v>0</v>
      </c>
      <c r="PH186" s="48">
        <f t="shared" si="807"/>
        <v>0</v>
      </c>
      <c r="PI186" s="48">
        <f t="shared" si="807"/>
        <v>0</v>
      </c>
      <c r="PJ186" s="48">
        <f t="shared" si="807"/>
        <v>0</v>
      </c>
      <c r="PK186" s="48">
        <f t="shared" si="807"/>
        <v>0</v>
      </c>
      <c r="PL186" s="48">
        <f t="shared" si="807"/>
        <v>0</v>
      </c>
      <c r="PM186" s="48">
        <f t="shared" si="807"/>
        <v>0</v>
      </c>
      <c r="PN186" s="48">
        <f t="shared" si="807"/>
        <v>0</v>
      </c>
    </row>
    <row r="187" spans="1:430" x14ac:dyDescent="0.3">
      <c r="A187" s="67">
        <f>A186+Escenario1!$D$15</f>
        <v>305</v>
      </c>
      <c r="B187" s="20">
        <f>IF(HX64&lt;0,0,Escenario1!HX64)</f>
        <v>0</v>
      </c>
      <c r="C187" s="20">
        <f t="shared" si="558"/>
        <v>0</v>
      </c>
      <c r="D187" s="20">
        <f t="shared" si="552"/>
        <v>0</v>
      </c>
      <c r="E187" s="20">
        <f>ROUND(IF($A187=0,0,$D187+E186-IF($A186=0,0,L186*($A187-$A186)*0.06)),4)</f>
        <v>0</v>
      </c>
      <c r="F187" s="11" cm="1">
        <f t="array" ref="F187">INDEX($A$71:$A$75,MATCH(E187,$B$71:$B$75,1))+(E187-INDEX($B$71:$B$75,MATCH(E187,$B$71:$B$75,1)))*(INDEX($A$71:$A$75,MATCH(E187,$B$71:$B$75,1)+IF(E187&gt;MAX($B$71:$B$75),0,1))-INDEX($A$71:$A$75,MATCH(E187,$B$71:$B$75,1)+IF(E187&gt;MAX($B$71:$B$75),1,0)))/(INDEX($B$71:$B$75,MATCH(E187,$B$71:$B$75,1)+IF(E187&gt;MAX($B$71:$B$75),0,1))-INDEX($B$71:$B$75,MATCH(E187,$B$71:$B$75,1)+IF(E187&gt;MAX($B$71:$B$75),-1,0)))</f>
        <v>0</v>
      </c>
      <c r="G187" s="59">
        <f t="shared" si="553"/>
        <v>0</v>
      </c>
      <c r="H187" s="59">
        <f t="shared" si="554"/>
        <v>0</v>
      </c>
      <c r="I187" s="59">
        <f t="shared" si="555"/>
        <v>0</v>
      </c>
      <c r="J187" s="20">
        <f t="shared" si="556"/>
        <v>0</v>
      </c>
      <c r="K187" s="20">
        <f>IF(OR($H$79&lt;=0,F187-$H$79&lt;=0),0,2/3*(0.602+0.0832*(F187-$H$79)/$H$79)*$I$79*SQRT(2*9.81)*(F187-$H$79+0.0012)^(3/2))*1000</f>
        <v>0</v>
      </c>
      <c r="L187" s="20">
        <f>IF((G187+H187+I187+K187)*($A188-$A187)*0.06&gt;E187,E187/($A188-$A187)/0.06,G187+H187+I187+K187)</f>
        <v>0</v>
      </c>
      <c r="M187" s="20">
        <f>IF(COUNT($A$126:$A187)&lt;MATCH($E$84,L$126:L$585,0),"",ROUND(L187,2))</f>
        <v>0</v>
      </c>
      <c r="N187" s="20">
        <f>IF($A187=0,0,$D187+N186-IF($A186=0,0,R186*($A187-$A186)*0.06))</f>
        <v>116.86987173369837</v>
      </c>
      <c r="O187" s="11" cm="1">
        <f t="array" ref="O187">INDEX($A$71:$A$75,MATCH(N187,$B$71:$B$75,1))+(N187-INDEX($B$71:$B$75,MATCH(N187,$B$71:$B$75,1)))*(INDEX($A$71:$A$75,MATCH(N187,$B$71:$B$75,1)+1)-INDEX($A$71:$A$75,MATCH(N187,$B$71:$B$75,1)))/(INDEX($B$71:$B$75,MATCH(N187,$B$71:$B$75,1)+1)-INDEX($B$71:$B$75,MATCH(N187,$B$71:$B$75,1)))</f>
        <v>1.1686987173369836</v>
      </c>
      <c r="P187" s="20" cm="1">
        <f t="array" ref="P187">INDEX(Curva_vortex[Caudal (L/s)],MATCH(O187,Curva_vortex[Altura lamina de agua H (m)],1))+(O187-INDEX(Curva_vortex[Altura lamina de agua H (m)],MATCH(O187,Curva_vortex[Altura lamina de agua H (m)],1)))*(INDEX(Curva_vortex[Caudal (L/s)],MATCH(O187,Curva_vortex[Altura lamina de agua H (m)],1)+IF(O187&gt;MAX(Curva_vortex[Altura lamina de agua H (m)]),0,1))-INDEX(Curva_vortex[Caudal (L/s)],MATCH(O187,Curva_vortex[Altura lamina de agua H (m)],1)+IF(O187&gt;MAX(Curva_vortex[Altura lamina de agua H (m)]),-1,0)))/(INDEX(Curva_vortex[Altura lamina de agua H (m)],MATCH(O187,Curva_vortex[Altura lamina de agua H (m)],1)+IF(O187&gt;MAX(Curva_vortex[Altura lamina de agua H (m)]),0,1))-INDEX(Curva_vortex[Altura lamina de agua H (m)],MATCH(O187,Curva_vortex[Altura lamina de agua H (m)],1)+IF(O187&gt;MAX(Curva_vortex[Altura lamina de agua H (m)]),-1,0)))</f>
        <v>11.686987173369836</v>
      </c>
      <c r="Q187" s="20">
        <f t="shared" si="557"/>
        <v>0</v>
      </c>
      <c r="R187" s="20" cm="1">
        <f t="array" ref="R187">INDEX(Curva_vortex[Caudal (L/s)],MATCH(O187,Curva_vortex[Altura lamina de agua H (m)],1))+(O187-INDEX(Curva_vortex[Altura lamina de agua H (m)],MATCH(O187,Curva_vortex[Altura lamina de agua H (m)],1)))*(INDEX(Curva_vortex[Caudal (L/s)],MATCH(O187,Curva_vortex[Altura lamina de agua H (m)],1)+IF(O187&gt;MAX(Curva_vortex[Altura lamina de agua H (m)]),0,1))-INDEX(Curva_vortex[Caudal (L/s)],MATCH(O187,Curva_vortex[Altura lamina de agua H (m)],1)+IF(O187&gt;MAX(Curva_vortex[Altura lamina de agua H (m)]),-1,0)))/(INDEX(Curva_vortex[Altura lamina de agua H (m)],MATCH(O187,Curva_vortex[Altura lamina de agua H (m)],1)+IF(O187&gt;MAX(Curva_vortex[Altura lamina de agua H (m)]),0,1))-INDEX(Curva_vortex[Altura lamina de agua H (m)],MATCH(O187,Curva_vortex[Altura lamina de agua H (m)],1)+IF(O187&gt;MAX(Curva_vortex[Altura lamina de agua H (m)]),-1,0)))+Q187</f>
        <v>11.686987173369836</v>
      </c>
      <c r="S187" s="20">
        <f>IF(COUNT($A$126:$A187)&lt;MATCH($E$117,R$126:R$585,0),"",ROUND(R187,2))</f>
        <v>11.69</v>
      </c>
      <c r="W187" s="46">
        <v>184</v>
      </c>
      <c r="X187" s="49">
        <f t="shared" si="564"/>
        <v>920</v>
      </c>
      <c r="Y187" s="52" t="str">
        <f t="shared" si="686"/>
        <v/>
      </c>
      <c r="Z187" s="63">
        <f t="shared" si="687"/>
        <v>0</v>
      </c>
      <c r="AA187" s="50">
        <f t="shared" si="730"/>
        <v>0</v>
      </c>
      <c r="AB187" s="50">
        <v>0</v>
      </c>
      <c r="AC187" s="62">
        <f t="shared" si="691"/>
        <v>211.7758949671387</v>
      </c>
      <c r="AD187" s="53"/>
      <c r="AE187" s="46">
        <v>185</v>
      </c>
      <c r="AF187" s="51">
        <f t="shared" si="688"/>
        <v>0</v>
      </c>
      <c r="AG187" s="51">
        <f t="shared" si="770"/>
        <v>0</v>
      </c>
      <c r="AH187" s="51">
        <f t="shared" si="770"/>
        <v>0</v>
      </c>
      <c r="AI187" s="51">
        <f t="shared" si="770"/>
        <v>0</v>
      </c>
      <c r="AJ187" s="51">
        <f t="shared" si="770"/>
        <v>0</v>
      </c>
      <c r="AK187" s="51">
        <f t="shared" si="770"/>
        <v>0</v>
      </c>
      <c r="AL187" s="51">
        <f t="shared" si="770"/>
        <v>0</v>
      </c>
      <c r="AM187" s="51">
        <f t="shared" si="770"/>
        <v>0</v>
      </c>
      <c r="AN187" s="51">
        <f t="shared" si="770"/>
        <v>0</v>
      </c>
      <c r="AO187" s="51">
        <f t="shared" si="770"/>
        <v>0</v>
      </c>
      <c r="AP187" s="51">
        <f t="shared" si="770"/>
        <v>0</v>
      </c>
      <c r="AQ187" s="51">
        <f t="shared" si="771"/>
        <v>0</v>
      </c>
      <c r="AR187" s="51">
        <f t="shared" si="771"/>
        <v>0</v>
      </c>
      <c r="AS187" s="51">
        <f t="shared" si="771"/>
        <v>0</v>
      </c>
      <c r="AT187" s="51">
        <f t="shared" si="771"/>
        <v>0</v>
      </c>
      <c r="AU187" s="51">
        <f t="shared" si="771"/>
        <v>0</v>
      </c>
      <c r="AV187" s="51">
        <f t="shared" si="771"/>
        <v>0</v>
      </c>
      <c r="AW187" s="51">
        <f t="shared" si="771"/>
        <v>0</v>
      </c>
      <c r="AX187" s="51">
        <f t="shared" si="771"/>
        <v>0</v>
      </c>
      <c r="AY187" s="51">
        <f t="shared" si="771"/>
        <v>0</v>
      </c>
      <c r="AZ187" s="51">
        <f t="shared" si="771"/>
        <v>0</v>
      </c>
      <c r="BA187" s="51">
        <f t="shared" si="772"/>
        <v>0</v>
      </c>
      <c r="BB187" s="51">
        <f t="shared" si="772"/>
        <v>0</v>
      </c>
      <c r="BC187" s="51">
        <f t="shared" si="772"/>
        <v>0</v>
      </c>
      <c r="BD187" s="51">
        <f t="shared" si="772"/>
        <v>0</v>
      </c>
      <c r="BE187" s="51">
        <f t="shared" si="772"/>
        <v>0</v>
      </c>
      <c r="BF187" s="51">
        <f t="shared" si="772"/>
        <v>0</v>
      </c>
      <c r="BG187" s="51">
        <f t="shared" si="772"/>
        <v>0</v>
      </c>
      <c r="BH187" s="51">
        <f t="shared" si="772"/>
        <v>0</v>
      </c>
      <c r="BI187" s="51">
        <f t="shared" si="772"/>
        <v>0</v>
      </c>
      <c r="BJ187" s="51">
        <f t="shared" si="772"/>
        <v>0</v>
      </c>
      <c r="BK187" s="51">
        <f t="shared" si="773"/>
        <v>0</v>
      </c>
      <c r="BL187" s="51">
        <f t="shared" si="773"/>
        <v>0</v>
      </c>
      <c r="BM187" s="51">
        <f t="shared" si="773"/>
        <v>0</v>
      </c>
      <c r="BN187" s="51">
        <f t="shared" si="773"/>
        <v>0</v>
      </c>
      <c r="BO187" s="51">
        <f t="shared" si="773"/>
        <v>0</v>
      </c>
      <c r="BP187" s="51">
        <f t="shared" si="773"/>
        <v>0</v>
      </c>
      <c r="BQ187" s="51">
        <f t="shared" si="773"/>
        <v>0</v>
      </c>
      <c r="BR187" s="51">
        <f t="shared" si="773"/>
        <v>0</v>
      </c>
      <c r="BS187" s="51">
        <f t="shared" si="773"/>
        <v>0</v>
      </c>
      <c r="BT187" s="51">
        <f t="shared" si="773"/>
        <v>0</v>
      </c>
      <c r="BU187" s="51">
        <f t="shared" si="774"/>
        <v>0</v>
      </c>
      <c r="BV187" s="51">
        <f t="shared" si="774"/>
        <v>0</v>
      </c>
      <c r="BW187" s="51">
        <f t="shared" si="774"/>
        <v>0</v>
      </c>
      <c r="BX187" s="51">
        <f t="shared" si="774"/>
        <v>0</v>
      </c>
      <c r="BY187" s="51">
        <f t="shared" si="774"/>
        <v>0</v>
      </c>
      <c r="BZ187" s="51">
        <f t="shared" si="774"/>
        <v>0</v>
      </c>
      <c r="CA187" s="51">
        <f t="shared" si="774"/>
        <v>0</v>
      </c>
      <c r="CB187" s="51">
        <f t="shared" si="774"/>
        <v>0</v>
      </c>
      <c r="CC187" s="51">
        <f t="shared" si="774"/>
        <v>0</v>
      </c>
      <c r="CD187" s="51">
        <f t="shared" si="774"/>
        <v>0</v>
      </c>
      <c r="CE187" s="51">
        <f t="shared" si="775"/>
        <v>0</v>
      </c>
      <c r="CF187" s="51">
        <f t="shared" si="775"/>
        <v>0</v>
      </c>
      <c r="CG187" s="51">
        <f t="shared" si="775"/>
        <v>0</v>
      </c>
      <c r="CH187" s="51">
        <f t="shared" si="775"/>
        <v>0</v>
      </c>
      <c r="CI187" s="51">
        <f t="shared" si="775"/>
        <v>0</v>
      </c>
      <c r="CJ187" s="51">
        <f t="shared" si="775"/>
        <v>0</v>
      </c>
      <c r="CK187" s="51">
        <f t="shared" si="775"/>
        <v>0</v>
      </c>
      <c r="CL187" s="51">
        <f t="shared" si="775"/>
        <v>0</v>
      </c>
      <c r="CM187" s="51">
        <f t="shared" si="775"/>
        <v>0</v>
      </c>
      <c r="CN187" s="51">
        <f t="shared" si="775"/>
        <v>0</v>
      </c>
      <c r="CO187" s="51">
        <f t="shared" si="776"/>
        <v>0</v>
      </c>
      <c r="CP187" s="51">
        <f t="shared" si="776"/>
        <v>0</v>
      </c>
      <c r="CQ187" s="51">
        <f t="shared" si="776"/>
        <v>0</v>
      </c>
      <c r="CR187" s="51">
        <f t="shared" si="776"/>
        <v>0</v>
      </c>
      <c r="CS187" s="51">
        <f t="shared" si="776"/>
        <v>0</v>
      </c>
      <c r="CT187" s="51">
        <f t="shared" si="776"/>
        <v>0</v>
      </c>
      <c r="CU187" s="51">
        <f t="shared" si="776"/>
        <v>0</v>
      </c>
      <c r="CV187" s="51">
        <f t="shared" si="776"/>
        <v>0</v>
      </c>
      <c r="CW187" s="51">
        <f t="shared" si="776"/>
        <v>0</v>
      </c>
      <c r="CX187" s="51">
        <f t="shared" si="776"/>
        <v>0</v>
      </c>
      <c r="CY187" s="51">
        <f t="shared" si="777"/>
        <v>0</v>
      </c>
      <c r="CZ187" s="51">
        <f t="shared" si="777"/>
        <v>0</v>
      </c>
      <c r="DA187" s="51">
        <f t="shared" si="777"/>
        <v>0</v>
      </c>
      <c r="DB187" s="51">
        <f t="shared" si="777"/>
        <v>0</v>
      </c>
      <c r="DC187" s="51">
        <f t="shared" si="777"/>
        <v>0</v>
      </c>
      <c r="DD187" s="51">
        <f t="shared" si="777"/>
        <v>0</v>
      </c>
      <c r="DE187" s="51">
        <f t="shared" si="777"/>
        <v>0</v>
      </c>
      <c r="DF187" s="51">
        <f t="shared" si="777"/>
        <v>0</v>
      </c>
      <c r="DG187" s="51">
        <f t="shared" si="777"/>
        <v>0</v>
      </c>
      <c r="DH187" s="51">
        <f t="shared" si="777"/>
        <v>0</v>
      </c>
      <c r="DI187" s="51">
        <f t="shared" si="778"/>
        <v>0</v>
      </c>
      <c r="DJ187" s="51">
        <f t="shared" si="778"/>
        <v>0</v>
      </c>
      <c r="DK187" s="51">
        <f t="shared" si="778"/>
        <v>0</v>
      </c>
      <c r="DL187" s="51">
        <f t="shared" si="778"/>
        <v>0</v>
      </c>
      <c r="DM187" s="51">
        <f t="shared" si="778"/>
        <v>0</v>
      </c>
      <c r="DN187" s="51">
        <f t="shared" si="778"/>
        <v>0</v>
      </c>
      <c r="DO187" s="51">
        <f t="shared" si="778"/>
        <v>0</v>
      </c>
      <c r="DP187" s="51">
        <f t="shared" si="778"/>
        <v>0</v>
      </c>
      <c r="DQ187" s="51">
        <f t="shared" si="778"/>
        <v>0</v>
      </c>
      <c r="DR187" s="51">
        <f t="shared" si="778"/>
        <v>0</v>
      </c>
      <c r="DS187" s="51">
        <f t="shared" si="779"/>
        <v>0</v>
      </c>
      <c r="DT187" s="51">
        <f t="shared" si="779"/>
        <v>0</v>
      </c>
      <c r="DU187" s="51">
        <f t="shared" si="779"/>
        <v>0</v>
      </c>
      <c r="DV187" s="51">
        <f t="shared" si="779"/>
        <v>0</v>
      </c>
      <c r="DW187" s="51">
        <f t="shared" si="779"/>
        <v>0</v>
      </c>
      <c r="DX187" s="51">
        <f t="shared" si="779"/>
        <v>0</v>
      </c>
      <c r="DY187" s="51">
        <f t="shared" si="779"/>
        <v>0</v>
      </c>
      <c r="DZ187" s="51">
        <f t="shared" si="779"/>
        <v>0</v>
      </c>
      <c r="EA187" s="51">
        <f t="shared" si="779"/>
        <v>0</v>
      </c>
      <c r="EB187" s="51">
        <f t="shared" si="779"/>
        <v>0</v>
      </c>
      <c r="EC187" s="51">
        <f t="shared" si="780"/>
        <v>0</v>
      </c>
      <c r="ED187" s="51">
        <f t="shared" si="780"/>
        <v>0</v>
      </c>
      <c r="EE187" s="51">
        <f t="shared" si="780"/>
        <v>0</v>
      </c>
      <c r="EF187" s="51">
        <f t="shared" si="780"/>
        <v>0</v>
      </c>
      <c r="EG187" s="51">
        <f t="shared" si="780"/>
        <v>0</v>
      </c>
      <c r="EH187" s="51">
        <f t="shared" si="780"/>
        <v>0</v>
      </c>
      <c r="EI187" s="51">
        <f t="shared" si="780"/>
        <v>0</v>
      </c>
      <c r="EJ187" s="51">
        <f t="shared" si="780"/>
        <v>0</v>
      </c>
      <c r="EK187" s="51">
        <f t="shared" si="780"/>
        <v>0</v>
      </c>
      <c r="EL187" s="51">
        <f t="shared" si="780"/>
        <v>0</v>
      </c>
      <c r="EM187" s="51">
        <f t="shared" si="781"/>
        <v>0</v>
      </c>
      <c r="EN187" s="51">
        <f t="shared" si="781"/>
        <v>0</v>
      </c>
      <c r="EO187" s="51">
        <f t="shared" si="781"/>
        <v>0</v>
      </c>
      <c r="EP187" s="51">
        <f t="shared" si="781"/>
        <v>0</v>
      </c>
      <c r="EQ187" s="51">
        <f t="shared" si="781"/>
        <v>0</v>
      </c>
      <c r="ER187" s="51">
        <f t="shared" si="781"/>
        <v>0</v>
      </c>
      <c r="ES187" s="51">
        <f t="shared" si="781"/>
        <v>0</v>
      </c>
      <c r="ET187" s="51">
        <f t="shared" si="781"/>
        <v>0</v>
      </c>
      <c r="EU187" s="51">
        <f t="shared" si="781"/>
        <v>0</v>
      </c>
      <c r="EV187" s="51">
        <f t="shared" si="781"/>
        <v>0</v>
      </c>
      <c r="EW187" s="51">
        <f t="shared" si="782"/>
        <v>0</v>
      </c>
      <c r="EX187" s="51">
        <f t="shared" si="782"/>
        <v>0</v>
      </c>
      <c r="EY187" s="51">
        <f t="shared" si="782"/>
        <v>0</v>
      </c>
      <c r="EZ187" s="51">
        <f t="shared" si="782"/>
        <v>0</v>
      </c>
      <c r="FA187" s="51">
        <f t="shared" si="782"/>
        <v>0</v>
      </c>
      <c r="FB187" s="51">
        <f t="shared" si="782"/>
        <v>0</v>
      </c>
      <c r="FC187" s="51">
        <f t="shared" si="782"/>
        <v>0</v>
      </c>
      <c r="FD187" s="51">
        <f t="shared" si="782"/>
        <v>0</v>
      </c>
      <c r="FE187" s="51">
        <f t="shared" si="782"/>
        <v>0</v>
      </c>
      <c r="FF187" s="51">
        <f t="shared" si="782"/>
        <v>0</v>
      </c>
      <c r="FG187" s="51">
        <f t="shared" si="783"/>
        <v>0</v>
      </c>
      <c r="FH187" s="51">
        <f t="shared" si="783"/>
        <v>0</v>
      </c>
      <c r="FI187" s="51">
        <f t="shared" si="783"/>
        <v>0</v>
      </c>
      <c r="FJ187" s="51">
        <f t="shared" si="783"/>
        <v>0</v>
      </c>
      <c r="FK187" s="51">
        <f t="shared" si="783"/>
        <v>0</v>
      </c>
      <c r="FL187" s="51">
        <f t="shared" si="783"/>
        <v>0</v>
      </c>
      <c r="FM187" s="51">
        <f t="shared" si="783"/>
        <v>0</v>
      </c>
      <c r="FN187" s="51">
        <f t="shared" si="783"/>
        <v>0</v>
      </c>
      <c r="FO187" s="51">
        <f t="shared" si="783"/>
        <v>0</v>
      </c>
      <c r="FP187" s="51">
        <f t="shared" si="783"/>
        <v>0</v>
      </c>
      <c r="FQ187" s="51">
        <f t="shared" si="784"/>
        <v>0</v>
      </c>
      <c r="FR187" s="51">
        <f t="shared" si="784"/>
        <v>0</v>
      </c>
      <c r="FS187" s="51">
        <f t="shared" si="784"/>
        <v>0</v>
      </c>
      <c r="FT187" s="51">
        <f t="shared" si="784"/>
        <v>0</v>
      </c>
      <c r="FU187" s="51">
        <f t="shared" si="784"/>
        <v>0</v>
      </c>
      <c r="FV187" s="51">
        <f t="shared" si="784"/>
        <v>0</v>
      </c>
      <c r="FW187" s="51">
        <f t="shared" si="784"/>
        <v>0</v>
      </c>
      <c r="FX187" s="51">
        <f t="shared" si="784"/>
        <v>0</v>
      </c>
      <c r="FY187" s="51">
        <f t="shared" si="784"/>
        <v>0</v>
      </c>
      <c r="FZ187" s="51">
        <f t="shared" si="784"/>
        <v>0</v>
      </c>
      <c r="GA187" s="51">
        <f t="shared" si="785"/>
        <v>0</v>
      </c>
      <c r="GB187" s="51">
        <f t="shared" si="785"/>
        <v>0</v>
      </c>
      <c r="GC187" s="51">
        <f t="shared" si="785"/>
        <v>0</v>
      </c>
      <c r="GD187" s="51">
        <f t="shared" si="785"/>
        <v>0</v>
      </c>
      <c r="GE187" s="51">
        <f t="shared" si="785"/>
        <v>0</v>
      </c>
      <c r="GF187" s="51">
        <f t="shared" si="785"/>
        <v>0</v>
      </c>
      <c r="GG187" s="51">
        <f t="shared" si="785"/>
        <v>0</v>
      </c>
      <c r="GH187" s="51">
        <f t="shared" si="785"/>
        <v>0</v>
      </c>
      <c r="GI187" s="51">
        <f t="shared" si="785"/>
        <v>0</v>
      </c>
      <c r="GJ187" s="51">
        <f t="shared" si="785"/>
        <v>0</v>
      </c>
      <c r="GK187" s="51">
        <f t="shared" si="786"/>
        <v>0</v>
      </c>
      <c r="GL187" s="51">
        <f t="shared" si="786"/>
        <v>0</v>
      </c>
      <c r="GM187" s="51">
        <f t="shared" si="786"/>
        <v>0</v>
      </c>
      <c r="GN187" s="51">
        <f t="shared" si="786"/>
        <v>1.4372901692793086E-5</v>
      </c>
      <c r="GO187" s="51">
        <f t="shared" si="786"/>
        <v>2.7857067307628778E-5</v>
      </c>
      <c r="GP187" s="51">
        <f t="shared" si="786"/>
        <v>4.1075027703360157E-5</v>
      </c>
      <c r="GQ187" s="51">
        <f t="shared" si="786"/>
        <v>5.9699549011322866E-5</v>
      </c>
      <c r="GR187" s="51">
        <f t="shared" si="786"/>
        <v>8.7540741517313391E-5</v>
      </c>
      <c r="GS187" s="51">
        <f t="shared" si="786"/>
        <v>1.2837388479443857E-4</v>
      </c>
      <c r="GT187" s="51">
        <f t="shared" si="786"/>
        <v>1.8776725283595457E-4</v>
      </c>
      <c r="GU187" s="51">
        <f t="shared" si="787"/>
        <v>2.7490993918839258E-4</v>
      </c>
      <c r="GV187" s="51">
        <f t="shared" si="787"/>
        <v>4.0443968208431289E-4</v>
      </c>
      <c r="GW187" s="51">
        <f t="shared" si="787"/>
        <v>5.9827068957529241E-4</v>
      </c>
      <c r="GX187" s="51">
        <f t="shared" si="787"/>
        <v>8.8742146466493359E-4</v>
      </c>
      <c r="GY187" s="51">
        <f t="shared" si="787"/>
        <v>1.3138426304416823E-3</v>
      </c>
      <c r="GZ187" s="51">
        <f t="shared" si="787"/>
        <v>1.9322447552118155E-3</v>
      </c>
      <c r="HA187" s="51">
        <f t="shared" si="787"/>
        <v>2.9578823769679957E-3</v>
      </c>
      <c r="HB187" s="51">
        <f t="shared" si="787"/>
        <v>4.3725776573519236E-3</v>
      </c>
      <c r="HC187" s="51">
        <f t="shared" si="787"/>
        <v>5.6037913669719245E-3</v>
      </c>
      <c r="HD187" s="51">
        <f t="shared" si="787"/>
        <v>6.0067150249743864E-3</v>
      </c>
      <c r="HE187" s="51">
        <f t="shared" si="788"/>
        <v>5.0334268353983951E-3</v>
      </c>
      <c r="HF187" s="51">
        <f t="shared" si="788"/>
        <v>2.648818732339102E-3</v>
      </c>
      <c r="HG187" s="51">
        <f t="shared" si="788"/>
        <v>7.6072713075802073E-4</v>
      </c>
      <c r="HH187" s="51">
        <f t="shared" si="788"/>
        <v>0</v>
      </c>
      <c r="HI187" s="51">
        <f t="shared" si="788"/>
        <v>0</v>
      </c>
      <c r="HJ187" s="51">
        <f t="shared" si="788"/>
        <v>0</v>
      </c>
      <c r="HK187" s="51">
        <f t="shared" si="788"/>
        <v>0</v>
      </c>
      <c r="HL187" s="51">
        <f t="shared" si="788"/>
        <v>0</v>
      </c>
      <c r="HM187" s="51">
        <f t="shared" si="788"/>
        <v>0</v>
      </c>
      <c r="HN187" s="51">
        <f t="shared" si="788"/>
        <v>0</v>
      </c>
      <c r="HO187" s="51">
        <f t="shared" si="788"/>
        <v>0</v>
      </c>
      <c r="HP187" s="51">
        <f t="shared" si="788"/>
        <v>0</v>
      </c>
      <c r="HR187" s="46">
        <v>184</v>
      </c>
      <c r="HS187" s="49">
        <f t="shared" si="566"/>
        <v>920</v>
      </c>
      <c r="HT187" s="52" t="str">
        <f t="shared" si="567"/>
        <v/>
      </c>
      <c r="HU187" s="63">
        <f t="shared" si="568"/>
        <v>0</v>
      </c>
      <c r="HV187" s="50">
        <f t="shared" si="731"/>
        <v>0</v>
      </c>
      <c r="HW187" s="50" t="str">
        <f t="shared" si="689"/>
        <v>15:20</v>
      </c>
      <c r="HX187" s="50">
        <v>0</v>
      </c>
      <c r="HY187" s="62">
        <f>HY186+HX187*Escenario1!$D$15*0.06</f>
        <v>468.72665229745769</v>
      </c>
      <c r="HZ187" s="50">
        <f t="shared" si="569"/>
        <v>0</v>
      </c>
      <c r="IA187" s="64">
        <f>IA186+HZ187*Escenario1!$D$15*0.06</f>
        <v>258.16395932323189</v>
      </c>
      <c r="IB187" s="54"/>
      <c r="IC187" s="47">
        <v>185</v>
      </c>
      <c r="ID187" s="48">
        <f t="shared" si="690"/>
        <v>0</v>
      </c>
      <c r="IE187" s="48">
        <f t="shared" si="789"/>
        <v>0</v>
      </c>
      <c r="IF187" s="48">
        <f t="shared" si="789"/>
        <v>0</v>
      </c>
      <c r="IG187" s="48">
        <f t="shared" si="789"/>
        <v>0</v>
      </c>
      <c r="IH187" s="48">
        <f t="shared" si="789"/>
        <v>0</v>
      </c>
      <c r="II187" s="48">
        <f t="shared" si="789"/>
        <v>0</v>
      </c>
      <c r="IJ187" s="48">
        <f t="shared" si="789"/>
        <v>0</v>
      </c>
      <c r="IK187" s="48">
        <f t="shared" si="789"/>
        <v>0</v>
      </c>
      <c r="IL187" s="48">
        <f t="shared" si="789"/>
        <v>0</v>
      </c>
      <c r="IM187" s="48">
        <f t="shared" si="789"/>
        <v>0</v>
      </c>
      <c r="IN187" s="48">
        <f t="shared" si="789"/>
        <v>0</v>
      </c>
      <c r="IO187" s="48">
        <f t="shared" si="790"/>
        <v>0</v>
      </c>
      <c r="IP187" s="48">
        <f t="shared" si="790"/>
        <v>0</v>
      </c>
      <c r="IQ187" s="48">
        <f t="shared" si="790"/>
        <v>0</v>
      </c>
      <c r="IR187" s="48">
        <f t="shared" si="790"/>
        <v>0</v>
      </c>
      <c r="IS187" s="48">
        <f t="shared" si="790"/>
        <v>0</v>
      </c>
      <c r="IT187" s="48">
        <f t="shared" si="790"/>
        <v>0</v>
      </c>
      <c r="IU187" s="48">
        <f t="shared" si="790"/>
        <v>0</v>
      </c>
      <c r="IV187" s="48">
        <f t="shared" si="790"/>
        <v>0</v>
      </c>
      <c r="IW187" s="48">
        <f t="shared" si="790"/>
        <v>0</v>
      </c>
      <c r="IX187" s="48">
        <f t="shared" si="790"/>
        <v>0</v>
      </c>
      <c r="IY187" s="48">
        <f t="shared" si="791"/>
        <v>0</v>
      </c>
      <c r="IZ187" s="48">
        <f t="shared" si="791"/>
        <v>0</v>
      </c>
      <c r="JA187" s="48">
        <f t="shared" si="791"/>
        <v>0</v>
      </c>
      <c r="JB187" s="48">
        <f t="shared" si="791"/>
        <v>0</v>
      </c>
      <c r="JC187" s="48">
        <f t="shared" si="791"/>
        <v>0</v>
      </c>
      <c r="JD187" s="48">
        <f t="shared" si="791"/>
        <v>0</v>
      </c>
      <c r="JE187" s="48">
        <f t="shared" si="791"/>
        <v>0</v>
      </c>
      <c r="JF187" s="48">
        <f t="shared" si="791"/>
        <v>0</v>
      </c>
      <c r="JG187" s="48">
        <f t="shared" si="791"/>
        <v>0</v>
      </c>
      <c r="JH187" s="48">
        <f t="shared" si="791"/>
        <v>0</v>
      </c>
      <c r="JI187" s="48">
        <f t="shared" si="792"/>
        <v>0</v>
      </c>
      <c r="JJ187" s="48">
        <f t="shared" si="792"/>
        <v>0</v>
      </c>
      <c r="JK187" s="48">
        <f t="shared" si="792"/>
        <v>0</v>
      </c>
      <c r="JL187" s="48">
        <f t="shared" si="792"/>
        <v>0</v>
      </c>
      <c r="JM187" s="48">
        <f t="shared" si="792"/>
        <v>0</v>
      </c>
      <c r="JN187" s="48">
        <f t="shared" si="792"/>
        <v>0</v>
      </c>
      <c r="JO187" s="48">
        <f t="shared" si="792"/>
        <v>0</v>
      </c>
      <c r="JP187" s="48">
        <f t="shared" si="792"/>
        <v>0</v>
      </c>
      <c r="JQ187" s="48">
        <f t="shared" si="792"/>
        <v>0</v>
      </c>
      <c r="JR187" s="48">
        <f t="shared" si="792"/>
        <v>0</v>
      </c>
      <c r="JS187" s="48">
        <f t="shared" si="793"/>
        <v>0</v>
      </c>
      <c r="JT187" s="48">
        <f t="shared" si="793"/>
        <v>0</v>
      </c>
      <c r="JU187" s="48">
        <f t="shared" si="793"/>
        <v>0</v>
      </c>
      <c r="JV187" s="48">
        <f t="shared" si="793"/>
        <v>0</v>
      </c>
      <c r="JW187" s="48">
        <f t="shared" si="793"/>
        <v>0</v>
      </c>
      <c r="JX187" s="48">
        <f t="shared" si="793"/>
        <v>0</v>
      </c>
      <c r="JY187" s="48">
        <f t="shared" si="793"/>
        <v>0</v>
      </c>
      <c r="JZ187" s="48">
        <f t="shared" si="793"/>
        <v>0</v>
      </c>
      <c r="KA187" s="48">
        <f t="shared" si="793"/>
        <v>0</v>
      </c>
      <c r="KB187" s="48">
        <f t="shared" si="793"/>
        <v>0</v>
      </c>
      <c r="KC187" s="48">
        <f t="shared" si="794"/>
        <v>0</v>
      </c>
      <c r="KD187" s="48">
        <f t="shared" si="794"/>
        <v>0</v>
      </c>
      <c r="KE187" s="48">
        <f t="shared" si="794"/>
        <v>0</v>
      </c>
      <c r="KF187" s="48">
        <f t="shared" si="794"/>
        <v>0</v>
      </c>
      <c r="KG187" s="48">
        <f t="shared" si="794"/>
        <v>0</v>
      </c>
      <c r="KH187" s="48">
        <f t="shared" si="794"/>
        <v>0</v>
      </c>
      <c r="KI187" s="48">
        <f t="shared" si="794"/>
        <v>0</v>
      </c>
      <c r="KJ187" s="48">
        <f t="shared" si="794"/>
        <v>0</v>
      </c>
      <c r="KK187" s="48">
        <f t="shared" si="794"/>
        <v>0</v>
      </c>
      <c r="KL187" s="48">
        <f t="shared" si="794"/>
        <v>0</v>
      </c>
      <c r="KM187" s="48">
        <f t="shared" si="795"/>
        <v>0</v>
      </c>
      <c r="KN187" s="48">
        <f t="shared" si="795"/>
        <v>0</v>
      </c>
      <c r="KO187" s="48">
        <f t="shared" si="795"/>
        <v>0</v>
      </c>
      <c r="KP187" s="48">
        <f t="shared" si="795"/>
        <v>0</v>
      </c>
      <c r="KQ187" s="48">
        <f t="shared" si="795"/>
        <v>0</v>
      </c>
      <c r="KR187" s="48">
        <f t="shared" si="795"/>
        <v>0</v>
      </c>
      <c r="KS187" s="48">
        <f t="shared" si="795"/>
        <v>0</v>
      </c>
      <c r="KT187" s="48">
        <f t="shared" si="795"/>
        <v>0</v>
      </c>
      <c r="KU187" s="48">
        <f t="shared" si="795"/>
        <v>0</v>
      </c>
      <c r="KV187" s="48">
        <f t="shared" si="795"/>
        <v>0</v>
      </c>
      <c r="KW187" s="48">
        <f t="shared" si="796"/>
        <v>0</v>
      </c>
      <c r="KX187" s="48">
        <f t="shared" si="796"/>
        <v>0</v>
      </c>
      <c r="KY187" s="48">
        <f t="shared" si="796"/>
        <v>0</v>
      </c>
      <c r="KZ187" s="48">
        <f t="shared" si="796"/>
        <v>0</v>
      </c>
      <c r="LA187" s="48">
        <f t="shared" si="796"/>
        <v>0</v>
      </c>
      <c r="LB187" s="48">
        <f t="shared" si="796"/>
        <v>0</v>
      </c>
      <c r="LC187" s="48">
        <f t="shared" si="796"/>
        <v>0</v>
      </c>
      <c r="LD187" s="48">
        <f t="shared" si="796"/>
        <v>0</v>
      </c>
      <c r="LE187" s="48">
        <f t="shared" si="796"/>
        <v>0</v>
      </c>
      <c r="LF187" s="48">
        <f t="shared" si="796"/>
        <v>0</v>
      </c>
      <c r="LG187" s="48">
        <f t="shared" si="797"/>
        <v>0</v>
      </c>
      <c r="LH187" s="48">
        <f t="shared" si="797"/>
        <v>0</v>
      </c>
      <c r="LI187" s="48">
        <f t="shared" si="797"/>
        <v>0</v>
      </c>
      <c r="LJ187" s="48">
        <f t="shared" si="797"/>
        <v>0</v>
      </c>
      <c r="LK187" s="48">
        <f t="shared" si="797"/>
        <v>0</v>
      </c>
      <c r="LL187" s="48">
        <f t="shared" si="797"/>
        <v>0</v>
      </c>
      <c r="LM187" s="48">
        <f t="shared" si="797"/>
        <v>0</v>
      </c>
      <c r="LN187" s="48">
        <f t="shared" si="797"/>
        <v>0</v>
      </c>
      <c r="LO187" s="48">
        <f t="shared" si="797"/>
        <v>0</v>
      </c>
      <c r="LP187" s="48">
        <f t="shared" si="797"/>
        <v>0</v>
      </c>
      <c r="LQ187" s="48">
        <f t="shared" si="798"/>
        <v>0</v>
      </c>
      <c r="LR187" s="48">
        <f t="shared" si="798"/>
        <v>0</v>
      </c>
      <c r="LS187" s="48">
        <f t="shared" si="798"/>
        <v>0</v>
      </c>
      <c r="LT187" s="48">
        <f t="shared" si="798"/>
        <v>0</v>
      </c>
      <c r="LU187" s="48">
        <f t="shared" si="798"/>
        <v>0</v>
      </c>
      <c r="LV187" s="48">
        <f t="shared" si="798"/>
        <v>0</v>
      </c>
      <c r="LW187" s="48">
        <f t="shared" si="798"/>
        <v>0</v>
      </c>
      <c r="LX187" s="48">
        <f t="shared" si="798"/>
        <v>0</v>
      </c>
      <c r="LY187" s="48">
        <f t="shared" si="798"/>
        <v>0</v>
      </c>
      <c r="LZ187" s="48">
        <f t="shared" si="798"/>
        <v>0</v>
      </c>
      <c r="MA187" s="48">
        <f t="shared" si="799"/>
        <v>0</v>
      </c>
      <c r="MB187" s="48">
        <f t="shared" si="799"/>
        <v>0</v>
      </c>
      <c r="MC187" s="48">
        <f t="shared" si="799"/>
        <v>0</v>
      </c>
      <c r="MD187" s="48">
        <f t="shared" si="799"/>
        <v>0</v>
      </c>
      <c r="ME187" s="48">
        <f t="shared" si="799"/>
        <v>0</v>
      </c>
      <c r="MF187" s="48">
        <f t="shared" si="799"/>
        <v>0</v>
      </c>
      <c r="MG187" s="48">
        <f t="shared" si="799"/>
        <v>0</v>
      </c>
      <c r="MH187" s="48">
        <f t="shared" si="799"/>
        <v>0</v>
      </c>
      <c r="MI187" s="48">
        <f t="shared" si="799"/>
        <v>0</v>
      </c>
      <c r="MJ187" s="48">
        <f t="shared" si="799"/>
        <v>0</v>
      </c>
      <c r="MK187" s="48">
        <f t="shared" si="800"/>
        <v>0</v>
      </c>
      <c r="ML187" s="48">
        <f t="shared" si="800"/>
        <v>0</v>
      </c>
      <c r="MM187" s="48">
        <f t="shared" si="800"/>
        <v>0</v>
      </c>
      <c r="MN187" s="48">
        <f t="shared" si="800"/>
        <v>0</v>
      </c>
      <c r="MO187" s="48">
        <f t="shared" si="800"/>
        <v>0</v>
      </c>
      <c r="MP187" s="48">
        <f t="shared" si="800"/>
        <v>0</v>
      </c>
      <c r="MQ187" s="48">
        <f t="shared" si="800"/>
        <v>0</v>
      </c>
      <c r="MR187" s="48">
        <f t="shared" si="800"/>
        <v>0</v>
      </c>
      <c r="MS187" s="48">
        <f t="shared" si="800"/>
        <v>0</v>
      </c>
      <c r="MT187" s="48">
        <f t="shared" si="800"/>
        <v>0</v>
      </c>
      <c r="MU187" s="48">
        <f t="shared" si="801"/>
        <v>0</v>
      </c>
      <c r="MV187" s="48">
        <f t="shared" si="801"/>
        <v>0</v>
      </c>
      <c r="MW187" s="48">
        <f t="shared" si="801"/>
        <v>0</v>
      </c>
      <c r="MX187" s="48">
        <f t="shared" si="801"/>
        <v>0</v>
      </c>
      <c r="MY187" s="48">
        <f t="shared" si="801"/>
        <v>0</v>
      </c>
      <c r="MZ187" s="48">
        <f t="shared" si="801"/>
        <v>0</v>
      </c>
      <c r="NA187" s="48">
        <f t="shared" si="801"/>
        <v>0</v>
      </c>
      <c r="NB187" s="48">
        <f t="shared" si="801"/>
        <v>0</v>
      </c>
      <c r="NC187" s="48">
        <f t="shared" si="801"/>
        <v>0</v>
      </c>
      <c r="ND187" s="48">
        <f t="shared" si="801"/>
        <v>0</v>
      </c>
      <c r="NE187" s="48">
        <f t="shared" si="802"/>
        <v>0</v>
      </c>
      <c r="NF187" s="48">
        <f t="shared" si="802"/>
        <v>0</v>
      </c>
      <c r="NG187" s="48">
        <f t="shared" si="802"/>
        <v>0</v>
      </c>
      <c r="NH187" s="48">
        <f t="shared" si="802"/>
        <v>0</v>
      </c>
      <c r="NI187" s="48">
        <f t="shared" si="802"/>
        <v>0</v>
      </c>
      <c r="NJ187" s="48">
        <f t="shared" si="802"/>
        <v>0</v>
      </c>
      <c r="NK187" s="48">
        <f t="shared" si="802"/>
        <v>0</v>
      </c>
      <c r="NL187" s="48">
        <f t="shared" si="802"/>
        <v>0</v>
      </c>
      <c r="NM187" s="48">
        <f t="shared" si="802"/>
        <v>0</v>
      </c>
      <c r="NN187" s="48">
        <f t="shared" si="802"/>
        <v>0</v>
      </c>
      <c r="NO187" s="48">
        <f t="shared" si="803"/>
        <v>0</v>
      </c>
      <c r="NP187" s="48">
        <f t="shared" si="803"/>
        <v>0</v>
      </c>
      <c r="NQ187" s="48">
        <f t="shared" si="803"/>
        <v>0</v>
      </c>
      <c r="NR187" s="48">
        <f t="shared" si="803"/>
        <v>0</v>
      </c>
      <c r="NS187" s="48">
        <f t="shared" si="803"/>
        <v>0</v>
      </c>
      <c r="NT187" s="48">
        <f t="shared" si="803"/>
        <v>0</v>
      </c>
      <c r="NU187" s="48">
        <f t="shared" si="803"/>
        <v>0</v>
      </c>
      <c r="NV187" s="48">
        <f t="shared" si="803"/>
        <v>0</v>
      </c>
      <c r="NW187" s="48">
        <f t="shared" si="803"/>
        <v>0</v>
      </c>
      <c r="NX187" s="48">
        <f t="shared" si="803"/>
        <v>0</v>
      </c>
      <c r="NY187" s="48">
        <f t="shared" si="804"/>
        <v>0</v>
      </c>
      <c r="NZ187" s="48">
        <f t="shared" si="804"/>
        <v>0</v>
      </c>
      <c r="OA187" s="48">
        <f t="shared" si="804"/>
        <v>0</v>
      </c>
      <c r="OB187" s="48">
        <f t="shared" si="804"/>
        <v>0</v>
      </c>
      <c r="OC187" s="48">
        <f t="shared" si="804"/>
        <v>0</v>
      </c>
      <c r="OD187" s="48">
        <f t="shared" si="804"/>
        <v>0</v>
      </c>
      <c r="OE187" s="48">
        <f t="shared" si="804"/>
        <v>0</v>
      </c>
      <c r="OF187" s="48">
        <f t="shared" si="804"/>
        <v>0</v>
      </c>
      <c r="OG187" s="48">
        <f t="shared" si="804"/>
        <v>0</v>
      </c>
      <c r="OH187" s="48">
        <f t="shared" si="804"/>
        <v>0</v>
      </c>
      <c r="OI187" s="48">
        <f t="shared" si="805"/>
        <v>0</v>
      </c>
      <c r="OJ187" s="48">
        <f t="shared" si="805"/>
        <v>0</v>
      </c>
      <c r="OK187" s="48">
        <f t="shared" si="805"/>
        <v>0</v>
      </c>
      <c r="OL187" s="48">
        <f t="shared" si="805"/>
        <v>0</v>
      </c>
      <c r="OM187" s="48">
        <f t="shared" si="805"/>
        <v>0</v>
      </c>
      <c r="ON187" s="48">
        <f t="shared" si="805"/>
        <v>0</v>
      </c>
      <c r="OO187" s="48">
        <f t="shared" si="805"/>
        <v>0</v>
      </c>
      <c r="OP187" s="48">
        <f t="shared" si="805"/>
        <v>0</v>
      </c>
      <c r="OQ187" s="48">
        <f t="shared" si="805"/>
        <v>0</v>
      </c>
      <c r="OR187" s="48">
        <f t="shared" si="805"/>
        <v>0</v>
      </c>
      <c r="OS187" s="48">
        <f t="shared" si="806"/>
        <v>0</v>
      </c>
      <c r="OT187" s="48">
        <f t="shared" si="806"/>
        <v>0</v>
      </c>
      <c r="OU187" s="48">
        <f t="shared" si="806"/>
        <v>0</v>
      </c>
      <c r="OV187" s="48">
        <f t="shared" si="806"/>
        <v>0</v>
      </c>
      <c r="OW187" s="48">
        <f t="shared" si="806"/>
        <v>4.4751983576649488E-5</v>
      </c>
      <c r="OX187" s="48">
        <f t="shared" si="806"/>
        <v>1.1151658490373781E-4</v>
      </c>
      <c r="OY187" s="48">
        <f t="shared" si="806"/>
        <v>2.5595687974807398E-4</v>
      </c>
      <c r="OZ187" s="48">
        <f t="shared" si="806"/>
        <v>5.8604981628922268E-4</v>
      </c>
      <c r="PA187" s="48">
        <f t="shared" si="806"/>
        <v>1.3658629589843377E-3</v>
      </c>
      <c r="PB187" s="48">
        <f t="shared" si="806"/>
        <v>3.2093238342923826E-3</v>
      </c>
      <c r="PC187" s="48">
        <f t="shared" si="807"/>
        <v>7.8504339864859992E-3</v>
      </c>
      <c r="PD187" s="48">
        <f t="shared" si="807"/>
        <v>1.2976985830460603E-2</v>
      </c>
      <c r="PE187" s="48">
        <f t="shared" si="807"/>
        <v>6.7154609757989992E-3</v>
      </c>
      <c r="PF187" s="48">
        <f t="shared" si="807"/>
        <v>0</v>
      </c>
      <c r="PG187" s="48">
        <f t="shared" si="807"/>
        <v>0</v>
      </c>
      <c r="PH187" s="48">
        <f t="shared" si="807"/>
        <v>0</v>
      </c>
      <c r="PI187" s="48">
        <f t="shared" si="807"/>
        <v>0</v>
      </c>
      <c r="PJ187" s="48">
        <f t="shared" si="807"/>
        <v>0</v>
      </c>
      <c r="PK187" s="48">
        <f t="shared" si="807"/>
        <v>0</v>
      </c>
      <c r="PL187" s="48">
        <f t="shared" si="807"/>
        <v>0</v>
      </c>
      <c r="PM187" s="48">
        <f t="shared" si="807"/>
        <v>0</v>
      </c>
      <c r="PN187" s="48">
        <f t="shared" si="807"/>
        <v>0</v>
      </c>
    </row>
    <row r="188" spans="1:430" x14ac:dyDescent="0.3">
      <c r="A188" s="67">
        <f>A187+Escenario1!$D$15</f>
        <v>310</v>
      </c>
      <c r="B188" s="20">
        <f>IF(HX65&lt;0,0,Escenario1!HX65)</f>
        <v>0</v>
      </c>
      <c r="C188" s="20">
        <f t="shared" si="558"/>
        <v>0</v>
      </c>
      <c r="D188" s="20">
        <f t="shared" si="552"/>
        <v>0</v>
      </c>
      <c r="E188" s="20">
        <f>ROUND(IF($A188=0,0,$D188+E187-IF($A187=0,0,L187*($A188-$A187)*0.06)),4)</f>
        <v>0</v>
      </c>
      <c r="F188" s="11" cm="1">
        <f t="array" ref="F188">INDEX($A$71:$A$75,MATCH(E188,$B$71:$B$75,1))+(E188-INDEX($B$71:$B$75,MATCH(E188,$B$71:$B$75,1)))*(INDEX($A$71:$A$75,MATCH(E188,$B$71:$B$75,1)+IF(E188&gt;MAX($B$71:$B$75),0,1))-INDEX($A$71:$A$75,MATCH(E188,$B$71:$B$75,1)+IF(E188&gt;MAX($B$71:$B$75),1,0)))/(INDEX($B$71:$B$75,MATCH(E188,$B$71:$B$75,1)+IF(E188&gt;MAX($B$71:$B$75),0,1))-INDEX($B$71:$B$75,MATCH(E188,$B$71:$B$75,1)+IF(E188&gt;MAX($B$71:$B$75),-1,0)))</f>
        <v>0</v>
      </c>
      <c r="G188" s="59">
        <f t="shared" si="553"/>
        <v>0</v>
      </c>
      <c r="H188" s="59">
        <f t="shared" si="554"/>
        <v>0</v>
      </c>
      <c r="I188" s="59">
        <f t="shared" si="555"/>
        <v>0</v>
      </c>
      <c r="J188" s="20">
        <f t="shared" si="556"/>
        <v>0</v>
      </c>
      <c r="K188" s="20">
        <f>IF(OR($H$79&lt;=0,F188-$H$79&lt;=0),0,2/3*(0.602+0.0832*(F188-$H$79)/$H$79)*$I$79*SQRT(2*9.81)*(F188-$H$79+0.0012)^(3/2))*1000</f>
        <v>0</v>
      </c>
      <c r="L188" s="20">
        <f>IF((G188+H188+I188+K188)*($A189-$A188)*0.06&gt;E188,E188/($A189-$A188)/0.06,G188+H188+I188+K188)</f>
        <v>0</v>
      </c>
      <c r="M188" s="20">
        <f>IF(COUNT($A$126:$A188)&lt;MATCH($E$84,L$126:L$585,0),"",ROUND(L188,2))</f>
        <v>0</v>
      </c>
      <c r="N188" s="20">
        <f>IF($A188=0,0,$D188+N187-IF($A187=0,0,R187*($A188-$A187)*0.06))</f>
        <v>113.36377558168742</v>
      </c>
      <c r="O188" s="11" cm="1">
        <f t="array" ref="O188">INDEX($A$71:$A$75,MATCH(N188,$B$71:$B$75,1))+(N188-INDEX($B$71:$B$75,MATCH(N188,$B$71:$B$75,1)))*(INDEX($A$71:$A$75,MATCH(N188,$B$71:$B$75,1)+1)-INDEX($A$71:$A$75,MATCH(N188,$B$71:$B$75,1)))/(INDEX($B$71:$B$75,MATCH(N188,$B$71:$B$75,1)+1)-INDEX($B$71:$B$75,MATCH(N188,$B$71:$B$75,1)))</f>
        <v>1.1336377558168742</v>
      </c>
      <c r="P188" s="20" cm="1">
        <f t="array" ref="P188">INDEX(Curva_vortex[Caudal (L/s)],MATCH(O188,Curva_vortex[Altura lamina de agua H (m)],1))+(O188-INDEX(Curva_vortex[Altura lamina de agua H (m)],MATCH(O188,Curva_vortex[Altura lamina de agua H (m)],1)))*(INDEX(Curva_vortex[Caudal (L/s)],MATCH(O188,Curva_vortex[Altura lamina de agua H (m)],1)+IF(O188&gt;MAX(Curva_vortex[Altura lamina de agua H (m)]),0,1))-INDEX(Curva_vortex[Caudal (L/s)],MATCH(O188,Curva_vortex[Altura lamina de agua H (m)],1)+IF(O188&gt;MAX(Curva_vortex[Altura lamina de agua H (m)]),-1,0)))/(INDEX(Curva_vortex[Altura lamina de agua H (m)],MATCH(O188,Curva_vortex[Altura lamina de agua H (m)],1)+IF(O188&gt;MAX(Curva_vortex[Altura lamina de agua H (m)]),0,1))-INDEX(Curva_vortex[Altura lamina de agua H (m)],MATCH(O188,Curva_vortex[Altura lamina de agua H (m)],1)+IF(O188&gt;MAX(Curva_vortex[Altura lamina de agua H (m)]),-1,0)))</f>
        <v>11.336377558168742</v>
      </c>
      <c r="Q188" s="20">
        <f t="shared" si="557"/>
        <v>0</v>
      </c>
      <c r="R188" s="20" cm="1">
        <f t="array" ref="R188">INDEX(Curva_vortex[Caudal (L/s)],MATCH(O188,Curva_vortex[Altura lamina de agua H (m)],1))+(O188-INDEX(Curva_vortex[Altura lamina de agua H (m)],MATCH(O188,Curva_vortex[Altura lamina de agua H (m)],1)))*(INDEX(Curva_vortex[Caudal (L/s)],MATCH(O188,Curva_vortex[Altura lamina de agua H (m)],1)+IF(O188&gt;MAX(Curva_vortex[Altura lamina de agua H (m)]),0,1))-INDEX(Curva_vortex[Caudal (L/s)],MATCH(O188,Curva_vortex[Altura lamina de agua H (m)],1)+IF(O188&gt;MAX(Curva_vortex[Altura lamina de agua H (m)]),-1,0)))/(INDEX(Curva_vortex[Altura lamina de agua H (m)],MATCH(O188,Curva_vortex[Altura lamina de agua H (m)],1)+IF(O188&gt;MAX(Curva_vortex[Altura lamina de agua H (m)]),0,1))-INDEX(Curva_vortex[Altura lamina de agua H (m)],MATCH(O188,Curva_vortex[Altura lamina de agua H (m)],1)+IF(O188&gt;MAX(Curva_vortex[Altura lamina de agua H (m)]),-1,0)))+Q188</f>
        <v>11.336377558168742</v>
      </c>
      <c r="S188" s="20">
        <f>IF(COUNT($A$126:$A188)&lt;MATCH($E$117,R$126:R$585,0),"",ROUND(R188,2))</f>
        <v>11.34</v>
      </c>
      <c r="W188" s="46">
        <v>185</v>
      </c>
      <c r="X188" s="49">
        <f t="shared" si="564"/>
        <v>925</v>
      </c>
      <c r="Y188" s="52" t="str">
        <f t="shared" si="686"/>
        <v/>
      </c>
      <c r="Z188" s="63">
        <f t="shared" si="687"/>
        <v>0</v>
      </c>
      <c r="AA188" s="50">
        <f t="shared" si="730"/>
        <v>0</v>
      </c>
      <c r="AB188" s="50">
        <v>0</v>
      </c>
      <c r="AC188" s="62">
        <f t="shared" si="691"/>
        <v>211.7758949671387</v>
      </c>
      <c r="AD188" s="53"/>
      <c r="AE188" s="46">
        <v>186</v>
      </c>
      <c r="AF188" s="51">
        <f t="shared" si="688"/>
        <v>0</v>
      </c>
      <c r="AG188" s="51">
        <f t="shared" si="770"/>
        <v>0</v>
      </c>
      <c r="AH188" s="51">
        <f t="shared" si="770"/>
        <v>0</v>
      </c>
      <c r="AI188" s="51">
        <f t="shared" si="770"/>
        <v>0</v>
      </c>
      <c r="AJ188" s="51">
        <f t="shared" si="770"/>
        <v>0</v>
      </c>
      <c r="AK188" s="51">
        <f t="shared" si="770"/>
        <v>0</v>
      </c>
      <c r="AL188" s="51">
        <f t="shared" si="770"/>
        <v>0</v>
      </c>
      <c r="AM188" s="51">
        <f t="shared" si="770"/>
        <v>0</v>
      </c>
      <c r="AN188" s="51">
        <f t="shared" si="770"/>
        <v>0</v>
      </c>
      <c r="AO188" s="51">
        <f t="shared" si="770"/>
        <v>0</v>
      </c>
      <c r="AP188" s="51">
        <f t="shared" si="770"/>
        <v>0</v>
      </c>
      <c r="AQ188" s="51">
        <f t="shared" si="771"/>
        <v>0</v>
      </c>
      <c r="AR188" s="51">
        <f t="shared" si="771"/>
        <v>0</v>
      </c>
      <c r="AS188" s="51">
        <f t="shared" si="771"/>
        <v>0</v>
      </c>
      <c r="AT188" s="51">
        <f t="shared" si="771"/>
        <v>0</v>
      </c>
      <c r="AU188" s="51">
        <f t="shared" si="771"/>
        <v>0</v>
      </c>
      <c r="AV188" s="51">
        <f t="shared" si="771"/>
        <v>0</v>
      </c>
      <c r="AW188" s="51">
        <f t="shared" si="771"/>
        <v>0</v>
      </c>
      <c r="AX188" s="51">
        <f t="shared" si="771"/>
        <v>0</v>
      </c>
      <c r="AY188" s="51">
        <f t="shared" si="771"/>
        <v>0</v>
      </c>
      <c r="AZ188" s="51">
        <f t="shared" si="771"/>
        <v>0</v>
      </c>
      <c r="BA188" s="51">
        <f t="shared" si="772"/>
        <v>0</v>
      </c>
      <c r="BB188" s="51">
        <f t="shared" si="772"/>
        <v>0</v>
      </c>
      <c r="BC188" s="51">
        <f t="shared" si="772"/>
        <v>0</v>
      </c>
      <c r="BD188" s="51">
        <f t="shared" si="772"/>
        <v>0</v>
      </c>
      <c r="BE188" s="51">
        <f t="shared" si="772"/>
        <v>0</v>
      </c>
      <c r="BF188" s="51">
        <f t="shared" si="772"/>
        <v>0</v>
      </c>
      <c r="BG188" s="51">
        <f t="shared" si="772"/>
        <v>0</v>
      </c>
      <c r="BH188" s="51">
        <f t="shared" si="772"/>
        <v>0</v>
      </c>
      <c r="BI188" s="51">
        <f t="shared" si="772"/>
        <v>0</v>
      </c>
      <c r="BJ188" s="51">
        <f t="shared" si="772"/>
        <v>0</v>
      </c>
      <c r="BK188" s="51">
        <f t="shared" si="773"/>
        <v>0</v>
      </c>
      <c r="BL188" s="51">
        <f t="shared" si="773"/>
        <v>0</v>
      </c>
      <c r="BM188" s="51">
        <f t="shared" si="773"/>
        <v>0</v>
      </c>
      <c r="BN188" s="51">
        <f t="shared" si="773"/>
        <v>0</v>
      </c>
      <c r="BO188" s="51">
        <f t="shared" si="773"/>
        <v>0</v>
      </c>
      <c r="BP188" s="51">
        <f t="shared" si="773"/>
        <v>0</v>
      </c>
      <c r="BQ188" s="51">
        <f t="shared" si="773"/>
        <v>0</v>
      </c>
      <c r="BR188" s="51">
        <f t="shared" si="773"/>
        <v>0</v>
      </c>
      <c r="BS188" s="51">
        <f t="shared" si="773"/>
        <v>0</v>
      </c>
      <c r="BT188" s="51">
        <f t="shared" si="773"/>
        <v>0</v>
      </c>
      <c r="BU188" s="51">
        <f t="shared" si="774"/>
        <v>0</v>
      </c>
      <c r="BV188" s="51">
        <f t="shared" si="774"/>
        <v>0</v>
      </c>
      <c r="BW188" s="51">
        <f t="shared" si="774"/>
        <v>0</v>
      </c>
      <c r="BX188" s="51">
        <f t="shared" si="774"/>
        <v>0</v>
      </c>
      <c r="BY188" s="51">
        <f t="shared" si="774"/>
        <v>0</v>
      </c>
      <c r="BZ188" s="51">
        <f t="shared" si="774"/>
        <v>0</v>
      </c>
      <c r="CA188" s="51">
        <f t="shared" si="774"/>
        <v>0</v>
      </c>
      <c r="CB188" s="51">
        <f t="shared" si="774"/>
        <v>0</v>
      </c>
      <c r="CC188" s="51">
        <f t="shared" si="774"/>
        <v>0</v>
      </c>
      <c r="CD188" s="51">
        <f t="shared" si="774"/>
        <v>0</v>
      </c>
      <c r="CE188" s="51">
        <f t="shared" si="775"/>
        <v>0</v>
      </c>
      <c r="CF188" s="51">
        <f t="shared" si="775"/>
        <v>0</v>
      </c>
      <c r="CG188" s="51">
        <f t="shared" si="775"/>
        <v>0</v>
      </c>
      <c r="CH188" s="51">
        <f t="shared" si="775"/>
        <v>0</v>
      </c>
      <c r="CI188" s="51">
        <f t="shared" si="775"/>
        <v>0</v>
      </c>
      <c r="CJ188" s="51">
        <f t="shared" si="775"/>
        <v>0</v>
      </c>
      <c r="CK188" s="51">
        <f t="shared" si="775"/>
        <v>0</v>
      </c>
      <c r="CL188" s="51">
        <f t="shared" si="775"/>
        <v>0</v>
      </c>
      <c r="CM188" s="51">
        <f t="shared" si="775"/>
        <v>0</v>
      </c>
      <c r="CN188" s="51">
        <f t="shared" si="775"/>
        <v>0</v>
      </c>
      <c r="CO188" s="51">
        <f t="shared" si="776"/>
        <v>0</v>
      </c>
      <c r="CP188" s="51">
        <f t="shared" si="776"/>
        <v>0</v>
      </c>
      <c r="CQ188" s="51">
        <f t="shared" si="776"/>
        <v>0</v>
      </c>
      <c r="CR188" s="51">
        <f t="shared" si="776"/>
        <v>0</v>
      </c>
      <c r="CS188" s="51">
        <f t="shared" si="776"/>
        <v>0</v>
      </c>
      <c r="CT188" s="51">
        <f t="shared" si="776"/>
        <v>0</v>
      </c>
      <c r="CU188" s="51">
        <f t="shared" si="776"/>
        <v>0</v>
      </c>
      <c r="CV188" s="51">
        <f t="shared" si="776"/>
        <v>0</v>
      </c>
      <c r="CW188" s="51">
        <f t="shared" si="776"/>
        <v>0</v>
      </c>
      <c r="CX188" s="51">
        <f t="shared" si="776"/>
        <v>0</v>
      </c>
      <c r="CY188" s="51">
        <f t="shared" si="777"/>
        <v>0</v>
      </c>
      <c r="CZ188" s="51">
        <f t="shared" si="777"/>
        <v>0</v>
      </c>
      <c r="DA188" s="51">
        <f t="shared" si="777"/>
        <v>0</v>
      </c>
      <c r="DB188" s="51">
        <f t="shared" si="777"/>
        <v>0</v>
      </c>
      <c r="DC188" s="51">
        <f t="shared" si="777"/>
        <v>0</v>
      </c>
      <c r="DD188" s="51">
        <f t="shared" si="777"/>
        <v>0</v>
      </c>
      <c r="DE188" s="51">
        <f t="shared" si="777"/>
        <v>0</v>
      </c>
      <c r="DF188" s="51">
        <f t="shared" si="777"/>
        <v>0</v>
      </c>
      <c r="DG188" s="51">
        <f t="shared" si="777"/>
        <v>0</v>
      </c>
      <c r="DH188" s="51">
        <f t="shared" si="777"/>
        <v>0</v>
      </c>
      <c r="DI188" s="51">
        <f t="shared" si="778"/>
        <v>0</v>
      </c>
      <c r="DJ188" s="51">
        <f t="shared" si="778"/>
        <v>0</v>
      </c>
      <c r="DK188" s="51">
        <f t="shared" si="778"/>
        <v>0</v>
      </c>
      <c r="DL188" s="51">
        <f t="shared" si="778"/>
        <v>0</v>
      </c>
      <c r="DM188" s="51">
        <f t="shared" si="778"/>
        <v>0</v>
      </c>
      <c r="DN188" s="51">
        <f t="shared" si="778"/>
        <v>0</v>
      </c>
      <c r="DO188" s="51">
        <f t="shared" si="778"/>
        <v>0</v>
      </c>
      <c r="DP188" s="51">
        <f t="shared" si="778"/>
        <v>0</v>
      </c>
      <c r="DQ188" s="51">
        <f t="shared" si="778"/>
        <v>0</v>
      </c>
      <c r="DR188" s="51">
        <f t="shared" si="778"/>
        <v>0</v>
      </c>
      <c r="DS188" s="51">
        <f t="shared" si="779"/>
        <v>0</v>
      </c>
      <c r="DT188" s="51">
        <f t="shared" si="779"/>
        <v>0</v>
      </c>
      <c r="DU188" s="51">
        <f t="shared" si="779"/>
        <v>0</v>
      </c>
      <c r="DV188" s="51">
        <f t="shared" si="779"/>
        <v>0</v>
      </c>
      <c r="DW188" s="51">
        <f t="shared" si="779"/>
        <v>0</v>
      </c>
      <c r="DX188" s="51">
        <f t="shared" si="779"/>
        <v>0</v>
      </c>
      <c r="DY188" s="51">
        <f t="shared" si="779"/>
        <v>0</v>
      </c>
      <c r="DZ188" s="51">
        <f t="shared" si="779"/>
        <v>0</v>
      </c>
      <c r="EA188" s="51">
        <f t="shared" si="779"/>
        <v>0</v>
      </c>
      <c r="EB188" s="51">
        <f t="shared" si="779"/>
        <v>0</v>
      </c>
      <c r="EC188" s="51">
        <f t="shared" si="780"/>
        <v>0</v>
      </c>
      <c r="ED188" s="51">
        <f t="shared" si="780"/>
        <v>0</v>
      </c>
      <c r="EE188" s="51">
        <f t="shared" si="780"/>
        <v>0</v>
      </c>
      <c r="EF188" s="51">
        <f t="shared" si="780"/>
        <v>0</v>
      </c>
      <c r="EG188" s="51">
        <f t="shared" si="780"/>
        <v>0</v>
      </c>
      <c r="EH188" s="51">
        <f t="shared" si="780"/>
        <v>0</v>
      </c>
      <c r="EI188" s="51">
        <f t="shared" si="780"/>
        <v>0</v>
      </c>
      <c r="EJ188" s="51">
        <f t="shared" si="780"/>
        <v>0</v>
      </c>
      <c r="EK188" s="51">
        <f t="shared" si="780"/>
        <v>0</v>
      </c>
      <c r="EL188" s="51">
        <f t="shared" si="780"/>
        <v>0</v>
      </c>
      <c r="EM188" s="51">
        <f t="shared" si="781"/>
        <v>0</v>
      </c>
      <c r="EN188" s="51">
        <f t="shared" si="781"/>
        <v>0</v>
      </c>
      <c r="EO188" s="51">
        <f t="shared" si="781"/>
        <v>0</v>
      </c>
      <c r="EP188" s="51">
        <f t="shared" si="781"/>
        <v>0</v>
      </c>
      <c r="EQ188" s="51">
        <f t="shared" si="781"/>
        <v>0</v>
      </c>
      <c r="ER188" s="51">
        <f t="shared" si="781"/>
        <v>0</v>
      </c>
      <c r="ES188" s="51">
        <f t="shared" si="781"/>
        <v>0</v>
      </c>
      <c r="ET188" s="51">
        <f t="shared" si="781"/>
        <v>0</v>
      </c>
      <c r="EU188" s="51">
        <f t="shared" si="781"/>
        <v>0</v>
      </c>
      <c r="EV188" s="51">
        <f t="shared" si="781"/>
        <v>0</v>
      </c>
      <c r="EW188" s="51">
        <f t="shared" si="782"/>
        <v>0</v>
      </c>
      <c r="EX188" s="51">
        <f t="shared" si="782"/>
        <v>0</v>
      </c>
      <c r="EY188" s="51">
        <f t="shared" si="782"/>
        <v>0</v>
      </c>
      <c r="EZ188" s="51">
        <f t="shared" si="782"/>
        <v>0</v>
      </c>
      <c r="FA188" s="51">
        <f t="shared" si="782"/>
        <v>0</v>
      </c>
      <c r="FB188" s="51">
        <f t="shared" si="782"/>
        <v>0</v>
      </c>
      <c r="FC188" s="51">
        <f t="shared" si="782"/>
        <v>0</v>
      </c>
      <c r="FD188" s="51">
        <f t="shared" si="782"/>
        <v>0</v>
      </c>
      <c r="FE188" s="51">
        <f t="shared" si="782"/>
        <v>0</v>
      </c>
      <c r="FF188" s="51">
        <f t="shared" si="782"/>
        <v>0</v>
      </c>
      <c r="FG188" s="51">
        <f t="shared" si="783"/>
        <v>0</v>
      </c>
      <c r="FH188" s="51">
        <f t="shared" si="783"/>
        <v>0</v>
      </c>
      <c r="FI188" s="51">
        <f t="shared" si="783"/>
        <v>0</v>
      </c>
      <c r="FJ188" s="51">
        <f t="shared" si="783"/>
        <v>0</v>
      </c>
      <c r="FK188" s="51">
        <f t="shared" si="783"/>
        <v>0</v>
      </c>
      <c r="FL188" s="51">
        <f t="shared" si="783"/>
        <v>0</v>
      </c>
      <c r="FM188" s="51">
        <f t="shared" si="783"/>
        <v>0</v>
      </c>
      <c r="FN188" s="51">
        <f t="shared" si="783"/>
        <v>0</v>
      </c>
      <c r="FO188" s="51">
        <f t="shared" si="783"/>
        <v>0</v>
      </c>
      <c r="FP188" s="51">
        <f t="shared" si="783"/>
        <v>0</v>
      </c>
      <c r="FQ188" s="51">
        <f t="shared" si="784"/>
        <v>0</v>
      </c>
      <c r="FR188" s="51">
        <f t="shared" si="784"/>
        <v>0</v>
      </c>
      <c r="FS188" s="51">
        <f t="shared" si="784"/>
        <v>0</v>
      </c>
      <c r="FT188" s="51">
        <f t="shared" si="784"/>
        <v>0</v>
      </c>
      <c r="FU188" s="51">
        <f t="shared" si="784"/>
        <v>0</v>
      </c>
      <c r="FV188" s="51">
        <f t="shared" si="784"/>
        <v>0</v>
      </c>
      <c r="FW188" s="51">
        <f t="shared" si="784"/>
        <v>0</v>
      </c>
      <c r="FX188" s="51">
        <f t="shared" si="784"/>
        <v>0</v>
      </c>
      <c r="FY188" s="51">
        <f t="shared" si="784"/>
        <v>0</v>
      </c>
      <c r="FZ188" s="51">
        <f t="shared" si="784"/>
        <v>0</v>
      </c>
      <c r="GA188" s="51">
        <f t="shared" si="785"/>
        <v>0</v>
      </c>
      <c r="GB188" s="51">
        <f t="shared" si="785"/>
        <v>0</v>
      </c>
      <c r="GC188" s="51">
        <f t="shared" si="785"/>
        <v>0</v>
      </c>
      <c r="GD188" s="51">
        <f t="shared" si="785"/>
        <v>0</v>
      </c>
      <c r="GE188" s="51">
        <f t="shared" si="785"/>
        <v>0</v>
      </c>
      <c r="GF188" s="51">
        <f t="shared" si="785"/>
        <v>0</v>
      </c>
      <c r="GG188" s="51">
        <f t="shared" si="785"/>
        <v>0</v>
      </c>
      <c r="GH188" s="51">
        <f t="shared" si="785"/>
        <v>0</v>
      </c>
      <c r="GI188" s="51">
        <f t="shared" si="785"/>
        <v>0</v>
      </c>
      <c r="GJ188" s="51">
        <f t="shared" si="785"/>
        <v>0</v>
      </c>
      <c r="GK188" s="51">
        <f t="shared" si="786"/>
        <v>0</v>
      </c>
      <c r="GL188" s="51">
        <f t="shared" si="786"/>
        <v>0</v>
      </c>
      <c r="GM188" s="51">
        <f t="shared" si="786"/>
        <v>0</v>
      </c>
      <c r="GN188" s="51">
        <f t="shared" si="786"/>
        <v>0</v>
      </c>
      <c r="GO188" s="51">
        <f t="shared" si="786"/>
        <v>1.4372901692793086E-5</v>
      </c>
      <c r="GP188" s="51">
        <f t="shared" si="786"/>
        <v>2.7857067307628778E-5</v>
      </c>
      <c r="GQ188" s="51">
        <f t="shared" si="786"/>
        <v>4.1075027703360157E-5</v>
      </c>
      <c r="GR188" s="51">
        <f t="shared" si="786"/>
        <v>5.9699549011322866E-5</v>
      </c>
      <c r="GS188" s="51">
        <f t="shared" si="786"/>
        <v>8.7540741517313391E-5</v>
      </c>
      <c r="GT188" s="51">
        <f t="shared" si="786"/>
        <v>1.2837388479443857E-4</v>
      </c>
      <c r="GU188" s="51">
        <f t="shared" si="787"/>
        <v>1.8776725283595457E-4</v>
      </c>
      <c r="GV188" s="51">
        <f t="shared" si="787"/>
        <v>2.7490993918839258E-4</v>
      </c>
      <c r="GW188" s="51">
        <f t="shared" si="787"/>
        <v>4.0443968208431289E-4</v>
      </c>
      <c r="GX188" s="51">
        <f t="shared" si="787"/>
        <v>5.9827068957529241E-4</v>
      </c>
      <c r="GY188" s="51">
        <f t="shared" si="787"/>
        <v>8.8742146466493359E-4</v>
      </c>
      <c r="GZ188" s="51">
        <f t="shared" si="787"/>
        <v>1.3138426304416823E-3</v>
      </c>
      <c r="HA188" s="51">
        <f t="shared" si="787"/>
        <v>1.9322447552118155E-3</v>
      </c>
      <c r="HB188" s="51">
        <f t="shared" si="787"/>
        <v>2.9578823769679957E-3</v>
      </c>
      <c r="HC188" s="51">
        <f t="shared" si="787"/>
        <v>4.3725776573519236E-3</v>
      </c>
      <c r="HD188" s="51">
        <f t="shared" si="787"/>
        <v>5.6037913669719245E-3</v>
      </c>
      <c r="HE188" s="51">
        <f t="shared" si="788"/>
        <v>6.0067150249743864E-3</v>
      </c>
      <c r="HF188" s="51">
        <f t="shared" si="788"/>
        <v>5.0334268353983951E-3</v>
      </c>
      <c r="HG188" s="51">
        <f t="shared" si="788"/>
        <v>2.648818732339102E-3</v>
      </c>
      <c r="HH188" s="51">
        <f t="shared" si="788"/>
        <v>7.6072713075802073E-4</v>
      </c>
      <c r="HI188" s="51">
        <f t="shared" si="788"/>
        <v>0</v>
      </c>
      <c r="HJ188" s="51">
        <f t="shared" si="788"/>
        <v>0</v>
      </c>
      <c r="HK188" s="51">
        <f t="shared" si="788"/>
        <v>0</v>
      </c>
      <c r="HL188" s="51">
        <f t="shared" si="788"/>
        <v>0</v>
      </c>
      <c r="HM188" s="51">
        <f t="shared" si="788"/>
        <v>0</v>
      </c>
      <c r="HN188" s="51">
        <f t="shared" si="788"/>
        <v>0</v>
      </c>
      <c r="HO188" s="51">
        <f t="shared" si="788"/>
        <v>0</v>
      </c>
      <c r="HP188" s="51">
        <f t="shared" si="788"/>
        <v>0</v>
      </c>
      <c r="HR188" s="46">
        <v>185</v>
      </c>
      <c r="HS188" s="49">
        <f t="shared" si="566"/>
        <v>925</v>
      </c>
      <c r="HT188" s="52" t="str">
        <f t="shared" si="567"/>
        <v/>
      </c>
      <c r="HU188" s="63">
        <f t="shared" si="568"/>
        <v>0</v>
      </c>
      <c r="HV188" s="50">
        <f t="shared" si="731"/>
        <v>0</v>
      </c>
      <c r="HW188" s="50" t="str">
        <f t="shared" si="689"/>
        <v>15:25</v>
      </c>
      <c r="HX188" s="50">
        <v>0</v>
      </c>
      <c r="HY188" s="62">
        <f>HY187+HX188*Escenario1!$D$15*0.06</f>
        <v>468.72665229745769</v>
      </c>
      <c r="HZ188" s="50">
        <f t="shared" si="569"/>
        <v>0</v>
      </c>
      <c r="IA188" s="64">
        <f>IA187+HZ188*Escenario1!$D$15*0.06</f>
        <v>258.16395932323189</v>
      </c>
      <c r="IB188" s="54"/>
      <c r="IC188" s="47">
        <v>186</v>
      </c>
      <c r="ID188" s="48">
        <f t="shared" si="690"/>
        <v>0</v>
      </c>
      <c r="IE188" s="48">
        <f t="shared" si="789"/>
        <v>0</v>
      </c>
      <c r="IF188" s="48">
        <f t="shared" si="789"/>
        <v>0</v>
      </c>
      <c r="IG188" s="48">
        <f t="shared" si="789"/>
        <v>0</v>
      </c>
      <c r="IH188" s="48">
        <f t="shared" si="789"/>
        <v>0</v>
      </c>
      <c r="II188" s="48">
        <f t="shared" si="789"/>
        <v>0</v>
      </c>
      <c r="IJ188" s="48">
        <f t="shared" si="789"/>
        <v>0</v>
      </c>
      <c r="IK188" s="48">
        <f t="shared" si="789"/>
        <v>0</v>
      </c>
      <c r="IL188" s="48">
        <f t="shared" si="789"/>
        <v>0</v>
      </c>
      <c r="IM188" s="48">
        <f t="shared" si="789"/>
        <v>0</v>
      </c>
      <c r="IN188" s="48">
        <f t="shared" si="789"/>
        <v>0</v>
      </c>
      <c r="IO188" s="48">
        <f t="shared" si="790"/>
        <v>0</v>
      </c>
      <c r="IP188" s="48">
        <f t="shared" si="790"/>
        <v>0</v>
      </c>
      <c r="IQ188" s="48">
        <f t="shared" si="790"/>
        <v>0</v>
      </c>
      <c r="IR188" s="48">
        <f t="shared" si="790"/>
        <v>0</v>
      </c>
      <c r="IS188" s="48">
        <f t="shared" si="790"/>
        <v>0</v>
      </c>
      <c r="IT188" s="48">
        <f t="shared" si="790"/>
        <v>0</v>
      </c>
      <c r="IU188" s="48">
        <f t="shared" si="790"/>
        <v>0</v>
      </c>
      <c r="IV188" s="48">
        <f t="shared" si="790"/>
        <v>0</v>
      </c>
      <c r="IW188" s="48">
        <f t="shared" si="790"/>
        <v>0</v>
      </c>
      <c r="IX188" s="48">
        <f t="shared" si="790"/>
        <v>0</v>
      </c>
      <c r="IY188" s="48">
        <f t="shared" si="791"/>
        <v>0</v>
      </c>
      <c r="IZ188" s="48">
        <f t="shared" si="791"/>
        <v>0</v>
      </c>
      <c r="JA188" s="48">
        <f t="shared" si="791"/>
        <v>0</v>
      </c>
      <c r="JB188" s="48">
        <f t="shared" si="791"/>
        <v>0</v>
      </c>
      <c r="JC188" s="48">
        <f t="shared" si="791"/>
        <v>0</v>
      </c>
      <c r="JD188" s="48">
        <f t="shared" si="791"/>
        <v>0</v>
      </c>
      <c r="JE188" s="48">
        <f t="shared" si="791"/>
        <v>0</v>
      </c>
      <c r="JF188" s="48">
        <f t="shared" si="791"/>
        <v>0</v>
      </c>
      <c r="JG188" s="48">
        <f t="shared" si="791"/>
        <v>0</v>
      </c>
      <c r="JH188" s="48">
        <f t="shared" si="791"/>
        <v>0</v>
      </c>
      <c r="JI188" s="48">
        <f t="shared" si="792"/>
        <v>0</v>
      </c>
      <c r="JJ188" s="48">
        <f t="shared" si="792"/>
        <v>0</v>
      </c>
      <c r="JK188" s="48">
        <f t="shared" si="792"/>
        <v>0</v>
      </c>
      <c r="JL188" s="48">
        <f t="shared" si="792"/>
        <v>0</v>
      </c>
      <c r="JM188" s="48">
        <f t="shared" si="792"/>
        <v>0</v>
      </c>
      <c r="JN188" s="48">
        <f t="shared" si="792"/>
        <v>0</v>
      </c>
      <c r="JO188" s="48">
        <f t="shared" si="792"/>
        <v>0</v>
      </c>
      <c r="JP188" s="48">
        <f t="shared" si="792"/>
        <v>0</v>
      </c>
      <c r="JQ188" s="48">
        <f t="shared" si="792"/>
        <v>0</v>
      </c>
      <c r="JR188" s="48">
        <f t="shared" si="792"/>
        <v>0</v>
      </c>
      <c r="JS188" s="48">
        <f t="shared" si="793"/>
        <v>0</v>
      </c>
      <c r="JT188" s="48">
        <f t="shared" si="793"/>
        <v>0</v>
      </c>
      <c r="JU188" s="48">
        <f t="shared" si="793"/>
        <v>0</v>
      </c>
      <c r="JV188" s="48">
        <f t="shared" si="793"/>
        <v>0</v>
      </c>
      <c r="JW188" s="48">
        <f t="shared" si="793"/>
        <v>0</v>
      </c>
      <c r="JX188" s="48">
        <f t="shared" si="793"/>
        <v>0</v>
      </c>
      <c r="JY188" s="48">
        <f t="shared" si="793"/>
        <v>0</v>
      </c>
      <c r="JZ188" s="48">
        <f t="shared" si="793"/>
        <v>0</v>
      </c>
      <c r="KA188" s="48">
        <f t="shared" si="793"/>
        <v>0</v>
      </c>
      <c r="KB188" s="48">
        <f t="shared" si="793"/>
        <v>0</v>
      </c>
      <c r="KC188" s="48">
        <f t="shared" si="794"/>
        <v>0</v>
      </c>
      <c r="KD188" s="48">
        <f t="shared" si="794"/>
        <v>0</v>
      </c>
      <c r="KE188" s="48">
        <f t="shared" si="794"/>
        <v>0</v>
      </c>
      <c r="KF188" s="48">
        <f t="shared" si="794"/>
        <v>0</v>
      </c>
      <c r="KG188" s="48">
        <f t="shared" si="794"/>
        <v>0</v>
      </c>
      <c r="KH188" s="48">
        <f t="shared" si="794"/>
        <v>0</v>
      </c>
      <c r="KI188" s="48">
        <f t="shared" si="794"/>
        <v>0</v>
      </c>
      <c r="KJ188" s="48">
        <f t="shared" si="794"/>
        <v>0</v>
      </c>
      <c r="KK188" s="48">
        <f t="shared" si="794"/>
        <v>0</v>
      </c>
      <c r="KL188" s="48">
        <f t="shared" si="794"/>
        <v>0</v>
      </c>
      <c r="KM188" s="48">
        <f t="shared" si="795"/>
        <v>0</v>
      </c>
      <c r="KN188" s="48">
        <f t="shared" si="795"/>
        <v>0</v>
      </c>
      <c r="KO188" s="48">
        <f t="shared" si="795"/>
        <v>0</v>
      </c>
      <c r="KP188" s="48">
        <f t="shared" si="795"/>
        <v>0</v>
      </c>
      <c r="KQ188" s="48">
        <f t="shared" si="795"/>
        <v>0</v>
      </c>
      <c r="KR188" s="48">
        <f t="shared" si="795"/>
        <v>0</v>
      </c>
      <c r="KS188" s="48">
        <f t="shared" si="795"/>
        <v>0</v>
      </c>
      <c r="KT188" s="48">
        <f t="shared" si="795"/>
        <v>0</v>
      </c>
      <c r="KU188" s="48">
        <f t="shared" si="795"/>
        <v>0</v>
      </c>
      <c r="KV188" s="48">
        <f t="shared" si="795"/>
        <v>0</v>
      </c>
      <c r="KW188" s="48">
        <f t="shared" si="796"/>
        <v>0</v>
      </c>
      <c r="KX188" s="48">
        <f t="shared" si="796"/>
        <v>0</v>
      </c>
      <c r="KY188" s="48">
        <f t="shared" si="796"/>
        <v>0</v>
      </c>
      <c r="KZ188" s="48">
        <f t="shared" si="796"/>
        <v>0</v>
      </c>
      <c r="LA188" s="48">
        <f t="shared" si="796"/>
        <v>0</v>
      </c>
      <c r="LB188" s="48">
        <f t="shared" si="796"/>
        <v>0</v>
      </c>
      <c r="LC188" s="48">
        <f t="shared" si="796"/>
        <v>0</v>
      </c>
      <c r="LD188" s="48">
        <f t="shared" si="796"/>
        <v>0</v>
      </c>
      <c r="LE188" s="48">
        <f t="shared" si="796"/>
        <v>0</v>
      </c>
      <c r="LF188" s="48">
        <f t="shared" si="796"/>
        <v>0</v>
      </c>
      <c r="LG188" s="48">
        <f t="shared" si="797"/>
        <v>0</v>
      </c>
      <c r="LH188" s="48">
        <f t="shared" si="797"/>
        <v>0</v>
      </c>
      <c r="LI188" s="48">
        <f t="shared" si="797"/>
        <v>0</v>
      </c>
      <c r="LJ188" s="48">
        <f t="shared" si="797"/>
        <v>0</v>
      </c>
      <c r="LK188" s="48">
        <f t="shared" si="797"/>
        <v>0</v>
      </c>
      <c r="LL188" s="48">
        <f t="shared" si="797"/>
        <v>0</v>
      </c>
      <c r="LM188" s="48">
        <f t="shared" si="797"/>
        <v>0</v>
      </c>
      <c r="LN188" s="48">
        <f t="shared" si="797"/>
        <v>0</v>
      </c>
      <c r="LO188" s="48">
        <f t="shared" si="797"/>
        <v>0</v>
      </c>
      <c r="LP188" s="48">
        <f t="shared" si="797"/>
        <v>0</v>
      </c>
      <c r="LQ188" s="48">
        <f t="shared" si="798"/>
        <v>0</v>
      </c>
      <c r="LR188" s="48">
        <f t="shared" si="798"/>
        <v>0</v>
      </c>
      <c r="LS188" s="48">
        <f t="shared" si="798"/>
        <v>0</v>
      </c>
      <c r="LT188" s="48">
        <f t="shared" si="798"/>
        <v>0</v>
      </c>
      <c r="LU188" s="48">
        <f t="shared" si="798"/>
        <v>0</v>
      </c>
      <c r="LV188" s="48">
        <f t="shared" si="798"/>
        <v>0</v>
      </c>
      <c r="LW188" s="48">
        <f t="shared" si="798"/>
        <v>0</v>
      </c>
      <c r="LX188" s="48">
        <f t="shared" si="798"/>
        <v>0</v>
      </c>
      <c r="LY188" s="48">
        <f t="shared" si="798"/>
        <v>0</v>
      </c>
      <c r="LZ188" s="48">
        <f t="shared" si="798"/>
        <v>0</v>
      </c>
      <c r="MA188" s="48">
        <f t="shared" si="799"/>
        <v>0</v>
      </c>
      <c r="MB188" s="48">
        <f t="shared" si="799"/>
        <v>0</v>
      </c>
      <c r="MC188" s="48">
        <f t="shared" si="799"/>
        <v>0</v>
      </c>
      <c r="MD188" s="48">
        <f t="shared" si="799"/>
        <v>0</v>
      </c>
      <c r="ME188" s="48">
        <f t="shared" si="799"/>
        <v>0</v>
      </c>
      <c r="MF188" s="48">
        <f t="shared" si="799"/>
        <v>0</v>
      </c>
      <c r="MG188" s="48">
        <f t="shared" si="799"/>
        <v>0</v>
      </c>
      <c r="MH188" s="48">
        <f t="shared" si="799"/>
        <v>0</v>
      </c>
      <c r="MI188" s="48">
        <f t="shared" si="799"/>
        <v>0</v>
      </c>
      <c r="MJ188" s="48">
        <f t="shared" si="799"/>
        <v>0</v>
      </c>
      <c r="MK188" s="48">
        <f t="shared" si="800"/>
        <v>0</v>
      </c>
      <c r="ML188" s="48">
        <f t="shared" si="800"/>
        <v>0</v>
      </c>
      <c r="MM188" s="48">
        <f t="shared" si="800"/>
        <v>0</v>
      </c>
      <c r="MN188" s="48">
        <f t="shared" si="800"/>
        <v>0</v>
      </c>
      <c r="MO188" s="48">
        <f t="shared" si="800"/>
        <v>0</v>
      </c>
      <c r="MP188" s="48">
        <f t="shared" si="800"/>
        <v>0</v>
      </c>
      <c r="MQ188" s="48">
        <f t="shared" si="800"/>
        <v>0</v>
      </c>
      <c r="MR188" s="48">
        <f t="shared" si="800"/>
        <v>0</v>
      </c>
      <c r="MS188" s="48">
        <f t="shared" si="800"/>
        <v>0</v>
      </c>
      <c r="MT188" s="48">
        <f t="shared" si="800"/>
        <v>0</v>
      </c>
      <c r="MU188" s="48">
        <f t="shared" si="801"/>
        <v>0</v>
      </c>
      <c r="MV188" s="48">
        <f t="shared" si="801"/>
        <v>0</v>
      </c>
      <c r="MW188" s="48">
        <f t="shared" si="801"/>
        <v>0</v>
      </c>
      <c r="MX188" s="48">
        <f t="shared" si="801"/>
        <v>0</v>
      </c>
      <c r="MY188" s="48">
        <f t="shared" si="801"/>
        <v>0</v>
      </c>
      <c r="MZ188" s="48">
        <f t="shared" si="801"/>
        <v>0</v>
      </c>
      <c r="NA188" s="48">
        <f t="shared" si="801"/>
        <v>0</v>
      </c>
      <c r="NB188" s="48">
        <f t="shared" si="801"/>
        <v>0</v>
      </c>
      <c r="NC188" s="48">
        <f t="shared" si="801"/>
        <v>0</v>
      </c>
      <c r="ND188" s="48">
        <f t="shared" si="801"/>
        <v>0</v>
      </c>
      <c r="NE188" s="48">
        <f t="shared" si="802"/>
        <v>0</v>
      </c>
      <c r="NF188" s="48">
        <f t="shared" si="802"/>
        <v>0</v>
      </c>
      <c r="NG188" s="48">
        <f t="shared" si="802"/>
        <v>0</v>
      </c>
      <c r="NH188" s="48">
        <f t="shared" si="802"/>
        <v>0</v>
      </c>
      <c r="NI188" s="48">
        <f t="shared" si="802"/>
        <v>0</v>
      </c>
      <c r="NJ188" s="48">
        <f t="shared" si="802"/>
        <v>0</v>
      </c>
      <c r="NK188" s="48">
        <f t="shared" si="802"/>
        <v>0</v>
      </c>
      <c r="NL188" s="48">
        <f t="shared" si="802"/>
        <v>0</v>
      </c>
      <c r="NM188" s="48">
        <f t="shared" si="802"/>
        <v>0</v>
      </c>
      <c r="NN188" s="48">
        <f t="shared" si="802"/>
        <v>0</v>
      </c>
      <c r="NO188" s="48">
        <f t="shared" si="803"/>
        <v>0</v>
      </c>
      <c r="NP188" s="48">
        <f t="shared" si="803"/>
        <v>0</v>
      </c>
      <c r="NQ188" s="48">
        <f t="shared" si="803"/>
        <v>0</v>
      </c>
      <c r="NR188" s="48">
        <f t="shared" si="803"/>
        <v>0</v>
      </c>
      <c r="NS188" s="48">
        <f t="shared" si="803"/>
        <v>0</v>
      </c>
      <c r="NT188" s="48">
        <f t="shared" si="803"/>
        <v>0</v>
      </c>
      <c r="NU188" s="48">
        <f t="shared" si="803"/>
        <v>0</v>
      </c>
      <c r="NV188" s="48">
        <f t="shared" si="803"/>
        <v>0</v>
      </c>
      <c r="NW188" s="48">
        <f t="shared" si="803"/>
        <v>0</v>
      </c>
      <c r="NX188" s="48">
        <f t="shared" si="803"/>
        <v>0</v>
      </c>
      <c r="NY188" s="48">
        <f t="shared" si="804"/>
        <v>0</v>
      </c>
      <c r="NZ188" s="48">
        <f t="shared" si="804"/>
        <v>0</v>
      </c>
      <c r="OA188" s="48">
        <f t="shared" si="804"/>
        <v>0</v>
      </c>
      <c r="OB188" s="48">
        <f t="shared" si="804"/>
        <v>0</v>
      </c>
      <c r="OC188" s="48">
        <f t="shared" si="804"/>
        <v>0</v>
      </c>
      <c r="OD188" s="48">
        <f t="shared" si="804"/>
        <v>0</v>
      </c>
      <c r="OE188" s="48">
        <f t="shared" si="804"/>
        <v>0</v>
      </c>
      <c r="OF188" s="48">
        <f t="shared" si="804"/>
        <v>0</v>
      </c>
      <c r="OG188" s="48">
        <f t="shared" si="804"/>
        <v>0</v>
      </c>
      <c r="OH188" s="48">
        <f t="shared" si="804"/>
        <v>0</v>
      </c>
      <c r="OI188" s="48">
        <f t="shared" si="805"/>
        <v>0</v>
      </c>
      <c r="OJ188" s="48">
        <f t="shared" si="805"/>
        <v>0</v>
      </c>
      <c r="OK188" s="48">
        <f t="shared" si="805"/>
        <v>0</v>
      </c>
      <c r="OL188" s="48">
        <f t="shared" si="805"/>
        <v>0</v>
      </c>
      <c r="OM188" s="48">
        <f t="shared" si="805"/>
        <v>0</v>
      </c>
      <c r="ON188" s="48">
        <f t="shared" si="805"/>
        <v>0</v>
      </c>
      <c r="OO188" s="48">
        <f t="shared" si="805"/>
        <v>0</v>
      </c>
      <c r="OP188" s="48">
        <f t="shared" si="805"/>
        <v>0</v>
      </c>
      <c r="OQ188" s="48">
        <f t="shared" si="805"/>
        <v>0</v>
      </c>
      <c r="OR188" s="48">
        <f t="shared" si="805"/>
        <v>0</v>
      </c>
      <c r="OS188" s="48">
        <f t="shared" si="806"/>
        <v>0</v>
      </c>
      <c r="OT188" s="48">
        <f t="shared" si="806"/>
        <v>0</v>
      </c>
      <c r="OU188" s="48">
        <f t="shared" si="806"/>
        <v>0</v>
      </c>
      <c r="OV188" s="48">
        <f t="shared" si="806"/>
        <v>0</v>
      </c>
      <c r="OW188" s="48">
        <f t="shared" si="806"/>
        <v>0</v>
      </c>
      <c r="OX188" s="48">
        <f t="shared" si="806"/>
        <v>4.4751983576649488E-5</v>
      </c>
      <c r="OY188" s="48">
        <f t="shared" si="806"/>
        <v>1.1151658490373781E-4</v>
      </c>
      <c r="OZ188" s="48">
        <f t="shared" si="806"/>
        <v>2.5595687974807398E-4</v>
      </c>
      <c r="PA188" s="48">
        <f t="shared" si="806"/>
        <v>5.8604981628922268E-4</v>
      </c>
      <c r="PB188" s="48">
        <f t="shared" si="806"/>
        <v>1.3658629589843377E-3</v>
      </c>
      <c r="PC188" s="48">
        <f t="shared" si="807"/>
        <v>3.2093238342923826E-3</v>
      </c>
      <c r="PD188" s="48">
        <f t="shared" si="807"/>
        <v>7.8504339864859992E-3</v>
      </c>
      <c r="PE188" s="48">
        <f t="shared" si="807"/>
        <v>1.2976985830460603E-2</v>
      </c>
      <c r="PF188" s="48">
        <f t="shared" si="807"/>
        <v>6.7154609757989992E-3</v>
      </c>
      <c r="PG188" s="48">
        <f t="shared" si="807"/>
        <v>0</v>
      </c>
      <c r="PH188" s="48">
        <f t="shared" si="807"/>
        <v>0</v>
      </c>
      <c r="PI188" s="48">
        <f t="shared" si="807"/>
        <v>0</v>
      </c>
      <c r="PJ188" s="48">
        <f t="shared" si="807"/>
        <v>0</v>
      </c>
      <c r="PK188" s="48">
        <f t="shared" si="807"/>
        <v>0</v>
      </c>
      <c r="PL188" s="48">
        <f t="shared" si="807"/>
        <v>0</v>
      </c>
      <c r="PM188" s="48">
        <f t="shared" si="807"/>
        <v>0</v>
      </c>
      <c r="PN188" s="48">
        <f t="shared" si="807"/>
        <v>0</v>
      </c>
    </row>
    <row r="189" spans="1:430" x14ac:dyDescent="0.3">
      <c r="A189" s="67">
        <f>A188+Escenario1!$D$15</f>
        <v>315</v>
      </c>
      <c r="B189" s="20">
        <f>IF(HX66&lt;0,0,Escenario1!HX66)</f>
        <v>0</v>
      </c>
      <c r="C189" s="20">
        <f t="shared" si="558"/>
        <v>0</v>
      </c>
      <c r="D189" s="20">
        <f t="shared" si="552"/>
        <v>0</v>
      </c>
      <c r="E189" s="20">
        <f>ROUND(IF($A189=0,0,$D189+E188-IF($A188=0,0,L188*($A189-$A188)*0.06)),4)</f>
        <v>0</v>
      </c>
      <c r="F189" s="11" cm="1">
        <f t="array" ref="F189">INDEX($A$71:$A$75,MATCH(E189,$B$71:$B$75,1))+(E189-INDEX($B$71:$B$75,MATCH(E189,$B$71:$B$75,1)))*(INDEX($A$71:$A$75,MATCH(E189,$B$71:$B$75,1)+IF(E189&gt;MAX($B$71:$B$75),0,1))-INDEX($A$71:$A$75,MATCH(E189,$B$71:$B$75,1)+IF(E189&gt;MAX($B$71:$B$75),1,0)))/(INDEX($B$71:$B$75,MATCH(E189,$B$71:$B$75,1)+IF(E189&gt;MAX($B$71:$B$75),0,1))-INDEX($B$71:$B$75,MATCH(E189,$B$71:$B$75,1)+IF(E189&gt;MAX($B$71:$B$75),-1,0)))</f>
        <v>0</v>
      </c>
      <c r="G189" s="59">
        <f t="shared" si="553"/>
        <v>0</v>
      </c>
      <c r="H189" s="59">
        <f t="shared" si="554"/>
        <v>0</v>
      </c>
      <c r="I189" s="59">
        <f t="shared" si="555"/>
        <v>0</v>
      </c>
      <c r="J189" s="20">
        <f t="shared" si="556"/>
        <v>0</v>
      </c>
      <c r="K189" s="20">
        <f>IF(OR($H$79&lt;=0,F189-$H$79&lt;=0),0,2/3*(0.602+0.0832*(F189-$H$79)/$H$79)*$I$79*SQRT(2*9.81)*(F189-$H$79+0.0012)^(3/2))*1000</f>
        <v>0</v>
      </c>
      <c r="L189" s="20">
        <f>IF((G189+H189+I189+K189)*($A190-$A189)*0.06&gt;E189,E189/($A190-$A189)/0.06,G189+H189+I189+K189)</f>
        <v>0</v>
      </c>
      <c r="M189" s="20">
        <f>IF(COUNT($A$126:$A189)&lt;MATCH($E$84,L$126:L$585,0),"",ROUND(L189,2))</f>
        <v>0</v>
      </c>
      <c r="N189" s="20">
        <f>IF($A189=0,0,$D189+N188-IF($A188=0,0,R188*($A189-$A188)*0.06))</f>
        <v>109.9628623142368</v>
      </c>
      <c r="O189" s="11" cm="1">
        <f t="array" ref="O189">INDEX($A$71:$A$75,MATCH(N189,$B$71:$B$75,1))+(N189-INDEX($B$71:$B$75,MATCH(N189,$B$71:$B$75,1)))*(INDEX($A$71:$A$75,MATCH(N189,$B$71:$B$75,1)+1)-INDEX($A$71:$A$75,MATCH(N189,$B$71:$B$75,1)))/(INDEX($B$71:$B$75,MATCH(N189,$B$71:$B$75,1)+1)-INDEX($B$71:$B$75,MATCH(N189,$B$71:$B$75,1)))</f>
        <v>1.099628623142368</v>
      </c>
      <c r="P189" s="20" cm="1">
        <f t="array" ref="P189">INDEX(Curva_vortex[Caudal (L/s)],MATCH(O189,Curva_vortex[Altura lamina de agua H (m)],1))+(O189-INDEX(Curva_vortex[Altura lamina de agua H (m)],MATCH(O189,Curva_vortex[Altura lamina de agua H (m)],1)))*(INDEX(Curva_vortex[Caudal (L/s)],MATCH(O189,Curva_vortex[Altura lamina de agua H (m)],1)+IF(O189&gt;MAX(Curva_vortex[Altura lamina de agua H (m)]),0,1))-INDEX(Curva_vortex[Caudal (L/s)],MATCH(O189,Curva_vortex[Altura lamina de agua H (m)],1)+IF(O189&gt;MAX(Curva_vortex[Altura lamina de agua H (m)]),-1,0)))/(INDEX(Curva_vortex[Altura lamina de agua H (m)],MATCH(O189,Curva_vortex[Altura lamina de agua H (m)],1)+IF(O189&gt;MAX(Curva_vortex[Altura lamina de agua H (m)]),0,1))-INDEX(Curva_vortex[Altura lamina de agua H (m)],MATCH(O189,Curva_vortex[Altura lamina de agua H (m)],1)+IF(O189&gt;MAX(Curva_vortex[Altura lamina de agua H (m)]),-1,0)))</f>
        <v>10.996286231423678</v>
      </c>
      <c r="Q189" s="20">
        <f t="shared" si="557"/>
        <v>0</v>
      </c>
      <c r="R189" s="20" cm="1">
        <f t="array" ref="R189">INDEX(Curva_vortex[Caudal (L/s)],MATCH(O189,Curva_vortex[Altura lamina de agua H (m)],1))+(O189-INDEX(Curva_vortex[Altura lamina de agua H (m)],MATCH(O189,Curva_vortex[Altura lamina de agua H (m)],1)))*(INDEX(Curva_vortex[Caudal (L/s)],MATCH(O189,Curva_vortex[Altura lamina de agua H (m)],1)+IF(O189&gt;MAX(Curva_vortex[Altura lamina de agua H (m)]),0,1))-INDEX(Curva_vortex[Caudal (L/s)],MATCH(O189,Curva_vortex[Altura lamina de agua H (m)],1)+IF(O189&gt;MAX(Curva_vortex[Altura lamina de agua H (m)]),-1,0)))/(INDEX(Curva_vortex[Altura lamina de agua H (m)],MATCH(O189,Curva_vortex[Altura lamina de agua H (m)],1)+IF(O189&gt;MAX(Curva_vortex[Altura lamina de agua H (m)]),0,1))-INDEX(Curva_vortex[Altura lamina de agua H (m)],MATCH(O189,Curva_vortex[Altura lamina de agua H (m)],1)+IF(O189&gt;MAX(Curva_vortex[Altura lamina de agua H (m)]),-1,0)))+Q189</f>
        <v>10.996286231423678</v>
      </c>
      <c r="S189" s="20">
        <f>IF(COUNT($A$126:$A189)&lt;MATCH($E$117,R$126:R$585,0),"",ROUND(R189,2))</f>
        <v>11</v>
      </c>
      <c r="W189" s="46">
        <v>186</v>
      </c>
      <c r="X189" s="49">
        <f t="shared" si="564"/>
        <v>930</v>
      </c>
      <c r="Y189" s="52" t="str">
        <f t="shared" si="686"/>
        <v/>
      </c>
      <c r="Z189" s="63">
        <f t="shared" si="687"/>
        <v>0</v>
      </c>
      <c r="AA189" s="50">
        <f t="shared" si="730"/>
        <v>0</v>
      </c>
      <c r="AB189" s="50">
        <v>0</v>
      </c>
      <c r="AC189" s="62">
        <f t="shared" si="691"/>
        <v>211.7758949671387</v>
      </c>
      <c r="AD189" s="53"/>
      <c r="AE189" s="46">
        <v>187</v>
      </c>
      <c r="AF189" s="51">
        <f t="shared" si="688"/>
        <v>0</v>
      </c>
      <c r="AG189" s="51">
        <f t="shared" si="770"/>
        <v>0</v>
      </c>
      <c r="AH189" s="51">
        <f t="shared" si="770"/>
        <v>0</v>
      </c>
      <c r="AI189" s="51">
        <f t="shared" si="770"/>
        <v>0</v>
      </c>
      <c r="AJ189" s="51">
        <f t="shared" si="770"/>
        <v>0</v>
      </c>
      <c r="AK189" s="51">
        <f t="shared" si="770"/>
        <v>0</v>
      </c>
      <c r="AL189" s="51">
        <f t="shared" si="770"/>
        <v>0</v>
      </c>
      <c r="AM189" s="51">
        <f t="shared" si="770"/>
        <v>0</v>
      </c>
      <c r="AN189" s="51">
        <f t="shared" si="770"/>
        <v>0</v>
      </c>
      <c r="AO189" s="51">
        <f t="shared" si="770"/>
        <v>0</v>
      </c>
      <c r="AP189" s="51">
        <f t="shared" si="770"/>
        <v>0</v>
      </c>
      <c r="AQ189" s="51">
        <f t="shared" si="771"/>
        <v>0</v>
      </c>
      <c r="AR189" s="51">
        <f t="shared" si="771"/>
        <v>0</v>
      </c>
      <c r="AS189" s="51">
        <f t="shared" si="771"/>
        <v>0</v>
      </c>
      <c r="AT189" s="51">
        <f t="shared" si="771"/>
        <v>0</v>
      </c>
      <c r="AU189" s="51">
        <f t="shared" si="771"/>
        <v>0</v>
      </c>
      <c r="AV189" s="51">
        <f t="shared" si="771"/>
        <v>0</v>
      </c>
      <c r="AW189" s="51">
        <f t="shared" si="771"/>
        <v>0</v>
      </c>
      <c r="AX189" s="51">
        <f t="shared" si="771"/>
        <v>0</v>
      </c>
      <c r="AY189" s="51">
        <f t="shared" si="771"/>
        <v>0</v>
      </c>
      <c r="AZ189" s="51">
        <f t="shared" si="771"/>
        <v>0</v>
      </c>
      <c r="BA189" s="51">
        <f t="shared" si="772"/>
        <v>0</v>
      </c>
      <c r="BB189" s="51">
        <f t="shared" si="772"/>
        <v>0</v>
      </c>
      <c r="BC189" s="51">
        <f t="shared" si="772"/>
        <v>0</v>
      </c>
      <c r="BD189" s="51">
        <f t="shared" si="772"/>
        <v>0</v>
      </c>
      <c r="BE189" s="51">
        <f t="shared" si="772"/>
        <v>0</v>
      </c>
      <c r="BF189" s="51">
        <f t="shared" si="772"/>
        <v>0</v>
      </c>
      <c r="BG189" s="51">
        <f t="shared" si="772"/>
        <v>0</v>
      </c>
      <c r="BH189" s="51">
        <f t="shared" si="772"/>
        <v>0</v>
      </c>
      <c r="BI189" s="51">
        <f t="shared" si="772"/>
        <v>0</v>
      </c>
      <c r="BJ189" s="51">
        <f t="shared" si="772"/>
        <v>0</v>
      </c>
      <c r="BK189" s="51">
        <f t="shared" si="773"/>
        <v>0</v>
      </c>
      <c r="BL189" s="51">
        <f t="shared" si="773"/>
        <v>0</v>
      </c>
      <c r="BM189" s="51">
        <f t="shared" si="773"/>
        <v>0</v>
      </c>
      <c r="BN189" s="51">
        <f t="shared" si="773"/>
        <v>0</v>
      </c>
      <c r="BO189" s="51">
        <f t="shared" si="773"/>
        <v>0</v>
      </c>
      <c r="BP189" s="51">
        <f t="shared" si="773"/>
        <v>0</v>
      </c>
      <c r="BQ189" s="51">
        <f t="shared" si="773"/>
        <v>0</v>
      </c>
      <c r="BR189" s="51">
        <f t="shared" si="773"/>
        <v>0</v>
      </c>
      <c r="BS189" s="51">
        <f t="shared" si="773"/>
        <v>0</v>
      </c>
      <c r="BT189" s="51">
        <f t="shared" si="773"/>
        <v>0</v>
      </c>
      <c r="BU189" s="51">
        <f t="shared" si="774"/>
        <v>0</v>
      </c>
      <c r="BV189" s="51">
        <f t="shared" si="774"/>
        <v>0</v>
      </c>
      <c r="BW189" s="51">
        <f t="shared" si="774"/>
        <v>0</v>
      </c>
      <c r="BX189" s="51">
        <f t="shared" si="774"/>
        <v>0</v>
      </c>
      <c r="BY189" s="51">
        <f t="shared" si="774"/>
        <v>0</v>
      </c>
      <c r="BZ189" s="51">
        <f t="shared" si="774"/>
        <v>0</v>
      </c>
      <c r="CA189" s="51">
        <f t="shared" si="774"/>
        <v>0</v>
      </c>
      <c r="CB189" s="51">
        <f t="shared" si="774"/>
        <v>0</v>
      </c>
      <c r="CC189" s="51">
        <f t="shared" si="774"/>
        <v>0</v>
      </c>
      <c r="CD189" s="51">
        <f t="shared" si="774"/>
        <v>0</v>
      </c>
      <c r="CE189" s="51">
        <f t="shared" si="775"/>
        <v>0</v>
      </c>
      <c r="CF189" s="51">
        <f t="shared" si="775"/>
        <v>0</v>
      </c>
      <c r="CG189" s="51">
        <f t="shared" si="775"/>
        <v>0</v>
      </c>
      <c r="CH189" s="51">
        <f t="shared" si="775"/>
        <v>0</v>
      </c>
      <c r="CI189" s="51">
        <f t="shared" si="775"/>
        <v>0</v>
      </c>
      <c r="CJ189" s="51">
        <f t="shared" si="775"/>
        <v>0</v>
      </c>
      <c r="CK189" s="51">
        <f t="shared" si="775"/>
        <v>0</v>
      </c>
      <c r="CL189" s="51">
        <f t="shared" si="775"/>
        <v>0</v>
      </c>
      <c r="CM189" s="51">
        <f t="shared" si="775"/>
        <v>0</v>
      </c>
      <c r="CN189" s="51">
        <f t="shared" si="775"/>
        <v>0</v>
      </c>
      <c r="CO189" s="51">
        <f t="shared" si="776"/>
        <v>0</v>
      </c>
      <c r="CP189" s="51">
        <f t="shared" si="776"/>
        <v>0</v>
      </c>
      <c r="CQ189" s="51">
        <f t="shared" si="776"/>
        <v>0</v>
      </c>
      <c r="CR189" s="51">
        <f t="shared" si="776"/>
        <v>0</v>
      </c>
      <c r="CS189" s="51">
        <f t="shared" si="776"/>
        <v>0</v>
      </c>
      <c r="CT189" s="51">
        <f t="shared" si="776"/>
        <v>0</v>
      </c>
      <c r="CU189" s="51">
        <f t="shared" si="776"/>
        <v>0</v>
      </c>
      <c r="CV189" s="51">
        <f t="shared" si="776"/>
        <v>0</v>
      </c>
      <c r="CW189" s="51">
        <f t="shared" si="776"/>
        <v>0</v>
      </c>
      <c r="CX189" s="51">
        <f t="shared" si="776"/>
        <v>0</v>
      </c>
      <c r="CY189" s="51">
        <f t="shared" si="777"/>
        <v>0</v>
      </c>
      <c r="CZ189" s="51">
        <f t="shared" si="777"/>
        <v>0</v>
      </c>
      <c r="DA189" s="51">
        <f t="shared" si="777"/>
        <v>0</v>
      </c>
      <c r="DB189" s="51">
        <f t="shared" si="777"/>
        <v>0</v>
      </c>
      <c r="DC189" s="51">
        <f t="shared" si="777"/>
        <v>0</v>
      </c>
      <c r="DD189" s="51">
        <f t="shared" si="777"/>
        <v>0</v>
      </c>
      <c r="DE189" s="51">
        <f t="shared" si="777"/>
        <v>0</v>
      </c>
      <c r="DF189" s="51">
        <f t="shared" si="777"/>
        <v>0</v>
      </c>
      <c r="DG189" s="51">
        <f t="shared" si="777"/>
        <v>0</v>
      </c>
      <c r="DH189" s="51">
        <f t="shared" si="777"/>
        <v>0</v>
      </c>
      <c r="DI189" s="51">
        <f t="shared" si="778"/>
        <v>0</v>
      </c>
      <c r="DJ189" s="51">
        <f t="shared" si="778"/>
        <v>0</v>
      </c>
      <c r="DK189" s="51">
        <f t="shared" si="778"/>
        <v>0</v>
      </c>
      <c r="DL189" s="51">
        <f t="shared" si="778"/>
        <v>0</v>
      </c>
      <c r="DM189" s="51">
        <f t="shared" si="778"/>
        <v>0</v>
      </c>
      <c r="DN189" s="51">
        <f t="shared" si="778"/>
        <v>0</v>
      </c>
      <c r="DO189" s="51">
        <f t="shared" si="778"/>
        <v>0</v>
      </c>
      <c r="DP189" s="51">
        <f t="shared" si="778"/>
        <v>0</v>
      </c>
      <c r="DQ189" s="51">
        <f t="shared" si="778"/>
        <v>0</v>
      </c>
      <c r="DR189" s="51">
        <f t="shared" si="778"/>
        <v>0</v>
      </c>
      <c r="DS189" s="51">
        <f t="shared" si="779"/>
        <v>0</v>
      </c>
      <c r="DT189" s="51">
        <f t="shared" si="779"/>
        <v>0</v>
      </c>
      <c r="DU189" s="51">
        <f t="shared" si="779"/>
        <v>0</v>
      </c>
      <c r="DV189" s="51">
        <f t="shared" si="779"/>
        <v>0</v>
      </c>
      <c r="DW189" s="51">
        <f t="shared" si="779"/>
        <v>0</v>
      </c>
      <c r="DX189" s="51">
        <f t="shared" si="779"/>
        <v>0</v>
      </c>
      <c r="DY189" s="51">
        <f t="shared" si="779"/>
        <v>0</v>
      </c>
      <c r="DZ189" s="51">
        <f t="shared" si="779"/>
        <v>0</v>
      </c>
      <c r="EA189" s="51">
        <f t="shared" si="779"/>
        <v>0</v>
      </c>
      <c r="EB189" s="51">
        <f t="shared" si="779"/>
        <v>0</v>
      </c>
      <c r="EC189" s="51">
        <f t="shared" si="780"/>
        <v>0</v>
      </c>
      <c r="ED189" s="51">
        <f t="shared" si="780"/>
        <v>0</v>
      </c>
      <c r="EE189" s="51">
        <f t="shared" si="780"/>
        <v>0</v>
      </c>
      <c r="EF189" s="51">
        <f t="shared" si="780"/>
        <v>0</v>
      </c>
      <c r="EG189" s="51">
        <f t="shared" si="780"/>
        <v>0</v>
      </c>
      <c r="EH189" s="51">
        <f t="shared" si="780"/>
        <v>0</v>
      </c>
      <c r="EI189" s="51">
        <f t="shared" si="780"/>
        <v>0</v>
      </c>
      <c r="EJ189" s="51">
        <f t="shared" si="780"/>
        <v>0</v>
      </c>
      <c r="EK189" s="51">
        <f t="shared" si="780"/>
        <v>0</v>
      </c>
      <c r="EL189" s="51">
        <f t="shared" si="780"/>
        <v>0</v>
      </c>
      <c r="EM189" s="51">
        <f t="shared" si="781"/>
        <v>0</v>
      </c>
      <c r="EN189" s="51">
        <f t="shared" si="781"/>
        <v>0</v>
      </c>
      <c r="EO189" s="51">
        <f t="shared" si="781"/>
        <v>0</v>
      </c>
      <c r="EP189" s="51">
        <f t="shared" si="781"/>
        <v>0</v>
      </c>
      <c r="EQ189" s="51">
        <f t="shared" si="781"/>
        <v>0</v>
      </c>
      <c r="ER189" s="51">
        <f t="shared" si="781"/>
        <v>0</v>
      </c>
      <c r="ES189" s="51">
        <f t="shared" si="781"/>
        <v>0</v>
      </c>
      <c r="ET189" s="51">
        <f t="shared" si="781"/>
        <v>0</v>
      </c>
      <c r="EU189" s="51">
        <f t="shared" si="781"/>
        <v>0</v>
      </c>
      <c r="EV189" s="51">
        <f t="shared" si="781"/>
        <v>0</v>
      </c>
      <c r="EW189" s="51">
        <f t="shared" si="782"/>
        <v>0</v>
      </c>
      <c r="EX189" s="51">
        <f t="shared" si="782"/>
        <v>0</v>
      </c>
      <c r="EY189" s="51">
        <f t="shared" si="782"/>
        <v>0</v>
      </c>
      <c r="EZ189" s="51">
        <f t="shared" si="782"/>
        <v>0</v>
      </c>
      <c r="FA189" s="51">
        <f t="shared" si="782"/>
        <v>0</v>
      </c>
      <c r="FB189" s="51">
        <f t="shared" si="782"/>
        <v>0</v>
      </c>
      <c r="FC189" s="51">
        <f t="shared" si="782"/>
        <v>0</v>
      </c>
      <c r="FD189" s="51">
        <f t="shared" si="782"/>
        <v>0</v>
      </c>
      <c r="FE189" s="51">
        <f t="shared" si="782"/>
        <v>0</v>
      </c>
      <c r="FF189" s="51">
        <f t="shared" si="782"/>
        <v>0</v>
      </c>
      <c r="FG189" s="51">
        <f t="shared" si="783"/>
        <v>0</v>
      </c>
      <c r="FH189" s="51">
        <f t="shared" si="783"/>
        <v>0</v>
      </c>
      <c r="FI189" s="51">
        <f t="shared" si="783"/>
        <v>0</v>
      </c>
      <c r="FJ189" s="51">
        <f t="shared" si="783"/>
        <v>0</v>
      </c>
      <c r="FK189" s="51">
        <f t="shared" si="783"/>
        <v>0</v>
      </c>
      <c r="FL189" s="51">
        <f t="shared" si="783"/>
        <v>0</v>
      </c>
      <c r="FM189" s="51">
        <f t="shared" si="783"/>
        <v>0</v>
      </c>
      <c r="FN189" s="51">
        <f t="shared" si="783"/>
        <v>0</v>
      </c>
      <c r="FO189" s="51">
        <f t="shared" si="783"/>
        <v>0</v>
      </c>
      <c r="FP189" s="51">
        <f t="shared" si="783"/>
        <v>0</v>
      </c>
      <c r="FQ189" s="51">
        <f t="shared" si="784"/>
        <v>0</v>
      </c>
      <c r="FR189" s="51">
        <f t="shared" si="784"/>
        <v>0</v>
      </c>
      <c r="FS189" s="51">
        <f t="shared" si="784"/>
        <v>0</v>
      </c>
      <c r="FT189" s="51">
        <f t="shared" si="784"/>
        <v>0</v>
      </c>
      <c r="FU189" s="51">
        <f t="shared" si="784"/>
        <v>0</v>
      </c>
      <c r="FV189" s="51">
        <f t="shared" si="784"/>
        <v>0</v>
      </c>
      <c r="FW189" s="51">
        <f t="shared" si="784"/>
        <v>0</v>
      </c>
      <c r="FX189" s="51">
        <f t="shared" si="784"/>
        <v>0</v>
      </c>
      <c r="FY189" s="51">
        <f t="shared" si="784"/>
        <v>0</v>
      </c>
      <c r="FZ189" s="51">
        <f t="shared" si="784"/>
        <v>0</v>
      </c>
      <c r="GA189" s="51">
        <f t="shared" si="785"/>
        <v>0</v>
      </c>
      <c r="GB189" s="51">
        <f t="shared" si="785"/>
        <v>0</v>
      </c>
      <c r="GC189" s="51">
        <f t="shared" si="785"/>
        <v>0</v>
      </c>
      <c r="GD189" s="51">
        <f t="shared" si="785"/>
        <v>0</v>
      </c>
      <c r="GE189" s="51">
        <f t="shared" si="785"/>
        <v>0</v>
      </c>
      <c r="GF189" s="51">
        <f t="shared" si="785"/>
        <v>0</v>
      </c>
      <c r="GG189" s="51">
        <f t="shared" si="785"/>
        <v>0</v>
      </c>
      <c r="GH189" s="51">
        <f t="shared" si="785"/>
        <v>0</v>
      </c>
      <c r="GI189" s="51">
        <f t="shared" si="785"/>
        <v>0</v>
      </c>
      <c r="GJ189" s="51">
        <f t="shared" si="785"/>
        <v>0</v>
      </c>
      <c r="GK189" s="51">
        <f t="shared" si="786"/>
        <v>0</v>
      </c>
      <c r="GL189" s="51">
        <f t="shared" si="786"/>
        <v>0</v>
      </c>
      <c r="GM189" s="51">
        <f t="shared" si="786"/>
        <v>0</v>
      </c>
      <c r="GN189" s="51">
        <f t="shared" si="786"/>
        <v>0</v>
      </c>
      <c r="GO189" s="51">
        <f t="shared" si="786"/>
        <v>0</v>
      </c>
      <c r="GP189" s="51">
        <f t="shared" si="786"/>
        <v>1.4372901692793086E-5</v>
      </c>
      <c r="GQ189" s="51">
        <f t="shared" si="786"/>
        <v>2.7857067307628778E-5</v>
      </c>
      <c r="GR189" s="51">
        <f t="shared" si="786"/>
        <v>4.1075027703360157E-5</v>
      </c>
      <c r="GS189" s="51">
        <f t="shared" si="786"/>
        <v>5.9699549011322866E-5</v>
      </c>
      <c r="GT189" s="51">
        <f t="shared" si="786"/>
        <v>8.7540741517313391E-5</v>
      </c>
      <c r="GU189" s="51">
        <f t="shared" si="787"/>
        <v>1.2837388479443857E-4</v>
      </c>
      <c r="GV189" s="51">
        <f t="shared" si="787"/>
        <v>1.8776725283595457E-4</v>
      </c>
      <c r="GW189" s="51">
        <f t="shared" si="787"/>
        <v>2.7490993918839258E-4</v>
      </c>
      <c r="GX189" s="51">
        <f t="shared" si="787"/>
        <v>4.0443968208431289E-4</v>
      </c>
      <c r="GY189" s="51">
        <f t="shared" si="787"/>
        <v>5.9827068957529241E-4</v>
      </c>
      <c r="GZ189" s="51">
        <f t="shared" si="787"/>
        <v>8.8742146466493359E-4</v>
      </c>
      <c r="HA189" s="51">
        <f t="shared" si="787"/>
        <v>1.3138426304416823E-3</v>
      </c>
      <c r="HB189" s="51">
        <f t="shared" si="787"/>
        <v>1.9322447552118155E-3</v>
      </c>
      <c r="HC189" s="51">
        <f t="shared" si="787"/>
        <v>2.9578823769679957E-3</v>
      </c>
      <c r="HD189" s="51">
        <f t="shared" si="787"/>
        <v>4.3725776573519236E-3</v>
      </c>
      <c r="HE189" s="51">
        <f t="shared" si="788"/>
        <v>5.6037913669719245E-3</v>
      </c>
      <c r="HF189" s="51">
        <f t="shared" si="788"/>
        <v>6.0067150249743864E-3</v>
      </c>
      <c r="HG189" s="51">
        <f t="shared" si="788"/>
        <v>5.0334268353983951E-3</v>
      </c>
      <c r="HH189" s="51">
        <f t="shared" si="788"/>
        <v>2.648818732339102E-3</v>
      </c>
      <c r="HI189" s="51">
        <f t="shared" si="788"/>
        <v>7.6072713075802073E-4</v>
      </c>
      <c r="HJ189" s="51">
        <f t="shared" si="788"/>
        <v>0</v>
      </c>
      <c r="HK189" s="51">
        <f t="shared" si="788"/>
        <v>0</v>
      </c>
      <c r="HL189" s="51">
        <f t="shared" si="788"/>
        <v>0</v>
      </c>
      <c r="HM189" s="51">
        <f t="shared" si="788"/>
        <v>0</v>
      </c>
      <c r="HN189" s="51">
        <f t="shared" si="788"/>
        <v>0</v>
      </c>
      <c r="HO189" s="51">
        <f t="shared" si="788"/>
        <v>0</v>
      </c>
      <c r="HP189" s="51">
        <f t="shared" si="788"/>
        <v>0</v>
      </c>
      <c r="HR189" s="46">
        <v>186</v>
      </c>
      <c r="HS189" s="49">
        <f t="shared" si="566"/>
        <v>930</v>
      </c>
      <c r="HT189" s="52" t="str">
        <f t="shared" si="567"/>
        <v/>
      </c>
      <c r="HU189" s="63">
        <f t="shared" si="568"/>
        <v>0</v>
      </c>
      <c r="HV189" s="50">
        <f t="shared" si="731"/>
        <v>0</v>
      </c>
      <c r="HW189" s="50" t="str">
        <f t="shared" si="689"/>
        <v>15:30</v>
      </c>
      <c r="HX189" s="50">
        <v>0</v>
      </c>
      <c r="HY189" s="62">
        <f>HY188+HX189*Escenario1!$D$15*0.06</f>
        <v>468.72665229745769</v>
      </c>
      <c r="HZ189" s="50">
        <f t="shared" si="569"/>
        <v>0</v>
      </c>
      <c r="IA189" s="64">
        <f>IA188+HZ189*Escenario1!$D$15*0.06</f>
        <v>258.16395932323189</v>
      </c>
      <c r="IB189" s="54"/>
      <c r="IC189" s="47">
        <v>187</v>
      </c>
      <c r="ID189" s="48">
        <f t="shared" si="690"/>
        <v>0</v>
      </c>
      <c r="IE189" s="48">
        <f t="shared" si="789"/>
        <v>0</v>
      </c>
      <c r="IF189" s="48">
        <f t="shared" si="789"/>
        <v>0</v>
      </c>
      <c r="IG189" s="48">
        <f t="shared" si="789"/>
        <v>0</v>
      </c>
      <c r="IH189" s="48">
        <f t="shared" si="789"/>
        <v>0</v>
      </c>
      <c r="II189" s="48">
        <f t="shared" si="789"/>
        <v>0</v>
      </c>
      <c r="IJ189" s="48">
        <f t="shared" si="789"/>
        <v>0</v>
      </c>
      <c r="IK189" s="48">
        <f t="shared" si="789"/>
        <v>0</v>
      </c>
      <c r="IL189" s="48">
        <f t="shared" si="789"/>
        <v>0</v>
      </c>
      <c r="IM189" s="48">
        <f t="shared" si="789"/>
        <v>0</v>
      </c>
      <c r="IN189" s="48">
        <f t="shared" si="789"/>
        <v>0</v>
      </c>
      <c r="IO189" s="48">
        <f t="shared" si="790"/>
        <v>0</v>
      </c>
      <c r="IP189" s="48">
        <f t="shared" si="790"/>
        <v>0</v>
      </c>
      <c r="IQ189" s="48">
        <f t="shared" si="790"/>
        <v>0</v>
      </c>
      <c r="IR189" s="48">
        <f t="shared" si="790"/>
        <v>0</v>
      </c>
      <c r="IS189" s="48">
        <f t="shared" si="790"/>
        <v>0</v>
      </c>
      <c r="IT189" s="48">
        <f t="shared" si="790"/>
        <v>0</v>
      </c>
      <c r="IU189" s="48">
        <f t="shared" si="790"/>
        <v>0</v>
      </c>
      <c r="IV189" s="48">
        <f t="shared" si="790"/>
        <v>0</v>
      </c>
      <c r="IW189" s="48">
        <f t="shared" si="790"/>
        <v>0</v>
      </c>
      <c r="IX189" s="48">
        <f t="shared" si="790"/>
        <v>0</v>
      </c>
      <c r="IY189" s="48">
        <f t="shared" si="791"/>
        <v>0</v>
      </c>
      <c r="IZ189" s="48">
        <f t="shared" si="791"/>
        <v>0</v>
      </c>
      <c r="JA189" s="48">
        <f t="shared" si="791"/>
        <v>0</v>
      </c>
      <c r="JB189" s="48">
        <f t="shared" si="791"/>
        <v>0</v>
      </c>
      <c r="JC189" s="48">
        <f t="shared" si="791"/>
        <v>0</v>
      </c>
      <c r="JD189" s="48">
        <f t="shared" si="791"/>
        <v>0</v>
      </c>
      <c r="JE189" s="48">
        <f t="shared" si="791"/>
        <v>0</v>
      </c>
      <c r="JF189" s="48">
        <f t="shared" si="791"/>
        <v>0</v>
      </c>
      <c r="JG189" s="48">
        <f t="shared" si="791"/>
        <v>0</v>
      </c>
      <c r="JH189" s="48">
        <f t="shared" si="791"/>
        <v>0</v>
      </c>
      <c r="JI189" s="48">
        <f t="shared" si="792"/>
        <v>0</v>
      </c>
      <c r="JJ189" s="48">
        <f t="shared" si="792"/>
        <v>0</v>
      </c>
      <c r="JK189" s="48">
        <f t="shared" si="792"/>
        <v>0</v>
      </c>
      <c r="JL189" s="48">
        <f t="shared" si="792"/>
        <v>0</v>
      </c>
      <c r="JM189" s="48">
        <f t="shared" si="792"/>
        <v>0</v>
      </c>
      <c r="JN189" s="48">
        <f t="shared" si="792"/>
        <v>0</v>
      </c>
      <c r="JO189" s="48">
        <f t="shared" si="792"/>
        <v>0</v>
      </c>
      <c r="JP189" s="48">
        <f t="shared" si="792"/>
        <v>0</v>
      </c>
      <c r="JQ189" s="48">
        <f t="shared" si="792"/>
        <v>0</v>
      </c>
      <c r="JR189" s="48">
        <f t="shared" si="792"/>
        <v>0</v>
      </c>
      <c r="JS189" s="48">
        <f t="shared" si="793"/>
        <v>0</v>
      </c>
      <c r="JT189" s="48">
        <f t="shared" si="793"/>
        <v>0</v>
      </c>
      <c r="JU189" s="48">
        <f t="shared" si="793"/>
        <v>0</v>
      </c>
      <c r="JV189" s="48">
        <f t="shared" si="793"/>
        <v>0</v>
      </c>
      <c r="JW189" s="48">
        <f t="shared" si="793"/>
        <v>0</v>
      </c>
      <c r="JX189" s="48">
        <f t="shared" si="793"/>
        <v>0</v>
      </c>
      <c r="JY189" s="48">
        <f t="shared" si="793"/>
        <v>0</v>
      </c>
      <c r="JZ189" s="48">
        <f t="shared" si="793"/>
        <v>0</v>
      </c>
      <c r="KA189" s="48">
        <f t="shared" si="793"/>
        <v>0</v>
      </c>
      <c r="KB189" s="48">
        <f t="shared" si="793"/>
        <v>0</v>
      </c>
      <c r="KC189" s="48">
        <f t="shared" si="794"/>
        <v>0</v>
      </c>
      <c r="KD189" s="48">
        <f t="shared" si="794"/>
        <v>0</v>
      </c>
      <c r="KE189" s="48">
        <f t="shared" si="794"/>
        <v>0</v>
      </c>
      <c r="KF189" s="48">
        <f t="shared" si="794"/>
        <v>0</v>
      </c>
      <c r="KG189" s="48">
        <f t="shared" si="794"/>
        <v>0</v>
      </c>
      <c r="KH189" s="48">
        <f t="shared" si="794"/>
        <v>0</v>
      </c>
      <c r="KI189" s="48">
        <f t="shared" si="794"/>
        <v>0</v>
      </c>
      <c r="KJ189" s="48">
        <f t="shared" si="794"/>
        <v>0</v>
      </c>
      <c r="KK189" s="48">
        <f t="shared" si="794"/>
        <v>0</v>
      </c>
      <c r="KL189" s="48">
        <f t="shared" si="794"/>
        <v>0</v>
      </c>
      <c r="KM189" s="48">
        <f t="shared" si="795"/>
        <v>0</v>
      </c>
      <c r="KN189" s="48">
        <f t="shared" si="795"/>
        <v>0</v>
      </c>
      <c r="KO189" s="48">
        <f t="shared" si="795"/>
        <v>0</v>
      </c>
      <c r="KP189" s="48">
        <f t="shared" si="795"/>
        <v>0</v>
      </c>
      <c r="KQ189" s="48">
        <f t="shared" si="795"/>
        <v>0</v>
      </c>
      <c r="KR189" s="48">
        <f t="shared" si="795"/>
        <v>0</v>
      </c>
      <c r="KS189" s="48">
        <f t="shared" si="795"/>
        <v>0</v>
      </c>
      <c r="KT189" s="48">
        <f t="shared" si="795"/>
        <v>0</v>
      </c>
      <c r="KU189" s="48">
        <f t="shared" si="795"/>
        <v>0</v>
      </c>
      <c r="KV189" s="48">
        <f t="shared" si="795"/>
        <v>0</v>
      </c>
      <c r="KW189" s="48">
        <f t="shared" si="796"/>
        <v>0</v>
      </c>
      <c r="KX189" s="48">
        <f t="shared" si="796"/>
        <v>0</v>
      </c>
      <c r="KY189" s="48">
        <f t="shared" si="796"/>
        <v>0</v>
      </c>
      <c r="KZ189" s="48">
        <f t="shared" si="796"/>
        <v>0</v>
      </c>
      <c r="LA189" s="48">
        <f t="shared" si="796"/>
        <v>0</v>
      </c>
      <c r="LB189" s="48">
        <f t="shared" si="796"/>
        <v>0</v>
      </c>
      <c r="LC189" s="48">
        <f t="shared" si="796"/>
        <v>0</v>
      </c>
      <c r="LD189" s="48">
        <f t="shared" si="796"/>
        <v>0</v>
      </c>
      <c r="LE189" s="48">
        <f t="shared" si="796"/>
        <v>0</v>
      </c>
      <c r="LF189" s="48">
        <f t="shared" si="796"/>
        <v>0</v>
      </c>
      <c r="LG189" s="48">
        <f t="shared" si="797"/>
        <v>0</v>
      </c>
      <c r="LH189" s="48">
        <f t="shared" si="797"/>
        <v>0</v>
      </c>
      <c r="LI189" s="48">
        <f t="shared" si="797"/>
        <v>0</v>
      </c>
      <c r="LJ189" s="48">
        <f t="shared" si="797"/>
        <v>0</v>
      </c>
      <c r="LK189" s="48">
        <f t="shared" si="797"/>
        <v>0</v>
      </c>
      <c r="LL189" s="48">
        <f t="shared" si="797"/>
        <v>0</v>
      </c>
      <c r="LM189" s="48">
        <f t="shared" si="797"/>
        <v>0</v>
      </c>
      <c r="LN189" s="48">
        <f t="shared" si="797"/>
        <v>0</v>
      </c>
      <c r="LO189" s="48">
        <f t="shared" si="797"/>
        <v>0</v>
      </c>
      <c r="LP189" s="48">
        <f t="shared" si="797"/>
        <v>0</v>
      </c>
      <c r="LQ189" s="48">
        <f t="shared" si="798"/>
        <v>0</v>
      </c>
      <c r="LR189" s="48">
        <f t="shared" si="798"/>
        <v>0</v>
      </c>
      <c r="LS189" s="48">
        <f t="shared" si="798"/>
        <v>0</v>
      </c>
      <c r="LT189" s="48">
        <f t="shared" si="798"/>
        <v>0</v>
      </c>
      <c r="LU189" s="48">
        <f t="shared" si="798"/>
        <v>0</v>
      </c>
      <c r="LV189" s="48">
        <f t="shared" si="798"/>
        <v>0</v>
      </c>
      <c r="LW189" s="48">
        <f t="shared" si="798"/>
        <v>0</v>
      </c>
      <c r="LX189" s="48">
        <f t="shared" si="798"/>
        <v>0</v>
      </c>
      <c r="LY189" s="48">
        <f t="shared" si="798"/>
        <v>0</v>
      </c>
      <c r="LZ189" s="48">
        <f t="shared" si="798"/>
        <v>0</v>
      </c>
      <c r="MA189" s="48">
        <f t="shared" si="799"/>
        <v>0</v>
      </c>
      <c r="MB189" s="48">
        <f t="shared" si="799"/>
        <v>0</v>
      </c>
      <c r="MC189" s="48">
        <f t="shared" si="799"/>
        <v>0</v>
      </c>
      <c r="MD189" s="48">
        <f t="shared" si="799"/>
        <v>0</v>
      </c>
      <c r="ME189" s="48">
        <f t="shared" si="799"/>
        <v>0</v>
      </c>
      <c r="MF189" s="48">
        <f t="shared" si="799"/>
        <v>0</v>
      </c>
      <c r="MG189" s="48">
        <f t="shared" si="799"/>
        <v>0</v>
      </c>
      <c r="MH189" s="48">
        <f t="shared" si="799"/>
        <v>0</v>
      </c>
      <c r="MI189" s="48">
        <f t="shared" si="799"/>
        <v>0</v>
      </c>
      <c r="MJ189" s="48">
        <f t="shared" si="799"/>
        <v>0</v>
      </c>
      <c r="MK189" s="48">
        <f t="shared" si="800"/>
        <v>0</v>
      </c>
      <c r="ML189" s="48">
        <f t="shared" si="800"/>
        <v>0</v>
      </c>
      <c r="MM189" s="48">
        <f t="shared" si="800"/>
        <v>0</v>
      </c>
      <c r="MN189" s="48">
        <f t="shared" si="800"/>
        <v>0</v>
      </c>
      <c r="MO189" s="48">
        <f t="shared" si="800"/>
        <v>0</v>
      </c>
      <c r="MP189" s="48">
        <f t="shared" si="800"/>
        <v>0</v>
      </c>
      <c r="MQ189" s="48">
        <f t="shared" si="800"/>
        <v>0</v>
      </c>
      <c r="MR189" s="48">
        <f t="shared" si="800"/>
        <v>0</v>
      </c>
      <c r="MS189" s="48">
        <f t="shared" si="800"/>
        <v>0</v>
      </c>
      <c r="MT189" s="48">
        <f t="shared" si="800"/>
        <v>0</v>
      </c>
      <c r="MU189" s="48">
        <f t="shared" si="801"/>
        <v>0</v>
      </c>
      <c r="MV189" s="48">
        <f t="shared" si="801"/>
        <v>0</v>
      </c>
      <c r="MW189" s="48">
        <f t="shared" si="801"/>
        <v>0</v>
      </c>
      <c r="MX189" s="48">
        <f t="shared" si="801"/>
        <v>0</v>
      </c>
      <c r="MY189" s="48">
        <f t="shared" si="801"/>
        <v>0</v>
      </c>
      <c r="MZ189" s="48">
        <f t="shared" si="801"/>
        <v>0</v>
      </c>
      <c r="NA189" s="48">
        <f t="shared" si="801"/>
        <v>0</v>
      </c>
      <c r="NB189" s="48">
        <f t="shared" si="801"/>
        <v>0</v>
      </c>
      <c r="NC189" s="48">
        <f t="shared" si="801"/>
        <v>0</v>
      </c>
      <c r="ND189" s="48">
        <f t="shared" si="801"/>
        <v>0</v>
      </c>
      <c r="NE189" s="48">
        <f t="shared" si="802"/>
        <v>0</v>
      </c>
      <c r="NF189" s="48">
        <f t="shared" si="802"/>
        <v>0</v>
      </c>
      <c r="NG189" s="48">
        <f t="shared" si="802"/>
        <v>0</v>
      </c>
      <c r="NH189" s="48">
        <f t="shared" si="802"/>
        <v>0</v>
      </c>
      <c r="NI189" s="48">
        <f t="shared" si="802"/>
        <v>0</v>
      </c>
      <c r="NJ189" s="48">
        <f t="shared" si="802"/>
        <v>0</v>
      </c>
      <c r="NK189" s="48">
        <f t="shared" si="802"/>
        <v>0</v>
      </c>
      <c r="NL189" s="48">
        <f t="shared" si="802"/>
        <v>0</v>
      </c>
      <c r="NM189" s="48">
        <f t="shared" si="802"/>
        <v>0</v>
      </c>
      <c r="NN189" s="48">
        <f t="shared" si="802"/>
        <v>0</v>
      </c>
      <c r="NO189" s="48">
        <f t="shared" si="803"/>
        <v>0</v>
      </c>
      <c r="NP189" s="48">
        <f t="shared" si="803"/>
        <v>0</v>
      </c>
      <c r="NQ189" s="48">
        <f t="shared" si="803"/>
        <v>0</v>
      </c>
      <c r="NR189" s="48">
        <f t="shared" si="803"/>
        <v>0</v>
      </c>
      <c r="NS189" s="48">
        <f t="shared" si="803"/>
        <v>0</v>
      </c>
      <c r="NT189" s="48">
        <f t="shared" si="803"/>
        <v>0</v>
      </c>
      <c r="NU189" s="48">
        <f t="shared" si="803"/>
        <v>0</v>
      </c>
      <c r="NV189" s="48">
        <f t="shared" si="803"/>
        <v>0</v>
      </c>
      <c r="NW189" s="48">
        <f t="shared" si="803"/>
        <v>0</v>
      </c>
      <c r="NX189" s="48">
        <f t="shared" si="803"/>
        <v>0</v>
      </c>
      <c r="NY189" s="48">
        <f t="shared" si="804"/>
        <v>0</v>
      </c>
      <c r="NZ189" s="48">
        <f t="shared" si="804"/>
        <v>0</v>
      </c>
      <c r="OA189" s="48">
        <f t="shared" si="804"/>
        <v>0</v>
      </c>
      <c r="OB189" s="48">
        <f t="shared" si="804"/>
        <v>0</v>
      </c>
      <c r="OC189" s="48">
        <f t="shared" si="804"/>
        <v>0</v>
      </c>
      <c r="OD189" s="48">
        <f t="shared" si="804"/>
        <v>0</v>
      </c>
      <c r="OE189" s="48">
        <f t="shared" si="804"/>
        <v>0</v>
      </c>
      <c r="OF189" s="48">
        <f t="shared" si="804"/>
        <v>0</v>
      </c>
      <c r="OG189" s="48">
        <f t="shared" si="804"/>
        <v>0</v>
      </c>
      <c r="OH189" s="48">
        <f t="shared" si="804"/>
        <v>0</v>
      </c>
      <c r="OI189" s="48">
        <f t="shared" si="805"/>
        <v>0</v>
      </c>
      <c r="OJ189" s="48">
        <f t="shared" si="805"/>
        <v>0</v>
      </c>
      <c r="OK189" s="48">
        <f t="shared" si="805"/>
        <v>0</v>
      </c>
      <c r="OL189" s="48">
        <f t="shared" si="805"/>
        <v>0</v>
      </c>
      <c r="OM189" s="48">
        <f t="shared" si="805"/>
        <v>0</v>
      </c>
      <c r="ON189" s="48">
        <f t="shared" si="805"/>
        <v>0</v>
      </c>
      <c r="OO189" s="48">
        <f t="shared" si="805"/>
        <v>0</v>
      </c>
      <c r="OP189" s="48">
        <f t="shared" si="805"/>
        <v>0</v>
      </c>
      <c r="OQ189" s="48">
        <f t="shared" si="805"/>
        <v>0</v>
      </c>
      <c r="OR189" s="48">
        <f t="shared" si="805"/>
        <v>0</v>
      </c>
      <c r="OS189" s="48">
        <f t="shared" si="806"/>
        <v>0</v>
      </c>
      <c r="OT189" s="48">
        <f t="shared" si="806"/>
        <v>0</v>
      </c>
      <c r="OU189" s="48">
        <f t="shared" si="806"/>
        <v>0</v>
      </c>
      <c r="OV189" s="48">
        <f t="shared" si="806"/>
        <v>0</v>
      </c>
      <c r="OW189" s="48">
        <f t="shared" si="806"/>
        <v>0</v>
      </c>
      <c r="OX189" s="48">
        <f t="shared" si="806"/>
        <v>0</v>
      </c>
      <c r="OY189" s="48">
        <f t="shared" si="806"/>
        <v>4.4751983576649488E-5</v>
      </c>
      <c r="OZ189" s="48">
        <f t="shared" si="806"/>
        <v>1.1151658490373781E-4</v>
      </c>
      <c r="PA189" s="48">
        <f t="shared" si="806"/>
        <v>2.5595687974807398E-4</v>
      </c>
      <c r="PB189" s="48">
        <f t="shared" si="806"/>
        <v>5.8604981628922268E-4</v>
      </c>
      <c r="PC189" s="48">
        <f t="shared" si="807"/>
        <v>1.3658629589843377E-3</v>
      </c>
      <c r="PD189" s="48">
        <f t="shared" si="807"/>
        <v>3.2093238342923826E-3</v>
      </c>
      <c r="PE189" s="48">
        <f t="shared" si="807"/>
        <v>7.8504339864859992E-3</v>
      </c>
      <c r="PF189" s="48">
        <f t="shared" si="807"/>
        <v>1.2976985830460603E-2</v>
      </c>
      <c r="PG189" s="48">
        <f t="shared" si="807"/>
        <v>6.7154609757989992E-3</v>
      </c>
      <c r="PH189" s="48">
        <f t="shared" si="807"/>
        <v>0</v>
      </c>
      <c r="PI189" s="48">
        <f t="shared" si="807"/>
        <v>0</v>
      </c>
      <c r="PJ189" s="48">
        <f t="shared" si="807"/>
        <v>0</v>
      </c>
      <c r="PK189" s="48">
        <f t="shared" si="807"/>
        <v>0</v>
      </c>
      <c r="PL189" s="48">
        <f t="shared" si="807"/>
        <v>0</v>
      </c>
      <c r="PM189" s="48">
        <f t="shared" si="807"/>
        <v>0</v>
      </c>
      <c r="PN189" s="48">
        <f t="shared" si="807"/>
        <v>0</v>
      </c>
    </row>
    <row r="190" spans="1:430" x14ac:dyDescent="0.3">
      <c r="A190" s="67">
        <f>A189+Escenario1!$D$15</f>
        <v>320</v>
      </c>
      <c r="B190" s="20">
        <f>IF(HX67&lt;0,0,Escenario1!HX67)</f>
        <v>0</v>
      </c>
      <c r="C190" s="20">
        <f t="shared" si="558"/>
        <v>0</v>
      </c>
      <c r="D190" s="20">
        <f t="shared" ref="D190:D253" si="808">IF(A190=0,0,B190*(A190-A189)*0.06)</f>
        <v>0</v>
      </c>
      <c r="E190" s="20">
        <f>ROUND(IF($A190=0,0,$D190+E189-IF($A189=0,0,L189*($A190-$A189)*0.06)),4)</f>
        <v>0</v>
      </c>
      <c r="F190" s="11" cm="1">
        <f t="array" ref="F190">INDEX($A$71:$A$75,MATCH(E190,$B$71:$B$75,1))+(E190-INDEX($B$71:$B$75,MATCH(E190,$B$71:$B$75,1)))*(INDEX($A$71:$A$75,MATCH(E190,$B$71:$B$75,1)+IF(E190&gt;MAX($B$71:$B$75),0,1))-INDEX($A$71:$A$75,MATCH(E190,$B$71:$B$75,1)+IF(E190&gt;MAX($B$71:$B$75),1,0)))/(INDEX($B$71:$B$75,MATCH(E190,$B$71:$B$75,1)+IF(E190&gt;MAX($B$71:$B$75),0,1))-INDEX($B$71:$B$75,MATCH(E190,$B$71:$B$75,1)+IF(E190&gt;MAX($B$71:$B$75),-1,0)))</f>
        <v>0</v>
      </c>
      <c r="G190" s="59">
        <f t="shared" ref="G190:G253" si="809">IF((F190-$C$79)&gt;0,PI()*($B$79/2000)^2*$A$79*(2*9.81*(F190-$C$79))^0.5*1000,0)</f>
        <v>0</v>
      </c>
      <c r="H190" s="59">
        <f t="shared" ref="H190:H253" si="810">IF((F190-$E$79)&gt;0,PI()*($D$79/2000)^2*$A$79*(2*9.81*(F190-$E$79))^0.5*1000,0)</f>
        <v>0</v>
      </c>
      <c r="I190" s="59">
        <f t="shared" ref="I190:I253" si="811">IF((F190-$G$79)&gt;0,PI()*($F$79/2000)^2*$A$79*(2*9.81*(F190-$G$79))^0.5*1000,0)</f>
        <v>0</v>
      </c>
      <c r="J190" s="20">
        <f t="shared" ref="J190:J253" si="812">IF((G190+H190+I190)*($A191-$A190)*0.06&gt;E190,E190/($A191-$A190)/0.06,G190+H190+I190)</f>
        <v>0</v>
      </c>
      <c r="K190" s="20">
        <f>IF(OR($H$79&lt;=0,F190-$H$79&lt;=0),0,2/3*(0.602+0.0832*(F190-$H$79)/$H$79)*$I$79*SQRT(2*9.81)*(F190-$H$79+0.0012)^(3/2))*1000</f>
        <v>0</v>
      </c>
      <c r="L190" s="20">
        <f>IF((G190+H190+I190+K190)*($A191-$A190)*0.06&gt;E190,E190/($A191-$A190)/0.06,G190+H190+I190+K190)</f>
        <v>0</v>
      </c>
      <c r="M190" s="20">
        <f>IF(COUNT($A$126:$A190)&lt;MATCH($E$84,L$126:L$585,0),"",ROUND(L190,2))</f>
        <v>0</v>
      </c>
      <c r="N190" s="20">
        <f>IF($A190=0,0,$D190+N189-IF($A189=0,0,R189*($A190-$A189)*0.06))</f>
        <v>106.66397644480969</v>
      </c>
      <c r="O190" s="11" cm="1">
        <f t="array" ref="O190">INDEX($A$71:$A$75,MATCH(N190,$B$71:$B$75,1))+(N190-INDEX($B$71:$B$75,MATCH(N190,$B$71:$B$75,1)))*(INDEX($A$71:$A$75,MATCH(N190,$B$71:$B$75,1)+1)-INDEX($A$71:$A$75,MATCH(N190,$B$71:$B$75,1)))/(INDEX($B$71:$B$75,MATCH(N190,$B$71:$B$75,1)+1)-INDEX($B$71:$B$75,MATCH(N190,$B$71:$B$75,1)))</f>
        <v>1.0666397644480969</v>
      </c>
      <c r="P190" s="20" cm="1">
        <f t="array" ref="P190">INDEX(Curva_vortex[Caudal (L/s)],MATCH(O190,Curva_vortex[Altura lamina de agua H (m)],1))+(O190-INDEX(Curva_vortex[Altura lamina de agua H (m)],MATCH(O190,Curva_vortex[Altura lamina de agua H (m)],1)))*(INDEX(Curva_vortex[Caudal (L/s)],MATCH(O190,Curva_vortex[Altura lamina de agua H (m)],1)+IF(O190&gt;MAX(Curva_vortex[Altura lamina de agua H (m)]),0,1))-INDEX(Curva_vortex[Caudal (L/s)],MATCH(O190,Curva_vortex[Altura lamina de agua H (m)],1)+IF(O190&gt;MAX(Curva_vortex[Altura lamina de agua H (m)]),-1,0)))/(INDEX(Curva_vortex[Altura lamina de agua H (m)],MATCH(O190,Curva_vortex[Altura lamina de agua H (m)],1)+IF(O190&gt;MAX(Curva_vortex[Altura lamina de agua H (m)]),0,1))-INDEX(Curva_vortex[Altura lamina de agua H (m)],MATCH(O190,Curva_vortex[Altura lamina de agua H (m)],1)+IF(O190&gt;MAX(Curva_vortex[Altura lamina de agua H (m)]),-1,0)))</f>
        <v>10.666397644480968</v>
      </c>
      <c r="Q190" s="20">
        <f t="shared" ref="Q190:Q253" si="813">IF(OR($F$91&lt;=0,O190-$F$91&lt;=0),0,2/3*(0.602+0.0832*(O190-$F$91)/$F$91)*$F$92*(2*9.81)^0.5*(O190-$F$91+0.0012))^(3/2)</f>
        <v>0</v>
      </c>
      <c r="R190" s="20" cm="1">
        <f t="array" ref="R190">INDEX(Curva_vortex[Caudal (L/s)],MATCH(O190,Curva_vortex[Altura lamina de agua H (m)],1))+(O190-INDEX(Curva_vortex[Altura lamina de agua H (m)],MATCH(O190,Curva_vortex[Altura lamina de agua H (m)],1)))*(INDEX(Curva_vortex[Caudal (L/s)],MATCH(O190,Curva_vortex[Altura lamina de agua H (m)],1)+IF(O190&gt;MAX(Curva_vortex[Altura lamina de agua H (m)]),0,1))-INDEX(Curva_vortex[Caudal (L/s)],MATCH(O190,Curva_vortex[Altura lamina de agua H (m)],1)+IF(O190&gt;MAX(Curva_vortex[Altura lamina de agua H (m)]),-1,0)))/(INDEX(Curva_vortex[Altura lamina de agua H (m)],MATCH(O190,Curva_vortex[Altura lamina de agua H (m)],1)+IF(O190&gt;MAX(Curva_vortex[Altura lamina de agua H (m)]),0,1))-INDEX(Curva_vortex[Altura lamina de agua H (m)],MATCH(O190,Curva_vortex[Altura lamina de agua H (m)],1)+IF(O190&gt;MAX(Curva_vortex[Altura lamina de agua H (m)]),-1,0)))+Q190</f>
        <v>10.666397644480968</v>
      </c>
      <c r="S190" s="20">
        <f>IF(COUNT($A$126:$A190)&lt;MATCH($E$117,R$126:R$585,0),"",ROUND(R190,2))</f>
        <v>10.67</v>
      </c>
      <c r="W190" s="46">
        <v>187</v>
      </c>
      <c r="X190" s="49">
        <f t="shared" si="564"/>
        <v>935</v>
      </c>
      <c r="Y190" s="52" t="str">
        <f t="shared" si="686"/>
        <v/>
      </c>
      <c r="Z190" s="63">
        <f t="shared" si="687"/>
        <v>0</v>
      </c>
      <c r="AA190" s="50">
        <f t="shared" si="730"/>
        <v>0</v>
      </c>
      <c r="AB190" s="50">
        <v>0</v>
      </c>
      <c r="AC190" s="62">
        <f t="shared" si="691"/>
        <v>211.7758949671387</v>
      </c>
      <c r="AD190" s="53"/>
      <c r="AE190" s="46">
        <v>188</v>
      </c>
      <c r="AF190" s="51">
        <f t="shared" si="688"/>
        <v>0</v>
      </c>
      <c r="AG190" s="51">
        <f t="shared" si="770"/>
        <v>0</v>
      </c>
      <c r="AH190" s="51">
        <f t="shared" si="770"/>
        <v>0</v>
      </c>
      <c r="AI190" s="51">
        <f t="shared" si="770"/>
        <v>0</v>
      </c>
      <c r="AJ190" s="51">
        <f t="shared" si="770"/>
        <v>0</v>
      </c>
      <c r="AK190" s="51">
        <f t="shared" si="770"/>
        <v>0</v>
      </c>
      <c r="AL190" s="51">
        <f t="shared" si="770"/>
        <v>0</v>
      </c>
      <c r="AM190" s="51">
        <f t="shared" si="770"/>
        <v>0</v>
      </c>
      <c r="AN190" s="51">
        <f t="shared" si="770"/>
        <v>0</v>
      </c>
      <c r="AO190" s="51">
        <f t="shared" si="770"/>
        <v>0</v>
      </c>
      <c r="AP190" s="51">
        <f t="shared" si="770"/>
        <v>0</v>
      </c>
      <c r="AQ190" s="51">
        <f t="shared" si="771"/>
        <v>0</v>
      </c>
      <c r="AR190" s="51">
        <f t="shared" si="771"/>
        <v>0</v>
      </c>
      <c r="AS190" s="51">
        <f t="shared" si="771"/>
        <v>0</v>
      </c>
      <c r="AT190" s="51">
        <f t="shared" si="771"/>
        <v>0</v>
      </c>
      <c r="AU190" s="51">
        <f t="shared" si="771"/>
        <v>0</v>
      </c>
      <c r="AV190" s="51">
        <f t="shared" si="771"/>
        <v>0</v>
      </c>
      <c r="AW190" s="51">
        <f t="shared" si="771"/>
        <v>0</v>
      </c>
      <c r="AX190" s="51">
        <f t="shared" si="771"/>
        <v>0</v>
      </c>
      <c r="AY190" s="51">
        <f t="shared" si="771"/>
        <v>0</v>
      </c>
      <c r="AZ190" s="51">
        <f t="shared" si="771"/>
        <v>0</v>
      </c>
      <c r="BA190" s="51">
        <f t="shared" si="772"/>
        <v>0</v>
      </c>
      <c r="BB190" s="51">
        <f t="shared" si="772"/>
        <v>0</v>
      </c>
      <c r="BC190" s="51">
        <f t="shared" si="772"/>
        <v>0</v>
      </c>
      <c r="BD190" s="51">
        <f t="shared" si="772"/>
        <v>0</v>
      </c>
      <c r="BE190" s="51">
        <f t="shared" si="772"/>
        <v>0</v>
      </c>
      <c r="BF190" s="51">
        <f t="shared" si="772"/>
        <v>0</v>
      </c>
      <c r="BG190" s="51">
        <f t="shared" si="772"/>
        <v>0</v>
      </c>
      <c r="BH190" s="51">
        <f t="shared" si="772"/>
        <v>0</v>
      </c>
      <c r="BI190" s="51">
        <f t="shared" si="772"/>
        <v>0</v>
      </c>
      <c r="BJ190" s="51">
        <f t="shared" si="772"/>
        <v>0</v>
      </c>
      <c r="BK190" s="51">
        <f t="shared" si="773"/>
        <v>0</v>
      </c>
      <c r="BL190" s="51">
        <f t="shared" si="773"/>
        <v>0</v>
      </c>
      <c r="BM190" s="51">
        <f t="shared" si="773"/>
        <v>0</v>
      </c>
      <c r="BN190" s="51">
        <f t="shared" si="773"/>
        <v>0</v>
      </c>
      <c r="BO190" s="51">
        <f t="shared" si="773"/>
        <v>0</v>
      </c>
      <c r="BP190" s="51">
        <f t="shared" si="773"/>
        <v>0</v>
      </c>
      <c r="BQ190" s="51">
        <f t="shared" si="773"/>
        <v>0</v>
      </c>
      <c r="BR190" s="51">
        <f t="shared" si="773"/>
        <v>0</v>
      </c>
      <c r="BS190" s="51">
        <f t="shared" si="773"/>
        <v>0</v>
      </c>
      <c r="BT190" s="51">
        <f t="shared" si="773"/>
        <v>0</v>
      </c>
      <c r="BU190" s="51">
        <f t="shared" si="774"/>
        <v>0</v>
      </c>
      <c r="BV190" s="51">
        <f t="shared" si="774"/>
        <v>0</v>
      </c>
      <c r="BW190" s="51">
        <f t="shared" si="774"/>
        <v>0</v>
      </c>
      <c r="BX190" s="51">
        <f t="shared" si="774"/>
        <v>0</v>
      </c>
      <c r="BY190" s="51">
        <f t="shared" si="774"/>
        <v>0</v>
      </c>
      <c r="BZ190" s="51">
        <f t="shared" si="774"/>
        <v>0</v>
      </c>
      <c r="CA190" s="51">
        <f t="shared" si="774"/>
        <v>0</v>
      </c>
      <c r="CB190" s="51">
        <f t="shared" si="774"/>
        <v>0</v>
      </c>
      <c r="CC190" s="51">
        <f t="shared" si="774"/>
        <v>0</v>
      </c>
      <c r="CD190" s="51">
        <f t="shared" si="774"/>
        <v>0</v>
      </c>
      <c r="CE190" s="51">
        <f t="shared" si="775"/>
        <v>0</v>
      </c>
      <c r="CF190" s="51">
        <f t="shared" si="775"/>
        <v>0</v>
      </c>
      <c r="CG190" s="51">
        <f t="shared" si="775"/>
        <v>0</v>
      </c>
      <c r="CH190" s="51">
        <f t="shared" si="775"/>
        <v>0</v>
      </c>
      <c r="CI190" s="51">
        <f t="shared" si="775"/>
        <v>0</v>
      </c>
      <c r="CJ190" s="51">
        <f t="shared" si="775"/>
        <v>0</v>
      </c>
      <c r="CK190" s="51">
        <f t="shared" si="775"/>
        <v>0</v>
      </c>
      <c r="CL190" s="51">
        <f t="shared" si="775"/>
        <v>0</v>
      </c>
      <c r="CM190" s="51">
        <f t="shared" si="775"/>
        <v>0</v>
      </c>
      <c r="CN190" s="51">
        <f t="shared" si="775"/>
        <v>0</v>
      </c>
      <c r="CO190" s="51">
        <f t="shared" si="776"/>
        <v>0</v>
      </c>
      <c r="CP190" s="51">
        <f t="shared" si="776"/>
        <v>0</v>
      </c>
      <c r="CQ190" s="51">
        <f t="shared" si="776"/>
        <v>0</v>
      </c>
      <c r="CR190" s="51">
        <f t="shared" si="776"/>
        <v>0</v>
      </c>
      <c r="CS190" s="51">
        <f t="shared" si="776"/>
        <v>0</v>
      </c>
      <c r="CT190" s="51">
        <f t="shared" si="776"/>
        <v>0</v>
      </c>
      <c r="CU190" s="51">
        <f t="shared" si="776"/>
        <v>0</v>
      </c>
      <c r="CV190" s="51">
        <f t="shared" si="776"/>
        <v>0</v>
      </c>
      <c r="CW190" s="51">
        <f t="shared" si="776"/>
        <v>0</v>
      </c>
      <c r="CX190" s="51">
        <f t="shared" si="776"/>
        <v>0</v>
      </c>
      <c r="CY190" s="51">
        <f t="shared" si="777"/>
        <v>0</v>
      </c>
      <c r="CZ190" s="51">
        <f t="shared" si="777"/>
        <v>0</v>
      </c>
      <c r="DA190" s="51">
        <f t="shared" si="777"/>
        <v>0</v>
      </c>
      <c r="DB190" s="51">
        <f t="shared" si="777"/>
        <v>0</v>
      </c>
      <c r="DC190" s="51">
        <f t="shared" si="777"/>
        <v>0</v>
      </c>
      <c r="DD190" s="51">
        <f t="shared" si="777"/>
        <v>0</v>
      </c>
      <c r="DE190" s="51">
        <f t="shared" si="777"/>
        <v>0</v>
      </c>
      <c r="DF190" s="51">
        <f t="shared" si="777"/>
        <v>0</v>
      </c>
      <c r="DG190" s="51">
        <f t="shared" si="777"/>
        <v>0</v>
      </c>
      <c r="DH190" s="51">
        <f t="shared" si="777"/>
        <v>0</v>
      </c>
      <c r="DI190" s="51">
        <f t="shared" si="778"/>
        <v>0</v>
      </c>
      <c r="DJ190" s="51">
        <f t="shared" si="778"/>
        <v>0</v>
      </c>
      <c r="DK190" s="51">
        <f t="shared" si="778"/>
        <v>0</v>
      </c>
      <c r="DL190" s="51">
        <f t="shared" si="778"/>
        <v>0</v>
      </c>
      <c r="DM190" s="51">
        <f t="shared" si="778"/>
        <v>0</v>
      </c>
      <c r="DN190" s="51">
        <f t="shared" si="778"/>
        <v>0</v>
      </c>
      <c r="DO190" s="51">
        <f t="shared" si="778"/>
        <v>0</v>
      </c>
      <c r="DP190" s="51">
        <f t="shared" si="778"/>
        <v>0</v>
      </c>
      <c r="DQ190" s="51">
        <f t="shared" si="778"/>
        <v>0</v>
      </c>
      <c r="DR190" s="51">
        <f t="shared" si="778"/>
        <v>0</v>
      </c>
      <c r="DS190" s="51">
        <f t="shared" si="779"/>
        <v>0</v>
      </c>
      <c r="DT190" s="51">
        <f t="shared" si="779"/>
        <v>0</v>
      </c>
      <c r="DU190" s="51">
        <f t="shared" si="779"/>
        <v>0</v>
      </c>
      <c r="DV190" s="51">
        <f t="shared" si="779"/>
        <v>0</v>
      </c>
      <c r="DW190" s="51">
        <f t="shared" si="779"/>
        <v>0</v>
      </c>
      <c r="DX190" s="51">
        <f t="shared" si="779"/>
        <v>0</v>
      </c>
      <c r="DY190" s="51">
        <f t="shared" si="779"/>
        <v>0</v>
      </c>
      <c r="DZ190" s="51">
        <f t="shared" si="779"/>
        <v>0</v>
      </c>
      <c r="EA190" s="51">
        <f t="shared" si="779"/>
        <v>0</v>
      </c>
      <c r="EB190" s="51">
        <f t="shared" si="779"/>
        <v>0</v>
      </c>
      <c r="EC190" s="51">
        <f t="shared" si="780"/>
        <v>0</v>
      </c>
      <c r="ED190" s="51">
        <f t="shared" si="780"/>
        <v>0</v>
      </c>
      <c r="EE190" s="51">
        <f t="shared" si="780"/>
        <v>0</v>
      </c>
      <c r="EF190" s="51">
        <f t="shared" si="780"/>
        <v>0</v>
      </c>
      <c r="EG190" s="51">
        <f t="shared" si="780"/>
        <v>0</v>
      </c>
      <c r="EH190" s="51">
        <f t="shared" si="780"/>
        <v>0</v>
      </c>
      <c r="EI190" s="51">
        <f t="shared" si="780"/>
        <v>0</v>
      </c>
      <c r="EJ190" s="51">
        <f t="shared" si="780"/>
        <v>0</v>
      </c>
      <c r="EK190" s="51">
        <f t="shared" si="780"/>
        <v>0</v>
      </c>
      <c r="EL190" s="51">
        <f t="shared" si="780"/>
        <v>0</v>
      </c>
      <c r="EM190" s="51">
        <f t="shared" si="781"/>
        <v>0</v>
      </c>
      <c r="EN190" s="51">
        <f t="shared" si="781"/>
        <v>0</v>
      </c>
      <c r="EO190" s="51">
        <f t="shared" si="781"/>
        <v>0</v>
      </c>
      <c r="EP190" s="51">
        <f t="shared" si="781"/>
        <v>0</v>
      </c>
      <c r="EQ190" s="51">
        <f t="shared" si="781"/>
        <v>0</v>
      </c>
      <c r="ER190" s="51">
        <f t="shared" si="781"/>
        <v>0</v>
      </c>
      <c r="ES190" s="51">
        <f t="shared" si="781"/>
        <v>0</v>
      </c>
      <c r="ET190" s="51">
        <f t="shared" si="781"/>
        <v>0</v>
      </c>
      <c r="EU190" s="51">
        <f t="shared" si="781"/>
        <v>0</v>
      </c>
      <c r="EV190" s="51">
        <f t="shared" si="781"/>
        <v>0</v>
      </c>
      <c r="EW190" s="51">
        <f t="shared" si="782"/>
        <v>0</v>
      </c>
      <c r="EX190" s="51">
        <f t="shared" si="782"/>
        <v>0</v>
      </c>
      <c r="EY190" s="51">
        <f t="shared" si="782"/>
        <v>0</v>
      </c>
      <c r="EZ190" s="51">
        <f t="shared" si="782"/>
        <v>0</v>
      </c>
      <c r="FA190" s="51">
        <f t="shared" si="782"/>
        <v>0</v>
      </c>
      <c r="FB190" s="51">
        <f t="shared" si="782"/>
        <v>0</v>
      </c>
      <c r="FC190" s="51">
        <f t="shared" si="782"/>
        <v>0</v>
      </c>
      <c r="FD190" s="51">
        <f t="shared" si="782"/>
        <v>0</v>
      </c>
      <c r="FE190" s="51">
        <f t="shared" si="782"/>
        <v>0</v>
      </c>
      <c r="FF190" s="51">
        <f t="shared" si="782"/>
        <v>0</v>
      </c>
      <c r="FG190" s="51">
        <f t="shared" si="783"/>
        <v>0</v>
      </c>
      <c r="FH190" s="51">
        <f t="shared" si="783"/>
        <v>0</v>
      </c>
      <c r="FI190" s="51">
        <f t="shared" si="783"/>
        <v>0</v>
      </c>
      <c r="FJ190" s="51">
        <f t="shared" si="783"/>
        <v>0</v>
      </c>
      <c r="FK190" s="51">
        <f t="shared" si="783"/>
        <v>0</v>
      </c>
      <c r="FL190" s="51">
        <f t="shared" si="783"/>
        <v>0</v>
      </c>
      <c r="FM190" s="51">
        <f t="shared" si="783"/>
        <v>0</v>
      </c>
      <c r="FN190" s="51">
        <f t="shared" si="783"/>
        <v>0</v>
      </c>
      <c r="FO190" s="51">
        <f t="shared" si="783"/>
        <v>0</v>
      </c>
      <c r="FP190" s="51">
        <f t="shared" si="783"/>
        <v>0</v>
      </c>
      <c r="FQ190" s="51">
        <f t="shared" si="784"/>
        <v>0</v>
      </c>
      <c r="FR190" s="51">
        <f t="shared" si="784"/>
        <v>0</v>
      </c>
      <c r="FS190" s="51">
        <f t="shared" si="784"/>
        <v>0</v>
      </c>
      <c r="FT190" s="51">
        <f t="shared" si="784"/>
        <v>0</v>
      </c>
      <c r="FU190" s="51">
        <f t="shared" si="784"/>
        <v>0</v>
      </c>
      <c r="FV190" s="51">
        <f t="shared" si="784"/>
        <v>0</v>
      </c>
      <c r="FW190" s="51">
        <f t="shared" si="784"/>
        <v>0</v>
      </c>
      <c r="FX190" s="51">
        <f t="shared" si="784"/>
        <v>0</v>
      </c>
      <c r="FY190" s="51">
        <f t="shared" si="784"/>
        <v>0</v>
      </c>
      <c r="FZ190" s="51">
        <f t="shared" si="784"/>
        <v>0</v>
      </c>
      <c r="GA190" s="51">
        <f t="shared" si="785"/>
        <v>0</v>
      </c>
      <c r="GB190" s="51">
        <f t="shared" si="785"/>
        <v>0</v>
      </c>
      <c r="GC190" s="51">
        <f t="shared" si="785"/>
        <v>0</v>
      </c>
      <c r="GD190" s="51">
        <f t="shared" si="785"/>
        <v>0</v>
      </c>
      <c r="GE190" s="51">
        <f t="shared" si="785"/>
        <v>0</v>
      </c>
      <c r="GF190" s="51">
        <f t="shared" si="785"/>
        <v>0</v>
      </c>
      <c r="GG190" s="51">
        <f t="shared" si="785"/>
        <v>0</v>
      </c>
      <c r="GH190" s="51">
        <f t="shared" si="785"/>
        <v>0</v>
      </c>
      <c r="GI190" s="51">
        <f t="shared" si="785"/>
        <v>0</v>
      </c>
      <c r="GJ190" s="51">
        <f t="shared" si="785"/>
        <v>0</v>
      </c>
      <c r="GK190" s="51">
        <f t="shared" si="786"/>
        <v>0</v>
      </c>
      <c r="GL190" s="51">
        <f t="shared" si="786"/>
        <v>0</v>
      </c>
      <c r="GM190" s="51">
        <f t="shared" si="786"/>
        <v>0</v>
      </c>
      <c r="GN190" s="51">
        <f t="shared" si="786"/>
        <v>0</v>
      </c>
      <c r="GO190" s="51">
        <f t="shared" si="786"/>
        <v>0</v>
      </c>
      <c r="GP190" s="51">
        <f t="shared" si="786"/>
        <v>0</v>
      </c>
      <c r="GQ190" s="51">
        <f t="shared" si="786"/>
        <v>1.4372901692793086E-5</v>
      </c>
      <c r="GR190" s="51">
        <f t="shared" si="786"/>
        <v>2.7857067307628778E-5</v>
      </c>
      <c r="GS190" s="51">
        <f t="shared" si="786"/>
        <v>4.1075027703360157E-5</v>
      </c>
      <c r="GT190" s="51">
        <f t="shared" si="786"/>
        <v>5.9699549011322866E-5</v>
      </c>
      <c r="GU190" s="51">
        <f t="shared" si="787"/>
        <v>8.7540741517313391E-5</v>
      </c>
      <c r="GV190" s="51">
        <f t="shared" si="787"/>
        <v>1.2837388479443857E-4</v>
      </c>
      <c r="GW190" s="51">
        <f t="shared" si="787"/>
        <v>1.8776725283595457E-4</v>
      </c>
      <c r="GX190" s="51">
        <f t="shared" si="787"/>
        <v>2.7490993918839258E-4</v>
      </c>
      <c r="GY190" s="51">
        <f t="shared" si="787"/>
        <v>4.0443968208431289E-4</v>
      </c>
      <c r="GZ190" s="51">
        <f t="shared" si="787"/>
        <v>5.9827068957529241E-4</v>
      </c>
      <c r="HA190" s="51">
        <f t="shared" si="787"/>
        <v>8.8742146466493359E-4</v>
      </c>
      <c r="HB190" s="51">
        <f t="shared" si="787"/>
        <v>1.3138426304416823E-3</v>
      </c>
      <c r="HC190" s="51">
        <f t="shared" si="787"/>
        <v>1.9322447552118155E-3</v>
      </c>
      <c r="HD190" s="51">
        <f t="shared" si="787"/>
        <v>2.9578823769679957E-3</v>
      </c>
      <c r="HE190" s="51">
        <f t="shared" si="788"/>
        <v>4.3725776573519236E-3</v>
      </c>
      <c r="HF190" s="51">
        <f t="shared" si="788"/>
        <v>5.6037913669719245E-3</v>
      </c>
      <c r="HG190" s="51">
        <f t="shared" si="788"/>
        <v>6.0067150249743864E-3</v>
      </c>
      <c r="HH190" s="51">
        <f t="shared" si="788"/>
        <v>5.0334268353983951E-3</v>
      </c>
      <c r="HI190" s="51">
        <f t="shared" si="788"/>
        <v>2.648818732339102E-3</v>
      </c>
      <c r="HJ190" s="51">
        <f t="shared" si="788"/>
        <v>7.6072713075802073E-4</v>
      </c>
      <c r="HK190" s="51">
        <f t="shared" si="788"/>
        <v>0</v>
      </c>
      <c r="HL190" s="51">
        <f t="shared" si="788"/>
        <v>0</v>
      </c>
      <c r="HM190" s="51">
        <f t="shared" si="788"/>
        <v>0</v>
      </c>
      <c r="HN190" s="51">
        <f t="shared" si="788"/>
        <v>0</v>
      </c>
      <c r="HO190" s="51">
        <f t="shared" si="788"/>
        <v>0</v>
      </c>
      <c r="HP190" s="51">
        <f t="shared" si="788"/>
        <v>0</v>
      </c>
      <c r="HR190" s="46">
        <v>187</v>
      </c>
      <c r="HS190" s="49">
        <f t="shared" si="566"/>
        <v>935</v>
      </c>
      <c r="HT190" s="52" t="str">
        <f t="shared" si="567"/>
        <v/>
      </c>
      <c r="HU190" s="63">
        <f t="shared" si="568"/>
        <v>0</v>
      </c>
      <c r="HV190" s="50">
        <f t="shared" si="731"/>
        <v>0</v>
      </c>
      <c r="HW190" s="50" t="str">
        <f t="shared" si="689"/>
        <v>15:35</v>
      </c>
      <c r="HX190" s="50">
        <v>0</v>
      </c>
      <c r="HY190" s="62">
        <f>HY189+HX190*Escenario1!$D$15*0.06</f>
        <v>468.72665229745769</v>
      </c>
      <c r="HZ190" s="50">
        <f t="shared" si="569"/>
        <v>0</v>
      </c>
      <c r="IA190" s="64">
        <f>IA189+HZ190*Escenario1!$D$15*0.06</f>
        <v>258.16395932323189</v>
      </c>
      <c r="IB190" s="54"/>
      <c r="IC190" s="47">
        <v>188</v>
      </c>
      <c r="ID190" s="48">
        <f t="shared" si="690"/>
        <v>0</v>
      </c>
      <c r="IE190" s="48">
        <f t="shared" si="789"/>
        <v>0</v>
      </c>
      <c r="IF190" s="48">
        <f t="shared" si="789"/>
        <v>0</v>
      </c>
      <c r="IG190" s="48">
        <f t="shared" si="789"/>
        <v>0</v>
      </c>
      <c r="IH190" s="48">
        <f t="shared" si="789"/>
        <v>0</v>
      </c>
      <c r="II190" s="48">
        <f t="shared" si="789"/>
        <v>0</v>
      </c>
      <c r="IJ190" s="48">
        <f t="shared" si="789"/>
        <v>0</v>
      </c>
      <c r="IK190" s="48">
        <f t="shared" si="789"/>
        <v>0</v>
      </c>
      <c r="IL190" s="48">
        <f t="shared" si="789"/>
        <v>0</v>
      </c>
      <c r="IM190" s="48">
        <f t="shared" si="789"/>
        <v>0</v>
      </c>
      <c r="IN190" s="48">
        <f t="shared" si="789"/>
        <v>0</v>
      </c>
      <c r="IO190" s="48">
        <f t="shared" si="790"/>
        <v>0</v>
      </c>
      <c r="IP190" s="48">
        <f t="shared" si="790"/>
        <v>0</v>
      </c>
      <c r="IQ190" s="48">
        <f t="shared" si="790"/>
        <v>0</v>
      </c>
      <c r="IR190" s="48">
        <f t="shared" si="790"/>
        <v>0</v>
      </c>
      <c r="IS190" s="48">
        <f t="shared" si="790"/>
        <v>0</v>
      </c>
      <c r="IT190" s="48">
        <f t="shared" si="790"/>
        <v>0</v>
      </c>
      <c r="IU190" s="48">
        <f t="shared" si="790"/>
        <v>0</v>
      </c>
      <c r="IV190" s="48">
        <f t="shared" si="790"/>
        <v>0</v>
      </c>
      <c r="IW190" s="48">
        <f t="shared" si="790"/>
        <v>0</v>
      </c>
      <c r="IX190" s="48">
        <f t="shared" si="790"/>
        <v>0</v>
      </c>
      <c r="IY190" s="48">
        <f t="shared" si="791"/>
        <v>0</v>
      </c>
      <c r="IZ190" s="48">
        <f t="shared" si="791"/>
        <v>0</v>
      </c>
      <c r="JA190" s="48">
        <f t="shared" si="791"/>
        <v>0</v>
      </c>
      <c r="JB190" s="48">
        <f t="shared" si="791"/>
        <v>0</v>
      </c>
      <c r="JC190" s="48">
        <f t="shared" si="791"/>
        <v>0</v>
      </c>
      <c r="JD190" s="48">
        <f t="shared" si="791"/>
        <v>0</v>
      </c>
      <c r="JE190" s="48">
        <f t="shared" si="791"/>
        <v>0</v>
      </c>
      <c r="JF190" s="48">
        <f t="shared" si="791"/>
        <v>0</v>
      </c>
      <c r="JG190" s="48">
        <f t="shared" si="791"/>
        <v>0</v>
      </c>
      <c r="JH190" s="48">
        <f t="shared" si="791"/>
        <v>0</v>
      </c>
      <c r="JI190" s="48">
        <f t="shared" si="792"/>
        <v>0</v>
      </c>
      <c r="JJ190" s="48">
        <f t="shared" si="792"/>
        <v>0</v>
      </c>
      <c r="JK190" s="48">
        <f t="shared" si="792"/>
        <v>0</v>
      </c>
      <c r="JL190" s="48">
        <f t="shared" si="792"/>
        <v>0</v>
      </c>
      <c r="JM190" s="48">
        <f t="shared" si="792"/>
        <v>0</v>
      </c>
      <c r="JN190" s="48">
        <f t="shared" si="792"/>
        <v>0</v>
      </c>
      <c r="JO190" s="48">
        <f t="shared" si="792"/>
        <v>0</v>
      </c>
      <c r="JP190" s="48">
        <f t="shared" si="792"/>
        <v>0</v>
      </c>
      <c r="JQ190" s="48">
        <f t="shared" si="792"/>
        <v>0</v>
      </c>
      <c r="JR190" s="48">
        <f t="shared" si="792"/>
        <v>0</v>
      </c>
      <c r="JS190" s="48">
        <f t="shared" si="793"/>
        <v>0</v>
      </c>
      <c r="JT190" s="48">
        <f t="shared" si="793"/>
        <v>0</v>
      </c>
      <c r="JU190" s="48">
        <f t="shared" si="793"/>
        <v>0</v>
      </c>
      <c r="JV190" s="48">
        <f t="shared" si="793"/>
        <v>0</v>
      </c>
      <c r="JW190" s="48">
        <f t="shared" si="793"/>
        <v>0</v>
      </c>
      <c r="JX190" s="48">
        <f t="shared" si="793"/>
        <v>0</v>
      </c>
      <c r="JY190" s="48">
        <f t="shared" si="793"/>
        <v>0</v>
      </c>
      <c r="JZ190" s="48">
        <f t="shared" si="793"/>
        <v>0</v>
      </c>
      <c r="KA190" s="48">
        <f t="shared" si="793"/>
        <v>0</v>
      </c>
      <c r="KB190" s="48">
        <f t="shared" si="793"/>
        <v>0</v>
      </c>
      <c r="KC190" s="48">
        <f t="shared" si="794"/>
        <v>0</v>
      </c>
      <c r="KD190" s="48">
        <f t="shared" si="794"/>
        <v>0</v>
      </c>
      <c r="KE190" s="48">
        <f t="shared" si="794"/>
        <v>0</v>
      </c>
      <c r="KF190" s="48">
        <f t="shared" si="794"/>
        <v>0</v>
      </c>
      <c r="KG190" s="48">
        <f t="shared" si="794"/>
        <v>0</v>
      </c>
      <c r="KH190" s="48">
        <f t="shared" si="794"/>
        <v>0</v>
      </c>
      <c r="KI190" s="48">
        <f t="shared" si="794"/>
        <v>0</v>
      </c>
      <c r="KJ190" s="48">
        <f t="shared" si="794"/>
        <v>0</v>
      </c>
      <c r="KK190" s="48">
        <f t="shared" si="794"/>
        <v>0</v>
      </c>
      <c r="KL190" s="48">
        <f t="shared" si="794"/>
        <v>0</v>
      </c>
      <c r="KM190" s="48">
        <f t="shared" si="795"/>
        <v>0</v>
      </c>
      <c r="KN190" s="48">
        <f t="shared" si="795"/>
        <v>0</v>
      </c>
      <c r="KO190" s="48">
        <f t="shared" si="795"/>
        <v>0</v>
      </c>
      <c r="KP190" s="48">
        <f t="shared" si="795"/>
        <v>0</v>
      </c>
      <c r="KQ190" s="48">
        <f t="shared" si="795"/>
        <v>0</v>
      </c>
      <c r="KR190" s="48">
        <f t="shared" si="795"/>
        <v>0</v>
      </c>
      <c r="KS190" s="48">
        <f t="shared" si="795"/>
        <v>0</v>
      </c>
      <c r="KT190" s="48">
        <f t="shared" si="795"/>
        <v>0</v>
      </c>
      <c r="KU190" s="48">
        <f t="shared" si="795"/>
        <v>0</v>
      </c>
      <c r="KV190" s="48">
        <f t="shared" si="795"/>
        <v>0</v>
      </c>
      <c r="KW190" s="48">
        <f t="shared" si="796"/>
        <v>0</v>
      </c>
      <c r="KX190" s="48">
        <f t="shared" si="796"/>
        <v>0</v>
      </c>
      <c r="KY190" s="48">
        <f t="shared" si="796"/>
        <v>0</v>
      </c>
      <c r="KZ190" s="48">
        <f t="shared" si="796"/>
        <v>0</v>
      </c>
      <c r="LA190" s="48">
        <f t="shared" si="796"/>
        <v>0</v>
      </c>
      <c r="LB190" s="48">
        <f t="shared" si="796"/>
        <v>0</v>
      </c>
      <c r="LC190" s="48">
        <f t="shared" si="796"/>
        <v>0</v>
      </c>
      <c r="LD190" s="48">
        <f t="shared" si="796"/>
        <v>0</v>
      </c>
      <c r="LE190" s="48">
        <f t="shared" si="796"/>
        <v>0</v>
      </c>
      <c r="LF190" s="48">
        <f t="shared" si="796"/>
        <v>0</v>
      </c>
      <c r="LG190" s="48">
        <f t="shared" si="797"/>
        <v>0</v>
      </c>
      <c r="LH190" s="48">
        <f t="shared" si="797"/>
        <v>0</v>
      </c>
      <c r="LI190" s="48">
        <f t="shared" si="797"/>
        <v>0</v>
      </c>
      <c r="LJ190" s="48">
        <f t="shared" si="797"/>
        <v>0</v>
      </c>
      <c r="LK190" s="48">
        <f t="shared" si="797"/>
        <v>0</v>
      </c>
      <c r="LL190" s="48">
        <f t="shared" si="797"/>
        <v>0</v>
      </c>
      <c r="LM190" s="48">
        <f t="shared" si="797"/>
        <v>0</v>
      </c>
      <c r="LN190" s="48">
        <f t="shared" si="797"/>
        <v>0</v>
      </c>
      <c r="LO190" s="48">
        <f t="shared" si="797"/>
        <v>0</v>
      </c>
      <c r="LP190" s="48">
        <f t="shared" si="797"/>
        <v>0</v>
      </c>
      <c r="LQ190" s="48">
        <f t="shared" si="798"/>
        <v>0</v>
      </c>
      <c r="LR190" s="48">
        <f t="shared" si="798"/>
        <v>0</v>
      </c>
      <c r="LS190" s="48">
        <f t="shared" si="798"/>
        <v>0</v>
      </c>
      <c r="LT190" s="48">
        <f t="shared" si="798"/>
        <v>0</v>
      </c>
      <c r="LU190" s="48">
        <f t="shared" si="798"/>
        <v>0</v>
      </c>
      <c r="LV190" s="48">
        <f t="shared" si="798"/>
        <v>0</v>
      </c>
      <c r="LW190" s="48">
        <f t="shared" si="798"/>
        <v>0</v>
      </c>
      <c r="LX190" s="48">
        <f t="shared" si="798"/>
        <v>0</v>
      </c>
      <c r="LY190" s="48">
        <f t="shared" si="798"/>
        <v>0</v>
      </c>
      <c r="LZ190" s="48">
        <f t="shared" si="798"/>
        <v>0</v>
      </c>
      <c r="MA190" s="48">
        <f t="shared" si="799"/>
        <v>0</v>
      </c>
      <c r="MB190" s="48">
        <f t="shared" si="799"/>
        <v>0</v>
      </c>
      <c r="MC190" s="48">
        <f t="shared" si="799"/>
        <v>0</v>
      </c>
      <c r="MD190" s="48">
        <f t="shared" si="799"/>
        <v>0</v>
      </c>
      <c r="ME190" s="48">
        <f t="shared" si="799"/>
        <v>0</v>
      </c>
      <c r="MF190" s="48">
        <f t="shared" si="799"/>
        <v>0</v>
      </c>
      <c r="MG190" s="48">
        <f t="shared" si="799"/>
        <v>0</v>
      </c>
      <c r="MH190" s="48">
        <f t="shared" si="799"/>
        <v>0</v>
      </c>
      <c r="MI190" s="48">
        <f t="shared" si="799"/>
        <v>0</v>
      </c>
      <c r="MJ190" s="48">
        <f t="shared" si="799"/>
        <v>0</v>
      </c>
      <c r="MK190" s="48">
        <f t="shared" si="800"/>
        <v>0</v>
      </c>
      <c r="ML190" s="48">
        <f t="shared" si="800"/>
        <v>0</v>
      </c>
      <c r="MM190" s="48">
        <f t="shared" si="800"/>
        <v>0</v>
      </c>
      <c r="MN190" s="48">
        <f t="shared" si="800"/>
        <v>0</v>
      </c>
      <c r="MO190" s="48">
        <f t="shared" si="800"/>
        <v>0</v>
      </c>
      <c r="MP190" s="48">
        <f t="shared" si="800"/>
        <v>0</v>
      </c>
      <c r="MQ190" s="48">
        <f t="shared" si="800"/>
        <v>0</v>
      </c>
      <c r="MR190" s="48">
        <f t="shared" si="800"/>
        <v>0</v>
      </c>
      <c r="MS190" s="48">
        <f t="shared" si="800"/>
        <v>0</v>
      </c>
      <c r="MT190" s="48">
        <f t="shared" si="800"/>
        <v>0</v>
      </c>
      <c r="MU190" s="48">
        <f t="shared" si="801"/>
        <v>0</v>
      </c>
      <c r="MV190" s="48">
        <f t="shared" si="801"/>
        <v>0</v>
      </c>
      <c r="MW190" s="48">
        <f t="shared" si="801"/>
        <v>0</v>
      </c>
      <c r="MX190" s="48">
        <f t="shared" si="801"/>
        <v>0</v>
      </c>
      <c r="MY190" s="48">
        <f t="shared" si="801"/>
        <v>0</v>
      </c>
      <c r="MZ190" s="48">
        <f t="shared" si="801"/>
        <v>0</v>
      </c>
      <c r="NA190" s="48">
        <f t="shared" si="801"/>
        <v>0</v>
      </c>
      <c r="NB190" s="48">
        <f t="shared" si="801"/>
        <v>0</v>
      </c>
      <c r="NC190" s="48">
        <f t="shared" si="801"/>
        <v>0</v>
      </c>
      <c r="ND190" s="48">
        <f t="shared" si="801"/>
        <v>0</v>
      </c>
      <c r="NE190" s="48">
        <f t="shared" si="802"/>
        <v>0</v>
      </c>
      <c r="NF190" s="48">
        <f t="shared" si="802"/>
        <v>0</v>
      </c>
      <c r="NG190" s="48">
        <f t="shared" si="802"/>
        <v>0</v>
      </c>
      <c r="NH190" s="48">
        <f t="shared" si="802"/>
        <v>0</v>
      </c>
      <c r="NI190" s="48">
        <f t="shared" si="802"/>
        <v>0</v>
      </c>
      <c r="NJ190" s="48">
        <f t="shared" si="802"/>
        <v>0</v>
      </c>
      <c r="NK190" s="48">
        <f t="shared" si="802"/>
        <v>0</v>
      </c>
      <c r="NL190" s="48">
        <f t="shared" si="802"/>
        <v>0</v>
      </c>
      <c r="NM190" s="48">
        <f t="shared" si="802"/>
        <v>0</v>
      </c>
      <c r="NN190" s="48">
        <f t="shared" si="802"/>
        <v>0</v>
      </c>
      <c r="NO190" s="48">
        <f t="shared" si="803"/>
        <v>0</v>
      </c>
      <c r="NP190" s="48">
        <f t="shared" si="803"/>
        <v>0</v>
      </c>
      <c r="NQ190" s="48">
        <f t="shared" si="803"/>
        <v>0</v>
      </c>
      <c r="NR190" s="48">
        <f t="shared" si="803"/>
        <v>0</v>
      </c>
      <c r="NS190" s="48">
        <f t="shared" si="803"/>
        <v>0</v>
      </c>
      <c r="NT190" s="48">
        <f t="shared" si="803"/>
        <v>0</v>
      </c>
      <c r="NU190" s="48">
        <f t="shared" si="803"/>
        <v>0</v>
      </c>
      <c r="NV190" s="48">
        <f t="shared" si="803"/>
        <v>0</v>
      </c>
      <c r="NW190" s="48">
        <f t="shared" si="803"/>
        <v>0</v>
      </c>
      <c r="NX190" s="48">
        <f t="shared" si="803"/>
        <v>0</v>
      </c>
      <c r="NY190" s="48">
        <f t="shared" si="804"/>
        <v>0</v>
      </c>
      <c r="NZ190" s="48">
        <f t="shared" si="804"/>
        <v>0</v>
      </c>
      <c r="OA190" s="48">
        <f t="shared" si="804"/>
        <v>0</v>
      </c>
      <c r="OB190" s="48">
        <f t="shared" si="804"/>
        <v>0</v>
      </c>
      <c r="OC190" s="48">
        <f t="shared" si="804"/>
        <v>0</v>
      </c>
      <c r="OD190" s="48">
        <f t="shared" si="804"/>
        <v>0</v>
      </c>
      <c r="OE190" s="48">
        <f t="shared" si="804"/>
        <v>0</v>
      </c>
      <c r="OF190" s="48">
        <f t="shared" si="804"/>
        <v>0</v>
      </c>
      <c r="OG190" s="48">
        <f t="shared" si="804"/>
        <v>0</v>
      </c>
      <c r="OH190" s="48">
        <f t="shared" si="804"/>
        <v>0</v>
      </c>
      <c r="OI190" s="48">
        <f t="shared" si="805"/>
        <v>0</v>
      </c>
      <c r="OJ190" s="48">
        <f t="shared" si="805"/>
        <v>0</v>
      </c>
      <c r="OK190" s="48">
        <f t="shared" si="805"/>
        <v>0</v>
      </c>
      <c r="OL190" s="48">
        <f t="shared" si="805"/>
        <v>0</v>
      </c>
      <c r="OM190" s="48">
        <f t="shared" si="805"/>
        <v>0</v>
      </c>
      <c r="ON190" s="48">
        <f t="shared" si="805"/>
        <v>0</v>
      </c>
      <c r="OO190" s="48">
        <f t="shared" si="805"/>
        <v>0</v>
      </c>
      <c r="OP190" s="48">
        <f t="shared" si="805"/>
        <v>0</v>
      </c>
      <c r="OQ190" s="48">
        <f t="shared" si="805"/>
        <v>0</v>
      </c>
      <c r="OR190" s="48">
        <f t="shared" si="805"/>
        <v>0</v>
      </c>
      <c r="OS190" s="48">
        <f t="shared" si="806"/>
        <v>0</v>
      </c>
      <c r="OT190" s="48">
        <f t="shared" si="806"/>
        <v>0</v>
      </c>
      <c r="OU190" s="48">
        <f t="shared" si="806"/>
        <v>0</v>
      </c>
      <c r="OV190" s="48">
        <f t="shared" si="806"/>
        <v>0</v>
      </c>
      <c r="OW190" s="48">
        <f t="shared" si="806"/>
        <v>0</v>
      </c>
      <c r="OX190" s="48">
        <f t="shared" si="806"/>
        <v>0</v>
      </c>
      <c r="OY190" s="48">
        <f t="shared" si="806"/>
        <v>0</v>
      </c>
      <c r="OZ190" s="48">
        <f t="shared" si="806"/>
        <v>4.4751983576649488E-5</v>
      </c>
      <c r="PA190" s="48">
        <f t="shared" si="806"/>
        <v>1.1151658490373781E-4</v>
      </c>
      <c r="PB190" s="48">
        <f t="shared" si="806"/>
        <v>2.5595687974807398E-4</v>
      </c>
      <c r="PC190" s="48">
        <f t="shared" si="807"/>
        <v>5.8604981628922268E-4</v>
      </c>
      <c r="PD190" s="48">
        <f t="shared" si="807"/>
        <v>1.3658629589843377E-3</v>
      </c>
      <c r="PE190" s="48">
        <f t="shared" si="807"/>
        <v>3.2093238342923826E-3</v>
      </c>
      <c r="PF190" s="48">
        <f t="shared" si="807"/>
        <v>7.8504339864859992E-3</v>
      </c>
      <c r="PG190" s="48">
        <f t="shared" si="807"/>
        <v>1.2976985830460603E-2</v>
      </c>
      <c r="PH190" s="48">
        <f t="shared" si="807"/>
        <v>6.7154609757989992E-3</v>
      </c>
      <c r="PI190" s="48">
        <f t="shared" si="807"/>
        <v>0</v>
      </c>
      <c r="PJ190" s="48">
        <f t="shared" si="807"/>
        <v>0</v>
      </c>
      <c r="PK190" s="48">
        <f t="shared" si="807"/>
        <v>0</v>
      </c>
      <c r="PL190" s="48">
        <f t="shared" si="807"/>
        <v>0</v>
      </c>
      <c r="PM190" s="48">
        <f t="shared" si="807"/>
        <v>0</v>
      </c>
      <c r="PN190" s="48">
        <f t="shared" si="807"/>
        <v>0</v>
      </c>
    </row>
    <row r="191" spans="1:430" x14ac:dyDescent="0.3">
      <c r="A191" s="67">
        <f>A190+Escenario1!$D$15</f>
        <v>325</v>
      </c>
      <c r="B191" s="20">
        <f>IF(HX68&lt;0,0,Escenario1!HX68)</f>
        <v>0</v>
      </c>
      <c r="C191" s="20">
        <f t="shared" ref="C191:C254" si="814">AB68</f>
        <v>0</v>
      </c>
      <c r="D191" s="20">
        <f t="shared" si="808"/>
        <v>0</v>
      </c>
      <c r="E191" s="20">
        <f>ROUND(IF($A191=0,0,$D191+E190-IF($A190=0,0,L190*($A191-$A190)*0.06)),4)</f>
        <v>0</v>
      </c>
      <c r="F191" s="11" cm="1">
        <f t="array" ref="F191">INDEX($A$71:$A$75,MATCH(E191,$B$71:$B$75,1))+(E191-INDEX($B$71:$B$75,MATCH(E191,$B$71:$B$75,1)))*(INDEX($A$71:$A$75,MATCH(E191,$B$71:$B$75,1)+IF(E191&gt;MAX($B$71:$B$75),0,1))-INDEX($A$71:$A$75,MATCH(E191,$B$71:$B$75,1)+IF(E191&gt;MAX($B$71:$B$75),1,0)))/(INDEX($B$71:$B$75,MATCH(E191,$B$71:$B$75,1)+IF(E191&gt;MAX($B$71:$B$75),0,1))-INDEX($B$71:$B$75,MATCH(E191,$B$71:$B$75,1)+IF(E191&gt;MAX($B$71:$B$75),-1,0)))</f>
        <v>0</v>
      </c>
      <c r="G191" s="59">
        <f t="shared" si="809"/>
        <v>0</v>
      </c>
      <c r="H191" s="59">
        <f t="shared" si="810"/>
        <v>0</v>
      </c>
      <c r="I191" s="59">
        <f t="shared" si="811"/>
        <v>0</v>
      </c>
      <c r="J191" s="20">
        <f t="shared" si="812"/>
        <v>0</v>
      </c>
      <c r="K191" s="20">
        <f>IF(OR($H$79&lt;=0,F191-$H$79&lt;=0),0,2/3*(0.602+0.0832*(F191-$H$79)/$H$79)*$I$79*SQRT(2*9.81)*(F191-$H$79+0.0012)^(3/2))*1000</f>
        <v>0</v>
      </c>
      <c r="L191" s="20">
        <f>IF((G191+H191+I191+K191)*($A192-$A191)*0.06&gt;E191,E191/($A192-$A191)/0.06,G191+H191+I191+K191)</f>
        <v>0</v>
      </c>
      <c r="M191" s="20">
        <f>IF(COUNT($A$126:$A191)&lt;MATCH($E$84,L$126:L$585,0),"",ROUND(L191,2))</f>
        <v>0</v>
      </c>
      <c r="N191" s="20">
        <f>IF($A191=0,0,$D191+N190-IF($A190=0,0,R190*($A191-$A190)*0.06))</f>
        <v>103.4640571514654</v>
      </c>
      <c r="O191" s="11" cm="1">
        <f t="array" ref="O191">INDEX($A$71:$A$75,MATCH(N191,$B$71:$B$75,1))+(N191-INDEX($B$71:$B$75,MATCH(N191,$B$71:$B$75,1)))*(INDEX($A$71:$A$75,MATCH(N191,$B$71:$B$75,1)+1)-INDEX($A$71:$A$75,MATCH(N191,$B$71:$B$75,1)))/(INDEX($B$71:$B$75,MATCH(N191,$B$71:$B$75,1)+1)-INDEX($B$71:$B$75,MATCH(N191,$B$71:$B$75,1)))</f>
        <v>1.0346405715146538</v>
      </c>
      <c r="P191" s="20" cm="1">
        <f t="array" ref="P191">INDEX(Curva_vortex[Caudal (L/s)],MATCH(O191,Curva_vortex[Altura lamina de agua H (m)],1))+(O191-INDEX(Curva_vortex[Altura lamina de agua H (m)],MATCH(O191,Curva_vortex[Altura lamina de agua H (m)],1)))*(INDEX(Curva_vortex[Caudal (L/s)],MATCH(O191,Curva_vortex[Altura lamina de agua H (m)],1)+IF(O191&gt;MAX(Curva_vortex[Altura lamina de agua H (m)]),0,1))-INDEX(Curva_vortex[Caudal (L/s)],MATCH(O191,Curva_vortex[Altura lamina de agua H (m)],1)+IF(O191&gt;MAX(Curva_vortex[Altura lamina de agua H (m)]),-1,0)))/(INDEX(Curva_vortex[Altura lamina de agua H (m)],MATCH(O191,Curva_vortex[Altura lamina de agua H (m)],1)+IF(O191&gt;MAX(Curva_vortex[Altura lamina de agua H (m)]),0,1))-INDEX(Curva_vortex[Altura lamina de agua H (m)],MATCH(O191,Curva_vortex[Altura lamina de agua H (m)],1)+IF(O191&gt;MAX(Curva_vortex[Altura lamina de agua H (m)]),-1,0)))</f>
        <v>10.346405715146538</v>
      </c>
      <c r="Q191" s="20">
        <f t="shared" si="813"/>
        <v>0</v>
      </c>
      <c r="R191" s="20" cm="1">
        <f t="array" ref="R191">INDEX(Curva_vortex[Caudal (L/s)],MATCH(O191,Curva_vortex[Altura lamina de agua H (m)],1))+(O191-INDEX(Curva_vortex[Altura lamina de agua H (m)],MATCH(O191,Curva_vortex[Altura lamina de agua H (m)],1)))*(INDEX(Curva_vortex[Caudal (L/s)],MATCH(O191,Curva_vortex[Altura lamina de agua H (m)],1)+IF(O191&gt;MAX(Curva_vortex[Altura lamina de agua H (m)]),0,1))-INDEX(Curva_vortex[Caudal (L/s)],MATCH(O191,Curva_vortex[Altura lamina de agua H (m)],1)+IF(O191&gt;MAX(Curva_vortex[Altura lamina de agua H (m)]),-1,0)))/(INDEX(Curva_vortex[Altura lamina de agua H (m)],MATCH(O191,Curva_vortex[Altura lamina de agua H (m)],1)+IF(O191&gt;MAX(Curva_vortex[Altura lamina de agua H (m)]),0,1))-INDEX(Curva_vortex[Altura lamina de agua H (m)],MATCH(O191,Curva_vortex[Altura lamina de agua H (m)],1)+IF(O191&gt;MAX(Curva_vortex[Altura lamina de agua H (m)]),-1,0)))+Q191</f>
        <v>10.346405715146538</v>
      </c>
      <c r="S191" s="20">
        <f>IF(COUNT($A$126:$A191)&lt;MATCH($E$117,R$126:R$585,0),"",ROUND(R191,2))</f>
        <v>10.35</v>
      </c>
      <c r="W191" s="46">
        <v>188</v>
      </c>
      <c r="X191" s="49">
        <f t="shared" si="564"/>
        <v>940</v>
      </c>
      <c r="Y191" s="52" t="str">
        <f t="shared" si="686"/>
        <v/>
      </c>
      <c r="Z191" s="63">
        <f t="shared" si="687"/>
        <v>0</v>
      </c>
      <c r="AA191" s="50">
        <f t="shared" si="730"/>
        <v>0</v>
      </c>
      <c r="AB191" s="50">
        <v>0</v>
      </c>
      <c r="AC191" s="62">
        <f t="shared" si="691"/>
        <v>211.7758949671387</v>
      </c>
      <c r="AD191" s="53"/>
      <c r="AE191" s="46">
        <v>189</v>
      </c>
      <c r="AF191" s="51">
        <f t="shared" si="688"/>
        <v>0</v>
      </c>
      <c r="AG191" s="51">
        <f t="shared" si="770"/>
        <v>0</v>
      </c>
      <c r="AH191" s="51">
        <f t="shared" si="770"/>
        <v>0</v>
      </c>
      <c r="AI191" s="51">
        <f t="shared" si="770"/>
        <v>0</v>
      </c>
      <c r="AJ191" s="51">
        <f t="shared" si="770"/>
        <v>0</v>
      </c>
      <c r="AK191" s="51">
        <f t="shared" si="770"/>
        <v>0</v>
      </c>
      <c r="AL191" s="51">
        <f t="shared" si="770"/>
        <v>0</v>
      </c>
      <c r="AM191" s="51">
        <f t="shared" si="770"/>
        <v>0</v>
      </c>
      <c r="AN191" s="51">
        <f t="shared" si="770"/>
        <v>0</v>
      </c>
      <c r="AO191" s="51">
        <f t="shared" si="770"/>
        <v>0</v>
      </c>
      <c r="AP191" s="51">
        <f t="shared" si="770"/>
        <v>0</v>
      </c>
      <c r="AQ191" s="51">
        <f t="shared" si="771"/>
        <v>0</v>
      </c>
      <c r="AR191" s="51">
        <f t="shared" si="771"/>
        <v>0</v>
      </c>
      <c r="AS191" s="51">
        <f t="shared" si="771"/>
        <v>0</v>
      </c>
      <c r="AT191" s="51">
        <f t="shared" si="771"/>
        <v>0</v>
      </c>
      <c r="AU191" s="51">
        <f t="shared" si="771"/>
        <v>0</v>
      </c>
      <c r="AV191" s="51">
        <f t="shared" si="771"/>
        <v>0</v>
      </c>
      <c r="AW191" s="51">
        <f t="shared" si="771"/>
        <v>0</v>
      </c>
      <c r="AX191" s="51">
        <f t="shared" si="771"/>
        <v>0</v>
      </c>
      <c r="AY191" s="51">
        <f t="shared" si="771"/>
        <v>0</v>
      </c>
      <c r="AZ191" s="51">
        <f t="shared" si="771"/>
        <v>0</v>
      </c>
      <c r="BA191" s="51">
        <f t="shared" si="772"/>
        <v>0</v>
      </c>
      <c r="BB191" s="51">
        <f t="shared" si="772"/>
        <v>0</v>
      </c>
      <c r="BC191" s="51">
        <f t="shared" si="772"/>
        <v>0</v>
      </c>
      <c r="BD191" s="51">
        <f t="shared" si="772"/>
        <v>0</v>
      </c>
      <c r="BE191" s="51">
        <f t="shared" si="772"/>
        <v>0</v>
      </c>
      <c r="BF191" s="51">
        <f t="shared" si="772"/>
        <v>0</v>
      </c>
      <c r="BG191" s="51">
        <f t="shared" si="772"/>
        <v>0</v>
      </c>
      <c r="BH191" s="51">
        <f t="shared" si="772"/>
        <v>0</v>
      </c>
      <c r="BI191" s="51">
        <f t="shared" si="772"/>
        <v>0</v>
      </c>
      <c r="BJ191" s="51">
        <f t="shared" si="772"/>
        <v>0</v>
      </c>
      <c r="BK191" s="51">
        <f t="shared" si="773"/>
        <v>0</v>
      </c>
      <c r="BL191" s="51">
        <f t="shared" si="773"/>
        <v>0</v>
      </c>
      <c r="BM191" s="51">
        <f t="shared" si="773"/>
        <v>0</v>
      </c>
      <c r="BN191" s="51">
        <f t="shared" si="773"/>
        <v>0</v>
      </c>
      <c r="BO191" s="51">
        <f t="shared" si="773"/>
        <v>0</v>
      </c>
      <c r="BP191" s="51">
        <f t="shared" si="773"/>
        <v>0</v>
      </c>
      <c r="BQ191" s="51">
        <f t="shared" si="773"/>
        <v>0</v>
      </c>
      <c r="BR191" s="51">
        <f t="shared" si="773"/>
        <v>0</v>
      </c>
      <c r="BS191" s="51">
        <f t="shared" si="773"/>
        <v>0</v>
      </c>
      <c r="BT191" s="51">
        <f t="shared" si="773"/>
        <v>0</v>
      </c>
      <c r="BU191" s="51">
        <f t="shared" si="774"/>
        <v>0</v>
      </c>
      <c r="BV191" s="51">
        <f t="shared" si="774"/>
        <v>0</v>
      </c>
      <c r="BW191" s="51">
        <f t="shared" si="774"/>
        <v>0</v>
      </c>
      <c r="BX191" s="51">
        <f t="shared" si="774"/>
        <v>0</v>
      </c>
      <c r="BY191" s="51">
        <f t="shared" si="774"/>
        <v>0</v>
      </c>
      <c r="BZ191" s="51">
        <f t="shared" si="774"/>
        <v>0</v>
      </c>
      <c r="CA191" s="51">
        <f t="shared" si="774"/>
        <v>0</v>
      </c>
      <c r="CB191" s="51">
        <f t="shared" si="774"/>
        <v>0</v>
      </c>
      <c r="CC191" s="51">
        <f t="shared" si="774"/>
        <v>0</v>
      </c>
      <c r="CD191" s="51">
        <f t="shared" si="774"/>
        <v>0</v>
      </c>
      <c r="CE191" s="51">
        <f t="shared" si="775"/>
        <v>0</v>
      </c>
      <c r="CF191" s="51">
        <f t="shared" si="775"/>
        <v>0</v>
      </c>
      <c r="CG191" s="51">
        <f t="shared" si="775"/>
        <v>0</v>
      </c>
      <c r="CH191" s="51">
        <f t="shared" si="775"/>
        <v>0</v>
      </c>
      <c r="CI191" s="51">
        <f t="shared" si="775"/>
        <v>0</v>
      </c>
      <c r="CJ191" s="51">
        <f t="shared" si="775"/>
        <v>0</v>
      </c>
      <c r="CK191" s="51">
        <f t="shared" si="775"/>
        <v>0</v>
      </c>
      <c r="CL191" s="51">
        <f t="shared" si="775"/>
        <v>0</v>
      </c>
      <c r="CM191" s="51">
        <f t="shared" si="775"/>
        <v>0</v>
      </c>
      <c r="CN191" s="51">
        <f t="shared" si="775"/>
        <v>0</v>
      </c>
      <c r="CO191" s="51">
        <f t="shared" si="776"/>
        <v>0</v>
      </c>
      <c r="CP191" s="51">
        <f t="shared" si="776"/>
        <v>0</v>
      </c>
      <c r="CQ191" s="51">
        <f t="shared" si="776"/>
        <v>0</v>
      </c>
      <c r="CR191" s="51">
        <f t="shared" si="776"/>
        <v>0</v>
      </c>
      <c r="CS191" s="51">
        <f t="shared" si="776"/>
        <v>0</v>
      </c>
      <c r="CT191" s="51">
        <f t="shared" si="776"/>
        <v>0</v>
      </c>
      <c r="CU191" s="51">
        <f t="shared" si="776"/>
        <v>0</v>
      </c>
      <c r="CV191" s="51">
        <f t="shared" si="776"/>
        <v>0</v>
      </c>
      <c r="CW191" s="51">
        <f t="shared" si="776"/>
        <v>0</v>
      </c>
      <c r="CX191" s="51">
        <f t="shared" si="776"/>
        <v>0</v>
      </c>
      <c r="CY191" s="51">
        <f t="shared" si="777"/>
        <v>0</v>
      </c>
      <c r="CZ191" s="51">
        <f t="shared" si="777"/>
        <v>0</v>
      </c>
      <c r="DA191" s="51">
        <f t="shared" si="777"/>
        <v>0</v>
      </c>
      <c r="DB191" s="51">
        <f t="shared" si="777"/>
        <v>0</v>
      </c>
      <c r="DC191" s="51">
        <f t="shared" si="777"/>
        <v>0</v>
      </c>
      <c r="DD191" s="51">
        <f t="shared" si="777"/>
        <v>0</v>
      </c>
      <c r="DE191" s="51">
        <f t="shared" si="777"/>
        <v>0</v>
      </c>
      <c r="DF191" s="51">
        <f t="shared" si="777"/>
        <v>0</v>
      </c>
      <c r="DG191" s="51">
        <f t="shared" si="777"/>
        <v>0</v>
      </c>
      <c r="DH191" s="51">
        <f t="shared" si="777"/>
        <v>0</v>
      </c>
      <c r="DI191" s="51">
        <f t="shared" si="778"/>
        <v>0</v>
      </c>
      <c r="DJ191" s="51">
        <f t="shared" si="778"/>
        <v>0</v>
      </c>
      <c r="DK191" s="51">
        <f t="shared" si="778"/>
        <v>0</v>
      </c>
      <c r="DL191" s="51">
        <f t="shared" si="778"/>
        <v>0</v>
      </c>
      <c r="DM191" s="51">
        <f t="shared" si="778"/>
        <v>0</v>
      </c>
      <c r="DN191" s="51">
        <f t="shared" si="778"/>
        <v>0</v>
      </c>
      <c r="DO191" s="51">
        <f t="shared" si="778"/>
        <v>0</v>
      </c>
      <c r="DP191" s="51">
        <f t="shared" si="778"/>
        <v>0</v>
      </c>
      <c r="DQ191" s="51">
        <f t="shared" si="778"/>
        <v>0</v>
      </c>
      <c r="DR191" s="51">
        <f t="shared" si="778"/>
        <v>0</v>
      </c>
      <c r="DS191" s="51">
        <f t="shared" si="779"/>
        <v>0</v>
      </c>
      <c r="DT191" s="51">
        <f t="shared" si="779"/>
        <v>0</v>
      </c>
      <c r="DU191" s="51">
        <f t="shared" si="779"/>
        <v>0</v>
      </c>
      <c r="DV191" s="51">
        <f t="shared" si="779"/>
        <v>0</v>
      </c>
      <c r="DW191" s="51">
        <f t="shared" si="779"/>
        <v>0</v>
      </c>
      <c r="DX191" s="51">
        <f t="shared" si="779"/>
        <v>0</v>
      </c>
      <c r="DY191" s="51">
        <f t="shared" si="779"/>
        <v>0</v>
      </c>
      <c r="DZ191" s="51">
        <f t="shared" si="779"/>
        <v>0</v>
      </c>
      <c r="EA191" s="51">
        <f t="shared" si="779"/>
        <v>0</v>
      </c>
      <c r="EB191" s="51">
        <f t="shared" si="779"/>
        <v>0</v>
      </c>
      <c r="EC191" s="51">
        <f t="shared" si="780"/>
        <v>0</v>
      </c>
      <c r="ED191" s="51">
        <f t="shared" si="780"/>
        <v>0</v>
      </c>
      <c r="EE191" s="51">
        <f t="shared" si="780"/>
        <v>0</v>
      </c>
      <c r="EF191" s="51">
        <f t="shared" si="780"/>
        <v>0</v>
      </c>
      <c r="EG191" s="51">
        <f t="shared" si="780"/>
        <v>0</v>
      </c>
      <c r="EH191" s="51">
        <f t="shared" si="780"/>
        <v>0</v>
      </c>
      <c r="EI191" s="51">
        <f t="shared" si="780"/>
        <v>0</v>
      </c>
      <c r="EJ191" s="51">
        <f t="shared" si="780"/>
        <v>0</v>
      </c>
      <c r="EK191" s="51">
        <f t="shared" si="780"/>
        <v>0</v>
      </c>
      <c r="EL191" s="51">
        <f t="shared" si="780"/>
        <v>0</v>
      </c>
      <c r="EM191" s="51">
        <f t="shared" si="781"/>
        <v>0</v>
      </c>
      <c r="EN191" s="51">
        <f t="shared" si="781"/>
        <v>0</v>
      </c>
      <c r="EO191" s="51">
        <f t="shared" si="781"/>
        <v>0</v>
      </c>
      <c r="EP191" s="51">
        <f t="shared" si="781"/>
        <v>0</v>
      </c>
      <c r="EQ191" s="51">
        <f t="shared" si="781"/>
        <v>0</v>
      </c>
      <c r="ER191" s="51">
        <f t="shared" si="781"/>
        <v>0</v>
      </c>
      <c r="ES191" s="51">
        <f t="shared" si="781"/>
        <v>0</v>
      </c>
      <c r="ET191" s="51">
        <f t="shared" si="781"/>
        <v>0</v>
      </c>
      <c r="EU191" s="51">
        <f t="shared" si="781"/>
        <v>0</v>
      </c>
      <c r="EV191" s="51">
        <f t="shared" si="781"/>
        <v>0</v>
      </c>
      <c r="EW191" s="51">
        <f t="shared" si="782"/>
        <v>0</v>
      </c>
      <c r="EX191" s="51">
        <f t="shared" si="782"/>
        <v>0</v>
      </c>
      <c r="EY191" s="51">
        <f t="shared" si="782"/>
        <v>0</v>
      </c>
      <c r="EZ191" s="51">
        <f t="shared" si="782"/>
        <v>0</v>
      </c>
      <c r="FA191" s="51">
        <f t="shared" si="782"/>
        <v>0</v>
      </c>
      <c r="FB191" s="51">
        <f t="shared" si="782"/>
        <v>0</v>
      </c>
      <c r="FC191" s="51">
        <f t="shared" si="782"/>
        <v>0</v>
      </c>
      <c r="FD191" s="51">
        <f t="shared" si="782"/>
        <v>0</v>
      </c>
      <c r="FE191" s="51">
        <f t="shared" si="782"/>
        <v>0</v>
      </c>
      <c r="FF191" s="51">
        <f t="shared" si="782"/>
        <v>0</v>
      </c>
      <c r="FG191" s="51">
        <f t="shared" si="783"/>
        <v>0</v>
      </c>
      <c r="FH191" s="51">
        <f t="shared" si="783"/>
        <v>0</v>
      </c>
      <c r="FI191" s="51">
        <f t="shared" si="783"/>
        <v>0</v>
      </c>
      <c r="FJ191" s="51">
        <f t="shared" si="783"/>
        <v>0</v>
      </c>
      <c r="FK191" s="51">
        <f t="shared" si="783"/>
        <v>0</v>
      </c>
      <c r="FL191" s="51">
        <f t="shared" si="783"/>
        <v>0</v>
      </c>
      <c r="FM191" s="51">
        <f t="shared" si="783"/>
        <v>0</v>
      </c>
      <c r="FN191" s="51">
        <f t="shared" si="783"/>
        <v>0</v>
      </c>
      <c r="FO191" s="51">
        <f t="shared" si="783"/>
        <v>0</v>
      </c>
      <c r="FP191" s="51">
        <f t="shared" si="783"/>
        <v>0</v>
      </c>
      <c r="FQ191" s="51">
        <f t="shared" si="784"/>
        <v>0</v>
      </c>
      <c r="FR191" s="51">
        <f t="shared" si="784"/>
        <v>0</v>
      </c>
      <c r="FS191" s="51">
        <f t="shared" si="784"/>
        <v>0</v>
      </c>
      <c r="FT191" s="51">
        <f t="shared" si="784"/>
        <v>0</v>
      </c>
      <c r="FU191" s="51">
        <f t="shared" si="784"/>
        <v>0</v>
      </c>
      <c r="FV191" s="51">
        <f t="shared" si="784"/>
        <v>0</v>
      </c>
      <c r="FW191" s="51">
        <f t="shared" si="784"/>
        <v>0</v>
      </c>
      <c r="FX191" s="51">
        <f t="shared" si="784"/>
        <v>0</v>
      </c>
      <c r="FY191" s="51">
        <f t="shared" si="784"/>
        <v>0</v>
      </c>
      <c r="FZ191" s="51">
        <f t="shared" si="784"/>
        <v>0</v>
      </c>
      <c r="GA191" s="51">
        <f t="shared" si="785"/>
        <v>0</v>
      </c>
      <c r="GB191" s="51">
        <f t="shared" si="785"/>
        <v>0</v>
      </c>
      <c r="GC191" s="51">
        <f t="shared" si="785"/>
        <v>0</v>
      </c>
      <c r="GD191" s="51">
        <f t="shared" si="785"/>
        <v>0</v>
      </c>
      <c r="GE191" s="51">
        <f t="shared" si="785"/>
        <v>0</v>
      </c>
      <c r="GF191" s="51">
        <f t="shared" si="785"/>
        <v>0</v>
      </c>
      <c r="GG191" s="51">
        <f t="shared" si="785"/>
        <v>0</v>
      </c>
      <c r="GH191" s="51">
        <f t="shared" si="785"/>
        <v>0</v>
      </c>
      <c r="GI191" s="51">
        <f t="shared" si="785"/>
        <v>0</v>
      </c>
      <c r="GJ191" s="51">
        <f t="shared" si="785"/>
        <v>0</v>
      </c>
      <c r="GK191" s="51">
        <f t="shared" si="786"/>
        <v>0</v>
      </c>
      <c r="GL191" s="51">
        <f t="shared" si="786"/>
        <v>0</v>
      </c>
      <c r="GM191" s="51">
        <f t="shared" si="786"/>
        <v>0</v>
      </c>
      <c r="GN191" s="51">
        <f t="shared" si="786"/>
        <v>0</v>
      </c>
      <c r="GO191" s="51">
        <f t="shared" si="786"/>
        <v>0</v>
      </c>
      <c r="GP191" s="51">
        <f t="shared" si="786"/>
        <v>0</v>
      </c>
      <c r="GQ191" s="51">
        <f t="shared" si="786"/>
        <v>0</v>
      </c>
      <c r="GR191" s="51">
        <f t="shared" si="786"/>
        <v>1.4372901692793086E-5</v>
      </c>
      <c r="GS191" s="51">
        <f t="shared" si="786"/>
        <v>2.7857067307628778E-5</v>
      </c>
      <c r="GT191" s="51">
        <f t="shared" si="786"/>
        <v>4.1075027703360157E-5</v>
      </c>
      <c r="GU191" s="51">
        <f t="shared" si="787"/>
        <v>5.9699549011322866E-5</v>
      </c>
      <c r="GV191" s="51">
        <f t="shared" si="787"/>
        <v>8.7540741517313391E-5</v>
      </c>
      <c r="GW191" s="51">
        <f t="shared" si="787"/>
        <v>1.2837388479443857E-4</v>
      </c>
      <c r="GX191" s="51">
        <f t="shared" si="787"/>
        <v>1.8776725283595457E-4</v>
      </c>
      <c r="GY191" s="51">
        <f t="shared" si="787"/>
        <v>2.7490993918839258E-4</v>
      </c>
      <c r="GZ191" s="51">
        <f t="shared" si="787"/>
        <v>4.0443968208431289E-4</v>
      </c>
      <c r="HA191" s="51">
        <f t="shared" si="787"/>
        <v>5.9827068957529241E-4</v>
      </c>
      <c r="HB191" s="51">
        <f t="shared" si="787"/>
        <v>8.8742146466493359E-4</v>
      </c>
      <c r="HC191" s="51">
        <f t="shared" si="787"/>
        <v>1.3138426304416823E-3</v>
      </c>
      <c r="HD191" s="51">
        <f t="shared" si="787"/>
        <v>1.9322447552118155E-3</v>
      </c>
      <c r="HE191" s="51">
        <f t="shared" si="788"/>
        <v>2.9578823769679957E-3</v>
      </c>
      <c r="HF191" s="51">
        <f t="shared" si="788"/>
        <v>4.3725776573519236E-3</v>
      </c>
      <c r="HG191" s="51">
        <f t="shared" si="788"/>
        <v>5.6037913669719245E-3</v>
      </c>
      <c r="HH191" s="51">
        <f t="shared" si="788"/>
        <v>6.0067150249743864E-3</v>
      </c>
      <c r="HI191" s="51">
        <f t="shared" si="788"/>
        <v>5.0334268353983951E-3</v>
      </c>
      <c r="HJ191" s="51">
        <f t="shared" si="788"/>
        <v>2.648818732339102E-3</v>
      </c>
      <c r="HK191" s="51">
        <f t="shared" si="788"/>
        <v>7.6072713075802073E-4</v>
      </c>
      <c r="HL191" s="51">
        <f t="shared" si="788"/>
        <v>0</v>
      </c>
      <c r="HM191" s="51">
        <f t="shared" si="788"/>
        <v>0</v>
      </c>
      <c r="HN191" s="51">
        <f t="shared" si="788"/>
        <v>0</v>
      </c>
      <c r="HO191" s="51">
        <f t="shared" si="788"/>
        <v>0</v>
      </c>
      <c r="HP191" s="51">
        <f t="shared" si="788"/>
        <v>0</v>
      </c>
      <c r="HR191" s="46">
        <v>188</v>
      </c>
      <c r="HS191" s="49">
        <f t="shared" si="566"/>
        <v>940</v>
      </c>
      <c r="HT191" s="52" t="str">
        <f t="shared" si="567"/>
        <v/>
      </c>
      <c r="HU191" s="63">
        <f t="shared" si="568"/>
        <v>0</v>
      </c>
      <c r="HV191" s="50">
        <f t="shared" si="731"/>
        <v>0</v>
      </c>
      <c r="HW191" s="50" t="str">
        <f t="shared" si="689"/>
        <v>15:40</v>
      </c>
      <c r="HX191" s="50">
        <v>0</v>
      </c>
      <c r="HY191" s="62">
        <f>HY190+HX191*Escenario1!$D$15*0.06</f>
        <v>468.72665229745769</v>
      </c>
      <c r="HZ191" s="50">
        <f t="shared" si="569"/>
        <v>0</v>
      </c>
      <c r="IA191" s="64">
        <f>IA190+HZ191*Escenario1!$D$15*0.06</f>
        <v>258.16395932323189</v>
      </c>
      <c r="IB191" s="54"/>
      <c r="IC191" s="47">
        <v>189</v>
      </c>
      <c r="ID191" s="48">
        <f t="shared" si="690"/>
        <v>0</v>
      </c>
      <c r="IE191" s="48">
        <f t="shared" si="789"/>
        <v>0</v>
      </c>
      <c r="IF191" s="48">
        <f t="shared" si="789"/>
        <v>0</v>
      </c>
      <c r="IG191" s="48">
        <f t="shared" si="789"/>
        <v>0</v>
      </c>
      <c r="IH191" s="48">
        <f t="shared" si="789"/>
        <v>0</v>
      </c>
      <c r="II191" s="48">
        <f t="shared" si="789"/>
        <v>0</v>
      </c>
      <c r="IJ191" s="48">
        <f t="shared" si="789"/>
        <v>0</v>
      </c>
      <c r="IK191" s="48">
        <f t="shared" si="789"/>
        <v>0</v>
      </c>
      <c r="IL191" s="48">
        <f t="shared" si="789"/>
        <v>0</v>
      </c>
      <c r="IM191" s="48">
        <f t="shared" si="789"/>
        <v>0</v>
      </c>
      <c r="IN191" s="48">
        <f t="shared" si="789"/>
        <v>0</v>
      </c>
      <c r="IO191" s="48">
        <f t="shared" si="790"/>
        <v>0</v>
      </c>
      <c r="IP191" s="48">
        <f t="shared" si="790"/>
        <v>0</v>
      </c>
      <c r="IQ191" s="48">
        <f t="shared" si="790"/>
        <v>0</v>
      </c>
      <c r="IR191" s="48">
        <f t="shared" si="790"/>
        <v>0</v>
      </c>
      <c r="IS191" s="48">
        <f t="shared" si="790"/>
        <v>0</v>
      </c>
      <c r="IT191" s="48">
        <f t="shared" si="790"/>
        <v>0</v>
      </c>
      <c r="IU191" s="48">
        <f t="shared" si="790"/>
        <v>0</v>
      </c>
      <c r="IV191" s="48">
        <f t="shared" si="790"/>
        <v>0</v>
      </c>
      <c r="IW191" s="48">
        <f t="shared" si="790"/>
        <v>0</v>
      </c>
      <c r="IX191" s="48">
        <f t="shared" si="790"/>
        <v>0</v>
      </c>
      <c r="IY191" s="48">
        <f t="shared" si="791"/>
        <v>0</v>
      </c>
      <c r="IZ191" s="48">
        <f t="shared" si="791"/>
        <v>0</v>
      </c>
      <c r="JA191" s="48">
        <f t="shared" si="791"/>
        <v>0</v>
      </c>
      <c r="JB191" s="48">
        <f t="shared" si="791"/>
        <v>0</v>
      </c>
      <c r="JC191" s="48">
        <f t="shared" si="791"/>
        <v>0</v>
      </c>
      <c r="JD191" s="48">
        <f t="shared" si="791"/>
        <v>0</v>
      </c>
      <c r="JE191" s="48">
        <f t="shared" si="791"/>
        <v>0</v>
      </c>
      <c r="JF191" s="48">
        <f t="shared" si="791"/>
        <v>0</v>
      </c>
      <c r="JG191" s="48">
        <f t="shared" si="791"/>
        <v>0</v>
      </c>
      <c r="JH191" s="48">
        <f t="shared" si="791"/>
        <v>0</v>
      </c>
      <c r="JI191" s="48">
        <f t="shared" si="792"/>
        <v>0</v>
      </c>
      <c r="JJ191" s="48">
        <f t="shared" si="792"/>
        <v>0</v>
      </c>
      <c r="JK191" s="48">
        <f t="shared" si="792"/>
        <v>0</v>
      </c>
      <c r="JL191" s="48">
        <f t="shared" si="792"/>
        <v>0</v>
      </c>
      <c r="JM191" s="48">
        <f t="shared" si="792"/>
        <v>0</v>
      </c>
      <c r="JN191" s="48">
        <f t="shared" si="792"/>
        <v>0</v>
      </c>
      <c r="JO191" s="48">
        <f t="shared" si="792"/>
        <v>0</v>
      </c>
      <c r="JP191" s="48">
        <f t="shared" si="792"/>
        <v>0</v>
      </c>
      <c r="JQ191" s="48">
        <f t="shared" si="792"/>
        <v>0</v>
      </c>
      <c r="JR191" s="48">
        <f t="shared" si="792"/>
        <v>0</v>
      </c>
      <c r="JS191" s="48">
        <f t="shared" si="793"/>
        <v>0</v>
      </c>
      <c r="JT191" s="48">
        <f t="shared" si="793"/>
        <v>0</v>
      </c>
      <c r="JU191" s="48">
        <f t="shared" si="793"/>
        <v>0</v>
      </c>
      <c r="JV191" s="48">
        <f t="shared" si="793"/>
        <v>0</v>
      </c>
      <c r="JW191" s="48">
        <f t="shared" si="793"/>
        <v>0</v>
      </c>
      <c r="JX191" s="48">
        <f t="shared" si="793"/>
        <v>0</v>
      </c>
      <c r="JY191" s="48">
        <f t="shared" si="793"/>
        <v>0</v>
      </c>
      <c r="JZ191" s="48">
        <f t="shared" si="793"/>
        <v>0</v>
      </c>
      <c r="KA191" s="48">
        <f t="shared" si="793"/>
        <v>0</v>
      </c>
      <c r="KB191" s="48">
        <f t="shared" si="793"/>
        <v>0</v>
      </c>
      <c r="KC191" s="48">
        <f t="shared" si="794"/>
        <v>0</v>
      </c>
      <c r="KD191" s="48">
        <f t="shared" si="794"/>
        <v>0</v>
      </c>
      <c r="KE191" s="48">
        <f t="shared" si="794"/>
        <v>0</v>
      </c>
      <c r="KF191" s="48">
        <f t="shared" si="794"/>
        <v>0</v>
      </c>
      <c r="KG191" s="48">
        <f t="shared" si="794"/>
        <v>0</v>
      </c>
      <c r="KH191" s="48">
        <f t="shared" si="794"/>
        <v>0</v>
      </c>
      <c r="KI191" s="48">
        <f t="shared" si="794"/>
        <v>0</v>
      </c>
      <c r="KJ191" s="48">
        <f t="shared" si="794"/>
        <v>0</v>
      </c>
      <c r="KK191" s="48">
        <f t="shared" si="794"/>
        <v>0</v>
      </c>
      <c r="KL191" s="48">
        <f t="shared" si="794"/>
        <v>0</v>
      </c>
      <c r="KM191" s="48">
        <f t="shared" si="795"/>
        <v>0</v>
      </c>
      <c r="KN191" s="48">
        <f t="shared" si="795"/>
        <v>0</v>
      </c>
      <c r="KO191" s="48">
        <f t="shared" si="795"/>
        <v>0</v>
      </c>
      <c r="KP191" s="48">
        <f t="shared" si="795"/>
        <v>0</v>
      </c>
      <c r="KQ191" s="48">
        <f t="shared" si="795"/>
        <v>0</v>
      </c>
      <c r="KR191" s="48">
        <f t="shared" si="795"/>
        <v>0</v>
      </c>
      <c r="KS191" s="48">
        <f t="shared" si="795"/>
        <v>0</v>
      </c>
      <c r="KT191" s="48">
        <f t="shared" si="795"/>
        <v>0</v>
      </c>
      <c r="KU191" s="48">
        <f t="shared" si="795"/>
        <v>0</v>
      </c>
      <c r="KV191" s="48">
        <f t="shared" si="795"/>
        <v>0</v>
      </c>
      <c r="KW191" s="48">
        <f t="shared" si="796"/>
        <v>0</v>
      </c>
      <c r="KX191" s="48">
        <f t="shared" si="796"/>
        <v>0</v>
      </c>
      <c r="KY191" s="48">
        <f t="shared" si="796"/>
        <v>0</v>
      </c>
      <c r="KZ191" s="48">
        <f t="shared" si="796"/>
        <v>0</v>
      </c>
      <c r="LA191" s="48">
        <f t="shared" si="796"/>
        <v>0</v>
      </c>
      <c r="LB191" s="48">
        <f t="shared" si="796"/>
        <v>0</v>
      </c>
      <c r="LC191" s="48">
        <f t="shared" si="796"/>
        <v>0</v>
      </c>
      <c r="LD191" s="48">
        <f t="shared" si="796"/>
        <v>0</v>
      </c>
      <c r="LE191" s="48">
        <f t="shared" si="796"/>
        <v>0</v>
      </c>
      <c r="LF191" s="48">
        <f t="shared" si="796"/>
        <v>0</v>
      </c>
      <c r="LG191" s="48">
        <f t="shared" si="797"/>
        <v>0</v>
      </c>
      <c r="LH191" s="48">
        <f t="shared" si="797"/>
        <v>0</v>
      </c>
      <c r="LI191" s="48">
        <f t="shared" si="797"/>
        <v>0</v>
      </c>
      <c r="LJ191" s="48">
        <f t="shared" si="797"/>
        <v>0</v>
      </c>
      <c r="LK191" s="48">
        <f t="shared" si="797"/>
        <v>0</v>
      </c>
      <c r="LL191" s="48">
        <f t="shared" si="797"/>
        <v>0</v>
      </c>
      <c r="LM191" s="48">
        <f t="shared" si="797"/>
        <v>0</v>
      </c>
      <c r="LN191" s="48">
        <f t="shared" si="797"/>
        <v>0</v>
      </c>
      <c r="LO191" s="48">
        <f t="shared" si="797"/>
        <v>0</v>
      </c>
      <c r="LP191" s="48">
        <f t="shared" si="797"/>
        <v>0</v>
      </c>
      <c r="LQ191" s="48">
        <f t="shared" si="798"/>
        <v>0</v>
      </c>
      <c r="LR191" s="48">
        <f t="shared" si="798"/>
        <v>0</v>
      </c>
      <c r="LS191" s="48">
        <f t="shared" si="798"/>
        <v>0</v>
      </c>
      <c r="LT191" s="48">
        <f t="shared" si="798"/>
        <v>0</v>
      </c>
      <c r="LU191" s="48">
        <f t="shared" si="798"/>
        <v>0</v>
      </c>
      <c r="LV191" s="48">
        <f t="shared" si="798"/>
        <v>0</v>
      </c>
      <c r="LW191" s="48">
        <f t="shared" si="798"/>
        <v>0</v>
      </c>
      <c r="LX191" s="48">
        <f t="shared" si="798"/>
        <v>0</v>
      </c>
      <c r="LY191" s="48">
        <f t="shared" si="798"/>
        <v>0</v>
      </c>
      <c r="LZ191" s="48">
        <f t="shared" si="798"/>
        <v>0</v>
      </c>
      <c r="MA191" s="48">
        <f t="shared" si="799"/>
        <v>0</v>
      </c>
      <c r="MB191" s="48">
        <f t="shared" si="799"/>
        <v>0</v>
      </c>
      <c r="MC191" s="48">
        <f t="shared" si="799"/>
        <v>0</v>
      </c>
      <c r="MD191" s="48">
        <f t="shared" si="799"/>
        <v>0</v>
      </c>
      <c r="ME191" s="48">
        <f t="shared" si="799"/>
        <v>0</v>
      </c>
      <c r="MF191" s="48">
        <f t="shared" si="799"/>
        <v>0</v>
      </c>
      <c r="MG191" s="48">
        <f t="shared" si="799"/>
        <v>0</v>
      </c>
      <c r="MH191" s="48">
        <f t="shared" si="799"/>
        <v>0</v>
      </c>
      <c r="MI191" s="48">
        <f t="shared" si="799"/>
        <v>0</v>
      </c>
      <c r="MJ191" s="48">
        <f t="shared" si="799"/>
        <v>0</v>
      </c>
      <c r="MK191" s="48">
        <f t="shared" si="800"/>
        <v>0</v>
      </c>
      <c r="ML191" s="48">
        <f t="shared" si="800"/>
        <v>0</v>
      </c>
      <c r="MM191" s="48">
        <f t="shared" si="800"/>
        <v>0</v>
      </c>
      <c r="MN191" s="48">
        <f t="shared" si="800"/>
        <v>0</v>
      </c>
      <c r="MO191" s="48">
        <f t="shared" si="800"/>
        <v>0</v>
      </c>
      <c r="MP191" s="48">
        <f t="shared" si="800"/>
        <v>0</v>
      </c>
      <c r="MQ191" s="48">
        <f t="shared" si="800"/>
        <v>0</v>
      </c>
      <c r="MR191" s="48">
        <f t="shared" si="800"/>
        <v>0</v>
      </c>
      <c r="MS191" s="48">
        <f t="shared" si="800"/>
        <v>0</v>
      </c>
      <c r="MT191" s="48">
        <f t="shared" si="800"/>
        <v>0</v>
      </c>
      <c r="MU191" s="48">
        <f t="shared" si="801"/>
        <v>0</v>
      </c>
      <c r="MV191" s="48">
        <f t="shared" si="801"/>
        <v>0</v>
      </c>
      <c r="MW191" s="48">
        <f t="shared" si="801"/>
        <v>0</v>
      </c>
      <c r="MX191" s="48">
        <f t="shared" si="801"/>
        <v>0</v>
      </c>
      <c r="MY191" s="48">
        <f t="shared" si="801"/>
        <v>0</v>
      </c>
      <c r="MZ191" s="48">
        <f t="shared" si="801"/>
        <v>0</v>
      </c>
      <c r="NA191" s="48">
        <f t="shared" si="801"/>
        <v>0</v>
      </c>
      <c r="NB191" s="48">
        <f t="shared" si="801"/>
        <v>0</v>
      </c>
      <c r="NC191" s="48">
        <f t="shared" si="801"/>
        <v>0</v>
      </c>
      <c r="ND191" s="48">
        <f t="shared" si="801"/>
        <v>0</v>
      </c>
      <c r="NE191" s="48">
        <f t="shared" si="802"/>
        <v>0</v>
      </c>
      <c r="NF191" s="48">
        <f t="shared" si="802"/>
        <v>0</v>
      </c>
      <c r="NG191" s="48">
        <f t="shared" si="802"/>
        <v>0</v>
      </c>
      <c r="NH191" s="48">
        <f t="shared" si="802"/>
        <v>0</v>
      </c>
      <c r="NI191" s="48">
        <f t="shared" si="802"/>
        <v>0</v>
      </c>
      <c r="NJ191" s="48">
        <f t="shared" si="802"/>
        <v>0</v>
      </c>
      <c r="NK191" s="48">
        <f t="shared" si="802"/>
        <v>0</v>
      </c>
      <c r="NL191" s="48">
        <f t="shared" si="802"/>
        <v>0</v>
      </c>
      <c r="NM191" s="48">
        <f t="shared" si="802"/>
        <v>0</v>
      </c>
      <c r="NN191" s="48">
        <f t="shared" si="802"/>
        <v>0</v>
      </c>
      <c r="NO191" s="48">
        <f t="shared" si="803"/>
        <v>0</v>
      </c>
      <c r="NP191" s="48">
        <f t="shared" si="803"/>
        <v>0</v>
      </c>
      <c r="NQ191" s="48">
        <f t="shared" si="803"/>
        <v>0</v>
      </c>
      <c r="NR191" s="48">
        <f t="shared" si="803"/>
        <v>0</v>
      </c>
      <c r="NS191" s="48">
        <f t="shared" si="803"/>
        <v>0</v>
      </c>
      <c r="NT191" s="48">
        <f t="shared" si="803"/>
        <v>0</v>
      </c>
      <c r="NU191" s="48">
        <f t="shared" si="803"/>
        <v>0</v>
      </c>
      <c r="NV191" s="48">
        <f t="shared" si="803"/>
        <v>0</v>
      </c>
      <c r="NW191" s="48">
        <f t="shared" si="803"/>
        <v>0</v>
      </c>
      <c r="NX191" s="48">
        <f t="shared" si="803"/>
        <v>0</v>
      </c>
      <c r="NY191" s="48">
        <f t="shared" si="804"/>
        <v>0</v>
      </c>
      <c r="NZ191" s="48">
        <f t="shared" si="804"/>
        <v>0</v>
      </c>
      <c r="OA191" s="48">
        <f t="shared" si="804"/>
        <v>0</v>
      </c>
      <c r="OB191" s="48">
        <f t="shared" si="804"/>
        <v>0</v>
      </c>
      <c r="OC191" s="48">
        <f t="shared" si="804"/>
        <v>0</v>
      </c>
      <c r="OD191" s="48">
        <f t="shared" si="804"/>
        <v>0</v>
      </c>
      <c r="OE191" s="48">
        <f t="shared" si="804"/>
        <v>0</v>
      </c>
      <c r="OF191" s="48">
        <f t="shared" si="804"/>
        <v>0</v>
      </c>
      <c r="OG191" s="48">
        <f t="shared" si="804"/>
        <v>0</v>
      </c>
      <c r="OH191" s="48">
        <f t="shared" si="804"/>
        <v>0</v>
      </c>
      <c r="OI191" s="48">
        <f t="shared" si="805"/>
        <v>0</v>
      </c>
      <c r="OJ191" s="48">
        <f t="shared" si="805"/>
        <v>0</v>
      </c>
      <c r="OK191" s="48">
        <f t="shared" si="805"/>
        <v>0</v>
      </c>
      <c r="OL191" s="48">
        <f t="shared" si="805"/>
        <v>0</v>
      </c>
      <c r="OM191" s="48">
        <f t="shared" si="805"/>
        <v>0</v>
      </c>
      <c r="ON191" s="48">
        <f t="shared" si="805"/>
        <v>0</v>
      </c>
      <c r="OO191" s="48">
        <f t="shared" si="805"/>
        <v>0</v>
      </c>
      <c r="OP191" s="48">
        <f t="shared" si="805"/>
        <v>0</v>
      </c>
      <c r="OQ191" s="48">
        <f t="shared" si="805"/>
        <v>0</v>
      </c>
      <c r="OR191" s="48">
        <f t="shared" si="805"/>
        <v>0</v>
      </c>
      <c r="OS191" s="48">
        <f t="shared" si="806"/>
        <v>0</v>
      </c>
      <c r="OT191" s="48">
        <f t="shared" si="806"/>
        <v>0</v>
      </c>
      <c r="OU191" s="48">
        <f t="shared" si="806"/>
        <v>0</v>
      </c>
      <c r="OV191" s="48">
        <f t="shared" si="806"/>
        <v>0</v>
      </c>
      <c r="OW191" s="48">
        <f t="shared" si="806"/>
        <v>0</v>
      </c>
      <c r="OX191" s="48">
        <f t="shared" si="806"/>
        <v>0</v>
      </c>
      <c r="OY191" s="48">
        <f t="shared" si="806"/>
        <v>0</v>
      </c>
      <c r="OZ191" s="48">
        <f t="shared" si="806"/>
        <v>0</v>
      </c>
      <c r="PA191" s="48">
        <f t="shared" si="806"/>
        <v>4.4751983576649488E-5</v>
      </c>
      <c r="PB191" s="48">
        <f t="shared" si="806"/>
        <v>1.1151658490373781E-4</v>
      </c>
      <c r="PC191" s="48">
        <f t="shared" si="807"/>
        <v>2.5595687974807398E-4</v>
      </c>
      <c r="PD191" s="48">
        <f t="shared" si="807"/>
        <v>5.8604981628922268E-4</v>
      </c>
      <c r="PE191" s="48">
        <f t="shared" si="807"/>
        <v>1.3658629589843377E-3</v>
      </c>
      <c r="PF191" s="48">
        <f t="shared" si="807"/>
        <v>3.2093238342923826E-3</v>
      </c>
      <c r="PG191" s="48">
        <f t="shared" si="807"/>
        <v>7.8504339864859992E-3</v>
      </c>
      <c r="PH191" s="48">
        <f t="shared" si="807"/>
        <v>1.2976985830460603E-2</v>
      </c>
      <c r="PI191" s="48">
        <f t="shared" si="807"/>
        <v>6.7154609757989992E-3</v>
      </c>
      <c r="PJ191" s="48">
        <f t="shared" si="807"/>
        <v>0</v>
      </c>
      <c r="PK191" s="48">
        <f t="shared" si="807"/>
        <v>0</v>
      </c>
      <c r="PL191" s="48">
        <f t="shared" si="807"/>
        <v>0</v>
      </c>
      <c r="PM191" s="48">
        <f t="shared" si="807"/>
        <v>0</v>
      </c>
      <c r="PN191" s="48">
        <f t="shared" si="807"/>
        <v>0</v>
      </c>
    </row>
    <row r="192" spans="1:430" x14ac:dyDescent="0.3">
      <c r="A192" s="67">
        <f>A191+Escenario1!$D$15</f>
        <v>330</v>
      </c>
      <c r="B192" s="20">
        <f>IF(HX69&lt;0,0,Escenario1!HX69)</f>
        <v>0</v>
      </c>
      <c r="C192" s="20">
        <f t="shared" si="814"/>
        <v>0</v>
      </c>
      <c r="D192" s="20">
        <f t="shared" si="808"/>
        <v>0</v>
      </c>
      <c r="E192" s="20">
        <f>ROUND(IF($A192=0,0,$D192+E191-IF($A191=0,0,L191*($A192-$A191)*0.06)),4)</f>
        <v>0</v>
      </c>
      <c r="F192" s="11" cm="1">
        <f t="array" ref="F192">INDEX($A$71:$A$75,MATCH(E192,$B$71:$B$75,1))+(E192-INDEX($B$71:$B$75,MATCH(E192,$B$71:$B$75,1)))*(INDEX($A$71:$A$75,MATCH(E192,$B$71:$B$75,1)+IF(E192&gt;MAX($B$71:$B$75),0,1))-INDEX($A$71:$A$75,MATCH(E192,$B$71:$B$75,1)+IF(E192&gt;MAX($B$71:$B$75),1,0)))/(INDEX($B$71:$B$75,MATCH(E192,$B$71:$B$75,1)+IF(E192&gt;MAX($B$71:$B$75),0,1))-INDEX($B$71:$B$75,MATCH(E192,$B$71:$B$75,1)+IF(E192&gt;MAX($B$71:$B$75),-1,0)))</f>
        <v>0</v>
      </c>
      <c r="G192" s="59">
        <f t="shared" si="809"/>
        <v>0</v>
      </c>
      <c r="H192" s="59">
        <f t="shared" si="810"/>
        <v>0</v>
      </c>
      <c r="I192" s="59">
        <f t="shared" si="811"/>
        <v>0</v>
      </c>
      <c r="J192" s="20">
        <f t="shared" si="812"/>
        <v>0</v>
      </c>
      <c r="K192" s="20">
        <f>IF(OR($H$79&lt;=0,F192-$H$79&lt;=0),0,2/3*(0.602+0.0832*(F192-$H$79)/$H$79)*$I$79*SQRT(2*9.81)*(F192-$H$79+0.0012)^(3/2))*1000</f>
        <v>0</v>
      </c>
      <c r="L192" s="20">
        <f>IF((G192+H192+I192+K192)*($A193-$A192)*0.06&gt;E192,E192/($A193-$A192)/0.06,G192+H192+I192+K192)</f>
        <v>0</v>
      </c>
      <c r="M192" s="20">
        <f>IF(COUNT($A$126:$A192)&lt;MATCH($E$84,L$126:L$585,0),"",ROUND(L192,2))</f>
        <v>0</v>
      </c>
      <c r="N192" s="20">
        <f>IF($A192=0,0,$D192+N191-IF($A191=0,0,R191*($A192-$A191)*0.06))</f>
        <v>100.36013543692144</v>
      </c>
      <c r="O192" s="11" cm="1">
        <f t="array" ref="O192">INDEX($A$71:$A$75,MATCH(N192,$B$71:$B$75,1))+(N192-INDEX($B$71:$B$75,MATCH(N192,$B$71:$B$75,1)))*(INDEX($A$71:$A$75,MATCH(N192,$B$71:$B$75,1)+1)-INDEX($A$71:$A$75,MATCH(N192,$B$71:$B$75,1)))/(INDEX($B$71:$B$75,MATCH(N192,$B$71:$B$75,1)+1)-INDEX($B$71:$B$75,MATCH(N192,$B$71:$B$75,1)))</f>
        <v>1.0036013543692144</v>
      </c>
      <c r="P192" s="20" cm="1">
        <f t="array" ref="P192">INDEX(Curva_vortex[Caudal (L/s)],MATCH(O192,Curva_vortex[Altura lamina de agua H (m)],1))+(O192-INDEX(Curva_vortex[Altura lamina de agua H (m)],MATCH(O192,Curva_vortex[Altura lamina de agua H (m)],1)))*(INDEX(Curva_vortex[Caudal (L/s)],MATCH(O192,Curva_vortex[Altura lamina de agua H (m)],1)+IF(O192&gt;MAX(Curva_vortex[Altura lamina de agua H (m)]),0,1))-INDEX(Curva_vortex[Caudal (L/s)],MATCH(O192,Curva_vortex[Altura lamina de agua H (m)],1)+IF(O192&gt;MAX(Curva_vortex[Altura lamina de agua H (m)]),-1,0)))/(INDEX(Curva_vortex[Altura lamina de agua H (m)],MATCH(O192,Curva_vortex[Altura lamina de agua H (m)],1)+IF(O192&gt;MAX(Curva_vortex[Altura lamina de agua H (m)]),0,1))-INDEX(Curva_vortex[Altura lamina de agua H (m)],MATCH(O192,Curva_vortex[Altura lamina de agua H (m)],1)+IF(O192&gt;MAX(Curva_vortex[Altura lamina de agua H (m)]),-1,0)))</f>
        <v>10.036013543692144</v>
      </c>
      <c r="Q192" s="20">
        <f t="shared" si="813"/>
        <v>0</v>
      </c>
      <c r="R192" s="20" cm="1">
        <f t="array" ref="R192">INDEX(Curva_vortex[Caudal (L/s)],MATCH(O192,Curva_vortex[Altura lamina de agua H (m)],1))+(O192-INDEX(Curva_vortex[Altura lamina de agua H (m)],MATCH(O192,Curva_vortex[Altura lamina de agua H (m)],1)))*(INDEX(Curva_vortex[Caudal (L/s)],MATCH(O192,Curva_vortex[Altura lamina de agua H (m)],1)+IF(O192&gt;MAX(Curva_vortex[Altura lamina de agua H (m)]),0,1))-INDEX(Curva_vortex[Caudal (L/s)],MATCH(O192,Curva_vortex[Altura lamina de agua H (m)],1)+IF(O192&gt;MAX(Curva_vortex[Altura lamina de agua H (m)]),-1,0)))/(INDEX(Curva_vortex[Altura lamina de agua H (m)],MATCH(O192,Curva_vortex[Altura lamina de agua H (m)],1)+IF(O192&gt;MAX(Curva_vortex[Altura lamina de agua H (m)]),0,1))-INDEX(Curva_vortex[Altura lamina de agua H (m)],MATCH(O192,Curva_vortex[Altura lamina de agua H (m)],1)+IF(O192&gt;MAX(Curva_vortex[Altura lamina de agua H (m)]),-1,0)))+Q192</f>
        <v>10.036013543692144</v>
      </c>
      <c r="S192" s="20">
        <f>IF(COUNT($A$126:$A192)&lt;MATCH($E$117,R$126:R$585,0),"",ROUND(R192,2))</f>
        <v>10.039999999999999</v>
      </c>
      <c r="W192" s="46">
        <v>189</v>
      </c>
      <c r="X192" s="49">
        <f t="shared" si="564"/>
        <v>945</v>
      </c>
      <c r="Y192" s="52" t="str">
        <f t="shared" si="686"/>
        <v/>
      </c>
      <c r="Z192" s="63">
        <f t="shared" si="687"/>
        <v>0</v>
      </c>
      <c r="AA192" s="50">
        <f t="shared" si="730"/>
        <v>0</v>
      </c>
      <c r="AB192" s="50">
        <v>0</v>
      </c>
      <c r="AC192" s="62">
        <f t="shared" si="691"/>
        <v>211.7758949671387</v>
      </c>
      <c r="AD192" s="53"/>
      <c r="AE192" s="46">
        <v>190</v>
      </c>
      <c r="AF192" s="51">
        <f t="shared" si="688"/>
        <v>0</v>
      </c>
      <c r="AG192" s="51">
        <f t="shared" si="770"/>
        <v>0</v>
      </c>
      <c r="AH192" s="51">
        <f t="shared" si="770"/>
        <v>0</v>
      </c>
      <c r="AI192" s="51">
        <f t="shared" si="770"/>
        <v>0</v>
      </c>
      <c r="AJ192" s="51">
        <f t="shared" si="770"/>
        <v>0</v>
      </c>
      <c r="AK192" s="51">
        <f t="shared" si="770"/>
        <v>0</v>
      </c>
      <c r="AL192" s="51">
        <f t="shared" si="770"/>
        <v>0</v>
      </c>
      <c r="AM192" s="51">
        <f t="shared" si="770"/>
        <v>0</v>
      </c>
      <c r="AN192" s="51">
        <f t="shared" si="770"/>
        <v>0</v>
      </c>
      <c r="AO192" s="51">
        <f t="shared" si="770"/>
        <v>0</v>
      </c>
      <c r="AP192" s="51">
        <f t="shared" si="770"/>
        <v>0</v>
      </c>
      <c r="AQ192" s="51">
        <f t="shared" si="771"/>
        <v>0</v>
      </c>
      <c r="AR192" s="51">
        <f t="shared" si="771"/>
        <v>0</v>
      </c>
      <c r="AS192" s="51">
        <f t="shared" si="771"/>
        <v>0</v>
      </c>
      <c r="AT192" s="51">
        <f t="shared" si="771"/>
        <v>0</v>
      </c>
      <c r="AU192" s="51">
        <f t="shared" si="771"/>
        <v>0</v>
      </c>
      <c r="AV192" s="51">
        <f t="shared" si="771"/>
        <v>0</v>
      </c>
      <c r="AW192" s="51">
        <f t="shared" si="771"/>
        <v>0</v>
      </c>
      <c r="AX192" s="51">
        <f t="shared" si="771"/>
        <v>0</v>
      </c>
      <c r="AY192" s="51">
        <f t="shared" si="771"/>
        <v>0</v>
      </c>
      <c r="AZ192" s="51">
        <f t="shared" si="771"/>
        <v>0</v>
      </c>
      <c r="BA192" s="51">
        <f t="shared" si="772"/>
        <v>0</v>
      </c>
      <c r="BB192" s="51">
        <f t="shared" si="772"/>
        <v>0</v>
      </c>
      <c r="BC192" s="51">
        <f t="shared" si="772"/>
        <v>0</v>
      </c>
      <c r="BD192" s="51">
        <f t="shared" si="772"/>
        <v>0</v>
      </c>
      <c r="BE192" s="51">
        <f t="shared" si="772"/>
        <v>0</v>
      </c>
      <c r="BF192" s="51">
        <f t="shared" si="772"/>
        <v>0</v>
      </c>
      <c r="BG192" s="51">
        <f t="shared" si="772"/>
        <v>0</v>
      </c>
      <c r="BH192" s="51">
        <f t="shared" si="772"/>
        <v>0</v>
      </c>
      <c r="BI192" s="51">
        <f t="shared" si="772"/>
        <v>0</v>
      </c>
      <c r="BJ192" s="51">
        <f t="shared" si="772"/>
        <v>0</v>
      </c>
      <c r="BK192" s="51">
        <f t="shared" si="773"/>
        <v>0</v>
      </c>
      <c r="BL192" s="51">
        <f t="shared" si="773"/>
        <v>0</v>
      </c>
      <c r="BM192" s="51">
        <f t="shared" si="773"/>
        <v>0</v>
      </c>
      <c r="BN192" s="51">
        <f t="shared" si="773"/>
        <v>0</v>
      </c>
      <c r="BO192" s="51">
        <f t="shared" si="773"/>
        <v>0</v>
      </c>
      <c r="BP192" s="51">
        <f t="shared" si="773"/>
        <v>0</v>
      </c>
      <c r="BQ192" s="51">
        <f t="shared" si="773"/>
        <v>0</v>
      </c>
      <c r="BR192" s="51">
        <f t="shared" si="773"/>
        <v>0</v>
      </c>
      <c r="BS192" s="51">
        <f t="shared" si="773"/>
        <v>0</v>
      </c>
      <c r="BT192" s="51">
        <f t="shared" si="773"/>
        <v>0</v>
      </c>
      <c r="BU192" s="51">
        <f t="shared" si="774"/>
        <v>0</v>
      </c>
      <c r="BV192" s="51">
        <f t="shared" si="774"/>
        <v>0</v>
      </c>
      <c r="BW192" s="51">
        <f t="shared" si="774"/>
        <v>0</v>
      </c>
      <c r="BX192" s="51">
        <f t="shared" si="774"/>
        <v>0</v>
      </c>
      <c r="BY192" s="51">
        <f t="shared" si="774"/>
        <v>0</v>
      </c>
      <c r="BZ192" s="51">
        <f t="shared" si="774"/>
        <v>0</v>
      </c>
      <c r="CA192" s="51">
        <f t="shared" si="774"/>
        <v>0</v>
      </c>
      <c r="CB192" s="51">
        <f t="shared" si="774"/>
        <v>0</v>
      </c>
      <c r="CC192" s="51">
        <f t="shared" si="774"/>
        <v>0</v>
      </c>
      <c r="CD192" s="51">
        <f t="shared" si="774"/>
        <v>0</v>
      </c>
      <c r="CE192" s="51">
        <f t="shared" si="775"/>
        <v>0</v>
      </c>
      <c r="CF192" s="51">
        <f t="shared" si="775"/>
        <v>0</v>
      </c>
      <c r="CG192" s="51">
        <f t="shared" si="775"/>
        <v>0</v>
      </c>
      <c r="CH192" s="51">
        <f t="shared" si="775"/>
        <v>0</v>
      </c>
      <c r="CI192" s="51">
        <f t="shared" si="775"/>
        <v>0</v>
      </c>
      <c r="CJ192" s="51">
        <f t="shared" si="775"/>
        <v>0</v>
      </c>
      <c r="CK192" s="51">
        <f t="shared" si="775"/>
        <v>0</v>
      </c>
      <c r="CL192" s="51">
        <f t="shared" si="775"/>
        <v>0</v>
      </c>
      <c r="CM192" s="51">
        <f t="shared" si="775"/>
        <v>0</v>
      </c>
      <c r="CN192" s="51">
        <f t="shared" si="775"/>
        <v>0</v>
      </c>
      <c r="CO192" s="51">
        <f t="shared" si="776"/>
        <v>0</v>
      </c>
      <c r="CP192" s="51">
        <f t="shared" si="776"/>
        <v>0</v>
      </c>
      <c r="CQ192" s="51">
        <f t="shared" si="776"/>
        <v>0</v>
      </c>
      <c r="CR192" s="51">
        <f t="shared" si="776"/>
        <v>0</v>
      </c>
      <c r="CS192" s="51">
        <f t="shared" si="776"/>
        <v>0</v>
      </c>
      <c r="CT192" s="51">
        <f t="shared" si="776"/>
        <v>0</v>
      </c>
      <c r="CU192" s="51">
        <f t="shared" si="776"/>
        <v>0</v>
      </c>
      <c r="CV192" s="51">
        <f t="shared" si="776"/>
        <v>0</v>
      </c>
      <c r="CW192" s="51">
        <f t="shared" si="776"/>
        <v>0</v>
      </c>
      <c r="CX192" s="51">
        <f t="shared" si="776"/>
        <v>0</v>
      </c>
      <c r="CY192" s="51">
        <f t="shared" si="777"/>
        <v>0</v>
      </c>
      <c r="CZ192" s="51">
        <f t="shared" si="777"/>
        <v>0</v>
      </c>
      <c r="DA192" s="51">
        <f t="shared" si="777"/>
        <v>0</v>
      </c>
      <c r="DB192" s="51">
        <f t="shared" si="777"/>
        <v>0</v>
      </c>
      <c r="DC192" s="51">
        <f t="shared" si="777"/>
        <v>0</v>
      </c>
      <c r="DD192" s="51">
        <f t="shared" si="777"/>
        <v>0</v>
      </c>
      <c r="DE192" s="51">
        <f t="shared" si="777"/>
        <v>0</v>
      </c>
      <c r="DF192" s="51">
        <f t="shared" si="777"/>
        <v>0</v>
      </c>
      <c r="DG192" s="51">
        <f t="shared" si="777"/>
        <v>0</v>
      </c>
      <c r="DH192" s="51">
        <f t="shared" si="777"/>
        <v>0</v>
      </c>
      <c r="DI192" s="51">
        <f t="shared" si="778"/>
        <v>0</v>
      </c>
      <c r="DJ192" s="51">
        <f t="shared" si="778"/>
        <v>0</v>
      </c>
      <c r="DK192" s="51">
        <f t="shared" si="778"/>
        <v>0</v>
      </c>
      <c r="DL192" s="51">
        <f t="shared" si="778"/>
        <v>0</v>
      </c>
      <c r="DM192" s="51">
        <f t="shared" si="778"/>
        <v>0</v>
      </c>
      <c r="DN192" s="51">
        <f t="shared" si="778"/>
        <v>0</v>
      </c>
      <c r="DO192" s="51">
        <f t="shared" si="778"/>
        <v>0</v>
      </c>
      <c r="DP192" s="51">
        <f t="shared" si="778"/>
        <v>0</v>
      </c>
      <c r="DQ192" s="51">
        <f t="shared" si="778"/>
        <v>0</v>
      </c>
      <c r="DR192" s="51">
        <f t="shared" si="778"/>
        <v>0</v>
      </c>
      <c r="DS192" s="51">
        <f t="shared" si="779"/>
        <v>0</v>
      </c>
      <c r="DT192" s="51">
        <f t="shared" si="779"/>
        <v>0</v>
      </c>
      <c r="DU192" s="51">
        <f t="shared" si="779"/>
        <v>0</v>
      </c>
      <c r="DV192" s="51">
        <f t="shared" si="779"/>
        <v>0</v>
      </c>
      <c r="DW192" s="51">
        <f t="shared" si="779"/>
        <v>0</v>
      </c>
      <c r="DX192" s="51">
        <f t="shared" si="779"/>
        <v>0</v>
      </c>
      <c r="DY192" s="51">
        <f t="shared" si="779"/>
        <v>0</v>
      </c>
      <c r="DZ192" s="51">
        <f t="shared" si="779"/>
        <v>0</v>
      </c>
      <c r="EA192" s="51">
        <f t="shared" si="779"/>
        <v>0</v>
      </c>
      <c r="EB192" s="51">
        <f t="shared" si="779"/>
        <v>0</v>
      </c>
      <c r="EC192" s="51">
        <f t="shared" si="780"/>
        <v>0</v>
      </c>
      <c r="ED192" s="51">
        <f t="shared" si="780"/>
        <v>0</v>
      </c>
      <c r="EE192" s="51">
        <f t="shared" si="780"/>
        <v>0</v>
      </c>
      <c r="EF192" s="51">
        <f t="shared" si="780"/>
        <v>0</v>
      </c>
      <c r="EG192" s="51">
        <f t="shared" si="780"/>
        <v>0</v>
      </c>
      <c r="EH192" s="51">
        <f t="shared" si="780"/>
        <v>0</v>
      </c>
      <c r="EI192" s="51">
        <f t="shared" si="780"/>
        <v>0</v>
      </c>
      <c r="EJ192" s="51">
        <f t="shared" si="780"/>
        <v>0</v>
      </c>
      <c r="EK192" s="51">
        <f t="shared" si="780"/>
        <v>0</v>
      </c>
      <c r="EL192" s="51">
        <f t="shared" si="780"/>
        <v>0</v>
      </c>
      <c r="EM192" s="51">
        <f t="shared" si="781"/>
        <v>0</v>
      </c>
      <c r="EN192" s="51">
        <f t="shared" si="781"/>
        <v>0</v>
      </c>
      <c r="EO192" s="51">
        <f t="shared" si="781"/>
        <v>0</v>
      </c>
      <c r="EP192" s="51">
        <f t="shared" si="781"/>
        <v>0</v>
      </c>
      <c r="EQ192" s="51">
        <f t="shared" si="781"/>
        <v>0</v>
      </c>
      <c r="ER192" s="51">
        <f t="shared" si="781"/>
        <v>0</v>
      </c>
      <c r="ES192" s="51">
        <f t="shared" si="781"/>
        <v>0</v>
      </c>
      <c r="ET192" s="51">
        <f t="shared" si="781"/>
        <v>0</v>
      </c>
      <c r="EU192" s="51">
        <f t="shared" si="781"/>
        <v>0</v>
      </c>
      <c r="EV192" s="51">
        <f t="shared" si="781"/>
        <v>0</v>
      </c>
      <c r="EW192" s="51">
        <f t="shared" si="782"/>
        <v>0</v>
      </c>
      <c r="EX192" s="51">
        <f t="shared" si="782"/>
        <v>0</v>
      </c>
      <c r="EY192" s="51">
        <f t="shared" si="782"/>
        <v>0</v>
      </c>
      <c r="EZ192" s="51">
        <f t="shared" si="782"/>
        <v>0</v>
      </c>
      <c r="FA192" s="51">
        <f t="shared" si="782"/>
        <v>0</v>
      </c>
      <c r="FB192" s="51">
        <f t="shared" si="782"/>
        <v>0</v>
      </c>
      <c r="FC192" s="51">
        <f t="shared" si="782"/>
        <v>0</v>
      </c>
      <c r="FD192" s="51">
        <f t="shared" si="782"/>
        <v>0</v>
      </c>
      <c r="FE192" s="51">
        <f t="shared" si="782"/>
        <v>0</v>
      </c>
      <c r="FF192" s="51">
        <f t="shared" si="782"/>
        <v>0</v>
      </c>
      <c r="FG192" s="51">
        <f t="shared" si="783"/>
        <v>0</v>
      </c>
      <c r="FH192" s="51">
        <f t="shared" si="783"/>
        <v>0</v>
      </c>
      <c r="FI192" s="51">
        <f t="shared" si="783"/>
        <v>0</v>
      </c>
      <c r="FJ192" s="51">
        <f t="shared" si="783"/>
        <v>0</v>
      </c>
      <c r="FK192" s="51">
        <f t="shared" si="783"/>
        <v>0</v>
      </c>
      <c r="FL192" s="51">
        <f t="shared" si="783"/>
        <v>0</v>
      </c>
      <c r="FM192" s="51">
        <f t="shared" si="783"/>
        <v>0</v>
      </c>
      <c r="FN192" s="51">
        <f t="shared" si="783"/>
        <v>0</v>
      </c>
      <c r="FO192" s="51">
        <f t="shared" si="783"/>
        <v>0</v>
      </c>
      <c r="FP192" s="51">
        <f t="shared" si="783"/>
        <v>0</v>
      </c>
      <c r="FQ192" s="51">
        <f t="shared" si="784"/>
        <v>0</v>
      </c>
      <c r="FR192" s="51">
        <f t="shared" si="784"/>
        <v>0</v>
      </c>
      <c r="FS192" s="51">
        <f t="shared" si="784"/>
        <v>0</v>
      </c>
      <c r="FT192" s="51">
        <f t="shared" si="784"/>
        <v>0</v>
      </c>
      <c r="FU192" s="51">
        <f t="shared" si="784"/>
        <v>0</v>
      </c>
      <c r="FV192" s="51">
        <f t="shared" si="784"/>
        <v>0</v>
      </c>
      <c r="FW192" s="51">
        <f t="shared" si="784"/>
        <v>0</v>
      </c>
      <c r="FX192" s="51">
        <f t="shared" si="784"/>
        <v>0</v>
      </c>
      <c r="FY192" s="51">
        <f t="shared" si="784"/>
        <v>0</v>
      </c>
      <c r="FZ192" s="51">
        <f t="shared" si="784"/>
        <v>0</v>
      </c>
      <c r="GA192" s="51">
        <f t="shared" si="785"/>
        <v>0</v>
      </c>
      <c r="GB192" s="51">
        <f t="shared" si="785"/>
        <v>0</v>
      </c>
      <c r="GC192" s="51">
        <f t="shared" si="785"/>
        <v>0</v>
      </c>
      <c r="GD192" s="51">
        <f t="shared" si="785"/>
        <v>0</v>
      </c>
      <c r="GE192" s="51">
        <f t="shared" si="785"/>
        <v>0</v>
      </c>
      <c r="GF192" s="51">
        <f t="shared" si="785"/>
        <v>0</v>
      </c>
      <c r="GG192" s="51">
        <f t="shared" si="785"/>
        <v>0</v>
      </c>
      <c r="GH192" s="51">
        <f t="shared" si="785"/>
        <v>0</v>
      </c>
      <c r="GI192" s="51">
        <f t="shared" si="785"/>
        <v>0</v>
      </c>
      <c r="GJ192" s="51">
        <f t="shared" si="785"/>
        <v>0</v>
      </c>
      <c r="GK192" s="51">
        <f t="shared" si="786"/>
        <v>0</v>
      </c>
      <c r="GL192" s="51">
        <f t="shared" si="786"/>
        <v>0</v>
      </c>
      <c r="GM192" s="51">
        <f t="shared" si="786"/>
        <v>0</v>
      </c>
      <c r="GN192" s="51">
        <f t="shared" si="786"/>
        <v>0</v>
      </c>
      <c r="GO192" s="51">
        <f t="shared" si="786"/>
        <v>0</v>
      </c>
      <c r="GP192" s="51">
        <f t="shared" si="786"/>
        <v>0</v>
      </c>
      <c r="GQ192" s="51">
        <f t="shared" si="786"/>
        <v>0</v>
      </c>
      <c r="GR192" s="51">
        <f t="shared" si="786"/>
        <v>0</v>
      </c>
      <c r="GS192" s="51">
        <f t="shared" si="786"/>
        <v>1.4372901692793086E-5</v>
      </c>
      <c r="GT192" s="51">
        <f t="shared" si="786"/>
        <v>2.7857067307628778E-5</v>
      </c>
      <c r="GU192" s="51">
        <f t="shared" si="787"/>
        <v>4.1075027703360157E-5</v>
      </c>
      <c r="GV192" s="51">
        <f t="shared" si="787"/>
        <v>5.9699549011322866E-5</v>
      </c>
      <c r="GW192" s="51">
        <f t="shared" si="787"/>
        <v>8.7540741517313391E-5</v>
      </c>
      <c r="GX192" s="51">
        <f t="shared" si="787"/>
        <v>1.2837388479443857E-4</v>
      </c>
      <c r="GY192" s="51">
        <f t="shared" si="787"/>
        <v>1.8776725283595457E-4</v>
      </c>
      <c r="GZ192" s="51">
        <f t="shared" si="787"/>
        <v>2.7490993918839258E-4</v>
      </c>
      <c r="HA192" s="51">
        <f t="shared" si="787"/>
        <v>4.0443968208431289E-4</v>
      </c>
      <c r="HB192" s="51">
        <f t="shared" si="787"/>
        <v>5.9827068957529241E-4</v>
      </c>
      <c r="HC192" s="51">
        <f t="shared" si="787"/>
        <v>8.8742146466493359E-4</v>
      </c>
      <c r="HD192" s="51">
        <f t="shared" si="787"/>
        <v>1.3138426304416823E-3</v>
      </c>
      <c r="HE192" s="51">
        <f t="shared" si="788"/>
        <v>1.9322447552118155E-3</v>
      </c>
      <c r="HF192" s="51">
        <f t="shared" si="788"/>
        <v>2.9578823769679957E-3</v>
      </c>
      <c r="HG192" s="51">
        <f t="shared" si="788"/>
        <v>4.3725776573519236E-3</v>
      </c>
      <c r="HH192" s="51">
        <f t="shared" si="788"/>
        <v>5.6037913669719245E-3</v>
      </c>
      <c r="HI192" s="51">
        <f t="shared" si="788"/>
        <v>6.0067150249743864E-3</v>
      </c>
      <c r="HJ192" s="51">
        <f t="shared" si="788"/>
        <v>5.0334268353983951E-3</v>
      </c>
      <c r="HK192" s="51">
        <f t="shared" si="788"/>
        <v>2.648818732339102E-3</v>
      </c>
      <c r="HL192" s="51">
        <f t="shared" si="788"/>
        <v>7.6072713075802073E-4</v>
      </c>
      <c r="HM192" s="51">
        <f t="shared" si="788"/>
        <v>0</v>
      </c>
      <c r="HN192" s="51">
        <f t="shared" si="788"/>
        <v>0</v>
      </c>
      <c r="HO192" s="51">
        <f t="shared" si="788"/>
        <v>0</v>
      </c>
      <c r="HP192" s="51">
        <f t="shared" si="788"/>
        <v>0</v>
      </c>
      <c r="HR192" s="46">
        <v>189</v>
      </c>
      <c r="HS192" s="49">
        <f t="shared" si="566"/>
        <v>945</v>
      </c>
      <c r="HT192" s="52" t="str">
        <f t="shared" si="567"/>
        <v/>
      </c>
      <c r="HU192" s="63">
        <f t="shared" si="568"/>
        <v>0</v>
      </c>
      <c r="HV192" s="50">
        <f t="shared" si="731"/>
        <v>0</v>
      </c>
      <c r="HW192" s="50" t="str">
        <f t="shared" si="689"/>
        <v>15:45</v>
      </c>
      <c r="HX192" s="50">
        <v>0</v>
      </c>
      <c r="HY192" s="62">
        <f>HY191+HX192*Escenario1!$D$15*0.06</f>
        <v>468.72665229745769</v>
      </c>
      <c r="HZ192" s="50">
        <f t="shared" si="569"/>
        <v>0</v>
      </c>
      <c r="IA192" s="64">
        <f>IA191+HZ192*Escenario1!$D$15*0.06</f>
        <v>258.16395932323189</v>
      </c>
      <c r="IB192" s="54"/>
      <c r="IC192" s="47">
        <v>190</v>
      </c>
      <c r="ID192" s="48">
        <f t="shared" si="690"/>
        <v>0</v>
      </c>
      <c r="IE192" s="48">
        <f t="shared" si="789"/>
        <v>0</v>
      </c>
      <c r="IF192" s="48">
        <f t="shared" si="789"/>
        <v>0</v>
      </c>
      <c r="IG192" s="48">
        <f t="shared" si="789"/>
        <v>0</v>
      </c>
      <c r="IH192" s="48">
        <f t="shared" si="789"/>
        <v>0</v>
      </c>
      <c r="II192" s="48">
        <f t="shared" si="789"/>
        <v>0</v>
      </c>
      <c r="IJ192" s="48">
        <f t="shared" si="789"/>
        <v>0</v>
      </c>
      <c r="IK192" s="48">
        <f t="shared" si="789"/>
        <v>0</v>
      </c>
      <c r="IL192" s="48">
        <f t="shared" si="789"/>
        <v>0</v>
      </c>
      <c r="IM192" s="48">
        <f t="shared" si="789"/>
        <v>0</v>
      </c>
      <c r="IN192" s="48">
        <f t="shared" si="789"/>
        <v>0</v>
      </c>
      <c r="IO192" s="48">
        <f t="shared" si="790"/>
        <v>0</v>
      </c>
      <c r="IP192" s="48">
        <f t="shared" si="790"/>
        <v>0</v>
      </c>
      <c r="IQ192" s="48">
        <f t="shared" si="790"/>
        <v>0</v>
      </c>
      <c r="IR192" s="48">
        <f t="shared" si="790"/>
        <v>0</v>
      </c>
      <c r="IS192" s="48">
        <f t="shared" si="790"/>
        <v>0</v>
      </c>
      <c r="IT192" s="48">
        <f t="shared" si="790"/>
        <v>0</v>
      </c>
      <c r="IU192" s="48">
        <f t="shared" si="790"/>
        <v>0</v>
      </c>
      <c r="IV192" s="48">
        <f t="shared" si="790"/>
        <v>0</v>
      </c>
      <c r="IW192" s="48">
        <f t="shared" si="790"/>
        <v>0</v>
      </c>
      <c r="IX192" s="48">
        <f t="shared" si="790"/>
        <v>0</v>
      </c>
      <c r="IY192" s="48">
        <f t="shared" si="791"/>
        <v>0</v>
      </c>
      <c r="IZ192" s="48">
        <f t="shared" si="791"/>
        <v>0</v>
      </c>
      <c r="JA192" s="48">
        <f t="shared" si="791"/>
        <v>0</v>
      </c>
      <c r="JB192" s="48">
        <f t="shared" si="791"/>
        <v>0</v>
      </c>
      <c r="JC192" s="48">
        <f t="shared" si="791"/>
        <v>0</v>
      </c>
      <c r="JD192" s="48">
        <f t="shared" si="791"/>
        <v>0</v>
      </c>
      <c r="JE192" s="48">
        <f t="shared" si="791"/>
        <v>0</v>
      </c>
      <c r="JF192" s="48">
        <f t="shared" si="791"/>
        <v>0</v>
      </c>
      <c r="JG192" s="48">
        <f t="shared" si="791"/>
        <v>0</v>
      </c>
      <c r="JH192" s="48">
        <f t="shared" si="791"/>
        <v>0</v>
      </c>
      <c r="JI192" s="48">
        <f t="shared" si="792"/>
        <v>0</v>
      </c>
      <c r="JJ192" s="48">
        <f t="shared" si="792"/>
        <v>0</v>
      </c>
      <c r="JK192" s="48">
        <f t="shared" si="792"/>
        <v>0</v>
      </c>
      <c r="JL192" s="48">
        <f t="shared" si="792"/>
        <v>0</v>
      </c>
      <c r="JM192" s="48">
        <f t="shared" si="792"/>
        <v>0</v>
      </c>
      <c r="JN192" s="48">
        <f t="shared" si="792"/>
        <v>0</v>
      </c>
      <c r="JO192" s="48">
        <f t="shared" si="792"/>
        <v>0</v>
      </c>
      <c r="JP192" s="48">
        <f t="shared" si="792"/>
        <v>0</v>
      </c>
      <c r="JQ192" s="48">
        <f t="shared" si="792"/>
        <v>0</v>
      </c>
      <c r="JR192" s="48">
        <f t="shared" si="792"/>
        <v>0</v>
      </c>
      <c r="JS192" s="48">
        <f t="shared" si="793"/>
        <v>0</v>
      </c>
      <c r="JT192" s="48">
        <f t="shared" si="793"/>
        <v>0</v>
      </c>
      <c r="JU192" s="48">
        <f t="shared" si="793"/>
        <v>0</v>
      </c>
      <c r="JV192" s="48">
        <f t="shared" si="793"/>
        <v>0</v>
      </c>
      <c r="JW192" s="48">
        <f t="shared" si="793"/>
        <v>0</v>
      </c>
      <c r="JX192" s="48">
        <f t="shared" si="793"/>
        <v>0</v>
      </c>
      <c r="JY192" s="48">
        <f t="shared" si="793"/>
        <v>0</v>
      </c>
      <c r="JZ192" s="48">
        <f t="shared" si="793"/>
        <v>0</v>
      </c>
      <c r="KA192" s="48">
        <f t="shared" si="793"/>
        <v>0</v>
      </c>
      <c r="KB192" s="48">
        <f t="shared" si="793"/>
        <v>0</v>
      </c>
      <c r="KC192" s="48">
        <f t="shared" si="794"/>
        <v>0</v>
      </c>
      <c r="KD192" s="48">
        <f t="shared" si="794"/>
        <v>0</v>
      </c>
      <c r="KE192" s="48">
        <f t="shared" si="794"/>
        <v>0</v>
      </c>
      <c r="KF192" s="48">
        <f t="shared" si="794"/>
        <v>0</v>
      </c>
      <c r="KG192" s="48">
        <f t="shared" si="794"/>
        <v>0</v>
      </c>
      <c r="KH192" s="48">
        <f t="shared" si="794"/>
        <v>0</v>
      </c>
      <c r="KI192" s="48">
        <f t="shared" si="794"/>
        <v>0</v>
      </c>
      <c r="KJ192" s="48">
        <f t="shared" si="794"/>
        <v>0</v>
      </c>
      <c r="KK192" s="48">
        <f t="shared" si="794"/>
        <v>0</v>
      </c>
      <c r="KL192" s="48">
        <f t="shared" si="794"/>
        <v>0</v>
      </c>
      <c r="KM192" s="48">
        <f t="shared" si="795"/>
        <v>0</v>
      </c>
      <c r="KN192" s="48">
        <f t="shared" si="795"/>
        <v>0</v>
      </c>
      <c r="KO192" s="48">
        <f t="shared" si="795"/>
        <v>0</v>
      </c>
      <c r="KP192" s="48">
        <f t="shared" si="795"/>
        <v>0</v>
      </c>
      <c r="KQ192" s="48">
        <f t="shared" si="795"/>
        <v>0</v>
      </c>
      <c r="KR192" s="48">
        <f t="shared" si="795"/>
        <v>0</v>
      </c>
      <c r="KS192" s="48">
        <f t="shared" si="795"/>
        <v>0</v>
      </c>
      <c r="KT192" s="48">
        <f t="shared" si="795"/>
        <v>0</v>
      </c>
      <c r="KU192" s="48">
        <f t="shared" si="795"/>
        <v>0</v>
      </c>
      <c r="KV192" s="48">
        <f t="shared" si="795"/>
        <v>0</v>
      </c>
      <c r="KW192" s="48">
        <f t="shared" si="796"/>
        <v>0</v>
      </c>
      <c r="KX192" s="48">
        <f t="shared" si="796"/>
        <v>0</v>
      </c>
      <c r="KY192" s="48">
        <f t="shared" si="796"/>
        <v>0</v>
      </c>
      <c r="KZ192" s="48">
        <f t="shared" si="796"/>
        <v>0</v>
      </c>
      <c r="LA192" s="48">
        <f t="shared" si="796"/>
        <v>0</v>
      </c>
      <c r="LB192" s="48">
        <f t="shared" si="796"/>
        <v>0</v>
      </c>
      <c r="LC192" s="48">
        <f t="shared" si="796"/>
        <v>0</v>
      </c>
      <c r="LD192" s="48">
        <f t="shared" si="796"/>
        <v>0</v>
      </c>
      <c r="LE192" s="48">
        <f t="shared" si="796"/>
        <v>0</v>
      </c>
      <c r="LF192" s="48">
        <f t="shared" si="796"/>
        <v>0</v>
      </c>
      <c r="LG192" s="48">
        <f t="shared" si="797"/>
        <v>0</v>
      </c>
      <c r="LH192" s="48">
        <f t="shared" si="797"/>
        <v>0</v>
      </c>
      <c r="LI192" s="48">
        <f t="shared" si="797"/>
        <v>0</v>
      </c>
      <c r="LJ192" s="48">
        <f t="shared" si="797"/>
        <v>0</v>
      </c>
      <c r="LK192" s="48">
        <f t="shared" si="797"/>
        <v>0</v>
      </c>
      <c r="LL192" s="48">
        <f t="shared" si="797"/>
        <v>0</v>
      </c>
      <c r="LM192" s="48">
        <f t="shared" si="797"/>
        <v>0</v>
      </c>
      <c r="LN192" s="48">
        <f t="shared" si="797"/>
        <v>0</v>
      </c>
      <c r="LO192" s="48">
        <f t="shared" si="797"/>
        <v>0</v>
      </c>
      <c r="LP192" s="48">
        <f t="shared" si="797"/>
        <v>0</v>
      </c>
      <c r="LQ192" s="48">
        <f t="shared" si="798"/>
        <v>0</v>
      </c>
      <c r="LR192" s="48">
        <f t="shared" si="798"/>
        <v>0</v>
      </c>
      <c r="LS192" s="48">
        <f t="shared" si="798"/>
        <v>0</v>
      </c>
      <c r="LT192" s="48">
        <f t="shared" si="798"/>
        <v>0</v>
      </c>
      <c r="LU192" s="48">
        <f t="shared" si="798"/>
        <v>0</v>
      </c>
      <c r="LV192" s="48">
        <f t="shared" si="798"/>
        <v>0</v>
      </c>
      <c r="LW192" s="48">
        <f t="shared" si="798"/>
        <v>0</v>
      </c>
      <c r="LX192" s="48">
        <f t="shared" si="798"/>
        <v>0</v>
      </c>
      <c r="LY192" s="48">
        <f t="shared" si="798"/>
        <v>0</v>
      </c>
      <c r="LZ192" s="48">
        <f t="shared" si="798"/>
        <v>0</v>
      </c>
      <c r="MA192" s="48">
        <f t="shared" si="799"/>
        <v>0</v>
      </c>
      <c r="MB192" s="48">
        <f t="shared" si="799"/>
        <v>0</v>
      </c>
      <c r="MC192" s="48">
        <f t="shared" si="799"/>
        <v>0</v>
      </c>
      <c r="MD192" s="48">
        <f t="shared" si="799"/>
        <v>0</v>
      </c>
      <c r="ME192" s="48">
        <f t="shared" si="799"/>
        <v>0</v>
      </c>
      <c r="MF192" s="48">
        <f t="shared" si="799"/>
        <v>0</v>
      </c>
      <c r="MG192" s="48">
        <f t="shared" si="799"/>
        <v>0</v>
      </c>
      <c r="MH192" s="48">
        <f t="shared" si="799"/>
        <v>0</v>
      </c>
      <c r="MI192" s="48">
        <f t="shared" si="799"/>
        <v>0</v>
      </c>
      <c r="MJ192" s="48">
        <f t="shared" si="799"/>
        <v>0</v>
      </c>
      <c r="MK192" s="48">
        <f t="shared" si="800"/>
        <v>0</v>
      </c>
      <c r="ML192" s="48">
        <f t="shared" si="800"/>
        <v>0</v>
      </c>
      <c r="MM192" s="48">
        <f t="shared" si="800"/>
        <v>0</v>
      </c>
      <c r="MN192" s="48">
        <f t="shared" si="800"/>
        <v>0</v>
      </c>
      <c r="MO192" s="48">
        <f t="shared" si="800"/>
        <v>0</v>
      </c>
      <c r="MP192" s="48">
        <f t="shared" si="800"/>
        <v>0</v>
      </c>
      <c r="MQ192" s="48">
        <f t="shared" si="800"/>
        <v>0</v>
      </c>
      <c r="MR192" s="48">
        <f t="shared" si="800"/>
        <v>0</v>
      </c>
      <c r="MS192" s="48">
        <f t="shared" si="800"/>
        <v>0</v>
      </c>
      <c r="MT192" s="48">
        <f t="shared" si="800"/>
        <v>0</v>
      </c>
      <c r="MU192" s="48">
        <f t="shared" si="801"/>
        <v>0</v>
      </c>
      <c r="MV192" s="48">
        <f t="shared" si="801"/>
        <v>0</v>
      </c>
      <c r="MW192" s="48">
        <f t="shared" si="801"/>
        <v>0</v>
      </c>
      <c r="MX192" s="48">
        <f t="shared" si="801"/>
        <v>0</v>
      </c>
      <c r="MY192" s="48">
        <f t="shared" si="801"/>
        <v>0</v>
      </c>
      <c r="MZ192" s="48">
        <f t="shared" si="801"/>
        <v>0</v>
      </c>
      <c r="NA192" s="48">
        <f t="shared" si="801"/>
        <v>0</v>
      </c>
      <c r="NB192" s="48">
        <f t="shared" si="801"/>
        <v>0</v>
      </c>
      <c r="NC192" s="48">
        <f t="shared" si="801"/>
        <v>0</v>
      </c>
      <c r="ND192" s="48">
        <f t="shared" si="801"/>
        <v>0</v>
      </c>
      <c r="NE192" s="48">
        <f t="shared" si="802"/>
        <v>0</v>
      </c>
      <c r="NF192" s="48">
        <f t="shared" si="802"/>
        <v>0</v>
      </c>
      <c r="NG192" s="48">
        <f t="shared" si="802"/>
        <v>0</v>
      </c>
      <c r="NH192" s="48">
        <f t="shared" si="802"/>
        <v>0</v>
      </c>
      <c r="NI192" s="48">
        <f t="shared" si="802"/>
        <v>0</v>
      </c>
      <c r="NJ192" s="48">
        <f t="shared" si="802"/>
        <v>0</v>
      </c>
      <c r="NK192" s="48">
        <f t="shared" si="802"/>
        <v>0</v>
      </c>
      <c r="NL192" s="48">
        <f t="shared" si="802"/>
        <v>0</v>
      </c>
      <c r="NM192" s="48">
        <f t="shared" si="802"/>
        <v>0</v>
      </c>
      <c r="NN192" s="48">
        <f t="shared" si="802"/>
        <v>0</v>
      </c>
      <c r="NO192" s="48">
        <f t="shared" si="803"/>
        <v>0</v>
      </c>
      <c r="NP192" s="48">
        <f t="shared" si="803"/>
        <v>0</v>
      </c>
      <c r="NQ192" s="48">
        <f t="shared" si="803"/>
        <v>0</v>
      </c>
      <c r="NR192" s="48">
        <f t="shared" si="803"/>
        <v>0</v>
      </c>
      <c r="NS192" s="48">
        <f t="shared" si="803"/>
        <v>0</v>
      </c>
      <c r="NT192" s="48">
        <f t="shared" si="803"/>
        <v>0</v>
      </c>
      <c r="NU192" s="48">
        <f t="shared" si="803"/>
        <v>0</v>
      </c>
      <c r="NV192" s="48">
        <f t="shared" si="803"/>
        <v>0</v>
      </c>
      <c r="NW192" s="48">
        <f t="shared" si="803"/>
        <v>0</v>
      </c>
      <c r="NX192" s="48">
        <f t="shared" si="803"/>
        <v>0</v>
      </c>
      <c r="NY192" s="48">
        <f t="shared" si="804"/>
        <v>0</v>
      </c>
      <c r="NZ192" s="48">
        <f t="shared" si="804"/>
        <v>0</v>
      </c>
      <c r="OA192" s="48">
        <f t="shared" si="804"/>
        <v>0</v>
      </c>
      <c r="OB192" s="48">
        <f t="shared" si="804"/>
        <v>0</v>
      </c>
      <c r="OC192" s="48">
        <f t="shared" si="804"/>
        <v>0</v>
      </c>
      <c r="OD192" s="48">
        <f t="shared" si="804"/>
        <v>0</v>
      </c>
      <c r="OE192" s="48">
        <f t="shared" si="804"/>
        <v>0</v>
      </c>
      <c r="OF192" s="48">
        <f t="shared" si="804"/>
        <v>0</v>
      </c>
      <c r="OG192" s="48">
        <f t="shared" si="804"/>
        <v>0</v>
      </c>
      <c r="OH192" s="48">
        <f t="shared" si="804"/>
        <v>0</v>
      </c>
      <c r="OI192" s="48">
        <f t="shared" si="805"/>
        <v>0</v>
      </c>
      <c r="OJ192" s="48">
        <f t="shared" si="805"/>
        <v>0</v>
      </c>
      <c r="OK192" s="48">
        <f t="shared" si="805"/>
        <v>0</v>
      </c>
      <c r="OL192" s="48">
        <f t="shared" si="805"/>
        <v>0</v>
      </c>
      <c r="OM192" s="48">
        <f t="shared" si="805"/>
        <v>0</v>
      </c>
      <c r="ON192" s="48">
        <f t="shared" si="805"/>
        <v>0</v>
      </c>
      <c r="OO192" s="48">
        <f t="shared" si="805"/>
        <v>0</v>
      </c>
      <c r="OP192" s="48">
        <f t="shared" si="805"/>
        <v>0</v>
      </c>
      <c r="OQ192" s="48">
        <f t="shared" si="805"/>
        <v>0</v>
      </c>
      <c r="OR192" s="48">
        <f t="shared" si="805"/>
        <v>0</v>
      </c>
      <c r="OS192" s="48">
        <f t="shared" si="806"/>
        <v>0</v>
      </c>
      <c r="OT192" s="48">
        <f t="shared" si="806"/>
        <v>0</v>
      </c>
      <c r="OU192" s="48">
        <f t="shared" si="806"/>
        <v>0</v>
      </c>
      <c r="OV192" s="48">
        <f t="shared" si="806"/>
        <v>0</v>
      </c>
      <c r="OW192" s="48">
        <f t="shared" si="806"/>
        <v>0</v>
      </c>
      <c r="OX192" s="48">
        <f t="shared" si="806"/>
        <v>0</v>
      </c>
      <c r="OY192" s="48">
        <f t="shared" si="806"/>
        <v>0</v>
      </c>
      <c r="OZ192" s="48">
        <f t="shared" si="806"/>
        <v>0</v>
      </c>
      <c r="PA192" s="48">
        <f t="shared" si="806"/>
        <v>0</v>
      </c>
      <c r="PB192" s="48">
        <f t="shared" si="806"/>
        <v>4.4751983576649488E-5</v>
      </c>
      <c r="PC192" s="48">
        <f t="shared" si="807"/>
        <v>1.1151658490373781E-4</v>
      </c>
      <c r="PD192" s="48">
        <f t="shared" si="807"/>
        <v>2.5595687974807398E-4</v>
      </c>
      <c r="PE192" s="48">
        <f t="shared" si="807"/>
        <v>5.8604981628922268E-4</v>
      </c>
      <c r="PF192" s="48">
        <f t="shared" si="807"/>
        <v>1.3658629589843377E-3</v>
      </c>
      <c r="PG192" s="48">
        <f t="shared" si="807"/>
        <v>3.2093238342923826E-3</v>
      </c>
      <c r="PH192" s="48">
        <f t="shared" si="807"/>
        <v>7.8504339864859992E-3</v>
      </c>
      <c r="PI192" s="48">
        <f t="shared" si="807"/>
        <v>1.2976985830460603E-2</v>
      </c>
      <c r="PJ192" s="48">
        <f t="shared" si="807"/>
        <v>6.7154609757989992E-3</v>
      </c>
      <c r="PK192" s="48">
        <f t="shared" si="807"/>
        <v>0</v>
      </c>
      <c r="PL192" s="48">
        <f t="shared" si="807"/>
        <v>0</v>
      </c>
      <c r="PM192" s="48">
        <f t="shared" si="807"/>
        <v>0</v>
      </c>
      <c r="PN192" s="48">
        <f t="shared" si="807"/>
        <v>0</v>
      </c>
    </row>
    <row r="193" spans="1:430" x14ac:dyDescent="0.3">
      <c r="A193" s="67">
        <f>A192+Escenario1!$D$15</f>
        <v>335</v>
      </c>
      <c r="B193" s="20">
        <f>IF(HX70&lt;0,0,Escenario1!HX70)</f>
        <v>0</v>
      </c>
      <c r="C193" s="20">
        <f t="shared" si="814"/>
        <v>0</v>
      </c>
      <c r="D193" s="20">
        <f t="shared" si="808"/>
        <v>0</v>
      </c>
      <c r="E193" s="20">
        <f>ROUND(IF($A193=0,0,$D193+E192-IF($A192=0,0,L192*($A193-$A192)*0.06)),4)</f>
        <v>0</v>
      </c>
      <c r="F193" s="11" cm="1">
        <f t="array" ref="F193">INDEX($A$71:$A$75,MATCH(E193,$B$71:$B$75,1))+(E193-INDEX($B$71:$B$75,MATCH(E193,$B$71:$B$75,1)))*(INDEX($A$71:$A$75,MATCH(E193,$B$71:$B$75,1)+IF(E193&gt;MAX($B$71:$B$75),0,1))-INDEX($A$71:$A$75,MATCH(E193,$B$71:$B$75,1)+IF(E193&gt;MAX($B$71:$B$75),1,0)))/(INDEX($B$71:$B$75,MATCH(E193,$B$71:$B$75,1)+IF(E193&gt;MAX($B$71:$B$75),0,1))-INDEX($B$71:$B$75,MATCH(E193,$B$71:$B$75,1)+IF(E193&gt;MAX($B$71:$B$75),-1,0)))</f>
        <v>0</v>
      </c>
      <c r="G193" s="59">
        <f t="shared" si="809"/>
        <v>0</v>
      </c>
      <c r="H193" s="59">
        <f t="shared" si="810"/>
        <v>0</v>
      </c>
      <c r="I193" s="59">
        <f t="shared" si="811"/>
        <v>0</v>
      </c>
      <c r="J193" s="20">
        <f t="shared" si="812"/>
        <v>0</v>
      </c>
      <c r="K193" s="20">
        <f>IF(OR($H$79&lt;=0,F193-$H$79&lt;=0),0,2/3*(0.602+0.0832*(F193-$H$79)/$H$79)*$I$79*SQRT(2*9.81)*(F193-$H$79+0.0012)^(3/2))*1000</f>
        <v>0</v>
      </c>
      <c r="L193" s="20">
        <f>IF((G193+H193+I193+K193)*($A194-$A193)*0.06&gt;E193,E193/($A194-$A193)/0.06,G193+H193+I193+K193)</f>
        <v>0</v>
      </c>
      <c r="M193" s="20">
        <f>IF(COUNT($A$126:$A193)&lt;MATCH($E$84,L$126:L$585,0),"",ROUND(L193,2))</f>
        <v>0</v>
      </c>
      <c r="N193" s="20">
        <f>IF($A193=0,0,$D193+N192-IF($A192=0,0,R192*($A193-$A192)*0.06))</f>
        <v>97.349331373813797</v>
      </c>
      <c r="O193" s="11" cm="1">
        <f t="array" ref="O193">INDEX($A$71:$A$75,MATCH(N193,$B$71:$B$75,1))+(N193-INDEX($B$71:$B$75,MATCH(N193,$B$71:$B$75,1)))*(INDEX($A$71:$A$75,MATCH(N193,$B$71:$B$75,1)+1)-INDEX($A$71:$A$75,MATCH(N193,$B$71:$B$75,1)))/(INDEX($B$71:$B$75,MATCH(N193,$B$71:$B$75,1)+1)-INDEX($B$71:$B$75,MATCH(N193,$B$71:$B$75,1)))</f>
        <v>0.97349331373813797</v>
      </c>
      <c r="P193" s="20" cm="1">
        <f t="array" ref="P193">INDEX(Curva_vortex[Caudal (L/s)],MATCH(O193,Curva_vortex[Altura lamina de agua H (m)],1))+(O193-INDEX(Curva_vortex[Altura lamina de agua H (m)],MATCH(O193,Curva_vortex[Altura lamina de agua H (m)],1)))*(INDEX(Curva_vortex[Caudal (L/s)],MATCH(O193,Curva_vortex[Altura lamina de agua H (m)],1)+IF(O193&gt;MAX(Curva_vortex[Altura lamina de agua H (m)]),0,1))-INDEX(Curva_vortex[Caudal (L/s)],MATCH(O193,Curva_vortex[Altura lamina de agua H (m)],1)+IF(O193&gt;MAX(Curva_vortex[Altura lamina de agua H (m)]),-1,0)))/(INDEX(Curva_vortex[Altura lamina de agua H (m)],MATCH(O193,Curva_vortex[Altura lamina de agua H (m)],1)+IF(O193&gt;MAX(Curva_vortex[Altura lamina de agua H (m)]),0,1))-INDEX(Curva_vortex[Altura lamina de agua H (m)],MATCH(O193,Curva_vortex[Altura lamina de agua H (m)],1)+IF(O193&gt;MAX(Curva_vortex[Altura lamina de agua H (m)]),-1,0)))</f>
        <v>9.734933137381379</v>
      </c>
      <c r="Q193" s="20">
        <f t="shared" si="813"/>
        <v>0</v>
      </c>
      <c r="R193" s="20" cm="1">
        <f t="array" ref="R193">INDEX(Curva_vortex[Caudal (L/s)],MATCH(O193,Curva_vortex[Altura lamina de agua H (m)],1))+(O193-INDEX(Curva_vortex[Altura lamina de agua H (m)],MATCH(O193,Curva_vortex[Altura lamina de agua H (m)],1)))*(INDEX(Curva_vortex[Caudal (L/s)],MATCH(O193,Curva_vortex[Altura lamina de agua H (m)],1)+IF(O193&gt;MAX(Curva_vortex[Altura lamina de agua H (m)]),0,1))-INDEX(Curva_vortex[Caudal (L/s)],MATCH(O193,Curva_vortex[Altura lamina de agua H (m)],1)+IF(O193&gt;MAX(Curva_vortex[Altura lamina de agua H (m)]),-1,0)))/(INDEX(Curva_vortex[Altura lamina de agua H (m)],MATCH(O193,Curva_vortex[Altura lamina de agua H (m)],1)+IF(O193&gt;MAX(Curva_vortex[Altura lamina de agua H (m)]),0,1))-INDEX(Curva_vortex[Altura lamina de agua H (m)],MATCH(O193,Curva_vortex[Altura lamina de agua H (m)],1)+IF(O193&gt;MAX(Curva_vortex[Altura lamina de agua H (m)]),-1,0)))+Q193</f>
        <v>9.734933137381379</v>
      </c>
      <c r="S193" s="20">
        <f>IF(COUNT($A$126:$A193)&lt;MATCH($E$117,R$126:R$585,0),"",ROUND(R193,2))</f>
        <v>9.73</v>
      </c>
      <c r="W193" s="46">
        <v>190</v>
      </c>
      <c r="X193" s="49">
        <f t="shared" si="564"/>
        <v>950</v>
      </c>
      <c r="Y193" s="52" t="str">
        <f t="shared" si="686"/>
        <v/>
      </c>
      <c r="Z193" s="63">
        <f t="shared" si="687"/>
        <v>0</v>
      </c>
      <c r="AA193" s="50">
        <f t="shared" si="730"/>
        <v>0</v>
      </c>
      <c r="AB193" s="50">
        <v>0</v>
      </c>
      <c r="AC193" s="62">
        <f t="shared" si="691"/>
        <v>211.7758949671387</v>
      </c>
      <c r="AD193" s="53"/>
      <c r="AE193" s="46">
        <v>191</v>
      </c>
      <c r="AF193" s="51">
        <f t="shared" si="688"/>
        <v>0</v>
      </c>
      <c r="AG193" s="51">
        <f t="shared" si="770"/>
        <v>0</v>
      </c>
      <c r="AH193" s="51">
        <f t="shared" si="770"/>
        <v>0</v>
      </c>
      <c r="AI193" s="51">
        <f t="shared" si="770"/>
        <v>0</v>
      </c>
      <c r="AJ193" s="51">
        <f t="shared" si="770"/>
        <v>0</v>
      </c>
      <c r="AK193" s="51">
        <f t="shared" si="770"/>
        <v>0</v>
      </c>
      <c r="AL193" s="51">
        <f t="shared" si="770"/>
        <v>0</v>
      </c>
      <c r="AM193" s="51">
        <f t="shared" si="770"/>
        <v>0</v>
      </c>
      <c r="AN193" s="51">
        <f t="shared" si="770"/>
        <v>0</v>
      </c>
      <c r="AO193" s="51">
        <f t="shared" si="770"/>
        <v>0</v>
      </c>
      <c r="AP193" s="51">
        <f t="shared" si="770"/>
        <v>0</v>
      </c>
      <c r="AQ193" s="51">
        <f t="shared" si="771"/>
        <v>0</v>
      </c>
      <c r="AR193" s="51">
        <f t="shared" si="771"/>
        <v>0</v>
      </c>
      <c r="AS193" s="51">
        <f t="shared" si="771"/>
        <v>0</v>
      </c>
      <c r="AT193" s="51">
        <f t="shared" si="771"/>
        <v>0</v>
      </c>
      <c r="AU193" s="51">
        <f t="shared" si="771"/>
        <v>0</v>
      </c>
      <c r="AV193" s="51">
        <f t="shared" si="771"/>
        <v>0</v>
      </c>
      <c r="AW193" s="51">
        <f t="shared" si="771"/>
        <v>0</v>
      </c>
      <c r="AX193" s="51">
        <f t="shared" si="771"/>
        <v>0</v>
      </c>
      <c r="AY193" s="51">
        <f t="shared" si="771"/>
        <v>0</v>
      </c>
      <c r="AZ193" s="51">
        <f t="shared" si="771"/>
        <v>0</v>
      </c>
      <c r="BA193" s="51">
        <f t="shared" si="772"/>
        <v>0</v>
      </c>
      <c r="BB193" s="51">
        <f t="shared" si="772"/>
        <v>0</v>
      </c>
      <c r="BC193" s="51">
        <f t="shared" si="772"/>
        <v>0</v>
      </c>
      <c r="BD193" s="51">
        <f t="shared" si="772"/>
        <v>0</v>
      </c>
      <c r="BE193" s="51">
        <f t="shared" si="772"/>
        <v>0</v>
      </c>
      <c r="BF193" s="51">
        <f t="shared" si="772"/>
        <v>0</v>
      </c>
      <c r="BG193" s="51">
        <f t="shared" si="772"/>
        <v>0</v>
      </c>
      <c r="BH193" s="51">
        <f t="shared" si="772"/>
        <v>0</v>
      </c>
      <c r="BI193" s="51">
        <f t="shared" si="772"/>
        <v>0</v>
      </c>
      <c r="BJ193" s="51">
        <f t="shared" si="772"/>
        <v>0</v>
      </c>
      <c r="BK193" s="51">
        <f t="shared" si="773"/>
        <v>0</v>
      </c>
      <c r="BL193" s="51">
        <f t="shared" si="773"/>
        <v>0</v>
      </c>
      <c r="BM193" s="51">
        <f t="shared" si="773"/>
        <v>0</v>
      </c>
      <c r="BN193" s="51">
        <f t="shared" si="773"/>
        <v>0</v>
      </c>
      <c r="BO193" s="51">
        <f t="shared" si="773"/>
        <v>0</v>
      </c>
      <c r="BP193" s="51">
        <f t="shared" si="773"/>
        <v>0</v>
      </c>
      <c r="BQ193" s="51">
        <f t="shared" si="773"/>
        <v>0</v>
      </c>
      <c r="BR193" s="51">
        <f t="shared" si="773"/>
        <v>0</v>
      </c>
      <c r="BS193" s="51">
        <f t="shared" si="773"/>
        <v>0</v>
      </c>
      <c r="BT193" s="51">
        <f t="shared" si="773"/>
        <v>0</v>
      </c>
      <c r="BU193" s="51">
        <f t="shared" si="774"/>
        <v>0</v>
      </c>
      <c r="BV193" s="51">
        <f t="shared" si="774"/>
        <v>0</v>
      </c>
      <c r="BW193" s="51">
        <f t="shared" si="774"/>
        <v>0</v>
      </c>
      <c r="BX193" s="51">
        <f t="shared" si="774"/>
        <v>0</v>
      </c>
      <c r="BY193" s="51">
        <f t="shared" si="774"/>
        <v>0</v>
      </c>
      <c r="BZ193" s="51">
        <f t="shared" si="774"/>
        <v>0</v>
      </c>
      <c r="CA193" s="51">
        <f t="shared" si="774"/>
        <v>0</v>
      </c>
      <c r="CB193" s="51">
        <f t="shared" si="774"/>
        <v>0</v>
      </c>
      <c r="CC193" s="51">
        <f t="shared" si="774"/>
        <v>0</v>
      </c>
      <c r="CD193" s="51">
        <f t="shared" si="774"/>
        <v>0</v>
      </c>
      <c r="CE193" s="51">
        <f t="shared" si="775"/>
        <v>0</v>
      </c>
      <c r="CF193" s="51">
        <f t="shared" si="775"/>
        <v>0</v>
      </c>
      <c r="CG193" s="51">
        <f t="shared" si="775"/>
        <v>0</v>
      </c>
      <c r="CH193" s="51">
        <f t="shared" si="775"/>
        <v>0</v>
      </c>
      <c r="CI193" s="51">
        <f t="shared" si="775"/>
        <v>0</v>
      </c>
      <c r="CJ193" s="51">
        <f t="shared" si="775"/>
        <v>0</v>
      </c>
      <c r="CK193" s="51">
        <f t="shared" si="775"/>
        <v>0</v>
      </c>
      <c r="CL193" s="51">
        <f t="shared" si="775"/>
        <v>0</v>
      </c>
      <c r="CM193" s="51">
        <f t="shared" si="775"/>
        <v>0</v>
      </c>
      <c r="CN193" s="51">
        <f t="shared" si="775"/>
        <v>0</v>
      </c>
      <c r="CO193" s="51">
        <f t="shared" si="776"/>
        <v>0</v>
      </c>
      <c r="CP193" s="51">
        <f t="shared" si="776"/>
        <v>0</v>
      </c>
      <c r="CQ193" s="51">
        <f t="shared" si="776"/>
        <v>0</v>
      </c>
      <c r="CR193" s="51">
        <f t="shared" si="776"/>
        <v>0</v>
      </c>
      <c r="CS193" s="51">
        <f t="shared" si="776"/>
        <v>0</v>
      </c>
      <c r="CT193" s="51">
        <f t="shared" si="776"/>
        <v>0</v>
      </c>
      <c r="CU193" s="51">
        <f t="shared" si="776"/>
        <v>0</v>
      </c>
      <c r="CV193" s="51">
        <f t="shared" si="776"/>
        <v>0</v>
      </c>
      <c r="CW193" s="51">
        <f t="shared" si="776"/>
        <v>0</v>
      </c>
      <c r="CX193" s="51">
        <f t="shared" si="776"/>
        <v>0</v>
      </c>
      <c r="CY193" s="51">
        <f t="shared" si="777"/>
        <v>0</v>
      </c>
      <c r="CZ193" s="51">
        <f t="shared" si="777"/>
        <v>0</v>
      </c>
      <c r="DA193" s="51">
        <f t="shared" si="777"/>
        <v>0</v>
      </c>
      <c r="DB193" s="51">
        <f t="shared" si="777"/>
        <v>0</v>
      </c>
      <c r="DC193" s="51">
        <f t="shared" si="777"/>
        <v>0</v>
      </c>
      <c r="DD193" s="51">
        <f t="shared" si="777"/>
        <v>0</v>
      </c>
      <c r="DE193" s="51">
        <f t="shared" si="777"/>
        <v>0</v>
      </c>
      <c r="DF193" s="51">
        <f t="shared" si="777"/>
        <v>0</v>
      </c>
      <c r="DG193" s="51">
        <f t="shared" si="777"/>
        <v>0</v>
      </c>
      <c r="DH193" s="51">
        <f t="shared" si="777"/>
        <v>0</v>
      </c>
      <c r="DI193" s="51">
        <f t="shared" si="778"/>
        <v>0</v>
      </c>
      <c r="DJ193" s="51">
        <f t="shared" si="778"/>
        <v>0</v>
      </c>
      <c r="DK193" s="51">
        <f t="shared" si="778"/>
        <v>0</v>
      </c>
      <c r="DL193" s="51">
        <f t="shared" si="778"/>
        <v>0</v>
      </c>
      <c r="DM193" s="51">
        <f t="shared" si="778"/>
        <v>0</v>
      </c>
      <c r="DN193" s="51">
        <f t="shared" si="778"/>
        <v>0</v>
      </c>
      <c r="DO193" s="51">
        <f t="shared" si="778"/>
        <v>0</v>
      </c>
      <c r="DP193" s="51">
        <f t="shared" si="778"/>
        <v>0</v>
      </c>
      <c r="DQ193" s="51">
        <f t="shared" si="778"/>
        <v>0</v>
      </c>
      <c r="DR193" s="51">
        <f t="shared" si="778"/>
        <v>0</v>
      </c>
      <c r="DS193" s="51">
        <f t="shared" si="779"/>
        <v>0</v>
      </c>
      <c r="DT193" s="51">
        <f t="shared" si="779"/>
        <v>0</v>
      </c>
      <c r="DU193" s="51">
        <f t="shared" si="779"/>
        <v>0</v>
      </c>
      <c r="DV193" s="51">
        <f t="shared" si="779"/>
        <v>0</v>
      </c>
      <c r="DW193" s="51">
        <f t="shared" si="779"/>
        <v>0</v>
      </c>
      <c r="DX193" s="51">
        <f t="shared" si="779"/>
        <v>0</v>
      </c>
      <c r="DY193" s="51">
        <f t="shared" si="779"/>
        <v>0</v>
      </c>
      <c r="DZ193" s="51">
        <f t="shared" si="779"/>
        <v>0</v>
      </c>
      <c r="EA193" s="51">
        <f t="shared" si="779"/>
        <v>0</v>
      </c>
      <c r="EB193" s="51">
        <f t="shared" si="779"/>
        <v>0</v>
      </c>
      <c r="EC193" s="51">
        <f t="shared" si="780"/>
        <v>0</v>
      </c>
      <c r="ED193" s="51">
        <f t="shared" si="780"/>
        <v>0</v>
      </c>
      <c r="EE193" s="51">
        <f t="shared" si="780"/>
        <v>0</v>
      </c>
      <c r="EF193" s="51">
        <f t="shared" si="780"/>
        <v>0</v>
      </c>
      <c r="EG193" s="51">
        <f t="shared" si="780"/>
        <v>0</v>
      </c>
      <c r="EH193" s="51">
        <f t="shared" si="780"/>
        <v>0</v>
      </c>
      <c r="EI193" s="51">
        <f t="shared" si="780"/>
        <v>0</v>
      </c>
      <c r="EJ193" s="51">
        <f t="shared" si="780"/>
        <v>0</v>
      </c>
      <c r="EK193" s="51">
        <f t="shared" si="780"/>
        <v>0</v>
      </c>
      <c r="EL193" s="51">
        <f t="shared" si="780"/>
        <v>0</v>
      </c>
      <c r="EM193" s="51">
        <f t="shared" si="781"/>
        <v>0</v>
      </c>
      <c r="EN193" s="51">
        <f t="shared" si="781"/>
        <v>0</v>
      </c>
      <c r="EO193" s="51">
        <f t="shared" si="781"/>
        <v>0</v>
      </c>
      <c r="EP193" s="51">
        <f t="shared" si="781"/>
        <v>0</v>
      </c>
      <c r="EQ193" s="51">
        <f t="shared" si="781"/>
        <v>0</v>
      </c>
      <c r="ER193" s="51">
        <f t="shared" si="781"/>
        <v>0</v>
      </c>
      <c r="ES193" s="51">
        <f t="shared" si="781"/>
        <v>0</v>
      </c>
      <c r="ET193" s="51">
        <f t="shared" si="781"/>
        <v>0</v>
      </c>
      <c r="EU193" s="51">
        <f t="shared" si="781"/>
        <v>0</v>
      </c>
      <c r="EV193" s="51">
        <f t="shared" si="781"/>
        <v>0</v>
      </c>
      <c r="EW193" s="51">
        <f t="shared" si="782"/>
        <v>0</v>
      </c>
      <c r="EX193" s="51">
        <f t="shared" si="782"/>
        <v>0</v>
      </c>
      <c r="EY193" s="51">
        <f t="shared" si="782"/>
        <v>0</v>
      </c>
      <c r="EZ193" s="51">
        <f t="shared" si="782"/>
        <v>0</v>
      </c>
      <c r="FA193" s="51">
        <f t="shared" si="782"/>
        <v>0</v>
      </c>
      <c r="FB193" s="51">
        <f t="shared" si="782"/>
        <v>0</v>
      </c>
      <c r="FC193" s="51">
        <f t="shared" si="782"/>
        <v>0</v>
      </c>
      <c r="FD193" s="51">
        <f t="shared" si="782"/>
        <v>0</v>
      </c>
      <c r="FE193" s="51">
        <f t="shared" si="782"/>
        <v>0</v>
      </c>
      <c r="FF193" s="51">
        <f t="shared" si="782"/>
        <v>0</v>
      </c>
      <c r="FG193" s="51">
        <f t="shared" si="783"/>
        <v>0</v>
      </c>
      <c r="FH193" s="51">
        <f t="shared" si="783"/>
        <v>0</v>
      </c>
      <c r="FI193" s="51">
        <f t="shared" si="783"/>
        <v>0</v>
      </c>
      <c r="FJ193" s="51">
        <f t="shared" si="783"/>
        <v>0</v>
      </c>
      <c r="FK193" s="51">
        <f t="shared" si="783"/>
        <v>0</v>
      </c>
      <c r="FL193" s="51">
        <f t="shared" si="783"/>
        <v>0</v>
      </c>
      <c r="FM193" s="51">
        <f t="shared" si="783"/>
        <v>0</v>
      </c>
      <c r="FN193" s="51">
        <f t="shared" si="783"/>
        <v>0</v>
      </c>
      <c r="FO193" s="51">
        <f t="shared" si="783"/>
        <v>0</v>
      </c>
      <c r="FP193" s="51">
        <f t="shared" si="783"/>
        <v>0</v>
      </c>
      <c r="FQ193" s="51">
        <f t="shared" si="784"/>
        <v>0</v>
      </c>
      <c r="FR193" s="51">
        <f t="shared" si="784"/>
        <v>0</v>
      </c>
      <c r="FS193" s="51">
        <f t="shared" si="784"/>
        <v>0</v>
      </c>
      <c r="FT193" s="51">
        <f t="shared" si="784"/>
        <v>0</v>
      </c>
      <c r="FU193" s="51">
        <f t="shared" si="784"/>
        <v>0</v>
      </c>
      <c r="FV193" s="51">
        <f t="shared" si="784"/>
        <v>0</v>
      </c>
      <c r="FW193" s="51">
        <f t="shared" si="784"/>
        <v>0</v>
      </c>
      <c r="FX193" s="51">
        <f t="shared" si="784"/>
        <v>0</v>
      </c>
      <c r="FY193" s="51">
        <f t="shared" si="784"/>
        <v>0</v>
      </c>
      <c r="FZ193" s="51">
        <f t="shared" si="784"/>
        <v>0</v>
      </c>
      <c r="GA193" s="51">
        <f t="shared" si="785"/>
        <v>0</v>
      </c>
      <c r="GB193" s="51">
        <f t="shared" si="785"/>
        <v>0</v>
      </c>
      <c r="GC193" s="51">
        <f t="shared" si="785"/>
        <v>0</v>
      </c>
      <c r="GD193" s="51">
        <f t="shared" si="785"/>
        <v>0</v>
      </c>
      <c r="GE193" s="51">
        <f t="shared" si="785"/>
        <v>0</v>
      </c>
      <c r="GF193" s="51">
        <f t="shared" si="785"/>
        <v>0</v>
      </c>
      <c r="GG193" s="51">
        <f t="shared" si="785"/>
        <v>0</v>
      </c>
      <c r="GH193" s="51">
        <f t="shared" si="785"/>
        <v>0</v>
      </c>
      <c r="GI193" s="51">
        <f t="shared" si="785"/>
        <v>0</v>
      </c>
      <c r="GJ193" s="51">
        <f t="shared" si="785"/>
        <v>0</v>
      </c>
      <c r="GK193" s="51">
        <f t="shared" si="786"/>
        <v>0</v>
      </c>
      <c r="GL193" s="51">
        <f t="shared" si="786"/>
        <v>0</v>
      </c>
      <c r="GM193" s="51">
        <f t="shared" si="786"/>
        <v>0</v>
      </c>
      <c r="GN193" s="51">
        <f t="shared" si="786"/>
        <v>0</v>
      </c>
      <c r="GO193" s="51">
        <f t="shared" si="786"/>
        <v>0</v>
      </c>
      <c r="GP193" s="51">
        <f t="shared" si="786"/>
        <v>0</v>
      </c>
      <c r="GQ193" s="51">
        <f t="shared" si="786"/>
        <v>0</v>
      </c>
      <c r="GR193" s="51">
        <f t="shared" si="786"/>
        <v>0</v>
      </c>
      <c r="GS193" s="51">
        <f t="shared" si="786"/>
        <v>0</v>
      </c>
      <c r="GT193" s="51">
        <f t="shared" si="786"/>
        <v>1.4372901692793086E-5</v>
      </c>
      <c r="GU193" s="51">
        <f t="shared" si="787"/>
        <v>2.7857067307628778E-5</v>
      </c>
      <c r="GV193" s="51">
        <f t="shared" si="787"/>
        <v>4.1075027703360157E-5</v>
      </c>
      <c r="GW193" s="51">
        <f t="shared" si="787"/>
        <v>5.9699549011322866E-5</v>
      </c>
      <c r="GX193" s="51">
        <f t="shared" si="787"/>
        <v>8.7540741517313391E-5</v>
      </c>
      <c r="GY193" s="51">
        <f t="shared" si="787"/>
        <v>1.2837388479443857E-4</v>
      </c>
      <c r="GZ193" s="51">
        <f t="shared" si="787"/>
        <v>1.8776725283595457E-4</v>
      </c>
      <c r="HA193" s="51">
        <f t="shared" si="787"/>
        <v>2.7490993918839258E-4</v>
      </c>
      <c r="HB193" s="51">
        <f t="shared" si="787"/>
        <v>4.0443968208431289E-4</v>
      </c>
      <c r="HC193" s="51">
        <f t="shared" si="787"/>
        <v>5.9827068957529241E-4</v>
      </c>
      <c r="HD193" s="51">
        <f t="shared" si="787"/>
        <v>8.8742146466493359E-4</v>
      </c>
      <c r="HE193" s="51">
        <f t="shared" si="788"/>
        <v>1.3138426304416823E-3</v>
      </c>
      <c r="HF193" s="51">
        <f t="shared" si="788"/>
        <v>1.9322447552118155E-3</v>
      </c>
      <c r="HG193" s="51">
        <f t="shared" si="788"/>
        <v>2.9578823769679957E-3</v>
      </c>
      <c r="HH193" s="51">
        <f t="shared" si="788"/>
        <v>4.3725776573519236E-3</v>
      </c>
      <c r="HI193" s="51">
        <f t="shared" si="788"/>
        <v>5.6037913669719245E-3</v>
      </c>
      <c r="HJ193" s="51">
        <f t="shared" si="788"/>
        <v>6.0067150249743864E-3</v>
      </c>
      <c r="HK193" s="51">
        <f t="shared" si="788"/>
        <v>5.0334268353983951E-3</v>
      </c>
      <c r="HL193" s="51">
        <f t="shared" si="788"/>
        <v>2.648818732339102E-3</v>
      </c>
      <c r="HM193" s="51">
        <f t="shared" si="788"/>
        <v>7.6072713075802073E-4</v>
      </c>
      <c r="HN193" s="51">
        <f t="shared" si="788"/>
        <v>0</v>
      </c>
      <c r="HO193" s="51">
        <f t="shared" si="788"/>
        <v>0</v>
      </c>
      <c r="HP193" s="51">
        <f t="shared" si="788"/>
        <v>0</v>
      </c>
      <c r="HR193" s="46">
        <v>190</v>
      </c>
      <c r="HS193" s="49">
        <f t="shared" si="566"/>
        <v>950</v>
      </c>
      <c r="HT193" s="52" t="str">
        <f t="shared" si="567"/>
        <v/>
      </c>
      <c r="HU193" s="63">
        <f t="shared" si="568"/>
        <v>0</v>
      </c>
      <c r="HV193" s="50">
        <f t="shared" si="731"/>
        <v>0</v>
      </c>
      <c r="HW193" s="50" t="str">
        <f t="shared" si="689"/>
        <v>15:50</v>
      </c>
      <c r="HX193" s="50">
        <v>0</v>
      </c>
      <c r="HY193" s="62">
        <f>HY192+HX193*Escenario1!$D$15*0.06</f>
        <v>468.72665229745769</v>
      </c>
      <c r="HZ193" s="50">
        <f t="shared" si="569"/>
        <v>0</v>
      </c>
      <c r="IA193" s="64">
        <f>IA192+HZ193*Escenario1!$D$15*0.06</f>
        <v>258.16395932323189</v>
      </c>
      <c r="IB193" s="54"/>
      <c r="IC193" s="47">
        <v>191</v>
      </c>
      <c r="ID193" s="48">
        <f t="shared" si="690"/>
        <v>0</v>
      </c>
      <c r="IE193" s="48">
        <f t="shared" si="789"/>
        <v>0</v>
      </c>
      <c r="IF193" s="48">
        <f t="shared" si="789"/>
        <v>0</v>
      </c>
      <c r="IG193" s="48">
        <f t="shared" si="789"/>
        <v>0</v>
      </c>
      <c r="IH193" s="48">
        <f t="shared" si="789"/>
        <v>0</v>
      </c>
      <c r="II193" s="48">
        <f t="shared" si="789"/>
        <v>0</v>
      </c>
      <c r="IJ193" s="48">
        <f t="shared" si="789"/>
        <v>0</v>
      </c>
      <c r="IK193" s="48">
        <f t="shared" si="789"/>
        <v>0</v>
      </c>
      <c r="IL193" s="48">
        <f t="shared" si="789"/>
        <v>0</v>
      </c>
      <c r="IM193" s="48">
        <f t="shared" si="789"/>
        <v>0</v>
      </c>
      <c r="IN193" s="48">
        <f t="shared" si="789"/>
        <v>0</v>
      </c>
      <c r="IO193" s="48">
        <f t="shared" si="790"/>
        <v>0</v>
      </c>
      <c r="IP193" s="48">
        <f t="shared" si="790"/>
        <v>0</v>
      </c>
      <c r="IQ193" s="48">
        <f t="shared" si="790"/>
        <v>0</v>
      </c>
      <c r="IR193" s="48">
        <f t="shared" si="790"/>
        <v>0</v>
      </c>
      <c r="IS193" s="48">
        <f t="shared" si="790"/>
        <v>0</v>
      </c>
      <c r="IT193" s="48">
        <f t="shared" si="790"/>
        <v>0</v>
      </c>
      <c r="IU193" s="48">
        <f t="shared" si="790"/>
        <v>0</v>
      </c>
      <c r="IV193" s="48">
        <f t="shared" si="790"/>
        <v>0</v>
      </c>
      <c r="IW193" s="48">
        <f t="shared" si="790"/>
        <v>0</v>
      </c>
      <c r="IX193" s="48">
        <f t="shared" si="790"/>
        <v>0</v>
      </c>
      <c r="IY193" s="48">
        <f t="shared" si="791"/>
        <v>0</v>
      </c>
      <c r="IZ193" s="48">
        <f t="shared" si="791"/>
        <v>0</v>
      </c>
      <c r="JA193" s="48">
        <f t="shared" si="791"/>
        <v>0</v>
      </c>
      <c r="JB193" s="48">
        <f t="shared" si="791"/>
        <v>0</v>
      </c>
      <c r="JC193" s="48">
        <f t="shared" si="791"/>
        <v>0</v>
      </c>
      <c r="JD193" s="48">
        <f t="shared" si="791"/>
        <v>0</v>
      </c>
      <c r="JE193" s="48">
        <f t="shared" si="791"/>
        <v>0</v>
      </c>
      <c r="JF193" s="48">
        <f t="shared" si="791"/>
        <v>0</v>
      </c>
      <c r="JG193" s="48">
        <f t="shared" si="791"/>
        <v>0</v>
      </c>
      <c r="JH193" s="48">
        <f t="shared" si="791"/>
        <v>0</v>
      </c>
      <c r="JI193" s="48">
        <f t="shared" si="792"/>
        <v>0</v>
      </c>
      <c r="JJ193" s="48">
        <f t="shared" si="792"/>
        <v>0</v>
      </c>
      <c r="JK193" s="48">
        <f t="shared" si="792"/>
        <v>0</v>
      </c>
      <c r="JL193" s="48">
        <f t="shared" si="792"/>
        <v>0</v>
      </c>
      <c r="JM193" s="48">
        <f t="shared" si="792"/>
        <v>0</v>
      </c>
      <c r="JN193" s="48">
        <f t="shared" si="792"/>
        <v>0</v>
      </c>
      <c r="JO193" s="48">
        <f t="shared" si="792"/>
        <v>0</v>
      </c>
      <c r="JP193" s="48">
        <f t="shared" si="792"/>
        <v>0</v>
      </c>
      <c r="JQ193" s="48">
        <f t="shared" si="792"/>
        <v>0</v>
      </c>
      <c r="JR193" s="48">
        <f t="shared" si="792"/>
        <v>0</v>
      </c>
      <c r="JS193" s="48">
        <f t="shared" si="793"/>
        <v>0</v>
      </c>
      <c r="JT193" s="48">
        <f t="shared" si="793"/>
        <v>0</v>
      </c>
      <c r="JU193" s="48">
        <f t="shared" si="793"/>
        <v>0</v>
      </c>
      <c r="JV193" s="48">
        <f t="shared" si="793"/>
        <v>0</v>
      </c>
      <c r="JW193" s="48">
        <f t="shared" si="793"/>
        <v>0</v>
      </c>
      <c r="JX193" s="48">
        <f t="shared" si="793"/>
        <v>0</v>
      </c>
      <c r="JY193" s="48">
        <f t="shared" si="793"/>
        <v>0</v>
      </c>
      <c r="JZ193" s="48">
        <f t="shared" si="793"/>
        <v>0</v>
      </c>
      <c r="KA193" s="48">
        <f t="shared" si="793"/>
        <v>0</v>
      </c>
      <c r="KB193" s="48">
        <f t="shared" si="793"/>
        <v>0</v>
      </c>
      <c r="KC193" s="48">
        <f t="shared" si="794"/>
        <v>0</v>
      </c>
      <c r="KD193" s="48">
        <f t="shared" si="794"/>
        <v>0</v>
      </c>
      <c r="KE193" s="48">
        <f t="shared" si="794"/>
        <v>0</v>
      </c>
      <c r="KF193" s="48">
        <f t="shared" si="794"/>
        <v>0</v>
      </c>
      <c r="KG193" s="48">
        <f t="shared" si="794"/>
        <v>0</v>
      </c>
      <c r="KH193" s="48">
        <f t="shared" si="794"/>
        <v>0</v>
      </c>
      <c r="KI193" s="48">
        <f t="shared" si="794"/>
        <v>0</v>
      </c>
      <c r="KJ193" s="48">
        <f t="shared" si="794"/>
        <v>0</v>
      </c>
      <c r="KK193" s="48">
        <f t="shared" si="794"/>
        <v>0</v>
      </c>
      <c r="KL193" s="48">
        <f t="shared" si="794"/>
        <v>0</v>
      </c>
      <c r="KM193" s="48">
        <f t="shared" si="795"/>
        <v>0</v>
      </c>
      <c r="KN193" s="48">
        <f t="shared" si="795"/>
        <v>0</v>
      </c>
      <c r="KO193" s="48">
        <f t="shared" si="795"/>
        <v>0</v>
      </c>
      <c r="KP193" s="48">
        <f t="shared" si="795"/>
        <v>0</v>
      </c>
      <c r="KQ193" s="48">
        <f t="shared" si="795"/>
        <v>0</v>
      </c>
      <c r="KR193" s="48">
        <f t="shared" si="795"/>
        <v>0</v>
      </c>
      <c r="KS193" s="48">
        <f t="shared" si="795"/>
        <v>0</v>
      </c>
      <c r="KT193" s="48">
        <f t="shared" si="795"/>
        <v>0</v>
      </c>
      <c r="KU193" s="48">
        <f t="shared" si="795"/>
        <v>0</v>
      </c>
      <c r="KV193" s="48">
        <f t="shared" si="795"/>
        <v>0</v>
      </c>
      <c r="KW193" s="48">
        <f t="shared" si="796"/>
        <v>0</v>
      </c>
      <c r="KX193" s="48">
        <f t="shared" si="796"/>
        <v>0</v>
      </c>
      <c r="KY193" s="48">
        <f t="shared" si="796"/>
        <v>0</v>
      </c>
      <c r="KZ193" s="48">
        <f t="shared" si="796"/>
        <v>0</v>
      </c>
      <c r="LA193" s="48">
        <f t="shared" si="796"/>
        <v>0</v>
      </c>
      <c r="LB193" s="48">
        <f t="shared" si="796"/>
        <v>0</v>
      </c>
      <c r="LC193" s="48">
        <f t="shared" si="796"/>
        <v>0</v>
      </c>
      <c r="LD193" s="48">
        <f t="shared" si="796"/>
        <v>0</v>
      </c>
      <c r="LE193" s="48">
        <f t="shared" si="796"/>
        <v>0</v>
      </c>
      <c r="LF193" s="48">
        <f t="shared" si="796"/>
        <v>0</v>
      </c>
      <c r="LG193" s="48">
        <f t="shared" si="797"/>
        <v>0</v>
      </c>
      <c r="LH193" s="48">
        <f t="shared" si="797"/>
        <v>0</v>
      </c>
      <c r="LI193" s="48">
        <f t="shared" si="797"/>
        <v>0</v>
      </c>
      <c r="LJ193" s="48">
        <f t="shared" si="797"/>
        <v>0</v>
      </c>
      <c r="LK193" s="48">
        <f t="shared" si="797"/>
        <v>0</v>
      </c>
      <c r="LL193" s="48">
        <f t="shared" si="797"/>
        <v>0</v>
      </c>
      <c r="LM193" s="48">
        <f t="shared" si="797"/>
        <v>0</v>
      </c>
      <c r="LN193" s="48">
        <f t="shared" si="797"/>
        <v>0</v>
      </c>
      <c r="LO193" s="48">
        <f t="shared" si="797"/>
        <v>0</v>
      </c>
      <c r="LP193" s="48">
        <f t="shared" si="797"/>
        <v>0</v>
      </c>
      <c r="LQ193" s="48">
        <f t="shared" si="798"/>
        <v>0</v>
      </c>
      <c r="LR193" s="48">
        <f t="shared" si="798"/>
        <v>0</v>
      </c>
      <c r="LS193" s="48">
        <f t="shared" si="798"/>
        <v>0</v>
      </c>
      <c r="LT193" s="48">
        <f t="shared" si="798"/>
        <v>0</v>
      </c>
      <c r="LU193" s="48">
        <f t="shared" si="798"/>
        <v>0</v>
      </c>
      <c r="LV193" s="48">
        <f t="shared" si="798"/>
        <v>0</v>
      </c>
      <c r="LW193" s="48">
        <f t="shared" si="798"/>
        <v>0</v>
      </c>
      <c r="LX193" s="48">
        <f t="shared" si="798"/>
        <v>0</v>
      </c>
      <c r="LY193" s="48">
        <f t="shared" si="798"/>
        <v>0</v>
      </c>
      <c r="LZ193" s="48">
        <f t="shared" si="798"/>
        <v>0</v>
      </c>
      <c r="MA193" s="48">
        <f t="shared" si="799"/>
        <v>0</v>
      </c>
      <c r="MB193" s="48">
        <f t="shared" si="799"/>
        <v>0</v>
      </c>
      <c r="MC193" s="48">
        <f t="shared" si="799"/>
        <v>0</v>
      </c>
      <c r="MD193" s="48">
        <f t="shared" si="799"/>
        <v>0</v>
      </c>
      <c r="ME193" s="48">
        <f t="shared" si="799"/>
        <v>0</v>
      </c>
      <c r="MF193" s="48">
        <f t="shared" si="799"/>
        <v>0</v>
      </c>
      <c r="MG193" s="48">
        <f t="shared" si="799"/>
        <v>0</v>
      </c>
      <c r="MH193" s="48">
        <f t="shared" si="799"/>
        <v>0</v>
      </c>
      <c r="MI193" s="48">
        <f t="shared" si="799"/>
        <v>0</v>
      </c>
      <c r="MJ193" s="48">
        <f t="shared" si="799"/>
        <v>0</v>
      </c>
      <c r="MK193" s="48">
        <f t="shared" si="800"/>
        <v>0</v>
      </c>
      <c r="ML193" s="48">
        <f t="shared" si="800"/>
        <v>0</v>
      </c>
      <c r="MM193" s="48">
        <f t="shared" si="800"/>
        <v>0</v>
      </c>
      <c r="MN193" s="48">
        <f t="shared" si="800"/>
        <v>0</v>
      </c>
      <c r="MO193" s="48">
        <f t="shared" si="800"/>
        <v>0</v>
      </c>
      <c r="MP193" s="48">
        <f t="shared" si="800"/>
        <v>0</v>
      </c>
      <c r="MQ193" s="48">
        <f t="shared" si="800"/>
        <v>0</v>
      </c>
      <c r="MR193" s="48">
        <f t="shared" si="800"/>
        <v>0</v>
      </c>
      <c r="MS193" s="48">
        <f t="shared" si="800"/>
        <v>0</v>
      </c>
      <c r="MT193" s="48">
        <f t="shared" si="800"/>
        <v>0</v>
      </c>
      <c r="MU193" s="48">
        <f t="shared" si="801"/>
        <v>0</v>
      </c>
      <c r="MV193" s="48">
        <f t="shared" si="801"/>
        <v>0</v>
      </c>
      <c r="MW193" s="48">
        <f t="shared" si="801"/>
        <v>0</v>
      </c>
      <c r="MX193" s="48">
        <f t="shared" si="801"/>
        <v>0</v>
      </c>
      <c r="MY193" s="48">
        <f t="shared" si="801"/>
        <v>0</v>
      </c>
      <c r="MZ193" s="48">
        <f t="shared" si="801"/>
        <v>0</v>
      </c>
      <c r="NA193" s="48">
        <f t="shared" si="801"/>
        <v>0</v>
      </c>
      <c r="NB193" s="48">
        <f t="shared" si="801"/>
        <v>0</v>
      </c>
      <c r="NC193" s="48">
        <f t="shared" si="801"/>
        <v>0</v>
      </c>
      <c r="ND193" s="48">
        <f t="shared" si="801"/>
        <v>0</v>
      </c>
      <c r="NE193" s="48">
        <f t="shared" si="802"/>
        <v>0</v>
      </c>
      <c r="NF193" s="48">
        <f t="shared" si="802"/>
        <v>0</v>
      </c>
      <c r="NG193" s="48">
        <f t="shared" si="802"/>
        <v>0</v>
      </c>
      <c r="NH193" s="48">
        <f t="shared" si="802"/>
        <v>0</v>
      </c>
      <c r="NI193" s="48">
        <f t="shared" si="802"/>
        <v>0</v>
      </c>
      <c r="NJ193" s="48">
        <f t="shared" si="802"/>
        <v>0</v>
      </c>
      <c r="NK193" s="48">
        <f t="shared" si="802"/>
        <v>0</v>
      </c>
      <c r="NL193" s="48">
        <f t="shared" si="802"/>
        <v>0</v>
      </c>
      <c r="NM193" s="48">
        <f t="shared" si="802"/>
        <v>0</v>
      </c>
      <c r="NN193" s="48">
        <f t="shared" si="802"/>
        <v>0</v>
      </c>
      <c r="NO193" s="48">
        <f t="shared" si="803"/>
        <v>0</v>
      </c>
      <c r="NP193" s="48">
        <f t="shared" si="803"/>
        <v>0</v>
      </c>
      <c r="NQ193" s="48">
        <f t="shared" si="803"/>
        <v>0</v>
      </c>
      <c r="NR193" s="48">
        <f t="shared" si="803"/>
        <v>0</v>
      </c>
      <c r="NS193" s="48">
        <f t="shared" si="803"/>
        <v>0</v>
      </c>
      <c r="NT193" s="48">
        <f t="shared" si="803"/>
        <v>0</v>
      </c>
      <c r="NU193" s="48">
        <f t="shared" si="803"/>
        <v>0</v>
      </c>
      <c r="NV193" s="48">
        <f t="shared" si="803"/>
        <v>0</v>
      </c>
      <c r="NW193" s="48">
        <f t="shared" si="803"/>
        <v>0</v>
      </c>
      <c r="NX193" s="48">
        <f t="shared" si="803"/>
        <v>0</v>
      </c>
      <c r="NY193" s="48">
        <f t="shared" si="804"/>
        <v>0</v>
      </c>
      <c r="NZ193" s="48">
        <f t="shared" si="804"/>
        <v>0</v>
      </c>
      <c r="OA193" s="48">
        <f t="shared" si="804"/>
        <v>0</v>
      </c>
      <c r="OB193" s="48">
        <f t="shared" si="804"/>
        <v>0</v>
      </c>
      <c r="OC193" s="48">
        <f t="shared" si="804"/>
        <v>0</v>
      </c>
      <c r="OD193" s="48">
        <f t="shared" si="804"/>
        <v>0</v>
      </c>
      <c r="OE193" s="48">
        <f t="shared" si="804"/>
        <v>0</v>
      </c>
      <c r="OF193" s="48">
        <f t="shared" si="804"/>
        <v>0</v>
      </c>
      <c r="OG193" s="48">
        <f t="shared" si="804"/>
        <v>0</v>
      </c>
      <c r="OH193" s="48">
        <f t="shared" si="804"/>
        <v>0</v>
      </c>
      <c r="OI193" s="48">
        <f t="shared" si="805"/>
        <v>0</v>
      </c>
      <c r="OJ193" s="48">
        <f t="shared" si="805"/>
        <v>0</v>
      </c>
      <c r="OK193" s="48">
        <f t="shared" si="805"/>
        <v>0</v>
      </c>
      <c r="OL193" s="48">
        <f t="shared" si="805"/>
        <v>0</v>
      </c>
      <c r="OM193" s="48">
        <f t="shared" si="805"/>
        <v>0</v>
      </c>
      <c r="ON193" s="48">
        <f t="shared" si="805"/>
        <v>0</v>
      </c>
      <c r="OO193" s="48">
        <f t="shared" si="805"/>
        <v>0</v>
      </c>
      <c r="OP193" s="48">
        <f t="shared" si="805"/>
        <v>0</v>
      </c>
      <c r="OQ193" s="48">
        <f t="shared" si="805"/>
        <v>0</v>
      </c>
      <c r="OR193" s="48">
        <f t="shared" si="805"/>
        <v>0</v>
      </c>
      <c r="OS193" s="48">
        <f t="shared" si="806"/>
        <v>0</v>
      </c>
      <c r="OT193" s="48">
        <f t="shared" si="806"/>
        <v>0</v>
      </c>
      <c r="OU193" s="48">
        <f t="shared" si="806"/>
        <v>0</v>
      </c>
      <c r="OV193" s="48">
        <f t="shared" si="806"/>
        <v>0</v>
      </c>
      <c r="OW193" s="48">
        <f t="shared" si="806"/>
        <v>0</v>
      </c>
      <c r="OX193" s="48">
        <f t="shared" si="806"/>
        <v>0</v>
      </c>
      <c r="OY193" s="48">
        <f t="shared" si="806"/>
        <v>0</v>
      </c>
      <c r="OZ193" s="48">
        <f t="shared" si="806"/>
        <v>0</v>
      </c>
      <c r="PA193" s="48">
        <f t="shared" si="806"/>
        <v>0</v>
      </c>
      <c r="PB193" s="48">
        <f t="shared" si="806"/>
        <v>0</v>
      </c>
      <c r="PC193" s="48">
        <f t="shared" si="807"/>
        <v>4.4751983576649488E-5</v>
      </c>
      <c r="PD193" s="48">
        <f t="shared" si="807"/>
        <v>1.1151658490373781E-4</v>
      </c>
      <c r="PE193" s="48">
        <f t="shared" si="807"/>
        <v>2.5595687974807398E-4</v>
      </c>
      <c r="PF193" s="48">
        <f t="shared" si="807"/>
        <v>5.8604981628922268E-4</v>
      </c>
      <c r="PG193" s="48">
        <f t="shared" si="807"/>
        <v>1.3658629589843377E-3</v>
      </c>
      <c r="PH193" s="48">
        <f t="shared" si="807"/>
        <v>3.2093238342923826E-3</v>
      </c>
      <c r="PI193" s="48">
        <f t="shared" si="807"/>
        <v>7.8504339864859992E-3</v>
      </c>
      <c r="PJ193" s="48">
        <f t="shared" si="807"/>
        <v>1.2976985830460603E-2</v>
      </c>
      <c r="PK193" s="48">
        <f t="shared" si="807"/>
        <v>6.7154609757989992E-3</v>
      </c>
      <c r="PL193" s="48">
        <f t="shared" si="807"/>
        <v>0</v>
      </c>
      <c r="PM193" s="48">
        <f t="shared" si="807"/>
        <v>0</v>
      </c>
      <c r="PN193" s="48">
        <f t="shared" si="807"/>
        <v>0</v>
      </c>
    </row>
    <row r="194" spans="1:430" x14ac:dyDescent="0.3">
      <c r="A194" s="67">
        <f>A193+Escenario1!$D$15</f>
        <v>340</v>
      </c>
      <c r="B194" s="20">
        <f>IF(HX71&lt;0,0,Escenario1!HX71)</f>
        <v>0</v>
      </c>
      <c r="C194" s="20">
        <f t="shared" si="814"/>
        <v>0</v>
      </c>
      <c r="D194" s="20">
        <f t="shared" si="808"/>
        <v>0</v>
      </c>
      <c r="E194" s="20">
        <f>ROUND(IF($A194=0,0,$D194+E193-IF($A193=0,0,L193*($A194-$A193)*0.06)),4)</f>
        <v>0</v>
      </c>
      <c r="F194" s="11" cm="1">
        <f t="array" ref="F194">INDEX($A$71:$A$75,MATCH(E194,$B$71:$B$75,1))+(E194-INDEX($B$71:$B$75,MATCH(E194,$B$71:$B$75,1)))*(INDEX($A$71:$A$75,MATCH(E194,$B$71:$B$75,1)+IF(E194&gt;MAX($B$71:$B$75),0,1))-INDEX($A$71:$A$75,MATCH(E194,$B$71:$B$75,1)+IF(E194&gt;MAX($B$71:$B$75),1,0)))/(INDEX($B$71:$B$75,MATCH(E194,$B$71:$B$75,1)+IF(E194&gt;MAX($B$71:$B$75),0,1))-INDEX($B$71:$B$75,MATCH(E194,$B$71:$B$75,1)+IF(E194&gt;MAX($B$71:$B$75),-1,0)))</f>
        <v>0</v>
      </c>
      <c r="G194" s="59">
        <f t="shared" si="809"/>
        <v>0</v>
      </c>
      <c r="H194" s="59">
        <f t="shared" si="810"/>
        <v>0</v>
      </c>
      <c r="I194" s="59">
        <f t="shared" si="811"/>
        <v>0</v>
      </c>
      <c r="J194" s="20">
        <f t="shared" si="812"/>
        <v>0</v>
      </c>
      <c r="K194" s="20">
        <f>IF(OR($H$79&lt;=0,F194-$H$79&lt;=0),0,2/3*(0.602+0.0832*(F194-$H$79)/$H$79)*$I$79*SQRT(2*9.81)*(F194-$H$79+0.0012)^(3/2))*1000</f>
        <v>0</v>
      </c>
      <c r="L194" s="20">
        <f>IF((G194+H194+I194+K194)*($A195-$A194)*0.06&gt;E194,E194/($A195-$A194)/0.06,G194+H194+I194+K194)</f>
        <v>0</v>
      </c>
      <c r="M194" s="20">
        <f>IF(COUNT($A$126:$A194)&lt;MATCH($E$84,L$126:L$585,0),"",ROUND(L194,2))</f>
        <v>0</v>
      </c>
      <c r="N194" s="20">
        <f>IF($A194=0,0,$D194+N193-IF($A193=0,0,R193*($A194-$A193)*0.06))</f>
        <v>94.428851432599387</v>
      </c>
      <c r="O194" s="11" cm="1">
        <f t="array" ref="O194">INDEX($A$71:$A$75,MATCH(N194,$B$71:$B$75,1))+(N194-INDEX($B$71:$B$75,MATCH(N194,$B$71:$B$75,1)))*(INDEX($A$71:$A$75,MATCH(N194,$B$71:$B$75,1)+1)-INDEX($A$71:$A$75,MATCH(N194,$B$71:$B$75,1)))/(INDEX($B$71:$B$75,MATCH(N194,$B$71:$B$75,1)+1)-INDEX($B$71:$B$75,MATCH(N194,$B$71:$B$75,1)))</f>
        <v>0.94428851432599392</v>
      </c>
      <c r="P194" s="20" cm="1">
        <f t="array" ref="P194">INDEX(Curva_vortex[Caudal (L/s)],MATCH(O194,Curva_vortex[Altura lamina de agua H (m)],1))+(O194-INDEX(Curva_vortex[Altura lamina de agua H (m)],MATCH(O194,Curva_vortex[Altura lamina de agua H (m)],1)))*(INDEX(Curva_vortex[Caudal (L/s)],MATCH(O194,Curva_vortex[Altura lamina de agua H (m)],1)+IF(O194&gt;MAX(Curva_vortex[Altura lamina de agua H (m)]),0,1))-INDEX(Curva_vortex[Caudal (L/s)],MATCH(O194,Curva_vortex[Altura lamina de agua H (m)],1)+IF(O194&gt;MAX(Curva_vortex[Altura lamina de agua H (m)]),-1,0)))/(INDEX(Curva_vortex[Altura lamina de agua H (m)],MATCH(O194,Curva_vortex[Altura lamina de agua H (m)],1)+IF(O194&gt;MAX(Curva_vortex[Altura lamina de agua H (m)]),0,1))-INDEX(Curva_vortex[Altura lamina de agua H (m)],MATCH(O194,Curva_vortex[Altura lamina de agua H (m)],1)+IF(O194&gt;MAX(Curva_vortex[Altura lamina de agua H (m)]),-1,0)))</f>
        <v>9.4428851432599394</v>
      </c>
      <c r="Q194" s="20">
        <f t="shared" si="813"/>
        <v>0</v>
      </c>
      <c r="R194" s="20" cm="1">
        <f t="array" ref="R194">INDEX(Curva_vortex[Caudal (L/s)],MATCH(O194,Curva_vortex[Altura lamina de agua H (m)],1))+(O194-INDEX(Curva_vortex[Altura lamina de agua H (m)],MATCH(O194,Curva_vortex[Altura lamina de agua H (m)],1)))*(INDEX(Curva_vortex[Caudal (L/s)],MATCH(O194,Curva_vortex[Altura lamina de agua H (m)],1)+IF(O194&gt;MAX(Curva_vortex[Altura lamina de agua H (m)]),0,1))-INDEX(Curva_vortex[Caudal (L/s)],MATCH(O194,Curva_vortex[Altura lamina de agua H (m)],1)+IF(O194&gt;MAX(Curva_vortex[Altura lamina de agua H (m)]),-1,0)))/(INDEX(Curva_vortex[Altura lamina de agua H (m)],MATCH(O194,Curva_vortex[Altura lamina de agua H (m)],1)+IF(O194&gt;MAX(Curva_vortex[Altura lamina de agua H (m)]),0,1))-INDEX(Curva_vortex[Altura lamina de agua H (m)],MATCH(O194,Curva_vortex[Altura lamina de agua H (m)],1)+IF(O194&gt;MAX(Curva_vortex[Altura lamina de agua H (m)]),-1,0)))+Q194</f>
        <v>9.4428851432599394</v>
      </c>
      <c r="S194" s="20">
        <f>IF(COUNT($A$126:$A194)&lt;MATCH($E$117,R$126:R$585,0),"",ROUND(R194,2))</f>
        <v>9.44</v>
      </c>
      <c r="W194" s="46">
        <v>191</v>
      </c>
      <c r="X194" s="49">
        <f t="shared" si="564"/>
        <v>955</v>
      </c>
      <c r="Y194" s="52" t="str">
        <f t="shared" si="686"/>
        <v/>
      </c>
      <c r="Z194" s="63">
        <f t="shared" si="687"/>
        <v>0</v>
      </c>
      <c r="AA194" s="50">
        <f t="shared" si="730"/>
        <v>0</v>
      </c>
      <c r="AB194" s="50">
        <v>0</v>
      </c>
      <c r="AC194" s="62">
        <f t="shared" si="691"/>
        <v>211.7758949671387</v>
      </c>
      <c r="AD194" s="53"/>
      <c r="AE194" s="46">
        <v>192</v>
      </c>
      <c r="AF194" s="51">
        <f t="shared" si="688"/>
        <v>0</v>
      </c>
      <c r="AG194" s="51">
        <f t="shared" si="770"/>
        <v>0</v>
      </c>
      <c r="AH194" s="51">
        <f t="shared" si="770"/>
        <v>0</v>
      </c>
      <c r="AI194" s="51">
        <f t="shared" si="770"/>
        <v>0</v>
      </c>
      <c r="AJ194" s="51">
        <f t="shared" si="770"/>
        <v>0</v>
      </c>
      <c r="AK194" s="51">
        <f t="shared" si="770"/>
        <v>0</v>
      </c>
      <c r="AL194" s="51">
        <f t="shared" si="770"/>
        <v>0</v>
      </c>
      <c r="AM194" s="51">
        <f t="shared" si="770"/>
        <v>0</v>
      </c>
      <c r="AN194" s="51">
        <f t="shared" si="770"/>
        <v>0</v>
      </c>
      <c r="AO194" s="51">
        <f t="shared" si="770"/>
        <v>0</v>
      </c>
      <c r="AP194" s="51">
        <f t="shared" si="770"/>
        <v>0</v>
      </c>
      <c r="AQ194" s="51">
        <f t="shared" si="771"/>
        <v>0</v>
      </c>
      <c r="AR194" s="51">
        <f t="shared" si="771"/>
        <v>0</v>
      </c>
      <c r="AS194" s="51">
        <f t="shared" si="771"/>
        <v>0</v>
      </c>
      <c r="AT194" s="51">
        <f t="shared" si="771"/>
        <v>0</v>
      </c>
      <c r="AU194" s="51">
        <f t="shared" si="771"/>
        <v>0</v>
      </c>
      <c r="AV194" s="51">
        <f t="shared" si="771"/>
        <v>0</v>
      </c>
      <c r="AW194" s="51">
        <f t="shared" si="771"/>
        <v>0</v>
      </c>
      <c r="AX194" s="51">
        <f t="shared" si="771"/>
        <v>0</v>
      </c>
      <c r="AY194" s="51">
        <f t="shared" si="771"/>
        <v>0</v>
      </c>
      <c r="AZ194" s="51">
        <f t="shared" si="771"/>
        <v>0</v>
      </c>
      <c r="BA194" s="51">
        <f t="shared" si="772"/>
        <v>0</v>
      </c>
      <c r="BB194" s="51">
        <f t="shared" si="772"/>
        <v>0</v>
      </c>
      <c r="BC194" s="51">
        <f t="shared" si="772"/>
        <v>0</v>
      </c>
      <c r="BD194" s="51">
        <f t="shared" si="772"/>
        <v>0</v>
      </c>
      <c r="BE194" s="51">
        <f t="shared" si="772"/>
        <v>0</v>
      </c>
      <c r="BF194" s="51">
        <f t="shared" si="772"/>
        <v>0</v>
      </c>
      <c r="BG194" s="51">
        <f t="shared" si="772"/>
        <v>0</v>
      </c>
      <c r="BH194" s="51">
        <f t="shared" si="772"/>
        <v>0</v>
      </c>
      <c r="BI194" s="51">
        <f t="shared" si="772"/>
        <v>0</v>
      </c>
      <c r="BJ194" s="51">
        <f t="shared" si="772"/>
        <v>0</v>
      </c>
      <c r="BK194" s="51">
        <f t="shared" si="773"/>
        <v>0</v>
      </c>
      <c r="BL194" s="51">
        <f t="shared" si="773"/>
        <v>0</v>
      </c>
      <c r="BM194" s="51">
        <f t="shared" si="773"/>
        <v>0</v>
      </c>
      <c r="BN194" s="51">
        <f t="shared" si="773"/>
        <v>0</v>
      </c>
      <c r="BO194" s="51">
        <f t="shared" si="773"/>
        <v>0</v>
      </c>
      <c r="BP194" s="51">
        <f t="shared" si="773"/>
        <v>0</v>
      </c>
      <c r="BQ194" s="51">
        <f t="shared" si="773"/>
        <v>0</v>
      </c>
      <c r="BR194" s="51">
        <f t="shared" si="773"/>
        <v>0</v>
      </c>
      <c r="BS194" s="51">
        <f t="shared" si="773"/>
        <v>0</v>
      </c>
      <c r="BT194" s="51">
        <f t="shared" si="773"/>
        <v>0</v>
      </c>
      <c r="BU194" s="51">
        <f t="shared" si="774"/>
        <v>0</v>
      </c>
      <c r="BV194" s="51">
        <f t="shared" si="774"/>
        <v>0</v>
      </c>
      <c r="BW194" s="51">
        <f t="shared" si="774"/>
        <v>0</v>
      </c>
      <c r="BX194" s="51">
        <f t="shared" si="774"/>
        <v>0</v>
      </c>
      <c r="BY194" s="51">
        <f t="shared" si="774"/>
        <v>0</v>
      </c>
      <c r="BZ194" s="51">
        <f t="shared" si="774"/>
        <v>0</v>
      </c>
      <c r="CA194" s="51">
        <f t="shared" si="774"/>
        <v>0</v>
      </c>
      <c r="CB194" s="51">
        <f t="shared" si="774"/>
        <v>0</v>
      </c>
      <c r="CC194" s="51">
        <f t="shared" si="774"/>
        <v>0</v>
      </c>
      <c r="CD194" s="51">
        <f t="shared" si="774"/>
        <v>0</v>
      </c>
      <c r="CE194" s="51">
        <f t="shared" si="775"/>
        <v>0</v>
      </c>
      <c r="CF194" s="51">
        <f t="shared" si="775"/>
        <v>0</v>
      </c>
      <c r="CG194" s="51">
        <f t="shared" si="775"/>
        <v>0</v>
      </c>
      <c r="CH194" s="51">
        <f t="shared" si="775"/>
        <v>0</v>
      </c>
      <c r="CI194" s="51">
        <f t="shared" si="775"/>
        <v>0</v>
      </c>
      <c r="CJ194" s="51">
        <f t="shared" si="775"/>
        <v>0</v>
      </c>
      <c r="CK194" s="51">
        <f t="shared" si="775"/>
        <v>0</v>
      </c>
      <c r="CL194" s="51">
        <f t="shared" si="775"/>
        <v>0</v>
      </c>
      <c r="CM194" s="51">
        <f t="shared" si="775"/>
        <v>0</v>
      </c>
      <c r="CN194" s="51">
        <f t="shared" si="775"/>
        <v>0</v>
      </c>
      <c r="CO194" s="51">
        <f t="shared" si="776"/>
        <v>0</v>
      </c>
      <c r="CP194" s="51">
        <f t="shared" si="776"/>
        <v>0</v>
      </c>
      <c r="CQ194" s="51">
        <f t="shared" si="776"/>
        <v>0</v>
      </c>
      <c r="CR194" s="51">
        <f t="shared" si="776"/>
        <v>0</v>
      </c>
      <c r="CS194" s="51">
        <f t="shared" si="776"/>
        <v>0</v>
      </c>
      <c r="CT194" s="51">
        <f t="shared" si="776"/>
        <v>0</v>
      </c>
      <c r="CU194" s="51">
        <f t="shared" si="776"/>
        <v>0</v>
      </c>
      <c r="CV194" s="51">
        <f t="shared" si="776"/>
        <v>0</v>
      </c>
      <c r="CW194" s="51">
        <f t="shared" si="776"/>
        <v>0</v>
      </c>
      <c r="CX194" s="51">
        <f t="shared" si="776"/>
        <v>0</v>
      </c>
      <c r="CY194" s="51">
        <f t="shared" si="777"/>
        <v>0</v>
      </c>
      <c r="CZ194" s="51">
        <f t="shared" si="777"/>
        <v>0</v>
      </c>
      <c r="DA194" s="51">
        <f t="shared" si="777"/>
        <v>0</v>
      </c>
      <c r="DB194" s="51">
        <f t="shared" si="777"/>
        <v>0</v>
      </c>
      <c r="DC194" s="51">
        <f t="shared" si="777"/>
        <v>0</v>
      </c>
      <c r="DD194" s="51">
        <f t="shared" si="777"/>
        <v>0</v>
      </c>
      <c r="DE194" s="51">
        <f t="shared" si="777"/>
        <v>0</v>
      </c>
      <c r="DF194" s="51">
        <f t="shared" si="777"/>
        <v>0</v>
      </c>
      <c r="DG194" s="51">
        <f t="shared" si="777"/>
        <v>0</v>
      </c>
      <c r="DH194" s="51">
        <f t="shared" si="777"/>
        <v>0</v>
      </c>
      <c r="DI194" s="51">
        <f t="shared" si="778"/>
        <v>0</v>
      </c>
      <c r="DJ194" s="51">
        <f t="shared" si="778"/>
        <v>0</v>
      </c>
      <c r="DK194" s="51">
        <f t="shared" si="778"/>
        <v>0</v>
      </c>
      <c r="DL194" s="51">
        <f t="shared" si="778"/>
        <v>0</v>
      </c>
      <c r="DM194" s="51">
        <f t="shared" si="778"/>
        <v>0</v>
      </c>
      <c r="DN194" s="51">
        <f t="shared" si="778"/>
        <v>0</v>
      </c>
      <c r="DO194" s="51">
        <f t="shared" si="778"/>
        <v>0</v>
      </c>
      <c r="DP194" s="51">
        <f t="shared" si="778"/>
        <v>0</v>
      </c>
      <c r="DQ194" s="51">
        <f t="shared" si="778"/>
        <v>0</v>
      </c>
      <c r="DR194" s="51">
        <f t="shared" si="778"/>
        <v>0</v>
      </c>
      <c r="DS194" s="51">
        <f t="shared" si="779"/>
        <v>0</v>
      </c>
      <c r="DT194" s="51">
        <f t="shared" si="779"/>
        <v>0</v>
      </c>
      <c r="DU194" s="51">
        <f t="shared" si="779"/>
        <v>0</v>
      </c>
      <c r="DV194" s="51">
        <f t="shared" si="779"/>
        <v>0</v>
      </c>
      <c r="DW194" s="51">
        <f t="shared" si="779"/>
        <v>0</v>
      </c>
      <c r="DX194" s="51">
        <f t="shared" si="779"/>
        <v>0</v>
      </c>
      <c r="DY194" s="51">
        <f t="shared" si="779"/>
        <v>0</v>
      </c>
      <c r="DZ194" s="51">
        <f t="shared" si="779"/>
        <v>0</v>
      </c>
      <c r="EA194" s="51">
        <f t="shared" si="779"/>
        <v>0</v>
      </c>
      <c r="EB194" s="51">
        <f t="shared" si="779"/>
        <v>0</v>
      </c>
      <c r="EC194" s="51">
        <f t="shared" si="780"/>
        <v>0</v>
      </c>
      <c r="ED194" s="51">
        <f t="shared" si="780"/>
        <v>0</v>
      </c>
      <c r="EE194" s="51">
        <f t="shared" si="780"/>
        <v>0</v>
      </c>
      <c r="EF194" s="51">
        <f t="shared" si="780"/>
        <v>0</v>
      </c>
      <c r="EG194" s="51">
        <f t="shared" si="780"/>
        <v>0</v>
      </c>
      <c r="EH194" s="51">
        <f t="shared" si="780"/>
        <v>0</v>
      </c>
      <c r="EI194" s="51">
        <f t="shared" si="780"/>
        <v>0</v>
      </c>
      <c r="EJ194" s="51">
        <f t="shared" si="780"/>
        <v>0</v>
      </c>
      <c r="EK194" s="51">
        <f t="shared" si="780"/>
        <v>0</v>
      </c>
      <c r="EL194" s="51">
        <f t="shared" si="780"/>
        <v>0</v>
      </c>
      <c r="EM194" s="51">
        <f t="shared" si="781"/>
        <v>0</v>
      </c>
      <c r="EN194" s="51">
        <f t="shared" si="781"/>
        <v>0</v>
      </c>
      <c r="EO194" s="51">
        <f t="shared" si="781"/>
        <v>0</v>
      </c>
      <c r="EP194" s="51">
        <f t="shared" si="781"/>
        <v>0</v>
      </c>
      <c r="EQ194" s="51">
        <f t="shared" si="781"/>
        <v>0</v>
      </c>
      <c r="ER194" s="51">
        <f t="shared" si="781"/>
        <v>0</v>
      </c>
      <c r="ES194" s="51">
        <f t="shared" si="781"/>
        <v>0</v>
      </c>
      <c r="ET194" s="51">
        <f t="shared" si="781"/>
        <v>0</v>
      </c>
      <c r="EU194" s="51">
        <f t="shared" si="781"/>
        <v>0</v>
      </c>
      <c r="EV194" s="51">
        <f t="shared" si="781"/>
        <v>0</v>
      </c>
      <c r="EW194" s="51">
        <f t="shared" si="782"/>
        <v>0</v>
      </c>
      <c r="EX194" s="51">
        <f t="shared" si="782"/>
        <v>0</v>
      </c>
      <c r="EY194" s="51">
        <f t="shared" si="782"/>
        <v>0</v>
      </c>
      <c r="EZ194" s="51">
        <f t="shared" si="782"/>
        <v>0</v>
      </c>
      <c r="FA194" s="51">
        <f t="shared" si="782"/>
        <v>0</v>
      </c>
      <c r="FB194" s="51">
        <f t="shared" si="782"/>
        <v>0</v>
      </c>
      <c r="FC194" s="51">
        <f t="shared" si="782"/>
        <v>0</v>
      </c>
      <c r="FD194" s="51">
        <f t="shared" si="782"/>
        <v>0</v>
      </c>
      <c r="FE194" s="51">
        <f t="shared" si="782"/>
        <v>0</v>
      </c>
      <c r="FF194" s="51">
        <f t="shared" si="782"/>
        <v>0</v>
      </c>
      <c r="FG194" s="51">
        <f t="shared" si="783"/>
        <v>0</v>
      </c>
      <c r="FH194" s="51">
        <f t="shared" si="783"/>
        <v>0</v>
      </c>
      <c r="FI194" s="51">
        <f t="shared" si="783"/>
        <v>0</v>
      </c>
      <c r="FJ194" s="51">
        <f t="shared" si="783"/>
        <v>0</v>
      </c>
      <c r="FK194" s="51">
        <f t="shared" si="783"/>
        <v>0</v>
      </c>
      <c r="FL194" s="51">
        <f t="shared" si="783"/>
        <v>0</v>
      </c>
      <c r="FM194" s="51">
        <f t="shared" si="783"/>
        <v>0</v>
      </c>
      <c r="FN194" s="51">
        <f t="shared" si="783"/>
        <v>0</v>
      </c>
      <c r="FO194" s="51">
        <f t="shared" si="783"/>
        <v>0</v>
      </c>
      <c r="FP194" s="51">
        <f t="shared" si="783"/>
        <v>0</v>
      </c>
      <c r="FQ194" s="51">
        <f t="shared" si="784"/>
        <v>0</v>
      </c>
      <c r="FR194" s="51">
        <f t="shared" si="784"/>
        <v>0</v>
      </c>
      <c r="FS194" s="51">
        <f t="shared" si="784"/>
        <v>0</v>
      </c>
      <c r="FT194" s="51">
        <f t="shared" si="784"/>
        <v>0</v>
      </c>
      <c r="FU194" s="51">
        <f t="shared" si="784"/>
        <v>0</v>
      </c>
      <c r="FV194" s="51">
        <f t="shared" si="784"/>
        <v>0</v>
      </c>
      <c r="FW194" s="51">
        <f t="shared" si="784"/>
        <v>0</v>
      </c>
      <c r="FX194" s="51">
        <f t="shared" si="784"/>
        <v>0</v>
      </c>
      <c r="FY194" s="51">
        <f t="shared" si="784"/>
        <v>0</v>
      </c>
      <c r="FZ194" s="51">
        <f t="shared" si="784"/>
        <v>0</v>
      </c>
      <c r="GA194" s="51">
        <f t="shared" si="785"/>
        <v>0</v>
      </c>
      <c r="GB194" s="51">
        <f t="shared" si="785"/>
        <v>0</v>
      </c>
      <c r="GC194" s="51">
        <f t="shared" si="785"/>
        <v>0</v>
      </c>
      <c r="GD194" s="51">
        <f t="shared" si="785"/>
        <v>0</v>
      </c>
      <c r="GE194" s="51">
        <f t="shared" si="785"/>
        <v>0</v>
      </c>
      <c r="GF194" s="51">
        <f t="shared" si="785"/>
        <v>0</v>
      </c>
      <c r="GG194" s="51">
        <f t="shared" si="785"/>
        <v>0</v>
      </c>
      <c r="GH194" s="51">
        <f t="shared" si="785"/>
        <v>0</v>
      </c>
      <c r="GI194" s="51">
        <f t="shared" si="785"/>
        <v>0</v>
      </c>
      <c r="GJ194" s="51">
        <f t="shared" si="785"/>
        <v>0</v>
      </c>
      <c r="GK194" s="51">
        <f t="shared" si="786"/>
        <v>0</v>
      </c>
      <c r="GL194" s="51">
        <f t="shared" si="786"/>
        <v>0</v>
      </c>
      <c r="GM194" s="51">
        <f t="shared" si="786"/>
        <v>0</v>
      </c>
      <c r="GN194" s="51">
        <f t="shared" si="786"/>
        <v>0</v>
      </c>
      <c r="GO194" s="51">
        <f t="shared" si="786"/>
        <v>0</v>
      </c>
      <c r="GP194" s="51">
        <f t="shared" si="786"/>
        <v>0</v>
      </c>
      <c r="GQ194" s="51">
        <f t="shared" si="786"/>
        <v>0</v>
      </c>
      <c r="GR194" s="51">
        <f t="shared" si="786"/>
        <v>0</v>
      </c>
      <c r="GS194" s="51">
        <f t="shared" si="786"/>
        <v>0</v>
      </c>
      <c r="GT194" s="51">
        <f t="shared" si="786"/>
        <v>0</v>
      </c>
      <c r="GU194" s="51">
        <f t="shared" si="787"/>
        <v>1.4372901692793086E-5</v>
      </c>
      <c r="GV194" s="51">
        <f t="shared" si="787"/>
        <v>2.7857067307628778E-5</v>
      </c>
      <c r="GW194" s="51">
        <f t="shared" si="787"/>
        <v>4.1075027703360157E-5</v>
      </c>
      <c r="GX194" s="51">
        <f t="shared" si="787"/>
        <v>5.9699549011322866E-5</v>
      </c>
      <c r="GY194" s="51">
        <f t="shared" si="787"/>
        <v>8.7540741517313391E-5</v>
      </c>
      <c r="GZ194" s="51">
        <f t="shared" si="787"/>
        <v>1.2837388479443857E-4</v>
      </c>
      <c r="HA194" s="51">
        <f t="shared" si="787"/>
        <v>1.8776725283595457E-4</v>
      </c>
      <c r="HB194" s="51">
        <f t="shared" si="787"/>
        <v>2.7490993918839258E-4</v>
      </c>
      <c r="HC194" s="51">
        <f t="shared" si="787"/>
        <v>4.0443968208431289E-4</v>
      </c>
      <c r="HD194" s="51">
        <f t="shared" si="787"/>
        <v>5.9827068957529241E-4</v>
      </c>
      <c r="HE194" s="51">
        <f t="shared" si="788"/>
        <v>8.8742146466493359E-4</v>
      </c>
      <c r="HF194" s="51">
        <f t="shared" si="788"/>
        <v>1.3138426304416823E-3</v>
      </c>
      <c r="HG194" s="51">
        <f t="shared" si="788"/>
        <v>1.9322447552118155E-3</v>
      </c>
      <c r="HH194" s="51">
        <f t="shared" si="788"/>
        <v>2.9578823769679957E-3</v>
      </c>
      <c r="HI194" s="51">
        <f t="shared" si="788"/>
        <v>4.3725776573519236E-3</v>
      </c>
      <c r="HJ194" s="51">
        <f t="shared" si="788"/>
        <v>5.6037913669719245E-3</v>
      </c>
      <c r="HK194" s="51">
        <f t="shared" si="788"/>
        <v>6.0067150249743864E-3</v>
      </c>
      <c r="HL194" s="51">
        <f t="shared" si="788"/>
        <v>5.0334268353983951E-3</v>
      </c>
      <c r="HM194" s="51">
        <f t="shared" si="788"/>
        <v>2.648818732339102E-3</v>
      </c>
      <c r="HN194" s="51">
        <f t="shared" si="788"/>
        <v>7.6072713075802073E-4</v>
      </c>
      <c r="HO194" s="51">
        <f t="shared" si="788"/>
        <v>0</v>
      </c>
      <c r="HP194" s="51">
        <f t="shared" si="788"/>
        <v>0</v>
      </c>
      <c r="HR194" s="46">
        <v>191</v>
      </c>
      <c r="HS194" s="49">
        <f t="shared" si="566"/>
        <v>955</v>
      </c>
      <c r="HT194" s="52" t="str">
        <f t="shared" si="567"/>
        <v/>
      </c>
      <c r="HU194" s="63">
        <f t="shared" si="568"/>
        <v>0</v>
      </c>
      <c r="HV194" s="50">
        <f t="shared" si="731"/>
        <v>0</v>
      </c>
      <c r="HW194" s="50" t="str">
        <f t="shared" si="689"/>
        <v>15:55</v>
      </c>
      <c r="HX194" s="50">
        <v>0</v>
      </c>
      <c r="HY194" s="62">
        <f>HY193+HX194*Escenario1!$D$15*0.06</f>
        <v>468.72665229745769</v>
      </c>
      <c r="HZ194" s="50">
        <f t="shared" si="569"/>
        <v>0</v>
      </c>
      <c r="IA194" s="64">
        <f>IA193+HZ194*Escenario1!$D$15*0.06</f>
        <v>258.16395932323189</v>
      </c>
      <c r="IB194" s="54"/>
      <c r="IC194" s="47">
        <v>192</v>
      </c>
      <c r="ID194" s="48">
        <f t="shared" si="690"/>
        <v>0</v>
      </c>
      <c r="IE194" s="48">
        <f t="shared" si="789"/>
        <v>0</v>
      </c>
      <c r="IF194" s="48">
        <f t="shared" si="789"/>
        <v>0</v>
      </c>
      <c r="IG194" s="48">
        <f t="shared" si="789"/>
        <v>0</v>
      </c>
      <c r="IH194" s="48">
        <f t="shared" si="789"/>
        <v>0</v>
      </c>
      <c r="II194" s="48">
        <f t="shared" si="789"/>
        <v>0</v>
      </c>
      <c r="IJ194" s="48">
        <f t="shared" si="789"/>
        <v>0</v>
      </c>
      <c r="IK194" s="48">
        <f t="shared" si="789"/>
        <v>0</v>
      </c>
      <c r="IL194" s="48">
        <f t="shared" si="789"/>
        <v>0</v>
      </c>
      <c r="IM194" s="48">
        <f t="shared" si="789"/>
        <v>0</v>
      </c>
      <c r="IN194" s="48">
        <f t="shared" si="789"/>
        <v>0</v>
      </c>
      <c r="IO194" s="48">
        <f t="shared" si="790"/>
        <v>0</v>
      </c>
      <c r="IP194" s="48">
        <f t="shared" si="790"/>
        <v>0</v>
      </c>
      <c r="IQ194" s="48">
        <f t="shared" si="790"/>
        <v>0</v>
      </c>
      <c r="IR194" s="48">
        <f t="shared" si="790"/>
        <v>0</v>
      </c>
      <c r="IS194" s="48">
        <f t="shared" si="790"/>
        <v>0</v>
      </c>
      <c r="IT194" s="48">
        <f t="shared" si="790"/>
        <v>0</v>
      </c>
      <c r="IU194" s="48">
        <f t="shared" si="790"/>
        <v>0</v>
      </c>
      <c r="IV194" s="48">
        <f t="shared" si="790"/>
        <v>0</v>
      </c>
      <c r="IW194" s="48">
        <f t="shared" si="790"/>
        <v>0</v>
      </c>
      <c r="IX194" s="48">
        <f t="shared" si="790"/>
        <v>0</v>
      </c>
      <c r="IY194" s="48">
        <f t="shared" si="791"/>
        <v>0</v>
      </c>
      <c r="IZ194" s="48">
        <f t="shared" si="791"/>
        <v>0</v>
      </c>
      <c r="JA194" s="48">
        <f t="shared" si="791"/>
        <v>0</v>
      </c>
      <c r="JB194" s="48">
        <f t="shared" si="791"/>
        <v>0</v>
      </c>
      <c r="JC194" s="48">
        <f t="shared" si="791"/>
        <v>0</v>
      </c>
      <c r="JD194" s="48">
        <f t="shared" si="791"/>
        <v>0</v>
      </c>
      <c r="JE194" s="48">
        <f t="shared" si="791"/>
        <v>0</v>
      </c>
      <c r="JF194" s="48">
        <f t="shared" si="791"/>
        <v>0</v>
      </c>
      <c r="JG194" s="48">
        <f t="shared" si="791"/>
        <v>0</v>
      </c>
      <c r="JH194" s="48">
        <f t="shared" si="791"/>
        <v>0</v>
      </c>
      <c r="JI194" s="48">
        <f t="shared" si="792"/>
        <v>0</v>
      </c>
      <c r="JJ194" s="48">
        <f t="shared" si="792"/>
        <v>0</v>
      </c>
      <c r="JK194" s="48">
        <f t="shared" si="792"/>
        <v>0</v>
      </c>
      <c r="JL194" s="48">
        <f t="shared" si="792"/>
        <v>0</v>
      </c>
      <c r="JM194" s="48">
        <f t="shared" si="792"/>
        <v>0</v>
      </c>
      <c r="JN194" s="48">
        <f t="shared" si="792"/>
        <v>0</v>
      </c>
      <c r="JO194" s="48">
        <f t="shared" si="792"/>
        <v>0</v>
      </c>
      <c r="JP194" s="48">
        <f t="shared" si="792"/>
        <v>0</v>
      </c>
      <c r="JQ194" s="48">
        <f t="shared" si="792"/>
        <v>0</v>
      </c>
      <c r="JR194" s="48">
        <f t="shared" si="792"/>
        <v>0</v>
      </c>
      <c r="JS194" s="48">
        <f t="shared" si="793"/>
        <v>0</v>
      </c>
      <c r="JT194" s="48">
        <f t="shared" si="793"/>
        <v>0</v>
      </c>
      <c r="JU194" s="48">
        <f t="shared" si="793"/>
        <v>0</v>
      </c>
      <c r="JV194" s="48">
        <f t="shared" si="793"/>
        <v>0</v>
      </c>
      <c r="JW194" s="48">
        <f t="shared" si="793"/>
        <v>0</v>
      </c>
      <c r="JX194" s="48">
        <f t="shared" si="793"/>
        <v>0</v>
      </c>
      <c r="JY194" s="48">
        <f t="shared" si="793"/>
        <v>0</v>
      </c>
      <c r="JZ194" s="48">
        <f t="shared" si="793"/>
        <v>0</v>
      </c>
      <c r="KA194" s="48">
        <f t="shared" si="793"/>
        <v>0</v>
      </c>
      <c r="KB194" s="48">
        <f t="shared" si="793"/>
        <v>0</v>
      </c>
      <c r="KC194" s="48">
        <f t="shared" si="794"/>
        <v>0</v>
      </c>
      <c r="KD194" s="48">
        <f t="shared" si="794"/>
        <v>0</v>
      </c>
      <c r="KE194" s="48">
        <f t="shared" si="794"/>
        <v>0</v>
      </c>
      <c r="KF194" s="48">
        <f t="shared" si="794"/>
        <v>0</v>
      </c>
      <c r="KG194" s="48">
        <f t="shared" si="794"/>
        <v>0</v>
      </c>
      <c r="KH194" s="48">
        <f t="shared" si="794"/>
        <v>0</v>
      </c>
      <c r="KI194" s="48">
        <f t="shared" si="794"/>
        <v>0</v>
      </c>
      <c r="KJ194" s="48">
        <f t="shared" si="794"/>
        <v>0</v>
      </c>
      <c r="KK194" s="48">
        <f t="shared" si="794"/>
        <v>0</v>
      </c>
      <c r="KL194" s="48">
        <f t="shared" si="794"/>
        <v>0</v>
      </c>
      <c r="KM194" s="48">
        <f t="shared" si="795"/>
        <v>0</v>
      </c>
      <c r="KN194" s="48">
        <f t="shared" si="795"/>
        <v>0</v>
      </c>
      <c r="KO194" s="48">
        <f t="shared" si="795"/>
        <v>0</v>
      </c>
      <c r="KP194" s="48">
        <f t="shared" si="795"/>
        <v>0</v>
      </c>
      <c r="KQ194" s="48">
        <f t="shared" si="795"/>
        <v>0</v>
      </c>
      <c r="KR194" s="48">
        <f t="shared" si="795"/>
        <v>0</v>
      </c>
      <c r="KS194" s="48">
        <f t="shared" si="795"/>
        <v>0</v>
      </c>
      <c r="KT194" s="48">
        <f t="shared" si="795"/>
        <v>0</v>
      </c>
      <c r="KU194" s="48">
        <f t="shared" si="795"/>
        <v>0</v>
      </c>
      <c r="KV194" s="48">
        <f t="shared" si="795"/>
        <v>0</v>
      </c>
      <c r="KW194" s="48">
        <f t="shared" si="796"/>
        <v>0</v>
      </c>
      <c r="KX194" s="48">
        <f t="shared" si="796"/>
        <v>0</v>
      </c>
      <c r="KY194" s="48">
        <f t="shared" si="796"/>
        <v>0</v>
      </c>
      <c r="KZ194" s="48">
        <f t="shared" si="796"/>
        <v>0</v>
      </c>
      <c r="LA194" s="48">
        <f t="shared" si="796"/>
        <v>0</v>
      </c>
      <c r="LB194" s="48">
        <f t="shared" si="796"/>
        <v>0</v>
      </c>
      <c r="LC194" s="48">
        <f t="shared" si="796"/>
        <v>0</v>
      </c>
      <c r="LD194" s="48">
        <f t="shared" si="796"/>
        <v>0</v>
      </c>
      <c r="LE194" s="48">
        <f t="shared" si="796"/>
        <v>0</v>
      </c>
      <c r="LF194" s="48">
        <f t="shared" si="796"/>
        <v>0</v>
      </c>
      <c r="LG194" s="48">
        <f t="shared" si="797"/>
        <v>0</v>
      </c>
      <c r="LH194" s="48">
        <f t="shared" si="797"/>
        <v>0</v>
      </c>
      <c r="LI194" s="48">
        <f t="shared" si="797"/>
        <v>0</v>
      </c>
      <c r="LJ194" s="48">
        <f t="shared" si="797"/>
        <v>0</v>
      </c>
      <c r="LK194" s="48">
        <f t="shared" si="797"/>
        <v>0</v>
      </c>
      <c r="LL194" s="48">
        <f t="shared" si="797"/>
        <v>0</v>
      </c>
      <c r="LM194" s="48">
        <f t="shared" si="797"/>
        <v>0</v>
      </c>
      <c r="LN194" s="48">
        <f t="shared" si="797"/>
        <v>0</v>
      </c>
      <c r="LO194" s="48">
        <f t="shared" si="797"/>
        <v>0</v>
      </c>
      <c r="LP194" s="48">
        <f t="shared" si="797"/>
        <v>0</v>
      </c>
      <c r="LQ194" s="48">
        <f t="shared" si="798"/>
        <v>0</v>
      </c>
      <c r="LR194" s="48">
        <f t="shared" si="798"/>
        <v>0</v>
      </c>
      <c r="LS194" s="48">
        <f t="shared" si="798"/>
        <v>0</v>
      </c>
      <c r="LT194" s="48">
        <f t="shared" si="798"/>
        <v>0</v>
      </c>
      <c r="LU194" s="48">
        <f t="shared" si="798"/>
        <v>0</v>
      </c>
      <c r="LV194" s="48">
        <f t="shared" si="798"/>
        <v>0</v>
      </c>
      <c r="LW194" s="48">
        <f t="shared" si="798"/>
        <v>0</v>
      </c>
      <c r="LX194" s="48">
        <f t="shared" si="798"/>
        <v>0</v>
      </c>
      <c r="LY194" s="48">
        <f t="shared" si="798"/>
        <v>0</v>
      </c>
      <c r="LZ194" s="48">
        <f t="shared" si="798"/>
        <v>0</v>
      </c>
      <c r="MA194" s="48">
        <f t="shared" si="799"/>
        <v>0</v>
      </c>
      <c r="MB194" s="48">
        <f t="shared" si="799"/>
        <v>0</v>
      </c>
      <c r="MC194" s="48">
        <f t="shared" si="799"/>
        <v>0</v>
      </c>
      <c r="MD194" s="48">
        <f t="shared" si="799"/>
        <v>0</v>
      </c>
      <c r="ME194" s="48">
        <f t="shared" si="799"/>
        <v>0</v>
      </c>
      <c r="MF194" s="48">
        <f t="shared" si="799"/>
        <v>0</v>
      </c>
      <c r="MG194" s="48">
        <f t="shared" si="799"/>
        <v>0</v>
      </c>
      <c r="MH194" s="48">
        <f t="shared" si="799"/>
        <v>0</v>
      </c>
      <c r="MI194" s="48">
        <f t="shared" si="799"/>
        <v>0</v>
      </c>
      <c r="MJ194" s="48">
        <f t="shared" si="799"/>
        <v>0</v>
      </c>
      <c r="MK194" s="48">
        <f t="shared" si="800"/>
        <v>0</v>
      </c>
      <c r="ML194" s="48">
        <f t="shared" si="800"/>
        <v>0</v>
      </c>
      <c r="MM194" s="48">
        <f t="shared" si="800"/>
        <v>0</v>
      </c>
      <c r="MN194" s="48">
        <f t="shared" si="800"/>
        <v>0</v>
      </c>
      <c r="MO194" s="48">
        <f t="shared" si="800"/>
        <v>0</v>
      </c>
      <c r="MP194" s="48">
        <f t="shared" si="800"/>
        <v>0</v>
      </c>
      <c r="MQ194" s="48">
        <f t="shared" si="800"/>
        <v>0</v>
      </c>
      <c r="MR194" s="48">
        <f t="shared" si="800"/>
        <v>0</v>
      </c>
      <c r="MS194" s="48">
        <f t="shared" si="800"/>
        <v>0</v>
      </c>
      <c r="MT194" s="48">
        <f t="shared" si="800"/>
        <v>0</v>
      </c>
      <c r="MU194" s="48">
        <f t="shared" si="801"/>
        <v>0</v>
      </c>
      <c r="MV194" s="48">
        <f t="shared" si="801"/>
        <v>0</v>
      </c>
      <c r="MW194" s="48">
        <f t="shared" si="801"/>
        <v>0</v>
      </c>
      <c r="MX194" s="48">
        <f t="shared" si="801"/>
        <v>0</v>
      </c>
      <c r="MY194" s="48">
        <f t="shared" si="801"/>
        <v>0</v>
      </c>
      <c r="MZ194" s="48">
        <f t="shared" si="801"/>
        <v>0</v>
      </c>
      <c r="NA194" s="48">
        <f t="shared" si="801"/>
        <v>0</v>
      </c>
      <c r="NB194" s="48">
        <f t="shared" si="801"/>
        <v>0</v>
      </c>
      <c r="NC194" s="48">
        <f t="shared" si="801"/>
        <v>0</v>
      </c>
      <c r="ND194" s="48">
        <f t="shared" si="801"/>
        <v>0</v>
      </c>
      <c r="NE194" s="48">
        <f t="shared" si="802"/>
        <v>0</v>
      </c>
      <c r="NF194" s="48">
        <f t="shared" si="802"/>
        <v>0</v>
      </c>
      <c r="NG194" s="48">
        <f t="shared" si="802"/>
        <v>0</v>
      </c>
      <c r="NH194" s="48">
        <f t="shared" si="802"/>
        <v>0</v>
      </c>
      <c r="NI194" s="48">
        <f t="shared" si="802"/>
        <v>0</v>
      </c>
      <c r="NJ194" s="48">
        <f t="shared" si="802"/>
        <v>0</v>
      </c>
      <c r="NK194" s="48">
        <f t="shared" si="802"/>
        <v>0</v>
      </c>
      <c r="NL194" s="48">
        <f t="shared" si="802"/>
        <v>0</v>
      </c>
      <c r="NM194" s="48">
        <f t="shared" si="802"/>
        <v>0</v>
      </c>
      <c r="NN194" s="48">
        <f t="shared" si="802"/>
        <v>0</v>
      </c>
      <c r="NO194" s="48">
        <f t="shared" si="803"/>
        <v>0</v>
      </c>
      <c r="NP194" s="48">
        <f t="shared" si="803"/>
        <v>0</v>
      </c>
      <c r="NQ194" s="48">
        <f t="shared" si="803"/>
        <v>0</v>
      </c>
      <c r="NR194" s="48">
        <f t="shared" si="803"/>
        <v>0</v>
      </c>
      <c r="NS194" s="48">
        <f t="shared" si="803"/>
        <v>0</v>
      </c>
      <c r="NT194" s="48">
        <f t="shared" si="803"/>
        <v>0</v>
      </c>
      <c r="NU194" s="48">
        <f t="shared" si="803"/>
        <v>0</v>
      </c>
      <c r="NV194" s="48">
        <f t="shared" si="803"/>
        <v>0</v>
      </c>
      <c r="NW194" s="48">
        <f t="shared" si="803"/>
        <v>0</v>
      </c>
      <c r="NX194" s="48">
        <f t="shared" si="803"/>
        <v>0</v>
      </c>
      <c r="NY194" s="48">
        <f t="shared" si="804"/>
        <v>0</v>
      </c>
      <c r="NZ194" s="48">
        <f t="shared" si="804"/>
        <v>0</v>
      </c>
      <c r="OA194" s="48">
        <f t="shared" si="804"/>
        <v>0</v>
      </c>
      <c r="OB194" s="48">
        <f t="shared" si="804"/>
        <v>0</v>
      </c>
      <c r="OC194" s="48">
        <f t="shared" si="804"/>
        <v>0</v>
      </c>
      <c r="OD194" s="48">
        <f t="shared" si="804"/>
        <v>0</v>
      </c>
      <c r="OE194" s="48">
        <f t="shared" si="804"/>
        <v>0</v>
      </c>
      <c r="OF194" s="48">
        <f t="shared" si="804"/>
        <v>0</v>
      </c>
      <c r="OG194" s="48">
        <f t="shared" si="804"/>
        <v>0</v>
      </c>
      <c r="OH194" s="48">
        <f t="shared" si="804"/>
        <v>0</v>
      </c>
      <c r="OI194" s="48">
        <f t="shared" si="805"/>
        <v>0</v>
      </c>
      <c r="OJ194" s="48">
        <f t="shared" si="805"/>
        <v>0</v>
      </c>
      <c r="OK194" s="48">
        <f t="shared" si="805"/>
        <v>0</v>
      </c>
      <c r="OL194" s="48">
        <f t="shared" si="805"/>
        <v>0</v>
      </c>
      <c r="OM194" s="48">
        <f t="shared" si="805"/>
        <v>0</v>
      </c>
      <c r="ON194" s="48">
        <f t="shared" si="805"/>
        <v>0</v>
      </c>
      <c r="OO194" s="48">
        <f t="shared" si="805"/>
        <v>0</v>
      </c>
      <c r="OP194" s="48">
        <f t="shared" si="805"/>
        <v>0</v>
      </c>
      <c r="OQ194" s="48">
        <f t="shared" si="805"/>
        <v>0</v>
      </c>
      <c r="OR194" s="48">
        <f t="shared" si="805"/>
        <v>0</v>
      </c>
      <c r="OS194" s="48">
        <f t="shared" si="806"/>
        <v>0</v>
      </c>
      <c r="OT194" s="48">
        <f t="shared" si="806"/>
        <v>0</v>
      </c>
      <c r="OU194" s="48">
        <f t="shared" si="806"/>
        <v>0</v>
      </c>
      <c r="OV194" s="48">
        <f t="shared" si="806"/>
        <v>0</v>
      </c>
      <c r="OW194" s="48">
        <f t="shared" si="806"/>
        <v>0</v>
      </c>
      <c r="OX194" s="48">
        <f t="shared" si="806"/>
        <v>0</v>
      </c>
      <c r="OY194" s="48">
        <f t="shared" si="806"/>
        <v>0</v>
      </c>
      <c r="OZ194" s="48">
        <f t="shared" si="806"/>
        <v>0</v>
      </c>
      <c r="PA194" s="48">
        <f t="shared" si="806"/>
        <v>0</v>
      </c>
      <c r="PB194" s="48">
        <f t="shared" si="806"/>
        <v>0</v>
      </c>
      <c r="PC194" s="48">
        <f t="shared" si="807"/>
        <v>0</v>
      </c>
      <c r="PD194" s="48">
        <f t="shared" si="807"/>
        <v>4.4751983576649488E-5</v>
      </c>
      <c r="PE194" s="48">
        <f t="shared" si="807"/>
        <v>1.1151658490373781E-4</v>
      </c>
      <c r="PF194" s="48">
        <f t="shared" si="807"/>
        <v>2.5595687974807398E-4</v>
      </c>
      <c r="PG194" s="48">
        <f t="shared" si="807"/>
        <v>5.8604981628922268E-4</v>
      </c>
      <c r="PH194" s="48">
        <f t="shared" si="807"/>
        <v>1.3658629589843377E-3</v>
      </c>
      <c r="PI194" s="48">
        <f t="shared" si="807"/>
        <v>3.2093238342923826E-3</v>
      </c>
      <c r="PJ194" s="48">
        <f t="shared" si="807"/>
        <v>7.8504339864859992E-3</v>
      </c>
      <c r="PK194" s="48">
        <f t="shared" si="807"/>
        <v>1.2976985830460603E-2</v>
      </c>
      <c r="PL194" s="48">
        <f t="shared" si="807"/>
        <v>6.7154609757989992E-3</v>
      </c>
      <c r="PM194" s="48">
        <f t="shared" si="807"/>
        <v>0</v>
      </c>
      <c r="PN194" s="48">
        <f t="shared" si="807"/>
        <v>0</v>
      </c>
    </row>
    <row r="195" spans="1:430" x14ac:dyDescent="0.3">
      <c r="A195" s="67">
        <f>A194+Escenario1!$D$15</f>
        <v>345</v>
      </c>
      <c r="B195" s="20">
        <f>IF(HX72&lt;0,0,Escenario1!HX72)</f>
        <v>0</v>
      </c>
      <c r="C195" s="20">
        <f t="shared" si="814"/>
        <v>0</v>
      </c>
      <c r="D195" s="20">
        <f t="shared" si="808"/>
        <v>0</v>
      </c>
      <c r="E195" s="20">
        <f>ROUND(IF($A195=0,0,$D195+E194-IF($A194=0,0,L194*($A195-$A194)*0.06)),4)</f>
        <v>0</v>
      </c>
      <c r="F195" s="11" cm="1">
        <f t="array" ref="F195">INDEX($A$71:$A$75,MATCH(E195,$B$71:$B$75,1))+(E195-INDEX($B$71:$B$75,MATCH(E195,$B$71:$B$75,1)))*(INDEX($A$71:$A$75,MATCH(E195,$B$71:$B$75,1)+IF(E195&gt;MAX($B$71:$B$75),0,1))-INDEX($A$71:$A$75,MATCH(E195,$B$71:$B$75,1)+IF(E195&gt;MAX($B$71:$B$75),1,0)))/(INDEX($B$71:$B$75,MATCH(E195,$B$71:$B$75,1)+IF(E195&gt;MAX($B$71:$B$75),0,1))-INDEX($B$71:$B$75,MATCH(E195,$B$71:$B$75,1)+IF(E195&gt;MAX($B$71:$B$75),-1,0)))</f>
        <v>0</v>
      </c>
      <c r="G195" s="59">
        <f t="shared" si="809"/>
        <v>0</v>
      </c>
      <c r="H195" s="59">
        <f t="shared" si="810"/>
        <v>0</v>
      </c>
      <c r="I195" s="59">
        <f t="shared" si="811"/>
        <v>0</v>
      </c>
      <c r="J195" s="20">
        <f t="shared" si="812"/>
        <v>0</v>
      </c>
      <c r="K195" s="20">
        <f>IF(OR($H$79&lt;=0,F195-$H$79&lt;=0),0,2/3*(0.602+0.0832*(F195-$H$79)/$H$79)*$I$79*SQRT(2*9.81)*(F195-$H$79+0.0012)^(3/2))*1000</f>
        <v>0</v>
      </c>
      <c r="L195" s="20">
        <f>IF((G195+H195+I195+K195)*($A196-$A195)*0.06&gt;E195,E195/($A196-$A195)/0.06,G195+H195+I195+K195)</f>
        <v>0</v>
      </c>
      <c r="M195" s="20">
        <f>IF(COUNT($A$126:$A195)&lt;MATCH($E$84,L$126:L$585,0),"",ROUND(L195,2))</f>
        <v>0</v>
      </c>
      <c r="N195" s="20">
        <f>IF($A195=0,0,$D195+N194-IF($A194=0,0,R194*($A195-$A194)*0.06))</f>
        <v>91.595985889621403</v>
      </c>
      <c r="O195" s="11" cm="1">
        <f t="array" ref="O195">INDEX($A$71:$A$75,MATCH(N195,$B$71:$B$75,1))+(N195-INDEX($B$71:$B$75,MATCH(N195,$B$71:$B$75,1)))*(INDEX($A$71:$A$75,MATCH(N195,$B$71:$B$75,1)+1)-INDEX($A$71:$A$75,MATCH(N195,$B$71:$B$75,1)))/(INDEX($B$71:$B$75,MATCH(N195,$B$71:$B$75,1)+1)-INDEX($B$71:$B$75,MATCH(N195,$B$71:$B$75,1)))</f>
        <v>0.91595985889621401</v>
      </c>
      <c r="P195" s="20" cm="1">
        <f t="array" ref="P195">INDEX(Curva_vortex[Caudal (L/s)],MATCH(O195,Curva_vortex[Altura lamina de agua H (m)],1))+(O195-INDEX(Curva_vortex[Altura lamina de agua H (m)],MATCH(O195,Curva_vortex[Altura lamina de agua H (m)],1)))*(INDEX(Curva_vortex[Caudal (L/s)],MATCH(O195,Curva_vortex[Altura lamina de agua H (m)],1)+IF(O195&gt;MAX(Curva_vortex[Altura lamina de agua H (m)]),0,1))-INDEX(Curva_vortex[Caudal (L/s)],MATCH(O195,Curva_vortex[Altura lamina de agua H (m)],1)+IF(O195&gt;MAX(Curva_vortex[Altura lamina de agua H (m)]),-1,0)))/(INDEX(Curva_vortex[Altura lamina de agua H (m)],MATCH(O195,Curva_vortex[Altura lamina de agua H (m)],1)+IF(O195&gt;MAX(Curva_vortex[Altura lamina de agua H (m)]),0,1))-INDEX(Curva_vortex[Altura lamina de agua H (m)],MATCH(O195,Curva_vortex[Altura lamina de agua H (m)],1)+IF(O195&gt;MAX(Curva_vortex[Altura lamina de agua H (m)]),-1,0)))</f>
        <v>9.1595985889621403</v>
      </c>
      <c r="Q195" s="20">
        <f t="shared" si="813"/>
        <v>0</v>
      </c>
      <c r="R195" s="20" cm="1">
        <f t="array" ref="R195">INDEX(Curva_vortex[Caudal (L/s)],MATCH(O195,Curva_vortex[Altura lamina de agua H (m)],1))+(O195-INDEX(Curva_vortex[Altura lamina de agua H (m)],MATCH(O195,Curva_vortex[Altura lamina de agua H (m)],1)))*(INDEX(Curva_vortex[Caudal (L/s)],MATCH(O195,Curva_vortex[Altura lamina de agua H (m)],1)+IF(O195&gt;MAX(Curva_vortex[Altura lamina de agua H (m)]),0,1))-INDEX(Curva_vortex[Caudal (L/s)],MATCH(O195,Curva_vortex[Altura lamina de agua H (m)],1)+IF(O195&gt;MAX(Curva_vortex[Altura lamina de agua H (m)]),-1,0)))/(INDEX(Curva_vortex[Altura lamina de agua H (m)],MATCH(O195,Curva_vortex[Altura lamina de agua H (m)],1)+IF(O195&gt;MAX(Curva_vortex[Altura lamina de agua H (m)]),0,1))-INDEX(Curva_vortex[Altura lamina de agua H (m)],MATCH(O195,Curva_vortex[Altura lamina de agua H (m)],1)+IF(O195&gt;MAX(Curva_vortex[Altura lamina de agua H (m)]),-1,0)))+Q195</f>
        <v>9.1595985889621403</v>
      </c>
      <c r="S195" s="20">
        <f>IF(COUNT($A$126:$A195)&lt;MATCH($E$117,R$126:R$585,0),"",ROUND(R195,2))</f>
        <v>9.16</v>
      </c>
      <c r="W195" s="46">
        <v>192</v>
      </c>
      <c r="X195" s="49">
        <f t="shared" si="564"/>
        <v>960</v>
      </c>
      <c r="Y195" s="52" t="str">
        <f t="shared" ref="Y195" si="815">IF((X195)/C$59&gt;5,"",(X195)/$C$59)</f>
        <v/>
      </c>
      <c r="Z195" s="63">
        <f t="shared" ref="Z195" si="816">IF($E$59*IF((X195)/C$59&gt;5,0,IF(Y195&lt;=1,5.60277*Y195^5-16.1238*Y195^4+13.865*Y195^3-3.00293*Y195^2+0.657237*Y195,IF(Y195&gt;=1.8,-0.003218*Y195^5+0.0654895*Y195^4-0.539858*Y195^3+2.26576*Y195^2-4.87709*Y195+4.34827,0.3645833*Y195^6-3.832532*Y195^5+15.78165*Y195^4-31.75999*Y195^3+31.54504*Y195^2-13.92499*Y195+2.825187)))&lt;0,0,E$59*IF((X195)/$C$59&gt;5,0,IF(Y195&lt;=1,5.60277*Y195^5-16.1238*Y195^4+13.865*Y195^3-3.00293*Y195^2+0.657237*Y195,IF(Y195&gt;=1.8,-0.003218*Y195^5+0.0654895*Y195^4-0.539858*Y195^3+2.26576*Y195^2-4.87709*Y195+4.34827,0.3645833*Y195^6-3.832532*Y195^5+15.78165*Y195^4-31.75999*Y195^3+31.54504*Y195^2-13.92499*Y195+2.825187))))</f>
        <v>0</v>
      </c>
      <c r="AA195" s="50">
        <f t="shared" si="730"/>
        <v>0</v>
      </c>
      <c r="AB195" s="50">
        <v>0</v>
      </c>
      <c r="AC195" s="62">
        <f t="shared" si="691"/>
        <v>211.7758949671387</v>
      </c>
      <c r="AD195" s="53"/>
      <c r="AE195" s="46">
        <v>193</v>
      </c>
      <c r="AF195" s="51">
        <f t="shared" si="688"/>
        <v>0</v>
      </c>
      <c r="AG195" s="51">
        <f t="shared" si="770"/>
        <v>0</v>
      </c>
      <c r="AH195" s="51">
        <f t="shared" si="770"/>
        <v>0</v>
      </c>
      <c r="AI195" s="51">
        <f t="shared" si="770"/>
        <v>0</v>
      </c>
      <c r="AJ195" s="51">
        <f t="shared" si="770"/>
        <v>0</v>
      </c>
      <c r="AK195" s="51">
        <f t="shared" si="770"/>
        <v>0</v>
      </c>
      <c r="AL195" s="51">
        <f t="shared" si="770"/>
        <v>0</v>
      </c>
      <c r="AM195" s="51">
        <f t="shared" si="770"/>
        <v>0</v>
      </c>
      <c r="AN195" s="51">
        <f t="shared" si="770"/>
        <v>0</v>
      </c>
      <c r="AO195" s="51">
        <f t="shared" si="770"/>
        <v>0</v>
      </c>
      <c r="AP195" s="51">
        <f t="shared" si="770"/>
        <v>0</v>
      </c>
      <c r="AQ195" s="51">
        <f t="shared" si="771"/>
        <v>0</v>
      </c>
      <c r="AR195" s="51">
        <f t="shared" si="771"/>
        <v>0</v>
      </c>
      <c r="AS195" s="51">
        <f t="shared" si="771"/>
        <v>0</v>
      </c>
      <c r="AT195" s="51">
        <f t="shared" si="771"/>
        <v>0</v>
      </c>
      <c r="AU195" s="51">
        <f t="shared" si="771"/>
        <v>0</v>
      </c>
      <c r="AV195" s="51">
        <f t="shared" si="771"/>
        <v>0</v>
      </c>
      <c r="AW195" s="51">
        <f t="shared" si="771"/>
        <v>0</v>
      </c>
      <c r="AX195" s="51">
        <f t="shared" si="771"/>
        <v>0</v>
      </c>
      <c r="AY195" s="51">
        <f t="shared" si="771"/>
        <v>0</v>
      </c>
      <c r="AZ195" s="51">
        <f t="shared" si="771"/>
        <v>0</v>
      </c>
      <c r="BA195" s="51">
        <f t="shared" si="772"/>
        <v>0</v>
      </c>
      <c r="BB195" s="51">
        <f t="shared" si="772"/>
        <v>0</v>
      </c>
      <c r="BC195" s="51">
        <f t="shared" si="772"/>
        <v>0</v>
      </c>
      <c r="BD195" s="51">
        <f t="shared" si="772"/>
        <v>0</v>
      </c>
      <c r="BE195" s="51">
        <f t="shared" si="772"/>
        <v>0</v>
      </c>
      <c r="BF195" s="51">
        <f t="shared" si="772"/>
        <v>0</v>
      </c>
      <c r="BG195" s="51">
        <f t="shared" si="772"/>
        <v>0</v>
      </c>
      <c r="BH195" s="51">
        <f t="shared" si="772"/>
        <v>0</v>
      </c>
      <c r="BI195" s="51">
        <f t="shared" si="772"/>
        <v>0</v>
      </c>
      <c r="BJ195" s="51">
        <f t="shared" si="772"/>
        <v>0</v>
      </c>
      <c r="BK195" s="51">
        <f t="shared" si="773"/>
        <v>0</v>
      </c>
      <c r="BL195" s="51">
        <f t="shared" si="773"/>
        <v>0</v>
      </c>
      <c r="BM195" s="51">
        <f t="shared" si="773"/>
        <v>0</v>
      </c>
      <c r="BN195" s="51">
        <f t="shared" si="773"/>
        <v>0</v>
      </c>
      <c r="BO195" s="51">
        <f t="shared" si="773"/>
        <v>0</v>
      </c>
      <c r="BP195" s="51">
        <f t="shared" si="773"/>
        <v>0</v>
      </c>
      <c r="BQ195" s="51">
        <f t="shared" si="773"/>
        <v>0</v>
      </c>
      <c r="BR195" s="51">
        <f t="shared" si="773"/>
        <v>0</v>
      </c>
      <c r="BS195" s="51">
        <f t="shared" si="773"/>
        <v>0</v>
      </c>
      <c r="BT195" s="51">
        <f t="shared" si="773"/>
        <v>0</v>
      </c>
      <c r="BU195" s="51">
        <f t="shared" si="774"/>
        <v>0</v>
      </c>
      <c r="BV195" s="51">
        <f t="shared" si="774"/>
        <v>0</v>
      </c>
      <c r="BW195" s="51">
        <f t="shared" si="774"/>
        <v>0</v>
      </c>
      <c r="BX195" s="51">
        <f t="shared" si="774"/>
        <v>0</v>
      </c>
      <c r="BY195" s="51">
        <f t="shared" si="774"/>
        <v>0</v>
      </c>
      <c r="BZ195" s="51">
        <f t="shared" si="774"/>
        <v>0</v>
      </c>
      <c r="CA195" s="51">
        <f t="shared" si="774"/>
        <v>0</v>
      </c>
      <c r="CB195" s="51">
        <f t="shared" si="774"/>
        <v>0</v>
      </c>
      <c r="CC195" s="51">
        <f t="shared" si="774"/>
        <v>0</v>
      </c>
      <c r="CD195" s="51">
        <f t="shared" si="774"/>
        <v>0</v>
      </c>
      <c r="CE195" s="51">
        <f t="shared" si="775"/>
        <v>0</v>
      </c>
      <c r="CF195" s="51">
        <f t="shared" si="775"/>
        <v>0</v>
      </c>
      <c r="CG195" s="51">
        <f t="shared" si="775"/>
        <v>0</v>
      </c>
      <c r="CH195" s="51">
        <f t="shared" si="775"/>
        <v>0</v>
      </c>
      <c r="CI195" s="51">
        <f t="shared" si="775"/>
        <v>0</v>
      </c>
      <c r="CJ195" s="51">
        <f t="shared" si="775"/>
        <v>0</v>
      </c>
      <c r="CK195" s="51">
        <f t="shared" si="775"/>
        <v>0</v>
      </c>
      <c r="CL195" s="51">
        <f t="shared" si="775"/>
        <v>0</v>
      </c>
      <c r="CM195" s="51">
        <f t="shared" si="775"/>
        <v>0</v>
      </c>
      <c r="CN195" s="51">
        <f t="shared" si="775"/>
        <v>0</v>
      </c>
      <c r="CO195" s="51">
        <f t="shared" si="776"/>
        <v>0</v>
      </c>
      <c r="CP195" s="51">
        <f t="shared" si="776"/>
        <v>0</v>
      </c>
      <c r="CQ195" s="51">
        <f t="shared" si="776"/>
        <v>0</v>
      </c>
      <c r="CR195" s="51">
        <f t="shared" si="776"/>
        <v>0</v>
      </c>
      <c r="CS195" s="51">
        <f t="shared" si="776"/>
        <v>0</v>
      </c>
      <c r="CT195" s="51">
        <f t="shared" si="776"/>
        <v>0</v>
      </c>
      <c r="CU195" s="51">
        <f t="shared" si="776"/>
        <v>0</v>
      </c>
      <c r="CV195" s="51">
        <f t="shared" si="776"/>
        <v>0</v>
      </c>
      <c r="CW195" s="51">
        <f t="shared" si="776"/>
        <v>0</v>
      </c>
      <c r="CX195" s="51">
        <f t="shared" si="776"/>
        <v>0</v>
      </c>
      <c r="CY195" s="51">
        <f t="shared" si="777"/>
        <v>0</v>
      </c>
      <c r="CZ195" s="51">
        <f t="shared" si="777"/>
        <v>0</v>
      </c>
      <c r="DA195" s="51">
        <f t="shared" si="777"/>
        <v>0</v>
      </c>
      <c r="DB195" s="51">
        <f t="shared" si="777"/>
        <v>0</v>
      </c>
      <c r="DC195" s="51">
        <f t="shared" si="777"/>
        <v>0</v>
      </c>
      <c r="DD195" s="51">
        <f t="shared" si="777"/>
        <v>0</v>
      </c>
      <c r="DE195" s="51">
        <f t="shared" si="777"/>
        <v>0</v>
      </c>
      <c r="DF195" s="51">
        <f t="shared" si="777"/>
        <v>0</v>
      </c>
      <c r="DG195" s="51">
        <f t="shared" si="777"/>
        <v>0</v>
      </c>
      <c r="DH195" s="51">
        <f t="shared" si="777"/>
        <v>0</v>
      </c>
      <c r="DI195" s="51">
        <f t="shared" si="778"/>
        <v>0</v>
      </c>
      <c r="DJ195" s="51">
        <f t="shared" si="778"/>
        <v>0</v>
      </c>
      <c r="DK195" s="51">
        <f t="shared" si="778"/>
        <v>0</v>
      </c>
      <c r="DL195" s="51">
        <f t="shared" si="778"/>
        <v>0</v>
      </c>
      <c r="DM195" s="51">
        <f t="shared" si="778"/>
        <v>0</v>
      </c>
      <c r="DN195" s="51">
        <f t="shared" si="778"/>
        <v>0</v>
      </c>
      <c r="DO195" s="51">
        <f t="shared" si="778"/>
        <v>0</v>
      </c>
      <c r="DP195" s="51">
        <f t="shared" si="778"/>
        <v>0</v>
      </c>
      <c r="DQ195" s="51">
        <f t="shared" si="778"/>
        <v>0</v>
      </c>
      <c r="DR195" s="51">
        <f t="shared" si="778"/>
        <v>0</v>
      </c>
      <c r="DS195" s="51">
        <f t="shared" si="779"/>
        <v>0</v>
      </c>
      <c r="DT195" s="51">
        <f t="shared" si="779"/>
        <v>0</v>
      </c>
      <c r="DU195" s="51">
        <f t="shared" si="779"/>
        <v>0</v>
      </c>
      <c r="DV195" s="51">
        <f t="shared" si="779"/>
        <v>0</v>
      </c>
      <c r="DW195" s="51">
        <f t="shared" si="779"/>
        <v>0</v>
      </c>
      <c r="DX195" s="51">
        <f t="shared" si="779"/>
        <v>0</v>
      </c>
      <c r="DY195" s="51">
        <f t="shared" si="779"/>
        <v>0</v>
      </c>
      <c r="DZ195" s="51">
        <f t="shared" si="779"/>
        <v>0</v>
      </c>
      <c r="EA195" s="51">
        <f t="shared" si="779"/>
        <v>0</v>
      </c>
      <c r="EB195" s="51">
        <f t="shared" si="779"/>
        <v>0</v>
      </c>
      <c r="EC195" s="51">
        <f t="shared" si="780"/>
        <v>0</v>
      </c>
      <c r="ED195" s="51">
        <f t="shared" si="780"/>
        <v>0</v>
      </c>
      <c r="EE195" s="51">
        <f t="shared" si="780"/>
        <v>0</v>
      </c>
      <c r="EF195" s="51">
        <f t="shared" si="780"/>
        <v>0</v>
      </c>
      <c r="EG195" s="51">
        <f t="shared" si="780"/>
        <v>0</v>
      </c>
      <c r="EH195" s="51">
        <f t="shared" si="780"/>
        <v>0</v>
      </c>
      <c r="EI195" s="51">
        <f t="shared" si="780"/>
        <v>0</v>
      </c>
      <c r="EJ195" s="51">
        <f t="shared" si="780"/>
        <v>0</v>
      </c>
      <c r="EK195" s="51">
        <f t="shared" si="780"/>
        <v>0</v>
      </c>
      <c r="EL195" s="51">
        <f t="shared" si="780"/>
        <v>0</v>
      </c>
      <c r="EM195" s="51">
        <f t="shared" si="781"/>
        <v>0</v>
      </c>
      <c r="EN195" s="51">
        <f t="shared" si="781"/>
        <v>0</v>
      </c>
      <c r="EO195" s="51">
        <f t="shared" si="781"/>
        <v>0</v>
      </c>
      <c r="EP195" s="51">
        <f t="shared" si="781"/>
        <v>0</v>
      </c>
      <c r="EQ195" s="51">
        <f t="shared" si="781"/>
        <v>0</v>
      </c>
      <c r="ER195" s="51">
        <f t="shared" si="781"/>
        <v>0</v>
      </c>
      <c r="ES195" s="51">
        <f t="shared" si="781"/>
        <v>0</v>
      </c>
      <c r="ET195" s="51">
        <f t="shared" si="781"/>
        <v>0</v>
      </c>
      <c r="EU195" s="51">
        <f t="shared" si="781"/>
        <v>0</v>
      </c>
      <c r="EV195" s="51">
        <f t="shared" si="781"/>
        <v>0</v>
      </c>
      <c r="EW195" s="51">
        <f t="shared" si="782"/>
        <v>0</v>
      </c>
      <c r="EX195" s="51">
        <f t="shared" si="782"/>
        <v>0</v>
      </c>
      <c r="EY195" s="51">
        <f t="shared" si="782"/>
        <v>0</v>
      </c>
      <c r="EZ195" s="51">
        <f t="shared" si="782"/>
        <v>0</v>
      </c>
      <c r="FA195" s="51">
        <f t="shared" si="782"/>
        <v>0</v>
      </c>
      <c r="FB195" s="51">
        <f t="shared" si="782"/>
        <v>0</v>
      </c>
      <c r="FC195" s="51">
        <f t="shared" si="782"/>
        <v>0</v>
      </c>
      <c r="FD195" s="51">
        <f t="shared" si="782"/>
        <v>0</v>
      </c>
      <c r="FE195" s="51">
        <f t="shared" si="782"/>
        <v>0</v>
      </c>
      <c r="FF195" s="51">
        <f t="shared" si="782"/>
        <v>0</v>
      </c>
      <c r="FG195" s="51">
        <f t="shared" si="783"/>
        <v>0</v>
      </c>
      <c r="FH195" s="51">
        <f t="shared" si="783"/>
        <v>0</v>
      </c>
      <c r="FI195" s="51">
        <f t="shared" si="783"/>
        <v>0</v>
      </c>
      <c r="FJ195" s="51">
        <f t="shared" si="783"/>
        <v>0</v>
      </c>
      <c r="FK195" s="51">
        <f t="shared" si="783"/>
        <v>0</v>
      </c>
      <c r="FL195" s="51">
        <f t="shared" si="783"/>
        <v>0</v>
      </c>
      <c r="FM195" s="51">
        <f t="shared" si="783"/>
        <v>0</v>
      </c>
      <c r="FN195" s="51">
        <f t="shared" si="783"/>
        <v>0</v>
      </c>
      <c r="FO195" s="51">
        <f t="shared" si="783"/>
        <v>0</v>
      </c>
      <c r="FP195" s="51">
        <f t="shared" si="783"/>
        <v>0</v>
      </c>
      <c r="FQ195" s="51">
        <f t="shared" si="784"/>
        <v>0</v>
      </c>
      <c r="FR195" s="51">
        <f t="shared" si="784"/>
        <v>0</v>
      </c>
      <c r="FS195" s="51">
        <f t="shared" si="784"/>
        <v>0</v>
      </c>
      <c r="FT195" s="51">
        <f t="shared" si="784"/>
        <v>0</v>
      </c>
      <c r="FU195" s="51">
        <f t="shared" si="784"/>
        <v>0</v>
      </c>
      <c r="FV195" s="51">
        <f t="shared" si="784"/>
        <v>0</v>
      </c>
      <c r="FW195" s="51">
        <f t="shared" si="784"/>
        <v>0</v>
      </c>
      <c r="FX195" s="51">
        <f t="shared" si="784"/>
        <v>0</v>
      </c>
      <c r="FY195" s="51">
        <f t="shared" si="784"/>
        <v>0</v>
      </c>
      <c r="FZ195" s="51">
        <f t="shared" si="784"/>
        <v>0</v>
      </c>
      <c r="GA195" s="51">
        <f t="shared" si="785"/>
        <v>0</v>
      </c>
      <c r="GB195" s="51">
        <f t="shared" si="785"/>
        <v>0</v>
      </c>
      <c r="GC195" s="51">
        <f t="shared" si="785"/>
        <v>0</v>
      </c>
      <c r="GD195" s="51">
        <f t="shared" si="785"/>
        <v>0</v>
      </c>
      <c r="GE195" s="51">
        <f t="shared" si="785"/>
        <v>0</v>
      </c>
      <c r="GF195" s="51">
        <f t="shared" si="785"/>
        <v>0</v>
      </c>
      <c r="GG195" s="51">
        <f t="shared" si="785"/>
        <v>0</v>
      </c>
      <c r="GH195" s="51">
        <f t="shared" si="785"/>
        <v>0</v>
      </c>
      <c r="GI195" s="51">
        <f t="shared" si="785"/>
        <v>0</v>
      </c>
      <c r="GJ195" s="51">
        <f t="shared" si="785"/>
        <v>0</v>
      </c>
      <c r="GK195" s="51">
        <f t="shared" si="786"/>
        <v>0</v>
      </c>
      <c r="GL195" s="51">
        <f t="shared" si="786"/>
        <v>0</v>
      </c>
      <c r="GM195" s="51">
        <f t="shared" si="786"/>
        <v>0</v>
      </c>
      <c r="GN195" s="51">
        <f t="shared" si="786"/>
        <v>0</v>
      </c>
      <c r="GO195" s="51">
        <f t="shared" si="786"/>
        <v>0</v>
      </c>
      <c r="GP195" s="51">
        <f t="shared" si="786"/>
        <v>0</v>
      </c>
      <c r="GQ195" s="51">
        <f t="shared" si="786"/>
        <v>0</v>
      </c>
      <c r="GR195" s="51">
        <f t="shared" si="786"/>
        <v>0</v>
      </c>
      <c r="GS195" s="51">
        <f t="shared" si="786"/>
        <v>0</v>
      </c>
      <c r="GT195" s="51">
        <f t="shared" si="786"/>
        <v>0</v>
      </c>
      <c r="GU195" s="51">
        <f t="shared" si="787"/>
        <v>0</v>
      </c>
      <c r="GV195" s="51">
        <f t="shared" si="787"/>
        <v>1.4372901692793086E-5</v>
      </c>
      <c r="GW195" s="51">
        <f t="shared" si="787"/>
        <v>2.7857067307628778E-5</v>
      </c>
      <c r="GX195" s="51">
        <f t="shared" si="787"/>
        <v>4.1075027703360157E-5</v>
      </c>
      <c r="GY195" s="51">
        <f t="shared" si="787"/>
        <v>5.9699549011322866E-5</v>
      </c>
      <c r="GZ195" s="51">
        <f t="shared" si="787"/>
        <v>8.7540741517313391E-5</v>
      </c>
      <c r="HA195" s="51">
        <f t="shared" si="787"/>
        <v>1.2837388479443857E-4</v>
      </c>
      <c r="HB195" s="51">
        <f t="shared" si="787"/>
        <v>1.8776725283595457E-4</v>
      </c>
      <c r="HC195" s="51">
        <f t="shared" si="787"/>
        <v>2.7490993918839258E-4</v>
      </c>
      <c r="HD195" s="51">
        <f t="shared" si="787"/>
        <v>4.0443968208431289E-4</v>
      </c>
      <c r="HE195" s="51">
        <f t="shared" si="788"/>
        <v>5.9827068957529241E-4</v>
      </c>
      <c r="HF195" s="51">
        <f t="shared" si="788"/>
        <v>8.8742146466493359E-4</v>
      </c>
      <c r="HG195" s="51">
        <f t="shared" si="788"/>
        <v>1.3138426304416823E-3</v>
      </c>
      <c r="HH195" s="51">
        <f t="shared" si="788"/>
        <v>1.9322447552118155E-3</v>
      </c>
      <c r="HI195" s="51">
        <f t="shared" si="788"/>
        <v>2.9578823769679957E-3</v>
      </c>
      <c r="HJ195" s="51">
        <f t="shared" si="788"/>
        <v>4.3725776573519236E-3</v>
      </c>
      <c r="HK195" s="51">
        <f t="shared" si="788"/>
        <v>5.6037913669719245E-3</v>
      </c>
      <c r="HL195" s="51">
        <f t="shared" si="788"/>
        <v>6.0067150249743864E-3</v>
      </c>
      <c r="HM195" s="51">
        <f t="shared" si="788"/>
        <v>5.0334268353983951E-3</v>
      </c>
      <c r="HN195" s="51">
        <f t="shared" si="788"/>
        <v>2.648818732339102E-3</v>
      </c>
      <c r="HO195" s="51">
        <f t="shared" si="788"/>
        <v>7.6072713075802073E-4</v>
      </c>
      <c r="HP195" s="51">
        <f t="shared" si="788"/>
        <v>0</v>
      </c>
      <c r="HR195" s="46">
        <v>192</v>
      </c>
      <c r="HS195" s="49">
        <f t="shared" si="566"/>
        <v>960</v>
      </c>
      <c r="HT195" s="52" t="str">
        <f t="shared" si="567"/>
        <v/>
      </c>
      <c r="HU195" s="63">
        <f t="shared" si="568"/>
        <v>0</v>
      </c>
      <c r="HV195" s="50">
        <f t="shared" si="731"/>
        <v>0</v>
      </c>
      <c r="HW195" s="50" t="str">
        <f t="shared" si="689"/>
        <v>16:00</v>
      </c>
      <c r="HX195" s="50">
        <v>0</v>
      </c>
      <c r="HY195" s="62">
        <f>HY194+HX195*Escenario1!$D$15*0.06</f>
        <v>468.72665229745769</v>
      </c>
      <c r="HZ195" s="50">
        <f t="shared" si="569"/>
        <v>0</v>
      </c>
      <c r="IA195" s="64">
        <f>IA194+HZ195*Escenario1!$D$15*0.06</f>
        <v>258.16395932323189</v>
      </c>
      <c r="IB195" s="54"/>
      <c r="IC195" s="47">
        <v>193</v>
      </c>
      <c r="ID195" s="48">
        <f t="shared" si="690"/>
        <v>0</v>
      </c>
      <c r="IE195" s="48">
        <f t="shared" si="789"/>
        <v>0</v>
      </c>
      <c r="IF195" s="48">
        <f t="shared" si="789"/>
        <v>0</v>
      </c>
      <c r="IG195" s="48">
        <f t="shared" si="789"/>
        <v>0</v>
      </c>
      <c r="IH195" s="48">
        <f t="shared" si="789"/>
        <v>0</v>
      </c>
      <c r="II195" s="48">
        <f t="shared" si="789"/>
        <v>0</v>
      </c>
      <c r="IJ195" s="48">
        <f t="shared" si="789"/>
        <v>0</v>
      </c>
      <c r="IK195" s="48">
        <f t="shared" si="789"/>
        <v>0</v>
      </c>
      <c r="IL195" s="48">
        <f t="shared" si="789"/>
        <v>0</v>
      </c>
      <c r="IM195" s="48">
        <f t="shared" si="789"/>
        <v>0</v>
      </c>
      <c r="IN195" s="48">
        <f t="shared" si="789"/>
        <v>0</v>
      </c>
      <c r="IO195" s="48">
        <f t="shared" si="790"/>
        <v>0</v>
      </c>
      <c r="IP195" s="48">
        <f t="shared" si="790"/>
        <v>0</v>
      </c>
      <c r="IQ195" s="48">
        <f t="shared" si="790"/>
        <v>0</v>
      </c>
      <c r="IR195" s="48">
        <f t="shared" si="790"/>
        <v>0</v>
      </c>
      <c r="IS195" s="48">
        <f t="shared" si="790"/>
        <v>0</v>
      </c>
      <c r="IT195" s="48">
        <f t="shared" si="790"/>
        <v>0</v>
      </c>
      <c r="IU195" s="48">
        <f t="shared" si="790"/>
        <v>0</v>
      </c>
      <c r="IV195" s="48">
        <f t="shared" si="790"/>
        <v>0</v>
      </c>
      <c r="IW195" s="48">
        <f t="shared" si="790"/>
        <v>0</v>
      </c>
      <c r="IX195" s="48">
        <f t="shared" si="790"/>
        <v>0</v>
      </c>
      <c r="IY195" s="48">
        <f t="shared" si="791"/>
        <v>0</v>
      </c>
      <c r="IZ195" s="48">
        <f t="shared" si="791"/>
        <v>0</v>
      </c>
      <c r="JA195" s="48">
        <f t="shared" si="791"/>
        <v>0</v>
      </c>
      <c r="JB195" s="48">
        <f t="shared" si="791"/>
        <v>0</v>
      </c>
      <c r="JC195" s="48">
        <f t="shared" si="791"/>
        <v>0</v>
      </c>
      <c r="JD195" s="48">
        <f t="shared" si="791"/>
        <v>0</v>
      </c>
      <c r="JE195" s="48">
        <f t="shared" si="791"/>
        <v>0</v>
      </c>
      <c r="JF195" s="48">
        <f t="shared" si="791"/>
        <v>0</v>
      </c>
      <c r="JG195" s="48">
        <f t="shared" si="791"/>
        <v>0</v>
      </c>
      <c r="JH195" s="48">
        <f t="shared" si="791"/>
        <v>0</v>
      </c>
      <c r="JI195" s="48">
        <f t="shared" si="792"/>
        <v>0</v>
      </c>
      <c r="JJ195" s="48">
        <f t="shared" si="792"/>
        <v>0</v>
      </c>
      <c r="JK195" s="48">
        <f t="shared" si="792"/>
        <v>0</v>
      </c>
      <c r="JL195" s="48">
        <f t="shared" si="792"/>
        <v>0</v>
      </c>
      <c r="JM195" s="48">
        <f t="shared" si="792"/>
        <v>0</v>
      </c>
      <c r="JN195" s="48">
        <f t="shared" si="792"/>
        <v>0</v>
      </c>
      <c r="JO195" s="48">
        <f t="shared" si="792"/>
        <v>0</v>
      </c>
      <c r="JP195" s="48">
        <f t="shared" si="792"/>
        <v>0</v>
      </c>
      <c r="JQ195" s="48">
        <f t="shared" si="792"/>
        <v>0</v>
      </c>
      <c r="JR195" s="48">
        <f t="shared" si="792"/>
        <v>0</v>
      </c>
      <c r="JS195" s="48">
        <f t="shared" si="793"/>
        <v>0</v>
      </c>
      <c r="JT195" s="48">
        <f t="shared" si="793"/>
        <v>0</v>
      </c>
      <c r="JU195" s="48">
        <f t="shared" si="793"/>
        <v>0</v>
      </c>
      <c r="JV195" s="48">
        <f t="shared" si="793"/>
        <v>0</v>
      </c>
      <c r="JW195" s="48">
        <f t="shared" si="793"/>
        <v>0</v>
      </c>
      <c r="JX195" s="48">
        <f t="shared" si="793"/>
        <v>0</v>
      </c>
      <c r="JY195" s="48">
        <f t="shared" si="793"/>
        <v>0</v>
      </c>
      <c r="JZ195" s="48">
        <f t="shared" si="793"/>
        <v>0</v>
      </c>
      <c r="KA195" s="48">
        <f t="shared" si="793"/>
        <v>0</v>
      </c>
      <c r="KB195" s="48">
        <f t="shared" si="793"/>
        <v>0</v>
      </c>
      <c r="KC195" s="48">
        <f t="shared" si="794"/>
        <v>0</v>
      </c>
      <c r="KD195" s="48">
        <f t="shared" si="794"/>
        <v>0</v>
      </c>
      <c r="KE195" s="48">
        <f t="shared" si="794"/>
        <v>0</v>
      </c>
      <c r="KF195" s="48">
        <f t="shared" si="794"/>
        <v>0</v>
      </c>
      <c r="KG195" s="48">
        <f t="shared" si="794"/>
        <v>0</v>
      </c>
      <c r="KH195" s="48">
        <f t="shared" si="794"/>
        <v>0</v>
      </c>
      <c r="KI195" s="48">
        <f t="shared" si="794"/>
        <v>0</v>
      </c>
      <c r="KJ195" s="48">
        <f t="shared" si="794"/>
        <v>0</v>
      </c>
      <c r="KK195" s="48">
        <f t="shared" si="794"/>
        <v>0</v>
      </c>
      <c r="KL195" s="48">
        <f t="shared" si="794"/>
        <v>0</v>
      </c>
      <c r="KM195" s="48">
        <f t="shared" si="795"/>
        <v>0</v>
      </c>
      <c r="KN195" s="48">
        <f t="shared" si="795"/>
        <v>0</v>
      </c>
      <c r="KO195" s="48">
        <f t="shared" si="795"/>
        <v>0</v>
      </c>
      <c r="KP195" s="48">
        <f t="shared" si="795"/>
        <v>0</v>
      </c>
      <c r="KQ195" s="48">
        <f t="shared" si="795"/>
        <v>0</v>
      </c>
      <c r="KR195" s="48">
        <f t="shared" si="795"/>
        <v>0</v>
      </c>
      <c r="KS195" s="48">
        <f t="shared" si="795"/>
        <v>0</v>
      </c>
      <c r="KT195" s="48">
        <f t="shared" si="795"/>
        <v>0</v>
      </c>
      <c r="KU195" s="48">
        <f t="shared" si="795"/>
        <v>0</v>
      </c>
      <c r="KV195" s="48">
        <f t="shared" si="795"/>
        <v>0</v>
      </c>
      <c r="KW195" s="48">
        <f t="shared" si="796"/>
        <v>0</v>
      </c>
      <c r="KX195" s="48">
        <f t="shared" si="796"/>
        <v>0</v>
      </c>
      <c r="KY195" s="48">
        <f t="shared" si="796"/>
        <v>0</v>
      </c>
      <c r="KZ195" s="48">
        <f t="shared" si="796"/>
        <v>0</v>
      </c>
      <c r="LA195" s="48">
        <f t="shared" si="796"/>
        <v>0</v>
      </c>
      <c r="LB195" s="48">
        <f t="shared" si="796"/>
        <v>0</v>
      </c>
      <c r="LC195" s="48">
        <f t="shared" si="796"/>
        <v>0</v>
      </c>
      <c r="LD195" s="48">
        <f t="shared" si="796"/>
        <v>0</v>
      </c>
      <c r="LE195" s="48">
        <f t="shared" si="796"/>
        <v>0</v>
      </c>
      <c r="LF195" s="48">
        <f t="shared" si="796"/>
        <v>0</v>
      </c>
      <c r="LG195" s="48">
        <f t="shared" si="797"/>
        <v>0</v>
      </c>
      <c r="LH195" s="48">
        <f t="shared" si="797"/>
        <v>0</v>
      </c>
      <c r="LI195" s="48">
        <f t="shared" si="797"/>
        <v>0</v>
      </c>
      <c r="LJ195" s="48">
        <f t="shared" si="797"/>
        <v>0</v>
      </c>
      <c r="LK195" s="48">
        <f t="shared" si="797"/>
        <v>0</v>
      </c>
      <c r="LL195" s="48">
        <f t="shared" si="797"/>
        <v>0</v>
      </c>
      <c r="LM195" s="48">
        <f t="shared" si="797"/>
        <v>0</v>
      </c>
      <c r="LN195" s="48">
        <f t="shared" si="797"/>
        <v>0</v>
      </c>
      <c r="LO195" s="48">
        <f t="shared" si="797"/>
        <v>0</v>
      </c>
      <c r="LP195" s="48">
        <f t="shared" si="797"/>
        <v>0</v>
      </c>
      <c r="LQ195" s="48">
        <f t="shared" si="798"/>
        <v>0</v>
      </c>
      <c r="LR195" s="48">
        <f t="shared" si="798"/>
        <v>0</v>
      </c>
      <c r="LS195" s="48">
        <f t="shared" si="798"/>
        <v>0</v>
      </c>
      <c r="LT195" s="48">
        <f t="shared" si="798"/>
        <v>0</v>
      </c>
      <c r="LU195" s="48">
        <f t="shared" si="798"/>
        <v>0</v>
      </c>
      <c r="LV195" s="48">
        <f t="shared" si="798"/>
        <v>0</v>
      </c>
      <c r="LW195" s="48">
        <f t="shared" si="798"/>
        <v>0</v>
      </c>
      <c r="LX195" s="48">
        <f t="shared" si="798"/>
        <v>0</v>
      </c>
      <c r="LY195" s="48">
        <f t="shared" si="798"/>
        <v>0</v>
      </c>
      <c r="LZ195" s="48">
        <f t="shared" si="798"/>
        <v>0</v>
      </c>
      <c r="MA195" s="48">
        <f t="shared" si="799"/>
        <v>0</v>
      </c>
      <c r="MB195" s="48">
        <f t="shared" si="799"/>
        <v>0</v>
      </c>
      <c r="MC195" s="48">
        <f t="shared" si="799"/>
        <v>0</v>
      </c>
      <c r="MD195" s="48">
        <f t="shared" si="799"/>
        <v>0</v>
      </c>
      <c r="ME195" s="48">
        <f t="shared" si="799"/>
        <v>0</v>
      </c>
      <c r="MF195" s="48">
        <f t="shared" si="799"/>
        <v>0</v>
      </c>
      <c r="MG195" s="48">
        <f t="shared" si="799"/>
        <v>0</v>
      </c>
      <c r="MH195" s="48">
        <f t="shared" si="799"/>
        <v>0</v>
      </c>
      <c r="MI195" s="48">
        <f t="shared" si="799"/>
        <v>0</v>
      </c>
      <c r="MJ195" s="48">
        <f t="shared" si="799"/>
        <v>0</v>
      </c>
      <c r="MK195" s="48">
        <f t="shared" si="800"/>
        <v>0</v>
      </c>
      <c r="ML195" s="48">
        <f t="shared" si="800"/>
        <v>0</v>
      </c>
      <c r="MM195" s="48">
        <f t="shared" si="800"/>
        <v>0</v>
      </c>
      <c r="MN195" s="48">
        <f t="shared" si="800"/>
        <v>0</v>
      </c>
      <c r="MO195" s="48">
        <f t="shared" si="800"/>
        <v>0</v>
      </c>
      <c r="MP195" s="48">
        <f t="shared" si="800"/>
        <v>0</v>
      </c>
      <c r="MQ195" s="48">
        <f t="shared" si="800"/>
        <v>0</v>
      </c>
      <c r="MR195" s="48">
        <f t="shared" si="800"/>
        <v>0</v>
      </c>
      <c r="MS195" s="48">
        <f t="shared" si="800"/>
        <v>0</v>
      </c>
      <c r="MT195" s="48">
        <f t="shared" si="800"/>
        <v>0</v>
      </c>
      <c r="MU195" s="48">
        <f t="shared" si="801"/>
        <v>0</v>
      </c>
      <c r="MV195" s="48">
        <f t="shared" si="801"/>
        <v>0</v>
      </c>
      <c r="MW195" s="48">
        <f t="shared" si="801"/>
        <v>0</v>
      </c>
      <c r="MX195" s="48">
        <f t="shared" si="801"/>
        <v>0</v>
      </c>
      <c r="MY195" s="48">
        <f t="shared" si="801"/>
        <v>0</v>
      </c>
      <c r="MZ195" s="48">
        <f t="shared" si="801"/>
        <v>0</v>
      </c>
      <c r="NA195" s="48">
        <f t="shared" si="801"/>
        <v>0</v>
      </c>
      <c r="NB195" s="48">
        <f t="shared" si="801"/>
        <v>0</v>
      </c>
      <c r="NC195" s="48">
        <f t="shared" si="801"/>
        <v>0</v>
      </c>
      <c r="ND195" s="48">
        <f t="shared" si="801"/>
        <v>0</v>
      </c>
      <c r="NE195" s="48">
        <f t="shared" si="802"/>
        <v>0</v>
      </c>
      <c r="NF195" s="48">
        <f t="shared" si="802"/>
        <v>0</v>
      </c>
      <c r="NG195" s="48">
        <f t="shared" si="802"/>
        <v>0</v>
      </c>
      <c r="NH195" s="48">
        <f t="shared" si="802"/>
        <v>0</v>
      </c>
      <c r="NI195" s="48">
        <f t="shared" si="802"/>
        <v>0</v>
      </c>
      <c r="NJ195" s="48">
        <f t="shared" si="802"/>
        <v>0</v>
      </c>
      <c r="NK195" s="48">
        <f t="shared" si="802"/>
        <v>0</v>
      </c>
      <c r="NL195" s="48">
        <f t="shared" si="802"/>
        <v>0</v>
      </c>
      <c r="NM195" s="48">
        <f t="shared" si="802"/>
        <v>0</v>
      </c>
      <c r="NN195" s="48">
        <f t="shared" si="802"/>
        <v>0</v>
      </c>
      <c r="NO195" s="48">
        <f t="shared" si="803"/>
        <v>0</v>
      </c>
      <c r="NP195" s="48">
        <f t="shared" si="803"/>
        <v>0</v>
      </c>
      <c r="NQ195" s="48">
        <f t="shared" si="803"/>
        <v>0</v>
      </c>
      <c r="NR195" s="48">
        <f t="shared" si="803"/>
        <v>0</v>
      </c>
      <c r="NS195" s="48">
        <f t="shared" si="803"/>
        <v>0</v>
      </c>
      <c r="NT195" s="48">
        <f t="shared" si="803"/>
        <v>0</v>
      </c>
      <c r="NU195" s="48">
        <f t="shared" si="803"/>
        <v>0</v>
      </c>
      <c r="NV195" s="48">
        <f t="shared" si="803"/>
        <v>0</v>
      </c>
      <c r="NW195" s="48">
        <f t="shared" si="803"/>
        <v>0</v>
      </c>
      <c r="NX195" s="48">
        <f t="shared" si="803"/>
        <v>0</v>
      </c>
      <c r="NY195" s="48">
        <f t="shared" si="804"/>
        <v>0</v>
      </c>
      <c r="NZ195" s="48">
        <f t="shared" si="804"/>
        <v>0</v>
      </c>
      <c r="OA195" s="48">
        <f t="shared" si="804"/>
        <v>0</v>
      </c>
      <c r="OB195" s="48">
        <f t="shared" si="804"/>
        <v>0</v>
      </c>
      <c r="OC195" s="48">
        <f t="shared" si="804"/>
        <v>0</v>
      </c>
      <c r="OD195" s="48">
        <f t="shared" si="804"/>
        <v>0</v>
      </c>
      <c r="OE195" s="48">
        <f t="shared" si="804"/>
        <v>0</v>
      </c>
      <c r="OF195" s="48">
        <f t="shared" si="804"/>
        <v>0</v>
      </c>
      <c r="OG195" s="48">
        <f t="shared" si="804"/>
        <v>0</v>
      </c>
      <c r="OH195" s="48">
        <f t="shared" si="804"/>
        <v>0</v>
      </c>
      <c r="OI195" s="48">
        <f t="shared" si="805"/>
        <v>0</v>
      </c>
      <c r="OJ195" s="48">
        <f t="shared" si="805"/>
        <v>0</v>
      </c>
      <c r="OK195" s="48">
        <f t="shared" si="805"/>
        <v>0</v>
      </c>
      <c r="OL195" s="48">
        <f t="shared" si="805"/>
        <v>0</v>
      </c>
      <c r="OM195" s="48">
        <f t="shared" si="805"/>
        <v>0</v>
      </c>
      <c r="ON195" s="48">
        <f t="shared" si="805"/>
        <v>0</v>
      </c>
      <c r="OO195" s="48">
        <f t="shared" si="805"/>
        <v>0</v>
      </c>
      <c r="OP195" s="48">
        <f t="shared" si="805"/>
        <v>0</v>
      </c>
      <c r="OQ195" s="48">
        <f t="shared" si="805"/>
        <v>0</v>
      </c>
      <c r="OR195" s="48">
        <f t="shared" si="805"/>
        <v>0</v>
      </c>
      <c r="OS195" s="48">
        <f t="shared" si="806"/>
        <v>0</v>
      </c>
      <c r="OT195" s="48">
        <f t="shared" si="806"/>
        <v>0</v>
      </c>
      <c r="OU195" s="48">
        <f t="shared" si="806"/>
        <v>0</v>
      </c>
      <c r="OV195" s="48">
        <f t="shared" si="806"/>
        <v>0</v>
      </c>
      <c r="OW195" s="48">
        <f t="shared" si="806"/>
        <v>0</v>
      </c>
      <c r="OX195" s="48">
        <f t="shared" si="806"/>
        <v>0</v>
      </c>
      <c r="OY195" s="48">
        <f t="shared" si="806"/>
        <v>0</v>
      </c>
      <c r="OZ195" s="48">
        <f t="shared" si="806"/>
        <v>0</v>
      </c>
      <c r="PA195" s="48">
        <f t="shared" si="806"/>
        <v>0</v>
      </c>
      <c r="PB195" s="48">
        <f t="shared" si="806"/>
        <v>0</v>
      </c>
      <c r="PC195" s="48">
        <f t="shared" si="807"/>
        <v>0</v>
      </c>
      <c r="PD195" s="48">
        <f t="shared" si="807"/>
        <v>0</v>
      </c>
      <c r="PE195" s="48">
        <f t="shared" si="807"/>
        <v>4.4751983576649488E-5</v>
      </c>
      <c r="PF195" s="48">
        <f t="shared" si="807"/>
        <v>1.1151658490373781E-4</v>
      </c>
      <c r="PG195" s="48">
        <f t="shared" si="807"/>
        <v>2.5595687974807398E-4</v>
      </c>
      <c r="PH195" s="48">
        <f t="shared" si="807"/>
        <v>5.8604981628922268E-4</v>
      </c>
      <c r="PI195" s="48">
        <f t="shared" si="807"/>
        <v>1.3658629589843377E-3</v>
      </c>
      <c r="PJ195" s="48">
        <f t="shared" si="807"/>
        <v>3.2093238342923826E-3</v>
      </c>
      <c r="PK195" s="48">
        <f t="shared" si="807"/>
        <v>7.8504339864859992E-3</v>
      </c>
      <c r="PL195" s="48">
        <f t="shared" si="807"/>
        <v>1.2976985830460603E-2</v>
      </c>
      <c r="PM195" s="48">
        <f t="shared" si="807"/>
        <v>6.7154609757989992E-3</v>
      </c>
      <c r="PN195" s="48">
        <f t="shared" si="807"/>
        <v>0</v>
      </c>
    </row>
    <row r="196" spans="1:430" x14ac:dyDescent="0.3">
      <c r="A196" s="67">
        <f>A195+Escenario1!$D$15</f>
        <v>350</v>
      </c>
      <c r="B196" s="20">
        <f>IF(HX73&lt;0,0,Escenario1!HX73)</f>
        <v>0</v>
      </c>
      <c r="C196" s="20">
        <f t="shared" si="814"/>
        <v>0</v>
      </c>
      <c r="D196" s="20">
        <f t="shared" si="808"/>
        <v>0</v>
      </c>
      <c r="E196" s="20">
        <f>ROUND(IF($A196=0,0,$D196+E195-IF($A195=0,0,L195*($A196-$A195)*0.06)),4)</f>
        <v>0</v>
      </c>
      <c r="F196" s="11" cm="1">
        <f t="array" ref="F196">INDEX($A$71:$A$75,MATCH(E196,$B$71:$B$75,1))+(E196-INDEX($B$71:$B$75,MATCH(E196,$B$71:$B$75,1)))*(INDEX($A$71:$A$75,MATCH(E196,$B$71:$B$75,1)+IF(E196&gt;MAX($B$71:$B$75),0,1))-INDEX($A$71:$A$75,MATCH(E196,$B$71:$B$75,1)+IF(E196&gt;MAX($B$71:$B$75),1,0)))/(INDEX($B$71:$B$75,MATCH(E196,$B$71:$B$75,1)+IF(E196&gt;MAX($B$71:$B$75),0,1))-INDEX($B$71:$B$75,MATCH(E196,$B$71:$B$75,1)+IF(E196&gt;MAX($B$71:$B$75),-1,0)))</f>
        <v>0</v>
      </c>
      <c r="G196" s="59">
        <f t="shared" si="809"/>
        <v>0</v>
      </c>
      <c r="H196" s="59">
        <f t="shared" si="810"/>
        <v>0</v>
      </c>
      <c r="I196" s="59">
        <f t="shared" si="811"/>
        <v>0</v>
      </c>
      <c r="J196" s="20">
        <f t="shared" si="812"/>
        <v>0</v>
      </c>
      <c r="K196" s="20">
        <f>IF(OR($H$79&lt;=0,F196-$H$79&lt;=0),0,2/3*(0.602+0.0832*(F196-$H$79)/$H$79)*$I$79*SQRT(2*9.81)*(F196-$H$79+0.0012)^(3/2))*1000</f>
        <v>0</v>
      </c>
      <c r="L196" s="20">
        <f>IF((G196+H196+I196+K196)*($A197-$A196)*0.06&gt;E196,E196/($A197-$A196)/0.06,G196+H196+I196+K196)</f>
        <v>0</v>
      </c>
      <c r="M196" s="20">
        <f>IF(COUNT($A$126:$A196)&lt;MATCH($E$84,L$126:L$585,0),"",ROUND(L196,2))</f>
        <v>0</v>
      </c>
      <c r="N196" s="20">
        <f>IF($A196=0,0,$D196+N195-IF($A195=0,0,R195*($A196-$A195)*0.06))</f>
        <v>88.848106312932757</v>
      </c>
      <c r="O196" s="11" cm="1">
        <f t="array" ref="O196">INDEX($A$71:$A$75,MATCH(N196,$B$71:$B$75,1))+(N196-INDEX($B$71:$B$75,MATCH(N196,$B$71:$B$75,1)))*(INDEX($A$71:$A$75,MATCH(N196,$B$71:$B$75,1)+1)-INDEX($A$71:$A$75,MATCH(N196,$B$71:$B$75,1)))/(INDEX($B$71:$B$75,MATCH(N196,$B$71:$B$75,1)+1)-INDEX($B$71:$B$75,MATCH(N196,$B$71:$B$75,1)))</f>
        <v>0.88848106312932762</v>
      </c>
      <c r="P196" s="20" cm="1">
        <f t="array" ref="P196">INDEX(Curva_vortex[Caudal (L/s)],MATCH(O196,Curva_vortex[Altura lamina de agua H (m)],1))+(O196-INDEX(Curva_vortex[Altura lamina de agua H (m)],MATCH(O196,Curva_vortex[Altura lamina de agua H (m)],1)))*(INDEX(Curva_vortex[Caudal (L/s)],MATCH(O196,Curva_vortex[Altura lamina de agua H (m)],1)+IF(O196&gt;MAX(Curva_vortex[Altura lamina de agua H (m)]),0,1))-INDEX(Curva_vortex[Caudal (L/s)],MATCH(O196,Curva_vortex[Altura lamina de agua H (m)],1)+IF(O196&gt;MAX(Curva_vortex[Altura lamina de agua H (m)]),-1,0)))/(INDEX(Curva_vortex[Altura lamina de agua H (m)],MATCH(O196,Curva_vortex[Altura lamina de agua H (m)],1)+IF(O196&gt;MAX(Curva_vortex[Altura lamina de agua H (m)]),0,1))-INDEX(Curva_vortex[Altura lamina de agua H (m)],MATCH(O196,Curva_vortex[Altura lamina de agua H (m)],1)+IF(O196&gt;MAX(Curva_vortex[Altura lamina de agua H (m)]),-1,0)))</f>
        <v>8.8848106312932753</v>
      </c>
      <c r="Q196" s="20">
        <f t="shared" si="813"/>
        <v>0</v>
      </c>
      <c r="R196" s="20" cm="1">
        <f t="array" ref="R196">INDEX(Curva_vortex[Caudal (L/s)],MATCH(O196,Curva_vortex[Altura lamina de agua H (m)],1))+(O196-INDEX(Curva_vortex[Altura lamina de agua H (m)],MATCH(O196,Curva_vortex[Altura lamina de agua H (m)],1)))*(INDEX(Curva_vortex[Caudal (L/s)],MATCH(O196,Curva_vortex[Altura lamina de agua H (m)],1)+IF(O196&gt;MAX(Curva_vortex[Altura lamina de agua H (m)]),0,1))-INDEX(Curva_vortex[Caudal (L/s)],MATCH(O196,Curva_vortex[Altura lamina de agua H (m)],1)+IF(O196&gt;MAX(Curva_vortex[Altura lamina de agua H (m)]),-1,0)))/(INDEX(Curva_vortex[Altura lamina de agua H (m)],MATCH(O196,Curva_vortex[Altura lamina de agua H (m)],1)+IF(O196&gt;MAX(Curva_vortex[Altura lamina de agua H (m)]),0,1))-INDEX(Curva_vortex[Altura lamina de agua H (m)],MATCH(O196,Curva_vortex[Altura lamina de agua H (m)],1)+IF(O196&gt;MAX(Curva_vortex[Altura lamina de agua H (m)]),-1,0)))+Q196</f>
        <v>8.8848106312932753</v>
      </c>
      <c r="S196" s="20">
        <f>IF(COUNT($A$126:$A196)&lt;MATCH($E$117,R$126:R$585,0),"",ROUND(R196,2))</f>
        <v>8.8800000000000008</v>
      </c>
    </row>
    <row r="197" spans="1:430" x14ac:dyDescent="0.3">
      <c r="A197" s="67">
        <f>A196+Escenario1!$D$15</f>
        <v>355</v>
      </c>
      <c r="B197" s="20">
        <f>IF(HX74&lt;0,0,Escenario1!HX74)</f>
        <v>0</v>
      </c>
      <c r="C197" s="20">
        <f t="shared" si="814"/>
        <v>0</v>
      </c>
      <c r="D197" s="20">
        <f t="shared" si="808"/>
        <v>0</v>
      </c>
      <c r="E197" s="20">
        <f>ROUND(IF($A197=0,0,$D197+E196-IF($A196=0,0,L196*($A197-$A196)*0.06)),4)</f>
        <v>0</v>
      </c>
      <c r="F197" s="11" cm="1">
        <f t="array" ref="F197">INDEX($A$71:$A$75,MATCH(E197,$B$71:$B$75,1))+(E197-INDEX($B$71:$B$75,MATCH(E197,$B$71:$B$75,1)))*(INDEX($A$71:$A$75,MATCH(E197,$B$71:$B$75,1)+IF(E197&gt;MAX($B$71:$B$75),0,1))-INDEX($A$71:$A$75,MATCH(E197,$B$71:$B$75,1)+IF(E197&gt;MAX($B$71:$B$75),1,0)))/(INDEX($B$71:$B$75,MATCH(E197,$B$71:$B$75,1)+IF(E197&gt;MAX($B$71:$B$75),0,1))-INDEX($B$71:$B$75,MATCH(E197,$B$71:$B$75,1)+IF(E197&gt;MAX($B$71:$B$75),-1,0)))</f>
        <v>0</v>
      </c>
      <c r="G197" s="59">
        <f t="shared" si="809"/>
        <v>0</v>
      </c>
      <c r="H197" s="59">
        <f t="shared" si="810"/>
        <v>0</v>
      </c>
      <c r="I197" s="59">
        <f t="shared" si="811"/>
        <v>0</v>
      </c>
      <c r="J197" s="20">
        <f t="shared" si="812"/>
        <v>0</v>
      </c>
      <c r="K197" s="20">
        <f>IF(OR($H$79&lt;=0,F197-$H$79&lt;=0),0,2/3*(0.602+0.0832*(F197-$H$79)/$H$79)*$I$79*SQRT(2*9.81)*(F197-$H$79+0.0012)^(3/2))*1000</f>
        <v>0</v>
      </c>
      <c r="L197" s="20">
        <f>IF((G197+H197+I197+K197)*($A198-$A197)*0.06&gt;E197,E197/($A198-$A197)/0.06,G197+H197+I197+K197)</f>
        <v>0</v>
      </c>
      <c r="M197" s="20">
        <f>IF(COUNT($A$126:$A197)&lt;MATCH($E$84,L$126:L$585,0),"",ROUND(L197,2))</f>
        <v>0</v>
      </c>
      <c r="N197" s="20">
        <f>IF($A197=0,0,$D197+N196-IF($A196=0,0,R196*($A197-$A196)*0.06))</f>
        <v>86.182663123544771</v>
      </c>
      <c r="O197" s="11" cm="1">
        <f t="array" ref="O197">INDEX($A$71:$A$75,MATCH(N197,$B$71:$B$75,1))+(N197-INDEX($B$71:$B$75,MATCH(N197,$B$71:$B$75,1)))*(INDEX($A$71:$A$75,MATCH(N197,$B$71:$B$75,1)+1)-INDEX($A$71:$A$75,MATCH(N197,$B$71:$B$75,1)))/(INDEX($B$71:$B$75,MATCH(N197,$B$71:$B$75,1)+1)-INDEX($B$71:$B$75,MATCH(N197,$B$71:$B$75,1)))</f>
        <v>0.86182663123544778</v>
      </c>
      <c r="P197" s="20" cm="1">
        <f t="array" ref="P197">INDEX(Curva_vortex[Caudal (L/s)],MATCH(O197,Curva_vortex[Altura lamina de agua H (m)],1))+(O197-INDEX(Curva_vortex[Altura lamina de agua H (m)],MATCH(O197,Curva_vortex[Altura lamina de agua H (m)],1)))*(INDEX(Curva_vortex[Caudal (L/s)],MATCH(O197,Curva_vortex[Altura lamina de agua H (m)],1)+IF(O197&gt;MAX(Curva_vortex[Altura lamina de agua H (m)]),0,1))-INDEX(Curva_vortex[Caudal (L/s)],MATCH(O197,Curva_vortex[Altura lamina de agua H (m)],1)+IF(O197&gt;MAX(Curva_vortex[Altura lamina de agua H (m)]),-1,0)))/(INDEX(Curva_vortex[Altura lamina de agua H (m)],MATCH(O197,Curva_vortex[Altura lamina de agua H (m)],1)+IF(O197&gt;MAX(Curva_vortex[Altura lamina de agua H (m)]),0,1))-INDEX(Curva_vortex[Altura lamina de agua H (m)],MATCH(O197,Curva_vortex[Altura lamina de agua H (m)],1)+IF(O197&gt;MAX(Curva_vortex[Altura lamina de agua H (m)]),-1,0)))</f>
        <v>8.6182663123544767</v>
      </c>
      <c r="Q197" s="20">
        <f t="shared" si="813"/>
        <v>0</v>
      </c>
      <c r="R197" s="20" cm="1">
        <f t="array" ref="R197">INDEX(Curva_vortex[Caudal (L/s)],MATCH(O197,Curva_vortex[Altura lamina de agua H (m)],1))+(O197-INDEX(Curva_vortex[Altura lamina de agua H (m)],MATCH(O197,Curva_vortex[Altura lamina de agua H (m)],1)))*(INDEX(Curva_vortex[Caudal (L/s)],MATCH(O197,Curva_vortex[Altura lamina de agua H (m)],1)+IF(O197&gt;MAX(Curva_vortex[Altura lamina de agua H (m)]),0,1))-INDEX(Curva_vortex[Caudal (L/s)],MATCH(O197,Curva_vortex[Altura lamina de agua H (m)],1)+IF(O197&gt;MAX(Curva_vortex[Altura lamina de agua H (m)]),-1,0)))/(INDEX(Curva_vortex[Altura lamina de agua H (m)],MATCH(O197,Curva_vortex[Altura lamina de agua H (m)],1)+IF(O197&gt;MAX(Curva_vortex[Altura lamina de agua H (m)]),0,1))-INDEX(Curva_vortex[Altura lamina de agua H (m)],MATCH(O197,Curva_vortex[Altura lamina de agua H (m)],1)+IF(O197&gt;MAX(Curva_vortex[Altura lamina de agua H (m)]),-1,0)))+Q197</f>
        <v>8.6182663123544767</v>
      </c>
      <c r="S197" s="20">
        <f>IF(COUNT($A$126:$A197)&lt;MATCH($E$117,R$126:R$585,0),"",ROUND(R197,2))</f>
        <v>8.6199999999999992</v>
      </c>
    </row>
    <row r="198" spans="1:430" x14ac:dyDescent="0.3">
      <c r="A198" s="67">
        <f>A197+Escenario1!$D$15</f>
        <v>360</v>
      </c>
      <c r="B198" s="20">
        <f>IF(HX75&lt;0,0,Escenario1!HX75)</f>
        <v>0</v>
      </c>
      <c r="C198" s="20">
        <f t="shared" si="814"/>
        <v>0</v>
      </c>
      <c r="D198" s="20">
        <f t="shared" si="808"/>
        <v>0</v>
      </c>
      <c r="E198" s="20">
        <f>ROUND(IF($A198=0,0,$D198+E197-IF($A197=0,0,L197*($A198-$A197)*0.06)),4)</f>
        <v>0</v>
      </c>
      <c r="F198" s="11" cm="1">
        <f t="array" ref="F198">INDEX($A$71:$A$75,MATCH(E198,$B$71:$B$75,1))+(E198-INDEX($B$71:$B$75,MATCH(E198,$B$71:$B$75,1)))*(INDEX($A$71:$A$75,MATCH(E198,$B$71:$B$75,1)+IF(E198&gt;MAX($B$71:$B$75),0,1))-INDEX($A$71:$A$75,MATCH(E198,$B$71:$B$75,1)+IF(E198&gt;MAX($B$71:$B$75),1,0)))/(INDEX($B$71:$B$75,MATCH(E198,$B$71:$B$75,1)+IF(E198&gt;MAX($B$71:$B$75),0,1))-INDEX($B$71:$B$75,MATCH(E198,$B$71:$B$75,1)+IF(E198&gt;MAX($B$71:$B$75),-1,0)))</f>
        <v>0</v>
      </c>
      <c r="G198" s="59">
        <f t="shared" si="809"/>
        <v>0</v>
      </c>
      <c r="H198" s="59">
        <f t="shared" si="810"/>
        <v>0</v>
      </c>
      <c r="I198" s="59">
        <f t="shared" si="811"/>
        <v>0</v>
      </c>
      <c r="J198" s="20">
        <f t="shared" si="812"/>
        <v>0</v>
      </c>
      <c r="K198" s="20">
        <f>IF(OR($H$79&lt;=0,F198-$H$79&lt;=0),0,2/3*(0.602+0.0832*(F198-$H$79)/$H$79)*$I$79*SQRT(2*9.81)*(F198-$H$79+0.0012)^(3/2))*1000</f>
        <v>0</v>
      </c>
      <c r="L198" s="20">
        <f>IF((G198+H198+I198+K198)*($A199-$A198)*0.06&gt;E198,E198/($A199-$A198)/0.06,G198+H198+I198+K198)</f>
        <v>0</v>
      </c>
      <c r="M198" s="20">
        <f>IF(COUNT($A$126:$A198)&lt;MATCH($E$84,L$126:L$585,0),"",ROUND(L198,2))</f>
        <v>0</v>
      </c>
      <c r="N198" s="20">
        <f>IF($A198=0,0,$D198+N197-IF($A197=0,0,R197*($A198-$A197)*0.06))</f>
        <v>83.597183229838421</v>
      </c>
      <c r="O198" s="11" cm="1">
        <f t="array" ref="O198">INDEX($A$71:$A$75,MATCH(N198,$B$71:$B$75,1))+(N198-INDEX($B$71:$B$75,MATCH(N198,$B$71:$B$75,1)))*(INDEX($A$71:$A$75,MATCH(N198,$B$71:$B$75,1)+1)-INDEX($A$71:$A$75,MATCH(N198,$B$71:$B$75,1)))/(INDEX($B$71:$B$75,MATCH(N198,$B$71:$B$75,1)+1)-INDEX($B$71:$B$75,MATCH(N198,$B$71:$B$75,1)))</f>
        <v>0.83597183229838423</v>
      </c>
      <c r="P198" s="20" cm="1">
        <f t="array" ref="P198">INDEX(Curva_vortex[Caudal (L/s)],MATCH(O198,Curva_vortex[Altura lamina de agua H (m)],1))+(O198-INDEX(Curva_vortex[Altura lamina de agua H (m)],MATCH(O198,Curva_vortex[Altura lamina de agua H (m)],1)))*(INDEX(Curva_vortex[Caudal (L/s)],MATCH(O198,Curva_vortex[Altura lamina de agua H (m)],1)+IF(O198&gt;MAX(Curva_vortex[Altura lamina de agua H (m)]),0,1))-INDEX(Curva_vortex[Caudal (L/s)],MATCH(O198,Curva_vortex[Altura lamina de agua H (m)],1)+IF(O198&gt;MAX(Curva_vortex[Altura lamina de agua H (m)]),-1,0)))/(INDEX(Curva_vortex[Altura lamina de agua H (m)],MATCH(O198,Curva_vortex[Altura lamina de agua H (m)],1)+IF(O198&gt;MAX(Curva_vortex[Altura lamina de agua H (m)]),0,1))-INDEX(Curva_vortex[Altura lamina de agua H (m)],MATCH(O198,Curva_vortex[Altura lamina de agua H (m)],1)+IF(O198&gt;MAX(Curva_vortex[Altura lamina de agua H (m)]),-1,0)))</f>
        <v>8.3597183229838414</v>
      </c>
      <c r="Q198" s="20">
        <f t="shared" si="813"/>
        <v>0</v>
      </c>
      <c r="R198" s="20" cm="1">
        <f t="array" ref="R198">INDEX(Curva_vortex[Caudal (L/s)],MATCH(O198,Curva_vortex[Altura lamina de agua H (m)],1))+(O198-INDEX(Curva_vortex[Altura lamina de agua H (m)],MATCH(O198,Curva_vortex[Altura lamina de agua H (m)],1)))*(INDEX(Curva_vortex[Caudal (L/s)],MATCH(O198,Curva_vortex[Altura lamina de agua H (m)],1)+IF(O198&gt;MAX(Curva_vortex[Altura lamina de agua H (m)]),0,1))-INDEX(Curva_vortex[Caudal (L/s)],MATCH(O198,Curva_vortex[Altura lamina de agua H (m)],1)+IF(O198&gt;MAX(Curva_vortex[Altura lamina de agua H (m)]),-1,0)))/(INDEX(Curva_vortex[Altura lamina de agua H (m)],MATCH(O198,Curva_vortex[Altura lamina de agua H (m)],1)+IF(O198&gt;MAX(Curva_vortex[Altura lamina de agua H (m)]),0,1))-INDEX(Curva_vortex[Altura lamina de agua H (m)],MATCH(O198,Curva_vortex[Altura lamina de agua H (m)],1)+IF(O198&gt;MAX(Curva_vortex[Altura lamina de agua H (m)]),-1,0)))+Q198</f>
        <v>8.3597183229838414</v>
      </c>
      <c r="S198" s="20">
        <f>IF(COUNT($A$126:$A198)&lt;MATCH($E$117,R$126:R$585,0),"",ROUND(R198,2))</f>
        <v>8.36</v>
      </c>
    </row>
    <row r="199" spans="1:430" x14ac:dyDescent="0.3">
      <c r="A199" s="67">
        <f>A198+Escenario1!$D$15</f>
        <v>365</v>
      </c>
      <c r="B199" s="20">
        <f>IF(HX76&lt;0,0,Escenario1!HX76)</f>
        <v>0</v>
      </c>
      <c r="C199" s="20">
        <f t="shared" si="814"/>
        <v>0</v>
      </c>
      <c r="D199" s="20">
        <f t="shared" si="808"/>
        <v>0</v>
      </c>
      <c r="E199" s="20">
        <f>ROUND(IF($A199=0,0,$D199+E198-IF($A198=0,0,L198*($A199-$A198)*0.06)),4)</f>
        <v>0</v>
      </c>
      <c r="F199" s="11" cm="1">
        <f t="array" ref="F199">INDEX($A$71:$A$75,MATCH(E199,$B$71:$B$75,1))+(E199-INDEX($B$71:$B$75,MATCH(E199,$B$71:$B$75,1)))*(INDEX($A$71:$A$75,MATCH(E199,$B$71:$B$75,1)+IF(E199&gt;MAX($B$71:$B$75),0,1))-INDEX($A$71:$A$75,MATCH(E199,$B$71:$B$75,1)+IF(E199&gt;MAX($B$71:$B$75),1,0)))/(INDEX($B$71:$B$75,MATCH(E199,$B$71:$B$75,1)+IF(E199&gt;MAX($B$71:$B$75),0,1))-INDEX($B$71:$B$75,MATCH(E199,$B$71:$B$75,1)+IF(E199&gt;MAX($B$71:$B$75),-1,0)))</f>
        <v>0</v>
      </c>
      <c r="G199" s="59">
        <f t="shared" si="809"/>
        <v>0</v>
      </c>
      <c r="H199" s="59">
        <f t="shared" si="810"/>
        <v>0</v>
      </c>
      <c r="I199" s="59">
        <f t="shared" si="811"/>
        <v>0</v>
      </c>
      <c r="J199" s="20">
        <f t="shared" si="812"/>
        <v>0</v>
      </c>
      <c r="K199" s="20">
        <f>IF(OR($H$79&lt;=0,F199-$H$79&lt;=0),0,2/3*(0.602+0.0832*(F199-$H$79)/$H$79)*$I$79*SQRT(2*9.81)*(F199-$H$79+0.0012)^(3/2))*1000</f>
        <v>0</v>
      </c>
      <c r="L199" s="20">
        <f>IF((G199+H199+I199+K199)*($A200-$A199)*0.06&gt;E199,E199/($A200-$A199)/0.06,G199+H199+I199+K199)</f>
        <v>0</v>
      </c>
      <c r="M199" s="20">
        <f>IF(COUNT($A$126:$A199)&lt;MATCH($E$84,L$126:L$585,0),"",ROUND(L199,2))</f>
        <v>0</v>
      </c>
      <c r="N199" s="20">
        <f>IF($A199=0,0,$D199+N198-IF($A198=0,0,R198*($A199-$A198)*0.06))</f>
        <v>81.08926773294327</v>
      </c>
      <c r="O199" s="11" cm="1">
        <f t="array" ref="O199">INDEX($A$71:$A$75,MATCH(N199,$B$71:$B$75,1))+(N199-INDEX($B$71:$B$75,MATCH(N199,$B$71:$B$75,1)))*(INDEX($A$71:$A$75,MATCH(N199,$B$71:$B$75,1)+1)-INDEX($A$71:$A$75,MATCH(N199,$B$71:$B$75,1)))/(INDEX($B$71:$B$75,MATCH(N199,$B$71:$B$75,1)+1)-INDEX($B$71:$B$75,MATCH(N199,$B$71:$B$75,1)))</f>
        <v>0.81089267732943271</v>
      </c>
      <c r="P199" s="20" cm="1">
        <f t="array" ref="P199">INDEX(Curva_vortex[Caudal (L/s)],MATCH(O199,Curva_vortex[Altura lamina de agua H (m)],1))+(O199-INDEX(Curva_vortex[Altura lamina de agua H (m)],MATCH(O199,Curva_vortex[Altura lamina de agua H (m)],1)))*(INDEX(Curva_vortex[Caudal (L/s)],MATCH(O199,Curva_vortex[Altura lamina de agua H (m)],1)+IF(O199&gt;MAX(Curva_vortex[Altura lamina de agua H (m)]),0,1))-INDEX(Curva_vortex[Caudal (L/s)],MATCH(O199,Curva_vortex[Altura lamina de agua H (m)],1)+IF(O199&gt;MAX(Curva_vortex[Altura lamina de agua H (m)]),-1,0)))/(INDEX(Curva_vortex[Altura lamina de agua H (m)],MATCH(O199,Curva_vortex[Altura lamina de agua H (m)],1)+IF(O199&gt;MAX(Curva_vortex[Altura lamina de agua H (m)]),0,1))-INDEX(Curva_vortex[Altura lamina de agua H (m)],MATCH(O199,Curva_vortex[Altura lamina de agua H (m)],1)+IF(O199&gt;MAX(Curva_vortex[Altura lamina de agua H (m)]),-1,0)))</f>
        <v>8.1089267732943267</v>
      </c>
      <c r="Q199" s="20">
        <f t="shared" si="813"/>
        <v>0</v>
      </c>
      <c r="R199" s="20" cm="1">
        <f t="array" ref="R199">INDEX(Curva_vortex[Caudal (L/s)],MATCH(O199,Curva_vortex[Altura lamina de agua H (m)],1))+(O199-INDEX(Curva_vortex[Altura lamina de agua H (m)],MATCH(O199,Curva_vortex[Altura lamina de agua H (m)],1)))*(INDEX(Curva_vortex[Caudal (L/s)],MATCH(O199,Curva_vortex[Altura lamina de agua H (m)],1)+IF(O199&gt;MAX(Curva_vortex[Altura lamina de agua H (m)]),0,1))-INDEX(Curva_vortex[Caudal (L/s)],MATCH(O199,Curva_vortex[Altura lamina de agua H (m)],1)+IF(O199&gt;MAX(Curva_vortex[Altura lamina de agua H (m)]),-1,0)))/(INDEX(Curva_vortex[Altura lamina de agua H (m)],MATCH(O199,Curva_vortex[Altura lamina de agua H (m)],1)+IF(O199&gt;MAX(Curva_vortex[Altura lamina de agua H (m)]),0,1))-INDEX(Curva_vortex[Altura lamina de agua H (m)],MATCH(O199,Curva_vortex[Altura lamina de agua H (m)],1)+IF(O199&gt;MAX(Curva_vortex[Altura lamina de agua H (m)]),-1,0)))+Q199</f>
        <v>8.1089267732943267</v>
      </c>
      <c r="S199" s="20">
        <f>IF(COUNT($A$126:$A199)&lt;MATCH($E$117,R$126:R$585,0),"",ROUND(R199,2))</f>
        <v>8.11</v>
      </c>
    </row>
    <row r="200" spans="1:430" x14ac:dyDescent="0.3">
      <c r="A200" s="67">
        <f>A199+Escenario1!$D$15</f>
        <v>370</v>
      </c>
      <c r="B200" s="20">
        <f>IF(HX77&lt;0,0,Escenario1!HX77)</f>
        <v>0</v>
      </c>
      <c r="C200" s="20">
        <f t="shared" si="814"/>
        <v>0</v>
      </c>
      <c r="D200" s="20">
        <f t="shared" si="808"/>
        <v>0</v>
      </c>
      <c r="E200" s="20">
        <f>ROUND(IF($A200=0,0,$D200+E199-IF($A199=0,0,L199*($A200-$A199)*0.06)),4)</f>
        <v>0</v>
      </c>
      <c r="F200" s="11" cm="1">
        <f t="array" ref="F200">INDEX($A$71:$A$75,MATCH(E200,$B$71:$B$75,1))+(E200-INDEX($B$71:$B$75,MATCH(E200,$B$71:$B$75,1)))*(INDEX($A$71:$A$75,MATCH(E200,$B$71:$B$75,1)+IF(E200&gt;MAX($B$71:$B$75),0,1))-INDEX($A$71:$A$75,MATCH(E200,$B$71:$B$75,1)+IF(E200&gt;MAX($B$71:$B$75),1,0)))/(INDEX($B$71:$B$75,MATCH(E200,$B$71:$B$75,1)+IF(E200&gt;MAX($B$71:$B$75),0,1))-INDEX($B$71:$B$75,MATCH(E200,$B$71:$B$75,1)+IF(E200&gt;MAX($B$71:$B$75),-1,0)))</f>
        <v>0</v>
      </c>
      <c r="G200" s="59">
        <f t="shared" si="809"/>
        <v>0</v>
      </c>
      <c r="H200" s="59">
        <f t="shared" si="810"/>
        <v>0</v>
      </c>
      <c r="I200" s="59">
        <f t="shared" si="811"/>
        <v>0</v>
      </c>
      <c r="J200" s="20">
        <f t="shared" si="812"/>
        <v>0</v>
      </c>
      <c r="K200" s="20">
        <f>IF(OR($H$79&lt;=0,F200-$H$79&lt;=0),0,2/3*(0.602+0.0832*(F200-$H$79)/$H$79)*$I$79*SQRT(2*9.81)*(F200-$H$79+0.0012)^(3/2))*1000</f>
        <v>0</v>
      </c>
      <c r="L200" s="20">
        <f>IF((G200+H200+I200+K200)*($A201-$A200)*0.06&gt;E200,E200/($A201-$A200)/0.06,G200+H200+I200+K200)</f>
        <v>0</v>
      </c>
      <c r="M200" s="20">
        <f>IF(COUNT($A$126:$A200)&lt;MATCH($E$84,L$126:L$585,0),"",ROUND(L200,2))</f>
        <v>0</v>
      </c>
      <c r="N200" s="20">
        <f>IF($A200=0,0,$D200+N199-IF($A199=0,0,R199*($A200-$A199)*0.06))</f>
        <v>78.656589700954967</v>
      </c>
      <c r="O200" s="11" cm="1">
        <f t="array" ref="O200">INDEX($A$71:$A$75,MATCH(N200,$B$71:$B$75,1))+(N200-INDEX($B$71:$B$75,MATCH(N200,$B$71:$B$75,1)))*(INDEX($A$71:$A$75,MATCH(N200,$B$71:$B$75,1)+1)-INDEX($A$71:$A$75,MATCH(N200,$B$71:$B$75,1)))/(INDEX($B$71:$B$75,MATCH(N200,$B$71:$B$75,1)+1)-INDEX($B$71:$B$75,MATCH(N200,$B$71:$B$75,1)))</f>
        <v>0.7865658970095496</v>
      </c>
      <c r="P200" s="20" cm="1">
        <f t="array" ref="P200">INDEX(Curva_vortex[Caudal (L/s)],MATCH(O200,Curva_vortex[Altura lamina de agua H (m)],1))+(O200-INDEX(Curva_vortex[Altura lamina de agua H (m)],MATCH(O200,Curva_vortex[Altura lamina de agua H (m)],1)))*(INDEX(Curva_vortex[Caudal (L/s)],MATCH(O200,Curva_vortex[Altura lamina de agua H (m)],1)+IF(O200&gt;MAX(Curva_vortex[Altura lamina de agua H (m)]),0,1))-INDEX(Curva_vortex[Caudal (L/s)],MATCH(O200,Curva_vortex[Altura lamina de agua H (m)],1)+IF(O200&gt;MAX(Curva_vortex[Altura lamina de agua H (m)]),-1,0)))/(INDEX(Curva_vortex[Altura lamina de agua H (m)],MATCH(O200,Curva_vortex[Altura lamina de agua H (m)],1)+IF(O200&gt;MAX(Curva_vortex[Altura lamina de agua H (m)]),0,1))-INDEX(Curva_vortex[Altura lamina de agua H (m)],MATCH(O200,Curva_vortex[Altura lamina de agua H (m)],1)+IF(O200&gt;MAX(Curva_vortex[Altura lamina de agua H (m)]),-1,0)))</f>
        <v>7.8656589700954953</v>
      </c>
      <c r="Q200" s="20">
        <f t="shared" si="813"/>
        <v>0</v>
      </c>
      <c r="R200" s="20" cm="1">
        <f t="array" ref="R200">INDEX(Curva_vortex[Caudal (L/s)],MATCH(O200,Curva_vortex[Altura lamina de agua H (m)],1))+(O200-INDEX(Curva_vortex[Altura lamina de agua H (m)],MATCH(O200,Curva_vortex[Altura lamina de agua H (m)],1)))*(INDEX(Curva_vortex[Caudal (L/s)],MATCH(O200,Curva_vortex[Altura lamina de agua H (m)],1)+IF(O200&gt;MAX(Curva_vortex[Altura lamina de agua H (m)]),0,1))-INDEX(Curva_vortex[Caudal (L/s)],MATCH(O200,Curva_vortex[Altura lamina de agua H (m)],1)+IF(O200&gt;MAX(Curva_vortex[Altura lamina de agua H (m)]),-1,0)))/(INDEX(Curva_vortex[Altura lamina de agua H (m)],MATCH(O200,Curva_vortex[Altura lamina de agua H (m)],1)+IF(O200&gt;MAX(Curva_vortex[Altura lamina de agua H (m)]),0,1))-INDEX(Curva_vortex[Altura lamina de agua H (m)],MATCH(O200,Curva_vortex[Altura lamina de agua H (m)],1)+IF(O200&gt;MAX(Curva_vortex[Altura lamina de agua H (m)]),-1,0)))+Q200</f>
        <v>7.8656589700954953</v>
      </c>
      <c r="S200" s="20">
        <f>IF(COUNT($A$126:$A200)&lt;MATCH($E$117,R$126:R$585,0),"",ROUND(R200,2))</f>
        <v>7.87</v>
      </c>
    </row>
    <row r="201" spans="1:430" x14ac:dyDescent="0.3">
      <c r="A201" s="67">
        <f>A200+Escenario1!$D$15</f>
        <v>375</v>
      </c>
      <c r="B201" s="20">
        <f>IF(HX78&lt;0,0,Escenario1!HX78)</f>
        <v>0</v>
      </c>
      <c r="C201" s="20">
        <f t="shared" si="814"/>
        <v>0</v>
      </c>
      <c r="D201" s="20">
        <f t="shared" si="808"/>
        <v>0</v>
      </c>
      <c r="E201" s="20">
        <f>ROUND(IF($A201=0,0,$D201+E200-IF($A200=0,0,L200*($A201-$A200)*0.06)),4)</f>
        <v>0</v>
      </c>
      <c r="F201" s="11" cm="1">
        <f t="array" ref="F201">INDEX($A$71:$A$75,MATCH(E201,$B$71:$B$75,1))+(E201-INDEX($B$71:$B$75,MATCH(E201,$B$71:$B$75,1)))*(INDEX($A$71:$A$75,MATCH(E201,$B$71:$B$75,1)+IF(E201&gt;MAX($B$71:$B$75),0,1))-INDEX($A$71:$A$75,MATCH(E201,$B$71:$B$75,1)+IF(E201&gt;MAX($B$71:$B$75),1,0)))/(INDEX($B$71:$B$75,MATCH(E201,$B$71:$B$75,1)+IF(E201&gt;MAX($B$71:$B$75),0,1))-INDEX($B$71:$B$75,MATCH(E201,$B$71:$B$75,1)+IF(E201&gt;MAX($B$71:$B$75),-1,0)))</f>
        <v>0</v>
      </c>
      <c r="G201" s="59">
        <f t="shared" si="809"/>
        <v>0</v>
      </c>
      <c r="H201" s="59">
        <f t="shared" si="810"/>
        <v>0</v>
      </c>
      <c r="I201" s="59">
        <f t="shared" si="811"/>
        <v>0</v>
      </c>
      <c r="J201" s="20">
        <f t="shared" si="812"/>
        <v>0</v>
      </c>
      <c r="K201" s="20">
        <f>IF(OR($H$79&lt;=0,F201-$H$79&lt;=0),0,2/3*(0.602+0.0832*(F201-$H$79)/$H$79)*$I$79*SQRT(2*9.81)*(F201-$H$79+0.0012)^(3/2))*1000</f>
        <v>0</v>
      </c>
      <c r="L201" s="20">
        <f>IF((G201+H201+I201+K201)*($A202-$A201)*0.06&gt;E201,E201/($A202-$A201)/0.06,G201+H201+I201+K201)</f>
        <v>0</v>
      </c>
      <c r="M201" s="20">
        <f>IF(COUNT($A$126:$A201)&lt;MATCH($E$84,L$126:L$585,0),"",ROUND(L201,2))</f>
        <v>0</v>
      </c>
      <c r="N201" s="20">
        <f>IF($A201=0,0,$D201+N200-IF($A200=0,0,R200*($A201-$A200)*0.06))</f>
        <v>76.296892009926324</v>
      </c>
      <c r="O201" s="11" cm="1">
        <f t="array" ref="O201">INDEX($A$71:$A$75,MATCH(N201,$B$71:$B$75,1))+(N201-INDEX($B$71:$B$75,MATCH(N201,$B$71:$B$75,1)))*(INDEX($A$71:$A$75,MATCH(N201,$B$71:$B$75,1)+1)-INDEX($A$71:$A$75,MATCH(N201,$B$71:$B$75,1)))/(INDEX($B$71:$B$75,MATCH(N201,$B$71:$B$75,1)+1)-INDEX($B$71:$B$75,MATCH(N201,$B$71:$B$75,1)))</f>
        <v>0.7629689200992632</v>
      </c>
      <c r="P201" s="20" cm="1">
        <f t="array" ref="P201">INDEX(Curva_vortex[Caudal (L/s)],MATCH(O201,Curva_vortex[Altura lamina de agua H (m)],1))+(O201-INDEX(Curva_vortex[Altura lamina de agua H (m)],MATCH(O201,Curva_vortex[Altura lamina de agua H (m)],1)))*(INDEX(Curva_vortex[Caudal (L/s)],MATCH(O201,Curva_vortex[Altura lamina de agua H (m)],1)+IF(O201&gt;MAX(Curva_vortex[Altura lamina de agua H (m)]),0,1))-INDEX(Curva_vortex[Caudal (L/s)],MATCH(O201,Curva_vortex[Altura lamina de agua H (m)],1)+IF(O201&gt;MAX(Curva_vortex[Altura lamina de agua H (m)]),-1,0)))/(INDEX(Curva_vortex[Altura lamina de agua H (m)],MATCH(O201,Curva_vortex[Altura lamina de agua H (m)],1)+IF(O201&gt;MAX(Curva_vortex[Altura lamina de agua H (m)]),0,1))-INDEX(Curva_vortex[Altura lamina de agua H (m)],MATCH(O201,Curva_vortex[Altura lamina de agua H (m)],1)+IF(O201&gt;MAX(Curva_vortex[Altura lamina de agua H (m)]),-1,0)))</f>
        <v>7.6296892009926323</v>
      </c>
      <c r="Q201" s="20">
        <f t="shared" si="813"/>
        <v>0</v>
      </c>
      <c r="R201" s="20" cm="1">
        <f t="array" ref="R201">INDEX(Curva_vortex[Caudal (L/s)],MATCH(O201,Curva_vortex[Altura lamina de agua H (m)],1))+(O201-INDEX(Curva_vortex[Altura lamina de agua H (m)],MATCH(O201,Curva_vortex[Altura lamina de agua H (m)],1)))*(INDEX(Curva_vortex[Caudal (L/s)],MATCH(O201,Curva_vortex[Altura lamina de agua H (m)],1)+IF(O201&gt;MAX(Curva_vortex[Altura lamina de agua H (m)]),0,1))-INDEX(Curva_vortex[Caudal (L/s)],MATCH(O201,Curva_vortex[Altura lamina de agua H (m)],1)+IF(O201&gt;MAX(Curva_vortex[Altura lamina de agua H (m)]),-1,0)))/(INDEX(Curva_vortex[Altura lamina de agua H (m)],MATCH(O201,Curva_vortex[Altura lamina de agua H (m)],1)+IF(O201&gt;MAX(Curva_vortex[Altura lamina de agua H (m)]),0,1))-INDEX(Curva_vortex[Altura lamina de agua H (m)],MATCH(O201,Curva_vortex[Altura lamina de agua H (m)],1)+IF(O201&gt;MAX(Curva_vortex[Altura lamina de agua H (m)]),-1,0)))+Q201</f>
        <v>7.6296892009926323</v>
      </c>
      <c r="S201" s="20">
        <f>IF(COUNT($A$126:$A201)&lt;MATCH($E$117,R$126:R$585,0),"",ROUND(R201,2))</f>
        <v>7.63</v>
      </c>
    </row>
    <row r="202" spans="1:430" x14ac:dyDescent="0.3">
      <c r="A202" s="67">
        <f>A201+Escenario1!$D$15</f>
        <v>380</v>
      </c>
      <c r="B202" s="20">
        <f>IF(HX79&lt;0,0,Escenario1!HX79)</f>
        <v>0</v>
      </c>
      <c r="C202" s="20">
        <f t="shared" si="814"/>
        <v>0</v>
      </c>
      <c r="D202" s="20">
        <f t="shared" si="808"/>
        <v>0</v>
      </c>
      <c r="E202" s="20">
        <f>ROUND(IF($A202=0,0,$D202+E201-IF($A201=0,0,L201*($A202-$A201)*0.06)),4)</f>
        <v>0</v>
      </c>
      <c r="F202" s="11" cm="1">
        <f t="array" ref="F202">INDEX($A$71:$A$75,MATCH(E202,$B$71:$B$75,1))+(E202-INDEX($B$71:$B$75,MATCH(E202,$B$71:$B$75,1)))*(INDEX($A$71:$A$75,MATCH(E202,$B$71:$B$75,1)+IF(E202&gt;MAX($B$71:$B$75),0,1))-INDEX($A$71:$A$75,MATCH(E202,$B$71:$B$75,1)+IF(E202&gt;MAX($B$71:$B$75),1,0)))/(INDEX($B$71:$B$75,MATCH(E202,$B$71:$B$75,1)+IF(E202&gt;MAX($B$71:$B$75),0,1))-INDEX($B$71:$B$75,MATCH(E202,$B$71:$B$75,1)+IF(E202&gt;MAX($B$71:$B$75),-1,0)))</f>
        <v>0</v>
      </c>
      <c r="G202" s="59">
        <f t="shared" si="809"/>
        <v>0</v>
      </c>
      <c r="H202" s="59">
        <f t="shared" si="810"/>
        <v>0</v>
      </c>
      <c r="I202" s="59">
        <f t="shared" si="811"/>
        <v>0</v>
      </c>
      <c r="J202" s="20">
        <f t="shared" si="812"/>
        <v>0</v>
      </c>
      <c r="K202" s="20">
        <f>IF(OR($H$79&lt;=0,F202-$H$79&lt;=0),0,2/3*(0.602+0.0832*(F202-$H$79)/$H$79)*$I$79*SQRT(2*9.81)*(F202-$H$79+0.0012)^(3/2))*1000</f>
        <v>0</v>
      </c>
      <c r="L202" s="20">
        <f>IF((G202+H202+I202+K202)*($A203-$A202)*0.06&gt;E202,E202/($A203-$A202)/0.06,G202+H202+I202+K202)</f>
        <v>0</v>
      </c>
      <c r="M202" s="20">
        <f>IF(COUNT($A$126:$A202)&lt;MATCH($E$84,L$126:L$585,0),"",ROUND(L202,2))</f>
        <v>0</v>
      </c>
      <c r="N202" s="20">
        <f>IF($A202=0,0,$D202+N201-IF($A201=0,0,R201*($A202-$A201)*0.06))</f>
        <v>74.007985249628533</v>
      </c>
      <c r="O202" s="11" cm="1">
        <f t="array" ref="O202">INDEX($A$71:$A$75,MATCH(N202,$B$71:$B$75,1))+(N202-INDEX($B$71:$B$75,MATCH(N202,$B$71:$B$75,1)))*(INDEX($A$71:$A$75,MATCH(N202,$B$71:$B$75,1)+1)-INDEX($A$71:$A$75,MATCH(N202,$B$71:$B$75,1)))/(INDEX($B$71:$B$75,MATCH(N202,$B$71:$B$75,1)+1)-INDEX($B$71:$B$75,MATCH(N202,$B$71:$B$75,1)))</f>
        <v>0.74007985249628527</v>
      </c>
      <c r="P202" s="20" cm="1">
        <f t="array" ref="P202">INDEX(Curva_vortex[Caudal (L/s)],MATCH(O202,Curva_vortex[Altura lamina de agua H (m)],1))+(O202-INDEX(Curva_vortex[Altura lamina de agua H (m)],MATCH(O202,Curva_vortex[Altura lamina de agua H (m)],1)))*(INDEX(Curva_vortex[Caudal (L/s)],MATCH(O202,Curva_vortex[Altura lamina de agua H (m)],1)+IF(O202&gt;MAX(Curva_vortex[Altura lamina de agua H (m)]),0,1))-INDEX(Curva_vortex[Caudal (L/s)],MATCH(O202,Curva_vortex[Altura lamina de agua H (m)],1)+IF(O202&gt;MAX(Curva_vortex[Altura lamina de agua H (m)]),-1,0)))/(INDEX(Curva_vortex[Altura lamina de agua H (m)],MATCH(O202,Curva_vortex[Altura lamina de agua H (m)],1)+IF(O202&gt;MAX(Curva_vortex[Altura lamina de agua H (m)]),0,1))-INDEX(Curva_vortex[Altura lamina de agua H (m)],MATCH(O202,Curva_vortex[Altura lamina de agua H (m)],1)+IF(O202&gt;MAX(Curva_vortex[Altura lamina de agua H (m)]),-1,0)))</f>
        <v>7.4007985249628527</v>
      </c>
      <c r="Q202" s="20">
        <f t="shared" si="813"/>
        <v>0</v>
      </c>
      <c r="R202" s="20" cm="1">
        <f t="array" ref="R202">INDEX(Curva_vortex[Caudal (L/s)],MATCH(O202,Curva_vortex[Altura lamina de agua H (m)],1))+(O202-INDEX(Curva_vortex[Altura lamina de agua H (m)],MATCH(O202,Curva_vortex[Altura lamina de agua H (m)],1)))*(INDEX(Curva_vortex[Caudal (L/s)],MATCH(O202,Curva_vortex[Altura lamina de agua H (m)],1)+IF(O202&gt;MAX(Curva_vortex[Altura lamina de agua H (m)]),0,1))-INDEX(Curva_vortex[Caudal (L/s)],MATCH(O202,Curva_vortex[Altura lamina de agua H (m)],1)+IF(O202&gt;MAX(Curva_vortex[Altura lamina de agua H (m)]),-1,0)))/(INDEX(Curva_vortex[Altura lamina de agua H (m)],MATCH(O202,Curva_vortex[Altura lamina de agua H (m)],1)+IF(O202&gt;MAX(Curva_vortex[Altura lamina de agua H (m)]),0,1))-INDEX(Curva_vortex[Altura lamina de agua H (m)],MATCH(O202,Curva_vortex[Altura lamina de agua H (m)],1)+IF(O202&gt;MAX(Curva_vortex[Altura lamina de agua H (m)]),-1,0)))+Q202</f>
        <v>7.4007985249628527</v>
      </c>
      <c r="S202" s="20">
        <f>IF(COUNT($A$126:$A202)&lt;MATCH($E$117,R$126:R$585,0),"",ROUND(R202,2))</f>
        <v>7.4</v>
      </c>
    </row>
    <row r="203" spans="1:430" x14ac:dyDescent="0.3">
      <c r="A203" s="67">
        <f>A202+Escenario1!$D$15</f>
        <v>385</v>
      </c>
      <c r="B203" s="20">
        <f>IF(HX80&lt;0,0,Escenario1!HX80)</f>
        <v>0</v>
      </c>
      <c r="C203" s="20">
        <f t="shared" si="814"/>
        <v>0</v>
      </c>
      <c r="D203" s="20">
        <f t="shared" si="808"/>
        <v>0</v>
      </c>
      <c r="E203" s="20">
        <f>ROUND(IF($A203=0,0,$D203+E202-IF($A202=0,0,L202*($A203-$A202)*0.06)),4)</f>
        <v>0</v>
      </c>
      <c r="F203" s="11" cm="1">
        <f t="array" ref="F203">INDEX($A$71:$A$75,MATCH(E203,$B$71:$B$75,1))+(E203-INDEX($B$71:$B$75,MATCH(E203,$B$71:$B$75,1)))*(INDEX($A$71:$A$75,MATCH(E203,$B$71:$B$75,1)+IF(E203&gt;MAX($B$71:$B$75),0,1))-INDEX($A$71:$A$75,MATCH(E203,$B$71:$B$75,1)+IF(E203&gt;MAX($B$71:$B$75),1,0)))/(INDEX($B$71:$B$75,MATCH(E203,$B$71:$B$75,1)+IF(E203&gt;MAX($B$71:$B$75),0,1))-INDEX($B$71:$B$75,MATCH(E203,$B$71:$B$75,1)+IF(E203&gt;MAX($B$71:$B$75),-1,0)))</f>
        <v>0</v>
      </c>
      <c r="G203" s="59">
        <f t="shared" si="809"/>
        <v>0</v>
      </c>
      <c r="H203" s="59">
        <f t="shared" si="810"/>
        <v>0</v>
      </c>
      <c r="I203" s="59">
        <f t="shared" si="811"/>
        <v>0</v>
      </c>
      <c r="J203" s="20">
        <f t="shared" si="812"/>
        <v>0</v>
      </c>
      <c r="K203" s="20">
        <f>IF(OR($H$79&lt;=0,F203-$H$79&lt;=0),0,2/3*(0.602+0.0832*(F203-$H$79)/$H$79)*$I$79*SQRT(2*9.81)*(F203-$H$79+0.0012)^(3/2))*1000</f>
        <v>0</v>
      </c>
      <c r="L203" s="20">
        <f>IF((G203+H203+I203+K203)*($A204-$A203)*0.06&gt;E203,E203/($A204-$A203)/0.06,G203+H203+I203+K203)</f>
        <v>0</v>
      </c>
      <c r="M203" s="20">
        <f>IF(COUNT($A$126:$A203)&lt;MATCH($E$84,L$126:L$585,0),"",ROUND(L203,2))</f>
        <v>0</v>
      </c>
      <c r="N203" s="20">
        <f>IF($A203=0,0,$D203+N202-IF($A202=0,0,R202*($A203-$A202)*0.06))</f>
        <v>71.78774569213968</v>
      </c>
      <c r="O203" s="11" cm="1">
        <f t="array" ref="O203">INDEX($A$71:$A$75,MATCH(N203,$B$71:$B$75,1))+(N203-INDEX($B$71:$B$75,MATCH(N203,$B$71:$B$75,1)))*(INDEX($A$71:$A$75,MATCH(N203,$B$71:$B$75,1)+1)-INDEX($A$71:$A$75,MATCH(N203,$B$71:$B$75,1)))/(INDEX($B$71:$B$75,MATCH(N203,$B$71:$B$75,1)+1)-INDEX($B$71:$B$75,MATCH(N203,$B$71:$B$75,1)))</f>
        <v>0.71787745692139671</v>
      </c>
      <c r="P203" s="20" cm="1">
        <f t="array" ref="P203">INDEX(Curva_vortex[Caudal (L/s)],MATCH(O203,Curva_vortex[Altura lamina de agua H (m)],1))+(O203-INDEX(Curva_vortex[Altura lamina de agua H (m)],MATCH(O203,Curva_vortex[Altura lamina de agua H (m)],1)))*(INDEX(Curva_vortex[Caudal (L/s)],MATCH(O203,Curva_vortex[Altura lamina de agua H (m)],1)+IF(O203&gt;MAX(Curva_vortex[Altura lamina de agua H (m)]),0,1))-INDEX(Curva_vortex[Caudal (L/s)],MATCH(O203,Curva_vortex[Altura lamina de agua H (m)],1)+IF(O203&gt;MAX(Curva_vortex[Altura lamina de agua H (m)]),-1,0)))/(INDEX(Curva_vortex[Altura lamina de agua H (m)],MATCH(O203,Curva_vortex[Altura lamina de agua H (m)],1)+IF(O203&gt;MAX(Curva_vortex[Altura lamina de agua H (m)]),0,1))-INDEX(Curva_vortex[Altura lamina de agua H (m)],MATCH(O203,Curva_vortex[Altura lamina de agua H (m)],1)+IF(O203&gt;MAX(Curva_vortex[Altura lamina de agua H (m)]),-1,0)))</f>
        <v>7.1787745692139673</v>
      </c>
      <c r="Q203" s="20">
        <f t="shared" si="813"/>
        <v>0</v>
      </c>
      <c r="R203" s="20" cm="1">
        <f t="array" ref="R203">INDEX(Curva_vortex[Caudal (L/s)],MATCH(O203,Curva_vortex[Altura lamina de agua H (m)],1))+(O203-INDEX(Curva_vortex[Altura lamina de agua H (m)],MATCH(O203,Curva_vortex[Altura lamina de agua H (m)],1)))*(INDEX(Curva_vortex[Caudal (L/s)],MATCH(O203,Curva_vortex[Altura lamina de agua H (m)],1)+IF(O203&gt;MAX(Curva_vortex[Altura lamina de agua H (m)]),0,1))-INDEX(Curva_vortex[Caudal (L/s)],MATCH(O203,Curva_vortex[Altura lamina de agua H (m)],1)+IF(O203&gt;MAX(Curva_vortex[Altura lamina de agua H (m)]),-1,0)))/(INDEX(Curva_vortex[Altura lamina de agua H (m)],MATCH(O203,Curva_vortex[Altura lamina de agua H (m)],1)+IF(O203&gt;MAX(Curva_vortex[Altura lamina de agua H (m)]),0,1))-INDEX(Curva_vortex[Altura lamina de agua H (m)],MATCH(O203,Curva_vortex[Altura lamina de agua H (m)],1)+IF(O203&gt;MAX(Curva_vortex[Altura lamina de agua H (m)]),-1,0)))+Q203</f>
        <v>7.1787745692139673</v>
      </c>
      <c r="S203" s="20">
        <f>IF(COUNT($A$126:$A203)&lt;MATCH($E$117,R$126:R$585,0),"",ROUND(R203,2))</f>
        <v>7.18</v>
      </c>
    </row>
    <row r="204" spans="1:430" x14ac:dyDescent="0.3">
      <c r="A204" s="67">
        <f>A203+Escenario1!$D$15</f>
        <v>390</v>
      </c>
      <c r="B204" s="20">
        <f>IF(HX81&lt;0,0,Escenario1!HX81)</f>
        <v>0</v>
      </c>
      <c r="C204" s="20">
        <f t="shared" si="814"/>
        <v>0</v>
      </c>
      <c r="D204" s="20">
        <f t="shared" si="808"/>
        <v>0</v>
      </c>
      <c r="E204" s="20">
        <f>ROUND(IF($A204=0,0,$D204+E203-IF($A203=0,0,L203*($A204-$A203)*0.06)),4)</f>
        <v>0</v>
      </c>
      <c r="F204" s="11" cm="1">
        <f t="array" ref="F204">INDEX($A$71:$A$75,MATCH(E204,$B$71:$B$75,1))+(E204-INDEX($B$71:$B$75,MATCH(E204,$B$71:$B$75,1)))*(INDEX($A$71:$A$75,MATCH(E204,$B$71:$B$75,1)+IF(E204&gt;MAX($B$71:$B$75),0,1))-INDEX($A$71:$A$75,MATCH(E204,$B$71:$B$75,1)+IF(E204&gt;MAX($B$71:$B$75),1,0)))/(INDEX($B$71:$B$75,MATCH(E204,$B$71:$B$75,1)+IF(E204&gt;MAX($B$71:$B$75),0,1))-INDEX($B$71:$B$75,MATCH(E204,$B$71:$B$75,1)+IF(E204&gt;MAX($B$71:$B$75),-1,0)))</f>
        <v>0</v>
      </c>
      <c r="G204" s="59">
        <f t="shared" si="809"/>
        <v>0</v>
      </c>
      <c r="H204" s="59">
        <f t="shared" si="810"/>
        <v>0</v>
      </c>
      <c r="I204" s="59">
        <f t="shared" si="811"/>
        <v>0</v>
      </c>
      <c r="J204" s="20">
        <f t="shared" si="812"/>
        <v>0</v>
      </c>
      <c r="K204" s="20">
        <f>IF(OR($H$79&lt;=0,F204-$H$79&lt;=0),0,2/3*(0.602+0.0832*(F204-$H$79)/$H$79)*$I$79*SQRT(2*9.81)*(F204-$H$79+0.0012)^(3/2))*1000</f>
        <v>0</v>
      </c>
      <c r="L204" s="20">
        <f>IF((G204+H204+I204+K204)*($A205-$A204)*0.06&gt;E204,E204/($A205-$A204)/0.06,G204+H204+I204+K204)</f>
        <v>0</v>
      </c>
      <c r="M204" s="20">
        <f>IF(COUNT($A$126:$A204)&lt;MATCH($E$84,L$126:L$585,0),"",ROUND(L204,2))</f>
        <v>0</v>
      </c>
      <c r="N204" s="20">
        <f>IF($A204=0,0,$D204+N203-IF($A203=0,0,R203*($A204-$A203)*0.06))</f>
        <v>69.634113321375494</v>
      </c>
      <c r="O204" s="11" cm="1">
        <f t="array" ref="O204">INDEX($A$71:$A$75,MATCH(N204,$B$71:$B$75,1))+(N204-INDEX($B$71:$B$75,MATCH(N204,$B$71:$B$75,1)))*(INDEX($A$71:$A$75,MATCH(N204,$B$71:$B$75,1)+1)-INDEX($A$71:$A$75,MATCH(N204,$B$71:$B$75,1)))/(INDEX($B$71:$B$75,MATCH(N204,$B$71:$B$75,1)+1)-INDEX($B$71:$B$75,MATCH(N204,$B$71:$B$75,1)))</f>
        <v>0.6963411332137549</v>
      </c>
      <c r="P204" s="20" cm="1">
        <f t="array" ref="P204">INDEX(Curva_vortex[Caudal (L/s)],MATCH(O204,Curva_vortex[Altura lamina de agua H (m)],1))+(O204-INDEX(Curva_vortex[Altura lamina de agua H (m)],MATCH(O204,Curva_vortex[Altura lamina de agua H (m)],1)))*(INDEX(Curva_vortex[Caudal (L/s)],MATCH(O204,Curva_vortex[Altura lamina de agua H (m)],1)+IF(O204&gt;MAX(Curva_vortex[Altura lamina de agua H (m)]),0,1))-INDEX(Curva_vortex[Caudal (L/s)],MATCH(O204,Curva_vortex[Altura lamina de agua H (m)],1)+IF(O204&gt;MAX(Curva_vortex[Altura lamina de agua H (m)]),-1,0)))/(INDEX(Curva_vortex[Altura lamina de agua H (m)],MATCH(O204,Curva_vortex[Altura lamina de agua H (m)],1)+IF(O204&gt;MAX(Curva_vortex[Altura lamina de agua H (m)]),0,1))-INDEX(Curva_vortex[Altura lamina de agua H (m)],MATCH(O204,Curva_vortex[Altura lamina de agua H (m)],1)+IF(O204&gt;MAX(Curva_vortex[Altura lamina de agua H (m)]),-1,0)))</f>
        <v>6.9634113321375493</v>
      </c>
      <c r="Q204" s="20">
        <f t="shared" si="813"/>
        <v>0</v>
      </c>
      <c r="R204" s="20" cm="1">
        <f t="array" ref="R204">INDEX(Curva_vortex[Caudal (L/s)],MATCH(O204,Curva_vortex[Altura lamina de agua H (m)],1))+(O204-INDEX(Curva_vortex[Altura lamina de agua H (m)],MATCH(O204,Curva_vortex[Altura lamina de agua H (m)],1)))*(INDEX(Curva_vortex[Caudal (L/s)],MATCH(O204,Curva_vortex[Altura lamina de agua H (m)],1)+IF(O204&gt;MAX(Curva_vortex[Altura lamina de agua H (m)]),0,1))-INDEX(Curva_vortex[Caudal (L/s)],MATCH(O204,Curva_vortex[Altura lamina de agua H (m)],1)+IF(O204&gt;MAX(Curva_vortex[Altura lamina de agua H (m)]),-1,0)))/(INDEX(Curva_vortex[Altura lamina de agua H (m)],MATCH(O204,Curva_vortex[Altura lamina de agua H (m)],1)+IF(O204&gt;MAX(Curva_vortex[Altura lamina de agua H (m)]),0,1))-INDEX(Curva_vortex[Altura lamina de agua H (m)],MATCH(O204,Curva_vortex[Altura lamina de agua H (m)],1)+IF(O204&gt;MAX(Curva_vortex[Altura lamina de agua H (m)]),-1,0)))+Q204</f>
        <v>6.9634113321375493</v>
      </c>
      <c r="S204" s="20">
        <f>IF(COUNT($A$126:$A204)&lt;MATCH($E$117,R$126:R$585,0),"",ROUND(R204,2))</f>
        <v>6.96</v>
      </c>
    </row>
    <row r="205" spans="1:430" x14ac:dyDescent="0.3">
      <c r="A205" s="67">
        <f>A204+Escenario1!$D$15</f>
        <v>395</v>
      </c>
      <c r="B205" s="20">
        <f>IF(HX82&lt;0,0,Escenario1!HX82)</f>
        <v>0</v>
      </c>
      <c r="C205" s="20">
        <f t="shared" si="814"/>
        <v>0</v>
      </c>
      <c r="D205" s="20">
        <f t="shared" si="808"/>
        <v>0</v>
      </c>
      <c r="E205" s="20">
        <f>ROUND(IF($A205=0,0,$D205+E204-IF($A204=0,0,L204*($A205-$A204)*0.06)),4)</f>
        <v>0</v>
      </c>
      <c r="F205" s="11" cm="1">
        <f t="array" ref="F205">INDEX($A$71:$A$75,MATCH(E205,$B$71:$B$75,1))+(E205-INDEX($B$71:$B$75,MATCH(E205,$B$71:$B$75,1)))*(INDEX($A$71:$A$75,MATCH(E205,$B$71:$B$75,1)+IF(E205&gt;MAX($B$71:$B$75),0,1))-INDEX($A$71:$A$75,MATCH(E205,$B$71:$B$75,1)+IF(E205&gt;MAX($B$71:$B$75),1,0)))/(INDEX($B$71:$B$75,MATCH(E205,$B$71:$B$75,1)+IF(E205&gt;MAX($B$71:$B$75),0,1))-INDEX($B$71:$B$75,MATCH(E205,$B$71:$B$75,1)+IF(E205&gt;MAX($B$71:$B$75),-1,0)))</f>
        <v>0</v>
      </c>
      <c r="G205" s="59">
        <f t="shared" si="809"/>
        <v>0</v>
      </c>
      <c r="H205" s="59">
        <f t="shared" si="810"/>
        <v>0</v>
      </c>
      <c r="I205" s="59">
        <f t="shared" si="811"/>
        <v>0</v>
      </c>
      <c r="J205" s="20">
        <f t="shared" si="812"/>
        <v>0</v>
      </c>
      <c r="K205" s="20">
        <f>IF(OR($H$79&lt;=0,F205-$H$79&lt;=0),0,2/3*(0.602+0.0832*(F205-$H$79)/$H$79)*$I$79*SQRT(2*9.81)*(F205-$H$79+0.0012)^(3/2))*1000</f>
        <v>0</v>
      </c>
      <c r="L205" s="20">
        <f>IF((G205+H205+I205+K205)*($A206-$A205)*0.06&gt;E205,E205/($A206-$A205)/0.06,G205+H205+I205+K205)</f>
        <v>0</v>
      </c>
      <c r="M205" s="20">
        <f>IF(COUNT($A$126:$A205)&lt;MATCH($E$84,L$126:L$585,0),"",ROUND(L205,2))</f>
        <v>0</v>
      </c>
      <c r="N205" s="20">
        <f>IF($A205=0,0,$D205+N204-IF($A204=0,0,R204*($A205-$A204)*0.06))</f>
        <v>67.545089921734231</v>
      </c>
      <c r="O205" s="11" cm="1">
        <f t="array" ref="O205">INDEX($A$71:$A$75,MATCH(N205,$B$71:$B$75,1))+(N205-INDEX($B$71:$B$75,MATCH(N205,$B$71:$B$75,1)))*(INDEX($A$71:$A$75,MATCH(N205,$B$71:$B$75,1)+1)-INDEX($A$71:$A$75,MATCH(N205,$B$71:$B$75,1)))/(INDEX($B$71:$B$75,MATCH(N205,$B$71:$B$75,1)+1)-INDEX($B$71:$B$75,MATCH(N205,$B$71:$B$75,1)))</f>
        <v>0.67545089921734236</v>
      </c>
      <c r="P205" s="20" cm="1">
        <f t="array" ref="P205">INDEX(Curva_vortex[Caudal (L/s)],MATCH(O205,Curva_vortex[Altura lamina de agua H (m)],1))+(O205-INDEX(Curva_vortex[Altura lamina de agua H (m)],MATCH(O205,Curva_vortex[Altura lamina de agua H (m)],1)))*(INDEX(Curva_vortex[Caudal (L/s)],MATCH(O205,Curva_vortex[Altura lamina de agua H (m)],1)+IF(O205&gt;MAX(Curva_vortex[Altura lamina de agua H (m)]),0,1))-INDEX(Curva_vortex[Caudal (L/s)],MATCH(O205,Curva_vortex[Altura lamina de agua H (m)],1)+IF(O205&gt;MAX(Curva_vortex[Altura lamina de agua H (m)]),-1,0)))/(INDEX(Curva_vortex[Altura lamina de agua H (m)],MATCH(O205,Curva_vortex[Altura lamina de agua H (m)],1)+IF(O205&gt;MAX(Curva_vortex[Altura lamina de agua H (m)]),0,1))-INDEX(Curva_vortex[Altura lamina de agua H (m)],MATCH(O205,Curva_vortex[Altura lamina de agua H (m)],1)+IF(O205&gt;MAX(Curva_vortex[Altura lamina de agua H (m)]),-1,0)))</f>
        <v>6.7545089921734238</v>
      </c>
      <c r="Q205" s="20">
        <f t="shared" si="813"/>
        <v>0</v>
      </c>
      <c r="R205" s="20" cm="1">
        <f t="array" ref="R205">INDEX(Curva_vortex[Caudal (L/s)],MATCH(O205,Curva_vortex[Altura lamina de agua H (m)],1))+(O205-INDEX(Curva_vortex[Altura lamina de agua H (m)],MATCH(O205,Curva_vortex[Altura lamina de agua H (m)],1)))*(INDEX(Curva_vortex[Caudal (L/s)],MATCH(O205,Curva_vortex[Altura lamina de agua H (m)],1)+IF(O205&gt;MAX(Curva_vortex[Altura lamina de agua H (m)]),0,1))-INDEX(Curva_vortex[Caudal (L/s)],MATCH(O205,Curva_vortex[Altura lamina de agua H (m)],1)+IF(O205&gt;MAX(Curva_vortex[Altura lamina de agua H (m)]),-1,0)))/(INDEX(Curva_vortex[Altura lamina de agua H (m)],MATCH(O205,Curva_vortex[Altura lamina de agua H (m)],1)+IF(O205&gt;MAX(Curva_vortex[Altura lamina de agua H (m)]),0,1))-INDEX(Curva_vortex[Altura lamina de agua H (m)],MATCH(O205,Curva_vortex[Altura lamina de agua H (m)],1)+IF(O205&gt;MAX(Curva_vortex[Altura lamina de agua H (m)]),-1,0)))+Q205</f>
        <v>6.7545089921734238</v>
      </c>
      <c r="S205" s="20">
        <f>IF(COUNT($A$126:$A205)&lt;MATCH($E$117,R$126:R$585,0),"",ROUND(R205,2))</f>
        <v>6.75</v>
      </c>
    </row>
    <row r="206" spans="1:430" x14ac:dyDescent="0.3">
      <c r="A206" s="67">
        <f>A205+Escenario1!$D$15</f>
        <v>400</v>
      </c>
      <c r="B206" s="20">
        <f>IF(HX83&lt;0,0,Escenario1!HX83)</f>
        <v>0</v>
      </c>
      <c r="C206" s="20">
        <f t="shared" si="814"/>
        <v>0</v>
      </c>
      <c r="D206" s="20">
        <f t="shared" si="808"/>
        <v>0</v>
      </c>
      <c r="E206" s="20">
        <f>ROUND(IF($A206=0,0,$D206+E205-IF($A205=0,0,L205*($A206-$A205)*0.06)),4)</f>
        <v>0</v>
      </c>
      <c r="F206" s="11" cm="1">
        <f t="array" ref="F206">INDEX($A$71:$A$75,MATCH(E206,$B$71:$B$75,1))+(E206-INDEX($B$71:$B$75,MATCH(E206,$B$71:$B$75,1)))*(INDEX($A$71:$A$75,MATCH(E206,$B$71:$B$75,1)+IF(E206&gt;MAX($B$71:$B$75),0,1))-INDEX($A$71:$A$75,MATCH(E206,$B$71:$B$75,1)+IF(E206&gt;MAX($B$71:$B$75),1,0)))/(INDEX($B$71:$B$75,MATCH(E206,$B$71:$B$75,1)+IF(E206&gt;MAX($B$71:$B$75),0,1))-INDEX($B$71:$B$75,MATCH(E206,$B$71:$B$75,1)+IF(E206&gt;MAX($B$71:$B$75),-1,0)))</f>
        <v>0</v>
      </c>
      <c r="G206" s="59">
        <f t="shared" si="809"/>
        <v>0</v>
      </c>
      <c r="H206" s="59">
        <f t="shared" si="810"/>
        <v>0</v>
      </c>
      <c r="I206" s="59">
        <f t="shared" si="811"/>
        <v>0</v>
      </c>
      <c r="J206" s="20">
        <f t="shared" si="812"/>
        <v>0</v>
      </c>
      <c r="K206" s="20">
        <f>IF(OR($H$79&lt;=0,F206-$H$79&lt;=0),0,2/3*(0.602+0.0832*(F206-$H$79)/$H$79)*$I$79*SQRT(2*9.81)*(F206-$H$79+0.0012)^(3/2))*1000</f>
        <v>0</v>
      </c>
      <c r="L206" s="20">
        <f>IF((G206+H206+I206+K206)*($A207-$A206)*0.06&gt;E206,E206/($A207-$A206)/0.06,G206+H206+I206+K206)</f>
        <v>0</v>
      </c>
      <c r="M206" s="20">
        <f>IF(COUNT($A$126:$A206)&lt;MATCH($E$84,L$126:L$585,0),"",ROUND(L206,2))</f>
        <v>0</v>
      </c>
      <c r="N206" s="20">
        <f>IF($A206=0,0,$D206+N205-IF($A205=0,0,R205*($A206-$A205)*0.06))</f>
        <v>65.518737224082201</v>
      </c>
      <c r="O206" s="11" cm="1">
        <f t="array" ref="O206">INDEX($A$71:$A$75,MATCH(N206,$B$71:$B$75,1))+(N206-INDEX($B$71:$B$75,MATCH(N206,$B$71:$B$75,1)))*(INDEX($A$71:$A$75,MATCH(N206,$B$71:$B$75,1)+1)-INDEX($A$71:$A$75,MATCH(N206,$B$71:$B$75,1)))/(INDEX($B$71:$B$75,MATCH(N206,$B$71:$B$75,1)+1)-INDEX($B$71:$B$75,MATCH(N206,$B$71:$B$75,1)))</f>
        <v>0.65518737224082202</v>
      </c>
      <c r="P206" s="20" cm="1">
        <f t="array" ref="P206">INDEX(Curva_vortex[Caudal (L/s)],MATCH(O206,Curva_vortex[Altura lamina de agua H (m)],1))+(O206-INDEX(Curva_vortex[Altura lamina de agua H (m)],MATCH(O206,Curva_vortex[Altura lamina de agua H (m)],1)))*(INDEX(Curva_vortex[Caudal (L/s)],MATCH(O206,Curva_vortex[Altura lamina de agua H (m)],1)+IF(O206&gt;MAX(Curva_vortex[Altura lamina de agua H (m)]),0,1))-INDEX(Curva_vortex[Caudal (L/s)],MATCH(O206,Curva_vortex[Altura lamina de agua H (m)],1)+IF(O206&gt;MAX(Curva_vortex[Altura lamina de agua H (m)]),-1,0)))/(INDEX(Curva_vortex[Altura lamina de agua H (m)],MATCH(O206,Curva_vortex[Altura lamina de agua H (m)],1)+IF(O206&gt;MAX(Curva_vortex[Altura lamina de agua H (m)]),0,1))-INDEX(Curva_vortex[Altura lamina de agua H (m)],MATCH(O206,Curva_vortex[Altura lamina de agua H (m)],1)+IF(O206&gt;MAX(Curva_vortex[Altura lamina de agua H (m)]),-1,0)))</f>
        <v>6.5518737224082209</v>
      </c>
      <c r="Q206" s="20">
        <f t="shared" si="813"/>
        <v>0</v>
      </c>
      <c r="R206" s="20" cm="1">
        <f t="array" ref="R206">INDEX(Curva_vortex[Caudal (L/s)],MATCH(O206,Curva_vortex[Altura lamina de agua H (m)],1))+(O206-INDEX(Curva_vortex[Altura lamina de agua H (m)],MATCH(O206,Curva_vortex[Altura lamina de agua H (m)],1)))*(INDEX(Curva_vortex[Caudal (L/s)],MATCH(O206,Curva_vortex[Altura lamina de agua H (m)],1)+IF(O206&gt;MAX(Curva_vortex[Altura lamina de agua H (m)]),0,1))-INDEX(Curva_vortex[Caudal (L/s)],MATCH(O206,Curva_vortex[Altura lamina de agua H (m)],1)+IF(O206&gt;MAX(Curva_vortex[Altura lamina de agua H (m)]),-1,0)))/(INDEX(Curva_vortex[Altura lamina de agua H (m)],MATCH(O206,Curva_vortex[Altura lamina de agua H (m)],1)+IF(O206&gt;MAX(Curva_vortex[Altura lamina de agua H (m)]),0,1))-INDEX(Curva_vortex[Altura lamina de agua H (m)],MATCH(O206,Curva_vortex[Altura lamina de agua H (m)],1)+IF(O206&gt;MAX(Curva_vortex[Altura lamina de agua H (m)]),-1,0)))+Q206</f>
        <v>6.5518737224082209</v>
      </c>
      <c r="S206" s="20">
        <f>IF(COUNT($A$126:$A206)&lt;MATCH($E$117,R$126:R$585,0),"",ROUND(R206,2))</f>
        <v>6.55</v>
      </c>
    </row>
    <row r="207" spans="1:430" x14ac:dyDescent="0.3">
      <c r="A207" s="67">
        <f>A206+Escenario1!$D$15</f>
        <v>405</v>
      </c>
      <c r="B207" s="20">
        <f>IF(HX84&lt;0,0,Escenario1!HX84)</f>
        <v>0</v>
      </c>
      <c r="C207" s="20">
        <f t="shared" si="814"/>
        <v>0</v>
      </c>
      <c r="D207" s="20">
        <f t="shared" si="808"/>
        <v>0</v>
      </c>
      <c r="E207" s="20">
        <f>ROUND(IF($A207=0,0,$D207+E206-IF($A206=0,0,L206*($A207-$A206)*0.06)),4)</f>
        <v>0</v>
      </c>
      <c r="F207" s="11" cm="1">
        <f t="array" ref="F207">INDEX($A$71:$A$75,MATCH(E207,$B$71:$B$75,1))+(E207-INDEX($B$71:$B$75,MATCH(E207,$B$71:$B$75,1)))*(INDEX($A$71:$A$75,MATCH(E207,$B$71:$B$75,1)+IF(E207&gt;MAX($B$71:$B$75),0,1))-INDEX($A$71:$A$75,MATCH(E207,$B$71:$B$75,1)+IF(E207&gt;MAX($B$71:$B$75),1,0)))/(INDEX($B$71:$B$75,MATCH(E207,$B$71:$B$75,1)+IF(E207&gt;MAX($B$71:$B$75),0,1))-INDEX($B$71:$B$75,MATCH(E207,$B$71:$B$75,1)+IF(E207&gt;MAX($B$71:$B$75),-1,0)))</f>
        <v>0</v>
      </c>
      <c r="G207" s="59">
        <f t="shared" si="809"/>
        <v>0</v>
      </c>
      <c r="H207" s="59">
        <f t="shared" si="810"/>
        <v>0</v>
      </c>
      <c r="I207" s="59">
        <f t="shared" si="811"/>
        <v>0</v>
      </c>
      <c r="J207" s="20">
        <f t="shared" si="812"/>
        <v>0</v>
      </c>
      <c r="K207" s="20">
        <f>IF(OR($H$79&lt;=0,F207-$H$79&lt;=0),0,2/3*(0.602+0.0832*(F207-$H$79)/$H$79)*$I$79*SQRT(2*9.81)*(F207-$H$79+0.0012)^(3/2))*1000</f>
        <v>0</v>
      </c>
      <c r="L207" s="20">
        <f>IF((G207+H207+I207+K207)*($A208-$A207)*0.06&gt;E207,E207/($A208-$A207)/0.06,G207+H207+I207+K207)</f>
        <v>0</v>
      </c>
      <c r="M207" s="20">
        <f>IF(COUNT($A$126:$A207)&lt;MATCH($E$84,L$126:L$585,0),"",ROUND(L207,2))</f>
        <v>0</v>
      </c>
      <c r="N207" s="20">
        <f>IF($A207=0,0,$D207+N206-IF($A206=0,0,R206*($A207-$A206)*0.06))</f>
        <v>63.553175107359735</v>
      </c>
      <c r="O207" s="11" cm="1">
        <f t="array" ref="O207">INDEX($A$71:$A$75,MATCH(N207,$B$71:$B$75,1))+(N207-INDEX($B$71:$B$75,MATCH(N207,$B$71:$B$75,1)))*(INDEX($A$71:$A$75,MATCH(N207,$B$71:$B$75,1)+1)-INDEX($A$71:$A$75,MATCH(N207,$B$71:$B$75,1)))/(INDEX($B$71:$B$75,MATCH(N207,$B$71:$B$75,1)+1)-INDEX($B$71:$B$75,MATCH(N207,$B$71:$B$75,1)))</f>
        <v>0.63553175107359727</v>
      </c>
      <c r="P207" s="20" cm="1">
        <f t="array" ref="P207">INDEX(Curva_vortex[Caudal (L/s)],MATCH(O207,Curva_vortex[Altura lamina de agua H (m)],1))+(O207-INDEX(Curva_vortex[Altura lamina de agua H (m)],MATCH(O207,Curva_vortex[Altura lamina de agua H (m)],1)))*(INDEX(Curva_vortex[Caudal (L/s)],MATCH(O207,Curva_vortex[Altura lamina de agua H (m)],1)+IF(O207&gt;MAX(Curva_vortex[Altura lamina de agua H (m)]),0,1))-INDEX(Curva_vortex[Caudal (L/s)],MATCH(O207,Curva_vortex[Altura lamina de agua H (m)],1)+IF(O207&gt;MAX(Curva_vortex[Altura lamina de agua H (m)]),-1,0)))/(INDEX(Curva_vortex[Altura lamina de agua H (m)],MATCH(O207,Curva_vortex[Altura lamina de agua H (m)],1)+IF(O207&gt;MAX(Curva_vortex[Altura lamina de agua H (m)]),0,1))-INDEX(Curva_vortex[Altura lamina de agua H (m)],MATCH(O207,Curva_vortex[Altura lamina de agua H (m)],1)+IF(O207&gt;MAX(Curva_vortex[Altura lamina de agua H (m)]),-1,0)))</f>
        <v>6.355317510735973</v>
      </c>
      <c r="Q207" s="20">
        <f t="shared" si="813"/>
        <v>0</v>
      </c>
      <c r="R207" s="20" cm="1">
        <f t="array" ref="R207">INDEX(Curva_vortex[Caudal (L/s)],MATCH(O207,Curva_vortex[Altura lamina de agua H (m)],1))+(O207-INDEX(Curva_vortex[Altura lamina de agua H (m)],MATCH(O207,Curva_vortex[Altura lamina de agua H (m)],1)))*(INDEX(Curva_vortex[Caudal (L/s)],MATCH(O207,Curva_vortex[Altura lamina de agua H (m)],1)+IF(O207&gt;MAX(Curva_vortex[Altura lamina de agua H (m)]),0,1))-INDEX(Curva_vortex[Caudal (L/s)],MATCH(O207,Curva_vortex[Altura lamina de agua H (m)],1)+IF(O207&gt;MAX(Curva_vortex[Altura lamina de agua H (m)]),-1,0)))/(INDEX(Curva_vortex[Altura lamina de agua H (m)],MATCH(O207,Curva_vortex[Altura lamina de agua H (m)],1)+IF(O207&gt;MAX(Curva_vortex[Altura lamina de agua H (m)]),0,1))-INDEX(Curva_vortex[Altura lamina de agua H (m)],MATCH(O207,Curva_vortex[Altura lamina de agua H (m)],1)+IF(O207&gt;MAX(Curva_vortex[Altura lamina de agua H (m)]),-1,0)))+Q207</f>
        <v>6.355317510735973</v>
      </c>
      <c r="S207" s="20">
        <f>IF(COUNT($A$126:$A207)&lt;MATCH($E$117,R$126:R$585,0),"",ROUND(R207,2))</f>
        <v>6.36</v>
      </c>
    </row>
    <row r="208" spans="1:430" x14ac:dyDescent="0.3">
      <c r="A208" s="67">
        <f>A207+Escenario1!$D$15</f>
        <v>410</v>
      </c>
      <c r="B208" s="20">
        <f>IF(HX85&lt;0,0,Escenario1!HX85)</f>
        <v>0</v>
      </c>
      <c r="C208" s="20">
        <f t="shared" si="814"/>
        <v>0</v>
      </c>
      <c r="D208" s="20">
        <f t="shared" si="808"/>
        <v>0</v>
      </c>
      <c r="E208" s="20">
        <f>ROUND(IF($A208=0,0,$D208+E207-IF($A207=0,0,L207*($A208-$A207)*0.06)),4)</f>
        <v>0</v>
      </c>
      <c r="F208" s="11" cm="1">
        <f t="array" ref="F208">INDEX($A$71:$A$75,MATCH(E208,$B$71:$B$75,1))+(E208-INDEX($B$71:$B$75,MATCH(E208,$B$71:$B$75,1)))*(INDEX($A$71:$A$75,MATCH(E208,$B$71:$B$75,1)+IF(E208&gt;MAX($B$71:$B$75),0,1))-INDEX($A$71:$A$75,MATCH(E208,$B$71:$B$75,1)+IF(E208&gt;MAX($B$71:$B$75),1,0)))/(INDEX($B$71:$B$75,MATCH(E208,$B$71:$B$75,1)+IF(E208&gt;MAX($B$71:$B$75),0,1))-INDEX($B$71:$B$75,MATCH(E208,$B$71:$B$75,1)+IF(E208&gt;MAX($B$71:$B$75),-1,0)))</f>
        <v>0</v>
      </c>
      <c r="G208" s="59">
        <f t="shared" si="809"/>
        <v>0</v>
      </c>
      <c r="H208" s="59">
        <f t="shared" si="810"/>
        <v>0</v>
      </c>
      <c r="I208" s="59">
        <f t="shared" si="811"/>
        <v>0</v>
      </c>
      <c r="J208" s="20">
        <f t="shared" si="812"/>
        <v>0</v>
      </c>
      <c r="K208" s="20">
        <f>IF(OR($H$79&lt;=0,F208-$H$79&lt;=0),0,2/3*(0.602+0.0832*(F208-$H$79)/$H$79)*$I$79*SQRT(2*9.81)*(F208-$H$79+0.0012)^(3/2))*1000</f>
        <v>0</v>
      </c>
      <c r="L208" s="20">
        <f>IF((G208+H208+I208+K208)*($A209-$A208)*0.06&gt;E208,E208/($A209-$A208)/0.06,G208+H208+I208+K208)</f>
        <v>0</v>
      </c>
      <c r="M208" s="20">
        <f>IF(COUNT($A$126:$A208)&lt;MATCH($E$84,L$126:L$585,0),"",ROUND(L208,2))</f>
        <v>0</v>
      </c>
      <c r="N208" s="20">
        <f>IF($A208=0,0,$D208+N207-IF($A207=0,0,R207*($A208-$A207)*0.06))</f>
        <v>61.646579854138942</v>
      </c>
      <c r="O208" s="11" cm="1">
        <f t="array" ref="O208">INDEX($A$71:$A$75,MATCH(N208,$B$71:$B$75,1))+(N208-INDEX($B$71:$B$75,MATCH(N208,$B$71:$B$75,1)))*(INDEX($A$71:$A$75,MATCH(N208,$B$71:$B$75,1)+1)-INDEX($A$71:$A$75,MATCH(N208,$B$71:$B$75,1)))/(INDEX($B$71:$B$75,MATCH(N208,$B$71:$B$75,1)+1)-INDEX($B$71:$B$75,MATCH(N208,$B$71:$B$75,1)))</f>
        <v>0.61646579854138939</v>
      </c>
      <c r="P208" s="20" cm="1">
        <f t="array" ref="P208">INDEX(Curva_vortex[Caudal (L/s)],MATCH(O208,Curva_vortex[Altura lamina de agua H (m)],1))+(O208-INDEX(Curva_vortex[Altura lamina de agua H (m)],MATCH(O208,Curva_vortex[Altura lamina de agua H (m)],1)))*(INDEX(Curva_vortex[Caudal (L/s)],MATCH(O208,Curva_vortex[Altura lamina de agua H (m)],1)+IF(O208&gt;MAX(Curva_vortex[Altura lamina de agua H (m)]),0,1))-INDEX(Curva_vortex[Caudal (L/s)],MATCH(O208,Curva_vortex[Altura lamina de agua H (m)],1)+IF(O208&gt;MAX(Curva_vortex[Altura lamina de agua H (m)]),-1,0)))/(INDEX(Curva_vortex[Altura lamina de agua H (m)],MATCH(O208,Curva_vortex[Altura lamina de agua H (m)],1)+IF(O208&gt;MAX(Curva_vortex[Altura lamina de agua H (m)]),0,1))-INDEX(Curva_vortex[Altura lamina de agua H (m)],MATCH(O208,Curva_vortex[Altura lamina de agua H (m)],1)+IF(O208&gt;MAX(Curva_vortex[Altura lamina de agua H (m)]),-1,0)))</f>
        <v>6.1646579854138945</v>
      </c>
      <c r="Q208" s="20">
        <f t="shared" si="813"/>
        <v>0</v>
      </c>
      <c r="R208" s="20" cm="1">
        <f t="array" ref="R208">INDEX(Curva_vortex[Caudal (L/s)],MATCH(O208,Curva_vortex[Altura lamina de agua H (m)],1))+(O208-INDEX(Curva_vortex[Altura lamina de agua H (m)],MATCH(O208,Curva_vortex[Altura lamina de agua H (m)],1)))*(INDEX(Curva_vortex[Caudal (L/s)],MATCH(O208,Curva_vortex[Altura lamina de agua H (m)],1)+IF(O208&gt;MAX(Curva_vortex[Altura lamina de agua H (m)]),0,1))-INDEX(Curva_vortex[Caudal (L/s)],MATCH(O208,Curva_vortex[Altura lamina de agua H (m)],1)+IF(O208&gt;MAX(Curva_vortex[Altura lamina de agua H (m)]),-1,0)))/(INDEX(Curva_vortex[Altura lamina de agua H (m)],MATCH(O208,Curva_vortex[Altura lamina de agua H (m)],1)+IF(O208&gt;MAX(Curva_vortex[Altura lamina de agua H (m)]),0,1))-INDEX(Curva_vortex[Altura lamina de agua H (m)],MATCH(O208,Curva_vortex[Altura lamina de agua H (m)],1)+IF(O208&gt;MAX(Curva_vortex[Altura lamina de agua H (m)]),-1,0)))+Q208</f>
        <v>6.1646579854138945</v>
      </c>
      <c r="S208" s="20">
        <f>IF(COUNT($A$126:$A208)&lt;MATCH($E$117,R$126:R$585,0),"",ROUND(R208,2))</f>
        <v>6.16</v>
      </c>
    </row>
    <row r="209" spans="1:19" x14ac:dyDescent="0.3">
      <c r="A209" s="67">
        <f>A208+Escenario1!$D$15</f>
        <v>415</v>
      </c>
      <c r="B209" s="20">
        <f>IF(HX86&lt;0,0,Escenario1!HX86)</f>
        <v>0</v>
      </c>
      <c r="C209" s="20">
        <f t="shared" si="814"/>
        <v>0</v>
      </c>
      <c r="D209" s="20">
        <f t="shared" si="808"/>
        <v>0</v>
      </c>
      <c r="E209" s="20">
        <f>ROUND(IF($A209=0,0,$D209+E208-IF($A208=0,0,L208*($A209-$A208)*0.06)),4)</f>
        <v>0</v>
      </c>
      <c r="F209" s="11" cm="1">
        <f t="array" ref="F209">INDEX($A$71:$A$75,MATCH(E209,$B$71:$B$75,1))+(E209-INDEX($B$71:$B$75,MATCH(E209,$B$71:$B$75,1)))*(INDEX($A$71:$A$75,MATCH(E209,$B$71:$B$75,1)+IF(E209&gt;MAX($B$71:$B$75),0,1))-INDEX($A$71:$A$75,MATCH(E209,$B$71:$B$75,1)+IF(E209&gt;MAX($B$71:$B$75),1,0)))/(INDEX($B$71:$B$75,MATCH(E209,$B$71:$B$75,1)+IF(E209&gt;MAX($B$71:$B$75),0,1))-INDEX($B$71:$B$75,MATCH(E209,$B$71:$B$75,1)+IF(E209&gt;MAX($B$71:$B$75),-1,0)))</f>
        <v>0</v>
      </c>
      <c r="G209" s="59">
        <f t="shared" si="809"/>
        <v>0</v>
      </c>
      <c r="H209" s="59">
        <f t="shared" si="810"/>
        <v>0</v>
      </c>
      <c r="I209" s="59">
        <f t="shared" si="811"/>
        <v>0</v>
      </c>
      <c r="J209" s="20">
        <f t="shared" si="812"/>
        <v>0</v>
      </c>
      <c r="K209" s="20">
        <f>IF(OR($H$79&lt;=0,F209-$H$79&lt;=0),0,2/3*(0.602+0.0832*(F209-$H$79)/$H$79)*$I$79*SQRT(2*9.81)*(F209-$H$79+0.0012)^(3/2))*1000</f>
        <v>0</v>
      </c>
      <c r="L209" s="20">
        <f>IF((G209+H209+I209+K209)*($A210-$A209)*0.06&gt;E209,E209/($A210-$A209)/0.06,G209+H209+I209+K209)</f>
        <v>0</v>
      </c>
      <c r="M209" s="20">
        <f>IF(COUNT($A$126:$A209)&lt;MATCH($E$84,L$126:L$585,0),"",ROUND(L209,2))</f>
        <v>0</v>
      </c>
      <c r="N209" s="20">
        <f>IF($A209=0,0,$D209+N208-IF($A208=0,0,R208*($A209-$A208)*0.06))</f>
        <v>59.797182458514776</v>
      </c>
      <c r="O209" s="11" cm="1">
        <f t="array" ref="O209">INDEX($A$71:$A$75,MATCH(N209,$B$71:$B$75,1))+(N209-INDEX($B$71:$B$75,MATCH(N209,$B$71:$B$75,1)))*(INDEX($A$71:$A$75,MATCH(N209,$B$71:$B$75,1)+1)-INDEX($A$71:$A$75,MATCH(N209,$B$71:$B$75,1)))/(INDEX($B$71:$B$75,MATCH(N209,$B$71:$B$75,1)+1)-INDEX($B$71:$B$75,MATCH(N209,$B$71:$B$75,1)))</f>
        <v>0.59797182458514775</v>
      </c>
      <c r="P209" s="20" cm="1">
        <f t="array" ref="P209">INDEX(Curva_vortex[Caudal (L/s)],MATCH(O209,Curva_vortex[Altura lamina de agua H (m)],1))+(O209-INDEX(Curva_vortex[Altura lamina de agua H (m)],MATCH(O209,Curva_vortex[Altura lamina de agua H (m)],1)))*(INDEX(Curva_vortex[Caudal (L/s)],MATCH(O209,Curva_vortex[Altura lamina de agua H (m)],1)+IF(O209&gt;MAX(Curva_vortex[Altura lamina de agua H (m)]),0,1))-INDEX(Curva_vortex[Caudal (L/s)],MATCH(O209,Curva_vortex[Altura lamina de agua H (m)],1)+IF(O209&gt;MAX(Curva_vortex[Altura lamina de agua H (m)]),-1,0)))/(INDEX(Curva_vortex[Altura lamina de agua H (m)],MATCH(O209,Curva_vortex[Altura lamina de agua H (m)],1)+IF(O209&gt;MAX(Curva_vortex[Altura lamina de agua H (m)]),0,1))-INDEX(Curva_vortex[Altura lamina de agua H (m)],MATCH(O209,Curva_vortex[Altura lamina de agua H (m)],1)+IF(O209&gt;MAX(Curva_vortex[Altura lamina de agua H (m)]),-1,0)))</f>
        <v>5.9797182458514779</v>
      </c>
      <c r="Q209" s="20">
        <f t="shared" si="813"/>
        <v>0</v>
      </c>
      <c r="R209" s="20" cm="1">
        <f t="array" ref="R209">INDEX(Curva_vortex[Caudal (L/s)],MATCH(O209,Curva_vortex[Altura lamina de agua H (m)],1))+(O209-INDEX(Curva_vortex[Altura lamina de agua H (m)],MATCH(O209,Curva_vortex[Altura lamina de agua H (m)],1)))*(INDEX(Curva_vortex[Caudal (L/s)],MATCH(O209,Curva_vortex[Altura lamina de agua H (m)],1)+IF(O209&gt;MAX(Curva_vortex[Altura lamina de agua H (m)]),0,1))-INDEX(Curva_vortex[Caudal (L/s)],MATCH(O209,Curva_vortex[Altura lamina de agua H (m)],1)+IF(O209&gt;MAX(Curva_vortex[Altura lamina de agua H (m)]),-1,0)))/(INDEX(Curva_vortex[Altura lamina de agua H (m)],MATCH(O209,Curva_vortex[Altura lamina de agua H (m)],1)+IF(O209&gt;MAX(Curva_vortex[Altura lamina de agua H (m)]),0,1))-INDEX(Curva_vortex[Altura lamina de agua H (m)],MATCH(O209,Curva_vortex[Altura lamina de agua H (m)],1)+IF(O209&gt;MAX(Curva_vortex[Altura lamina de agua H (m)]),-1,0)))+Q209</f>
        <v>5.9797182458514779</v>
      </c>
      <c r="S209" s="20">
        <f>IF(COUNT($A$126:$A209)&lt;MATCH($E$117,R$126:R$585,0),"",ROUND(R209,2))</f>
        <v>5.98</v>
      </c>
    </row>
    <row r="210" spans="1:19" x14ac:dyDescent="0.3">
      <c r="A210" s="67">
        <f>A209+Escenario1!$D$15</f>
        <v>420</v>
      </c>
      <c r="B210" s="20">
        <f>IF(HX87&lt;0,0,Escenario1!HX87)</f>
        <v>0</v>
      </c>
      <c r="C210" s="20">
        <f t="shared" si="814"/>
        <v>0</v>
      </c>
      <c r="D210" s="20">
        <f t="shared" si="808"/>
        <v>0</v>
      </c>
      <c r="E210" s="20">
        <f>ROUND(IF($A210=0,0,$D210+E209-IF($A209=0,0,L209*($A210-$A209)*0.06)),4)</f>
        <v>0</v>
      </c>
      <c r="F210" s="11" cm="1">
        <f t="array" ref="F210">INDEX($A$71:$A$75,MATCH(E210,$B$71:$B$75,1))+(E210-INDEX($B$71:$B$75,MATCH(E210,$B$71:$B$75,1)))*(INDEX($A$71:$A$75,MATCH(E210,$B$71:$B$75,1)+IF(E210&gt;MAX($B$71:$B$75),0,1))-INDEX($A$71:$A$75,MATCH(E210,$B$71:$B$75,1)+IF(E210&gt;MAX($B$71:$B$75),1,0)))/(INDEX($B$71:$B$75,MATCH(E210,$B$71:$B$75,1)+IF(E210&gt;MAX($B$71:$B$75),0,1))-INDEX($B$71:$B$75,MATCH(E210,$B$71:$B$75,1)+IF(E210&gt;MAX($B$71:$B$75),-1,0)))</f>
        <v>0</v>
      </c>
      <c r="G210" s="59">
        <f t="shared" si="809"/>
        <v>0</v>
      </c>
      <c r="H210" s="59">
        <f t="shared" si="810"/>
        <v>0</v>
      </c>
      <c r="I210" s="59">
        <f t="shared" si="811"/>
        <v>0</v>
      </c>
      <c r="J210" s="20">
        <f t="shared" si="812"/>
        <v>0</v>
      </c>
      <c r="K210" s="20">
        <f>IF(OR($H$79&lt;=0,F210-$H$79&lt;=0),0,2/3*(0.602+0.0832*(F210-$H$79)/$H$79)*$I$79*SQRT(2*9.81)*(F210-$H$79+0.0012)^(3/2))*1000</f>
        <v>0</v>
      </c>
      <c r="L210" s="20">
        <f>IF((G210+H210+I210+K210)*($A211-$A210)*0.06&gt;E210,E210/($A211-$A210)/0.06,G210+H210+I210+K210)</f>
        <v>0</v>
      </c>
      <c r="M210" s="20">
        <f>IF(COUNT($A$126:$A210)&lt;MATCH($E$84,L$126:L$585,0),"",ROUND(L210,2))</f>
        <v>0</v>
      </c>
      <c r="N210" s="20">
        <f>IF($A210=0,0,$D210+N209-IF($A209=0,0,R209*($A210-$A209)*0.06))</f>
        <v>58.003266984759335</v>
      </c>
      <c r="O210" s="11" cm="1">
        <f t="array" ref="O210">INDEX($A$71:$A$75,MATCH(N210,$B$71:$B$75,1))+(N210-INDEX($B$71:$B$75,MATCH(N210,$B$71:$B$75,1)))*(INDEX($A$71:$A$75,MATCH(N210,$B$71:$B$75,1)+1)-INDEX($A$71:$A$75,MATCH(N210,$B$71:$B$75,1)))/(INDEX($B$71:$B$75,MATCH(N210,$B$71:$B$75,1)+1)-INDEX($B$71:$B$75,MATCH(N210,$B$71:$B$75,1)))</f>
        <v>0.58003266984759327</v>
      </c>
      <c r="P210" s="20" cm="1">
        <f t="array" ref="P210">INDEX(Curva_vortex[Caudal (L/s)],MATCH(O210,Curva_vortex[Altura lamina de agua H (m)],1))+(O210-INDEX(Curva_vortex[Altura lamina de agua H (m)],MATCH(O210,Curva_vortex[Altura lamina de agua H (m)],1)))*(INDEX(Curva_vortex[Caudal (L/s)],MATCH(O210,Curva_vortex[Altura lamina de agua H (m)],1)+IF(O210&gt;MAX(Curva_vortex[Altura lamina de agua H (m)]),0,1))-INDEX(Curva_vortex[Caudal (L/s)],MATCH(O210,Curva_vortex[Altura lamina de agua H (m)],1)+IF(O210&gt;MAX(Curva_vortex[Altura lamina de agua H (m)]),-1,0)))/(INDEX(Curva_vortex[Altura lamina de agua H (m)],MATCH(O210,Curva_vortex[Altura lamina de agua H (m)],1)+IF(O210&gt;MAX(Curva_vortex[Altura lamina de agua H (m)]),0,1))-INDEX(Curva_vortex[Altura lamina de agua H (m)],MATCH(O210,Curva_vortex[Altura lamina de agua H (m)],1)+IF(O210&gt;MAX(Curva_vortex[Altura lamina de agua H (m)]),-1,0)))</f>
        <v>5.8003266984759332</v>
      </c>
      <c r="Q210" s="20">
        <f t="shared" si="813"/>
        <v>0</v>
      </c>
      <c r="R210" s="20" cm="1">
        <f t="array" ref="R210">INDEX(Curva_vortex[Caudal (L/s)],MATCH(O210,Curva_vortex[Altura lamina de agua H (m)],1))+(O210-INDEX(Curva_vortex[Altura lamina de agua H (m)],MATCH(O210,Curva_vortex[Altura lamina de agua H (m)],1)))*(INDEX(Curva_vortex[Caudal (L/s)],MATCH(O210,Curva_vortex[Altura lamina de agua H (m)],1)+IF(O210&gt;MAX(Curva_vortex[Altura lamina de agua H (m)]),0,1))-INDEX(Curva_vortex[Caudal (L/s)],MATCH(O210,Curva_vortex[Altura lamina de agua H (m)],1)+IF(O210&gt;MAX(Curva_vortex[Altura lamina de agua H (m)]),-1,0)))/(INDEX(Curva_vortex[Altura lamina de agua H (m)],MATCH(O210,Curva_vortex[Altura lamina de agua H (m)],1)+IF(O210&gt;MAX(Curva_vortex[Altura lamina de agua H (m)]),0,1))-INDEX(Curva_vortex[Altura lamina de agua H (m)],MATCH(O210,Curva_vortex[Altura lamina de agua H (m)],1)+IF(O210&gt;MAX(Curva_vortex[Altura lamina de agua H (m)]),-1,0)))+Q210</f>
        <v>5.8003266984759332</v>
      </c>
      <c r="S210" s="20">
        <f>IF(COUNT($A$126:$A210)&lt;MATCH($E$117,R$126:R$585,0),"",ROUND(R210,2))</f>
        <v>5.8</v>
      </c>
    </row>
    <row r="211" spans="1:19" x14ac:dyDescent="0.3">
      <c r="A211" s="67">
        <f>A210+Escenario1!$D$15</f>
        <v>425</v>
      </c>
      <c r="B211" s="20">
        <f>IF(HX88&lt;0,0,Escenario1!HX88)</f>
        <v>0</v>
      </c>
      <c r="C211" s="20">
        <f t="shared" si="814"/>
        <v>0</v>
      </c>
      <c r="D211" s="20">
        <f t="shared" si="808"/>
        <v>0</v>
      </c>
      <c r="E211" s="20">
        <f>ROUND(IF($A211=0,0,$D211+E210-IF($A210=0,0,L210*($A211-$A210)*0.06)),4)</f>
        <v>0</v>
      </c>
      <c r="F211" s="11" cm="1">
        <f t="array" ref="F211">INDEX($A$71:$A$75,MATCH(E211,$B$71:$B$75,1))+(E211-INDEX($B$71:$B$75,MATCH(E211,$B$71:$B$75,1)))*(INDEX($A$71:$A$75,MATCH(E211,$B$71:$B$75,1)+IF(E211&gt;MAX($B$71:$B$75),0,1))-INDEX($A$71:$A$75,MATCH(E211,$B$71:$B$75,1)+IF(E211&gt;MAX($B$71:$B$75),1,0)))/(INDEX($B$71:$B$75,MATCH(E211,$B$71:$B$75,1)+IF(E211&gt;MAX($B$71:$B$75),0,1))-INDEX($B$71:$B$75,MATCH(E211,$B$71:$B$75,1)+IF(E211&gt;MAX($B$71:$B$75),-1,0)))</f>
        <v>0</v>
      </c>
      <c r="G211" s="59">
        <f t="shared" si="809"/>
        <v>0</v>
      </c>
      <c r="H211" s="59">
        <f t="shared" si="810"/>
        <v>0</v>
      </c>
      <c r="I211" s="59">
        <f t="shared" si="811"/>
        <v>0</v>
      </c>
      <c r="J211" s="20">
        <f t="shared" si="812"/>
        <v>0</v>
      </c>
      <c r="K211" s="20">
        <f>IF(OR($H$79&lt;=0,F211-$H$79&lt;=0),0,2/3*(0.602+0.0832*(F211-$H$79)/$H$79)*$I$79*SQRT(2*9.81)*(F211-$H$79+0.0012)^(3/2))*1000</f>
        <v>0</v>
      </c>
      <c r="L211" s="20">
        <f>IF((G211+H211+I211+K211)*($A212-$A211)*0.06&gt;E211,E211/($A212-$A211)/0.06,G211+H211+I211+K211)</f>
        <v>0</v>
      </c>
      <c r="M211" s="20">
        <f>IF(COUNT($A$126:$A211)&lt;MATCH($E$84,L$126:L$585,0),"",ROUND(L211,2))</f>
        <v>0</v>
      </c>
      <c r="N211" s="20">
        <f>IF($A211=0,0,$D211+N210-IF($A210=0,0,R210*($A211-$A210)*0.06))</f>
        <v>56.263168975216558</v>
      </c>
      <c r="O211" s="11" cm="1">
        <f t="array" ref="O211">INDEX($A$71:$A$75,MATCH(N211,$B$71:$B$75,1))+(N211-INDEX($B$71:$B$75,MATCH(N211,$B$71:$B$75,1)))*(INDEX($A$71:$A$75,MATCH(N211,$B$71:$B$75,1)+1)-INDEX($A$71:$A$75,MATCH(N211,$B$71:$B$75,1)))/(INDEX($B$71:$B$75,MATCH(N211,$B$71:$B$75,1)+1)-INDEX($B$71:$B$75,MATCH(N211,$B$71:$B$75,1)))</f>
        <v>0.5626316897521656</v>
      </c>
      <c r="P211" s="20" cm="1">
        <f t="array" ref="P211">INDEX(Curva_vortex[Caudal (L/s)],MATCH(O211,Curva_vortex[Altura lamina de agua H (m)],1))+(O211-INDEX(Curva_vortex[Altura lamina de agua H (m)],MATCH(O211,Curva_vortex[Altura lamina de agua H (m)],1)))*(INDEX(Curva_vortex[Caudal (L/s)],MATCH(O211,Curva_vortex[Altura lamina de agua H (m)],1)+IF(O211&gt;MAX(Curva_vortex[Altura lamina de agua H (m)]),0,1))-INDEX(Curva_vortex[Caudal (L/s)],MATCH(O211,Curva_vortex[Altura lamina de agua H (m)],1)+IF(O211&gt;MAX(Curva_vortex[Altura lamina de agua H (m)]),-1,0)))/(INDEX(Curva_vortex[Altura lamina de agua H (m)],MATCH(O211,Curva_vortex[Altura lamina de agua H (m)],1)+IF(O211&gt;MAX(Curva_vortex[Altura lamina de agua H (m)]),0,1))-INDEX(Curva_vortex[Altura lamina de agua H (m)],MATCH(O211,Curva_vortex[Altura lamina de agua H (m)],1)+IF(O211&gt;MAX(Curva_vortex[Altura lamina de agua H (m)]),-1,0)))</f>
        <v>5.6263168975216562</v>
      </c>
      <c r="Q211" s="20">
        <f t="shared" si="813"/>
        <v>0</v>
      </c>
      <c r="R211" s="20" cm="1">
        <f t="array" ref="R211">INDEX(Curva_vortex[Caudal (L/s)],MATCH(O211,Curva_vortex[Altura lamina de agua H (m)],1))+(O211-INDEX(Curva_vortex[Altura lamina de agua H (m)],MATCH(O211,Curva_vortex[Altura lamina de agua H (m)],1)))*(INDEX(Curva_vortex[Caudal (L/s)],MATCH(O211,Curva_vortex[Altura lamina de agua H (m)],1)+IF(O211&gt;MAX(Curva_vortex[Altura lamina de agua H (m)]),0,1))-INDEX(Curva_vortex[Caudal (L/s)],MATCH(O211,Curva_vortex[Altura lamina de agua H (m)],1)+IF(O211&gt;MAX(Curva_vortex[Altura lamina de agua H (m)]),-1,0)))/(INDEX(Curva_vortex[Altura lamina de agua H (m)],MATCH(O211,Curva_vortex[Altura lamina de agua H (m)],1)+IF(O211&gt;MAX(Curva_vortex[Altura lamina de agua H (m)]),0,1))-INDEX(Curva_vortex[Altura lamina de agua H (m)],MATCH(O211,Curva_vortex[Altura lamina de agua H (m)],1)+IF(O211&gt;MAX(Curva_vortex[Altura lamina de agua H (m)]),-1,0)))+Q211</f>
        <v>5.6263168975216562</v>
      </c>
      <c r="S211" s="20">
        <f>IF(COUNT($A$126:$A211)&lt;MATCH($E$117,R$126:R$585,0),"",ROUND(R211,2))</f>
        <v>5.63</v>
      </c>
    </row>
    <row r="212" spans="1:19" x14ac:dyDescent="0.3">
      <c r="A212" s="67">
        <f>A211+Escenario1!$D$15</f>
        <v>430</v>
      </c>
      <c r="B212" s="20">
        <f>IF(HX89&lt;0,0,Escenario1!HX89)</f>
        <v>0</v>
      </c>
      <c r="C212" s="20">
        <f t="shared" si="814"/>
        <v>0</v>
      </c>
      <c r="D212" s="20">
        <f t="shared" si="808"/>
        <v>0</v>
      </c>
      <c r="E212" s="20">
        <f>ROUND(IF($A212=0,0,$D212+E211-IF($A211=0,0,L211*($A212-$A211)*0.06)),4)</f>
        <v>0</v>
      </c>
      <c r="F212" s="11" cm="1">
        <f t="array" ref="F212">INDEX($A$71:$A$75,MATCH(E212,$B$71:$B$75,1))+(E212-INDEX($B$71:$B$75,MATCH(E212,$B$71:$B$75,1)))*(INDEX($A$71:$A$75,MATCH(E212,$B$71:$B$75,1)+IF(E212&gt;MAX($B$71:$B$75),0,1))-INDEX($A$71:$A$75,MATCH(E212,$B$71:$B$75,1)+IF(E212&gt;MAX($B$71:$B$75),1,0)))/(INDEX($B$71:$B$75,MATCH(E212,$B$71:$B$75,1)+IF(E212&gt;MAX($B$71:$B$75),0,1))-INDEX($B$71:$B$75,MATCH(E212,$B$71:$B$75,1)+IF(E212&gt;MAX($B$71:$B$75),-1,0)))</f>
        <v>0</v>
      </c>
      <c r="G212" s="59">
        <f t="shared" si="809"/>
        <v>0</v>
      </c>
      <c r="H212" s="59">
        <f t="shared" si="810"/>
        <v>0</v>
      </c>
      <c r="I212" s="59">
        <f t="shared" si="811"/>
        <v>0</v>
      </c>
      <c r="J212" s="20">
        <f t="shared" si="812"/>
        <v>0</v>
      </c>
      <c r="K212" s="20">
        <f>IF(OR($H$79&lt;=0,F212-$H$79&lt;=0),0,2/3*(0.602+0.0832*(F212-$H$79)/$H$79)*$I$79*SQRT(2*9.81)*(F212-$H$79+0.0012)^(3/2))*1000</f>
        <v>0</v>
      </c>
      <c r="L212" s="20">
        <f>IF((G212+H212+I212+K212)*($A213-$A212)*0.06&gt;E212,E212/($A213-$A212)/0.06,G212+H212+I212+K212)</f>
        <v>0</v>
      </c>
      <c r="M212" s="20">
        <f>IF(COUNT($A$126:$A212)&lt;MATCH($E$84,L$126:L$585,0),"",ROUND(L212,2))</f>
        <v>0</v>
      </c>
      <c r="N212" s="20">
        <f>IF($A212=0,0,$D212+N211-IF($A211=0,0,R211*($A212-$A211)*0.06))</f>
        <v>54.57527390596006</v>
      </c>
      <c r="O212" s="11" cm="1">
        <f t="array" ref="O212">INDEX($A$71:$A$75,MATCH(N212,$B$71:$B$75,1))+(N212-INDEX($B$71:$B$75,MATCH(N212,$B$71:$B$75,1)))*(INDEX($A$71:$A$75,MATCH(N212,$B$71:$B$75,1)+1)-INDEX($A$71:$A$75,MATCH(N212,$B$71:$B$75,1)))/(INDEX($B$71:$B$75,MATCH(N212,$B$71:$B$75,1)+1)-INDEX($B$71:$B$75,MATCH(N212,$B$71:$B$75,1)))</f>
        <v>0.54575273905960053</v>
      </c>
      <c r="P212" s="20" cm="1">
        <f t="array" ref="P212">INDEX(Curva_vortex[Caudal (L/s)],MATCH(O212,Curva_vortex[Altura lamina de agua H (m)],1))+(O212-INDEX(Curva_vortex[Altura lamina de agua H (m)],MATCH(O212,Curva_vortex[Altura lamina de agua H (m)],1)))*(INDEX(Curva_vortex[Caudal (L/s)],MATCH(O212,Curva_vortex[Altura lamina de agua H (m)],1)+IF(O212&gt;MAX(Curva_vortex[Altura lamina de agua H (m)]),0,1))-INDEX(Curva_vortex[Caudal (L/s)],MATCH(O212,Curva_vortex[Altura lamina de agua H (m)],1)+IF(O212&gt;MAX(Curva_vortex[Altura lamina de agua H (m)]),-1,0)))/(INDEX(Curva_vortex[Altura lamina de agua H (m)],MATCH(O212,Curva_vortex[Altura lamina de agua H (m)],1)+IF(O212&gt;MAX(Curva_vortex[Altura lamina de agua H (m)]),0,1))-INDEX(Curva_vortex[Altura lamina de agua H (m)],MATCH(O212,Curva_vortex[Altura lamina de agua H (m)],1)+IF(O212&gt;MAX(Curva_vortex[Altura lamina de agua H (m)]),-1,0)))</f>
        <v>5.4575273905960051</v>
      </c>
      <c r="Q212" s="20">
        <f t="shared" si="813"/>
        <v>0</v>
      </c>
      <c r="R212" s="20" cm="1">
        <f t="array" ref="R212">INDEX(Curva_vortex[Caudal (L/s)],MATCH(O212,Curva_vortex[Altura lamina de agua H (m)],1))+(O212-INDEX(Curva_vortex[Altura lamina de agua H (m)],MATCH(O212,Curva_vortex[Altura lamina de agua H (m)],1)))*(INDEX(Curva_vortex[Caudal (L/s)],MATCH(O212,Curva_vortex[Altura lamina de agua H (m)],1)+IF(O212&gt;MAX(Curva_vortex[Altura lamina de agua H (m)]),0,1))-INDEX(Curva_vortex[Caudal (L/s)],MATCH(O212,Curva_vortex[Altura lamina de agua H (m)],1)+IF(O212&gt;MAX(Curva_vortex[Altura lamina de agua H (m)]),-1,0)))/(INDEX(Curva_vortex[Altura lamina de agua H (m)],MATCH(O212,Curva_vortex[Altura lamina de agua H (m)],1)+IF(O212&gt;MAX(Curva_vortex[Altura lamina de agua H (m)]),0,1))-INDEX(Curva_vortex[Altura lamina de agua H (m)],MATCH(O212,Curva_vortex[Altura lamina de agua H (m)],1)+IF(O212&gt;MAX(Curva_vortex[Altura lamina de agua H (m)]),-1,0)))+Q212</f>
        <v>5.4575273905960051</v>
      </c>
      <c r="S212" s="20">
        <f>IF(COUNT($A$126:$A212)&lt;MATCH($E$117,R$126:R$585,0),"",ROUND(R212,2))</f>
        <v>5.46</v>
      </c>
    </row>
    <row r="213" spans="1:19" x14ac:dyDescent="0.3">
      <c r="A213" s="67">
        <f>A212+Escenario1!$D$15</f>
        <v>435</v>
      </c>
      <c r="B213" s="20">
        <f>IF(HX90&lt;0,0,Escenario1!HX90)</f>
        <v>0</v>
      </c>
      <c r="C213" s="20">
        <f t="shared" si="814"/>
        <v>0</v>
      </c>
      <c r="D213" s="20">
        <f t="shared" si="808"/>
        <v>0</v>
      </c>
      <c r="E213" s="20">
        <f>ROUND(IF($A213=0,0,$D213+E212-IF($A212=0,0,L212*($A213-$A212)*0.06)),4)</f>
        <v>0</v>
      </c>
      <c r="F213" s="11" cm="1">
        <f t="array" ref="F213">INDEX($A$71:$A$75,MATCH(E213,$B$71:$B$75,1))+(E213-INDEX($B$71:$B$75,MATCH(E213,$B$71:$B$75,1)))*(INDEX($A$71:$A$75,MATCH(E213,$B$71:$B$75,1)+IF(E213&gt;MAX($B$71:$B$75),0,1))-INDEX($A$71:$A$75,MATCH(E213,$B$71:$B$75,1)+IF(E213&gt;MAX($B$71:$B$75),1,0)))/(INDEX($B$71:$B$75,MATCH(E213,$B$71:$B$75,1)+IF(E213&gt;MAX($B$71:$B$75),0,1))-INDEX($B$71:$B$75,MATCH(E213,$B$71:$B$75,1)+IF(E213&gt;MAX($B$71:$B$75),-1,0)))</f>
        <v>0</v>
      </c>
      <c r="G213" s="59">
        <f t="shared" si="809"/>
        <v>0</v>
      </c>
      <c r="H213" s="59">
        <f t="shared" si="810"/>
        <v>0</v>
      </c>
      <c r="I213" s="59">
        <f t="shared" si="811"/>
        <v>0</v>
      </c>
      <c r="J213" s="20">
        <f t="shared" si="812"/>
        <v>0</v>
      </c>
      <c r="K213" s="20">
        <f>IF(OR($H$79&lt;=0,F213-$H$79&lt;=0),0,2/3*(0.602+0.0832*(F213-$H$79)/$H$79)*$I$79*SQRT(2*9.81)*(F213-$H$79+0.0012)^(3/2))*1000</f>
        <v>0</v>
      </c>
      <c r="L213" s="20">
        <f>IF((G213+H213+I213+K213)*($A214-$A213)*0.06&gt;E213,E213/($A214-$A213)/0.06,G213+H213+I213+K213)</f>
        <v>0</v>
      </c>
      <c r="M213" s="20">
        <f>IF(COUNT($A$126:$A213)&lt;MATCH($E$84,L$126:L$585,0),"",ROUND(L213,2))</f>
        <v>0</v>
      </c>
      <c r="N213" s="20">
        <f>IF($A213=0,0,$D213+N212-IF($A212=0,0,R212*($A213-$A212)*0.06))</f>
        <v>52.938015688781256</v>
      </c>
      <c r="O213" s="11" cm="1">
        <f t="array" ref="O213">INDEX($A$71:$A$75,MATCH(N213,$B$71:$B$75,1))+(N213-INDEX($B$71:$B$75,MATCH(N213,$B$71:$B$75,1)))*(INDEX($A$71:$A$75,MATCH(N213,$B$71:$B$75,1)+1)-INDEX($A$71:$A$75,MATCH(N213,$B$71:$B$75,1)))/(INDEX($B$71:$B$75,MATCH(N213,$B$71:$B$75,1)+1)-INDEX($B$71:$B$75,MATCH(N213,$B$71:$B$75,1)))</f>
        <v>0.52938015688781248</v>
      </c>
      <c r="P213" s="20" cm="1">
        <f t="array" ref="P213">INDEX(Curva_vortex[Caudal (L/s)],MATCH(O213,Curva_vortex[Altura lamina de agua H (m)],1))+(O213-INDEX(Curva_vortex[Altura lamina de agua H (m)],MATCH(O213,Curva_vortex[Altura lamina de agua H (m)],1)))*(INDEX(Curva_vortex[Caudal (L/s)],MATCH(O213,Curva_vortex[Altura lamina de agua H (m)],1)+IF(O213&gt;MAX(Curva_vortex[Altura lamina de agua H (m)]),0,1))-INDEX(Curva_vortex[Caudal (L/s)],MATCH(O213,Curva_vortex[Altura lamina de agua H (m)],1)+IF(O213&gt;MAX(Curva_vortex[Altura lamina de agua H (m)]),-1,0)))/(INDEX(Curva_vortex[Altura lamina de agua H (m)],MATCH(O213,Curva_vortex[Altura lamina de agua H (m)],1)+IF(O213&gt;MAX(Curva_vortex[Altura lamina de agua H (m)]),0,1))-INDEX(Curva_vortex[Altura lamina de agua H (m)],MATCH(O213,Curva_vortex[Altura lamina de agua H (m)],1)+IF(O213&gt;MAX(Curva_vortex[Altura lamina de agua H (m)]),-1,0)))</f>
        <v>5.2938015688781253</v>
      </c>
      <c r="Q213" s="20">
        <f t="shared" si="813"/>
        <v>0</v>
      </c>
      <c r="R213" s="20" cm="1">
        <f t="array" ref="R213">INDEX(Curva_vortex[Caudal (L/s)],MATCH(O213,Curva_vortex[Altura lamina de agua H (m)],1))+(O213-INDEX(Curva_vortex[Altura lamina de agua H (m)],MATCH(O213,Curva_vortex[Altura lamina de agua H (m)],1)))*(INDEX(Curva_vortex[Caudal (L/s)],MATCH(O213,Curva_vortex[Altura lamina de agua H (m)],1)+IF(O213&gt;MAX(Curva_vortex[Altura lamina de agua H (m)]),0,1))-INDEX(Curva_vortex[Caudal (L/s)],MATCH(O213,Curva_vortex[Altura lamina de agua H (m)],1)+IF(O213&gt;MAX(Curva_vortex[Altura lamina de agua H (m)]),-1,0)))/(INDEX(Curva_vortex[Altura lamina de agua H (m)],MATCH(O213,Curva_vortex[Altura lamina de agua H (m)],1)+IF(O213&gt;MAX(Curva_vortex[Altura lamina de agua H (m)]),0,1))-INDEX(Curva_vortex[Altura lamina de agua H (m)],MATCH(O213,Curva_vortex[Altura lamina de agua H (m)],1)+IF(O213&gt;MAX(Curva_vortex[Altura lamina de agua H (m)]),-1,0)))+Q213</f>
        <v>5.2938015688781253</v>
      </c>
      <c r="S213" s="20">
        <f>IF(COUNT($A$126:$A213)&lt;MATCH($E$117,R$126:R$585,0),"",ROUND(R213,2))</f>
        <v>5.29</v>
      </c>
    </row>
    <row r="214" spans="1:19" x14ac:dyDescent="0.3">
      <c r="A214" s="67">
        <f>A213+Escenario1!$D$15</f>
        <v>440</v>
      </c>
      <c r="B214" s="20">
        <f>IF(HX91&lt;0,0,Escenario1!HX91)</f>
        <v>0</v>
      </c>
      <c r="C214" s="20">
        <f t="shared" si="814"/>
        <v>0</v>
      </c>
      <c r="D214" s="20">
        <f t="shared" si="808"/>
        <v>0</v>
      </c>
      <c r="E214" s="20">
        <f>ROUND(IF($A214=0,0,$D214+E213-IF($A213=0,0,L213*($A214-$A213)*0.06)),4)</f>
        <v>0</v>
      </c>
      <c r="F214" s="11" cm="1">
        <f t="array" ref="F214">INDEX($A$71:$A$75,MATCH(E214,$B$71:$B$75,1))+(E214-INDEX($B$71:$B$75,MATCH(E214,$B$71:$B$75,1)))*(INDEX($A$71:$A$75,MATCH(E214,$B$71:$B$75,1)+IF(E214&gt;MAX($B$71:$B$75),0,1))-INDEX($A$71:$A$75,MATCH(E214,$B$71:$B$75,1)+IF(E214&gt;MAX($B$71:$B$75),1,0)))/(INDEX($B$71:$B$75,MATCH(E214,$B$71:$B$75,1)+IF(E214&gt;MAX($B$71:$B$75),0,1))-INDEX($B$71:$B$75,MATCH(E214,$B$71:$B$75,1)+IF(E214&gt;MAX($B$71:$B$75),-1,0)))</f>
        <v>0</v>
      </c>
      <c r="G214" s="59">
        <f t="shared" si="809"/>
        <v>0</v>
      </c>
      <c r="H214" s="59">
        <f t="shared" si="810"/>
        <v>0</v>
      </c>
      <c r="I214" s="59">
        <f t="shared" si="811"/>
        <v>0</v>
      </c>
      <c r="J214" s="20">
        <f t="shared" si="812"/>
        <v>0</v>
      </c>
      <c r="K214" s="20">
        <f>IF(OR($H$79&lt;=0,F214-$H$79&lt;=0),0,2/3*(0.602+0.0832*(F214-$H$79)/$H$79)*$I$79*SQRT(2*9.81)*(F214-$H$79+0.0012)^(3/2))*1000</f>
        <v>0</v>
      </c>
      <c r="L214" s="20">
        <f>IF((G214+H214+I214+K214)*($A215-$A214)*0.06&gt;E214,E214/($A215-$A214)/0.06,G214+H214+I214+K214)</f>
        <v>0</v>
      </c>
      <c r="M214" s="20">
        <f>IF(COUNT($A$126:$A214)&lt;MATCH($E$84,L$126:L$585,0),"",ROUND(L214,2))</f>
        <v>0</v>
      </c>
      <c r="N214" s="20">
        <f>IF($A214=0,0,$D214+N213-IF($A213=0,0,R213*($A214-$A213)*0.06))</f>
        <v>51.349875218117816</v>
      </c>
      <c r="O214" s="11" cm="1">
        <f t="array" ref="O214">INDEX($A$71:$A$75,MATCH(N214,$B$71:$B$75,1))+(N214-INDEX($B$71:$B$75,MATCH(N214,$B$71:$B$75,1)))*(INDEX($A$71:$A$75,MATCH(N214,$B$71:$B$75,1)+1)-INDEX($A$71:$A$75,MATCH(N214,$B$71:$B$75,1)))/(INDEX($B$71:$B$75,MATCH(N214,$B$71:$B$75,1)+1)-INDEX($B$71:$B$75,MATCH(N214,$B$71:$B$75,1)))</f>
        <v>0.51349875218117813</v>
      </c>
      <c r="P214" s="20" cm="1">
        <f t="array" ref="P214">INDEX(Curva_vortex[Caudal (L/s)],MATCH(O214,Curva_vortex[Altura lamina de agua H (m)],1))+(O214-INDEX(Curva_vortex[Altura lamina de agua H (m)],MATCH(O214,Curva_vortex[Altura lamina de agua H (m)],1)))*(INDEX(Curva_vortex[Caudal (L/s)],MATCH(O214,Curva_vortex[Altura lamina de agua H (m)],1)+IF(O214&gt;MAX(Curva_vortex[Altura lamina de agua H (m)]),0,1))-INDEX(Curva_vortex[Caudal (L/s)],MATCH(O214,Curva_vortex[Altura lamina de agua H (m)],1)+IF(O214&gt;MAX(Curva_vortex[Altura lamina de agua H (m)]),-1,0)))/(INDEX(Curva_vortex[Altura lamina de agua H (m)],MATCH(O214,Curva_vortex[Altura lamina de agua H (m)],1)+IF(O214&gt;MAX(Curva_vortex[Altura lamina de agua H (m)]),0,1))-INDEX(Curva_vortex[Altura lamina de agua H (m)],MATCH(O214,Curva_vortex[Altura lamina de agua H (m)],1)+IF(O214&gt;MAX(Curva_vortex[Altura lamina de agua H (m)]),-1,0)))</f>
        <v>5.1349875218117811</v>
      </c>
      <c r="Q214" s="20">
        <f t="shared" si="813"/>
        <v>0</v>
      </c>
      <c r="R214" s="20" cm="1">
        <f t="array" ref="R214">INDEX(Curva_vortex[Caudal (L/s)],MATCH(O214,Curva_vortex[Altura lamina de agua H (m)],1))+(O214-INDEX(Curva_vortex[Altura lamina de agua H (m)],MATCH(O214,Curva_vortex[Altura lamina de agua H (m)],1)))*(INDEX(Curva_vortex[Caudal (L/s)],MATCH(O214,Curva_vortex[Altura lamina de agua H (m)],1)+IF(O214&gt;MAX(Curva_vortex[Altura lamina de agua H (m)]),0,1))-INDEX(Curva_vortex[Caudal (L/s)],MATCH(O214,Curva_vortex[Altura lamina de agua H (m)],1)+IF(O214&gt;MAX(Curva_vortex[Altura lamina de agua H (m)]),-1,0)))/(INDEX(Curva_vortex[Altura lamina de agua H (m)],MATCH(O214,Curva_vortex[Altura lamina de agua H (m)],1)+IF(O214&gt;MAX(Curva_vortex[Altura lamina de agua H (m)]),0,1))-INDEX(Curva_vortex[Altura lamina de agua H (m)],MATCH(O214,Curva_vortex[Altura lamina de agua H (m)],1)+IF(O214&gt;MAX(Curva_vortex[Altura lamina de agua H (m)]),-1,0)))+Q214</f>
        <v>5.1349875218117811</v>
      </c>
      <c r="S214" s="20">
        <f>IF(COUNT($A$126:$A214)&lt;MATCH($E$117,R$126:R$585,0),"",ROUND(R214,2))</f>
        <v>5.13</v>
      </c>
    </row>
    <row r="215" spans="1:19" x14ac:dyDescent="0.3">
      <c r="A215" s="67">
        <f>A214+Escenario1!$D$15</f>
        <v>445</v>
      </c>
      <c r="B215" s="20">
        <f>IF(HX92&lt;0,0,Escenario1!HX92)</f>
        <v>0</v>
      </c>
      <c r="C215" s="20">
        <f t="shared" si="814"/>
        <v>0</v>
      </c>
      <c r="D215" s="20">
        <f t="shared" si="808"/>
        <v>0</v>
      </c>
      <c r="E215" s="20">
        <f>ROUND(IF($A215=0,0,$D215+E214-IF($A214=0,0,L214*($A215-$A214)*0.06)),4)</f>
        <v>0</v>
      </c>
      <c r="F215" s="11" cm="1">
        <f t="array" ref="F215">INDEX($A$71:$A$75,MATCH(E215,$B$71:$B$75,1))+(E215-INDEX($B$71:$B$75,MATCH(E215,$B$71:$B$75,1)))*(INDEX($A$71:$A$75,MATCH(E215,$B$71:$B$75,1)+IF(E215&gt;MAX($B$71:$B$75),0,1))-INDEX($A$71:$A$75,MATCH(E215,$B$71:$B$75,1)+IF(E215&gt;MAX($B$71:$B$75),1,0)))/(INDEX($B$71:$B$75,MATCH(E215,$B$71:$B$75,1)+IF(E215&gt;MAX($B$71:$B$75),0,1))-INDEX($B$71:$B$75,MATCH(E215,$B$71:$B$75,1)+IF(E215&gt;MAX($B$71:$B$75),-1,0)))</f>
        <v>0</v>
      </c>
      <c r="G215" s="59">
        <f t="shared" si="809"/>
        <v>0</v>
      </c>
      <c r="H215" s="59">
        <f t="shared" si="810"/>
        <v>0</v>
      </c>
      <c r="I215" s="59">
        <f t="shared" si="811"/>
        <v>0</v>
      </c>
      <c r="J215" s="20">
        <f t="shared" si="812"/>
        <v>0</v>
      </c>
      <c r="K215" s="20">
        <f>IF(OR($H$79&lt;=0,F215-$H$79&lt;=0),0,2/3*(0.602+0.0832*(F215-$H$79)/$H$79)*$I$79*SQRT(2*9.81)*(F215-$H$79+0.0012)^(3/2))*1000</f>
        <v>0</v>
      </c>
      <c r="L215" s="20">
        <f>IF((G215+H215+I215+K215)*($A216-$A215)*0.06&gt;E215,E215/($A216-$A215)/0.06,G215+H215+I215+K215)</f>
        <v>0</v>
      </c>
      <c r="M215" s="20">
        <f>IF(COUNT($A$126:$A215)&lt;MATCH($E$84,L$126:L$585,0),"",ROUND(L215,2))</f>
        <v>0</v>
      </c>
      <c r="N215" s="20">
        <f>IF($A215=0,0,$D215+N214-IF($A214=0,0,R214*($A215-$A214)*0.06))</f>
        <v>49.809378961574282</v>
      </c>
      <c r="O215" s="11" cm="1">
        <f t="array" ref="O215">INDEX($A$71:$A$75,MATCH(N215,$B$71:$B$75,1))+(N215-INDEX($B$71:$B$75,MATCH(N215,$B$71:$B$75,1)))*(INDEX($A$71:$A$75,MATCH(N215,$B$71:$B$75,1)+1)-INDEX($A$71:$A$75,MATCH(N215,$B$71:$B$75,1)))/(INDEX($B$71:$B$75,MATCH(N215,$B$71:$B$75,1)+1)-INDEX($B$71:$B$75,MATCH(N215,$B$71:$B$75,1)))</f>
        <v>0.4980937896157428</v>
      </c>
      <c r="P215" s="20" cm="1">
        <f t="array" ref="P215">INDEX(Curva_vortex[Caudal (L/s)],MATCH(O215,Curva_vortex[Altura lamina de agua H (m)],1))+(O215-INDEX(Curva_vortex[Altura lamina de agua H (m)],MATCH(O215,Curva_vortex[Altura lamina de agua H (m)],1)))*(INDEX(Curva_vortex[Caudal (L/s)],MATCH(O215,Curva_vortex[Altura lamina de agua H (m)],1)+IF(O215&gt;MAX(Curva_vortex[Altura lamina de agua H (m)]),0,1))-INDEX(Curva_vortex[Caudal (L/s)],MATCH(O215,Curva_vortex[Altura lamina de agua H (m)],1)+IF(O215&gt;MAX(Curva_vortex[Altura lamina de agua H (m)]),-1,0)))/(INDEX(Curva_vortex[Altura lamina de agua H (m)],MATCH(O215,Curva_vortex[Altura lamina de agua H (m)],1)+IF(O215&gt;MAX(Curva_vortex[Altura lamina de agua H (m)]),0,1))-INDEX(Curva_vortex[Altura lamina de agua H (m)],MATCH(O215,Curva_vortex[Altura lamina de agua H (m)],1)+IF(O215&gt;MAX(Curva_vortex[Altura lamina de agua H (m)]),-1,0)))</f>
        <v>4.9809378961574282</v>
      </c>
      <c r="Q215" s="20">
        <f t="shared" si="813"/>
        <v>0</v>
      </c>
      <c r="R215" s="20" cm="1">
        <f t="array" ref="R215">INDEX(Curva_vortex[Caudal (L/s)],MATCH(O215,Curva_vortex[Altura lamina de agua H (m)],1))+(O215-INDEX(Curva_vortex[Altura lamina de agua H (m)],MATCH(O215,Curva_vortex[Altura lamina de agua H (m)],1)))*(INDEX(Curva_vortex[Caudal (L/s)],MATCH(O215,Curva_vortex[Altura lamina de agua H (m)],1)+IF(O215&gt;MAX(Curva_vortex[Altura lamina de agua H (m)]),0,1))-INDEX(Curva_vortex[Caudal (L/s)],MATCH(O215,Curva_vortex[Altura lamina de agua H (m)],1)+IF(O215&gt;MAX(Curva_vortex[Altura lamina de agua H (m)]),-1,0)))/(INDEX(Curva_vortex[Altura lamina de agua H (m)],MATCH(O215,Curva_vortex[Altura lamina de agua H (m)],1)+IF(O215&gt;MAX(Curva_vortex[Altura lamina de agua H (m)]),0,1))-INDEX(Curva_vortex[Altura lamina de agua H (m)],MATCH(O215,Curva_vortex[Altura lamina de agua H (m)],1)+IF(O215&gt;MAX(Curva_vortex[Altura lamina de agua H (m)]),-1,0)))+Q215</f>
        <v>4.9809378961574282</v>
      </c>
      <c r="S215" s="20">
        <f>IF(COUNT($A$126:$A215)&lt;MATCH($E$117,R$126:R$585,0),"",ROUND(R215,2))</f>
        <v>4.9800000000000004</v>
      </c>
    </row>
    <row r="216" spans="1:19" x14ac:dyDescent="0.3">
      <c r="A216" s="67">
        <f>A215+Escenario1!$D$15</f>
        <v>450</v>
      </c>
      <c r="B216" s="20">
        <f>IF(HX93&lt;0,0,Escenario1!HX93)</f>
        <v>0</v>
      </c>
      <c r="C216" s="20">
        <f t="shared" si="814"/>
        <v>0</v>
      </c>
      <c r="D216" s="20">
        <f t="shared" si="808"/>
        <v>0</v>
      </c>
      <c r="E216" s="20">
        <f>ROUND(IF($A216=0,0,$D216+E215-IF($A215=0,0,L215*($A216-$A215)*0.06)),4)</f>
        <v>0</v>
      </c>
      <c r="F216" s="11" cm="1">
        <f t="array" ref="F216">INDEX($A$71:$A$75,MATCH(E216,$B$71:$B$75,1))+(E216-INDEX($B$71:$B$75,MATCH(E216,$B$71:$B$75,1)))*(INDEX($A$71:$A$75,MATCH(E216,$B$71:$B$75,1)+IF(E216&gt;MAX($B$71:$B$75),0,1))-INDEX($A$71:$A$75,MATCH(E216,$B$71:$B$75,1)+IF(E216&gt;MAX($B$71:$B$75),1,0)))/(INDEX($B$71:$B$75,MATCH(E216,$B$71:$B$75,1)+IF(E216&gt;MAX($B$71:$B$75),0,1))-INDEX($B$71:$B$75,MATCH(E216,$B$71:$B$75,1)+IF(E216&gt;MAX($B$71:$B$75),-1,0)))</f>
        <v>0</v>
      </c>
      <c r="G216" s="59">
        <f t="shared" si="809"/>
        <v>0</v>
      </c>
      <c r="H216" s="59">
        <f t="shared" si="810"/>
        <v>0</v>
      </c>
      <c r="I216" s="59">
        <f t="shared" si="811"/>
        <v>0</v>
      </c>
      <c r="J216" s="20">
        <f t="shared" si="812"/>
        <v>0</v>
      </c>
      <c r="K216" s="20">
        <f>IF(OR($H$79&lt;=0,F216-$H$79&lt;=0),0,2/3*(0.602+0.0832*(F216-$H$79)/$H$79)*$I$79*SQRT(2*9.81)*(F216-$H$79+0.0012)^(3/2))*1000</f>
        <v>0</v>
      </c>
      <c r="L216" s="20">
        <f>IF((G216+H216+I216+K216)*($A217-$A216)*0.06&gt;E216,E216/($A217-$A216)/0.06,G216+H216+I216+K216)</f>
        <v>0</v>
      </c>
      <c r="M216" s="20">
        <f>IF(COUNT($A$126:$A216)&lt;MATCH($E$84,L$126:L$585,0),"",ROUND(L216,2))</f>
        <v>0</v>
      </c>
      <c r="N216" s="20">
        <f>IF($A216=0,0,$D216+N215-IF($A215=0,0,R215*($A216-$A215)*0.06))</f>
        <v>48.315097592727057</v>
      </c>
      <c r="O216" s="11" cm="1">
        <f t="array" ref="O216">INDEX($A$71:$A$75,MATCH(N216,$B$71:$B$75,1))+(N216-INDEX($B$71:$B$75,MATCH(N216,$B$71:$B$75,1)))*(INDEX($A$71:$A$75,MATCH(N216,$B$71:$B$75,1)+1)-INDEX($A$71:$A$75,MATCH(N216,$B$71:$B$75,1)))/(INDEX($B$71:$B$75,MATCH(N216,$B$71:$B$75,1)+1)-INDEX($B$71:$B$75,MATCH(N216,$B$71:$B$75,1)))</f>
        <v>0.48315097592727058</v>
      </c>
      <c r="P216" s="20" cm="1">
        <f t="array" ref="P216">INDEX(Curva_vortex[Caudal (L/s)],MATCH(O216,Curva_vortex[Altura lamina de agua H (m)],1))+(O216-INDEX(Curva_vortex[Altura lamina de agua H (m)],MATCH(O216,Curva_vortex[Altura lamina de agua H (m)],1)))*(INDEX(Curva_vortex[Caudal (L/s)],MATCH(O216,Curva_vortex[Altura lamina de agua H (m)],1)+IF(O216&gt;MAX(Curva_vortex[Altura lamina de agua H (m)]),0,1))-INDEX(Curva_vortex[Caudal (L/s)],MATCH(O216,Curva_vortex[Altura lamina de agua H (m)],1)+IF(O216&gt;MAX(Curva_vortex[Altura lamina de agua H (m)]),-1,0)))/(INDEX(Curva_vortex[Altura lamina de agua H (m)],MATCH(O216,Curva_vortex[Altura lamina de agua H (m)],1)+IF(O216&gt;MAX(Curva_vortex[Altura lamina de agua H (m)]),0,1))-INDEX(Curva_vortex[Altura lamina de agua H (m)],MATCH(O216,Curva_vortex[Altura lamina de agua H (m)],1)+IF(O216&gt;MAX(Curva_vortex[Altura lamina de agua H (m)]),-1,0)))</f>
        <v>4.8315097592727057</v>
      </c>
      <c r="Q216" s="20">
        <f t="shared" si="813"/>
        <v>0</v>
      </c>
      <c r="R216" s="20" cm="1">
        <f t="array" ref="R216">INDEX(Curva_vortex[Caudal (L/s)],MATCH(O216,Curva_vortex[Altura lamina de agua H (m)],1))+(O216-INDEX(Curva_vortex[Altura lamina de agua H (m)],MATCH(O216,Curva_vortex[Altura lamina de agua H (m)],1)))*(INDEX(Curva_vortex[Caudal (L/s)],MATCH(O216,Curva_vortex[Altura lamina de agua H (m)],1)+IF(O216&gt;MAX(Curva_vortex[Altura lamina de agua H (m)]),0,1))-INDEX(Curva_vortex[Caudal (L/s)],MATCH(O216,Curva_vortex[Altura lamina de agua H (m)],1)+IF(O216&gt;MAX(Curva_vortex[Altura lamina de agua H (m)]),-1,0)))/(INDEX(Curva_vortex[Altura lamina de agua H (m)],MATCH(O216,Curva_vortex[Altura lamina de agua H (m)],1)+IF(O216&gt;MAX(Curva_vortex[Altura lamina de agua H (m)]),0,1))-INDEX(Curva_vortex[Altura lamina de agua H (m)],MATCH(O216,Curva_vortex[Altura lamina de agua H (m)],1)+IF(O216&gt;MAX(Curva_vortex[Altura lamina de agua H (m)]),-1,0)))+Q216</f>
        <v>4.8315097592727057</v>
      </c>
      <c r="S216" s="20">
        <f>IF(COUNT($A$126:$A216)&lt;MATCH($E$117,R$126:R$585,0),"",ROUND(R216,2))</f>
        <v>4.83</v>
      </c>
    </row>
    <row r="217" spans="1:19" x14ac:dyDescent="0.3">
      <c r="A217" s="67">
        <f>A216+Escenario1!$D$15</f>
        <v>455</v>
      </c>
      <c r="B217" s="20">
        <f>IF(HX94&lt;0,0,Escenario1!HX94)</f>
        <v>0</v>
      </c>
      <c r="C217" s="20">
        <f t="shared" si="814"/>
        <v>0</v>
      </c>
      <c r="D217" s="20">
        <f t="shared" si="808"/>
        <v>0</v>
      </c>
      <c r="E217" s="20">
        <f>ROUND(IF($A217=0,0,$D217+E216-IF($A216=0,0,L216*($A217-$A216)*0.06)),4)</f>
        <v>0</v>
      </c>
      <c r="F217" s="11" cm="1">
        <f t="array" ref="F217">INDEX($A$71:$A$75,MATCH(E217,$B$71:$B$75,1))+(E217-INDEX($B$71:$B$75,MATCH(E217,$B$71:$B$75,1)))*(INDEX($A$71:$A$75,MATCH(E217,$B$71:$B$75,1)+IF(E217&gt;MAX($B$71:$B$75),0,1))-INDEX($A$71:$A$75,MATCH(E217,$B$71:$B$75,1)+IF(E217&gt;MAX($B$71:$B$75),1,0)))/(INDEX($B$71:$B$75,MATCH(E217,$B$71:$B$75,1)+IF(E217&gt;MAX($B$71:$B$75),0,1))-INDEX($B$71:$B$75,MATCH(E217,$B$71:$B$75,1)+IF(E217&gt;MAX($B$71:$B$75),-1,0)))</f>
        <v>0</v>
      </c>
      <c r="G217" s="59">
        <f t="shared" si="809"/>
        <v>0</v>
      </c>
      <c r="H217" s="59">
        <f t="shared" si="810"/>
        <v>0</v>
      </c>
      <c r="I217" s="59">
        <f t="shared" si="811"/>
        <v>0</v>
      </c>
      <c r="J217" s="20">
        <f t="shared" si="812"/>
        <v>0</v>
      </c>
      <c r="K217" s="20">
        <f>IF(OR($H$79&lt;=0,F217-$H$79&lt;=0),0,2/3*(0.602+0.0832*(F217-$H$79)/$H$79)*$I$79*SQRT(2*9.81)*(F217-$H$79+0.0012)^(3/2))*1000</f>
        <v>0</v>
      </c>
      <c r="L217" s="20">
        <f>IF((G217+H217+I217+K217)*($A218-$A217)*0.06&gt;E217,E217/($A218-$A217)/0.06,G217+H217+I217+K217)</f>
        <v>0</v>
      </c>
      <c r="M217" s="20">
        <f>IF(COUNT($A$126:$A217)&lt;MATCH($E$84,L$126:L$585,0),"",ROUND(L217,2))</f>
        <v>0</v>
      </c>
      <c r="N217" s="20">
        <f>IF($A217=0,0,$D217+N216-IF($A216=0,0,R216*($A217-$A216)*0.06))</f>
        <v>46.865644664945243</v>
      </c>
      <c r="O217" s="11" cm="1">
        <f t="array" ref="O217">INDEX($A$71:$A$75,MATCH(N217,$B$71:$B$75,1))+(N217-INDEX($B$71:$B$75,MATCH(N217,$B$71:$B$75,1)))*(INDEX($A$71:$A$75,MATCH(N217,$B$71:$B$75,1)+1)-INDEX($A$71:$A$75,MATCH(N217,$B$71:$B$75,1)))/(INDEX($B$71:$B$75,MATCH(N217,$B$71:$B$75,1)+1)-INDEX($B$71:$B$75,MATCH(N217,$B$71:$B$75,1)))</f>
        <v>0.46865644664945244</v>
      </c>
      <c r="P217" s="20" cm="1">
        <f t="array" ref="P217">INDEX(Curva_vortex[Caudal (L/s)],MATCH(O217,Curva_vortex[Altura lamina de agua H (m)],1))+(O217-INDEX(Curva_vortex[Altura lamina de agua H (m)],MATCH(O217,Curva_vortex[Altura lamina de agua H (m)],1)))*(INDEX(Curva_vortex[Caudal (L/s)],MATCH(O217,Curva_vortex[Altura lamina de agua H (m)],1)+IF(O217&gt;MAX(Curva_vortex[Altura lamina de agua H (m)]),0,1))-INDEX(Curva_vortex[Caudal (L/s)],MATCH(O217,Curva_vortex[Altura lamina de agua H (m)],1)+IF(O217&gt;MAX(Curva_vortex[Altura lamina de agua H (m)]),-1,0)))/(INDEX(Curva_vortex[Altura lamina de agua H (m)],MATCH(O217,Curva_vortex[Altura lamina de agua H (m)],1)+IF(O217&gt;MAX(Curva_vortex[Altura lamina de agua H (m)]),0,1))-INDEX(Curva_vortex[Altura lamina de agua H (m)],MATCH(O217,Curva_vortex[Altura lamina de agua H (m)],1)+IF(O217&gt;MAX(Curva_vortex[Altura lamina de agua H (m)]),-1,0)))</f>
        <v>4.6865644664945245</v>
      </c>
      <c r="Q217" s="20">
        <f t="shared" si="813"/>
        <v>0</v>
      </c>
      <c r="R217" s="20" cm="1">
        <f t="array" ref="R217">INDEX(Curva_vortex[Caudal (L/s)],MATCH(O217,Curva_vortex[Altura lamina de agua H (m)],1))+(O217-INDEX(Curva_vortex[Altura lamina de agua H (m)],MATCH(O217,Curva_vortex[Altura lamina de agua H (m)],1)))*(INDEX(Curva_vortex[Caudal (L/s)],MATCH(O217,Curva_vortex[Altura lamina de agua H (m)],1)+IF(O217&gt;MAX(Curva_vortex[Altura lamina de agua H (m)]),0,1))-INDEX(Curva_vortex[Caudal (L/s)],MATCH(O217,Curva_vortex[Altura lamina de agua H (m)],1)+IF(O217&gt;MAX(Curva_vortex[Altura lamina de agua H (m)]),-1,0)))/(INDEX(Curva_vortex[Altura lamina de agua H (m)],MATCH(O217,Curva_vortex[Altura lamina de agua H (m)],1)+IF(O217&gt;MAX(Curva_vortex[Altura lamina de agua H (m)]),0,1))-INDEX(Curva_vortex[Altura lamina de agua H (m)],MATCH(O217,Curva_vortex[Altura lamina de agua H (m)],1)+IF(O217&gt;MAX(Curva_vortex[Altura lamina de agua H (m)]),-1,0)))+Q217</f>
        <v>4.6865644664945245</v>
      </c>
      <c r="S217" s="20">
        <f>IF(COUNT($A$126:$A217)&lt;MATCH($E$117,R$126:R$585,0),"",ROUND(R217,2))</f>
        <v>4.6900000000000004</v>
      </c>
    </row>
    <row r="218" spans="1:19" x14ac:dyDescent="0.3">
      <c r="A218" s="67">
        <f>A217+Escenario1!$D$15</f>
        <v>460</v>
      </c>
      <c r="B218" s="20">
        <f>IF(HX95&lt;0,0,Escenario1!HX95)</f>
        <v>0</v>
      </c>
      <c r="C218" s="20">
        <f t="shared" si="814"/>
        <v>0</v>
      </c>
      <c r="D218" s="20">
        <f t="shared" si="808"/>
        <v>0</v>
      </c>
      <c r="E218" s="20">
        <f>ROUND(IF($A218=0,0,$D218+E217-IF($A217=0,0,L217*($A218-$A217)*0.06)),4)</f>
        <v>0</v>
      </c>
      <c r="F218" s="11" cm="1">
        <f t="array" ref="F218">INDEX($A$71:$A$75,MATCH(E218,$B$71:$B$75,1))+(E218-INDEX($B$71:$B$75,MATCH(E218,$B$71:$B$75,1)))*(INDEX($A$71:$A$75,MATCH(E218,$B$71:$B$75,1)+IF(E218&gt;MAX($B$71:$B$75),0,1))-INDEX($A$71:$A$75,MATCH(E218,$B$71:$B$75,1)+IF(E218&gt;MAX($B$71:$B$75),1,0)))/(INDEX($B$71:$B$75,MATCH(E218,$B$71:$B$75,1)+IF(E218&gt;MAX($B$71:$B$75),0,1))-INDEX($B$71:$B$75,MATCH(E218,$B$71:$B$75,1)+IF(E218&gt;MAX($B$71:$B$75),-1,0)))</f>
        <v>0</v>
      </c>
      <c r="G218" s="59">
        <f t="shared" si="809"/>
        <v>0</v>
      </c>
      <c r="H218" s="59">
        <f t="shared" si="810"/>
        <v>0</v>
      </c>
      <c r="I218" s="59">
        <f t="shared" si="811"/>
        <v>0</v>
      </c>
      <c r="J218" s="20">
        <f t="shared" si="812"/>
        <v>0</v>
      </c>
      <c r="K218" s="20">
        <f>IF(OR($H$79&lt;=0,F218-$H$79&lt;=0),0,2/3*(0.602+0.0832*(F218-$H$79)/$H$79)*$I$79*SQRT(2*9.81)*(F218-$H$79+0.0012)^(3/2))*1000</f>
        <v>0</v>
      </c>
      <c r="L218" s="20">
        <f>IF((G218+H218+I218+K218)*($A219-$A218)*0.06&gt;E218,E218/($A219-$A218)/0.06,G218+H218+I218+K218)</f>
        <v>0</v>
      </c>
      <c r="M218" s="20">
        <f>IF(COUNT($A$126:$A218)&lt;MATCH($E$84,L$126:L$585,0),"",ROUND(L218,2))</f>
        <v>0</v>
      </c>
      <c r="N218" s="20">
        <f>IF($A218=0,0,$D218+N217-IF($A217=0,0,R217*($A218-$A217)*0.06))</f>
        <v>45.459675324996887</v>
      </c>
      <c r="O218" s="11" cm="1">
        <f t="array" ref="O218">INDEX($A$71:$A$75,MATCH(N218,$B$71:$B$75,1))+(N218-INDEX($B$71:$B$75,MATCH(N218,$B$71:$B$75,1)))*(INDEX($A$71:$A$75,MATCH(N218,$B$71:$B$75,1)+1)-INDEX($A$71:$A$75,MATCH(N218,$B$71:$B$75,1)))/(INDEX($B$71:$B$75,MATCH(N218,$B$71:$B$75,1)+1)-INDEX($B$71:$B$75,MATCH(N218,$B$71:$B$75,1)))</f>
        <v>0.45459675324996884</v>
      </c>
      <c r="P218" s="20" cm="1">
        <f t="array" ref="P218">INDEX(Curva_vortex[Caudal (L/s)],MATCH(O218,Curva_vortex[Altura lamina de agua H (m)],1))+(O218-INDEX(Curva_vortex[Altura lamina de agua H (m)],MATCH(O218,Curva_vortex[Altura lamina de agua H (m)],1)))*(INDEX(Curva_vortex[Caudal (L/s)],MATCH(O218,Curva_vortex[Altura lamina de agua H (m)],1)+IF(O218&gt;MAX(Curva_vortex[Altura lamina de agua H (m)]),0,1))-INDEX(Curva_vortex[Caudal (L/s)],MATCH(O218,Curva_vortex[Altura lamina de agua H (m)],1)+IF(O218&gt;MAX(Curva_vortex[Altura lamina de agua H (m)]),-1,0)))/(INDEX(Curva_vortex[Altura lamina de agua H (m)],MATCH(O218,Curva_vortex[Altura lamina de agua H (m)],1)+IF(O218&gt;MAX(Curva_vortex[Altura lamina de agua H (m)]),0,1))-INDEX(Curva_vortex[Altura lamina de agua H (m)],MATCH(O218,Curva_vortex[Altura lamina de agua H (m)],1)+IF(O218&gt;MAX(Curva_vortex[Altura lamina de agua H (m)]),-1,0)))</f>
        <v>4.545967532499688</v>
      </c>
      <c r="Q218" s="20">
        <f t="shared" si="813"/>
        <v>0</v>
      </c>
      <c r="R218" s="20" cm="1">
        <f t="array" ref="R218">INDEX(Curva_vortex[Caudal (L/s)],MATCH(O218,Curva_vortex[Altura lamina de agua H (m)],1))+(O218-INDEX(Curva_vortex[Altura lamina de agua H (m)],MATCH(O218,Curva_vortex[Altura lamina de agua H (m)],1)))*(INDEX(Curva_vortex[Caudal (L/s)],MATCH(O218,Curva_vortex[Altura lamina de agua H (m)],1)+IF(O218&gt;MAX(Curva_vortex[Altura lamina de agua H (m)]),0,1))-INDEX(Curva_vortex[Caudal (L/s)],MATCH(O218,Curva_vortex[Altura lamina de agua H (m)],1)+IF(O218&gt;MAX(Curva_vortex[Altura lamina de agua H (m)]),-1,0)))/(INDEX(Curva_vortex[Altura lamina de agua H (m)],MATCH(O218,Curva_vortex[Altura lamina de agua H (m)],1)+IF(O218&gt;MAX(Curva_vortex[Altura lamina de agua H (m)]),0,1))-INDEX(Curva_vortex[Altura lamina de agua H (m)],MATCH(O218,Curva_vortex[Altura lamina de agua H (m)],1)+IF(O218&gt;MAX(Curva_vortex[Altura lamina de agua H (m)]),-1,0)))+Q218</f>
        <v>4.545967532499688</v>
      </c>
      <c r="S218" s="20">
        <f>IF(COUNT($A$126:$A218)&lt;MATCH($E$117,R$126:R$585,0),"",ROUND(R218,2))</f>
        <v>4.55</v>
      </c>
    </row>
    <row r="219" spans="1:19" x14ac:dyDescent="0.3">
      <c r="A219" s="67">
        <f>A218+Escenario1!$D$15</f>
        <v>465</v>
      </c>
      <c r="B219" s="20">
        <f>IF(HX96&lt;0,0,Escenario1!HX96)</f>
        <v>0</v>
      </c>
      <c r="C219" s="20">
        <f t="shared" si="814"/>
        <v>0</v>
      </c>
      <c r="D219" s="20">
        <f t="shared" si="808"/>
        <v>0</v>
      </c>
      <c r="E219" s="20">
        <f>ROUND(IF($A219=0,0,$D219+E218-IF($A218=0,0,L218*($A219-$A218)*0.06)),4)</f>
        <v>0</v>
      </c>
      <c r="F219" s="11" cm="1">
        <f t="array" ref="F219">INDEX($A$71:$A$75,MATCH(E219,$B$71:$B$75,1))+(E219-INDEX($B$71:$B$75,MATCH(E219,$B$71:$B$75,1)))*(INDEX($A$71:$A$75,MATCH(E219,$B$71:$B$75,1)+IF(E219&gt;MAX($B$71:$B$75),0,1))-INDEX($A$71:$A$75,MATCH(E219,$B$71:$B$75,1)+IF(E219&gt;MAX($B$71:$B$75),1,0)))/(INDEX($B$71:$B$75,MATCH(E219,$B$71:$B$75,1)+IF(E219&gt;MAX($B$71:$B$75),0,1))-INDEX($B$71:$B$75,MATCH(E219,$B$71:$B$75,1)+IF(E219&gt;MAX($B$71:$B$75),-1,0)))</f>
        <v>0</v>
      </c>
      <c r="G219" s="59">
        <f t="shared" si="809"/>
        <v>0</v>
      </c>
      <c r="H219" s="59">
        <f t="shared" si="810"/>
        <v>0</v>
      </c>
      <c r="I219" s="59">
        <f t="shared" si="811"/>
        <v>0</v>
      </c>
      <c r="J219" s="20">
        <f t="shared" si="812"/>
        <v>0</v>
      </c>
      <c r="K219" s="20">
        <f>IF(OR($H$79&lt;=0,F219-$H$79&lt;=0),0,2/3*(0.602+0.0832*(F219-$H$79)/$H$79)*$I$79*SQRT(2*9.81)*(F219-$H$79+0.0012)^(3/2))*1000</f>
        <v>0</v>
      </c>
      <c r="L219" s="20">
        <f>IF((G219+H219+I219+K219)*($A220-$A219)*0.06&gt;E219,E219/($A220-$A219)/0.06,G219+H219+I219+K219)</f>
        <v>0</v>
      </c>
      <c r="M219" s="20">
        <f>IF(COUNT($A$126:$A219)&lt;MATCH($E$84,L$126:L$585,0),"",ROUND(L219,2))</f>
        <v>0</v>
      </c>
      <c r="N219" s="20">
        <f>IF($A219=0,0,$D219+N218-IF($A218=0,0,R218*($A219-$A218)*0.06))</f>
        <v>44.095885065246982</v>
      </c>
      <c r="O219" s="11" cm="1">
        <f t="array" ref="O219">INDEX($A$71:$A$75,MATCH(N219,$B$71:$B$75,1))+(N219-INDEX($B$71:$B$75,MATCH(N219,$B$71:$B$75,1)))*(INDEX($A$71:$A$75,MATCH(N219,$B$71:$B$75,1)+1)-INDEX($A$71:$A$75,MATCH(N219,$B$71:$B$75,1)))/(INDEX($B$71:$B$75,MATCH(N219,$B$71:$B$75,1)+1)-INDEX($B$71:$B$75,MATCH(N219,$B$71:$B$75,1)))</f>
        <v>0.44095885065246981</v>
      </c>
      <c r="P219" s="20" cm="1">
        <f t="array" ref="P219">INDEX(Curva_vortex[Caudal (L/s)],MATCH(O219,Curva_vortex[Altura lamina de agua H (m)],1))+(O219-INDEX(Curva_vortex[Altura lamina de agua H (m)],MATCH(O219,Curva_vortex[Altura lamina de agua H (m)],1)))*(INDEX(Curva_vortex[Caudal (L/s)],MATCH(O219,Curva_vortex[Altura lamina de agua H (m)],1)+IF(O219&gt;MAX(Curva_vortex[Altura lamina de agua H (m)]),0,1))-INDEX(Curva_vortex[Caudal (L/s)],MATCH(O219,Curva_vortex[Altura lamina de agua H (m)],1)+IF(O219&gt;MAX(Curva_vortex[Altura lamina de agua H (m)]),-1,0)))/(INDEX(Curva_vortex[Altura lamina de agua H (m)],MATCH(O219,Curva_vortex[Altura lamina de agua H (m)],1)+IF(O219&gt;MAX(Curva_vortex[Altura lamina de agua H (m)]),0,1))-INDEX(Curva_vortex[Altura lamina de agua H (m)],MATCH(O219,Curva_vortex[Altura lamina de agua H (m)],1)+IF(O219&gt;MAX(Curva_vortex[Altura lamina de agua H (m)]),-1,0)))</f>
        <v>4.409588506524698</v>
      </c>
      <c r="Q219" s="20">
        <f t="shared" si="813"/>
        <v>0</v>
      </c>
      <c r="R219" s="20" cm="1">
        <f t="array" ref="R219">INDEX(Curva_vortex[Caudal (L/s)],MATCH(O219,Curva_vortex[Altura lamina de agua H (m)],1))+(O219-INDEX(Curva_vortex[Altura lamina de agua H (m)],MATCH(O219,Curva_vortex[Altura lamina de agua H (m)],1)))*(INDEX(Curva_vortex[Caudal (L/s)],MATCH(O219,Curva_vortex[Altura lamina de agua H (m)],1)+IF(O219&gt;MAX(Curva_vortex[Altura lamina de agua H (m)]),0,1))-INDEX(Curva_vortex[Caudal (L/s)],MATCH(O219,Curva_vortex[Altura lamina de agua H (m)],1)+IF(O219&gt;MAX(Curva_vortex[Altura lamina de agua H (m)]),-1,0)))/(INDEX(Curva_vortex[Altura lamina de agua H (m)],MATCH(O219,Curva_vortex[Altura lamina de agua H (m)],1)+IF(O219&gt;MAX(Curva_vortex[Altura lamina de agua H (m)]),0,1))-INDEX(Curva_vortex[Altura lamina de agua H (m)],MATCH(O219,Curva_vortex[Altura lamina de agua H (m)],1)+IF(O219&gt;MAX(Curva_vortex[Altura lamina de agua H (m)]),-1,0)))+Q219</f>
        <v>4.409588506524698</v>
      </c>
      <c r="S219" s="20">
        <f>IF(COUNT($A$126:$A219)&lt;MATCH($E$117,R$126:R$585,0),"",ROUND(R219,2))</f>
        <v>4.41</v>
      </c>
    </row>
    <row r="220" spans="1:19" x14ac:dyDescent="0.3">
      <c r="A220" s="67">
        <f>A219+Escenario1!$D$15</f>
        <v>470</v>
      </c>
      <c r="B220" s="20">
        <f>IF(HX97&lt;0,0,Escenario1!HX97)</f>
        <v>0</v>
      </c>
      <c r="C220" s="20">
        <f t="shared" si="814"/>
        <v>0</v>
      </c>
      <c r="D220" s="20">
        <f t="shared" si="808"/>
        <v>0</v>
      </c>
      <c r="E220" s="20">
        <f>ROUND(IF($A220=0,0,$D220+E219-IF($A219=0,0,L219*($A220-$A219)*0.06)),4)</f>
        <v>0</v>
      </c>
      <c r="F220" s="11" cm="1">
        <f t="array" ref="F220">INDEX($A$71:$A$75,MATCH(E220,$B$71:$B$75,1))+(E220-INDEX($B$71:$B$75,MATCH(E220,$B$71:$B$75,1)))*(INDEX($A$71:$A$75,MATCH(E220,$B$71:$B$75,1)+IF(E220&gt;MAX($B$71:$B$75),0,1))-INDEX($A$71:$A$75,MATCH(E220,$B$71:$B$75,1)+IF(E220&gt;MAX($B$71:$B$75),1,0)))/(INDEX($B$71:$B$75,MATCH(E220,$B$71:$B$75,1)+IF(E220&gt;MAX($B$71:$B$75),0,1))-INDEX($B$71:$B$75,MATCH(E220,$B$71:$B$75,1)+IF(E220&gt;MAX($B$71:$B$75),-1,0)))</f>
        <v>0</v>
      </c>
      <c r="G220" s="59">
        <f t="shared" si="809"/>
        <v>0</v>
      </c>
      <c r="H220" s="59">
        <f t="shared" si="810"/>
        <v>0</v>
      </c>
      <c r="I220" s="59">
        <f t="shared" si="811"/>
        <v>0</v>
      </c>
      <c r="J220" s="20">
        <f t="shared" si="812"/>
        <v>0</v>
      </c>
      <c r="K220" s="20">
        <f>IF(OR($H$79&lt;=0,F220-$H$79&lt;=0),0,2/3*(0.602+0.0832*(F220-$H$79)/$H$79)*$I$79*SQRT(2*9.81)*(F220-$H$79+0.0012)^(3/2))*1000</f>
        <v>0</v>
      </c>
      <c r="L220" s="20">
        <f>IF((G220+H220+I220+K220)*($A221-$A220)*0.06&gt;E220,E220/($A221-$A220)/0.06,G220+H220+I220+K220)</f>
        <v>0</v>
      </c>
      <c r="M220" s="20">
        <f>IF(COUNT($A$126:$A220)&lt;MATCH($E$84,L$126:L$585,0),"",ROUND(L220,2))</f>
        <v>0</v>
      </c>
      <c r="N220" s="20">
        <f>IF($A220=0,0,$D220+N219-IF($A219=0,0,R219*($A220-$A219)*0.06))</f>
        <v>42.773008513289575</v>
      </c>
      <c r="O220" s="11" cm="1">
        <f t="array" ref="O220">INDEX($A$71:$A$75,MATCH(N220,$B$71:$B$75,1))+(N220-INDEX($B$71:$B$75,MATCH(N220,$B$71:$B$75,1)))*(INDEX($A$71:$A$75,MATCH(N220,$B$71:$B$75,1)+1)-INDEX($A$71:$A$75,MATCH(N220,$B$71:$B$75,1)))/(INDEX($B$71:$B$75,MATCH(N220,$B$71:$B$75,1)+1)-INDEX($B$71:$B$75,MATCH(N220,$B$71:$B$75,1)))</f>
        <v>0.42773008513289573</v>
      </c>
      <c r="P220" s="20" cm="1">
        <f t="array" ref="P220">INDEX(Curva_vortex[Caudal (L/s)],MATCH(O220,Curva_vortex[Altura lamina de agua H (m)],1))+(O220-INDEX(Curva_vortex[Altura lamina de agua H (m)],MATCH(O220,Curva_vortex[Altura lamina de agua H (m)],1)))*(INDEX(Curva_vortex[Caudal (L/s)],MATCH(O220,Curva_vortex[Altura lamina de agua H (m)],1)+IF(O220&gt;MAX(Curva_vortex[Altura lamina de agua H (m)]),0,1))-INDEX(Curva_vortex[Caudal (L/s)],MATCH(O220,Curva_vortex[Altura lamina de agua H (m)],1)+IF(O220&gt;MAX(Curva_vortex[Altura lamina de agua H (m)]),-1,0)))/(INDEX(Curva_vortex[Altura lamina de agua H (m)],MATCH(O220,Curva_vortex[Altura lamina de agua H (m)],1)+IF(O220&gt;MAX(Curva_vortex[Altura lamina de agua H (m)]),0,1))-INDEX(Curva_vortex[Altura lamina de agua H (m)],MATCH(O220,Curva_vortex[Altura lamina de agua H (m)],1)+IF(O220&gt;MAX(Curva_vortex[Altura lamina de agua H (m)]),-1,0)))</f>
        <v>4.277300851328957</v>
      </c>
      <c r="Q220" s="20">
        <f t="shared" si="813"/>
        <v>0</v>
      </c>
      <c r="R220" s="20" cm="1">
        <f t="array" ref="R220">INDEX(Curva_vortex[Caudal (L/s)],MATCH(O220,Curva_vortex[Altura lamina de agua H (m)],1))+(O220-INDEX(Curva_vortex[Altura lamina de agua H (m)],MATCH(O220,Curva_vortex[Altura lamina de agua H (m)],1)))*(INDEX(Curva_vortex[Caudal (L/s)],MATCH(O220,Curva_vortex[Altura lamina de agua H (m)],1)+IF(O220&gt;MAX(Curva_vortex[Altura lamina de agua H (m)]),0,1))-INDEX(Curva_vortex[Caudal (L/s)],MATCH(O220,Curva_vortex[Altura lamina de agua H (m)],1)+IF(O220&gt;MAX(Curva_vortex[Altura lamina de agua H (m)]),-1,0)))/(INDEX(Curva_vortex[Altura lamina de agua H (m)],MATCH(O220,Curva_vortex[Altura lamina de agua H (m)],1)+IF(O220&gt;MAX(Curva_vortex[Altura lamina de agua H (m)]),0,1))-INDEX(Curva_vortex[Altura lamina de agua H (m)],MATCH(O220,Curva_vortex[Altura lamina de agua H (m)],1)+IF(O220&gt;MAX(Curva_vortex[Altura lamina de agua H (m)]),-1,0)))+Q220</f>
        <v>4.277300851328957</v>
      </c>
      <c r="S220" s="20">
        <f>IF(COUNT($A$126:$A220)&lt;MATCH($E$117,R$126:R$585,0),"",ROUND(R220,2))</f>
        <v>4.28</v>
      </c>
    </row>
    <row r="221" spans="1:19" x14ac:dyDescent="0.3">
      <c r="A221" s="67">
        <f>A220+Escenario1!$D$15</f>
        <v>475</v>
      </c>
      <c r="B221" s="20">
        <f>IF(HX98&lt;0,0,Escenario1!HX98)</f>
        <v>0</v>
      </c>
      <c r="C221" s="20">
        <f t="shared" si="814"/>
        <v>0</v>
      </c>
      <c r="D221" s="20">
        <f t="shared" si="808"/>
        <v>0</v>
      </c>
      <c r="E221" s="20">
        <f>ROUND(IF($A221=0,0,$D221+E220-IF($A220=0,0,L220*($A221-$A220)*0.06)),4)</f>
        <v>0</v>
      </c>
      <c r="F221" s="11" cm="1">
        <f t="array" ref="F221">INDEX($A$71:$A$75,MATCH(E221,$B$71:$B$75,1))+(E221-INDEX($B$71:$B$75,MATCH(E221,$B$71:$B$75,1)))*(INDEX($A$71:$A$75,MATCH(E221,$B$71:$B$75,1)+IF(E221&gt;MAX($B$71:$B$75),0,1))-INDEX($A$71:$A$75,MATCH(E221,$B$71:$B$75,1)+IF(E221&gt;MAX($B$71:$B$75),1,0)))/(INDEX($B$71:$B$75,MATCH(E221,$B$71:$B$75,1)+IF(E221&gt;MAX($B$71:$B$75),0,1))-INDEX($B$71:$B$75,MATCH(E221,$B$71:$B$75,1)+IF(E221&gt;MAX($B$71:$B$75),-1,0)))</f>
        <v>0</v>
      </c>
      <c r="G221" s="59">
        <f t="shared" si="809"/>
        <v>0</v>
      </c>
      <c r="H221" s="59">
        <f t="shared" si="810"/>
        <v>0</v>
      </c>
      <c r="I221" s="59">
        <f t="shared" si="811"/>
        <v>0</v>
      </c>
      <c r="J221" s="20">
        <f t="shared" si="812"/>
        <v>0</v>
      </c>
      <c r="K221" s="20">
        <f>IF(OR($H$79&lt;=0,F221-$H$79&lt;=0),0,2/3*(0.602+0.0832*(F221-$H$79)/$H$79)*$I$79*SQRT(2*9.81)*(F221-$H$79+0.0012)^(3/2))*1000</f>
        <v>0</v>
      </c>
      <c r="L221" s="20">
        <f>IF((G221+H221+I221+K221)*($A222-$A221)*0.06&gt;E221,E221/($A222-$A221)/0.06,G221+H221+I221+K221)</f>
        <v>0</v>
      </c>
      <c r="M221" s="20">
        <f>IF(COUNT($A$126:$A221)&lt;MATCH($E$84,L$126:L$585,0),"",ROUND(L221,2))</f>
        <v>0</v>
      </c>
      <c r="N221" s="20">
        <f>IF($A221=0,0,$D221+N220-IF($A220=0,0,R220*($A221-$A220)*0.06))</f>
        <v>41.489818257890889</v>
      </c>
      <c r="O221" s="11" cm="1">
        <f t="array" ref="O221">INDEX($A$71:$A$75,MATCH(N221,$B$71:$B$75,1))+(N221-INDEX($B$71:$B$75,MATCH(N221,$B$71:$B$75,1)))*(INDEX($A$71:$A$75,MATCH(N221,$B$71:$B$75,1)+1)-INDEX($A$71:$A$75,MATCH(N221,$B$71:$B$75,1)))/(INDEX($B$71:$B$75,MATCH(N221,$B$71:$B$75,1)+1)-INDEX($B$71:$B$75,MATCH(N221,$B$71:$B$75,1)))</f>
        <v>0.41489818257890887</v>
      </c>
      <c r="P221" s="20" cm="1">
        <f t="array" ref="P221">INDEX(Curva_vortex[Caudal (L/s)],MATCH(O221,Curva_vortex[Altura lamina de agua H (m)],1))+(O221-INDEX(Curva_vortex[Altura lamina de agua H (m)],MATCH(O221,Curva_vortex[Altura lamina de agua H (m)],1)))*(INDEX(Curva_vortex[Caudal (L/s)],MATCH(O221,Curva_vortex[Altura lamina de agua H (m)],1)+IF(O221&gt;MAX(Curva_vortex[Altura lamina de agua H (m)]),0,1))-INDEX(Curva_vortex[Caudal (L/s)],MATCH(O221,Curva_vortex[Altura lamina de agua H (m)],1)+IF(O221&gt;MAX(Curva_vortex[Altura lamina de agua H (m)]),-1,0)))/(INDEX(Curva_vortex[Altura lamina de agua H (m)],MATCH(O221,Curva_vortex[Altura lamina de agua H (m)],1)+IF(O221&gt;MAX(Curva_vortex[Altura lamina de agua H (m)]),0,1))-INDEX(Curva_vortex[Altura lamina de agua H (m)],MATCH(O221,Curva_vortex[Altura lamina de agua H (m)],1)+IF(O221&gt;MAX(Curva_vortex[Altura lamina de agua H (m)]),-1,0)))</f>
        <v>4.1489818257890887</v>
      </c>
      <c r="Q221" s="20">
        <f t="shared" si="813"/>
        <v>0</v>
      </c>
      <c r="R221" s="20" cm="1">
        <f t="array" ref="R221">INDEX(Curva_vortex[Caudal (L/s)],MATCH(O221,Curva_vortex[Altura lamina de agua H (m)],1))+(O221-INDEX(Curva_vortex[Altura lamina de agua H (m)],MATCH(O221,Curva_vortex[Altura lamina de agua H (m)],1)))*(INDEX(Curva_vortex[Caudal (L/s)],MATCH(O221,Curva_vortex[Altura lamina de agua H (m)],1)+IF(O221&gt;MAX(Curva_vortex[Altura lamina de agua H (m)]),0,1))-INDEX(Curva_vortex[Caudal (L/s)],MATCH(O221,Curva_vortex[Altura lamina de agua H (m)],1)+IF(O221&gt;MAX(Curva_vortex[Altura lamina de agua H (m)]),-1,0)))/(INDEX(Curva_vortex[Altura lamina de agua H (m)],MATCH(O221,Curva_vortex[Altura lamina de agua H (m)],1)+IF(O221&gt;MAX(Curva_vortex[Altura lamina de agua H (m)]),0,1))-INDEX(Curva_vortex[Altura lamina de agua H (m)],MATCH(O221,Curva_vortex[Altura lamina de agua H (m)],1)+IF(O221&gt;MAX(Curva_vortex[Altura lamina de agua H (m)]),-1,0)))+Q221</f>
        <v>4.1489818257890887</v>
      </c>
      <c r="S221" s="20">
        <f>IF(COUNT($A$126:$A221)&lt;MATCH($E$117,R$126:R$585,0),"",ROUND(R221,2))</f>
        <v>4.1500000000000004</v>
      </c>
    </row>
    <row r="222" spans="1:19" x14ac:dyDescent="0.3">
      <c r="A222" s="67">
        <f>A221+Escenario1!$D$15</f>
        <v>480</v>
      </c>
      <c r="B222" s="20">
        <f>IF(HX99&lt;0,0,Escenario1!HX99)</f>
        <v>0</v>
      </c>
      <c r="C222" s="20">
        <f t="shared" si="814"/>
        <v>0</v>
      </c>
      <c r="D222" s="20">
        <f t="shared" si="808"/>
        <v>0</v>
      </c>
      <c r="E222" s="20">
        <f>ROUND(IF($A222=0,0,$D222+E221-IF($A221=0,0,L221*($A222-$A221)*0.06)),4)</f>
        <v>0</v>
      </c>
      <c r="F222" s="11" cm="1">
        <f t="array" ref="F222">INDEX($A$71:$A$75,MATCH(E222,$B$71:$B$75,1))+(E222-INDEX($B$71:$B$75,MATCH(E222,$B$71:$B$75,1)))*(INDEX($A$71:$A$75,MATCH(E222,$B$71:$B$75,1)+IF(E222&gt;MAX($B$71:$B$75),0,1))-INDEX($A$71:$A$75,MATCH(E222,$B$71:$B$75,1)+IF(E222&gt;MAX($B$71:$B$75),1,0)))/(INDEX($B$71:$B$75,MATCH(E222,$B$71:$B$75,1)+IF(E222&gt;MAX($B$71:$B$75),0,1))-INDEX($B$71:$B$75,MATCH(E222,$B$71:$B$75,1)+IF(E222&gt;MAX($B$71:$B$75),-1,0)))</f>
        <v>0</v>
      </c>
      <c r="G222" s="59">
        <f t="shared" si="809"/>
        <v>0</v>
      </c>
      <c r="H222" s="59">
        <f t="shared" si="810"/>
        <v>0</v>
      </c>
      <c r="I222" s="59">
        <f t="shared" si="811"/>
        <v>0</v>
      </c>
      <c r="J222" s="20">
        <f t="shared" si="812"/>
        <v>0</v>
      </c>
      <c r="K222" s="20">
        <f>IF(OR($H$79&lt;=0,F222-$H$79&lt;=0),0,2/3*(0.602+0.0832*(F222-$H$79)/$H$79)*$I$79*SQRT(2*9.81)*(F222-$H$79+0.0012)^(3/2))*1000</f>
        <v>0</v>
      </c>
      <c r="L222" s="20">
        <f>IF((G222+H222+I222+K222)*($A223-$A222)*0.06&gt;E222,E222/($A223-$A222)/0.06,G222+H222+I222+K222)</f>
        <v>0</v>
      </c>
      <c r="M222" s="20">
        <f>IF(COUNT($A$126:$A222)&lt;MATCH($E$84,L$126:L$585,0),"",ROUND(L222,2))</f>
        <v>0</v>
      </c>
      <c r="N222" s="20">
        <f>IF($A222=0,0,$D222+N221-IF($A221=0,0,R221*($A222-$A221)*0.06))</f>
        <v>40.245123710154161</v>
      </c>
      <c r="O222" s="11" cm="1">
        <f t="array" ref="O222">INDEX($A$71:$A$75,MATCH(N222,$B$71:$B$75,1))+(N222-INDEX($B$71:$B$75,MATCH(N222,$B$71:$B$75,1)))*(INDEX($A$71:$A$75,MATCH(N222,$B$71:$B$75,1)+1)-INDEX($A$71:$A$75,MATCH(N222,$B$71:$B$75,1)))/(INDEX($B$71:$B$75,MATCH(N222,$B$71:$B$75,1)+1)-INDEX($B$71:$B$75,MATCH(N222,$B$71:$B$75,1)))</f>
        <v>0.40245123710154163</v>
      </c>
      <c r="P222" s="20" cm="1">
        <f t="array" ref="P222">INDEX(Curva_vortex[Caudal (L/s)],MATCH(O222,Curva_vortex[Altura lamina de agua H (m)],1))+(O222-INDEX(Curva_vortex[Altura lamina de agua H (m)],MATCH(O222,Curva_vortex[Altura lamina de agua H (m)],1)))*(INDEX(Curva_vortex[Caudal (L/s)],MATCH(O222,Curva_vortex[Altura lamina de agua H (m)],1)+IF(O222&gt;MAX(Curva_vortex[Altura lamina de agua H (m)]),0,1))-INDEX(Curva_vortex[Caudal (L/s)],MATCH(O222,Curva_vortex[Altura lamina de agua H (m)],1)+IF(O222&gt;MAX(Curva_vortex[Altura lamina de agua H (m)]),-1,0)))/(INDEX(Curva_vortex[Altura lamina de agua H (m)],MATCH(O222,Curva_vortex[Altura lamina de agua H (m)],1)+IF(O222&gt;MAX(Curva_vortex[Altura lamina de agua H (m)]),0,1))-INDEX(Curva_vortex[Altura lamina de agua H (m)],MATCH(O222,Curva_vortex[Altura lamina de agua H (m)],1)+IF(O222&gt;MAX(Curva_vortex[Altura lamina de agua H (m)]),-1,0)))</f>
        <v>4.0245123710154163</v>
      </c>
      <c r="Q222" s="20">
        <f t="shared" si="813"/>
        <v>0</v>
      </c>
      <c r="R222" s="20" cm="1">
        <f t="array" ref="R222">INDEX(Curva_vortex[Caudal (L/s)],MATCH(O222,Curva_vortex[Altura lamina de agua H (m)],1))+(O222-INDEX(Curva_vortex[Altura lamina de agua H (m)],MATCH(O222,Curva_vortex[Altura lamina de agua H (m)],1)))*(INDEX(Curva_vortex[Caudal (L/s)],MATCH(O222,Curva_vortex[Altura lamina de agua H (m)],1)+IF(O222&gt;MAX(Curva_vortex[Altura lamina de agua H (m)]),0,1))-INDEX(Curva_vortex[Caudal (L/s)],MATCH(O222,Curva_vortex[Altura lamina de agua H (m)],1)+IF(O222&gt;MAX(Curva_vortex[Altura lamina de agua H (m)]),-1,0)))/(INDEX(Curva_vortex[Altura lamina de agua H (m)],MATCH(O222,Curva_vortex[Altura lamina de agua H (m)],1)+IF(O222&gt;MAX(Curva_vortex[Altura lamina de agua H (m)]),0,1))-INDEX(Curva_vortex[Altura lamina de agua H (m)],MATCH(O222,Curva_vortex[Altura lamina de agua H (m)],1)+IF(O222&gt;MAX(Curva_vortex[Altura lamina de agua H (m)]),-1,0)))+Q222</f>
        <v>4.0245123710154163</v>
      </c>
      <c r="S222" s="20">
        <f>IF(COUNT($A$126:$A222)&lt;MATCH($E$117,R$126:R$585,0),"",ROUND(R222,2))</f>
        <v>4.0199999999999996</v>
      </c>
    </row>
    <row r="223" spans="1:19" x14ac:dyDescent="0.3">
      <c r="A223" s="67">
        <f>A222+Escenario1!$D$15</f>
        <v>485</v>
      </c>
      <c r="B223" s="20">
        <f>IF(HX100&lt;0,0,Escenario1!HX100)</f>
        <v>0</v>
      </c>
      <c r="C223" s="20">
        <f t="shared" si="814"/>
        <v>0</v>
      </c>
      <c r="D223" s="20">
        <f t="shared" si="808"/>
        <v>0</v>
      </c>
      <c r="E223" s="20">
        <f>ROUND(IF($A223=0,0,$D223+E222-IF($A222=0,0,L222*($A223-$A222)*0.06)),4)</f>
        <v>0</v>
      </c>
      <c r="F223" s="11" cm="1">
        <f t="array" ref="F223">INDEX($A$71:$A$75,MATCH(E223,$B$71:$B$75,1))+(E223-INDEX($B$71:$B$75,MATCH(E223,$B$71:$B$75,1)))*(INDEX($A$71:$A$75,MATCH(E223,$B$71:$B$75,1)+IF(E223&gt;MAX($B$71:$B$75),0,1))-INDEX($A$71:$A$75,MATCH(E223,$B$71:$B$75,1)+IF(E223&gt;MAX($B$71:$B$75),1,0)))/(INDEX($B$71:$B$75,MATCH(E223,$B$71:$B$75,1)+IF(E223&gt;MAX($B$71:$B$75),0,1))-INDEX($B$71:$B$75,MATCH(E223,$B$71:$B$75,1)+IF(E223&gt;MAX($B$71:$B$75),-1,0)))</f>
        <v>0</v>
      </c>
      <c r="G223" s="59">
        <f t="shared" si="809"/>
        <v>0</v>
      </c>
      <c r="H223" s="59">
        <f t="shared" si="810"/>
        <v>0</v>
      </c>
      <c r="I223" s="59">
        <f t="shared" si="811"/>
        <v>0</v>
      </c>
      <c r="J223" s="20">
        <f t="shared" si="812"/>
        <v>0</v>
      </c>
      <c r="K223" s="20">
        <f>IF(OR($H$79&lt;=0,F223-$H$79&lt;=0),0,2/3*(0.602+0.0832*(F223-$H$79)/$H$79)*$I$79*SQRT(2*9.81)*(F223-$H$79+0.0012)^(3/2))*1000</f>
        <v>0</v>
      </c>
      <c r="L223" s="20">
        <f>IF((G223+H223+I223+K223)*($A224-$A223)*0.06&gt;E223,E223/($A224-$A223)/0.06,G223+H223+I223+K223)</f>
        <v>0</v>
      </c>
      <c r="M223" s="20">
        <f>IF(COUNT($A$126:$A223)&lt;MATCH($E$84,L$126:L$585,0),"",ROUND(L223,2))</f>
        <v>0</v>
      </c>
      <c r="N223" s="20">
        <f>IF($A223=0,0,$D223+N222-IF($A222=0,0,R222*($A223-$A222)*0.06))</f>
        <v>39.037769998849534</v>
      </c>
      <c r="O223" s="11" cm="1">
        <f t="array" ref="O223">INDEX($A$71:$A$75,MATCH(N223,$B$71:$B$75,1))+(N223-INDEX($B$71:$B$75,MATCH(N223,$B$71:$B$75,1)))*(INDEX($A$71:$A$75,MATCH(N223,$B$71:$B$75,1)+1)-INDEX($A$71:$A$75,MATCH(N223,$B$71:$B$75,1)))/(INDEX($B$71:$B$75,MATCH(N223,$B$71:$B$75,1)+1)-INDEX($B$71:$B$75,MATCH(N223,$B$71:$B$75,1)))</f>
        <v>0.39037769998849536</v>
      </c>
      <c r="P223" s="20" cm="1">
        <f t="array" ref="P223">INDEX(Curva_vortex[Caudal (L/s)],MATCH(O223,Curva_vortex[Altura lamina de agua H (m)],1))+(O223-INDEX(Curva_vortex[Altura lamina de agua H (m)],MATCH(O223,Curva_vortex[Altura lamina de agua H (m)],1)))*(INDEX(Curva_vortex[Caudal (L/s)],MATCH(O223,Curva_vortex[Altura lamina de agua H (m)],1)+IF(O223&gt;MAX(Curva_vortex[Altura lamina de agua H (m)]),0,1))-INDEX(Curva_vortex[Caudal (L/s)],MATCH(O223,Curva_vortex[Altura lamina de agua H (m)],1)+IF(O223&gt;MAX(Curva_vortex[Altura lamina de agua H (m)]),-1,0)))/(INDEX(Curva_vortex[Altura lamina de agua H (m)],MATCH(O223,Curva_vortex[Altura lamina de agua H (m)],1)+IF(O223&gt;MAX(Curva_vortex[Altura lamina de agua H (m)]),0,1))-INDEX(Curva_vortex[Altura lamina de agua H (m)],MATCH(O223,Curva_vortex[Altura lamina de agua H (m)],1)+IF(O223&gt;MAX(Curva_vortex[Altura lamina de agua H (m)]),-1,0)))</f>
        <v>3.9037769998849532</v>
      </c>
      <c r="Q223" s="20">
        <f t="shared" si="813"/>
        <v>0</v>
      </c>
      <c r="R223" s="20" cm="1">
        <f t="array" ref="R223">INDEX(Curva_vortex[Caudal (L/s)],MATCH(O223,Curva_vortex[Altura lamina de agua H (m)],1))+(O223-INDEX(Curva_vortex[Altura lamina de agua H (m)],MATCH(O223,Curva_vortex[Altura lamina de agua H (m)],1)))*(INDEX(Curva_vortex[Caudal (L/s)],MATCH(O223,Curva_vortex[Altura lamina de agua H (m)],1)+IF(O223&gt;MAX(Curva_vortex[Altura lamina de agua H (m)]),0,1))-INDEX(Curva_vortex[Caudal (L/s)],MATCH(O223,Curva_vortex[Altura lamina de agua H (m)],1)+IF(O223&gt;MAX(Curva_vortex[Altura lamina de agua H (m)]),-1,0)))/(INDEX(Curva_vortex[Altura lamina de agua H (m)],MATCH(O223,Curva_vortex[Altura lamina de agua H (m)],1)+IF(O223&gt;MAX(Curva_vortex[Altura lamina de agua H (m)]),0,1))-INDEX(Curva_vortex[Altura lamina de agua H (m)],MATCH(O223,Curva_vortex[Altura lamina de agua H (m)],1)+IF(O223&gt;MAX(Curva_vortex[Altura lamina de agua H (m)]),-1,0)))+Q223</f>
        <v>3.9037769998849532</v>
      </c>
      <c r="S223" s="20">
        <f>IF(COUNT($A$126:$A223)&lt;MATCH($E$117,R$126:R$585,0),"",ROUND(R223,2))</f>
        <v>3.9</v>
      </c>
    </row>
    <row r="224" spans="1:19" x14ac:dyDescent="0.3">
      <c r="A224" s="67">
        <f>A223+Escenario1!$D$15</f>
        <v>490</v>
      </c>
      <c r="B224" s="20">
        <f>IF(HX101&lt;0,0,Escenario1!HX101)</f>
        <v>0</v>
      </c>
      <c r="C224" s="20">
        <f t="shared" si="814"/>
        <v>0</v>
      </c>
      <c r="D224" s="20">
        <f t="shared" si="808"/>
        <v>0</v>
      </c>
      <c r="E224" s="20">
        <f>ROUND(IF($A224=0,0,$D224+E223-IF($A223=0,0,L223*($A224-$A223)*0.06)),4)</f>
        <v>0</v>
      </c>
      <c r="F224" s="11" cm="1">
        <f t="array" ref="F224">INDEX($A$71:$A$75,MATCH(E224,$B$71:$B$75,1))+(E224-INDEX($B$71:$B$75,MATCH(E224,$B$71:$B$75,1)))*(INDEX($A$71:$A$75,MATCH(E224,$B$71:$B$75,1)+IF(E224&gt;MAX($B$71:$B$75),0,1))-INDEX($A$71:$A$75,MATCH(E224,$B$71:$B$75,1)+IF(E224&gt;MAX($B$71:$B$75),1,0)))/(INDEX($B$71:$B$75,MATCH(E224,$B$71:$B$75,1)+IF(E224&gt;MAX($B$71:$B$75),0,1))-INDEX($B$71:$B$75,MATCH(E224,$B$71:$B$75,1)+IF(E224&gt;MAX($B$71:$B$75),-1,0)))</f>
        <v>0</v>
      </c>
      <c r="G224" s="59">
        <f t="shared" si="809"/>
        <v>0</v>
      </c>
      <c r="H224" s="59">
        <f t="shared" si="810"/>
        <v>0</v>
      </c>
      <c r="I224" s="59">
        <f t="shared" si="811"/>
        <v>0</v>
      </c>
      <c r="J224" s="20">
        <f t="shared" si="812"/>
        <v>0</v>
      </c>
      <c r="K224" s="20">
        <f>IF(OR($H$79&lt;=0,F224-$H$79&lt;=0),0,2/3*(0.602+0.0832*(F224-$H$79)/$H$79)*$I$79*SQRT(2*9.81)*(F224-$H$79+0.0012)^(3/2))*1000</f>
        <v>0</v>
      </c>
      <c r="L224" s="20">
        <f>IF((G224+H224+I224+K224)*($A225-$A224)*0.06&gt;E224,E224/($A225-$A224)/0.06,G224+H224+I224+K224)</f>
        <v>0</v>
      </c>
      <c r="M224" s="20">
        <f>IF(COUNT($A$126:$A224)&lt;MATCH($E$84,L$126:L$585,0),"",ROUND(L224,2))</f>
        <v>0</v>
      </c>
      <c r="N224" s="20">
        <f>IF($A224=0,0,$D224+N223-IF($A223=0,0,R223*($A224-$A223)*0.06))</f>
        <v>37.866636898884046</v>
      </c>
      <c r="O224" s="11" cm="1">
        <f t="array" ref="O224">INDEX($A$71:$A$75,MATCH(N224,$B$71:$B$75,1))+(N224-INDEX($B$71:$B$75,MATCH(N224,$B$71:$B$75,1)))*(INDEX($A$71:$A$75,MATCH(N224,$B$71:$B$75,1)+1)-INDEX($A$71:$A$75,MATCH(N224,$B$71:$B$75,1)))/(INDEX($B$71:$B$75,MATCH(N224,$B$71:$B$75,1)+1)-INDEX($B$71:$B$75,MATCH(N224,$B$71:$B$75,1)))</f>
        <v>0.37866636898884048</v>
      </c>
      <c r="P224" s="20" cm="1">
        <f t="array" ref="P224">INDEX(Curva_vortex[Caudal (L/s)],MATCH(O224,Curva_vortex[Altura lamina de agua H (m)],1))+(O224-INDEX(Curva_vortex[Altura lamina de agua H (m)],MATCH(O224,Curva_vortex[Altura lamina de agua H (m)],1)))*(INDEX(Curva_vortex[Caudal (L/s)],MATCH(O224,Curva_vortex[Altura lamina de agua H (m)],1)+IF(O224&gt;MAX(Curva_vortex[Altura lamina de agua H (m)]),0,1))-INDEX(Curva_vortex[Caudal (L/s)],MATCH(O224,Curva_vortex[Altura lamina de agua H (m)],1)+IF(O224&gt;MAX(Curva_vortex[Altura lamina de agua H (m)]),-1,0)))/(INDEX(Curva_vortex[Altura lamina de agua H (m)],MATCH(O224,Curva_vortex[Altura lamina de agua H (m)],1)+IF(O224&gt;MAX(Curva_vortex[Altura lamina de agua H (m)]),0,1))-INDEX(Curva_vortex[Altura lamina de agua H (m)],MATCH(O224,Curva_vortex[Altura lamina de agua H (m)],1)+IF(O224&gt;MAX(Curva_vortex[Altura lamina de agua H (m)]),-1,0)))</f>
        <v>3.786663689888405</v>
      </c>
      <c r="Q224" s="20">
        <f t="shared" si="813"/>
        <v>0</v>
      </c>
      <c r="R224" s="20" cm="1">
        <f t="array" ref="R224">INDEX(Curva_vortex[Caudal (L/s)],MATCH(O224,Curva_vortex[Altura lamina de agua H (m)],1))+(O224-INDEX(Curva_vortex[Altura lamina de agua H (m)],MATCH(O224,Curva_vortex[Altura lamina de agua H (m)],1)))*(INDEX(Curva_vortex[Caudal (L/s)],MATCH(O224,Curva_vortex[Altura lamina de agua H (m)],1)+IF(O224&gt;MAX(Curva_vortex[Altura lamina de agua H (m)]),0,1))-INDEX(Curva_vortex[Caudal (L/s)],MATCH(O224,Curva_vortex[Altura lamina de agua H (m)],1)+IF(O224&gt;MAX(Curva_vortex[Altura lamina de agua H (m)]),-1,0)))/(INDEX(Curva_vortex[Altura lamina de agua H (m)],MATCH(O224,Curva_vortex[Altura lamina de agua H (m)],1)+IF(O224&gt;MAX(Curva_vortex[Altura lamina de agua H (m)]),0,1))-INDEX(Curva_vortex[Altura lamina de agua H (m)],MATCH(O224,Curva_vortex[Altura lamina de agua H (m)],1)+IF(O224&gt;MAX(Curva_vortex[Altura lamina de agua H (m)]),-1,0)))+Q224</f>
        <v>3.786663689888405</v>
      </c>
      <c r="S224" s="20">
        <f>IF(COUNT($A$126:$A224)&lt;MATCH($E$117,R$126:R$585,0),"",ROUND(R224,2))</f>
        <v>3.79</v>
      </c>
    </row>
    <row r="225" spans="1:19" x14ac:dyDescent="0.3">
      <c r="A225" s="67">
        <f>A224+Escenario1!$D$15</f>
        <v>495</v>
      </c>
      <c r="B225" s="20">
        <f>IF(HX102&lt;0,0,Escenario1!HX102)</f>
        <v>0</v>
      </c>
      <c r="C225" s="20">
        <f t="shared" si="814"/>
        <v>0</v>
      </c>
      <c r="D225" s="20">
        <f t="shared" si="808"/>
        <v>0</v>
      </c>
      <c r="E225" s="20">
        <f>ROUND(IF($A225=0,0,$D225+E224-IF($A224=0,0,L224*($A225-$A224)*0.06)),4)</f>
        <v>0</v>
      </c>
      <c r="F225" s="11" cm="1">
        <f t="array" ref="F225">INDEX($A$71:$A$75,MATCH(E225,$B$71:$B$75,1))+(E225-INDEX($B$71:$B$75,MATCH(E225,$B$71:$B$75,1)))*(INDEX($A$71:$A$75,MATCH(E225,$B$71:$B$75,1)+IF(E225&gt;MAX($B$71:$B$75),0,1))-INDEX($A$71:$A$75,MATCH(E225,$B$71:$B$75,1)+IF(E225&gt;MAX($B$71:$B$75),1,0)))/(INDEX($B$71:$B$75,MATCH(E225,$B$71:$B$75,1)+IF(E225&gt;MAX($B$71:$B$75),0,1))-INDEX($B$71:$B$75,MATCH(E225,$B$71:$B$75,1)+IF(E225&gt;MAX($B$71:$B$75),-1,0)))</f>
        <v>0</v>
      </c>
      <c r="G225" s="59">
        <f t="shared" si="809"/>
        <v>0</v>
      </c>
      <c r="H225" s="59">
        <f t="shared" si="810"/>
        <v>0</v>
      </c>
      <c r="I225" s="59">
        <f t="shared" si="811"/>
        <v>0</v>
      </c>
      <c r="J225" s="20">
        <f t="shared" si="812"/>
        <v>0</v>
      </c>
      <c r="K225" s="20">
        <f>IF(OR($H$79&lt;=0,F225-$H$79&lt;=0),0,2/3*(0.602+0.0832*(F225-$H$79)/$H$79)*$I$79*SQRT(2*9.81)*(F225-$H$79+0.0012)^(3/2))*1000</f>
        <v>0</v>
      </c>
      <c r="L225" s="20">
        <f>IF((G225+H225+I225+K225)*($A226-$A225)*0.06&gt;E225,E225/($A226-$A225)/0.06,G225+H225+I225+K225)</f>
        <v>0</v>
      </c>
      <c r="M225" s="20">
        <f>IF(COUNT($A$126:$A225)&lt;MATCH($E$84,L$126:L$585,0),"",ROUND(L225,2))</f>
        <v>0</v>
      </c>
      <c r="N225" s="20">
        <f>IF($A225=0,0,$D225+N224-IF($A224=0,0,R224*($A225-$A224)*0.06))</f>
        <v>36.730637791917523</v>
      </c>
      <c r="O225" s="11" cm="1">
        <f t="array" ref="O225">INDEX($A$71:$A$75,MATCH(N225,$B$71:$B$75,1))+(N225-INDEX($B$71:$B$75,MATCH(N225,$B$71:$B$75,1)))*(INDEX($A$71:$A$75,MATCH(N225,$B$71:$B$75,1)+1)-INDEX($A$71:$A$75,MATCH(N225,$B$71:$B$75,1)))/(INDEX($B$71:$B$75,MATCH(N225,$B$71:$B$75,1)+1)-INDEX($B$71:$B$75,MATCH(N225,$B$71:$B$75,1)))</f>
        <v>0.36730637791917525</v>
      </c>
      <c r="P225" s="20" cm="1">
        <f t="array" ref="P225">INDEX(Curva_vortex[Caudal (L/s)],MATCH(O225,Curva_vortex[Altura lamina de agua H (m)],1))+(O225-INDEX(Curva_vortex[Altura lamina de agua H (m)],MATCH(O225,Curva_vortex[Altura lamina de agua H (m)],1)))*(INDEX(Curva_vortex[Caudal (L/s)],MATCH(O225,Curva_vortex[Altura lamina de agua H (m)],1)+IF(O225&gt;MAX(Curva_vortex[Altura lamina de agua H (m)]),0,1))-INDEX(Curva_vortex[Caudal (L/s)],MATCH(O225,Curva_vortex[Altura lamina de agua H (m)],1)+IF(O225&gt;MAX(Curva_vortex[Altura lamina de agua H (m)]),-1,0)))/(INDEX(Curva_vortex[Altura lamina de agua H (m)],MATCH(O225,Curva_vortex[Altura lamina de agua H (m)],1)+IF(O225&gt;MAX(Curva_vortex[Altura lamina de agua H (m)]),0,1))-INDEX(Curva_vortex[Altura lamina de agua H (m)],MATCH(O225,Curva_vortex[Altura lamina de agua H (m)],1)+IF(O225&gt;MAX(Curva_vortex[Altura lamina de agua H (m)]),-1,0)))</f>
        <v>3.6730637791917524</v>
      </c>
      <c r="Q225" s="20">
        <f t="shared" si="813"/>
        <v>0</v>
      </c>
      <c r="R225" s="20" cm="1">
        <f t="array" ref="R225">INDEX(Curva_vortex[Caudal (L/s)],MATCH(O225,Curva_vortex[Altura lamina de agua H (m)],1))+(O225-INDEX(Curva_vortex[Altura lamina de agua H (m)],MATCH(O225,Curva_vortex[Altura lamina de agua H (m)],1)))*(INDEX(Curva_vortex[Caudal (L/s)],MATCH(O225,Curva_vortex[Altura lamina de agua H (m)],1)+IF(O225&gt;MAX(Curva_vortex[Altura lamina de agua H (m)]),0,1))-INDEX(Curva_vortex[Caudal (L/s)],MATCH(O225,Curva_vortex[Altura lamina de agua H (m)],1)+IF(O225&gt;MAX(Curva_vortex[Altura lamina de agua H (m)]),-1,0)))/(INDEX(Curva_vortex[Altura lamina de agua H (m)],MATCH(O225,Curva_vortex[Altura lamina de agua H (m)],1)+IF(O225&gt;MAX(Curva_vortex[Altura lamina de agua H (m)]),0,1))-INDEX(Curva_vortex[Altura lamina de agua H (m)],MATCH(O225,Curva_vortex[Altura lamina de agua H (m)],1)+IF(O225&gt;MAX(Curva_vortex[Altura lamina de agua H (m)]),-1,0)))+Q225</f>
        <v>3.6730637791917524</v>
      </c>
      <c r="S225" s="20">
        <f>IF(COUNT($A$126:$A225)&lt;MATCH($E$117,R$126:R$585,0),"",ROUND(R225,2))</f>
        <v>3.67</v>
      </c>
    </row>
    <row r="226" spans="1:19" x14ac:dyDescent="0.3">
      <c r="A226" s="67">
        <f>A225+Escenario1!$D$15</f>
        <v>500</v>
      </c>
      <c r="B226" s="20">
        <f>IF(HX103&lt;0,0,Escenario1!HX103)</f>
        <v>0</v>
      </c>
      <c r="C226" s="20">
        <f t="shared" si="814"/>
        <v>0</v>
      </c>
      <c r="D226" s="20">
        <f t="shared" si="808"/>
        <v>0</v>
      </c>
      <c r="E226" s="20">
        <f>ROUND(IF($A226=0,0,$D226+E225-IF($A225=0,0,L225*($A226-$A225)*0.06)),4)</f>
        <v>0</v>
      </c>
      <c r="F226" s="11" cm="1">
        <f t="array" ref="F226">INDEX($A$71:$A$75,MATCH(E226,$B$71:$B$75,1))+(E226-INDEX($B$71:$B$75,MATCH(E226,$B$71:$B$75,1)))*(INDEX($A$71:$A$75,MATCH(E226,$B$71:$B$75,1)+IF(E226&gt;MAX($B$71:$B$75),0,1))-INDEX($A$71:$A$75,MATCH(E226,$B$71:$B$75,1)+IF(E226&gt;MAX($B$71:$B$75),1,0)))/(INDEX($B$71:$B$75,MATCH(E226,$B$71:$B$75,1)+IF(E226&gt;MAX($B$71:$B$75),0,1))-INDEX($B$71:$B$75,MATCH(E226,$B$71:$B$75,1)+IF(E226&gt;MAX($B$71:$B$75),-1,0)))</f>
        <v>0</v>
      </c>
      <c r="G226" s="59">
        <f t="shared" si="809"/>
        <v>0</v>
      </c>
      <c r="H226" s="59">
        <f t="shared" si="810"/>
        <v>0</v>
      </c>
      <c r="I226" s="59">
        <f t="shared" si="811"/>
        <v>0</v>
      </c>
      <c r="J226" s="20">
        <f t="shared" si="812"/>
        <v>0</v>
      </c>
      <c r="K226" s="20">
        <f>IF(OR($H$79&lt;=0,F226-$H$79&lt;=0),0,2/3*(0.602+0.0832*(F226-$H$79)/$H$79)*$I$79*SQRT(2*9.81)*(F226-$H$79+0.0012)^(3/2))*1000</f>
        <v>0</v>
      </c>
      <c r="L226" s="20">
        <f>IF((G226+H226+I226+K226)*($A227-$A226)*0.06&gt;E226,E226/($A227-$A226)/0.06,G226+H226+I226+K226)</f>
        <v>0</v>
      </c>
      <c r="M226" s="20">
        <f>IF(COUNT($A$126:$A226)&lt;MATCH($E$84,L$126:L$585,0),"",ROUND(L226,2))</f>
        <v>0</v>
      </c>
      <c r="N226" s="20">
        <f>IF($A226=0,0,$D226+N225-IF($A225=0,0,R225*($A226-$A225)*0.06))</f>
        <v>35.628718658159997</v>
      </c>
      <c r="O226" s="11" cm="1">
        <f t="array" ref="O226">INDEX($A$71:$A$75,MATCH(N226,$B$71:$B$75,1))+(N226-INDEX($B$71:$B$75,MATCH(N226,$B$71:$B$75,1)))*(INDEX($A$71:$A$75,MATCH(N226,$B$71:$B$75,1)+1)-INDEX($A$71:$A$75,MATCH(N226,$B$71:$B$75,1)))/(INDEX($B$71:$B$75,MATCH(N226,$B$71:$B$75,1)+1)-INDEX($B$71:$B$75,MATCH(N226,$B$71:$B$75,1)))</f>
        <v>0.35628718658159991</v>
      </c>
      <c r="P226" s="20" cm="1">
        <f t="array" ref="P226">INDEX(Curva_vortex[Caudal (L/s)],MATCH(O226,Curva_vortex[Altura lamina de agua H (m)],1))+(O226-INDEX(Curva_vortex[Altura lamina de agua H (m)],MATCH(O226,Curva_vortex[Altura lamina de agua H (m)],1)))*(INDEX(Curva_vortex[Caudal (L/s)],MATCH(O226,Curva_vortex[Altura lamina de agua H (m)],1)+IF(O226&gt;MAX(Curva_vortex[Altura lamina de agua H (m)]),0,1))-INDEX(Curva_vortex[Caudal (L/s)],MATCH(O226,Curva_vortex[Altura lamina de agua H (m)],1)+IF(O226&gt;MAX(Curva_vortex[Altura lamina de agua H (m)]),-1,0)))/(INDEX(Curva_vortex[Altura lamina de agua H (m)],MATCH(O226,Curva_vortex[Altura lamina de agua H (m)],1)+IF(O226&gt;MAX(Curva_vortex[Altura lamina de agua H (m)]),0,1))-INDEX(Curva_vortex[Altura lamina de agua H (m)],MATCH(O226,Curva_vortex[Altura lamina de agua H (m)],1)+IF(O226&gt;MAX(Curva_vortex[Altura lamina de agua H (m)]),-1,0)))</f>
        <v>3.5628718658159988</v>
      </c>
      <c r="Q226" s="20">
        <f t="shared" si="813"/>
        <v>0</v>
      </c>
      <c r="R226" s="20" cm="1">
        <f t="array" ref="R226">INDEX(Curva_vortex[Caudal (L/s)],MATCH(O226,Curva_vortex[Altura lamina de agua H (m)],1))+(O226-INDEX(Curva_vortex[Altura lamina de agua H (m)],MATCH(O226,Curva_vortex[Altura lamina de agua H (m)],1)))*(INDEX(Curva_vortex[Caudal (L/s)],MATCH(O226,Curva_vortex[Altura lamina de agua H (m)],1)+IF(O226&gt;MAX(Curva_vortex[Altura lamina de agua H (m)]),0,1))-INDEX(Curva_vortex[Caudal (L/s)],MATCH(O226,Curva_vortex[Altura lamina de agua H (m)],1)+IF(O226&gt;MAX(Curva_vortex[Altura lamina de agua H (m)]),-1,0)))/(INDEX(Curva_vortex[Altura lamina de agua H (m)],MATCH(O226,Curva_vortex[Altura lamina de agua H (m)],1)+IF(O226&gt;MAX(Curva_vortex[Altura lamina de agua H (m)]),0,1))-INDEX(Curva_vortex[Altura lamina de agua H (m)],MATCH(O226,Curva_vortex[Altura lamina de agua H (m)],1)+IF(O226&gt;MAX(Curva_vortex[Altura lamina de agua H (m)]),-1,0)))+Q226</f>
        <v>3.5628718658159988</v>
      </c>
      <c r="S226" s="20">
        <f>IF(COUNT($A$126:$A226)&lt;MATCH($E$117,R$126:R$585,0),"",ROUND(R226,2))</f>
        <v>3.56</v>
      </c>
    </row>
    <row r="227" spans="1:19" x14ac:dyDescent="0.3">
      <c r="A227" s="67">
        <f>A226+Escenario1!$D$15</f>
        <v>505</v>
      </c>
      <c r="B227" s="20">
        <f>IF(HX104&lt;0,0,Escenario1!HX104)</f>
        <v>0</v>
      </c>
      <c r="C227" s="20">
        <f t="shared" si="814"/>
        <v>0</v>
      </c>
      <c r="D227" s="20">
        <f t="shared" si="808"/>
        <v>0</v>
      </c>
      <c r="E227" s="20">
        <f>ROUND(IF($A227=0,0,$D227+E226-IF($A226=0,0,L226*($A227-$A226)*0.06)),4)</f>
        <v>0</v>
      </c>
      <c r="F227" s="11" cm="1">
        <f t="array" ref="F227">INDEX($A$71:$A$75,MATCH(E227,$B$71:$B$75,1))+(E227-INDEX($B$71:$B$75,MATCH(E227,$B$71:$B$75,1)))*(INDEX($A$71:$A$75,MATCH(E227,$B$71:$B$75,1)+IF(E227&gt;MAX($B$71:$B$75),0,1))-INDEX($A$71:$A$75,MATCH(E227,$B$71:$B$75,1)+IF(E227&gt;MAX($B$71:$B$75),1,0)))/(INDEX($B$71:$B$75,MATCH(E227,$B$71:$B$75,1)+IF(E227&gt;MAX($B$71:$B$75),0,1))-INDEX($B$71:$B$75,MATCH(E227,$B$71:$B$75,1)+IF(E227&gt;MAX($B$71:$B$75),-1,0)))</f>
        <v>0</v>
      </c>
      <c r="G227" s="59">
        <f t="shared" si="809"/>
        <v>0</v>
      </c>
      <c r="H227" s="59">
        <f t="shared" si="810"/>
        <v>0</v>
      </c>
      <c r="I227" s="59">
        <f t="shared" si="811"/>
        <v>0</v>
      </c>
      <c r="J227" s="20">
        <f t="shared" si="812"/>
        <v>0</v>
      </c>
      <c r="K227" s="20">
        <f>IF(OR($H$79&lt;=0,F227-$H$79&lt;=0),0,2/3*(0.602+0.0832*(F227-$H$79)/$H$79)*$I$79*SQRT(2*9.81)*(F227-$H$79+0.0012)^(3/2))*1000</f>
        <v>0</v>
      </c>
      <c r="L227" s="20">
        <f>IF((G227+H227+I227+K227)*($A228-$A227)*0.06&gt;E227,E227/($A228-$A227)/0.06,G227+H227+I227+K227)</f>
        <v>0</v>
      </c>
      <c r="M227" s="20">
        <f>IF(COUNT($A$126:$A227)&lt;MATCH($E$84,L$126:L$585,0),"",ROUND(L227,2))</f>
        <v>0</v>
      </c>
      <c r="N227" s="20">
        <f>IF($A227=0,0,$D227+N226-IF($A226=0,0,R226*($A227-$A226)*0.06))</f>
        <v>34.5598570984152</v>
      </c>
      <c r="O227" s="11" cm="1">
        <f t="array" ref="O227">INDEX($A$71:$A$75,MATCH(N227,$B$71:$B$75,1))+(N227-INDEX($B$71:$B$75,MATCH(N227,$B$71:$B$75,1)))*(INDEX($A$71:$A$75,MATCH(N227,$B$71:$B$75,1)+1)-INDEX($A$71:$A$75,MATCH(N227,$B$71:$B$75,1)))/(INDEX($B$71:$B$75,MATCH(N227,$B$71:$B$75,1)+1)-INDEX($B$71:$B$75,MATCH(N227,$B$71:$B$75,1)))</f>
        <v>0.34559857098415198</v>
      </c>
      <c r="P227" s="20" cm="1">
        <f t="array" ref="P227">INDEX(Curva_vortex[Caudal (L/s)],MATCH(O227,Curva_vortex[Altura lamina de agua H (m)],1))+(O227-INDEX(Curva_vortex[Altura lamina de agua H (m)],MATCH(O227,Curva_vortex[Altura lamina de agua H (m)],1)))*(INDEX(Curva_vortex[Caudal (L/s)],MATCH(O227,Curva_vortex[Altura lamina de agua H (m)],1)+IF(O227&gt;MAX(Curva_vortex[Altura lamina de agua H (m)]),0,1))-INDEX(Curva_vortex[Caudal (L/s)],MATCH(O227,Curva_vortex[Altura lamina de agua H (m)],1)+IF(O227&gt;MAX(Curva_vortex[Altura lamina de agua H (m)]),-1,0)))/(INDEX(Curva_vortex[Altura lamina de agua H (m)],MATCH(O227,Curva_vortex[Altura lamina de agua H (m)],1)+IF(O227&gt;MAX(Curva_vortex[Altura lamina de agua H (m)]),0,1))-INDEX(Curva_vortex[Altura lamina de agua H (m)],MATCH(O227,Curva_vortex[Altura lamina de agua H (m)],1)+IF(O227&gt;MAX(Curva_vortex[Altura lamina de agua H (m)]),-1,0)))</f>
        <v>3.4559857098415199</v>
      </c>
      <c r="Q227" s="20">
        <f t="shared" si="813"/>
        <v>0</v>
      </c>
      <c r="R227" s="20" cm="1">
        <f t="array" ref="R227">INDEX(Curva_vortex[Caudal (L/s)],MATCH(O227,Curva_vortex[Altura lamina de agua H (m)],1))+(O227-INDEX(Curva_vortex[Altura lamina de agua H (m)],MATCH(O227,Curva_vortex[Altura lamina de agua H (m)],1)))*(INDEX(Curva_vortex[Caudal (L/s)],MATCH(O227,Curva_vortex[Altura lamina de agua H (m)],1)+IF(O227&gt;MAX(Curva_vortex[Altura lamina de agua H (m)]),0,1))-INDEX(Curva_vortex[Caudal (L/s)],MATCH(O227,Curva_vortex[Altura lamina de agua H (m)],1)+IF(O227&gt;MAX(Curva_vortex[Altura lamina de agua H (m)]),-1,0)))/(INDEX(Curva_vortex[Altura lamina de agua H (m)],MATCH(O227,Curva_vortex[Altura lamina de agua H (m)],1)+IF(O227&gt;MAX(Curva_vortex[Altura lamina de agua H (m)]),0,1))-INDEX(Curva_vortex[Altura lamina de agua H (m)],MATCH(O227,Curva_vortex[Altura lamina de agua H (m)],1)+IF(O227&gt;MAX(Curva_vortex[Altura lamina de agua H (m)]),-1,0)))+Q227</f>
        <v>3.4559857098415199</v>
      </c>
      <c r="S227" s="20">
        <f>IF(COUNT($A$126:$A227)&lt;MATCH($E$117,R$126:R$585,0),"",ROUND(R227,2))</f>
        <v>3.46</v>
      </c>
    </row>
    <row r="228" spans="1:19" x14ac:dyDescent="0.3">
      <c r="A228" s="67">
        <f>A227+Escenario1!$D$15</f>
        <v>510</v>
      </c>
      <c r="B228" s="20">
        <f>IF(HX105&lt;0,0,Escenario1!HX105)</f>
        <v>0</v>
      </c>
      <c r="C228" s="20">
        <f t="shared" si="814"/>
        <v>0</v>
      </c>
      <c r="D228" s="20">
        <f t="shared" si="808"/>
        <v>0</v>
      </c>
      <c r="E228" s="20">
        <f>ROUND(IF($A228=0,0,$D228+E227-IF($A227=0,0,L227*($A228-$A227)*0.06)),4)</f>
        <v>0</v>
      </c>
      <c r="F228" s="11" cm="1">
        <f t="array" ref="F228">INDEX($A$71:$A$75,MATCH(E228,$B$71:$B$75,1))+(E228-INDEX($B$71:$B$75,MATCH(E228,$B$71:$B$75,1)))*(INDEX($A$71:$A$75,MATCH(E228,$B$71:$B$75,1)+IF(E228&gt;MAX($B$71:$B$75),0,1))-INDEX($A$71:$A$75,MATCH(E228,$B$71:$B$75,1)+IF(E228&gt;MAX($B$71:$B$75),1,0)))/(INDEX($B$71:$B$75,MATCH(E228,$B$71:$B$75,1)+IF(E228&gt;MAX($B$71:$B$75),0,1))-INDEX($B$71:$B$75,MATCH(E228,$B$71:$B$75,1)+IF(E228&gt;MAX($B$71:$B$75),-1,0)))</f>
        <v>0</v>
      </c>
      <c r="G228" s="59">
        <f t="shared" si="809"/>
        <v>0</v>
      </c>
      <c r="H228" s="59">
        <f t="shared" si="810"/>
        <v>0</v>
      </c>
      <c r="I228" s="59">
        <f t="shared" si="811"/>
        <v>0</v>
      </c>
      <c r="J228" s="20">
        <f t="shared" si="812"/>
        <v>0</v>
      </c>
      <c r="K228" s="20">
        <f>IF(OR($H$79&lt;=0,F228-$H$79&lt;=0),0,2/3*(0.602+0.0832*(F228-$H$79)/$H$79)*$I$79*SQRT(2*9.81)*(F228-$H$79+0.0012)^(3/2))*1000</f>
        <v>0</v>
      </c>
      <c r="L228" s="20">
        <f>IF((G228+H228+I228+K228)*($A229-$A228)*0.06&gt;E228,E228/($A229-$A228)/0.06,G228+H228+I228+K228)</f>
        <v>0</v>
      </c>
      <c r="M228" s="20">
        <f>IF(COUNT($A$126:$A228)&lt;MATCH($E$84,L$126:L$585,0),"",ROUND(L228,2))</f>
        <v>0</v>
      </c>
      <c r="N228" s="20">
        <f>IF($A228=0,0,$D228+N227-IF($A227=0,0,R227*($A228-$A227)*0.06))</f>
        <v>33.523061385462746</v>
      </c>
      <c r="O228" s="11" cm="1">
        <f t="array" ref="O228">INDEX($A$71:$A$75,MATCH(N228,$B$71:$B$75,1))+(N228-INDEX($B$71:$B$75,MATCH(N228,$B$71:$B$75,1)))*(INDEX($A$71:$A$75,MATCH(N228,$B$71:$B$75,1)+1)-INDEX($A$71:$A$75,MATCH(N228,$B$71:$B$75,1)))/(INDEX($B$71:$B$75,MATCH(N228,$B$71:$B$75,1)+1)-INDEX($B$71:$B$75,MATCH(N228,$B$71:$B$75,1)))</f>
        <v>0.33523061385462743</v>
      </c>
      <c r="P228" s="20" cm="1">
        <f t="array" ref="P228">INDEX(Curva_vortex[Caudal (L/s)],MATCH(O228,Curva_vortex[Altura lamina de agua H (m)],1))+(O228-INDEX(Curva_vortex[Altura lamina de agua H (m)],MATCH(O228,Curva_vortex[Altura lamina de agua H (m)],1)))*(INDEX(Curva_vortex[Caudal (L/s)],MATCH(O228,Curva_vortex[Altura lamina de agua H (m)],1)+IF(O228&gt;MAX(Curva_vortex[Altura lamina de agua H (m)]),0,1))-INDEX(Curva_vortex[Caudal (L/s)],MATCH(O228,Curva_vortex[Altura lamina de agua H (m)],1)+IF(O228&gt;MAX(Curva_vortex[Altura lamina de agua H (m)]),-1,0)))/(INDEX(Curva_vortex[Altura lamina de agua H (m)],MATCH(O228,Curva_vortex[Altura lamina de agua H (m)],1)+IF(O228&gt;MAX(Curva_vortex[Altura lamina de agua H (m)]),0,1))-INDEX(Curva_vortex[Altura lamina de agua H (m)],MATCH(O228,Curva_vortex[Altura lamina de agua H (m)],1)+IF(O228&gt;MAX(Curva_vortex[Altura lamina de agua H (m)]),-1,0)))</f>
        <v>3.3523061385462745</v>
      </c>
      <c r="Q228" s="20">
        <f t="shared" si="813"/>
        <v>0</v>
      </c>
      <c r="R228" s="20" cm="1">
        <f t="array" ref="R228">INDEX(Curva_vortex[Caudal (L/s)],MATCH(O228,Curva_vortex[Altura lamina de agua H (m)],1))+(O228-INDEX(Curva_vortex[Altura lamina de agua H (m)],MATCH(O228,Curva_vortex[Altura lamina de agua H (m)],1)))*(INDEX(Curva_vortex[Caudal (L/s)],MATCH(O228,Curva_vortex[Altura lamina de agua H (m)],1)+IF(O228&gt;MAX(Curva_vortex[Altura lamina de agua H (m)]),0,1))-INDEX(Curva_vortex[Caudal (L/s)],MATCH(O228,Curva_vortex[Altura lamina de agua H (m)],1)+IF(O228&gt;MAX(Curva_vortex[Altura lamina de agua H (m)]),-1,0)))/(INDEX(Curva_vortex[Altura lamina de agua H (m)],MATCH(O228,Curva_vortex[Altura lamina de agua H (m)],1)+IF(O228&gt;MAX(Curva_vortex[Altura lamina de agua H (m)]),0,1))-INDEX(Curva_vortex[Altura lamina de agua H (m)],MATCH(O228,Curva_vortex[Altura lamina de agua H (m)],1)+IF(O228&gt;MAX(Curva_vortex[Altura lamina de agua H (m)]),-1,0)))+Q228</f>
        <v>3.3523061385462745</v>
      </c>
      <c r="S228" s="20">
        <f>IF(COUNT($A$126:$A228)&lt;MATCH($E$117,R$126:R$585,0),"",ROUND(R228,2))</f>
        <v>3.35</v>
      </c>
    </row>
    <row r="229" spans="1:19" x14ac:dyDescent="0.3">
      <c r="A229" s="67">
        <f>A228+Escenario1!$D$15</f>
        <v>515</v>
      </c>
      <c r="B229" s="20">
        <f>IF(HX106&lt;0,0,Escenario1!HX106)</f>
        <v>0</v>
      </c>
      <c r="C229" s="20">
        <f t="shared" si="814"/>
        <v>0</v>
      </c>
      <c r="D229" s="20">
        <f t="shared" si="808"/>
        <v>0</v>
      </c>
      <c r="E229" s="20">
        <f>ROUND(IF($A229=0,0,$D229+E228-IF($A228=0,0,L228*($A229-$A228)*0.06)),4)</f>
        <v>0</v>
      </c>
      <c r="F229" s="11" cm="1">
        <f t="array" ref="F229">INDEX($A$71:$A$75,MATCH(E229,$B$71:$B$75,1))+(E229-INDEX($B$71:$B$75,MATCH(E229,$B$71:$B$75,1)))*(INDEX($A$71:$A$75,MATCH(E229,$B$71:$B$75,1)+IF(E229&gt;MAX($B$71:$B$75),0,1))-INDEX($A$71:$A$75,MATCH(E229,$B$71:$B$75,1)+IF(E229&gt;MAX($B$71:$B$75),1,0)))/(INDEX($B$71:$B$75,MATCH(E229,$B$71:$B$75,1)+IF(E229&gt;MAX($B$71:$B$75),0,1))-INDEX($B$71:$B$75,MATCH(E229,$B$71:$B$75,1)+IF(E229&gt;MAX($B$71:$B$75),-1,0)))</f>
        <v>0</v>
      </c>
      <c r="G229" s="59">
        <f t="shared" si="809"/>
        <v>0</v>
      </c>
      <c r="H229" s="59">
        <f t="shared" si="810"/>
        <v>0</v>
      </c>
      <c r="I229" s="59">
        <f t="shared" si="811"/>
        <v>0</v>
      </c>
      <c r="J229" s="20">
        <f t="shared" si="812"/>
        <v>0</v>
      </c>
      <c r="K229" s="20">
        <f>IF(OR($H$79&lt;=0,F229-$H$79&lt;=0),0,2/3*(0.602+0.0832*(F229-$H$79)/$H$79)*$I$79*SQRT(2*9.81)*(F229-$H$79+0.0012)^(3/2))*1000</f>
        <v>0</v>
      </c>
      <c r="L229" s="20">
        <f>IF((G229+H229+I229+K229)*($A230-$A229)*0.06&gt;E229,E229/($A230-$A229)/0.06,G229+H229+I229+K229)</f>
        <v>0</v>
      </c>
      <c r="M229" s="20">
        <f>IF(COUNT($A$126:$A229)&lt;MATCH($E$84,L$126:L$585,0),"",ROUND(L229,2))</f>
        <v>0</v>
      </c>
      <c r="N229" s="20">
        <f>IF($A229=0,0,$D229+N228-IF($A228=0,0,R228*($A229-$A228)*0.06))</f>
        <v>32.517369543898866</v>
      </c>
      <c r="O229" s="11" cm="1">
        <f t="array" ref="O229">INDEX($A$71:$A$75,MATCH(N229,$B$71:$B$75,1))+(N229-INDEX($B$71:$B$75,MATCH(N229,$B$71:$B$75,1)))*(INDEX($A$71:$A$75,MATCH(N229,$B$71:$B$75,1)+1)-INDEX($A$71:$A$75,MATCH(N229,$B$71:$B$75,1)))/(INDEX($B$71:$B$75,MATCH(N229,$B$71:$B$75,1)+1)-INDEX($B$71:$B$75,MATCH(N229,$B$71:$B$75,1)))</f>
        <v>0.32517369543898866</v>
      </c>
      <c r="P229" s="20" cm="1">
        <f t="array" ref="P229">INDEX(Curva_vortex[Caudal (L/s)],MATCH(O229,Curva_vortex[Altura lamina de agua H (m)],1))+(O229-INDEX(Curva_vortex[Altura lamina de agua H (m)],MATCH(O229,Curva_vortex[Altura lamina de agua H (m)],1)))*(INDEX(Curva_vortex[Caudal (L/s)],MATCH(O229,Curva_vortex[Altura lamina de agua H (m)],1)+IF(O229&gt;MAX(Curva_vortex[Altura lamina de agua H (m)]),0,1))-INDEX(Curva_vortex[Caudal (L/s)],MATCH(O229,Curva_vortex[Altura lamina de agua H (m)],1)+IF(O229&gt;MAX(Curva_vortex[Altura lamina de agua H (m)]),-1,0)))/(INDEX(Curva_vortex[Altura lamina de agua H (m)],MATCH(O229,Curva_vortex[Altura lamina de agua H (m)],1)+IF(O229&gt;MAX(Curva_vortex[Altura lamina de agua H (m)]),0,1))-INDEX(Curva_vortex[Altura lamina de agua H (m)],MATCH(O229,Curva_vortex[Altura lamina de agua H (m)],1)+IF(O229&gt;MAX(Curva_vortex[Altura lamina de agua H (m)]),-1,0)))</f>
        <v>3.2517369543898864</v>
      </c>
      <c r="Q229" s="20">
        <f t="shared" si="813"/>
        <v>0</v>
      </c>
      <c r="R229" s="20" cm="1">
        <f t="array" ref="R229">INDEX(Curva_vortex[Caudal (L/s)],MATCH(O229,Curva_vortex[Altura lamina de agua H (m)],1))+(O229-INDEX(Curva_vortex[Altura lamina de agua H (m)],MATCH(O229,Curva_vortex[Altura lamina de agua H (m)],1)))*(INDEX(Curva_vortex[Caudal (L/s)],MATCH(O229,Curva_vortex[Altura lamina de agua H (m)],1)+IF(O229&gt;MAX(Curva_vortex[Altura lamina de agua H (m)]),0,1))-INDEX(Curva_vortex[Caudal (L/s)],MATCH(O229,Curva_vortex[Altura lamina de agua H (m)],1)+IF(O229&gt;MAX(Curva_vortex[Altura lamina de agua H (m)]),-1,0)))/(INDEX(Curva_vortex[Altura lamina de agua H (m)],MATCH(O229,Curva_vortex[Altura lamina de agua H (m)],1)+IF(O229&gt;MAX(Curva_vortex[Altura lamina de agua H (m)]),0,1))-INDEX(Curva_vortex[Altura lamina de agua H (m)],MATCH(O229,Curva_vortex[Altura lamina de agua H (m)],1)+IF(O229&gt;MAX(Curva_vortex[Altura lamina de agua H (m)]),-1,0)))+Q229</f>
        <v>3.2517369543898864</v>
      </c>
      <c r="S229" s="20">
        <f>IF(COUNT($A$126:$A229)&lt;MATCH($E$117,R$126:R$585,0),"",ROUND(R229,2))</f>
        <v>3.25</v>
      </c>
    </row>
    <row r="230" spans="1:19" x14ac:dyDescent="0.3">
      <c r="A230" s="67">
        <f>A229+Escenario1!$D$15</f>
        <v>520</v>
      </c>
      <c r="B230" s="20">
        <f>IF(HX107&lt;0,0,Escenario1!HX107)</f>
        <v>0</v>
      </c>
      <c r="C230" s="20">
        <f t="shared" si="814"/>
        <v>0</v>
      </c>
      <c r="D230" s="20">
        <f t="shared" si="808"/>
        <v>0</v>
      </c>
      <c r="E230" s="20">
        <f>ROUND(IF($A230=0,0,$D230+E229-IF($A229=0,0,L229*($A230-$A229)*0.06)),4)</f>
        <v>0</v>
      </c>
      <c r="F230" s="11" cm="1">
        <f t="array" ref="F230">INDEX($A$71:$A$75,MATCH(E230,$B$71:$B$75,1))+(E230-INDEX($B$71:$B$75,MATCH(E230,$B$71:$B$75,1)))*(INDEX($A$71:$A$75,MATCH(E230,$B$71:$B$75,1)+IF(E230&gt;MAX($B$71:$B$75),0,1))-INDEX($A$71:$A$75,MATCH(E230,$B$71:$B$75,1)+IF(E230&gt;MAX($B$71:$B$75),1,0)))/(INDEX($B$71:$B$75,MATCH(E230,$B$71:$B$75,1)+IF(E230&gt;MAX($B$71:$B$75),0,1))-INDEX($B$71:$B$75,MATCH(E230,$B$71:$B$75,1)+IF(E230&gt;MAX($B$71:$B$75),-1,0)))</f>
        <v>0</v>
      </c>
      <c r="G230" s="59">
        <f t="shared" si="809"/>
        <v>0</v>
      </c>
      <c r="H230" s="59">
        <f t="shared" si="810"/>
        <v>0</v>
      </c>
      <c r="I230" s="59">
        <f t="shared" si="811"/>
        <v>0</v>
      </c>
      <c r="J230" s="20">
        <f t="shared" si="812"/>
        <v>0</v>
      </c>
      <c r="K230" s="20">
        <f>IF(OR($H$79&lt;=0,F230-$H$79&lt;=0),0,2/3*(0.602+0.0832*(F230-$H$79)/$H$79)*$I$79*SQRT(2*9.81)*(F230-$H$79+0.0012)^(3/2))*1000</f>
        <v>0</v>
      </c>
      <c r="L230" s="20">
        <f>IF((G230+H230+I230+K230)*($A231-$A230)*0.06&gt;E230,E230/($A231-$A230)/0.06,G230+H230+I230+K230)</f>
        <v>0</v>
      </c>
      <c r="M230" s="20">
        <f>IF(COUNT($A$126:$A230)&lt;MATCH($E$84,L$126:L$585,0),"",ROUND(L230,2))</f>
        <v>0</v>
      </c>
      <c r="N230" s="20">
        <f>IF($A230=0,0,$D230+N229-IF($A229=0,0,R229*($A230-$A229)*0.06))</f>
        <v>31.541848457581899</v>
      </c>
      <c r="O230" s="11" cm="1">
        <f t="array" ref="O230">INDEX($A$71:$A$75,MATCH(N230,$B$71:$B$75,1))+(N230-INDEX($B$71:$B$75,MATCH(N230,$B$71:$B$75,1)))*(INDEX($A$71:$A$75,MATCH(N230,$B$71:$B$75,1)+1)-INDEX($A$71:$A$75,MATCH(N230,$B$71:$B$75,1)))/(INDEX($B$71:$B$75,MATCH(N230,$B$71:$B$75,1)+1)-INDEX($B$71:$B$75,MATCH(N230,$B$71:$B$75,1)))</f>
        <v>0.315418484575819</v>
      </c>
      <c r="P230" s="20" cm="1">
        <f t="array" ref="P230">INDEX(Curva_vortex[Caudal (L/s)],MATCH(O230,Curva_vortex[Altura lamina de agua H (m)],1))+(O230-INDEX(Curva_vortex[Altura lamina de agua H (m)],MATCH(O230,Curva_vortex[Altura lamina de agua H (m)],1)))*(INDEX(Curva_vortex[Caudal (L/s)],MATCH(O230,Curva_vortex[Altura lamina de agua H (m)],1)+IF(O230&gt;MAX(Curva_vortex[Altura lamina de agua H (m)]),0,1))-INDEX(Curva_vortex[Caudal (L/s)],MATCH(O230,Curva_vortex[Altura lamina de agua H (m)],1)+IF(O230&gt;MAX(Curva_vortex[Altura lamina de agua H (m)]),-1,0)))/(INDEX(Curva_vortex[Altura lamina de agua H (m)],MATCH(O230,Curva_vortex[Altura lamina de agua H (m)],1)+IF(O230&gt;MAX(Curva_vortex[Altura lamina de agua H (m)]),0,1))-INDEX(Curva_vortex[Altura lamina de agua H (m)],MATCH(O230,Curva_vortex[Altura lamina de agua H (m)],1)+IF(O230&gt;MAX(Curva_vortex[Altura lamina de agua H (m)]),-1,0)))</f>
        <v>3.15418484575819</v>
      </c>
      <c r="Q230" s="20">
        <f t="shared" si="813"/>
        <v>0</v>
      </c>
      <c r="R230" s="20" cm="1">
        <f t="array" ref="R230">INDEX(Curva_vortex[Caudal (L/s)],MATCH(O230,Curva_vortex[Altura lamina de agua H (m)],1))+(O230-INDEX(Curva_vortex[Altura lamina de agua H (m)],MATCH(O230,Curva_vortex[Altura lamina de agua H (m)],1)))*(INDEX(Curva_vortex[Caudal (L/s)],MATCH(O230,Curva_vortex[Altura lamina de agua H (m)],1)+IF(O230&gt;MAX(Curva_vortex[Altura lamina de agua H (m)]),0,1))-INDEX(Curva_vortex[Caudal (L/s)],MATCH(O230,Curva_vortex[Altura lamina de agua H (m)],1)+IF(O230&gt;MAX(Curva_vortex[Altura lamina de agua H (m)]),-1,0)))/(INDEX(Curva_vortex[Altura lamina de agua H (m)],MATCH(O230,Curva_vortex[Altura lamina de agua H (m)],1)+IF(O230&gt;MAX(Curva_vortex[Altura lamina de agua H (m)]),0,1))-INDEX(Curva_vortex[Altura lamina de agua H (m)],MATCH(O230,Curva_vortex[Altura lamina de agua H (m)],1)+IF(O230&gt;MAX(Curva_vortex[Altura lamina de agua H (m)]),-1,0)))+Q230</f>
        <v>3.15418484575819</v>
      </c>
      <c r="S230" s="20">
        <f>IF(COUNT($A$126:$A230)&lt;MATCH($E$117,R$126:R$585,0),"",ROUND(R230,2))</f>
        <v>3.15</v>
      </c>
    </row>
    <row r="231" spans="1:19" x14ac:dyDescent="0.3">
      <c r="A231" s="67">
        <f>A230+Escenario1!$D$15</f>
        <v>525</v>
      </c>
      <c r="B231" s="20">
        <f>IF(HX108&lt;0,0,Escenario1!HX108)</f>
        <v>0</v>
      </c>
      <c r="C231" s="20">
        <f t="shared" si="814"/>
        <v>0</v>
      </c>
      <c r="D231" s="20">
        <f t="shared" si="808"/>
        <v>0</v>
      </c>
      <c r="E231" s="20">
        <f>ROUND(IF($A231=0,0,$D231+E230-IF($A230=0,0,L230*($A231-$A230)*0.06)),4)</f>
        <v>0</v>
      </c>
      <c r="F231" s="11" cm="1">
        <f t="array" ref="F231">INDEX($A$71:$A$75,MATCH(E231,$B$71:$B$75,1))+(E231-INDEX($B$71:$B$75,MATCH(E231,$B$71:$B$75,1)))*(INDEX($A$71:$A$75,MATCH(E231,$B$71:$B$75,1)+IF(E231&gt;MAX($B$71:$B$75),0,1))-INDEX($A$71:$A$75,MATCH(E231,$B$71:$B$75,1)+IF(E231&gt;MAX($B$71:$B$75),1,0)))/(INDEX($B$71:$B$75,MATCH(E231,$B$71:$B$75,1)+IF(E231&gt;MAX($B$71:$B$75),0,1))-INDEX($B$71:$B$75,MATCH(E231,$B$71:$B$75,1)+IF(E231&gt;MAX($B$71:$B$75),-1,0)))</f>
        <v>0</v>
      </c>
      <c r="G231" s="59">
        <f t="shared" si="809"/>
        <v>0</v>
      </c>
      <c r="H231" s="59">
        <f t="shared" si="810"/>
        <v>0</v>
      </c>
      <c r="I231" s="59">
        <f t="shared" si="811"/>
        <v>0</v>
      </c>
      <c r="J231" s="20">
        <f t="shared" si="812"/>
        <v>0</v>
      </c>
      <c r="K231" s="20">
        <f>IF(OR($H$79&lt;=0,F231-$H$79&lt;=0),0,2/3*(0.602+0.0832*(F231-$H$79)/$H$79)*$I$79*SQRT(2*9.81)*(F231-$H$79+0.0012)^(3/2))*1000</f>
        <v>0</v>
      </c>
      <c r="L231" s="20">
        <f>IF((G231+H231+I231+K231)*($A232-$A231)*0.06&gt;E231,E231/($A232-$A231)/0.06,G231+H231+I231+K231)</f>
        <v>0</v>
      </c>
      <c r="M231" s="20">
        <f>IF(COUNT($A$126:$A231)&lt;MATCH($E$84,L$126:L$585,0),"",ROUND(L231,2))</f>
        <v>0</v>
      </c>
      <c r="N231" s="20">
        <f>IF($A231=0,0,$D231+N230-IF($A230=0,0,R230*($A231-$A230)*0.06))</f>
        <v>30.595593003854443</v>
      </c>
      <c r="O231" s="11" cm="1">
        <f t="array" ref="O231">INDEX($A$71:$A$75,MATCH(N231,$B$71:$B$75,1))+(N231-INDEX($B$71:$B$75,MATCH(N231,$B$71:$B$75,1)))*(INDEX($A$71:$A$75,MATCH(N231,$B$71:$B$75,1)+1)-INDEX($A$71:$A$75,MATCH(N231,$B$71:$B$75,1)))/(INDEX($B$71:$B$75,MATCH(N231,$B$71:$B$75,1)+1)-INDEX($B$71:$B$75,MATCH(N231,$B$71:$B$75,1)))</f>
        <v>0.30595593003854443</v>
      </c>
      <c r="P231" s="20" cm="1">
        <f t="array" ref="P231">INDEX(Curva_vortex[Caudal (L/s)],MATCH(O231,Curva_vortex[Altura lamina de agua H (m)],1))+(O231-INDEX(Curva_vortex[Altura lamina de agua H (m)],MATCH(O231,Curva_vortex[Altura lamina de agua H (m)],1)))*(INDEX(Curva_vortex[Caudal (L/s)],MATCH(O231,Curva_vortex[Altura lamina de agua H (m)],1)+IF(O231&gt;MAX(Curva_vortex[Altura lamina de agua H (m)]),0,1))-INDEX(Curva_vortex[Caudal (L/s)],MATCH(O231,Curva_vortex[Altura lamina de agua H (m)],1)+IF(O231&gt;MAX(Curva_vortex[Altura lamina de agua H (m)]),-1,0)))/(INDEX(Curva_vortex[Altura lamina de agua H (m)],MATCH(O231,Curva_vortex[Altura lamina de agua H (m)],1)+IF(O231&gt;MAX(Curva_vortex[Altura lamina de agua H (m)]),0,1))-INDEX(Curva_vortex[Altura lamina de agua H (m)],MATCH(O231,Curva_vortex[Altura lamina de agua H (m)],1)+IF(O231&gt;MAX(Curva_vortex[Altura lamina de agua H (m)]),-1,0)))</f>
        <v>3.0595593003854442</v>
      </c>
      <c r="Q231" s="20">
        <f t="shared" si="813"/>
        <v>0</v>
      </c>
      <c r="R231" s="20" cm="1">
        <f t="array" ref="R231">INDEX(Curva_vortex[Caudal (L/s)],MATCH(O231,Curva_vortex[Altura lamina de agua H (m)],1))+(O231-INDEX(Curva_vortex[Altura lamina de agua H (m)],MATCH(O231,Curva_vortex[Altura lamina de agua H (m)],1)))*(INDEX(Curva_vortex[Caudal (L/s)],MATCH(O231,Curva_vortex[Altura lamina de agua H (m)],1)+IF(O231&gt;MAX(Curva_vortex[Altura lamina de agua H (m)]),0,1))-INDEX(Curva_vortex[Caudal (L/s)],MATCH(O231,Curva_vortex[Altura lamina de agua H (m)],1)+IF(O231&gt;MAX(Curva_vortex[Altura lamina de agua H (m)]),-1,0)))/(INDEX(Curva_vortex[Altura lamina de agua H (m)],MATCH(O231,Curva_vortex[Altura lamina de agua H (m)],1)+IF(O231&gt;MAX(Curva_vortex[Altura lamina de agua H (m)]),0,1))-INDEX(Curva_vortex[Altura lamina de agua H (m)],MATCH(O231,Curva_vortex[Altura lamina de agua H (m)],1)+IF(O231&gt;MAX(Curva_vortex[Altura lamina de agua H (m)]),-1,0)))+Q231</f>
        <v>3.0595593003854442</v>
      </c>
      <c r="S231" s="20">
        <f>IF(COUNT($A$126:$A231)&lt;MATCH($E$117,R$126:R$585,0),"",ROUND(R231,2))</f>
        <v>3.06</v>
      </c>
    </row>
    <row r="232" spans="1:19" x14ac:dyDescent="0.3">
      <c r="A232" s="67">
        <f>A231+Escenario1!$D$15</f>
        <v>530</v>
      </c>
      <c r="B232" s="20">
        <f>IF(HX109&lt;0,0,Escenario1!HX109)</f>
        <v>0</v>
      </c>
      <c r="C232" s="20">
        <f t="shared" si="814"/>
        <v>0</v>
      </c>
      <c r="D232" s="20">
        <f t="shared" si="808"/>
        <v>0</v>
      </c>
      <c r="E232" s="20">
        <f>ROUND(IF($A232=0,0,$D232+E231-IF($A231=0,0,L231*($A232-$A231)*0.06)),4)</f>
        <v>0</v>
      </c>
      <c r="F232" s="11" cm="1">
        <f t="array" ref="F232">INDEX($A$71:$A$75,MATCH(E232,$B$71:$B$75,1))+(E232-INDEX($B$71:$B$75,MATCH(E232,$B$71:$B$75,1)))*(INDEX($A$71:$A$75,MATCH(E232,$B$71:$B$75,1)+IF(E232&gt;MAX($B$71:$B$75),0,1))-INDEX($A$71:$A$75,MATCH(E232,$B$71:$B$75,1)+IF(E232&gt;MAX($B$71:$B$75),1,0)))/(INDEX($B$71:$B$75,MATCH(E232,$B$71:$B$75,1)+IF(E232&gt;MAX($B$71:$B$75),0,1))-INDEX($B$71:$B$75,MATCH(E232,$B$71:$B$75,1)+IF(E232&gt;MAX($B$71:$B$75),-1,0)))</f>
        <v>0</v>
      </c>
      <c r="G232" s="59">
        <f t="shared" si="809"/>
        <v>0</v>
      </c>
      <c r="H232" s="59">
        <f t="shared" si="810"/>
        <v>0</v>
      </c>
      <c r="I232" s="59">
        <f t="shared" si="811"/>
        <v>0</v>
      </c>
      <c r="J232" s="20">
        <f t="shared" si="812"/>
        <v>0</v>
      </c>
      <c r="K232" s="20">
        <f>IF(OR($H$79&lt;=0,F232-$H$79&lt;=0),0,2/3*(0.602+0.0832*(F232-$H$79)/$H$79)*$I$79*SQRT(2*9.81)*(F232-$H$79+0.0012)^(3/2))*1000</f>
        <v>0</v>
      </c>
      <c r="L232" s="20">
        <f>IF((G232+H232+I232+K232)*($A233-$A232)*0.06&gt;E232,E232/($A233-$A232)/0.06,G232+H232+I232+K232)</f>
        <v>0</v>
      </c>
      <c r="M232" s="20">
        <f>IF(COUNT($A$126:$A232)&lt;MATCH($E$84,L$126:L$585,0),"",ROUND(L232,2))</f>
        <v>0</v>
      </c>
      <c r="N232" s="20">
        <f>IF($A232=0,0,$D232+N231-IF($A231=0,0,R231*($A232-$A231)*0.06))</f>
        <v>29.67772521373881</v>
      </c>
      <c r="O232" s="11" cm="1">
        <f t="array" ref="O232">INDEX($A$71:$A$75,MATCH(N232,$B$71:$B$75,1))+(N232-INDEX($B$71:$B$75,MATCH(N232,$B$71:$B$75,1)))*(INDEX($A$71:$A$75,MATCH(N232,$B$71:$B$75,1)+1)-INDEX($A$71:$A$75,MATCH(N232,$B$71:$B$75,1)))/(INDEX($B$71:$B$75,MATCH(N232,$B$71:$B$75,1)+1)-INDEX($B$71:$B$75,MATCH(N232,$B$71:$B$75,1)))</f>
        <v>0.29677725213738815</v>
      </c>
      <c r="P232" s="20" cm="1">
        <f t="array" ref="P232">INDEX(Curva_vortex[Caudal (L/s)],MATCH(O232,Curva_vortex[Altura lamina de agua H (m)],1))+(O232-INDEX(Curva_vortex[Altura lamina de agua H (m)],MATCH(O232,Curva_vortex[Altura lamina de agua H (m)],1)))*(INDEX(Curva_vortex[Caudal (L/s)],MATCH(O232,Curva_vortex[Altura lamina de agua H (m)],1)+IF(O232&gt;MAX(Curva_vortex[Altura lamina de agua H (m)]),0,1))-INDEX(Curva_vortex[Caudal (L/s)],MATCH(O232,Curva_vortex[Altura lamina de agua H (m)],1)+IF(O232&gt;MAX(Curva_vortex[Altura lamina de agua H (m)]),-1,0)))/(INDEX(Curva_vortex[Altura lamina de agua H (m)],MATCH(O232,Curva_vortex[Altura lamina de agua H (m)],1)+IF(O232&gt;MAX(Curva_vortex[Altura lamina de agua H (m)]),0,1))-INDEX(Curva_vortex[Altura lamina de agua H (m)],MATCH(O232,Curva_vortex[Altura lamina de agua H (m)],1)+IF(O232&gt;MAX(Curva_vortex[Altura lamina de agua H (m)]),-1,0)))</f>
        <v>2.9677725213738815</v>
      </c>
      <c r="Q232" s="20">
        <f t="shared" si="813"/>
        <v>0</v>
      </c>
      <c r="R232" s="20" cm="1">
        <f t="array" ref="R232">INDEX(Curva_vortex[Caudal (L/s)],MATCH(O232,Curva_vortex[Altura lamina de agua H (m)],1))+(O232-INDEX(Curva_vortex[Altura lamina de agua H (m)],MATCH(O232,Curva_vortex[Altura lamina de agua H (m)],1)))*(INDEX(Curva_vortex[Caudal (L/s)],MATCH(O232,Curva_vortex[Altura lamina de agua H (m)],1)+IF(O232&gt;MAX(Curva_vortex[Altura lamina de agua H (m)]),0,1))-INDEX(Curva_vortex[Caudal (L/s)],MATCH(O232,Curva_vortex[Altura lamina de agua H (m)],1)+IF(O232&gt;MAX(Curva_vortex[Altura lamina de agua H (m)]),-1,0)))/(INDEX(Curva_vortex[Altura lamina de agua H (m)],MATCH(O232,Curva_vortex[Altura lamina de agua H (m)],1)+IF(O232&gt;MAX(Curva_vortex[Altura lamina de agua H (m)]),0,1))-INDEX(Curva_vortex[Altura lamina de agua H (m)],MATCH(O232,Curva_vortex[Altura lamina de agua H (m)],1)+IF(O232&gt;MAX(Curva_vortex[Altura lamina de agua H (m)]),-1,0)))+Q232</f>
        <v>2.9677725213738815</v>
      </c>
      <c r="S232" s="20">
        <f>IF(COUNT($A$126:$A232)&lt;MATCH($E$117,R$126:R$585,0),"",ROUND(R232,2))</f>
        <v>2.97</v>
      </c>
    </row>
    <row r="233" spans="1:19" x14ac:dyDescent="0.3">
      <c r="A233" s="67">
        <f>A232+Escenario1!$D$15</f>
        <v>535</v>
      </c>
      <c r="B233" s="20">
        <f>IF(HX110&lt;0,0,Escenario1!HX110)</f>
        <v>0</v>
      </c>
      <c r="C233" s="20">
        <f t="shared" si="814"/>
        <v>0</v>
      </c>
      <c r="D233" s="20">
        <f t="shared" si="808"/>
        <v>0</v>
      </c>
      <c r="E233" s="20">
        <f>ROUND(IF($A233=0,0,$D233+E232-IF($A232=0,0,L232*($A233-$A232)*0.06)),4)</f>
        <v>0</v>
      </c>
      <c r="F233" s="11" cm="1">
        <f t="array" ref="F233">INDEX($A$71:$A$75,MATCH(E233,$B$71:$B$75,1))+(E233-INDEX($B$71:$B$75,MATCH(E233,$B$71:$B$75,1)))*(INDEX($A$71:$A$75,MATCH(E233,$B$71:$B$75,1)+IF(E233&gt;MAX($B$71:$B$75),0,1))-INDEX($A$71:$A$75,MATCH(E233,$B$71:$B$75,1)+IF(E233&gt;MAX($B$71:$B$75),1,0)))/(INDEX($B$71:$B$75,MATCH(E233,$B$71:$B$75,1)+IF(E233&gt;MAX($B$71:$B$75),0,1))-INDEX($B$71:$B$75,MATCH(E233,$B$71:$B$75,1)+IF(E233&gt;MAX($B$71:$B$75),-1,0)))</f>
        <v>0</v>
      </c>
      <c r="G233" s="59">
        <f t="shared" si="809"/>
        <v>0</v>
      </c>
      <c r="H233" s="59">
        <f t="shared" si="810"/>
        <v>0</v>
      </c>
      <c r="I233" s="59">
        <f t="shared" si="811"/>
        <v>0</v>
      </c>
      <c r="J233" s="20">
        <f t="shared" si="812"/>
        <v>0</v>
      </c>
      <c r="K233" s="20">
        <f>IF(OR($H$79&lt;=0,F233-$H$79&lt;=0),0,2/3*(0.602+0.0832*(F233-$H$79)/$H$79)*$I$79*SQRT(2*9.81)*(F233-$H$79+0.0012)^(3/2))*1000</f>
        <v>0</v>
      </c>
      <c r="L233" s="20">
        <f>IF((G233+H233+I233+K233)*($A234-$A233)*0.06&gt;E233,E233/($A234-$A233)/0.06,G233+H233+I233+K233)</f>
        <v>0</v>
      </c>
      <c r="M233" s="20">
        <f>IF(COUNT($A$126:$A233)&lt;MATCH($E$84,L$126:L$585,0),"",ROUND(L233,2))</f>
        <v>0</v>
      </c>
      <c r="N233" s="20">
        <f>IF($A233=0,0,$D233+N232-IF($A232=0,0,R232*($A233-$A232)*0.06))</f>
        <v>28.787393457326647</v>
      </c>
      <c r="O233" s="11" cm="1">
        <f t="array" ref="O233">INDEX($A$71:$A$75,MATCH(N233,$B$71:$B$75,1))+(N233-INDEX($B$71:$B$75,MATCH(N233,$B$71:$B$75,1)))*(INDEX($A$71:$A$75,MATCH(N233,$B$71:$B$75,1)+1)-INDEX($A$71:$A$75,MATCH(N233,$B$71:$B$75,1)))/(INDEX($B$71:$B$75,MATCH(N233,$B$71:$B$75,1)+1)-INDEX($B$71:$B$75,MATCH(N233,$B$71:$B$75,1)))</f>
        <v>0.28787393457326649</v>
      </c>
      <c r="P233" s="20" cm="1">
        <f t="array" ref="P233">INDEX(Curva_vortex[Caudal (L/s)],MATCH(O233,Curva_vortex[Altura lamina de agua H (m)],1))+(O233-INDEX(Curva_vortex[Altura lamina de agua H (m)],MATCH(O233,Curva_vortex[Altura lamina de agua H (m)],1)))*(INDEX(Curva_vortex[Caudal (L/s)],MATCH(O233,Curva_vortex[Altura lamina de agua H (m)],1)+IF(O233&gt;MAX(Curva_vortex[Altura lamina de agua H (m)]),0,1))-INDEX(Curva_vortex[Caudal (L/s)],MATCH(O233,Curva_vortex[Altura lamina de agua H (m)],1)+IF(O233&gt;MAX(Curva_vortex[Altura lamina de agua H (m)]),-1,0)))/(INDEX(Curva_vortex[Altura lamina de agua H (m)],MATCH(O233,Curva_vortex[Altura lamina de agua H (m)],1)+IF(O233&gt;MAX(Curva_vortex[Altura lamina de agua H (m)]),0,1))-INDEX(Curva_vortex[Altura lamina de agua H (m)],MATCH(O233,Curva_vortex[Altura lamina de agua H (m)],1)+IF(O233&gt;MAX(Curva_vortex[Altura lamina de agua H (m)]),-1,0)))</f>
        <v>2.8787393457326651</v>
      </c>
      <c r="Q233" s="20">
        <f t="shared" si="813"/>
        <v>0</v>
      </c>
      <c r="R233" s="20" cm="1">
        <f t="array" ref="R233">INDEX(Curva_vortex[Caudal (L/s)],MATCH(O233,Curva_vortex[Altura lamina de agua H (m)],1))+(O233-INDEX(Curva_vortex[Altura lamina de agua H (m)],MATCH(O233,Curva_vortex[Altura lamina de agua H (m)],1)))*(INDEX(Curva_vortex[Caudal (L/s)],MATCH(O233,Curva_vortex[Altura lamina de agua H (m)],1)+IF(O233&gt;MAX(Curva_vortex[Altura lamina de agua H (m)]),0,1))-INDEX(Curva_vortex[Caudal (L/s)],MATCH(O233,Curva_vortex[Altura lamina de agua H (m)],1)+IF(O233&gt;MAX(Curva_vortex[Altura lamina de agua H (m)]),-1,0)))/(INDEX(Curva_vortex[Altura lamina de agua H (m)],MATCH(O233,Curva_vortex[Altura lamina de agua H (m)],1)+IF(O233&gt;MAX(Curva_vortex[Altura lamina de agua H (m)]),0,1))-INDEX(Curva_vortex[Altura lamina de agua H (m)],MATCH(O233,Curva_vortex[Altura lamina de agua H (m)],1)+IF(O233&gt;MAX(Curva_vortex[Altura lamina de agua H (m)]),-1,0)))+Q233</f>
        <v>2.8787393457326651</v>
      </c>
      <c r="S233" s="20">
        <f>IF(COUNT($A$126:$A233)&lt;MATCH($E$117,R$126:R$585,0),"",ROUND(R233,2))</f>
        <v>2.88</v>
      </c>
    </row>
    <row r="234" spans="1:19" x14ac:dyDescent="0.3">
      <c r="A234" s="67">
        <f>A233+Escenario1!$D$15</f>
        <v>540</v>
      </c>
      <c r="B234" s="20">
        <f>IF(HX111&lt;0,0,Escenario1!HX111)</f>
        <v>0</v>
      </c>
      <c r="C234" s="20">
        <f t="shared" si="814"/>
        <v>0</v>
      </c>
      <c r="D234" s="20">
        <f t="shared" si="808"/>
        <v>0</v>
      </c>
      <c r="E234" s="20">
        <f>ROUND(IF($A234=0,0,$D234+E233-IF($A233=0,0,L233*($A234-$A233)*0.06)),4)</f>
        <v>0</v>
      </c>
      <c r="F234" s="11" cm="1">
        <f t="array" ref="F234">INDEX($A$71:$A$75,MATCH(E234,$B$71:$B$75,1))+(E234-INDEX($B$71:$B$75,MATCH(E234,$B$71:$B$75,1)))*(INDEX($A$71:$A$75,MATCH(E234,$B$71:$B$75,1)+IF(E234&gt;MAX($B$71:$B$75),0,1))-INDEX($A$71:$A$75,MATCH(E234,$B$71:$B$75,1)+IF(E234&gt;MAX($B$71:$B$75),1,0)))/(INDEX($B$71:$B$75,MATCH(E234,$B$71:$B$75,1)+IF(E234&gt;MAX($B$71:$B$75),0,1))-INDEX($B$71:$B$75,MATCH(E234,$B$71:$B$75,1)+IF(E234&gt;MAX($B$71:$B$75),-1,0)))</f>
        <v>0</v>
      </c>
      <c r="G234" s="59">
        <f t="shared" si="809"/>
        <v>0</v>
      </c>
      <c r="H234" s="59">
        <f t="shared" si="810"/>
        <v>0</v>
      </c>
      <c r="I234" s="59">
        <f t="shared" si="811"/>
        <v>0</v>
      </c>
      <c r="J234" s="20">
        <f t="shared" si="812"/>
        <v>0</v>
      </c>
      <c r="K234" s="20">
        <f>IF(OR($H$79&lt;=0,F234-$H$79&lt;=0),0,2/3*(0.602+0.0832*(F234-$H$79)/$H$79)*$I$79*SQRT(2*9.81)*(F234-$H$79+0.0012)^(3/2))*1000</f>
        <v>0</v>
      </c>
      <c r="L234" s="20">
        <f>IF((G234+H234+I234+K234)*($A235-$A234)*0.06&gt;E234,E234/($A235-$A234)/0.06,G234+H234+I234+K234)</f>
        <v>0</v>
      </c>
      <c r="M234" s="20">
        <f>IF(COUNT($A$126:$A234)&lt;MATCH($E$84,L$126:L$585,0),"",ROUND(L234,2))</f>
        <v>0</v>
      </c>
      <c r="N234" s="20">
        <f>IF($A234=0,0,$D234+N233-IF($A233=0,0,R233*($A234-$A233)*0.06))</f>
        <v>27.923771653606849</v>
      </c>
      <c r="O234" s="11" cm="1">
        <f t="array" ref="O234">INDEX($A$71:$A$75,MATCH(N234,$B$71:$B$75,1))+(N234-INDEX($B$71:$B$75,MATCH(N234,$B$71:$B$75,1)))*(INDEX($A$71:$A$75,MATCH(N234,$B$71:$B$75,1)+1)-INDEX($A$71:$A$75,MATCH(N234,$B$71:$B$75,1)))/(INDEX($B$71:$B$75,MATCH(N234,$B$71:$B$75,1)+1)-INDEX($B$71:$B$75,MATCH(N234,$B$71:$B$75,1)))</f>
        <v>0.27923771653606849</v>
      </c>
      <c r="P234" s="20" cm="1">
        <f t="array" ref="P234">INDEX(Curva_vortex[Caudal (L/s)],MATCH(O234,Curva_vortex[Altura lamina de agua H (m)],1))+(O234-INDEX(Curva_vortex[Altura lamina de agua H (m)],MATCH(O234,Curva_vortex[Altura lamina de agua H (m)],1)))*(INDEX(Curva_vortex[Caudal (L/s)],MATCH(O234,Curva_vortex[Altura lamina de agua H (m)],1)+IF(O234&gt;MAX(Curva_vortex[Altura lamina de agua H (m)]),0,1))-INDEX(Curva_vortex[Caudal (L/s)],MATCH(O234,Curva_vortex[Altura lamina de agua H (m)],1)+IF(O234&gt;MAX(Curva_vortex[Altura lamina de agua H (m)]),-1,0)))/(INDEX(Curva_vortex[Altura lamina de agua H (m)],MATCH(O234,Curva_vortex[Altura lamina de agua H (m)],1)+IF(O234&gt;MAX(Curva_vortex[Altura lamina de agua H (m)]),0,1))-INDEX(Curva_vortex[Altura lamina de agua H (m)],MATCH(O234,Curva_vortex[Altura lamina de agua H (m)],1)+IF(O234&gt;MAX(Curva_vortex[Altura lamina de agua H (m)]),-1,0)))</f>
        <v>2.7923771653606853</v>
      </c>
      <c r="Q234" s="20">
        <f t="shared" si="813"/>
        <v>0</v>
      </c>
      <c r="R234" s="20" cm="1">
        <f t="array" ref="R234">INDEX(Curva_vortex[Caudal (L/s)],MATCH(O234,Curva_vortex[Altura lamina de agua H (m)],1))+(O234-INDEX(Curva_vortex[Altura lamina de agua H (m)],MATCH(O234,Curva_vortex[Altura lamina de agua H (m)],1)))*(INDEX(Curva_vortex[Caudal (L/s)],MATCH(O234,Curva_vortex[Altura lamina de agua H (m)],1)+IF(O234&gt;MAX(Curva_vortex[Altura lamina de agua H (m)]),0,1))-INDEX(Curva_vortex[Caudal (L/s)],MATCH(O234,Curva_vortex[Altura lamina de agua H (m)],1)+IF(O234&gt;MAX(Curva_vortex[Altura lamina de agua H (m)]),-1,0)))/(INDEX(Curva_vortex[Altura lamina de agua H (m)],MATCH(O234,Curva_vortex[Altura lamina de agua H (m)],1)+IF(O234&gt;MAX(Curva_vortex[Altura lamina de agua H (m)]),0,1))-INDEX(Curva_vortex[Altura lamina de agua H (m)],MATCH(O234,Curva_vortex[Altura lamina de agua H (m)],1)+IF(O234&gt;MAX(Curva_vortex[Altura lamina de agua H (m)]),-1,0)))+Q234</f>
        <v>2.7923771653606853</v>
      </c>
      <c r="S234" s="20">
        <f>IF(COUNT($A$126:$A234)&lt;MATCH($E$117,R$126:R$585,0),"",ROUND(R234,2))</f>
        <v>2.79</v>
      </c>
    </row>
    <row r="235" spans="1:19" x14ac:dyDescent="0.3">
      <c r="A235" s="67">
        <f>A234+Escenario1!$D$15</f>
        <v>545</v>
      </c>
      <c r="B235" s="20">
        <f>IF(HX112&lt;0,0,Escenario1!HX112)</f>
        <v>0</v>
      </c>
      <c r="C235" s="20">
        <f t="shared" si="814"/>
        <v>0</v>
      </c>
      <c r="D235" s="20">
        <f t="shared" si="808"/>
        <v>0</v>
      </c>
      <c r="E235" s="20">
        <f>ROUND(IF($A235=0,0,$D235+E234-IF($A234=0,0,L234*($A235-$A234)*0.06)),4)</f>
        <v>0</v>
      </c>
      <c r="F235" s="11" cm="1">
        <f t="array" ref="F235">INDEX($A$71:$A$75,MATCH(E235,$B$71:$B$75,1))+(E235-INDEX($B$71:$B$75,MATCH(E235,$B$71:$B$75,1)))*(INDEX($A$71:$A$75,MATCH(E235,$B$71:$B$75,1)+IF(E235&gt;MAX($B$71:$B$75),0,1))-INDEX($A$71:$A$75,MATCH(E235,$B$71:$B$75,1)+IF(E235&gt;MAX($B$71:$B$75),1,0)))/(INDEX($B$71:$B$75,MATCH(E235,$B$71:$B$75,1)+IF(E235&gt;MAX($B$71:$B$75),0,1))-INDEX($B$71:$B$75,MATCH(E235,$B$71:$B$75,1)+IF(E235&gt;MAX($B$71:$B$75),-1,0)))</f>
        <v>0</v>
      </c>
      <c r="G235" s="59">
        <f t="shared" si="809"/>
        <v>0</v>
      </c>
      <c r="H235" s="59">
        <f t="shared" si="810"/>
        <v>0</v>
      </c>
      <c r="I235" s="59">
        <f t="shared" si="811"/>
        <v>0</v>
      </c>
      <c r="J235" s="20">
        <f t="shared" si="812"/>
        <v>0</v>
      </c>
      <c r="K235" s="20">
        <f>IF(OR($H$79&lt;=0,F235-$H$79&lt;=0),0,2/3*(0.602+0.0832*(F235-$H$79)/$H$79)*$I$79*SQRT(2*9.81)*(F235-$H$79+0.0012)^(3/2))*1000</f>
        <v>0</v>
      </c>
      <c r="L235" s="20">
        <f>IF((G235+H235+I235+K235)*($A236-$A235)*0.06&gt;E235,E235/($A236-$A235)/0.06,G235+H235+I235+K235)</f>
        <v>0</v>
      </c>
      <c r="M235" s="20">
        <f>IF(COUNT($A$126:$A235)&lt;MATCH($E$84,L$126:L$585,0),"",ROUND(L235,2))</f>
        <v>0</v>
      </c>
      <c r="N235" s="20">
        <f>IF($A235=0,0,$D235+N234-IF($A234=0,0,R234*($A235-$A234)*0.06))</f>
        <v>27.086058503998643</v>
      </c>
      <c r="O235" s="11" cm="1">
        <f t="array" ref="O235">INDEX($A$71:$A$75,MATCH(N235,$B$71:$B$75,1))+(N235-INDEX($B$71:$B$75,MATCH(N235,$B$71:$B$75,1)))*(INDEX($A$71:$A$75,MATCH(N235,$B$71:$B$75,1)+1)-INDEX($A$71:$A$75,MATCH(N235,$B$71:$B$75,1)))/(INDEX($B$71:$B$75,MATCH(N235,$B$71:$B$75,1)+1)-INDEX($B$71:$B$75,MATCH(N235,$B$71:$B$75,1)))</f>
        <v>0.27086058503998639</v>
      </c>
      <c r="P235" s="20" cm="1">
        <f t="array" ref="P235">INDEX(Curva_vortex[Caudal (L/s)],MATCH(O235,Curva_vortex[Altura lamina de agua H (m)],1))+(O235-INDEX(Curva_vortex[Altura lamina de agua H (m)],MATCH(O235,Curva_vortex[Altura lamina de agua H (m)],1)))*(INDEX(Curva_vortex[Caudal (L/s)],MATCH(O235,Curva_vortex[Altura lamina de agua H (m)],1)+IF(O235&gt;MAX(Curva_vortex[Altura lamina de agua H (m)]),0,1))-INDEX(Curva_vortex[Caudal (L/s)],MATCH(O235,Curva_vortex[Altura lamina de agua H (m)],1)+IF(O235&gt;MAX(Curva_vortex[Altura lamina de agua H (m)]),-1,0)))/(INDEX(Curva_vortex[Altura lamina de agua H (m)],MATCH(O235,Curva_vortex[Altura lamina de agua H (m)],1)+IF(O235&gt;MAX(Curva_vortex[Altura lamina de agua H (m)]),0,1))-INDEX(Curva_vortex[Altura lamina de agua H (m)],MATCH(O235,Curva_vortex[Altura lamina de agua H (m)],1)+IF(O235&gt;MAX(Curva_vortex[Altura lamina de agua H (m)]),-1,0)))</f>
        <v>2.7086058503998638</v>
      </c>
      <c r="Q235" s="20">
        <f t="shared" si="813"/>
        <v>0</v>
      </c>
      <c r="R235" s="20" cm="1">
        <f t="array" ref="R235">INDEX(Curva_vortex[Caudal (L/s)],MATCH(O235,Curva_vortex[Altura lamina de agua H (m)],1))+(O235-INDEX(Curva_vortex[Altura lamina de agua H (m)],MATCH(O235,Curva_vortex[Altura lamina de agua H (m)],1)))*(INDEX(Curva_vortex[Caudal (L/s)],MATCH(O235,Curva_vortex[Altura lamina de agua H (m)],1)+IF(O235&gt;MAX(Curva_vortex[Altura lamina de agua H (m)]),0,1))-INDEX(Curva_vortex[Caudal (L/s)],MATCH(O235,Curva_vortex[Altura lamina de agua H (m)],1)+IF(O235&gt;MAX(Curva_vortex[Altura lamina de agua H (m)]),-1,0)))/(INDEX(Curva_vortex[Altura lamina de agua H (m)],MATCH(O235,Curva_vortex[Altura lamina de agua H (m)],1)+IF(O235&gt;MAX(Curva_vortex[Altura lamina de agua H (m)]),0,1))-INDEX(Curva_vortex[Altura lamina de agua H (m)],MATCH(O235,Curva_vortex[Altura lamina de agua H (m)],1)+IF(O235&gt;MAX(Curva_vortex[Altura lamina de agua H (m)]),-1,0)))+Q235</f>
        <v>2.7086058503998638</v>
      </c>
      <c r="S235" s="20">
        <f>IF(COUNT($A$126:$A235)&lt;MATCH($E$117,R$126:R$585,0),"",ROUND(R235,2))</f>
        <v>2.71</v>
      </c>
    </row>
    <row r="236" spans="1:19" x14ac:dyDescent="0.3">
      <c r="A236" s="67">
        <f>A235+Escenario1!$D$15</f>
        <v>550</v>
      </c>
      <c r="B236" s="20">
        <f>IF(HX113&lt;0,0,Escenario1!HX113)</f>
        <v>0</v>
      </c>
      <c r="C236" s="20">
        <f t="shared" si="814"/>
        <v>0</v>
      </c>
      <c r="D236" s="20">
        <f t="shared" si="808"/>
        <v>0</v>
      </c>
      <c r="E236" s="20">
        <f>ROUND(IF($A236=0,0,$D236+E235-IF($A235=0,0,L235*($A236-$A235)*0.06)),4)</f>
        <v>0</v>
      </c>
      <c r="F236" s="11" cm="1">
        <f t="array" ref="F236">INDEX($A$71:$A$75,MATCH(E236,$B$71:$B$75,1))+(E236-INDEX($B$71:$B$75,MATCH(E236,$B$71:$B$75,1)))*(INDEX($A$71:$A$75,MATCH(E236,$B$71:$B$75,1)+IF(E236&gt;MAX($B$71:$B$75),0,1))-INDEX($A$71:$A$75,MATCH(E236,$B$71:$B$75,1)+IF(E236&gt;MAX($B$71:$B$75),1,0)))/(INDEX($B$71:$B$75,MATCH(E236,$B$71:$B$75,1)+IF(E236&gt;MAX($B$71:$B$75),0,1))-INDEX($B$71:$B$75,MATCH(E236,$B$71:$B$75,1)+IF(E236&gt;MAX($B$71:$B$75),-1,0)))</f>
        <v>0</v>
      </c>
      <c r="G236" s="59">
        <f t="shared" si="809"/>
        <v>0</v>
      </c>
      <c r="H236" s="59">
        <f t="shared" si="810"/>
        <v>0</v>
      </c>
      <c r="I236" s="59">
        <f t="shared" si="811"/>
        <v>0</v>
      </c>
      <c r="J236" s="20">
        <f t="shared" si="812"/>
        <v>0</v>
      </c>
      <c r="K236" s="20">
        <f>IF(OR($H$79&lt;=0,F236-$H$79&lt;=0),0,2/3*(0.602+0.0832*(F236-$H$79)/$H$79)*$I$79*SQRT(2*9.81)*(F236-$H$79+0.0012)^(3/2))*1000</f>
        <v>0</v>
      </c>
      <c r="L236" s="20">
        <f>IF((G236+H236+I236+K236)*($A237-$A236)*0.06&gt;E236,E236/($A237-$A236)/0.06,G236+H236+I236+K236)</f>
        <v>0</v>
      </c>
      <c r="M236" s="20">
        <f>IF(COUNT($A$126:$A236)&lt;MATCH($E$84,L$126:L$585,0),"",ROUND(L236,2))</f>
        <v>0</v>
      </c>
      <c r="N236" s="20">
        <f>IF($A236=0,0,$D236+N235-IF($A235=0,0,R235*($A236-$A235)*0.06))</f>
        <v>26.273476748878686</v>
      </c>
      <c r="O236" s="11" cm="1">
        <f t="array" ref="O236">INDEX($A$71:$A$75,MATCH(N236,$B$71:$B$75,1))+(N236-INDEX($B$71:$B$75,MATCH(N236,$B$71:$B$75,1)))*(INDEX($A$71:$A$75,MATCH(N236,$B$71:$B$75,1)+1)-INDEX($A$71:$A$75,MATCH(N236,$B$71:$B$75,1)))/(INDEX($B$71:$B$75,MATCH(N236,$B$71:$B$75,1)+1)-INDEX($B$71:$B$75,MATCH(N236,$B$71:$B$75,1)))</f>
        <v>0.26273476748878688</v>
      </c>
      <c r="P236" s="20" cm="1">
        <f t="array" ref="P236">INDEX(Curva_vortex[Caudal (L/s)],MATCH(O236,Curva_vortex[Altura lamina de agua H (m)],1))+(O236-INDEX(Curva_vortex[Altura lamina de agua H (m)],MATCH(O236,Curva_vortex[Altura lamina de agua H (m)],1)))*(INDEX(Curva_vortex[Caudal (L/s)],MATCH(O236,Curva_vortex[Altura lamina de agua H (m)],1)+IF(O236&gt;MAX(Curva_vortex[Altura lamina de agua H (m)]),0,1))-INDEX(Curva_vortex[Caudal (L/s)],MATCH(O236,Curva_vortex[Altura lamina de agua H (m)],1)+IF(O236&gt;MAX(Curva_vortex[Altura lamina de agua H (m)]),-1,0)))/(INDEX(Curva_vortex[Altura lamina de agua H (m)],MATCH(O236,Curva_vortex[Altura lamina de agua H (m)],1)+IF(O236&gt;MAX(Curva_vortex[Altura lamina de agua H (m)]),0,1))-INDEX(Curva_vortex[Altura lamina de agua H (m)],MATCH(O236,Curva_vortex[Altura lamina de agua H (m)],1)+IF(O236&gt;MAX(Curva_vortex[Altura lamina de agua H (m)]),-1,0)))</f>
        <v>2.6273476748878686</v>
      </c>
      <c r="Q236" s="20">
        <f t="shared" si="813"/>
        <v>0</v>
      </c>
      <c r="R236" s="20" cm="1">
        <f t="array" ref="R236">INDEX(Curva_vortex[Caudal (L/s)],MATCH(O236,Curva_vortex[Altura lamina de agua H (m)],1))+(O236-INDEX(Curva_vortex[Altura lamina de agua H (m)],MATCH(O236,Curva_vortex[Altura lamina de agua H (m)],1)))*(INDEX(Curva_vortex[Caudal (L/s)],MATCH(O236,Curva_vortex[Altura lamina de agua H (m)],1)+IF(O236&gt;MAX(Curva_vortex[Altura lamina de agua H (m)]),0,1))-INDEX(Curva_vortex[Caudal (L/s)],MATCH(O236,Curva_vortex[Altura lamina de agua H (m)],1)+IF(O236&gt;MAX(Curva_vortex[Altura lamina de agua H (m)]),-1,0)))/(INDEX(Curva_vortex[Altura lamina de agua H (m)],MATCH(O236,Curva_vortex[Altura lamina de agua H (m)],1)+IF(O236&gt;MAX(Curva_vortex[Altura lamina de agua H (m)]),0,1))-INDEX(Curva_vortex[Altura lamina de agua H (m)],MATCH(O236,Curva_vortex[Altura lamina de agua H (m)],1)+IF(O236&gt;MAX(Curva_vortex[Altura lamina de agua H (m)]),-1,0)))+Q236</f>
        <v>2.6273476748878686</v>
      </c>
      <c r="S236" s="20">
        <f>IF(COUNT($A$126:$A236)&lt;MATCH($E$117,R$126:R$585,0),"",ROUND(R236,2))</f>
        <v>2.63</v>
      </c>
    </row>
    <row r="237" spans="1:19" x14ac:dyDescent="0.3">
      <c r="A237" s="67">
        <f>A236+Escenario1!$D$15</f>
        <v>555</v>
      </c>
      <c r="B237" s="20">
        <f>IF(HX114&lt;0,0,Escenario1!HX114)</f>
        <v>0</v>
      </c>
      <c r="C237" s="20">
        <f t="shared" si="814"/>
        <v>0</v>
      </c>
      <c r="D237" s="20">
        <f t="shared" si="808"/>
        <v>0</v>
      </c>
      <c r="E237" s="20">
        <f>ROUND(IF($A237=0,0,$D237+E236-IF($A236=0,0,L236*($A237-$A236)*0.06)),4)</f>
        <v>0</v>
      </c>
      <c r="F237" s="11" cm="1">
        <f t="array" ref="F237">INDEX($A$71:$A$75,MATCH(E237,$B$71:$B$75,1))+(E237-INDEX($B$71:$B$75,MATCH(E237,$B$71:$B$75,1)))*(INDEX($A$71:$A$75,MATCH(E237,$B$71:$B$75,1)+IF(E237&gt;MAX($B$71:$B$75),0,1))-INDEX($A$71:$A$75,MATCH(E237,$B$71:$B$75,1)+IF(E237&gt;MAX($B$71:$B$75),1,0)))/(INDEX($B$71:$B$75,MATCH(E237,$B$71:$B$75,1)+IF(E237&gt;MAX($B$71:$B$75),0,1))-INDEX($B$71:$B$75,MATCH(E237,$B$71:$B$75,1)+IF(E237&gt;MAX($B$71:$B$75),-1,0)))</f>
        <v>0</v>
      </c>
      <c r="G237" s="59">
        <f t="shared" si="809"/>
        <v>0</v>
      </c>
      <c r="H237" s="59">
        <f t="shared" si="810"/>
        <v>0</v>
      </c>
      <c r="I237" s="59">
        <f t="shared" si="811"/>
        <v>0</v>
      </c>
      <c r="J237" s="20">
        <f t="shared" si="812"/>
        <v>0</v>
      </c>
      <c r="K237" s="20">
        <f>IF(OR($H$79&lt;=0,F237-$H$79&lt;=0),0,2/3*(0.602+0.0832*(F237-$H$79)/$H$79)*$I$79*SQRT(2*9.81)*(F237-$H$79+0.0012)^(3/2))*1000</f>
        <v>0</v>
      </c>
      <c r="L237" s="20">
        <f>IF((G237+H237+I237+K237)*($A238-$A237)*0.06&gt;E237,E237/($A238-$A237)/0.06,G237+H237+I237+K237)</f>
        <v>0</v>
      </c>
      <c r="M237" s="20">
        <f>IF(COUNT($A$126:$A237)&lt;MATCH($E$84,L$126:L$585,0),"",ROUND(L237,2))</f>
        <v>0</v>
      </c>
      <c r="N237" s="20">
        <f>IF($A237=0,0,$D237+N236-IF($A236=0,0,R236*($A237-$A236)*0.06))</f>
        <v>25.485272446412324</v>
      </c>
      <c r="O237" s="11" cm="1">
        <f t="array" ref="O237">INDEX($A$71:$A$75,MATCH(N237,$B$71:$B$75,1))+(N237-INDEX($B$71:$B$75,MATCH(N237,$B$71:$B$75,1)))*(INDEX($A$71:$A$75,MATCH(N237,$B$71:$B$75,1)+1)-INDEX($A$71:$A$75,MATCH(N237,$B$71:$B$75,1)))/(INDEX($B$71:$B$75,MATCH(N237,$B$71:$B$75,1)+1)-INDEX($B$71:$B$75,MATCH(N237,$B$71:$B$75,1)))</f>
        <v>0.25485272446412321</v>
      </c>
      <c r="P237" s="20" cm="1">
        <f t="array" ref="P237">INDEX(Curva_vortex[Caudal (L/s)],MATCH(O237,Curva_vortex[Altura lamina de agua H (m)],1))+(O237-INDEX(Curva_vortex[Altura lamina de agua H (m)],MATCH(O237,Curva_vortex[Altura lamina de agua H (m)],1)))*(INDEX(Curva_vortex[Caudal (L/s)],MATCH(O237,Curva_vortex[Altura lamina de agua H (m)],1)+IF(O237&gt;MAX(Curva_vortex[Altura lamina de agua H (m)]),0,1))-INDEX(Curva_vortex[Caudal (L/s)],MATCH(O237,Curva_vortex[Altura lamina de agua H (m)],1)+IF(O237&gt;MAX(Curva_vortex[Altura lamina de agua H (m)]),-1,0)))/(INDEX(Curva_vortex[Altura lamina de agua H (m)],MATCH(O237,Curva_vortex[Altura lamina de agua H (m)],1)+IF(O237&gt;MAX(Curva_vortex[Altura lamina de agua H (m)]),0,1))-INDEX(Curva_vortex[Altura lamina de agua H (m)],MATCH(O237,Curva_vortex[Altura lamina de agua H (m)],1)+IF(O237&gt;MAX(Curva_vortex[Altura lamina de agua H (m)]),-1,0)))</f>
        <v>2.5485272446412321</v>
      </c>
      <c r="Q237" s="20">
        <f t="shared" si="813"/>
        <v>0</v>
      </c>
      <c r="R237" s="20" cm="1">
        <f t="array" ref="R237">INDEX(Curva_vortex[Caudal (L/s)],MATCH(O237,Curva_vortex[Altura lamina de agua H (m)],1))+(O237-INDEX(Curva_vortex[Altura lamina de agua H (m)],MATCH(O237,Curva_vortex[Altura lamina de agua H (m)],1)))*(INDEX(Curva_vortex[Caudal (L/s)],MATCH(O237,Curva_vortex[Altura lamina de agua H (m)],1)+IF(O237&gt;MAX(Curva_vortex[Altura lamina de agua H (m)]),0,1))-INDEX(Curva_vortex[Caudal (L/s)],MATCH(O237,Curva_vortex[Altura lamina de agua H (m)],1)+IF(O237&gt;MAX(Curva_vortex[Altura lamina de agua H (m)]),-1,0)))/(INDEX(Curva_vortex[Altura lamina de agua H (m)],MATCH(O237,Curva_vortex[Altura lamina de agua H (m)],1)+IF(O237&gt;MAX(Curva_vortex[Altura lamina de agua H (m)]),0,1))-INDEX(Curva_vortex[Altura lamina de agua H (m)],MATCH(O237,Curva_vortex[Altura lamina de agua H (m)],1)+IF(O237&gt;MAX(Curva_vortex[Altura lamina de agua H (m)]),-1,0)))+Q237</f>
        <v>2.5485272446412321</v>
      </c>
      <c r="S237" s="20">
        <f>IF(COUNT($A$126:$A237)&lt;MATCH($E$117,R$126:R$585,0),"",ROUND(R237,2))</f>
        <v>2.5499999999999998</v>
      </c>
    </row>
    <row r="238" spans="1:19" x14ac:dyDescent="0.3">
      <c r="A238" s="67">
        <f>A237+Escenario1!$D$15</f>
        <v>560</v>
      </c>
      <c r="B238" s="20">
        <f>IF(HX115&lt;0,0,Escenario1!HX115)</f>
        <v>0</v>
      </c>
      <c r="C238" s="20">
        <f t="shared" si="814"/>
        <v>0</v>
      </c>
      <c r="D238" s="20">
        <f t="shared" si="808"/>
        <v>0</v>
      </c>
      <c r="E238" s="20">
        <f>ROUND(IF($A238=0,0,$D238+E237-IF($A237=0,0,L237*($A238-$A237)*0.06)),4)</f>
        <v>0</v>
      </c>
      <c r="F238" s="11" cm="1">
        <f t="array" ref="F238">INDEX($A$71:$A$75,MATCH(E238,$B$71:$B$75,1))+(E238-INDEX($B$71:$B$75,MATCH(E238,$B$71:$B$75,1)))*(INDEX($A$71:$A$75,MATCH(E238,$B$71:$B$75,1)+IF(E238&gt;MAX($B$71:$B$75),0,1))-INDEX($A$71:$A$75,MATCH(E238,$B$71:$B$75,1)+IF(E238&gt;MAX($B$71:$B$75),1,0)))/(INDEX($B$71:$B$75,MATCH(E238,$B$71:$B$75,1)+IF(E238&gt;MAX($B$71:$B$75),0,1))-INDEX($B$71:$B$75,MATCH(E238,$B$71:$B$75,1)+IF(E238&gt;MAX($B$71:$B$75),-1,0)))</f>
        <v>0</v>
      </c>
      <c r="G238" s="59">
        <f t="shared" si="809"/>
        <v>0</v>
      </c>
      <c r="H238" s="59">
        <f t="shared" si="810"/>
        <v>0</v>
      </c>
      <c r="I238" s="59">
        <f t="shared" si="811"/>
        <v>0</v>
      </c>
      <c r="J238" s="20">
        <f t="shared" si="812"/>
        <v>0</v>
      </c>
      <c r="K238" s="20">
        <f>IF(OR($H$79&lt;=0,F238-$H$79&lt;=0),0,2/3*(0.602+0.0832*(F238-$H$79)/$H$79)*$I$79*SQRT(2*9.81)*(F238-$H$79+0.0012)^(3/2))*1000</f>
        <v>0</v>
      </c>
      <c r="L238" s="20">
        <f>IF((G238+H238+I238+K238)*($A239-$A238)*0.06&gt;E238,E238/($A239-$A238)/0.06,G238+H238+I238+K238)</f>
        <v>0</v>
      </c>
      <c r="M238" s="20">
        <f>IF(COUNT($A$126:$A238)&lt;MATCH($E$84,L$126:L$585,0),"",ROUND(L238,2))</f>
        <v>0</v>
      </c>
      <c r="N238" s="20">
        <f>IF($A238=0,0,$D238+N237-IF($A237=0,0,R237*($A238-$A237)*0.06))</f>
        <v>24.720714273019954</v>
      </c>
      <c r="O238" s="11" cm="1">
        <f t="array" ref="O238">INDEX($A$71:$A$75,MATCH(N238,$B$71:$B$75,1))+(N238-INDEX($B$71:$B$75,MATCH(N238,$B$71:$B$75,1)))*(INDEX($A$71:$A$75,MATCH(N238,$B$71:$B$75,1)+1)-INDEX($A$71:$A$75,MATCH(N238,$B$71:$B$75,1)))/(INDEX($B$71:$B$75,MATCH(N238,$B$71:$B$75,1)+1)-INDEX($B$71:$B$75,MATCH(N238,$B$71:$B$75,1)))</f>
        <v>0.24720714273019953</v>
      </c>
      <c r="P238" s="20" cm="1">
        <f t="array" ref="P238">INDEX(Curva_vortex[Caudal (L/s)],MATCH(O238,Curva_vortex[Altura lamina de agua H (m)],1))+(O238-INDEX(Curva_vortex[Altura lamina de agua H (m)],MATCH(O238,Curva_vortex[Altura lamina de agua H (m)],1)))*(INDEX(Curva_vortex[Caudal (L/s)],MATCH(O238,Curva_vortex[Altura lamina de agua H (m)],1)+IF(O238&gt;MAX(Curva_vortex[Altura lamina de agua H (m)]),0,1))-INDEX(Curva_vortex[Caudal (L/s)],MATCH(O238,Curva_vortex[Altura lamina de agua H (m)],1)+IF(O238&gt;MAX(Curva_vortex[Altura lamina de agua H (m)]),-1,0)))/(INDEX(Curva_vortex[Altura lamina de agua H (m)],MATCH(O238,Curva_vortex[Altura lamina de agua H (m)],1)+IF(O238&gt;MAX(Curva_vortex[Altura lamina de agua H (m)]),0,1))-INDEX(Curva_vortex[Altura lamina de agua H (m)],MATCH(O238,Curva_vortex[Altura lamina de agua H (m)],1)+IF(O238&gt;MAX(Curva_vortex[Altura lamina de agua H (m)]),-1,0)))</f>
        <v>2.4720714273019953</v>
      </c>
      <c r="Q238" s="20">
        <f t="shared" si="813"/>
        <v>0</v>
      </c>
      <c r="R238" s="20" cm="1">
        <f t="array" ref="R238">INDEX(Curva_vortex[Caudal (L/s)],MATCH(O238,Curva_vortex[Altura lamina de agua H (m)],1))+(O238-INDEX(Curva_vortex[Altura lamina de agua H (m)],MATCH(O238,Curva_vortex[Altura lamina de agua H (m)],1)))*(INDEX(Curva_vortex[Caudal (L/s)],MATCH(O238,Curva_vortex[Altura lamina de agua H (m)],1)+IF(O238&gt;MAX(Curva_vortex[Altura lamina de agua H (m)]),0,1))-INDEX(Curva_vortex[Caudal (L/s)],MATCH(O238,Curva_vortex[Altura lamina de agua H (m)],1)+IF(O238&gt;MAX(Curva_vortex[Altura lamina de agua H (m)]),-1,0)))/(INDEX(Curva_vortex[Altura lamina de agua H (m)],MATCH(O238,Curva_vortex[Altura lamina de agua H (m)],1)+IF(O238&gt;MAX(Curva_vortex[Altura lamina de agua H (m)]),0,1))-INDEX(Curva_vortex[Altura lamina de agua H (m)],MATCH(O238,Curva_vortex[Altura lamina de agua H (m)],1)+IF(O238&gt;MAX(Curva_vortex[Altura lamina de agua H (m)]),-1,0)))+Q238</f>
        <v>2.4720714273019953</v>
      </c>
      <c r="S238" s="20">
        <f>IF(COUNT($A$126:$A238)&lt;MATCH($E$117,R$126:R$585,0),"",ROUND(R238,2))</f>
        <v>2.4700000000000002</v>
      </c>
    </row>
    <row r="239" spans="1:19" x14ac:dyDescent="0.3">
      <c r="A239" s="67">
        <f>A238+Escenario1!$D$15</f>
        <v>565</v>
      </c>
      <c r="B239" s="20">
        <f>IF(HX116&lt;0,0,Escenario1!HX116)</f>
        <v>0</v>
      </c>
      <c r="C239" s="20">
        <f t="shared" si="814"/>
        <v>0</v>
      </c>
      <c r="D239" s="20">
        <f t="shared" si="808"/>
        <v>0</v>
      </c>
      <c r="E239" s="20">
        <f>ROUND(IF($A239=0,0,$D239+E238-IF($A238=0,0,L238*($A239-$A238)*0.06)),4)</f>
        <v>0</v>
      </c>
      <c r="F239" s="11" cm="1">
        <f t="array" ref="F239">INDEX($A$71:$A$75,MATCH(E239,$B$71:$B$75,1))+(E239-INDEX($B$71:$B$75,MATCH(E239,$B$71:$B$75,1)))*(INDEX($A$71:$A$75,MATCH(E239,$B$71:$B$75,1)+IF(E239&gt;MAX($B$71:$B$75),0,1))-INDEX($A$71:$A$75,MATCH(E239,$B$71:$B$75,1)+IF(E239&gt;MAX($B$71:$B$75),1,0)))/(INDEX($B$71:$B$75,MATCH(E239,$B$71:$B$75,1)+IF(E239&gt;MAX($B$71:$B$75),0,1))-INDEX($B$71:$B$75,MATCH(E239,$B$71:$B$75,1)+IF(E239&gt;MAX($B$71:$B$75),-1,0)))</f>
        <v>0</v>
      </c>
      <c r="G239" s="59">
        <f t="shared" si="809"/>
        <v>0</v>
      </c>
      <c r="H239" s="59">
        <f t="shared" si="810"/>
        <v>0</v>
      </c>
      <c r="I239" s="59">
        <f t="shared" si="811"/>
        <v>0</v>
      </c>
      <c r="J239" s="20">
        <f t="shared" si="812"/>
        <v>0</v>
      </c>
      <c r="K239" s="20">
        <f>IF(OR($H$79&lt;=0,F239-$H$79&lt;=0),0,2/3*(0.602+0.0832*(F239-$H$79)/$H$79)*$I$79*SQRT(2*9.81)*(F239-$H$79+0.0012)^(3/2))*1000</f>
        <v>0</v>
      </c>
      <c r="L239" s="20">
        <f>IF((G239+H239+I239+K239)*($A240-$A239)*0.06&gt;E239,E239/($A240-$A239)/0.06,G239+H239+I239+K239)</f>
        <v>0</v>
      </c>
      <c r="M239" s="20">
        <f>IF(COUNT($A$126:$A239)&lt;MATCH($E$84,L$126:L$585,0),"",ROUND(L239,2))</f>
        <v>0</v>
      </c>
      <c r="N239" s="20">
        <f>IF($A239=0,0,$D239+N238-IF($A238=0,0,R238*($A239-$A238)*0.06))</f>
        <v>23.979092844829356</v>
      </c>
      <c r="O239" s="11" cm="1">
        <f t="array" ref="O239">INDEX($A$71:$A$75,MATCH(N239,$B$71:$B$75,1))+(N239-INDEX($B$71:$B$75,MATCH(N239,$B$71:$B$75,1)))*(INDEX($A$71:$A$75,MATCH(N239,$B$71:$B$75,1)+1)-INDEX($A$71:$A$75,MATCH(N239,$B$71:$B$75,1)))/(INDEX($B$71:$B$75,MATCH(N239,$B$71:$B$75,1)+1)-INDEX($B$71:$B$75,MATCH(N239,$B$71:$B$75,1)))</f>
        <v>0.23979092844829356</v>
      </c>
      <c r="P239" s="20" cm="1">
        <f t="array" ref="P239">INDEX(Curva_vortex[Caudal (L/s)],MATCH(O239,Curva_vortex[Altura lamina de agua H (m)],1))+(O239-INDEX(Curva_vortex[Altura lamina de agua H (m)],MATCH(O239,Curva_vortex[Altura lamina de agua H (m)],1)))*(INDEX(Curva_vortex[Caudal (L/s)],MATCH(O239,Curva_vortex[Altura lamina de agua H (m)],1)+IF(O239&gt;MAX(Curva_vortex[Altura lamina de agua H (m)]),0,1))-INDEX(Curva_vortex[Caudal (L/s)],MATCH(O239,Curva_vortex[Altura lamina de agua H (m)],1)+IF(O239&gt;MAX(Curva_vortex[Altura lamina de agua H (m)]),-1,0)))/(INDEX(Curva_vortex[Altura lamina de agua H (m)],MATCH(O239,Curva_vortex[Altura lamina de agua H (m)],1)+IF(O239&gt;MAX(Curva_vortex[Altura lamina de agua H (m)]),0,1))-INDEX(Curva_vortex[Altura lamina de agua H (m)],MATCH(O239,Curva_vortex[Altura lamina de agua H (m)],1)+IF(O239&gt;MAX(Curva_vortex[Altura lamina de agua H (m)]),-1,0)))</f>
        <v>2.3979092844829357</v>
      </c>
      <c r="Q239" s="20">
        <f t="shared" si="813"/>
        <v>0</v>
      </c>
      <c r="R239" s="20" cm="1">
        <f t="array" ref="R239">INDEX(Curva_vortex[Caudal (L/s)],MATCH(O239,Curva_vortex[Altura lamina de agua H (m)],1))+(O239-INDEX(Curva_vortex[Altura lamina de agua H (m)],MATCH(O239,Curva_vortex[Altura lamina de agua H (m)],1)))*(INDEX(Curva_vortex[Caudal (L/s)],MATCH(O239,Curva_vortex[Altura lamina de agua H (m)],1)+IF(O239&gt;MAX(Curva_vortex[Altura lamina de agua H (m)]),0,1))-INDEX(Curva_vortex[Caudal (L/s)],MATCH(O239,Curva_vortex[Altura lamina de agua H (m)],1)+IF(O239&gt;MAX(Curva_vortex[Altura lamina de agua H (m)]),-1,0)))/(INDEX(Curva_vortex[Altura lamina de agua H (m)],MATCH(O239,Curva_vortex[Altura lamina de agua H (m)],1)+IF(O239&gt;MAX(Curva_vortex[Altura lamina de agua H (m)]),0,1))-INDEX(Curva_vortex[Altura lamina de agua H (m)],MATCH(O239,Curva_vortex[Altura lamina de agua H (m)],1)+IF(O239&gt;MAX(Curva_vortex[Altura lamina de agua H (m)]),-1,0)))+Q239</f>
        <v>2.3979092844829357</v>
      </c>
      <c r="S239" s="20">
        <f>IF(COUNT($A$126:$A239)&lt;MATCH($E$117,R$126:R$585,0),"",ROUND(R239,2))</f>
        <v>2.4</v>
      </c>
    </row>
    <row r="240" spans="1:19" x14ac:dyDescent="0.3">
      <c r="A240" s="67">
        <f>A239+Escenario1!$D$15</f>
        <v>570</v>
      </c>
      <c r="B240" s="20">
        <f>IF(HX117&lt;0,0,Escenario1!HX117)</f>
        <v>0</v>
      </c>
      <c r="C240" s="20">
        <f t="shared" si="814"/>
        <v>0</v>
      </c>
      <c r="D240" s="20">
        <f t="shared" si="808"/>
        <v>0</v>
      </c>
      <c r="E240" s="20">
        <f>ROUND(IF($A240=0,0,$D240+E239-IF($A239=0,0,L239*($A240-$A239)*0.06)),4)</f>
        <v>0</v>
      </c>
      <c r="F240" s="11" cm="1">
        <f t="array" ref="F240">INDEX($A$71:$A$75,MATCH(E240,$B$71:$B$75,1))+(E240-INDEX($B$71:$B$75,MATCH(E240,$B$71:$B$75,1)))*(INDEX($A$71:$A$75,MATCH(E240,$B$71:$B$75,1)+IF(E240&gt;MAX($B$71:$B$75),0,1))-INDEX($A$71:$A$75,MATCH(E240,$B$71:$B$75,1)+IF(E240&gt;MAX($B$71:$B$75),1,0)))/(INDEX($B$71:$B$75,MATCH(E240,$B$71:$B$75,1)+IF(E240&gt;MAX($B$71:$B$75),0,1))-INDEX($B$71:$B$75,MATCH(E240,$B$71:$B$75,1)+IF(E240&gt;MAX($B$71:$B$75),-1,0)))</f>
        <v>0</v>
      </c>
      <c r="G240" s="59">
        <f t="shared" si="809"/>
        <v>0</v>
      </c>
      <c r="H240" s="59">
        <f t="shared" si="810"/>
        <v>0</v>
      </c>
      <c r="I240" s="59">
        <f t="shared" si="811"/>
        <v>0</v>
      </c>
      <c r="J240" s="20">
        <f t="shared" si="812"/>
        <v>0</v>
      </c>
      <c r="K240" s="20">
        <f>IF(OR($H$79&lt;=0,F240-$H$79&lt;=0),0,2/3*(0.602+0.0832*(F240-$H$79)/$H$79)*$I$79*SQRT(2*9.81)*(F240-$H$79+0.0012)^(3/2))*1000</f>
        <v>0</v>
      </c>
      <c r="L240" s="20">
        <f>IF((G240+H240+I240+K240)*($A241-$A240)*0.06&gt;E240,E240/($A241-$A240)/0.06,G240+H240+I240+K240)</f>
        <v>0</v>
      </c>
      <c r="M240" s="20">
        <f>IF(COUNT($A$126:$A240)&lt;MATCH($E$84,L$126:L$585,0),"",ROUND(L240,2))</f>
        <v>0</v>
      </c>
      <c r="N240" s="20">
        <f>IF($A240=0,0,$D240+N239-IF($A239=0,0,R239*($A240-$A239)*0.06))</f>
        <v>23.259720059484476</v>
      </c>
      <c r="O240" s="11" cm="1">
        <f t="array" ref="O240">INDEX($A$71:$A$75,MATCH(N240,$B$71:$B$75,1))+(N240-INDEX($B$71:$B$75,MATCH(N240,$B$71:$B$75,1)))*(INDEX($A$71:$A$75,MATCH(N240,$B$71:$B$75,1)+1)-INDEX($A$71:$A$75,MATCH(N240,$B$71:$B$75,1)))/(INDEX($B$71:$B$75,MATCH(N240,$B$71:$B$75,1)+1)-INDEX($B$71:$B$75,MATCH(N240,$B$71:$B$75,1)))</f>
        <v>0.23259720059484476</v>
      </c>
      <c r="P240" s="20" cm="1">
        <f t="array" ref="P240">INDEX(Curva_vortex[Caudal (L/s)],MATCH(O240,Curva_vortex[Altura lamina de agua H (m)],1))+(O240-INDEX(Curva_vortex[Altura lamina de agua H (m)],MATCH(O240,Curva_vortex[Altura lamina de agua H (m)],1)))*(INDEX(Curva_vortex[Caudal (L/s)],MATCH(O240,Curva_vortex[Altura lamina de agua H (m)],1)+IF(O240&gt;MAX(Curva_vortex[Altura lamina de agua H (m)]),0,1))-INDEX(Curva_vortex[Caudal (L/s)],MATCH(O240,Curva_vortex[Altura lamina de agua H (m)],1)+IF(O240&gt;MAX(Curva_vortex[Altura lamina de agua H (m)]),-1,0)))/(INDEX(Curva_vortex[Altura lamina de agua H (m)],MATCH(O240,Curva_vortex[Altura lamina de agua H (m)],1)+IF(O240&gt;MAX(Curva_vortex[Altura lamina de agua H (m)]),0,1))-INDEX(Curva_vortex[Altura lamina de agua H (m)],MATCH(O240,Curva_vortex[Altura lamina de agua H (m)],1)+IF(O240&gt;MAX(Curva_vortex[Altura lamina de agua H (m)]),-1,0)))</f>
        <v>2.3259720059484477</v>
      </c>
      <c r="Q240" s="20">
        <f t="shared" si="813"/>
        <v>0</v>
      </c>
      <c r="R240" s="20" cm="1">
        <f t="array" ref="R240">INDEX(Curva_vortex[Caudal (L/s)],MATCH(O240,Curva_vortex[Altura lamina de agua H (m)],1))+(O240-INDEX(Curva_vortex[Altura lamina de agua H (m)],MATCH(O240,Curva_vortex[Altura lamina de agua H (m)],1)))*(INDEX(Curva_vortex[Caudal (L/s)],MATCH(O240,Curva_vortex[Altura lamina de agua H (m)],1)+IF(O240&gt;MAX(Curva_vortex[Altura lamina de agua H (m)]),0,1))-INDEX(Curva_vortex[Caudal (L/s)],MATCH(O240,Curva_vortex[Altura lamina de agua H (m)],1)+IF(O240&gt;MAX(Curva_vortex[Altura lamina de agua H (m)]),-1,0)))/(INDEX(Curva_vortex[Altura lamina de agua H (m)],MATCH(O240,Curva_vortex[Altura lamina de agua H (m)],1)+IF(O240&gt;MAX(Curva_vortex[Altura lamina de agua H (m)]),0,1))-INDEX(Curva_vortex[Altura lamina de agua H (m)],MATCH(O240,Curva_vortex[Altura lamina de agua H (m)],1)+IF(O240&gt;MAX(Curva_vortex[Altura lamina de agua H (m)]),-1,0)))+Q240</f>
        <v>2.3259720059484477</v>
      </c>
      <c r="S240" s="20">
        <f>IF(COUNT($A$126:$A240)&lt;MATCH($E$117,R$126:R$585,0),"",ROUND(R240,2))</f>
        <v>2.33</v>
      </c>
    </row>
    <row r="241" spans="1:19" x14ac:dyDescent="0.3">
      <c r="A241" s="67">
        <f>A240+Escenario1!$D$15</f>
        <v>575</v>
      </c>
      <c r="B241" s="20">
        <f>IF(HX118&lt;0,0,Escenario1!HX118)</f>
        <v>0</v>
      </c>
      <c r="C241" s="20">
        <f t="shared" si="814"/>
        <v>0</v>
      </c>
      <c r="D241" s="20">
        <f t="shared" si="808"/>
        <v>0</v>
      </c>
      <c r="E241" s="20">
        <f>ROUND(IF($A241=0,0,$D241+E240-IF($A240=0,0,L240*($A241-$A240)*0.06)),4)</f>
        <v>0</v>
      </c>
      <c r="F241" s="11" cm="1">
        <f t="array" ref="F241">INDEX($A$71:$A$75,MATCH(E241,$B$71:$B$75,1))+(E241-INDEX($B$71:$B$75,MATCH(E241,$B$71:$B$75,1)))*(INDEX($A$71:$A$75,MATCH(E241,$B$71:$B$75,1)+IF(E241&gt;MAX($B$71:$B$75),0,1))-INDEX($A$71:$A$75,MATCH(E241,$B$71:$B$75,1)+IF(E241&gt;MAX($B$71:$B$75),1,0)))/(INDEX($B$71:$B$75,MATCH(E241,$B$71:$B$75,1)+IF(E241&gt;MAX($B$71:$B$75),0,1))-INDEX($B$71:$B$75,MATCH(E241,$B$71:$B$75,1)+IF(E241&gt;MAX($B$71:$B$75),-1,0)))</f>
        <v>0</v>
      </c>
      <c r="G241" s="59">
        <f t="shared" si="809"/>
        <v>0</v>
      </c>
      <c r="H241" s="59">
        <f t="shared" si="810"/>
        <v>0</v>
      </c>
      <c r="I241" s="59">
        <f t="shared" si="811"/>
        <v>0</v>
      </c>
      <c r="J241" s="20">
        <f t="shared" si="812"/>
        <v>0</v>
      </c>
      <c r="K241" s="20">
        <f>IF(OR($H$79&lt;=0,F241-$H$79&lt;=0),0,2/3*(0.602+0.0832*(F241-$H$79)/$H$79)*$I$79*SQRT(2*9.81)*(F241-$H$79+0.0012)^(3/2))*1000</f>
        <v>0</v>
      </c>
      <c r="L241" s="20">
        <f>IF((G241+H241+I241+K241)*($A242-$A241)*0.06&gt;E241,E241/($A242-$A241)/0.06,G241+H241+I241+K241)</f>
        <v>0</v>
      </c>
      <c r="M241" s="20">
        <f>IF(COUNT($A$126:$A241)&lt;MATCH($E$84,L$126:L$585,0),"",ROUND(L241,2))</f>
        <v>0</v>
      </c>
      <c r="N241" s="20">
        <f>IF($A241=0,0,$D241+N240-IF($A240=0,0,R240*($A241-$A240)*0.06))</f>
        <v>22.561928457699942</v>
      </c>
      <c r="O241" s="11" cm="1">
        <f t="array" ref="O241">INDEX($A$71:$A$75,MATCH(N241,$B$71:$B$75,1))+(N241-INDEX($B$71:$B$75,MATCH(N241,$B$71:$B$75,1)))*(INDEX($A$71:$A$75,MATCH(N241,$B$71:$B$75,1)+1)-INDEX($A$71:$A$75,MATCH(N241,$B$71:$B$75,1)))/(INDEX($B$71:$B$75,MATCH(N241,$B$71:$B$75,1)+1)-INDEX($B$71:$B$75,MATCH(N241,$B$71:$B$75,1)))</f>
        <v>0.2256192845769994</v>
      </c>
      <c r="P241" s="20" cm="1">
        <f t="array" ref="P241">INDEX(Curva_vortex[Caudal (L/s)],MATCH(O241,Curva_vortex[Altura lamina de agua H (m)],1))+(O241-INDEX(Curva_vortex[Altura lamina de agua H (m)],MATCH(O241,Curva_vortex[Altura lamina de agua H (m)],1)))*(INDEX(Curva_vortex[Caudal (L/s)],MATCH(O241,Curva_vortex[Altura lamina de agua H (m)],1)+IF(O241&gt;MAX(Curva_vortex[Altura lamina de agua H (m)]),0,1))-INDEX(Curva_vortex[Caudal (L/s)],MATCH(O241,Curva_vortex[Altura lamina de agua H (m)],1)+IF(O241&gt;MAX(Curva_vortex[Altura lamina de agua H (m)]),-1,0)))/(INDEX(Curva_vortex[Altura lamina de agua H (m)],MATCH(O241,Curva_vortex[Altura lamina de agua H (m)],1)+IF(O241&gt;MAX(Curva_vortex[Altura lamina de agua H (m)]),0,1))-INDEX(Curva_vortex[Altura lamina de agua H (m)],MATCH(O241,Curva_vortex[Altura lamina de agua H (m)],1)+IF(O241&gt;MAX(Curva_vortex[Altura lamina de agua H (m)]),-1,0)))</f>
        <v>2.256192845769994</v>
      </c>
      <c r="Q241" s="20">
        <f t="shared" si="813"/>
        <v>0</v>
      </c>
      <c r="R241" s="20" cm="1">
        <f t="array" ref="R241">INDEX(Curva_vortex[Caudal (L/s)],MATCH(O241,Curva_vortex[Altura lamina de agua H (m)],1))+(O241-INDEX(Curva_vortex[Altura lamina de agua H (m)],MATCH(O241,Curva_vortex[Altura lamina de agua H (m)],1)))*(INDEX(Curva_vortex[Caudal (L/s)],MATCH(O241,Curva_vortex[Altura lamina de agua H (m)],1)+IF(O241&gt;MAX(Curva_vortex[Altura lamina de agua H (m)]),0,1))-INDEX(Curva_vortex[Caudal (L/s)],MATCH(O241,Curva_vortex[Altura lamina de agua H (m)],1)+IF(O241&gt;MAX(Curva_vortex[Altura lamina de agua H (m)]),-1,0)))/(INDEX(Curva_vortex[Altura lamina de agua H (m)],MATCH(O241,Curva_vortex[Altura lamina de agua H (m)],1)+IF(O241&gt;MAX(Curva_vortex[Altura lamina de agua H (m)]),0,1))-INDEX(Curva_vortex[Altura lamina de agua H (m)],MATCH(O241,Curva_vortex[Altura lamina de agua H (m)],1)+IF(O241&gt;MAX(Curva_vortex[Altura lamina de agua H (m)]),-1,0)))+Q241</f>
        <v>2.256192845769994</v>
      </c>
      <c r="S241" s="20">
        <f>IF(COUNT($A$126:$A241)&lt;MATCH($E$117,R$126:R$585,0),"",ROUND(R241,2))</f>
        <v>2.2599999999999998</v>
      </c>
    </row>
    <row r="242" spans="1:19" x14ac:dyDescent="0.3">
      <c r="A242" s="67">
        <f>A241+Escenario1!$D$15</f>
        <v>580</v>
      </c>
      <c r="B242" s="20">
        <f>IF(HX119&lt;0,0,Escenario1!HX119)</f>
        <v>0</v>
      </c>
      <c r="C242" s="20">
        <f t="shared" si="814"/>
        <v>0</v>
      </c>
      <c r="D242" s="20">
        <f t="shared" si="808"/>
        <v>0</v>
      </c>
      <c r="E242" s="20">
        <f>ROUND(IF($A242=0,0,$D242+E241-IF($A241=0,0,L241*($A242-$A241)*0.06)),4)</f>
        <v>0</v>
      </c>
      <c r="F242" s="11" cm="1">
        <f t="array" ref="F242">INDEX($A$71:$A$75,MATCH(E242,$B$71:$B$75,1))+(E242-INDEX($B$71:$B$75,MATCH(E242,$B$71:$B$75,1)))*(INDEX($A$71:$A$75,MATCH(E242,$B$71:$B$75,1)+IF(E242&gt;MAX($B$71:$B$75),0,1))-INDEX($A$71:$A$75,MATCH(E242,$B$71:$B$75,1)+IF(E242&gt;MAX($B$71:$B$75),1,0)))/(INDEX($B$71:$B$75,MATCH(E242,$B$71:$B$75,1)+IF(E242&gt;MAX($B$71:$B$75),0,1))-INDEX($B$71:$B$75,MATCH(E242,$B$71:$B$75,1)+IF(E242&gt;MAX($B$71:$B$75),-1,0)))</f>
        <v>0</v>
      </c>
      <c r="G242" s="59">
        <f t="shared" si="809"/>
        <v>0</v>
      </c>
      <c r="H242" s="59">
        <f t="shared" si="810"/>
        <v>0</v>
      </c>
      <c r="I242" s="59">
        <f t="shared" si="811"/>
        <v>0</v>
      </c>
      <c r="J242" s="20">
        <f t="shared" si="812"/>
        <v>0</v>
      </c>
      <c r="K242" s="20">
        <f>IF(OR($H$79&lt;=0,F242-$H$79&lt;=0),0,2/3*(0.602+0.0832*(F242-$H$79)/$H$79)*$I$79*SQRT(2*9.81)*(F242-$H$79+0.0012)^(3/2))*1000</f>
        <v>0</v>
      </c>
      <c r="L242" s="20">
        <f>IF((G242+H242+I242+K242)*($A243-$A242)*0.06&gt;E242,E242/($A243-$A242)/0.06,G242+H242+I242+K242)</f>
        <v>0</v>
      </c>
      <c r="M242" s="20">
        <f>IF(COUNT($A$126:$A242)&lt;MATCH($E$84,L$126:L$585,0),"",ROUND(L242,2))</f>
        <v>0</v>
      </c>
      <c r="N242" s="20">
        <f>IF($A242=0,0,$D242+N241-IF($A241=0,0,R241*($A242-$A241)*0.06))</f>
        <v>21.885070603968945</v>
      </c>
      <c r="O242" s="11" cm="1">
        <f t="array" ref="O242">INDEX($A$71:$A$75,MATCH(N242,$B$71:$B$75,1))+(N242-INDEX($B$71:$B$75,MATCH(N242,$B$71:$B$75,1)))*(INDEX($A$71:$A$75,MATCH(N242,$B$71:$B$75,1)+1)-INDEX($A$71:$A$75,MATCH(N242,$B$71:$B$75,1)))/(INDEX($B$71:$B$75,MATCH(N242,$B$71:$B$75,1)+1)-INDEX($B$71:$B$75,MATCH(N242,$B$71:$B$75,1)))</f>
        <v>0.21885070603968945</v>
      </c>
      <c r="P242" s="20" cm="1">
        <f t="array" ref="P242">INDEX(Curva_vortex[Caudal (L/s)],MATCH(O242,Curva_vortex[Altura lamina de agua H (m)],1))+(O242-INDEX(Curva_vortex[Altura lamina de agua H (m)],MATCH(O242,Curva_vortex[Altura lamina de agua H (m)],1)))*(INDEX(Curva_vortex[Caudal (L/s)],MATCH(O242,Curva_vortex[Altura lamina de agua H (m)],1)+IF(O242&gt;MAX(Curva_vortex[Altura lamina de agua H (m)]),0,1))-INDEX(Curva_vortex[Caudal (L/s)],MATCH(O242,Curva_vortex[Altura lamina de agua H (m)],1)+IF(O242&gt;MAX(Curva_vortex[Altura lamina de agua H (m)]),-1,0)))/(INDEX(Curva_vortex[Altura lamina de agua H (m)],MATCH(O242,Curva_vortex[Altura lamina de agua H (m)],1)+IF(O242&gt;MAX(Curva_vortex[Altura lamina de agua H (m)]),0,1))-INDEX(Curva_vortex[Altura lamina de agua H (m)],MATCH(O242,Curva_vortex[Altura lamina de agua H (m)],1)+IF(O242&gt;MAX(Curva_vortex[Altura lamina de agua H (m)]),-1,0)))</f>
        <v>2.1885070603968946</v>
      </c>
      <c r="Q242" s="20">
        <f t="shared" si="813"/>
        <v>0</v>
      </c>
      <c r="R242" s="20" cm="1">
        <f t="array" ref="R242">INDEX(Curva_vortex[Caudal (L/s)],MATCH(O242,Curva_vortex[Altura lamina de agua H (m)],1))+(O242-INDEX(Curva_vortex[Altura lamina de agua H (m)],MATCH(O242,Curva_vortex[Altura lamina de agua H (m)],1)))*(INDEX(Curva_vortex[Caudal (L/s)],MATCH(O242,Curva_vortex[Altura lamina de agua H (m)],1)+IF(O242&gt;MAX(Curva_vortex[Altura lamina de agua H (m)]),0,1))-INDEX(Curva_vortex[Caudal (L/s)],MATCH(O242,Curva_vortex[Altura lamina de agua H (m)],1)+IF(O242&gt;MAX(Curva_vortex[Altura lamina de agua H (m)]),-1,0)))/(INDEX(Curva_vortex[Altura lamina de agua H (m)],MATCH(O242,Curva_vortex[Altura lamina de agua H (m)],1)+IF(O242&gt;MAX(Curva_vortex[Altura lamina de agua H (m)]),0,1))-INDEX(Curva_vortex[Altura lamina de agua H (m)],MATCH(O242,Curva_vortex[Altura lamina de agua H (m)],1)+IF(O242&gt;MAX(Curva_vortex[Altura lamina de agua H (m)]),-1,0)))+Q242</f>
        <v>2.1885070603968946</v>
      </c>
      <c r="S242" s="20">
        <f>IF(COUNT($A$126:$A242)&lt;MATCH($E$117,R$126:R$585,0),"",ROUND(R242,2))</f>
        <v>2.19</v>
      </c>
    </row>
    <row r="243" spans="1:19" x14ac:dyDescent="0.3">
      <c r="A243" s="67">
        <f>A242+Escenario1!$D$15</f>
        <v>585</v>
      </c>
      <c r="B243" s="20">
        <f>IF(HX120&lt;0,0,Escenario1!HX120)</f>
        <v>0</v>
      </c>
      <c r="C243" s="20">
        <f t="shared" si="814"/>
        <v>0</v>
      </c>
      <c r="D243" s="20">
        <f t="shared" si="808"/>
        <v>0</v>
      </c>
      <c r="E243" s="20">
        <f>ROUND(IF($A243=0,0,$D243+E242-IF($A242=0,0,L242*($A243-$A242)*0.06)),4)</f>
        <v>0</v>
      </c>
      <c r="F243" s="11" cm="1">
        <f t="array" ref="F243">INDEX($A$71:$A$75,MATCH(E243,$B$71:$B$75,1))+(E243-INDEX($B$71:$B$75,MATCH(E243,$B$71:$B$75,1)))*(INDEX($A$71:$A$75,MATCH(E243,$B$71:$B$75,1)+IF(E243&gt;MAX($B$71:$B$75),0,1))-INDEX($A$71:$A$75,MATCH(E243,$B$71:$B$75,1)+IF(E243&gt;MAX($B$71:$B$75),1,0)))/(INDEX($B$71:$B$75,MATCH(E243,$B$71:$B$75,1)+IF(E243&gt;MAX($B$71:$B$75),0,1))-INDEX($B$71:$B$75,MATCH(E243,$B$71:$B$75,1)+IF(E243&gt;MAX($B$71:$B$75),-1,0)))</f>
        <v>0</v>
      </c>
      <c r="G243" s="59">
        <f t="shared" si="809"/>
        <v>0</v>
      </c>
      <c r="H243" s="59">
        <f t="shared" si="810"/>
        <v>0</v>
      </c>
      <c r="I243" s="59">
        <f t="shared" si="811"/>
        <v>0</v>
      </c>
      <c r="J243" s="20">
        <f t="shared" si="812"/>
        <v>0</v>
      </c>
      <c r="K243" s="20">
        <f>IF(OR($H$79&lt;=0,F243-$H$79&lt;=0),0,2/3*(0.602+0.0832*(F243-$H$79)/$H$79)*$I$79*SQRT(2*9.81)*(F243-$H$79+0.0012)^(3/2))*1000</f>
        <v>0</v>
      </c>
      <c r="L243" s="20">
        <f>IF((G243+H243+I243+K243)*($A244-$A243)*0.06&gt;E243,E243/($A244-$A243)/0.06,G243+H243+I243+K243)</f>
        <v>0</v>
      </c>
      <c r="M243" s="20">
        <f>IF(COUNT($A$126:$A243)&lt;MATCH($E$84,L$126:L$585,0),"",ROUND(L243,2))</f>
        <v>0</v>
      </c>
      <c r="N243" s="20">
        <f>IF($A243=0,0,$D243+N242-IF($A242=0,0,R242*($A243-$A242)*0.06))</f>
        <v>21.228518485849875</v>
      </c>
      <c r="O243" s="11" cm="1">
        <f t="array" ref="O243">INDEX($A$71:$A$75,MATCH(N243,$B$71:$B$75,1))+(N243-INDEX($B$71:$B$75,MATCH(N243,$B$71:$B$75,1)))*(INDEX($A$71:$A$75,MATCH(N243,$B$71:$B$75,1)+1)-INDEX($A$71:$A$75,MATCH(N243,$B$71:$B$75,1)))/(INDEX($B$71:$B$75,MATCH(N243,$B$71:$B$75,1)+1)-INDEX($B$71:$B$75,MATCH(N243,$B$71:$B$75,1)))</f>
        <v>0.21228518485849876</v>
      </c>
      <c r="P243" s="20" cm="1">
        <f t="array" ref="P243">INDEX(Curva_vortex[Caudal (L/s)],MATCH(O243,Curva_vortex[Altura lamina de agua H (m)],1))+(O243-INDEX(Curva_vortex[Altura lamina de agua H (m)],MATCH(O243,Curva_vortex[Altura lamina de agua H (m)],1)))*(INDEX(Curva_vortex[Caudal (L/s)],MATCH(O243,Curva_vortex[Altura lamina de agua H (m)],1)+IF(O243&gt;MAX(Curva_vortex[Altura lamina de agua H (m)]),0,1))-INDEX(Curva_vortex[Caudal (L/s)],MATCH(O243,Curva_vortex[Altura lamina de agua H (m)],1)+IF(O243&gt;MAX(Curva_vortex[Altura lamina de agua H (m)]),-1,0)))/(INDEX(Curva_vortex[Altura lamina de agua H (m)],MATCH(O243,Curva_vortex[Altura lamina de agua H (m)],1)+IF(O243&gt;MAX(Curva_vortex[Altura lamina de agua H (m)]),0,1))-INDEX(Curva_vortex[Altura lamina de agua H (m)],MATCH(O243,Curva_vortex[Altura lamina de agua H (m)],1)+IF(O243&gt;MAX(Curva_vortex[Altura lamina de agua H (m)]),-1,0)))</f>
        <v>2.1228518485849874</v>
      </c>
      <c r="Q243" s="20">
        <f t="shared" si="813"/>
        <v>0</v>
      </c>
      <c r="R243" s="20" cm="1">
        <f t="array" ref="R243">INDEX(Curva_vortex[Caudal (L/s)],MATCH(O243,Curva_vortex[Altura lamina de agua H (m)],1))+(O243-INDEX(Curva_vortex[Altura lamina de agua H (m)],MATCH(O243,Curva_vortex[Altura lamina de agua H (m)],1)))*(INDEX(Curva_vortex[Caudal (L/s)],MATCH(O243,Curva_vortex[Altura lamina de agua H (m)],1)+IF(O243&gt;MAX(Curva_vortex[Altura lamina de agua H (m)]),0,1))-INDEX(Curva_vortex[Caudal (L/s)],MATCH(O243,Curva_vortex[Altura lamina de agua H (m)],1)+IF(O243&gt;MAX(Curva_vortex[Altura lamina de agua H (m)]),-1,0)))/(INDEX(Curva_vortex[Altura lamina de agua H (m)],MATCH(O243,Curva_vortex[Altura lamina de agua H (m)],1)+IF(O243&gt;MAX(Curva_vortex[Altura lamina de agua H (m)]),0,1))-INDEX(Curva_vortex[Altura lamina de agua H (m)],MATCH(O243,Curva_vortex[Altura lamina de agua H (m)],1)+IF(O243&gt;MAX(Curva_vortex[Altura lamina de agua H (m)]),-1,0)))+Q243</f>
        <v>2.1228518485849874</v>
      </c>
      <c r="S243" s="20">
        <f>IF(COUNT($A$126:$A243)&lt;MATCH($E$117,R$126:R$585,0),"",ROUND(R243,2))</f>
        <v>2.12</v>
      </c>
    </row>
    <row r="244" spans="1:19" x14ac:dyDescent="0.3">
      <c r="A244" s="67">
        <f>A243+Escenario1!$D$15</f>
        <v>590</v>
      </c>
      <c r="B244" s="20">
        <f>IF(HX121&lt;0,0,Escenario1!HX121)</f>
        <v>0</v>
      </c>
      <c r="C244" s="20">
        <f t="shared" si="814"/>
        <v>0</v>
      </c>
      <c r="D244" s="20">
        <f t="shared" si="808"/>
        <v>0</v>
      </c>
      <c r="E244" s="20">
        <f>ROUND(IF($A244=0,0,$D244+E243-IF($A243=0,0,L243*($A244-$A243)*0.06)),4)</f>
        <v>0</v>
      </c>
      <c r="F244" s="11" cm="1">
        <f t="array" ref="F244">INDEX($A$71:$A$75,MATCH(E244,$B$71:$B$75,1))+(E244-INDEX($B$71:$B$75,MATCH(E244,$B$71:$B$75,1)))*(INDEX($A$71:$A$75,MATCH(E244,$B$71:$B$75,1)+IF(E244&gt;MAX($B$71:$B$75),0,1))-INDEX($A$71:$A$75,MATCH(E244,$B$71:$B$75,1)+IF(E244&gt;MAX($B$71:$B$75),1,0)))/(INDEX($B$71:$B$75,MATCH(E244,$B$71:$B$75,1)+IF(E244&gt;MAX($B$71:$B$75),0,1))-INDEX($B$71:$B$75,MATCH(E244,$B$71:$B$75,1)+IF(E244&gt;MAX($B$71:$B$75),-1,0)))</f>
        <v>0</v>
      </c>
      <c r="G244" s="59">
        <f t="shared" si="809"/>
        <v>0</v>
      </c>
      <c r="H244" s="59">
        <f t="shared" si="810"/>
        <v>0</v>
      </c>
      <c r="I244" s="59">
        <f t="shared" si="811"/>
        <v>0</v>
      </c>
      <c r="J244" s="20">
        <f t="shared" si="812"/>
        <v>0</v>
      </c>
      <c r="K244" s="20">
        <f>IF(OR($H$79&lt;=0,F244-$H$79&lt;=0),0,2/3*(0.602+0.0832*(F244-$H$79)/$H$79)*$I$79*SQRT(2*9.81)*(F244-$H$79+0.0012)^(3/2))*1000</f>
        <v>0</v>
      </c>
      <c r="L244" s="20">
        <f>IF((G244+H244+I244+K244)*($A245-$A244)*0.06&gt;E244,E244/($A245-$A244)/0.06,G244+H244+I244+K244)</f>
        <v>0</v>
      </c>
      <c r="M244" s="20">
        <f>IF(COUNT($A$126:$A244)&lt;MATCH($E$84,L$126:L$585,0),"",ROUND(L244,2))</f>
        <v>0</v>
      </c>
      <c r="N244" s="20">
        <f>IF($A244=0,0,$D244+N243-IF($A243=0,0,R243*($A244-$A243)*0.06))</f>
        <v>20.591662931274378</v>
      </c>
      <c r="O244" s="11" cm="1">
        <f t="array" ref="O244">INDEX($A$71:$A$75,MATCH(N244,$B$71:$B$75,1))+(N244-INDEX($B$71:$B$75,MATCH(N244,$B$71:$B$75,1)))*(INDEX($A$71:$A$75,MATCH(N244,$B$71:$B$75,1)+1)-INDEX($A$71:$A$75,MATCH(N244,$B$71:$B$75,1)))/(INDEX($B$71:$B$75,MATCH(N244,$B$71:$B$75,1)+1)-INDEX($B$71:$B$75,MATCH(N244,$B$71:$B$75,1)))</f>
        <v>0.20591662931274379</v>
      </c>
      <c r="P244" s="20" cm="1">
        <f t="array" ref="P244">INDEX(Curva_vortex[Caudal (L/s)],MATCH(O244,Curva_vortex[Altura lamina de agua H (m)],1))+(O244-INDEX(Curva_vortex[Altura lamina de agua H (m)],MATCH(O244,Curva_vortex[Altura lamina de agua H (m)],1)))*(INDEX(Curva_vortex[Caudal (L/s)],MATCH(O244,Curva_vortex[Altura lamina de agua H (m)],1)+IF(O244&gt;MAX(Curva_vortex[Altura lamina de agua H (m)]),0,1))-INDEX(Curva_vortex[Caudal (L/s)],MATCH(O244,Curva_vortex[Altura lamina de agua H (m)],1)+IF(O244&gt;MAX(Curva_vortex[Altura lamina de agua H (m)]),-1,0)))/(INDEX(Curva_vortex[Altura lamina de agua H (m)],MATCH(O244,Curva_vortex[Altura lamina de agua H (m)],1)+IF(O244&gt;MAX(Curva_vortex[Altura lamina de agua H (m)]),0,1))-INDEX(Curva_vortex[Altura lamina de agua H (m)],MATCH(O244,Curva_vortex[Altura lamina de agua H (m)],1)+IF(O244&gt;MAX(Curva_vortex[Altura lamina de agua H (m)]),-1,0)))</f>
        <v>2.0591662931274377</v>
      </c>
      <c r="Q244" s="20">
        <f t="shared" si="813"/>
        <v>0</v>
      </c>
      <c r="R244" s="20" cm="1">
        <f t="array" ref="R244">INDEX(Curva_vortex[Caudal (L/s)],MATCH(O244,Curva_vortex[Altura lamina de agua H (m)],1))+(O244-INDEX(Curva_vortex[Altura lamina de agua H (m)],MATCH(O244,Curva_vortex[Altura lamina de agua H (m)],1)))*(INDEX(Curva_vortex[Caudal (L/s)],MATCH(O244,Curva_vortex[Altura lamina de agua H (m)],1)+IF(O244&gt;MAX(Curva_vortex[Altura lamina de agua H (m)]),0,1))-INDEX(Curva_vortex[Caudal (L/s)],MATCH(O244,Curva_vortex[Altura lamina de agua H (m)],1)+IF(O244&gt;MAX(Curva_vortex[Altura lamina de agua H (m)]),-1,0)))/(INDEX(Curva_vortex[Altura lamina de agua H (m)],MATCH(O244,Curva_vortex[Altura lamina de agua H (m)],1)+IF(O244&gt;MAX(Curva_vortex[Altura lamina de agua H (m)]),0,1))-INDEX(Curva_vortex[Altura lamina de agua H (m)],MATCH(O244,Curva_vortex[Altura lamina de agua H (m)],1)+IF(O244&gt;MAX(Curva_vortex[Altura lamina de agua H (m)]),-1,0)))+Q244</f>
        <v>2.0591662931274377</v>
      </c>
      <c r="S244" s="20">
        <f>IF(COUNT($A$126:$A244)&lt;MATCH($E$117,R$126:R$585,0),"",ROUND(R244,2))</f>
        <v>2.06</v>
      </c>
    </row>
    <row r="245" spans="1:19" x14ac:dyDescent="0.3">
      <c r="A245" s="67">
        <f>A244+Escenario1!$D$15</f>
        <v>595</v>
      </c>
      <c r="B245" s="20">
        <f>IF(HX122&lt;0,0,Escenario1!HX122)</f>
        <v>0</v>
      </c>
      <c r="C245" s="20">
        <f t="shared" si="814"/>
        <v>0</v>
      </c>
      <c r="D245" s="20">
        <f t="shared" si="808"/>
        <v>0</v>
      </c>
      <c r="E245" s="20">
        <f>ROUND(IF($A245=0,0,$D245+E244-IF($A244=0,0,L244*($A245-$A244)*0.06)),4)</f>
        <v>0</v>
      </c>
      <c r="F245" s="11" cm="1">
        <f t="array" ref="F245">INDEX($A$71:$A$75,MATCH(E245,$B$71:$B$75,1))+(E245-INDEX($B$71:$B$75,MATCH(E245,$B$71:$B$75,1)))*(INDEX($A$71:$A$75,MATCH(E245,$B$71:$B$75,1)+IF(E245&gt;MAX($B$71:$B$75),0,1))-INDEX($A$71:$A$75,MATCH(E245,$B$71:$B$75,1)+IF(E245&gt;MAX($B$71:$B$75),1,0)))/(INDEX($B$71:$B$75,MATCH(E245,$B$71:$B$75,1)+IF(E245&gt;MAX($B$71:$B$75),0,1))-INDEX($B$71:$B$75,MATCH(E245,$B$71:$B$75,1)+IF(E245&gt;MAX($B$71:$B$75),-1,0)))</f>
        <v>0</v>
      </c>
      <c r="G245" s="59">
        <f t="shared" si="809"/>
        <v>0</v>
      </c>
      <c r="H245" s="59">
        <f t="shared" si="810"/>
        <v>0</v>
      </c>
      <c r="I245" s="59">
        <f t="shared" si="811"/>
        <v>0</v>
      </c>
      <c r="J245" s="20">
        <f t="shared" si="812"/>
        <v>0</v>
      </c>
      <c r="K245" s="20">
        <f>IF(OR($H$79&lt;=0,F245-$H$79&lt;=0),0,2/3*(0.602+0.0832*(F245-$H$79)/$H$79)*$I$79*SQRT(2*9.81)*(F245-$H$79+0.0012)^(3/2))*1000</f>
        <v>0</v>
      </c>
      <c r="L245" s="20">
        <f>IF((G245+H245+I245+K245)*($A246-$A245)*0.06&gt;E245,E245/($A246-$A245)/0.06,G245+H245+I245+K245)</f>
        <v>0</v>
      </c>
      <c r="M245" s="20">
        <f>IF(COUNT($A$126:$A245)&lt;MATCH($E$84,L$126:L$585,0),"",ROUND(L245,2))</f>
        <v>0</v>
      </c>
      <c r="N245" s="20">
        <f>IF($A245=0,0,$D245+N244-IF($A244=0,0,R244*($A245-$A244)*0.06))</f>
        <v>19.973913043336147</v>
      </c>
      <c r="O245" s="11" cm="1">
        <f t="array" ref="O245">INDEX($A$71:$A$75,MATCH(N245,$B$71:$B$75,1))+(N245-INDEX($B$71:$B$75,MATCH(N245,$B$71:$B$75,1)))*(INDEX($A$71:$A$75,MATCH(N245,$B$71:$B$75,1)+1)-INDEX($A$71:$A$75,MATCH(N245,$B$71:$B$75,1)))/(INDEX($B$71:$B$75,MATCH(N245,$B$71:$B$75,1)+1)-INDEX($B$71:$B$75,MATCH(N245,$B$71:$B$75,1)))</f>
        <v>0.19973913043336147</v>
      </c>
      <c r="P245" s="20" cm="1">
        <f t="array" ref="P245">INDEX(Curva_vortex[Caudal (L/s)],MATCH(O245,Curva_vortex[Altura lamina de agua H (m)],1))+(O245-INDEX(Curva_vortex[Altura lamina de agua H (m)],MATCH(O245,Curva_vortex[Altura lamina de agua H (m)],1)))*(INDEX(Curva_vortex[Caudal (L/s)],MATCH(O245,Curva_vortex[Altura lamina de agua H (m)],1)+IF(O245&gt;MAX(Curva_vortex[Altura lamina de agua H (m)]),0,1))-INDEX(Curva_vortex[Caudal (L/s)],MATCH(O245,Curva_vortex[Altura lamina de agua H (m)],1)+IF(O245&gt;MAX(Curva_vortex[Altura lamina de agua H (m)]),-1,0)))/(INDEX(Curva_vortex[Altura lamina de agua H (m)],MATCH(O245,Curva_vortex[Altura lamina de agua H (m)],1)+IF(O245&gt;MAX(Curva_vortex[Altura lamina de agua H (m)]),0,1))-INDEX(Curva_vortex[Altura lamina de agua H (m)],MATCH(O245,Curva_vortex[Altura lamina de agua H (m)],1)+IF(O245&gt;MAX(Curva_vortex[Altura lamina de agua H (m)]),-1,0)))</f>
        <v>1.9973913043336147</v>
      </c>
      <c r="Q245" s="20">
        <f t="shared" si="813"/>
        <v>0</v>
      </c>
      <c r="R245" s="20" cm="1">
        <f t="array" ref="R245">INDEX(Curva_vortex[Caudal (L/s)],MATCH(O245,Curva_vortex[Altura lamina de agua H (m)],1))+(O245-INDEX(Curva_vortex[Altura lamina de agua H (m)],MATCH(O245,Curva_vortex[Altura lamina de agua H (m)],1)))*(INDEX(Curva_vortex[Caudal (L/s)],MATCH(O245,Curva_vortex[Altura lamina de agua H (m)],1)+IF(O245&gt;MAX(Curva_vortex[Altura lamina de agua H (m)]),0,1))-INDEX(Curva_vortex[Caudal (L/s)],MATCH(O245,Curva_vortex[Altura lamina de agua H (m)],1)+IF(O245&gt;MAX(Curva_vortex[Altura lamina de agua H (m)]),-1,0)))/(INDEX(Curva_vortex[Altura lamina de agua H (m)],MATCH(O245,Curva_vortex[Altura lamina de agua H (m)],1)+IF(O245&gt;MAX(Curva_vortex[Altura lamina de agua H (m)]),0,1))-INDEX(Curva_vortex[Altura lamina de agua H (m)],MATCH(O245,Curva_vortex[Altura lamina de agua H (m)],1)+IF(O245&gt;MAX(Curva_vortex[Altura lamina de agua H (m)]),-1,0)))+Q245</f>
        <v>1.9973913043336147</v>
      </c>
      <c r="S245" s="20">
        <f>IF(COUNT($A$126:$A245)&lt;MATCH($E$117,R$126:R$585,0),"",ROUND(R245,2))</f>
        <v>2</v>
      </c>
    </row>
    <row r="246" spans="1:19" x14ac:dyDescent="0.3">
      <c r="A246" s="67">
        <f>A245+Escenario1!$D$15</f>
        <v>600</v>
      </c>
      <c r="B246" s="20">
        <f>IF(HX123&lt;0,0,Escenario1!HX123)</f>
        <v>0</v>
      </c>
      <c r="C246" s="20">
        <f t="shared" si="814"/>
        <v>0</v>
      </c>
      <c r="D246" s="20">
        <f t="shared" si="808"/>
        <v>0</v>
      </c>
      <c r="E246" s="20">
        <f>ROUND(IF($A246=0,0,$D246+E245-IF($A245=0,0,L245*($A246-$A245)*0.06)),4)</f>
        <v>0</v>
      </c>
      <c r="F246" s="11" cm="1">
        <f t="array" ref="F246">INDEX($A$71:$A$75,MATCH(E246,$B$71:$B$75,1))+(E246-INDEX($B$71:$B$75,MATCH(E246,$B$71:$B$75,1)))*(INDEX($A$71:$A$75,MATCH(E246,$B$71:$B$75,1)+IF(E246&gt;MAX($B$71:$B$75),0,1))-INDEX($A$71:$A$75,MATCH(E246,$B$71:$B$75,1)+IF(E246&gt;MAX($B$71:$B$75),1,0)))/(INDEX($B$71:$B$75,MATCH(E246,$B$71:$B$75,1)+IF(E246&gt;MAX($B$71:$B$75),0,1))-INDEX($B$71:$B$75,MATCH(E246,$B$71:$B$75,1)+IF(E246&gt;MAX($B$71:$B$75),-1,0)))</f>
        <v>0</v>
      </c>
      <c r="G246" s="59">
        <f t="shared" si="809"/>
        <v>0</v>
      </c>
      <c r="H246" s="59">
        <f t="shared" si="810"/>
        <v>0</v>
      </c>
      <c r="I246" s="59">
        <f t="shared" si="811"/>
        <v>0</v>
      </c>
      <c r="J246" s="20">
        <f t="shared" si="812"/>
        <v>0</v>
      </c>
      <c r="K246" s="20">
        <f>IF(OR($H$79&lt;=0,F246-$H$79&lt;=0),0,2/3*(0.602+0.0832*(F246-$H$79)/$H$79)*$I$79*SQRT(2*9.81)*(F246-$H$79+0.0012)^(3/2))*1000</f>
        <v>0</v>
      </c>
      <c r="L246" s="20">
        <f>IF((G246+H246+I246+K246)*($A247-$A246)*0.06&gt;E246,E246/($A247-$A246)/0.06,G246+H246+I246+K246)</f>
        <v>0</v>
      </c>
      <c r="M246" s="20">
        <f>IF(COUNT($A$126:$A246)&lt;MATCH($E$84,L$126:L$585,0),"",ROUND(L246,2))</f>
        <v>0</v>
      </c>
      <c r="N246" s="20">
        <f>IF($A246=0,0,$D246+N245-IF($A245=0,0,R245*($A246-$A245)*0.06))</f>
        <v>19.374695652036063</v>
      </c>
      <c r="O246" s="11" cm="1">
        <f t="array" ref="O246">INDEX($A$71:$A$75,MATCH(N246,$B$71:$B$75,1))+(N246-INDEX($B$71:$B$75,MATCH(N246,$B$71:$B$75,1)))*(INDEX($A$71:$A$75,MATCH(N246,$B$71:$B$75,1)+1)-INDEX($A$71:$A$75,MATCH(N246,$B$71:$B$75,1)))/(INDEX($B$71:$B$75,MATCH(N246,$B$71:$B$75,1)+1)-INDEX($B$71:$B$75,MATCH(N246,$B$71:$B$75,1)))</f>
        <v>0.19374695652036064</v>
      </c>
      <c r="P246" s="20" cm="1">
        <f t="array" ref="P246">INDEX(Curva_vortex[Caudal (L/s)],MATCH(O246,Curva_vortex[Altura lamina de agua H (m)],1))+(O246-INDEX(Curva_vortex[Altura lamina de agua H (m)],MATCH(O246,Curva_vortex[Altura lamina de agua H (m)],1)))*(INDEX(Curva_vortex[Caudal (L/s)],MATCH(O246,Curva_vortex[Altura lamina de agua H (m)],1)+IF(O246&gt;MAX(Curva_vortex[Altura lamina de agua H (m)]),0,1))-INDEX(Curva_vortex[Caudal (L/s)],MATCH(O246,Curva_vortex[Altura lamina de agua H (m)],1)+IF(O246&gt;MAX(Curva_vortex[Altura lamina de agua H (m)]),-1,0)))/(INDEX(Curva_vortex[Altura lamina de agua H (m)],MATCH(O246,Curva_vortex[Altura lamina de agua H (m)],1)+IF(O246&gt;MAX(Curva_vortex[Altura lamina de agua H (m)]),0,1))-INDEX(Curva_vortex[Altura lamina de agua H (m)],MATCH(O246,Curva_vortex[Altura lamina de agua H (m)],1)+IF(O246&gt;MAX(Curva_vortex[Altura lamina de agua H (m)]),-1,0)))</f>
        <v>1.9374695652036062</v>
      </c>
      <c r="Q246" s="20">
        <f t="shared" si="813"/>
        <v>0</v>
      </c>
      <c r="R246" s="20" cm="1">
        <f t="array" ref="R246">INDEX(Curva_vortex[Caudal (L/s)],MATCH(O246,Curva_vortex[Altura lamina de agua H (m)],1))+(O246-INDEX(Curva_vortex[Altura lamina de agua H (m)],MATCH(O246,Curva_vortex[Altura lamina de agua H (m)],1)))*(INDEX(Curva_vortex[Caudal (L/s)],MATCH(O246,Curva_vortex[Altura lamina de agua H (m)],1)+IF(O246&gt;MAX(Curva_vortex[Altura lamina de agua H (m)]),0,1))-INDEX(Curva_vortex[Caudal (L/s)],MATCH(O246,Curva_vortex[Altura lamina de agua H (m)],1)+IF(O246&gt;MAX(Curva_vortex[Altura lamina de agua H (m)]),-1,0)))/(INDEX(Curva_vortex[Altura lamina de agua H (m)],MATCH(O246,Curva_vortex[Altura lamina de agua H (m)],1)+IF(O246&gt;MAX(Curva_vortex[Altura lamina de agua H (m)]),0,1))-INDEX(Curva_vortex[Altura lamina de agua H (m)],MATCH(O246,Curva_vortex[Altura lamina de agua H (m)],1)+IF(O246&gt;MAX(Curva_vortex[Altura lamina de agua H (m)]),-1,0)))+Q246</f>
        <v>1.9374695652036062</v>
      </c>
      <c r="S246" s="20">
        <f>IF(COUNT($A$126:$A246)&lt;MATCH($E$117,R$126:R$585,0),"",ROUND(R246,2))</f>
        <v>1.94</v>
      </c>
    </row>
    <row r="247" spans="1:19" x14ac:dyDescent="0.3">
      <c r="A247" s="67">
        <f>A246+Escenario1!$D$15</f>
        <v>605</v>
      </c>
      <c r="B247" s="20">
        <f>IF(HX124&lt;0,0,Escenario1!HX124)</f>
        <v>0</v>
      </c>
      <c r="C247" s="20">
        <f t="shared" si="814"/>
        <v>0</v>
      </c>
      <c r="D247" s="20">
        <f t="shared" si="808"/>
        <v>0</v>
      </c>
      <c r="E247" s="20">
        <f>ROUND(IF($A247=0,0,$D247+E246-IF($A246=0,0,L246*($A247-$A246)*0.06)),4)</f>
        <v>0</v>
      </c>
      <c r="F247" s="11" cm="1">
        <f t="array" ref="F247">INDEX($A$71:$A$75,MATCH(E247,$B$71:$B$75,1))+(E247-INDEX($B$71:$B$75,MATCH(E247,$B$71:$B$75,1)))*(INDEX($A$71:$A$75,MATCH(E247,$B$71:$B$75,1)+IF(E247&gt;MAX($B$71:$B$75),0,1))-INDEX($A$71:$A$75,MATCH(E247,$B$71:$B$75,1)+IF(E247&gt;MAX($B$71:$B$75),1,0)))/(INDEX($B$71:$B$75,MATCH(E247,$B$71:$B$75,1)+IF(E247&gt;MAX($B$71:$B$75),0,1))-INDEX($B$71:$B$75,MATCH(E247,$B$71:$B$75,1)+IF(E247&gt;MAX($B$71:$B$75),-1,0)))</f>
        <v>0</v>
      </c>
      <c r="G247" s="59">
        <f t="shared" si="809"/>
        <v>0</v>
      </c>
      <c r="H247" s="59">
        <f t="shared" si="810"/>
        <v>0</v>
      </c>
      <c r="I247" s="59">
        <f t="shared" si="811"/>
        <v>0</v>
      </c>
      <c r="J247" s="20">
        <f t="shared" si="812"/>
        <v>0</v>
      </c>
      <c r="K247" s="20">
        <f>IF(OR($H$79&lt;=0,F247-$H$79&lt;=0),0,2/3*(0.602+0.0832*(F247-$H$79)/$H$79)*$I$79*SQRT(2*9.81)*(F247-$H$79+0.0012)^(3/2))*1000</f>
        <v>0</v>
      </c>
      <c r="L247" s="20">
        <f>IF((G247+H247+I247+K247)*($A248-$A247)*0.06&gt;E247,E247/($A248-$A247)/0.06,G247+H247+I247+K247)</f>
        <v>0</v>
      </c>
      <c r="M247" s="20">
        <f>IF(COUNT($A$126:$A247)&lt;MATCH($E$84,L$126:L$585,0),"",ROUND(L247,2))</f>
        <v>0</v>
      </c>
      <c r="N247" s="20">
        <f>IF($A247=0,0,$D247+N246-IF($A246=0,0,R246*($A247-$A246)*0.06))</f>
        <v>18.793454782474981</v>
      </c>
      <c r="O247" s="11" cm="1">
        <f t="array" ref="O247">INDEX($A$71:$A$75,MATCH(N247,$B$71:$B$75,1))+(N247-INDEX($B$71:$B$75,MATCH(N247,$B$71:$B$75,1)))*(INDEX($A$71:$A$75,MATCH(N247,$B$71:$B$75,1)+1)-INDEX($A$71:$A$75,MATCH(N247,$B$71:$B$75,1)))/(INDEX($B$71:$B$75,MATCH(N247,$B$71:$B$75,1)+1)-INDEX($B$71:$B$75,MATCH(N247,$B$71:$B$75,1)))</f>
        <v>0.1879345478247498</v>
      </c>
      <c r="P247" s="20" cm="1">
        <f t="array" ref="P247">INDEX(Curva_vortex[Caudal (L/s)],MATCH(O247,Curva_vortex[Altura lamina de agua H (m)],1))+(O247-INDEX(Curva_vortex[Altura lamina de agua H (m)],MATCH(O247,Curva_vortex[Altura lamina de agua H (m)],1)))*(INDEX(Curva_vortex[Caudal (L/s)],MATCH(O247,Curva_vortex[Altura lamina de agua H (m)],1)+IF(O247&gt;MAX(Curva_vortex[Altura lamina de agua H (m)]),0,1))-INDEX(Curva_vortex[Caudal (L/s)],MATCH(O247,Curva_vortex[Altura lamina de agua H (m)],1)+IF(O247&gt;MAX(Curva_vortex[Altura lamina de agua H (m)]),-1,0)))/(INDEX(Curva_vortex[Altura lamina de agua H (m)],MATCH(O247,Curva_vortex[Altura lamina de agua H (m)],1)+IF(O247&gt;MAX(Curva_vortex[Altura lamina de agua H (m)]),0,1))-INDEX(Curva_vortex[Altura lamina de agua H (m)],MATCH(O247,Curva_vortex[Altura lamina de agua H (m)],1)+IF(O247&gt;MAX(Curva_vortex[Altura lamina de agua H (m)]),-1,0)))</f>
        <v>1.8793454782474979</v>
      </c>
      <c r="Q247" s="20">
        <f t="shared" si="813"/>
        <v>0</v>
      </c>
      <c r="R247" s="20" cm="1">
        <f t="array" ref="R247">INDEX(Curva_vortex[Caudal (L/s)],MATCH(O247,Curva_vortex[Altura lamina de agua H (m)],1))+(O247-INDEX(Curva_vortex[Altura lamina de agua H (m)],MATCH(O247,Curva_vortex[Altura lamina de agua H (m)],1)))*(INDEX(Curva_vortex[Caudal (L/s)],MATCH(O247,Curva_vortex[Altura lamina de agua H (m)],1)+IF(O247&gt;MAX(Curva_vortex[Altura lamina de agua H (m)]),0,1))-INDEX(Curva_vortex[Caudal (L/s)],MATCH(O247,Curva_vortex[Altura lamina de agua H (m)],1)+IF(O247&gt;MAX(Curva_vortex[Altura lamina de agua H (m)]),-1,0)))/(INDEX(Curva_vortex[Altura lamina de agua H (m)],MATCH(O247,Curva_vortex[Altura lamina de agua H (m)],1)+IF(O247&gt;MAX(Curva_vortex[Altura lamina de agua H (m)]),0,1))-INDEX(Curva_vortex[Altura lamina de agua H (m)],MATCH(O247,Curva_vortex[Altura lamina de agua H (m)],1)+IF(O247&gt;MAX(Curva_vortex[Altura lamina de agua H (m)]),-1,0)))+Q247</f>
        <v>1.8793454782474979</v>
      </c>
      <c r="S247" s="20">
        <f>IF(COUNT($A$126:$A247)&lt;MATCH($E$117,R$126:R$585,0),"",ROUND(R247,2))</f>
        <v>1.88</v>
      </c>
    </row>
    <row r="248" spans="1:19" x14ac:dyDescent="0.3">
      <c r="A248" s="67">
        <f>A247+Escenario1!$D$15</f>
        <v>610</v>
      </c>
      <c r="B248" s="20">
        <f>IF(HX125&lt;0,0,Escenario1!HX125)</f>
        <v>0</v>
      </c>
      <c r="C248" s="20">
        <f t="shared" si="814"/>
        <v>0</v>
      </c>
      <c r="D248" s="20">
        <f t="shared" si="808"/>
        <v>0</v>
      </c>
      <c r="E248" s="20">
        <f>ROUND(IF($A248=0,0,$D248+E247-IF($A247=0,0,L247*($A248-$A247)*0.06)),4)</f>
        <v>0</v>
      </c>
      <c r="F248" s="11" cm="1">
        <f t="array" ref="F248">INDEX($A$71:$A$75,MATCH(E248,$B$71:$B$75,1))+(E248-INDEX($B$71:$B$75,MATCH(E248,$B$71:$B$75,1)))*(INDEX($A$71:$A$75,MATCH(E248,$B$71:$B$75,1)+IF(E248&gt;MAX($B$71:$B$75),0,1))-INDEX($A$71:$A$75,MATCH(E248,$B$71:$B$75,1)+IF(E248&gt;MAX($B$71:$B$75),1,0)))/(INDEX($B$71:$B$75,MATCH(E248,$B$71:$B$75,1)+IF(E248&gt;MAX($B$71:$B$75),0,1))-INDEX($B$71:$B$75,MATCH(E248,$B$71:$B$75,1)+IF(E248&gt;MAX($B$71:$B$75),-1,0)))</f>
        <v>0</v>
      </c>
      <c r="G248" s="59">
        <f t="shared" si="809"/>
        <v>0</v>
      </c>
      <c r="H248" s="59">
        <f t="shared" si="810"/>
        <v>0</v>
      </c>
      <c r="I248" s="59">
        <f t="shared" si="811"/>
        <v>0</v>
      </c>
      <c r="J248" s="20">
        <f t="shared" si="812"/>
        <v>0</v>
      </c>
      <c r="K248" s="20">
        <f>IF(OR($H$79&lt;=0,F248-$H$79&lt;=0),0,2/3*(0.602+0.0832*(F248-$H$79)/$H$79)*$I$79*SQRT(2*9.81)*(F248-$H$79+0.0012)^(3/2))*1000</f>
        <v>0</v>
      </c>
      <c r="L248" s="20">
        <f>IF((G248+H248+I248+K248)*($A249-$A248)*0.06&gt;E248,E248/($A249-$A248)/0.06,G248+H248+I248+K248)</f>
        <v>0</v>
      </c>
      <c r="M248" s="20">
        <f>IF(COUNT($A$126:$A248)&lt;MATCH($E$84,L$126:L$585,0),"",ROUND(L248,2))</f>
        <v>0</v>
      </c>
      <c r="N248" s="20">
        <f>IF($A248=0,0,$D248+N247-IF($A247=0,0,R247*($A248-$A247)*0.06))</f>
        <v>18.229651139000733</v>
      </c>
      <c r="O248" s="11" cm="1">
        <f t="array" ref="O248">INDEX($A$71:$A$75,MATCH(N248,$B$71:$B$75,1))+(N248-INDEX($B$71:$B$75,MATCH(N248,$B$71:$B$75,1)))*(INDEX($A$71:$A$75,MATCH(N248,$B$71:$B$75,1)+1)-INDEX($A$71:$A$75,MATCH(N248,$B$71:$B$75,1)))/(INDEX($B$71:$B$75,MATCH(N248,$B$71:$B$75,1)+1)-INDEX($B$71:$B$75,MATCH(N248,$B$71:$B$75,1)))</f>
        <v>0.18229651139000733</v>
      </c>
      <c r="P248" s="20" cm="1">
        <f t="array" ref="P248">INDEX(Curva_vortex[Caudal (L/s)],MATCH(O248,Curva_vortex[Altura lamina de agua H (m)],1))+(O248-INDEX(Curva_vortex[Altura lamina de agua H (m)],MATCH(O248,Curva_vortex[Altura lamina de agua H (m)],1)))*(INDEX(Curva_vortex[Caudal (L/s)],MATCH(O248,Curva_vortex[Altura lamina de agua H (m)],1)+IF(O248&gt;MAX(Curva_vortex[Altura lamina de agua H (m)]),0,1))-INDEX(Curva_vortex[Caudal (L/s)],MATCH(O248,Curva_vortex[Altura lamina de agua H (m)],1)+IF(O248&gt;MAX(Curva_vortex[Altura lamina de agua H (m)]),-1,0)))/(INDEX(Curva_vortex[Altura lamina de agua H (m)],MATCH(O248,Curva_vortex[Altura lamina de agua H (m)],1)+IF(O248&gt;MAX(Curva_vortex[Altura lamina de agua H (m)]),0,1))-INDEX(Curva_vortex[Altura lamina de agua H (m)],MATCH(O248,Curva_vortex[Altura lamina de agua H (m)],1)+IF(O248&gt;MAX(Curva_vortex[Altura lamina de agua H (m)]),-1,0)))</f>
        <v>1.8229651139000733</v>
      </c>
      <c r="Q248" s="20">
        <f t="shared" si="813"/>
        <v>0</v>
      </c>
      <c r="R248" s="20" cm="1">
        <f t="array" ref="R248">INDEX(Curva_vortex[Caudal (L/s)],MATCH(O248,Curva_vortex[Altura lamina de agua H (m)],1))+(O248-INDEX(Curva_vortex[Altura lamina de agua H (m)],MATCH(O248,Curva_vortex[Altura lamina de agua H (m)],1)))*(INDEX(Curva_vortex[Caudal (L/s)],MATCH(O248,Curva_vortex[Altura lamina de agua H (m)],1)+IF(O248&gt;MAX(Curva_vortex[Altura lamina de agua H (m)]),0,1))-INDEX(Curva_vortex[Caudal (L/s)],MATCH(O248,Curva_vortex[Altura lamina de agua H (m)],1)+IF(O248&gt;MAX(Curva_vortex[Altura lamina de agua H (m)]),-1,0)))/(INDEX(Curva_vortex[Altura lamina de agua H (m)],MATCH(O248,Curva_vortex[Altura lamina de agua H (m)],1)+IF(O248&gt;MAX(Curva_vortex[Altura lamina de agua H (m)]),0,1))-INDEX(Curva_vortex[Altura lamina de agua H (m)],MATCH(O248,Curva_vortex[Altura lamina de agua H (m)],1)+IF(O248&gt;MAX(Curva_vortex[Altura lamina de agua H (m)]),-1,0)))+Q248</f>
        <v>1.8229651139000733</v>
      </c>
      <c r="S248" s="20">
        <f>IF(COUNT($A$126:$A248)&lt;MATCH($E$117,R$126:R$585,0),"",ROUND(R248,2))</f>
        <v>1.82</v>
      </c>
    </row>
    <row r="249" spans="1:19" x14ac:dyDescent="0.3">
      <c r="A249" s="67">
        <f>A248+Escenario1!$D$15</f>
        <v>615</v>
      </c>
      <c r="B249" s="20">
        <f>IF(HX126&lt;0,0,Escenario1!HX126)</f>
        <v>0</v>
      </c>
      <c r="C249" s="20">
        <f t="shared" si="814"/>
        <v>0</v>
      </c>
      <c r="D249" s="20">
        <f t="shared" si="808"/>
        <v>0</v>
      </c>
      <c r="E249" s="20">
        <f>ROUND(IF($A249=0,0,$D249+E248-IF($A248=0,0,L248*($A249-$A248)*0.06)),4)</f>
        <v>0</v>
      </c>
      <c r="F249" s="11" cm="1">
        <f t="array" ref="F249">INDEX($A$71:$A$75,MATCH(E249,$B$71:$B$75,1))+(E249-INDEX($B$71:$B$75,MATCH(E249,$B$71:$B$75,1)))*(INDEX($A$71:$A$75,MATCH(E249,$B$71:$B$75,1)+IF(E249&gt;MAX($B$71:$B$75),0,1))-INDEX($A$71:$A$75,MATCH(E249,$B$71:$B$75,1)+IF(E249&gt;MAX($B$71:$B$75),1,0)))/(INDEX($B$71:$B$75,MATCH(E249,$B$71:$B$75,1)+IF(E249&gt;MAX($B$71:$B$75),0,1))-INDEX($B$71:$B$75,MATCH(E249,$B$71:$B$75,1)+IF(E249&gt;MAX($B$71:$B$75),-1,0)))</f>
        <v>0</v>
      </c>
      <c r="G249" s="59">
        <f t="shared" si="809"/>
        <v>0</v>
      </c>
      <c r="H249" s="59">
        <f t="shared" si="810"/>
        <v>0</v>
      </c>
      <c r="I249" s="59">
        <f t="shared" si="811"/>
        <v>0</v>
      </c>
      <c r="J249" s="20">
        <f t="shared" si="812"/>
        <v>0</v>
      </c>
      <c r="K249" s="20">
        <f>IF(OR($H$79&lt;=0,F249-$H$79&lt;=0),0,2/3*(0.602+0.0832*(F249-$H$79)/$H$79)*$I$79*SQRT(2*9.81)*(F249-$H$79+0.0012)^(3/2))*1000</f>
        <v>0</v>
      </c>
      <c r="L249" s="20">
        <f>IF((G249+H249+I249+K249)*($A250-$A249)*0.06&gt;E249,E249/($A250-$A249)/0.06,G249+H249+I249+K249)</f>
        <v>0</v>
      </c>
      <c r="M249" s="20">
        <f>IF(COUNT($A$126:$A249)&lt;MATCH($E$84,L$126:L$585,0),"",ROUND(L249,2))</f>
        <v>0</v>
      </c>
      <c r="N249" s="20">
        <f>IF($A249=0,0,$D249+N248-IF($A248=0,0,R248*($A249-$A248)*0.06))</f>
        <v>17.682761604830713</v>
      </c>
      <c r="O249" s="11" cm="1">
        <f t="array" ref="O249">INDEX($A$71:$A$75,MATCH(N249,$B$71:$B$75,1))+(N249-INDEX($B$71:$B$75,MATCH(N249,$B$71:$B$75,1)))*(INDEX($A$71:$A$75,MATCH(N249,$B$71:$B$75,1)+1)-INDEX($A$71:$A$75,MATCH(N249,$B$71:$B$75,1)))/(INDEX($B$71:$B$75,MATCH(N249,$B$71:$B$75,1)+1)-INDEX($B$71:$B$75,MATCH(N249,$B$71:$B$75,1)))</f>
        <v>0.17682761604830713</v>
      </c>
      <c r="P249" s="20" cm="1">
        <f t="array" ref="P249">INDEX(Curva_vortex[Caudal (L/s)],MATCH(O249,Curva_vortex[Altura lamina de agua H (m)],1))+(O249-INDEX(Curva_vortex[Altura lamina de agua H (m)],MATCH(O249,Curva_vortex[Altura lamina de agua H (m)],1)))*(INDEX(Curva_vortex[Caudal (L/s)],MATCH(O249,Curva_vortex[Altura lamina de agua H (m)],1)+IF(O249&gt;MAX(Curva_vortex[Altura lamina de agua H (m)]),0,1))-INDEX(Curva_vortex[Caudal (L/s)],MATCH(O249,Curva_vortex[Altura lamina de agua H (m)],1)+IF(O249&gt;MAX(Curva_vortex[Altura lamina de agua H (m)]),-1,0)))/(INDEX(Curva_vortex[Altura lamina de agua H (m)],MATCH(O249,Curva_vortex[Altura lamina de agua H (m)],1)+IF(O249&gt;MAX(Curva_vortex[Altura lamina de agua H (m)]),0,1))-INDEX(Curva_vortex[Altura lamina de agua H (m)],MATCH(O249,Curva_vortex[Altura lamina de agua H (m)],1)+IF(O249&gt;MAX(Curva_vortex[Altura lamina de agua H (m)]),-1,0)))</f>
        <v>1.7682761604830712</v>
      </c>
      <c r="Q249" s="20">
        <f t="shared" si="813"/>
        <v>0</v>
      </c>
      <c r="R249" s="20" cm="1">
        <f t="array" ref="R249">INDEX(Curva_vortex[Caudal (L/s)],MATCH(O249,Curva_vortex[Altura lamina de agua H (m)],1))+(O249-INDEX(Curva_vortex[Altura lamina de agua H (m)],MATCH(O249,Curva_vortex[Altura lamina de agua H (m)],1)))*(INDEX(Curva_vortex[Caudal (L/s)],MATCH(O249,Curva_vortex[Altura lamina de agua H (m)],1)+IF(O249&gt;MAX(Curva_vortex[Altura lamina de agua H (m)]),0,1))-INDEX(Curva_vortex[Caudal (L/s)],MATCH(O249,Curva_vortex[Altura lamina de agua H (m)],1)+IF(O249&gt;MAX(Curva_vortex[Altura lamina de agua H (m)]),-1,0)))/(INDEX(Curva_vortex[Altura lamina de agua H (m)],MATCH(O249,Curva_vortex[Altura lamina de agua H (m)],1)+IF(O249&gt;MAX(Curva_vortex[Altura lamina de agua H (m)]),0,1))-INDEX(Curva_vortex[Altura lamina de agua H (m)],MATCH(O249,Curva_vortex[Altura lamina de agua H (m)],1)+IF(O249&gt;MAX(Curva_vortex[Altura lamina de agua H (m)]),-1,0)))+Q249</f>
        <v>1.7682761604830712</v>
      </c>
      <c r="S249" s="20">
        <f>IF(COUNT($A$126:$A249)&lt;MATCH($E$117,R$126:R$585,0),"",ROUND(R249,2))</f>
        <v>1.77</v>
      </c>
    </row>
    <row r="250" spans="1:19" x14ac:dyDescent="0.3">
      <c r="A250" s="67">
        <f>A249+Escenario1!$D$15</f>
        <v>620</v>
      </c>
      <c r="B250" s="20">
        <f>IF(HX127&lt;0,0,Escenario1!HX127)</f>
        <v>0</v>
      </c>
      <c r="C250" s="20">
        <f t="shared" si="814"/>
        <v>0</v>
      </c>
      <c r="D250" s="20">
        <f t="shared" si="808"/>
        <v>0</v>
      </c>
      <c r="E250" s="20">
        <f>ROUND(IF($A250=0,0,$D250+E249-IF($A249=0,0,L249*($A250-$A249)*0.06)),4)</f>
        <v>0</v>
      </c>
      <c r="F250" s="11" cm="1">
        <f t="array" ref="F250">INDEX($A$71:$A$75,MATCH(E250,$B$71:$B$75,1))+(E250-INDEX($B$71:$B$75,MATCH(E250,$B$71:$B$75,1)))*(INDEX($A$71:$A$75,MATCH(E250,$B$71:$B$75,1)+IF(E250&gt;MAX($B$71:$B$75),0,1))-INDEX($A$71:$A$75,MATCH(E250,$B$71:$B$75,1)+IF(E250&gt;MAX($B$71:$B$75),1,0)))/(INDEX($B$71:$B$75,MATCH(E250,$B$71:$B$75,1)+IF(E250&gt;MAX($B$71:$B$75),0,1))-INDEX($B$71:$B$75,MATCH(E250,$B$71:$B$75,1)+IF(E250&gt;MAX($B$71:$B$75),-1,0)))</f>
        <v>0</v>
      </c>
      <c r="G250" s="59">
        <f t="shared" si="809"/>
        <v>0</v>
      </c>
      <c r="H250" s="59">
        <f t="shared" si="810"/>
        <v>0</v>
      </c>
      <c r="I250" s="59">
        <f t="shared" si="811"/>
        <v>0</v>
      </c>
      <c r="J250" s="20">
        <f t="shared" si="812"/>
        <v>0</v>
      </c>
      <c r="K250" s="20">
        <f>IF(OR($H$79&lt;=0,F250-$H$79&lt;=0),0,2/3*(0.602+0.0832*(F250-$H$79)/$H$79)*$I$79*SQRT(2*9.81)*(F250-$H$79+0.0012)^(3/2))*1000</f>
        <v>0</v>
      </c>
      <c r="L250" s="20">
        <f>IF((G250+H250+I250+K250)*($A251-$A250)*0.06&gt;E250,E250/($A251-$A250)/0.06,G250+H250+I250+K250)</f>
        <v>0</v>
      </c>
      <c r="M250" s="20">
        <f>IF(COUNT($A$126:$A250)&lt;MATCH($E$84,L$126:L$585,0),"",ROUND(L250,2))</f>
        <v>0</v>
      </c>
      <c r="N250" s="20">
        <f>IF($A250=0,0,$D250+N249-IF($A249=0,0,R249*($A250-$A249)*0.06))</f>
        <v>17.152278756685792</v>
      </c>
      <c r="O250" s="11" cm="1">
        <f t="array" ref="O250">INDEX($A$71:$A$75,MATCH(N250,$B$71:$B$75,1))+(N250-INDEX($B$71:$B$75,MATCH(N250,$B$71:$B$75,1)))*(INDEX($A$71:$A$75,MATCH(N250,$B$71:$B$75,1)+1)-INDEX($A$71:$A$75,MATCH(N250,$B$71:$B$75,1)))/(INDEX($B$71:$B$75,MATCH(N250,$B$71:$B$75,1)+1)-INDEX($B$71:$B$75,MATCH(N250,$B$71:$B$75,1)))</f>
        <v>0.1715227875668579</v>
      </c>
      <c r="P250" s="20" cm="1">
        <f t="array" ref="P250">INDEX(Curva_vortex[Caudal (L/s)],MATCH(O250,Curva_vortex[Altura lamina de agua H (m)],1))+(O250-INDEX(Curva_vortex[Altura lamina de agua H (m)],MATCH(O250,Curva_vortex[Altura lamina de agua H (m)],1)))*(INDEX(Curva_vortex[Caudal (L/s)],MATCH(O250,Curva_vortex[Altura lamina de agua H (m)],1)+IF(O250&gt;MAX(Curva_vortex[Altura lamina de agua H (m)]),0,1))-INDEX(Curva_vortex[Caudal (L/s)],MATCH(O250,Curva_vortex[Altura lamina de agua H (m)],1)+IF(O250&gt;MAX(Curva_vortex[Altura lamina de agua H (m)]),-1,0)))/(INDEX(Curva_vortex[Altura lamina de agua H (m)],MATCH(O250,Curva_vortex[Altura lamina de agua H (m)],1)+IF(O250&gt;MAX(Curva_vortex[Altura lamina de agua H (m)]),0,1))-INDEX(Curva_vortex[Altura lamina de agua H (m)],MATCH(O250,Curva_vortex[Altura lamina de agua H (m)],1)+IF(O250&gt;MAX(Curva_vortex[Altura lamina de agua H (m)]),-1,0)))</f>
        <v>1.715227875668579</v>
      </c>
      <c r="Q250" s="20">
        <f t="shared" si="813"/>
        <v>0</v>
      </c>
      <c r="R250" s="20" cm="1">
        <f t="array" ref="R250">INDEX(Curva_vortex[Caudal (L/s)],MATCH(O250,Curva_vortex[Altura lamina de agua H (m)],1))+(O250-INDEX(Curva_vortex[Altura lamina de agua H (m)],MATCH(O250,Curva_vortex[Altura lamina de agua H (m)],1)))*(INDEX(Curva_vortex[Caudal (L/s)],MATCH(O250,Curva_vortex[Altura lamina de agua H (m)],1)+IF(O250&gt;MAX(Curva_vortex[Altura lamina de agua H (m)]),0,1))-INDEX(Curva_vortex[Caudal (L/s)],MATCH(O250,Curva_vortex[Altura lamina de agua H (m)],1)+IF(O250&gt;MAX(Curva_vortex[Altura lamina de agua H (m)]),-1,0)))/(INDEX(Curva_vortex[Altura lamina de agua H (m)],MATCH(O250,Curva_vortex[Altura lamina de agua H (m)],1)+IF(O250&gt;MAX(Curva_vortex[Altura lamina de agua H (m)]),0,1))-INDEX(Curva_vortex[Altura lamina de agua H (m)],MATCH(O250,Curva_vortex[Altura lamina de agua H (m)],1)+IF(O250&gt;MAX(Curva_vortex[Altura lamina de agua H (m)]),-1,0)))+Q250</f>
        <v>1.715227875668579</v>
      </c>
      <c r="S250" s="20">
        <f>IF(COUNT($A$126:$A250)&lt;MATCH($E$117,R$126:R$585,0),"",ROUND(R250,2))</f>
        <v>1.72</v>
      </c>
    </row>
    <row r="251" spans="1:19" x14ac:dyDescent="0.3">
      <c r="A251" s="67">
        <f>A250+Escenario1!$D$15</f>
        <v>625</v>
      </c>
      <c r="B251" s="20">
        <f>IF(HX128&lt;0,0,Escenario1!HX128)</f>
        <v>0</v>
      </c>
      <c r="C251" s="20">
        <f t="shared" si="814"/>
        <v>0</v>
      </c>
      <c r="D251" s="20">
        <f t="shared" si="808"/>
        <v>0</v>
      </c>
      <c r="E251" s="20">
        <f>ROUND(IF($A251=0,0,$D251+E250-IF($A250=0,0,L250*($A251-$A250)*0.06)),4)</f>
        <v>0</v>
      </c>
      <c r="F251" s="11" cm="1">
        <f t="array" ref="F251">INDEX($A$71:$A$75,MATCH(E251,$B$71:$B$75,1))+(E251-INDEX($B$71:$B$75,MATCH(E251,$B$71:$B$75,1)))*(INDEX($A$71:$A$75,MATCH(E251,$B$71:$B$75,1)+IF(E251&gt;MAX($B$71:$B$75),0,1))-INDEX($A$71:$A$75,MATCH(E251,$B$71:$B$75,1)+IF(E251&gt;MAX($B$71:$B$75),1,0)))/(INDEX($B$71:$B$75,MATCH(E251,$B$71:$B$75,1)+IF(E251&gt;MAX($B$71:$B$75),0,1))-INDEX($B$71:$B$75,MATCH(E251,$B$71:$B$75,1)+IF(E251&gt;MAX($B$71:$B$75),-1,0)))</f>
        <v>0</v>
      </c>
      <c r="G251" s="59">
        <f t="shared" si="809"/>
        <v>0</v>
      </c>
      <c r="H251" s="59">
        <f t="shared" si="810"/>
        <v>0</v>
      </c>
      <c r="I251" s="59">
        <f t="shared" si="811"/>
        <v>0</v>
      </c>
      <c r="J251" s="20">
        <f t="shared" si="812"/>
        <v>0</v>
      </c>
      <c r="K251" s="20">
        <f>IF(OR($H$79&lt;=0,F251-$H$79&lt;=0),0,2/3*(0.602+0.0832*(F251-$H$79)/$H$79)*$I$79*SQRT(2*9.81)*(F251-$H$79+0.0012)^(3/2))*1000</f>
        <v>0</v>
      </c>
      <c r="L251" s="20">
        <f>IF((G251+H251+I251+K251)*($A252-$A251)*0.06&gt;E251,E251/($A252-$A251)/0.06,G251+H251+I251+K251)</f>
        <v>0</v>
      </c>
      <c r="M251" s="20">
        <f>IF(COUNT($A$126:$A251)&lt;MATCH($E$84,L$126:L$585,0),"",ROUND(L251,2))</f>
        <v>0</v>
      </c>
      <c r="N251" s="20">
        <f>IF($A251=0,0,$D251+N250-IF($A250=0,0,R250*($A251-$A250)*0.06))</f>
        <v>16.63771039398522</v>
      </c>
      <c r="O251" s="11" cm="1">
        <f t="array" ref="O251">INDEX($A$71:$A$75,MATCH(N251,$B$71:$B$75,1))+(N251-INDEX($B$71:$B$75,MATCH(N251,$B$71:$B$75,1)))*(INDEX($A$71:$A$75,MATCH(N251,$B$71:$B$75,1)+1)-INDEX($A$71:$A$75,MATCH(N251,$B$71:$B$75,1)))/(INDEX($B$71:$B$75,MATCH(N251,$B$71:$B$75,1)+1)-INDEX($B$71:$B$75,MATCH(N251,$B$71:$B$75,1)))</f>
        <v>0.16637710393985219</v>
      </c>
      <c r="P251" s="20" cm="1">
        <f t="array" ref="P251">INDEX(Curva_vortex[Caudal (L/s)],MATCH(O251,Curva_vortex[Altura lamina de agua H (m)],1))+(O251-INDEX(Curva_vortex[Altura lamina de agua H (m)],MATCH(O251,Curva_vortex[Altura lamina de agua H (m)],1)))*(INDEX(Curva_vortex[Caudal (L/s)],MATCH(O251,Curva_vortex[Altura lamina de agua H (m)],1)+IF(O251&gt;MAX(Curva_vortex[Altura lamina de agua H (m)]),0,1))-INDEX(Curva_vortex[Caudal (L/s)],MATCH(O251,Curva_vortex[Altura lamina de agua H (m)],1)+IF(O251&gt;MAX(Curva_vortex[Altura lamina de agua H (m)]),-1,0)))/(INDEX(Curva_vortex[Altura lamina de agua H (m)],MATCH(O251,Curva_vortex[Altura lamina de agua H (m)],1)+IF(O251&gt;MAX(Curva_vortex[Altura lamina de agua H (m)]),0,1))-INDEX(Curva_vortex[Altura lamina de agua H (m)],MATCH(O251,Curva_vortex[Altura lamina de agua H (m)],1)+IF(O251&gt;MAX(Curva_vortex[Altura lamina de agua H (m)]),-1,0)))</f>
        <v>1.6637710393985219</v>
      </c>
      <c r="Q251" s="20">
        <f t="shared" si="813"/>
        <v>0</v>
      </c>
      <c r="R251" s="20" cm="1">
        <f t="array" ref="R251">INDEX(Curva_vortex[Caudal (L/s)],MATCH(O251,Curva_vortex[Altura lamina de agua H (m)],1))+(O251-INDEX(Curva_vortex[Altura lamina de agua H (m)],MATCH(O251,Curva_vortex[Altura lamina de agua H (m)],1)))*(INDEX(Curva_vortex[Caudal (L/s)],MATCH(O251,Curva_vortex[Altura lamina de agua H (m)],1)+IF(O251&gt;MAX(Curva_vortex[Altura lamina de agua H (m)]),0,1))-INDEX(Curva_vortex[Caudal (L/s)],MATCH(O251,Curva_vortex[Altura lamina de agua H (m)],1)+IF(O251&gt;MAX(Curva_vortex[Altura lamina de agua H (m)]),-1,0)))/(INDEX(Curva_vortex[Altura lamina de agua H (m)],MATCH(O251,Curva_vortex[Altura lamina de agua H (m)],1)+IF(O251&gt;MAX(Curva_vortex[Altura lamina de agua H (m)]),0,1))-INDEX(Curva_vortex[Altura lamina de agua H (m)],MATCH(O251,Curva_vortex[Altura lamina de agua H (m)],1)+IF(O251&gt;MAX(Curva_vortex[Altura lamina de agua H (m)]),-1,0)))+Q251</f>
        <v>1.6637710393985219</v>
      </c>
      <c r="S251" s="20">
        <f>IF(COUNT($A$126:$A251)&lt;MATCH($E$117,R$126:R$585,0),"",ROUND(R251,2))</f>
        <v>1.66</v>
      </c>
    </row>
    <row r="252" spans="1:19" x14ac:dyDescent="0.3">
      <c r="A252" s="67">
        <f>A251+Escenario1!$D$15</f>
        <v>630</v>
      </c>
      <c r="B252" s="20">
        <f>IF(HX129&lt;0,0,Escenario1!HX129)</f>
        <v>0</v>
      </c>
      <c r="C252" s="20">
        <f t="shared" si="814"/>
        <v>0</v>
      </c>
      <c r="D252" s="20">
        <f t="shared" si="808"/>
        <v>0</v>
      </c>
      <c r="E252" s="20">
        <f>ROUND(IF($A252=0,0,$D252+E251-IF($A251=0,0,L251*($A252-$A251)*0.06)),4)</f>
        <v>0</v>
      </c>
      <c r="F252" s="11" cm="1">
        <f t="array" ref="F252">INDEX($A$71:$A$75,MATCH(E252,$B$71:$B$75,1))+(E252-INDEX($B$71:$B$75,MATCH(E252,$B$71:$B$75,1)))*(INDEX($A$71:$A$75,MATCH(E252,$B$71:$B$75,1)+IF(E252&gt;MAX($B$71:$B$75),0,1))-INDEX($A$71:$A$75,MATCH(E252,$B$71:$B$75,1)+IF(E252&gt;MAX($B$71:$B$75),1,0)))/(INDEX($B$71:$B$75,MATCH(E252,$B$71:$B$75,1)+IF(E252&gt;MAX($B$71:$B$75),0,1))-INDEX($B$71:$B$75,MATCH(E252,$B$71:$B$75,1)+IF(E252&gt;MAX($B$71:$B$75),-1,0)))</f>
        <v>0</v>
      </c>
      <c r="G252" s="59">
        <f t="shared" si="809"/>
        <v>0</v>
      </c>
      <c r="H252" s="59">
        <f t="shared" si="810"/>
        <v>0</v>
      </c>
      <c r="I252" s="59">
        <f t="shared" si="811"/>
        <v>0</v>
      </c>
      <c r="J252" s="20">
        <f t="shared" si="812"/>
        <v>0</v>
      </c>
      <c r="K252" s="20">
        <f>IF(OR($H$79&lt;=0,F252-$H$79&lt;=0),0,2/3*(0.602+0.0832*(F252-$H$79)/$H$79)*$I$79*SQRT(2*9.81)*(F252-$H$79+0.0012)^(3/2))*1000</f>
        <v>0</v>
      </c>
      <c r="L252" s="20">
        <f>IF((G252+H252+I252+K252)*($A253-$A252)*0.06&gt;E252,E252/($A253-$A252)/0.06,G252+H252+I252+K252)</f>
        <v>0</v>
      </c>
      <c r="M252" s="20">
        <f>IF(COUNT($A$126:$A252)&lt;MATCH($E$84,L$126:L$585,0),"",ROUND(L252,2))</f>
        <v>0</v>
      </c>
      <c r="N252" s="20">
        <f>IF($A252=0,0,$D252+N251-IF($A251=0,0,R251*($A252-$A251)*0.06))</f>
        <v>16.138579082165663</v>
      </c>
      <c r="O252" s="11" cm="1">
        <f t="array" ref="O252">INDEX($A$71:$A$75,MATCH(N252,$B$71:$B$75,1))+(N252-INDEX($B$71:$B$75,MATCH(N252,$B$71:$B$75,1)))*(INDEX($A$71:$A$75,MATCH(N252,$B$71:$B$75,1)+1)-INDEX($A$71:$A$75,MATCH(N252,$B$71:$B$75,1)))/(INDEX($B$71:$B$75,MATCH(N252,$B$71:$B$75,1)+1)-INDEX($B$71:$B$75,MATCH(N252,$B$71:$B$75,1)))</f>
        <v>0.16138579082165663</v>
      </c>
      <c r="P252" s="20" cm="1">
        <f t="array" ref="P252">INDEX(Curva_vortex[Caudal (L/s)],MATCH(O252,Curva_vortex[Altura lamina de agua H (m)],1))+(O252-INDEX(Curva_vortex[Altura lamina de agua H (m)],MATCH(O252,Curva_vortex[Altura lamina de agua H (m)],1)))*(INDEX(Curva_vortex[Caudal (L/s)],MATCH(O252,Curva_vortex[Altura lamina de agua H (m)],1)+IF(O252&gt;MAX(Curva_vortex[Altura lamina de agua H (m)]),0,1))-INDEX(Curva_vortex[Caudal (L/s)],MATCH(O252,Curva_vortex[Altura lamina de agua H (m)],1)+IF(O252&gt;MAX(Curva_vortex[Altura lamina de agua H (m)]),-1,0)))/(INDEX(Curva_vortex[Altura lamina de agua H (m)],MATCH(O252,Curva_vortex[Altura lamina de agua H (m)],1)+IF(O252&gt;MAX(Curva_vortex[Altura lamina de agua H (m)]),0,1))-INDEX(Curva_vortex[Altura lamina de agua H (m)],MATCH(O252,Curva_vortex[Altura lamina de agua H (m)],1)+IF(O252&gt;MAX(Curva_vortex[Altura lamina de agua H (m)]),-1,0)))</f>
        <v>1.6138579082165663</v>
      </c>
      <c r="Q252" s="20">
        <f t="shared" si="813"/>
        <v>0</v>
      </c>
      <c r="R252" s="20" cm="1">
        <f t="array" ref="R252">INDEX(Curva_vortex[Caudal (L/s)],MATCH(O252,Curva_vortex[Altura lamina de agua H (m)],1))+(O252-INDEX(Curva_vortex[Altura lamina de agua H (m)],MATCH(O252,Curva_vortex[Altura lamina de agua H (m)],1)))*(INDEX(Curva_vortex[Caudal (L/s)],MATCH(O252,Curva_vortex[Altura lamina de agua H (m)],1)+IF(O252&gt;MAX(Curva_vortex[Altura lamina de agua H (m)]),0,1))-INDEX(Curva_vortex[Caudal (L/s)],MATCH(O252,Curva_vortex[Altura lamina de agua H (m)],1)+IF(O252&gt;MAX(Curva_vortex[Altura lamina de agua H (m)]),-1,0)))/(INDEX(Curva_vortex[Altura lamina de agua H (m)],MATCH(O252,Curva_vortex[Altura lamina de agua H (m)],1)+IF(O252&gt;MAX(Curva_vortex[Altura lamina de agua H (m)]),0,1))-INDEX(Curva_vortex[Altura lamina de agua H (m)],MATCH(O252,Curva_vortex[Altura lamina de agua H (m)],1)+IF(O252&gt;MAX(Curva_vortex[Altura lamina de agua H (m)]),-1,0)))+Q252</f>
        <v>1.6138579082165663</v>
      </c>
      <c r="S252" s="20">
        <f>IF(COUNT($A$126:$A252)&lt;MATCH($E$117,R$126:R$585,0),"",ROUND(R252,2))</f>
        <v>1.61</v>
      </c>
    </row>
    <row r="253" spans="1:19" x14ac:dyDescent="0.3">
      <c r="A253" s="67">
        <f>A252+Escenario1!$D$15</f>
        <v>635</v>
      </c>
      <c r="B253" s="20">
        <f>IF(HX130&lt;0,0,Escenario1!HX130)</f>
        <v>0</v>
      </c>
      <c r="C253" s="20">
        <f t="shared" si="814"/>
        <v>0</v>
      </c>
      <c r="D253" s="20">
        <f t="shared" si="808"/>
        <v>0</v>
      </c>
      <c r="E253" s="20">
        <f>ROUND(IF($A253=0,0,$D253+E252-IF($A252=0,0,L252*($A253-$A252)*0.06)),4)</f>
        <v>0</v>
      </c>
      <c r="F253" s="11" cm="1">
        <f t="array" ref="F253">INDEX($A$71:$A$75,MATCH(E253,$B$71:$B$75,1))+(E253-INDEX($B$71:$B$75,MATCH(E253,$B$71:$B$75,1)))*(INDEX($A$71:$A$75,MATCH(E253,$B$71:$B$75,1)+IF(E253&gt;MAX($B$71:$B$75),0,1))-INDEX($A$71:$A$75,MATCH(E253,$B$71:$B$75,1)+IF(E253&gt;MAX($B$71:$B$75),1,0)))/(INDEX($B$71:$B$75,MATCH(E253,$B$71:$B$75,1)+IF(E253&gt;MAX($B$71:$B$75),0,1))-INDEX($B$71:$B$75,MATCH(E253,$B$71:$B$75,1)+IF(E253&gt;MAX($B$71:$B$75),-1,0)))</f>
        <v>0</v>
      </c>
      <c r="G253" s="59">
        <f t="shared" si="809"/>
        <v>0</v>
      </c>
      <c r="H253" s="59">
        <f t="shared" si="810"/>
        <v>0</v>
      </c>
      <c r="I253" s="59">
        <f t="shared" si="811"/>
        <v>0</v>
      </c>
      <c r="J253" s="20">
        <f t="shared" si="812"/>
        <v>0</v>
      </c>
      <c r="K253" s="20">
        <f>IF(OR($H$79&lt;=0,F253-$H$79&lt;=0),0,2/3*(0.602+0.0832*(F253-$H$79)/$H$79)*$I$79*SQRT(2*9.81)*(F253-$H$79+0.0012)^(3/2))*1000</f>
        <v>0</v>
      </c>
      <c r="L253" s="20">
        <f>IF((G253+H253+I253+K253)*($A254-$A253)*0.06&gt;E253,E253/($A254-$A253)/0.06,G253+H253+I253+K253)</f>
        <v>0</v>
      </c>
      <c r="M253" s="20">
        <f>IF(COUNT($A$126:$A253)&lt;MATCH($E$84,L$126:L$585,0),"",ROUND(L253,2))</f>
        <v>0</v>
      </c>
      <c r="N253" s="20">
        <f>IF($A253=0,0,$D253+N252-IF($A252=0,0,R252*($A253-$A252)*0.06))</f>
        <v>15.654421709700692</v>
      </c>
      <c r="O253" s="11" cm="1">
        <f t="array" ref="O253">INDEX($A$71:$A$75,MATCH(N253,$B$71:$B$75,1))+(N253-INDEX($B$71:$B$75,MATCH(N253,$B$71:$B$75,1)))*(INDEX($A$71:$A$75,MATCH(N253,$B$71:$B$75,1)+1)-INDEX($A$71:$A$75,MATCH(N253,$B$71:$B$75,1)))/(INDEX($B$71:$B$75,MATCH(N253,$B$71:$B$75,1)+1)-INDEX($B$71:$B$75,MATCH(N253,$B$71:$B$75,1)))</f>
        <v>0.15654421709700694</v>
      </c>
      <c r="P253" s="20" cm="1">
        <f t="array" ref="P253">INDEX(Curva_vortex[Caudal (L/s)],MATCH(O253,Curva_vortex[Altura lamina de agua H (m)],1))+(O253-INDEX(Curva_vortex[Altura lamina de agua H (m)],MATCH(O253,Curva_vortex[Altura lamina de agua H (m)],1)))*(INDEX(Curva_vortex[Caudal (L/s)],MATCH(O253,Curva_vortex[Altura lamina de agua H (m)],1)+IF(O253&gt;MAX(Curva_vortex[Altura lamina de agua H (m)]),0,1))-INDEX(Curva_vortex[Caudal (L/s)],MATCH(O253,Curva_vortex[Altura lamina de agua H (m)],1)+IF(O253&gt;MAX(Curva_vortex[Altura lamina de agua H (m)]),-1,0)))/(INDEX(Curva_vortex[Altura lamina de agua H (m)],MATCH(O253,Curva_vortex[Altura lamina de agua H (m)],1)+IF(O253&gt;MAX(Curva_vortex[Altura lamina de agua H (m)]),0,1))-INDEX(Curva_vortex[Altura lamina de agua H (m)],MATCH(O253,Curva_vortex[Altura lamina de agua H (m)],1)+IF(O253&gt;MAX(Curva_vortex[Altura lamina de agua H (m)]),-1,0)))</f>
        <v>1.5654421709700692</v>
      </c>
      <c r="Q253" s="20">
        <f t="shared" si="813"/>
        <v>0</v>
      </c>
      <c r="R253" s="20" cm="1">
        <f t="array" ref="R253">INDEX(Curva_vortex[Caudal (L/s)],MATCH(O253,Curva_vortex[Altura lamina de agua H (m)],1))+(O253-INDEX(Curva_vortex[Altura lamina de agua H (m)],MATCH(O253,Curva_vortex[Altura lamina de agua H (m)],1)))*(INDEX(Curva_vortex[Caudal (L/s)],MATCH(O253,Curva_vortex[Altura lamina de agua H (m)],1)+IF(O253&gt;MAX(Curva_vortex[Altura lamina de agua H (m)]),0,1))-INDEX(Curva_vortex[Caudal (L/s)],MATCH(O253,Curva_vortex[Altura lamina de agua H (m)],1)+IF(O253&gt;MAX(Curva_vortex[Altura lamina de agua H (m)]),-1,0)))/(INDEX(Curva_vortex[Altura lamina de agua H (m)],MATCH(O253,Curva_vortex[Altura lamina de agua H (m)],1)+IF(O253&gt;MAX(Curva_vortex[Altura lamina de agua H (m)]),0,1))-INDEX(Curva_vortex[Altura lamina de agua H (m)],MATCH(O253,Curva_vortex[Altura lamina de agua H (m)],1)+IF(O253&gt;MAX(Curva_vortex[Altura lamina de agua H (m)]),-1,0)))+Q253</f>
        <v>1.5654421709700692</v>
      </c>
      <c r="S253" s="20">
        <f>IF(COUNT($A$126:$A253)&lt;MATCH($E$117,R$126:R$585,0),"",ROUND(R253,2))</f>
        <v>1.57</v>
      </c>
    </row>
    <row r="254" spans="1:19" x14ac:dyDescent="0.3">
      <c r="A254" s="67">
        <f>A253+Escenario1!$D$15</f>
        <v>640</v>
      </c>
      <c r="B254" s="20">
        <f>IF(HX131&lt;0,0,Escenario1!HX131)</f>
        <v>0</v>
      </c>
      <c r="C254" s="20">
        <f t="shared" si="814"/>
        <v>0</v>
      </c>
      <c r="D254" s="20">
        <f t="shared" ref="D254:D317" si="817">IF(A254=0,0,B254*(A254-A253)*0.06)</f>
        <v>0</v>
      </c>
      <c r="E254" s="20">
        <f>ROUND(IF($A254=0,0,$D254+E253-IF($A253=0,0,L253*($A254-$A253)*0.06)),4)</f>
        <v>0</v>
      </c>
      <c r="F254" s="11" cm="1">
        <f t="array" ref="F254">INDEX($A$71:$A$75,MATCH(E254,$B$71:$B$75,1))+(E254-INDEX($B$71:$B$75,MATCH(E254,$B$71:$B$75,1)))*(INDEX($A$71:$A$75,MATCH(E254,$B$71:$B$75,1)+IF(E254&gt;MAX($B$71:$B$75),0,1))-INDEX($A$71:$A$75,MATCH(E254,$B$71:$B$75,1)+IF(E254&gt;MAX($B$71:$B$75),1,0)))/(INDEX($B$71:$B$75,MATCH(E254,$B$71:$B$75,1)+IF(E254&gt;MAX($B$71:$B$75),0,1))-INDEX($B$71:$B$75,MATCH(E254,$B$71:$B$75,1)+IF(E254&gt;MAX($B$71:$B$75),-1,0)))</f>
        <v>0</v>
      </c>
      <c r="G254" s="59">
        <f t="shared" ref="G254:G317" si="818">IF((F254-$C$79)&gt;0,PI()*($B$79/2000)^2*$A$79*(2*9.81*(F254-$C$79))^0.5*1000,0)</f>
        <v>0</v>
      </c>
      <c r="H254" s="59">
        <f t="shared" ref="H254:H317" si="819">IF((F254-$E$79)&gt;0,PI()*($D$79/2000)^2*$A$79*(2*9.81*(F254-$E$79))^0.5*1000,0)</f>
        <v>0</v>
      </c>
      <c r="I254" s="59">
        <f t="shared" ref="I254:I317" si="820">IF((F254-$G$79)&gt;0,PI()*($F$79/2000)^2*$A$79*(2*9.81*(F254-$G$79))^0.5*1000,0)</f>
        <v>0</v>
      </c>
      <c r="J254" s="20">
        <f t="shared" ref="J254:J317" si="821">IF((G254+H254+I254)*($A255-$A254)*0.06&gt;E254,E254/($A255-$A254)/0.06,G254+H254+I254)</f>
        <v>0</v>
      </c>
      <c r="K254" s="20">
        <f>IF(OR($H$79&lt;=0,F254-$H$79&lt;=0),0,2/3*(0.602+0.0832*(F254-$H$79)/$H$79)*$I$79*SQRT(2*9.81)*(F254-$H$79+0.0012)^(3/2))*1000</f>
        <v>0</v>
      </c>
      <c r="L254" s="20">
        <f>IF((G254+H254+I254+K254)*($A255-$A254)*0.06&gt;E254,E254/($A255-$A254)/0.06,G254+H254+I254+K254)</f>
        <v>0</v>
      </c>
      <c r="M254" s="20">
        <f>IF(COUNT($A$126:$A254)&lt;MATCH($E$84,L$126:L$585,0),"",ROUND(L254,2))</f>
        <v>0</v>
      </c>
      <c r="N254" s="20">
        <f>IF($A254=0,0,$D254+N253-IF($A253=0,0,R253*($A254-$A253)*0.06))</f>
        <v>15.184789058409672</v>
      </c>
      <c r="O254" s="11" cm="1">
        <f t="array" ref="O254">INDEX($A$71:$A$75,MATCH(N254,$B$71:$B$75,1))+(N254-INDEX($B$71:$B$75,MATCH(N254,$B$71:$B$75,1)))*(INDEX($A$71:$A$75,MATCH(N254,$B$71:$B$75,1)+1)-INDEX($A$71:$A$75,MATCH(N254,$B$71:$B$75,1)))/(INDEX($B$71:$B$75,MATCH(N254,$B$71:$B$75,1)+1)-INDEX($B$71:$B$75,MATCH(N254,$B$71:$B$75,1)))</f>
        <v>0.15184789058409673</v>
      </c>
      <c r="P254" s="20" cm="1">
        <f t="array" ref="P254">INDEX(Curva_vortex[Caudal (L/s)],MATCH(O254,Curva_vortex[Altura lamina de agua H (m)],1))+(O254-INDEX(Curva_vortex[Altura lamina de agua H (m)],MATCH(O254,Curva_vortex[Altura lamina de agua H (m)],1)))*(INDEX(Curva_vortex[Caudal (L/s)],MATCH(O254,Curva_vortex[Altura lamina de agua H (m)],1)+IF(O254&gt;MAX(Curva_vortex[Altura lamina de agua H (m)]),0,1))-INDEX(Curva_vortex[Caudal (L/s)],MATCH(O254,Curva_vortex[Altura lamina de agua H (m)],1)+IF(O254&gt;MAX(Curva_vortex[Altura lamina de agua H (m)]),-1,0)))/(INDEX(Curva_vortex[Altura lamina de agua H (m)],MATCH(O254,Curva_vortex[Altura lamina de agua H (m)],1)+IF(O254&gt;MAX(Curva_vortex[Altura lamina de agua H (m)]),0,1))-INDEX(Curva_vortex[Altura lamina de agua H (m)],MATCH(O254,Curva_vortex[Altura lamina de agua H (m)],1)+IF(O254&gt;MAX(Curva_vortex[Altura lamina de agua H (m)]),-1,0)))</f>
        <v>1.5184789058409671</v>
      </c>
      <c r="Q254" s="20">
        <f t="shared" ref="Q254:Q317" si="822">IF(OR($F$91&lt;=0,O254-$F$91&lt;=0),0,2/3*(0.602+0.0832*(O254-$F$91)/$F$91)*$F$92*(2*9.81)^0.5*(O254-$F$91+0.0012))^(3/2)</f>
        <v>0</v>
      </c>
      <c r="R254" s="20" cm="1">
        <f t="array" ref="R254">INDEX(Curva_vortex[Caudal (L/s)],MATCH(O254,Curva_vortex[Altura lamina de agua H (m)],1))+(O254-INDEX(Curva_vortex[Altura lamina de agua H (m)],MATCH(O254,Curva_vortex[Altura lamina de agua H (m)],1)))*(INDEX(Curva_vortex[Caudal (L/s)],MATCH(O254,Curva_vortex[Altura lamina de agua H (m)],1)+IF(O254&gt;MAX(Curva_vortex[Altura lamina de agua H (m)]),0,1))-INDEX(Curva_vortex[Caudal (L/s)],MATCH(O254,Curva_vortex[Altura lamina de agua H (m)],1)+IF(O254&gt;MAX(Curva_vortex[Altura lamina de agua H (m)]),-1,0)))/(INDEX(Curva_vortex[Altura lamina de agua H (m)],MATCH(O254,Curva_vortex[Altura lamina de agua H (m)],1)+IF(O254&gt;MAX(Curva_vortex[Altura lamina de agua H (m)]),0,1))-INDEX(Curva_vortex[Altura lamina de agua H (m)],MATCH(O254,Curva_vortex[Altura lamina de agua H (m)],1)+IF(O254&gt;MAX(Curva_vortex[Altura lamina de agua H (m)]),-1,0)))+Q254</f>
        <v>1.5184789058409671</v>
      </c>
      <c r="S254" s="20">
        <f>IF(COUNT($A$126:$A254)&lt;MATCH($E$117,R$126:R$585,0),"",ROUND(R254,2))</f>
        <v>1.52</v>
      </c>
    </row>
    <row r="255" spans="1:19" x14ac:dyDescent="0.3">
      <c r="A255" s="67">
        <f>A254+Escenario1!$D$15</f>
        <v>645</v>
      </c>
      <c r="B255" s="20">
        <f>IF(HX132&lt;0,0,Escenario1!HX132)</f>
        <v>0</v>
      </c>
      <c r="C255" s="20">
        <f t="shared" ref="C255:C318" si="823">AB132</f>
        <v>0</v>
      </c>
      <c r="D255" s="20">
        <f t="shared" si="817"/>
        <v>0</v>
      </c>
      <c r="E255" s="20">
        <f>ROUND(IF($A255=0,0,$D255+E254-IF($A254=0,0,L254*($A255-$A254)*0.06)),4)</f>
        <v>0</v>
      </c>
      <c r="F255" s="11" cm="1">
        <f t="array" ref="F255">INDEX($A$71:$A$75,MATCH(E255,$B$71:$B$75,1))+(E255-INDEX($B$71:$B$75,MATCH(E255,$B$71:$B$75,1)))*(INDEX($A$71:$A$75,MATCH(E255,$B$71:$B$75,1)+IF(E255&gt;MAX($B$71:$B$75),0,1))-INDEX($A$71:$A$75,MATCH(E255,$B$71:$B$75,1)+IF(E255&gt;MAX($B$71:$B$75),1,0)))/(INDEX($B$71:$B$75,MATCH(E255,$B$71:$B$75,1)+IF(E255&gt;MAX($B$71:$B$75),0,1))-INDEX($B$71:$B$75,MATCH(E255,$B$71:$B$75,1)+IF(E255&gt;MAX($B$71:$B$75),-1,0)))</f>
        <v>0</v>
      </c>
      <c r="G255" s="59">
        <f t="shared" si="818"/>
        <v>0</v>
      </c>
      <c r="H255" s="59">
        <f t="shared" si="819"/>
        <v>0</v>
      </c>
      <c r="I255" s="59">
        <f t="shared" si="820"/>
        <v>0</v>
      </c>
      <c r="J255" s="20">
        <f t="shared" si="821"/>
        <v>0</v>
      </c>
      <c r="K255" s="20">
        <f>IF(OR($H$79&lt;=0,F255-$H$79&lt;=0),0,2/3*(0.602+0.0832*(F255-$H$79)/$H$79)*$I$79*SQRT(2*9.81)*(F255-$H$79+0.0012)^(3/2))*1000</f>
        <v>0</v>
      </c>
      <c r="L255" s="20">
        <f>IF((G255+H255+I255+K255)*($A256-$A255)*0.06&gt;E255,E255/($A256-$A255)/0.06,G255+H255+I255+K255)</f>
        <v>0</v>
      </c>
      <c r="M255" s="20">
        <f>IF(COUNT($A$126:$A255)&lt;MATCH($E$84,L$126:L$585,0),"",ROUND(L255,2))</f>
        <v>0</v>
      </c>
      <c r="N255" s="20">
        <f>IF($A255=0,0,$D255+N254-IF($A254=0,0,R254*($A255-$A254)*0.06))</f>
        <v>14.729245386657382</v>
      </c>
      <c r="O255" s="11" cm="1">
        <f t="array" ref="O255">INDEX($A$71:$A$75,MATCH(N255,$B$71:$B$75,1))+(N255-INDEX($B$71:$B$75,MATCH(N255,$B$71:$B$75,1)))*(INDEX($A$71:$A$75,MATCH(N255,$B$71:$B$75,1)+1)-INDEX($A$71:$A$75,MATCH(N255,$B$71:$B$75,1)))/(INDEX($B$71:$B$75,MATCH(N255,$B$71:$B$75,1)+1)-INDEX($B$71:$B$75,MATCH(N255,$B$71:$B$75,1)))</f>
        <v>0.14729245386657383</v>
      </c>
      <c r="P255" s="20" cm="1">
        <f t="array" ref="P255">INDEX(Curva_vortex[Caudal (L/s)],MATCH(O255,Curva_vortex[Altura lamina de agua H (m)],1))+(O255-INDEX(Curva_vortex[Altura lamina de agua H (m)],MATCH(O255,Curva_vortex[Altura lamina de agua H (m)],1)))*(INDEX(Curva_vortex[Caudal (L/s)],MATCH(O255,Curva_vortex[Altura lamina de agua H (m)],1)+IF(O255&gt;MAX(Curva_vortex[Altura lamina de agua H (m)]),0,1))-INDEX(Curva_vortex[Caudal (L/s)],MATCH(O255,Curva_vortex[Altura lamina de agua H (m)],1)+IF(O255&gt;MAX(Curva_vortex[Altura lamina de agua H (m)]),-1,0)))/(INDEX(Curva_vortex[Altura lamina de agua H (m)],MATCH(O255,Curva_vortex[Altura lamina de agua H (m)],1)+IF(O255&gt;MAX(Curva_vortex[Altura lamina de agua H (m)]),0,1))-INDEX(Curva_vortex[Altura lamina de agua H (m)],MATCH(O255,Curva_vortex[Altura lamina de agua H (m)],1)+IF(O255&gt;MAX(Curva_vortex[Altura lamina de agua H (m)]),-1,0)))</f>
        <v>1.4729245386657381</v>
      </c>
      <c r="Q255" s="20">
        <f t="shared" si="822"/>
        <v>0</v>
      </c>
      <c r="R255" s="20" cm="1">
        <f t="array" ref="R255">INDEX(Curva_vortex[Caudal (L/s)],MATCH(O255,Curva_vortex[Altura lamina de agua H (m)],1))+(O255-INDEX(Curva_vortex[Altura lamina de agua H (m)],MATCH(O255,Curva_vortex[Altura lamina de agua H (m)],1)))*(INDEX(Curva_vortex[Caudal (L/s)],MATCH(O255,Curva_vortex[Altura lamina de agua H (m)],1)+IF(O255&gt;MAX(Curva_vortex[Altura lamina de agua H (m)]),0,1))-INDEX(Curva_vortex[Caudal (L/s)],MATCH(O255,Curva_vortex[Altura lamina de agua H (m)],1)+IF(O255&gt;MAX(Curva_vortex[Altura lamina de agua H (m)]),-1,0)))/(INDEX(Curva_vortex[Altura lamina de agua H (m)],MATCH(O255,Curva_vortex[Altura lamina de agua H (m)],1)+IF(O255&gt;MAX(Curva_vortex[Altura lamina de agua H (m)]),0,1))-INDEX(Curva_vortex[Altura lamina de agua H (m)],MATCH(O255,Curva_vortex[Altura lamina de agua H (m)],1)+IF(O255&gt;MAX(Curva_vortex[Altura lamina de agua H (m)]),-1,0)))+Q255</f>
        <v>1.4729245386657381</v>
      </c>
      <c r="S255" s="20">
        <f>IF(COUNT($A$126:$A255)&lt;MATCH($E$117,R$126:R$585,0),"",ROUND(R255,2))</f>
        <v>1.47</v>
      </c>
    </row>
    <row r="256" spans="1:19" x14ac:dyDescent="0.3">
      <c r="A256" s="67">
        <f>A255+Escenario1!$D$15</f>
        <v>650</v>
      </c>
      <c r="B256" s="20">
        <f>IF(HX133&lt;0,0,Escenario1!HX133)</f>
        <v>0</v>
      </c>
      <c r="C256" s="20">
        <f t="shared" si="823"/>
        <v>0</v>
      </c>
      <c r="D256" s="20">
        <f t="shared" si="817"/>
        <v>0</v>
      </c>
      <c r="E256" s="20">
        <f>ROUND(IF($A256=0,0,$D256+E255-IF($A255=0,0,L255*($A256-$A255)*0.06)),4)</f>
        <v>0</v>
      </c>
      <c r="F256" s="11" cm="1">
        <f t="array" ref="F256">INDEX($A$71:$A$75,MATCH(E256,$B$71:$B$75,1))+(E256-INDEX($B$71:$B$75,MATCH(E256,$B$71:$B$75,1)))*(INDEX($A$71:$A$75,MATCH(E256,$B$71:$B$75,1)+IF(E256&gt;MAX($B$71:$B$75),0,1))-INDEX($A$71:$A$75,MATCH(E256,$B$71:$B$75,1)+IF(E256&gt;MAX($B$71:$B$75),1,0)))/(INDEX($B$71:$B$75,MATCH(E256,$B$71:$B$75,1)+IF(E256&gt;MAX($B$71:$B$75),0,1))-INDEX($B$71:$B$75,MATCH(E256,$B$71:$B$75,1)+IF(E256&gt;MAX($B$71:$B$75),-1,0)))</f>
        <v>0</v>
      </c>
      <c r="G256" s="59">
        <f t="shared" si="818"/>
        <v>0</v>
      </c>
      <c r="H256" s="59">
        <f t="shared" si="819"/>
        <v>0</v>
      </c>
      <c r="I256" s="59">
        <f t="shared" si="820"/>
        <v>0</v>
      </c>
      <c r="J256" s="20">
        <f t="shared" si="821"/>
        <v>0</v>
      </c>
      <c r="K256" s="20">
        <f>IF(OR($H$79&lt;=0,F256-$H$79&lt;=0),0,2/3*(0.602+0.0832*(F256-$H$79)/$H$79)*$I$79*SQRT(2*9.81)*(F256-$H$79+0.0012)^(3/2))*1000</f>
        <v>0</v>
      </c>
      <c r="L256" s="20">
        <f>IF((G256+H256+I256+K256)*($A257-$A256)*0.06&gt;E256,E256/($A257-$A256)/0.06,G256+H256+I256+K256)</f>
        <v>0</v>
      </c>
      <c r="M256" s="20">
        <f>IF(COUNT($A$126:$A256)&lt;MATCH($E$84,L$126:L$585,0),"",ROUND(L256,2))</f>
        <v>0</v>
      </c>
      <c r="N256" s="20">
        <f>IF($A256=0,0,$D256+N255-IF($A255=0,0,R255*($A256-$A255)*0.06))</f>
        <v>14.287368025057662</v>
      </c>
      <c r="O256" s="11" cm="1">
        <f t="array" ref="O256">INDEX($A$71:$A$75,MATCH(N256,$B$71:$B$75,1))+(N256-INDEX($B$71:$B$75,MATCH(N256,$B$71:$B$75,1)))*(INDEX($A$71:$A$75,MATCH(N256,$B$71:$B$75,1)+1)-INDEX($A$71:$A$75,MATCH(N256,$B$71:$B$75,1)))/(INDEX($B$71:$B$75,MATCH(N256,$B$71:$B$75,1)+1)-INDEX($B$71:$B$75,MATCH(N256,$B$71:$B$75,1)))</f>
        <v>0.14287368025057662</v>
      </c>
      <c r="P256" s="20" cm="1">
        <f t="array" ref="P256">INDEX(Curva_vortex[Caudal (L/s)],MATCH(O256,Curva_vortex[Altura lamina de agua H (m)],1))+(O256-INDEX(Curva_vortex[Altura lamina de agua H (m)],MATCH(O256,Curva_vortex[Altura lamina de agua H (m)],1)))*(INDEX(Curva_vortex[Caudal (L/s)],MATCH(O256,Curva_vortex[Altura lamina de agua H (m)],1)+IF(O256&gt;MAX(Curva_vortex[Altura lamina de agua H (m)]),0,1))-INDEX(Curva_vortex[Caudal (L/s)],MATCH(O256,Curva_vortex[Altura lamina de agua H (m)],1)+IF(O256&gt;MAX(Curva_vortex[Altura lamina de agua H (m)]),-1,0)))/(INDEX(Curva_vortex[Altura lamina de agua H (m)],MATCH(O256,Curva_vortex[Altura lamina de agua H (m)],1)+IF(O256&gt;MAX(Curva_vortex[Altura lamina de agua H (m)]),0,1))-INDEX(Curva_vortex[Altura lamina de agua H (m)],MATCH(O256,Curva_vortex[Altura lamina de agua H (m)],1)+IF(O256&gt;MAX(Curva_vortex[Altura lamina de agua H (m)]),-1,0)))</f>
        <v>1.4287368025057661</v>
      </c>
      <c r="Q256" s="20">
        <f t="shared" si="822"/>
        <v>0</v>
      </c>
      <c r="R256" s="20" cm="1">
        <f t="array" ref="R256">INDEX(Curva_vortex[Caudal (L/s)],MATCH(O256,Curva_vortex[Altura lamina de agua H (m)],1))+(O256-INDEX(Curva_vortex[Altura lamina de agua H (m)],MATCH(O256,Curva_vortex[Altura lamina de agua H (m)],1)))*(INDEX(Curva_vortex[Caudal (L/s)],MATCH(O256,Curva_vortex[Altura lamina de agua H (m)],1)+IF(O256&gt;MAX(Curva_vortex[Altura lamina de agua H (m)]),0,1))-INDEX(Curva_vortex[Caudal (L/s)],MATCH(O256,Curva_vortex[Altura lamina de agua H (m)],1)+IF(O256&gt;MAX(Curva_vortex[Altura lamina de agua H (m)]),-1,0)))/(INDEX(Curva_vortex[Altura lamina de agua H (m)],MATCH(O256,Curva_vortex[Altura lamina de agua H (m)],1)+IF(O256&gt;MAX(Curva_vortex[Altura lamina de agua H (m)]),0,1))-INDEX(Curva_vortex[Altura lamina de agua H (m)],MATCH(O256,Curva_vortex[Altura lamina de agua H (m)],1)+IF(O256&gt;MAX(Curva_vortex[Altura lamina de agua H (m)]),-1,0)))+Q256</f>
        <v>1.4287368025057661</v>
      </c>
      <c r="S256" s="20">
        <f>IF(COUNT($A$126:$A256)&lt;MATCH($E$117,R$126:R$585,0),"",ROUND(R256,2))</f>
        <v>1.43</v>
      </c>
    </row>
    <row r="257" spans="1:19" x14ac:dyDescent="0.3">
      <c r="A257" s="67">
        <f>A256+Escenario1!$D$15</f>
        <v>655</v>
      </c>
      <c r="B257" s="20">
        <f>IF(HX134&lt;0,0,Escenario1!HX134)</f>
        <v>0</v>
      </c>
      <c r="C257" s="20">
        <f t="shared" si="823"/>
        <v>0</v>
      </c>
      <c r="D257" s="20">
        <f t="shared" si="817"/>
        <v>0</v>
      </c>
      <c r="E257" s="20">
        <f>ROUND(IF($A257=0,0,$D257+E256-IF($A256=0,0,L256*($A257-$A256)*0.06)),4)</f>
        <v>0</v>
      </c>
      <c r="F257" s="11" cm="1">
        <f t="array" ref="F257">INDEX($A$71:$A$75,MATCH(E257,$B$71:$B$75,1))+(E257-INDEX($B$71:$B$75,MATCH(E257,$B$71:$B$75,1)))*(INDEX($A$71:$A$75,MATCH(E257,$B$71:$B$75,1)+IF(E257&gt;MAX($B$71:$B$75),0,1))-INDEX($A$71:$A$75,MATCH(E257,$B$71:$B$75,1)+IF(E257&gt;MAX($B$71:$B$75),1,0)))/(INDEX($B$71:$B$75,MATCH(E257,$B$71:$B$75,1)+IF(E257&gt;MAX($B$71:$B$75),0,1))-INDEX($B$71:$B$75,MATCH(E257,$B$71:$B$75,1)+IF(E257&gt;MAX($B$71:$B$75),-1,0)))</f>
        <v>0</v>
      </c>
      <c r="G257" s="59">
        <f t="shared" si="818"/>
        <v>0</v>
      </c>
      <c r="H257" s="59">
        <f t="shared" si="819"/>
        <v>0</v>
      </c>
      <c r="I257" s="59">
        <f t="shared" si="820"/>
        <v>0</v>
      </c>
      <c r="J257" s="20">
        <f t="shared" si="821"/>
        <v>0</v>
      </c>
      <c r="K257" s="20">
        <f>IF(OR($H$79&lt;=0,F257-$H$79&lt;=0),0,2/3*(0.602+0.0832*(F257-$H$79)/$H$79)*$I$79*SQRT(2*9.81)*(F257-$H$79+0.0012)^(3/2))*1000</f>
        <v>0</v>
      </c>
      <c r="L257" s="20">
        <f>IF((G257+H257+I257+K257)*($A258-$A257)*0.06&gt;E257,E257/($A258-$A257)/0.06,G257+H257+I257+K257)</f>
        <v>0</v>
      </c>
      <c r="M257" s="20">
        <f>IF(COUNT($A$126:$A257)&lt;MATCH($E$84,L$126:L$585,0),"",ROUND(L257,2))</f>
        <v>0</v>
      </c>
      <c r="N257" s="20">
        <f>IF($A257=0,0,$D257+N256-IF($A256=0,0,R256*($A257-$A256)*0.06))</f>
        <v>13.858746984305931</v>
      </c>
      <c r="O257" s="11" cm="1">
        <f t="array" ref="O257">INDEX($A$71:$A$75,MATCH(N257,$B$71:$B$75,1))+(N257-INDEX($B$71:$B$75,MATCH(N257,$B$71:$B$75,1)))*(INDEX($A$71:$A$75,MATCH(N257,$B$71:$B$75,1)+1)-INDEX($A$71:$A$75,MATCH(N257,$B$71:$B$75,1)))/(INDEX($B$71:$B$75,MATCH(N257,$B$71:$B$75,1)+1)-INDEX($B$71:$B$75,MATCH(N257,$B$71:$B$75,1)))</f>
        <v>0.13858746984305931</v>
      </c>
      <c r="P257" s="20" cm="1">
        <f t="array" ref="P257">INDEX(Curva_vortex[Caudal (L/s)],MATCH(O257,Curva_vortex[Altura lamina de agua H (m)],1))+(O257-INDEX(Curva_vortex[Altura lamina de agua H (m)],MATCH(O257,Curva_vortex[Altura lamina de agua H (m)],1)))*(INDEX(Curva_vortex[Caudal (L/s)],MATCH(O257,Curva_vortex[Altura lamina de agua H (m)],1)+IF(O257&gt;MAX(Curva_vortex[Altura lamina de agua H (m)]),0,1))-INDEX(Curva_vortex[Caudal (L/s)],MATCH(O257,Curva_vortex[Altura lamina de agua H (m)],1)+IF(O257&gt;MAX(Curva_vortex[Altura lamina de agua H (m)]),-1,0)))/(INDEX(Curva_vortex[Altura lamina de agua H (m)],MATCH(O257,Curva_vortex[Altura lamina de agua H (m)],1)+IF(O257&gt;MAX(Curva_vortex[Altura lamina de agua H (m)]),0,1))-INDEX(Curva_vortex[Altura lamina de agua H (m)],MATCH(O257,Curva_vortex[Altura lamina de agua H (m)],1)+IF(O257&gt;MAX(Curva_vortex[Altura lamina de agua H (m)]),-1,0)))</f>
        <v>1.385874698430593</v>
      </c>
      <c r="Q257" s="20">
        <f t="shared" si="822"/>
        <v>0</v>
      </c>
      <c r="R257" s="20" cm="1">
        <f t="array" ref="R257">INDEX(Curva_vortex[Caudal (L/s)],MATCH(O257,Curva_vortex[Altura lamina de agua H (m)],1))+(O257-INDEX(Curva_vortex[Altura lamina de agua H (m)],MATCH(O257,Curva_vortex[Altura lamina de agua H (m)],1)))*(INDEX(Curva_vortex[Caudal (L/s)],MATCH(O257,Curva_vortex[Altura lamina de agua H (m)],1)+IF(O257&gt;MAX(Curva_vortex[Altura lamina de agua H (m)]),0,1))-INDEX(Curva_vortex[Caudal (L/s)],MATCH(O257,Curva_vortex[Altura lamina de agua H (m)],1)+IF(O257&gt;MAX(Curva_vortex[Altura lamina de agua H (m)]),-1,0)))/(INDEX(Curva_vortex[Altura lamina de agua H (m)],MATCH(O257,Curva_vortex[Altura lamina de agua H (m)],1)+IF(O257&gt;MAX(Curva_vortex[Altura lamina de agua H (m)]),0,1))-INDEX(Curva_vortex[Altura lamina de agua H (m)],MATCH(O257,Curva_vortex[Altura lamina de agua H (m)],1)+IF(O257&gt;MAX(Curva_vortex[Altura lamina de agua H (m)]),-1,0)))+Q257</f>
        <v>1.385874698430593</v>
      </c>
      <c r="S257" s="20">
        <f>IF(COUNT($A$126:$A257)&lt;MATCH($E$117,R$126:R$585,0),"",ROUND(R257,2))</f>
        <v>1.39</v>
      </c>
    </row>
    <row r="258" spans="1:19" x14ac:dyDescent="0.3">
      <c r="A258" s="67">
        <f>A257+Escenario1!$D$15</f>
        <v>660</v>
      </c>
      <c r="B258" s="20">
        <f>IF(HX135&lt;0,0,Escenario1!HX135)</f>
        <v>0</v>
      </c>
      <c r="C258" s="20">
        <f t="shared" si="823"/>
        <v>0</v>
      </c>
      <c r="D258" s="20">
        <f t="shared" si="817"/>
        <v>0</v>
      </c>
      <c r="E258" s="20">
        <f>ROUND(IF($A258=0,0,$D258+E257-IF($A257=0,0,L257*($A258-$A257)*0.06)),4)</f>
        <v>0</v>
      </c>
      <c r="F258" s="11" cm="1">
        <f t="array" ref="F258">INDEX($A$71:$A$75,MATCH(E258,$B$71:$B$75,1))+(E258-INDEX($B$71:$B$75,MATCH(E258,$B$71:$B$75,1)))*(INDEX($A$71:$A$75,MATCH(E258,$B$71:$B$75,1)+IF(E258&gt;MAX($B$71:$B$75),0,1))-INDEX($A$71:$A$75,MATCH(E258,$B$71:$B$75,1)+IF(E258&gt;MAX($B$71:$B$75),1,0)))/(INDEX($B$71:$B$75,MATCH(E258,$B$71:$B$75,1)+IF(E258&gt;MAX($B$71:$B$75),0,1))-INDEX($B$71:$B$75,MATCH(E258,$B$71:$B$75,1)+IF(E258&gt;MAX($B$71:$B$75),-1,0)))</f>
        <v>0</v>
      </c>
      <c r="G258" s="59">
        <f t="shared" si="818"/>
        <v>0</v>
      </c>
      <c r="H258" s="59">
        <f t="shared" si="819"/>
        <v>0</v>
      </c>
      <c r="I258" s="59">
        <f t="shared" si="820"/>
        <v>0</v>
      </c>
      <c r="J258" s="20">
        <f t="shared" si="821"/>
        <v>0</v>
      </c>
      <c r="K258" s="20">
        <f>IF(OR($H$79&lt;=0,F258-$H$79&lt;=0),0,2/3*(0.602+0.0832*(F258-$H$79)/$H$79)*$I$79*SQRT(2*9.81)*(F258-$H$79+0.0012)^(3/2))*1000</f>
        <v>0</v>
      </c>
      <c r="L258" s="20">
        <f>IF((G258+H258+I258+K258)*($A259-$A258)*0.06&gt;E258,E258/($A259-$A258)/0.06,G258+H258+I258+K258)</f>
        <v>0</v>
      </c>
      <c r="M258" s="20">
        <f>IF(COUNT($A$126:$A258)&lt;MATCH($E$84,L$126:L$585,0),"",ROUND(L258,2))</f>
        <v>0</v>
      </c>
      <c r="N258" s="20">
        <f>IF($A258=0,0,$D258+N257-IF($A257=0,0,R257*($A258-$A257)*0.06))</f>
        <v>13.442984574776753</v>
      </c>
      <c r="O258" s="11" cm="1">
        <f t="array" ref="O258">INDEX($A$71:$A$75,MATCH(N258,$B$71:$B$75,1))+(N258-INDEX($B$71:$B$75,MATCH(N258,$B$71:$B$75,1)))*(INDEX($A$71:$A$75,MATCH(N258,$B$71:$B$75,1)+1)-INDEX($A$71:$A$75,MATCH(N258,$B$71:$B$75,1)))/(INDEX($B$71:$B$75,MATCH(N258,$B$71:$B$75,1)+1)-INDEX($B$71:$B$75,MATCH(N258,$B$71:$B$75,1)))</f>
        <v>0.13442984574776753</v>
      </c>
      <c r="P258" s="20" cm="1">
        <f t="array" ref="P258">INDEX(Curva_vortex[Caudal (L/s)],MATCH(O258,Curva_vortex[Altura lamina de agua H (m)],1))+(O258-INDEX(Curva_vortex[Altura lamina de agua H (m)],MATCH(O258,Curva_vortex[Altura lamina de agua H (m)],1)))*(INDEX(Curva_vortex[Caudal (L/s)],MATCH(O258,Curva_vortex[Altura lamina de agua H (m)],1)+IF(O258&gt;MAX(Curva_vortex[Altura lamina de agua H (m)]),0,1))-INDEX(Curva_vortex[Caudal (L/s)],MATCH(O258,Curva_vortex[Altura lamina de agua H (m)],1)+IF(O258&gt;MAX(Curva_vortex[Altura lamina de agua H (m)]),-1,0)))/(INDEX(Curva_vortex[Altura lamina de agua H (m)],MATCH(O258,Curva_vortex[Altura lamina de agua H (m)],1)+IF(O258&gt;MAX(Curva_vortex[Altura lamina de agua H (m)]),0,1))-INDEX(Curva_vortex[Altura lamina de agua H (m)],MATCH(O258,Curva_vortex[Altura lamina de agua H (m)],1)+IF(O258&gt;MAX(Curva_vortex[Altura lamina de agua H (m)]),-1,0)))</f>
        <v>1.3442984574776753</v>
      </c>
      <c r="Q258" s="20">
        <f t="shared" si="822"/>
        <v>0</v>
      </c>
      <c r="R258" s="20" cm="1">
        <f t="array" ref="R258">INDEX(Curva_vortex[Caudal (L/s)],MATCH(O258,Curva_vortex[Altura lamina de agua H (m)],1))+(O258-INDEX(Curva_vortex[Altura lamina de agua H (m)],MATCH(O258,Curva_vortex[Altura lamina de agua H (m)],1)))*(INDEX(Curva_vortex[Caudal (L/s)],MATCH(O258,Curva_vortex[Altura lamina de agua H (m)],1)+IF(O258&gt;MAX(Curva_vortex[Altura lamina de agua H (m)]),0,1))-INDEX(Curva_vortex[Caudal (L/s)],MATCH(O258,Curva_vortex[Altura lamina de agua H (m)],1)+IF(O258&gt;MAX(Curva_vortex[Altura lamina de agua H (m)]),-1,0)))/(INDEX(Curva_vortex[Altura lamina de agua H (m)],MATCH(O258,Curva_vortex[Altura lamina de agua H (m)],1)+IF(O258&gt;MAX(Curva_vortex[Altura lamina de agua H (m)]),0,1))-INDEX(Curva_vortex[Altura lamina de agua H (m)],MATCH(O258,Curva_vortex[Altura lamina de agua H (m)],1)+IF(O258&gt;MAX(Curva_vortex[Altura lamina de agua H (m)]),-1,0)))+Q258</f>
        <v>1.3442984574776753</v>
      </c>
      <c r="S258" s="20">
        <f>IF(COUNT($A$126:$A258)&lt;MATCH($E$117,R$126:R$585,0),"",ROUND(R258,2))</f>
        <v>1.34</v>
      </c>
    </row>
    <row r="259" spans="1:19" x14ac:dyDescent="0.3">
      <c r="A259" s="67">
        <f>A258+Escenario1!$D$15</f>
        <v>665</v>
      </c>
      <c r="B259" s="20">
        <f>IF(HX136&lt;0,0,Escenario1!HX136)</f>
        <v>0</v>
      </c>
      <c r="C259" s="20">
        <f t="shared" si="823"/>
        <v>0</v>
      </c>
      <c r="D259" s="20">
        <f t="shared" si="817"/>
        <v>0</v>
      </c>
      <c r="E259" s="20">
        <f>ROUND(IF($A259=0,0,$D259+E258-IF($A258=0,0,L258*($A259-$A258)*0.06)),4)</f>
        <v>0</v>
      </c>
      <c r="F259" s="11" cm="1">
        <f t="array" ref="F259">INDEX($A$71:$A$75,MATCH(E259,$B$71:$B$75,1))+(E259-INDEX($B$71:$B$75,MATCH(E259,$B$71:$B$75,1)))*(INDEX($A$71:$A$75,MATCH(E259,$B$71:$B$75,1)+IF(E259&gt;MAX($B$71:$B$75),0,1))-INDEX($A$71:$A$75,MATCH(E259,$B$71:$B$75,1)+IF(E259&gt;MAX($B$71:$B$75),1,0)))/(INDEX($B$71:$B$75,MATCH(E259,$B$71:$B$75,1)+IF(E259&gt;MAX($B$71:$B$75),0,1))-INDEX($B$71:$B$75,MATCH(E259,$B$71:$B$75,1)+IF(E259&gt;MAX($B$71:$B$75),-1,0)))</f>
        <v>0</v>
      </c>
      <c r="G259" s="59">
        <f t="shared" si="818"/>
        <v>0</v>
      </c>
      <c r="H259" s="59">
        <f t="shared" si="819"/>
        <v>0</v>
      </c>
      <c r="I259" s="59">
        <f t="shared" si="820"/>
        <v>0</v>
      </c>
      <c r="J259" s="20">
        <f t="shared" si="821"/>
        <v>0</v>
      </c>
      <c r="K259" s="20">
        <f>IF(OR($H$79&lt;=0,F259-$H$79&lt;=0),0,2/3*(0.602+0.0832*(F259-$H$79)/$H$79)*$I$79*SQRT(2*9.81)*(F259-$H$79+0.0012)^(3/2))*1000</f>
        <v>0</v>
      </c>
      <c r="L259" s="20">
        <f>IF((G259+H259+I259+K259)*($A260-$A259)*0.06&gt;E259,E259/($A260-$A259)/0.06,G259+H259+I259+K259)</f>
        <v>0</v>
      </c>
      <c r="M259" s="20">
        <f>IF(COUNT($A$126:$A259)&lt;MATCH($E$84,L$126:L$585,0),"",ROUND(L259,2))</f>
        <v>0</v>
      </c>
      <c r="N259" s="20">
        <f>IF($A259=0,0,$D259+N258-IF($A258=0,0,R258*($A259-$A258)*0.06))</f>
        <v>13.03969503753345</v>
      </c>
      <c r="O259" s="11" cm="1">
        <f t="array" ref="O259">INDEX($A$71:$A$75,MATCH(N259,$B$71:$B$75,1))+(N259-INDEX($B$71:$B$75,MATCH(N259,$B$71:$B$75,1)))*(INDEX($A$71:$A$75,MATCH(N259,$B$71:$B$75,1)+1)-INDEX($A$71:$A$75,MATCH(N259,$B$71:$B$75,1)))/(INDEX($B$71:$B$75,MATCH(N259,$B$71:$B$75,1)+1)-INDEX($B$71:$B$75,MATCH(N259,$B$71:$B$75,1)))</f>
        <v>0.13039695037533452</v>
      </c>
      <c r="P259" s="20" cm="1">
        <f t="array" ref="P259">INDEX(Curva_vortex[Caudal (L/s)],MATCH(O259,Curva_vortex[Altura lamina de agua H (m)],1))+(O259-INDEX(Curva_vortex[Altura lamina de agua H (m)],MATCH(O259,Curva_vortex[Altura lamina de agua H (m)],1)))*(INDEX(Curva_vortex[Caudal (L/s)],MATCH(O259,Curva_vortex[Altura lamina de agua H (m)],1)+IF(O259&gt;MAX(Curva_vortex[Altura lamina de agua H (m)]),0,1))-INDEX(Curva_vortex[Caudal (L/s)],MATCH(O259,Curva_vortex[Altura lamina de agua H (m)],1)+IF(O259&gt;MAX(Curva_vortex[Altura lamina de agua H (m)]),-1,0)))/(INDEX(Curva_vortex[Altura lamina de agua H (m)],MATCH(O259,Curva_vortex[Altura lamina de agua H (m)],1)+IF(O259&gt;MAX(Curva_vortex[Altura lamina de agua H (m)]),0,1))-INDEX(Curva_vortex[Altura lamina de agua H (m)],MATCH(O259,Curva_vortex[Altura lamina de agua H (m)],1)+IF(O259&gt;MAX(Curva_vortex[Altura lamina de agua H (m)]),-1,0)))</f>
        <v>1.3039695037533452</v>
      </c>
      <c r="Q259" s="20">
        <f t="shared" si="822"/>
        <v>0</v>
      </c>
      <c r="R259" s="20" cm="1">
        <f t="array" ref="R259">INDEX(Curva_vortex[Caudal (L/s)],MATCH(O259,Curva_vortex[Altura lamina de agua H (m)],1))+(O259-INDEX(Curva_vortex[Altura lamina de agua H (m)],MATCH(O259,Curva_vortex[Altura lamina de agua H (m)],1)))*(INDEX(Curva_vortex[Caudal (L/s)],MATCH(O259,Curva_vortex[Altura lamina de agua H (m)],1)+IF(O259&gt;MAX(Curva_vortex[Altura lamina de agua H (m)]),0,1))-INDEX(Curva_vortex[Caudal (L/s)],MATCH(O259,Curva_vortex[Altura lamina de agua H (m)],1)+IF(O259&gt;MAX(Curva_vortex[Altura lamina de agua H (m)]),-1,0)))/(INDEX(Curva_vortex[Altura lamina de agua H (m)],MATCH(O259,Curva_vortex[Altura lamina de agua H (m)],1)+IF(O259&gt;MAX(Curva_vortex[Altura lamina de agua H (m)]),0,1))-INDEX(Curva_vortex[Altura lamina de agua H (m)],MATCH(O259,Curva_vortex[Altura lamina de agua H (m)],1)+IF(O259&gt;MAX(Curva_vortex[Altura lamina de agua H (m)]),-1,0)))+Q259</f>
        <v>1.3039695037533452</v>
      </c>
      <c r="S259" s="20">
        <f>IF(COUNT($A$126:$A259)&lt;MATCH($E$117,R$126:R$585,0),"",ROUND(R259,2))</f>
        <v>1.3</v>
      </c>
    </row>
    <row r="260" spans="1:19" x14ac:dyDescent="0.3">
      <c r="A260" s="67">
        <f>A259+Escenario1!$D$15</f>
        <v>670</v>
      </c>
      <c r="B260" s="20">
        <f>IF(HX137&lt;0,0,Escenario1!HX137)</f>
        <v>0</v>
      </c>
      <c r="C260" s="20">
        <f t="shared" si="823"/>
        <v>0</v>
      </c>
      <c r="D260" s="20">
        <f t="shared" si="817"/>
        <v>0</v>
      </c>
      <c r="E260" s="20">
        <f>ROUND(IF($A260=0,0,$D260+E259-IF($A259=0,0,L259*($A260-$A259)*0.06)),4)</f>
        <v>0</v>
      </c>
      <c r="F260" s="11" cm="1">
        <f t="array" ref="F260">INDEX($A$71:$A$75,MATCH(E260,$B$71:$B$75,1))+(E260-INDEX($B$71:$B$75,MATCH(E260,$B$71:$B$75,1)))*(INDEX($A$71:$A$75,MATCH(E260,$B$71:$B$75,1)+IF(E260&gt;MAX($B$71:$B$75),0,1))-INDEX($A$71:$A$75,MATCH(E260,$B$71:$B$75,1)+IF(E260&gt;MAX($B$71:$B$75),1,0)))/(INDEX($B$71:$B$75,MATCH(E260,$B$71:$B$75,1)+IF(E260&gt;MAX($B$71:$B$75),0,1))-INDEX($B$71:$B$75,MATCH(E260,$B$71:$B$75,1)+IF(E260&gt;MAX($B$71:$B$75),-1,0)))</f>
        <v>0</v>
      </c>
      <c r="G260" s="59">
        <f t="shared" si="818"/>
        <v>0</v>
      </c>
      <c r="H260" s="59">
        <f t="shared" si="819"/>
        <v>0</v>
      </c>
      <c r="I260" s="59">
        <f t="shared" si="820"/>
        <v>0</v>
      </c>
      <c r="J260" s="20">
        <f t="shared" si="821"/>
        <v>0</v>
      </c>
      <c r="K260" s="20">
        <f>IF(OR($H$79&lt;=0,F260-$H$79&lt;=0),0,2/3*(0.602+0.0832*(F260-$H$79)/$H$79)*$I$79*SQRT(2*9.81)*(F260-$H$79+0.0012)^(3/2))*1000</f>
        <v>0</v>
      </c>
      <c r="L260" s="20">
        <f>IF((G260+H260+I260+K260)*($A261-$A260)*0.06&gt;E260,E260/($A261-$A260)/0.06,G260+H260+I260+K260)</f>
        <v>0</v>
      </c>
      <c r="M260" s="20">
        <f>IF(COUNT($A$126:$A260)&lt;MATCH($E$84,L$126:L$585,0),"",ROUND(L260,2))</f>
        <v>0</v>
      </c>
      <c r="N260" s="20">
        <f>IF($A260=0,0,$D260+N259-IF($A259=0,0,R259*($A260-$A259)*0.06))</f>
        <v>12.648504186407447</v>
      </c>
      <c r="O260" s="11" cm="1">
        <f t="array" ref="O260">INDEX($A$71:$A$75,MATCH(N260,$B$71:$B$75,1))+(N260-INDEX($B$71:$B$75,MATCH(N260,$B$71:$B$75,1)))*(INDEX($A$71:$A$75,MATCH(N260,$B$71:$B$75,1)+1)-INDEX($A$71:$A$75,MATCH(N260,$B$71:$B$75,1)))/(INDEX($B$71:$B$75,MATCH(N260,$B$71:$B$75,1)+1)-INDEX($B$71:$B$75,MATCH(N260,$B$71:$B$75,1)))</f>
        <v>0.12648504186407447</v>
      </c>
      <c r="P260" s="20" cm="1">
        <f t="array" ref="P260">INDEX(Curva_vortex[Caudal (L/s)],MATCH(O260,Curva_vortex[Altura lamina de agua H (m)],1))+(O260-INDEX(Curva_vortex[Altura lamina de agua H (m)],MATCH(O260,Curva_vortex[Altura lamina de agua H (m)],1)))*(INDEX(Curva_vortex[Caudal (L/s)],MATCH(O260,Curva_vortex[Altura lamina de agua H (m)],1)+IF(O260&gt;MAX(Curva_vortex[Altura lamina de agua H (m)]),0,1))-INDEX(Curva_vortex[Caudal (L/s)],MATCH(O260,Curva_vortex[Altura lamina de agua H (m)],1)+IF(O260&gt;MAX(Curva_vortex[Altura lamina de agua H (m)]),-1,0)))/(INDEX(Curva_vortex[Altura lamina de agua H (m)],MATCH(O260,Curva_vortex[Altura lamina de agua H (m)],1)+IF(O260&gt;MAX(Curva_vortex[Altura lamina de agua H (m)]),0,1))-INDEX(Curva_vortex[Altura lamina de agua H (m)],MATCH(O260,Curva_vortex[Altura lamina de agua H (m)],1)+IF(O260&gt;MAX(Curva_vortex[Altura lamina de agua H (m)]),-1,0)))</f>
        <v>1.2648504186407448</v>
      </c>
      <c r="Q260" s="20">
        <f t="shared" si="822"/>
        <v>0</v>
      </c>
      <c r="R260" s="20" cm="1">
        <f t="array" ref="R260">INDEX(Curva_vortex[Caudal (L/s)],MATCH(O260,Curva_vortex[Altura lamina de agua H (m)],1))+(O260-INDEX(Curva_vortex[Altura lamina de agua H (m)],MATCH(O260,Curva_vortex[Altura lamina de agua H (m)],1)))*(INDEX(Curva_vortex[Caudal (L/s)],MATCH(O260,Curva_vortex[Altura lamina de agua H (m)],1)+IF(O260&gt;MAX(Curva_vortex[Altura lamina de agua H (m)]),0,1))-INDEX(Curva_vortex[Caudal (L/s)],MATCH(O260,Curva_vortex[Altura lamina de agua H (m)],1)+IF(O260&gt;MAX(Curva_vortex[Altura lamina de agua H (m)]),-1,0)))/(INDEX(Curva_vortex[Altura lamina de agua H (m)],MATCH(O260,Curva_vortex[Altura lamina de agua H (m)],1)+IF(O260&gt;MAX(Curva_vortex[Altura lamina de agua H (m)]),0,1))-INDEX(Curva_vortex[Altura lamina de agua H (m)],MATCH(O260,Curva_vortex[Altura lamina de agua H (m)],1)+IF(O260&gt;MAX(Curva_vortex[Altura lamina de agua H (m)]),-1,0)))+Q260</f>
        <v>1.2648504186407448</v>
      </c>
      <c r="S260" s="20">
        <f>IF(COUNT($A$126:$A260)&lt;MATCH($E$117,R$126:R$585,0),"",ROUND(R260,2))</f>
        <v>1.26</v>
      </c>
    </row>
    <row r="261" spans="1:19" x14ac:dyDescent="0.3">
      <c r="A261" s="67">
        <f>A260+Escenario1!$D$15</f>
        <v>675</v>
      </c>
      <c r="B261" s="20">
        <f>IF(HX138&lt;0,0,Escenario1!HX138)</f>
        <v>0</v>
      </c>
      <c r="C261" s="20">
        <f t="shared" si="823"/>
        <v>0</v>
      </c>
      <c r="D261" s="20">
        <f t="shared" si="817"/>
        <v>0</v>
      </c>
      <c r="E261" s="20">
        <f>ROUND(IF($A261=0,0,$D261+E260-IF($A260=0,0,L260*($A261-$A260)*0.06)),4)</f>
        <v>0</v>
      </c>
      <c r="F261" s="11" cm="1">
        <f t="array" ref="F261">INDEX($A$71:$A$75,MATCH(E261,$B$71:$B$75,1))+(E261-INDEX($B$71:$B$75,MATCH(E261,$B$71:$B$75,1)))*(INDEX($A$71:$A$75,MATCH(E261,$B$71:$B$75,1)+IF(E261&gt;MAX($B$71:$B$75),0,1))-INDEX($A$71:$A$75,MATCH(E261,$B$71:$B$75,1)+IF(E261&gt;MAX($B$71:$B$75),1,0)))/(INDEX($B$71:$B$75,MATCH(E261,$B$71:$B$75,1)+IF(E261&gt;MAX($B$71:$B$75),0,1))-INDEX($B$71:$B$75,MATCH(E261,$B$71:$B$75,1)+IF(E261&gt;MAX($B$71:$B$75),-1,0)))</f>
        <v>0</v>
      </c>
      <c r="G261" s="59">
        <f t="shared" si="818"/>
        <v>0</v>
      </c>
      <c r="H261" s="59">
        <f t="shared" si="819"/>
        <v>0</v>
      </c>
      <c r="I261" s="59">
        <f t="shared" si="820"/>
        <v>0</v>
      </c>
      <c r="J261" s="20">
        <f t="shared" si="821"/>
        <v>0</v>
      </c>
      <c r="K261" s="20">
        <f>IF(OR($H$79&lt;=0,F261-$H$79&lt;=0),0,2/3*(0.602+0.0832*(F261-$H$79)/$H$79)*$I$79*SQRT(2*9.81)*(F261-$H$79+0.0012)^(3/2))*1000</f>
        <v>0</v>
      </c>
      <c r="L261" s="20">
        <f>IF((G261+H261+I261+K261)*($A262-$A261)*0.06&gt;E261,E261/($A262-$A261)/0.06,G261+H261+I261+K261)</f>
        <v>0</v>
      </c>
      <c r="M261" s="20">
        <f>IF(COUNT($A$126:$A261)&lt;MATCH($E$84,L$126:L$585,0),"",ROUND(L261,2))</f>
        <v>0</v>
      </c>
      <c r="N261" s="20">
        <f>IF($A261=0,0,$D261+N260-IF($A260=0,0,R260*($A261-$A260)*0.06))</f>
        <v>12.269049060815224</v>
      </c>
      <c r="O261" s="11" cm="1">
        <f t="array" ref="O261">INDEX($A$71:$A$75,MATCH(N261,$B$71:$B$75,1))+(N261-INDEX($B$71:$B$75,MATCH(N261,$B$71:$B$75,1)))*(INDEX($A$71:$A$75,MATCH(N261,$B$71:$B$75,1)+1)-INDEX($A$71:$A$75,MATCH(N261,$B$71:$B$75,1)))/(INDEX($B$71:$B$75,MATCH(N261,$B$71:$B$75,1)+1)-INDEX($B$71:$B$75,MATCH(N261,$B$71:$B$75,1)))</f>
        <v>0.12269049060815224</v>
      </c>
      <c r="P261" s="20" cm="1">
        <f t="array" ref="P261">INDEX(Curva_vortex[Caudal (L/s)],MATCH(O261,Curva_vortex[Altura lamina de agua H (m)],1))+(O261-INDEX(Curva_vortex[Altura lamina de agua H (m)],MATCH(O261,Curva_vortex[Altura lamina de agua H (m)],1)))*(INDEX(Curva_vortex[Caudal (L/s)],MATCH(O261,Curva_vortex[Altura lamina de agua H (m)],1)+IF(O261&gt;MAX(Curva_vortex[Altura lamina de agua H (m)]),0,1))-INDEX(Curva_vortex[Caudal (L/s)],MATCH(O261,Curva_vortex[Altura lamina de agua H (m)],1)+IF(O261&gt;MAX(Curva_vortex[Altura lamina de agua H (m)]),-1,0)))/(INDEX(Curva_vortex[Altura lamina de agua H (m)],MATCH(O261,Curva_vortex[Altura lamina de agua H (m)],1)+IF(O261&gt;MAX(Curva_vortex[Altura lamina de agua H (m)]),0,1))-INDEX(Curva_vortex[Altura lamina de agua H (m)],MATCH(O261,Curva_vortex[Altura lamina de agua H (m)],1)+IF(O261&gt;MAX(Curva_vortex[Altura lamina de agua H (m)]),-1,0)))</f>
        <v>1.2269049060815223</v>
      </c>
      <c r="Q261" s="20">
        <f t="shared" si="822"/>
        <v>0</v>
      </c>
      <c r="R261" s="20" cm="1">
        <f t="array" ref="R261">INDEX(Curva_vortex[Caudal (L/s)],MATCH(O261,Curva_vortex[Altura lamina de agua H (m)],1))+(O261-INDEX(Curva_vortex[Altura lamina de agua H (m)],MATCH(O261,Curva_vortex[Altura lamina de agua H (m)],1)))*(INDEX(Curva_vortex[Caudal (L/s)],MATCH(O261,Curva_vortex[Altura lamina de agua H (m)],1)+IF(O261&gt;MAX(Curva_vortex[Altura lamina de agua H (m)]),0,1))-INDEX(Curva_vortex[Caudal (L/s)],MATCH(O261,Curva_vortex[Altura lamina de agua H (m)],1)+IF(O261&gt;MAX(Curva_vortex[Altura lamina de agua H (m)]),-1,0)))/(INDEX(Curva_vortex[Altura lamina de agua H (m)],MATCH(O261,Curva_vortex[Altura lamina de agua H (m)],1)+IF(O261&gt;MAX(Curva_vortex[Altura lamina de agua H (m)]),0,1))-INDEX(Curva_vortex[Altura lamina de agua H (m)],MATCH(O261,Curva_vortex[Altura lamina de agua H (m)],1)+IF(O261&gt;MAX(Curva_vortex[Altura lamina de agua H (m)]),-1,0)))+Q261</f>
        <v>1.2269049060815223</v>
      </c>
      <c r="S261" s="20">
        <f>IF(COUNT($A$126:$A261)&lt;MATCH($E$117,R$126:R$585,0),"",ROUND(R261,2))</f>
        <v>1.23</v>
      </c>
    </row>
    <row r="262" spans="1:19" x14ac:dyDescent="0.3">
      <c r="A262" s="67">
        <f>A261+Escenario1!$D$15</f>
        <v>680</v>
      </c>
      <c r="B262" s="20">
        <f>IF(HX139&lt;0,0,Escenario1!HX139)</f>
        <v>0</v>
      </c>
      <c r="C262" s="20">
        <f t="shared" si="823"/>
        <v>0</v>
      </c>
      <c r="D262" s="20">
        <f t="shared" si="817"/>
        <v>0</v>
      </c>
      <c r="E262" s="20">
        <f>ROUND(IF($A262=0,0,$D262+E261-IF($A261=0,0,L261*($A262-$A261)*0.06)),4)</f>
        <v>0</v>
      </c>
      <c r="F262" s="11" cm="1">
        <f t="array" ref="F262">INDEX($A$71:$A$75,MATCH(E262,$B$71:$B$75,1))+(E262-INDEX($B$71:$B$75,MATCH(E262,$B$71:$B$75,1)))*(INDEX($A$71:$A$75,MATCH(E262,$B$71:$B$75,1)+IF(E262&gt;MAX($B$71:$B$75),0,1))-INDEX($A$71:$A$75,MATCH(E262,$B$71:$B$75,1)+IF(E262&gt;MAX($B$71:$B$75),1,0)))/(INDEX($B$71:$B$75,MATCH(E262,$B$71:$B$75,1)+IF(E262&gt;MAX($B$71:$B$75),0,1))-INDEX($B$71:$B$75,MATCH(E262,$B$71:$B$75,1)+IF(E262&gt;MAX($B$71:$B$75),-1,0)))</f>
        <v>0</v>
      </c>
      <c r="G262" s="59">
        <f t="shared" si="818"/>
        <v>0</v>
      </c>
      <c r="H262" s="59">
        <f t="shared" si="819"/>
        <v>0</v>
      </c>
      <c r="I262" s="59">
        <f t="shared" si="820"/>
        <v>0</v>
      </c>
      <c r="J262" s="20">
        <f t="shared" si="821"/>
        <v>0</v>
      </c>
      <c r="K262" s="20">
        <f>IF(OR($H$79&lt;=0,F262-$H$79&lt;=0),0,2/3*(0.602+0.0832*(F262-$H$79)/$H$79)*$I$79*SQRT(2*9.81)*(F262-$H$79+0.0012)^(3/2))*1000</f>
        <v>0</v>
      </c>
      <c r="L262" s="20">
        <f>IF((G262+H262+I262+K262)*($A263-$A262)*0.06&gt;E262,E262/($A263-$A262)/0.06,G262+H262+I262+K262)</f>
        <v>0</v>
      </c>
      <c r="M262" s="20">
        <f>IF(COUNT($A$126:$A262)&lt;MATCH($E$84,L$126:L$585,0),"",ROUND(L262,2))</f>
        <v>0</v>
      </c>
      <c r="N262" s="20">
        <f>IF($A262=0,0,$D262+N261-IF($A261=0,0,R261*($A262-$A261)*0.06))</f>
        <v>11.900977588990767</v>
      </c>
      <c r="O262" s="11" cm="1">
        <f t="array" ref="O262">INDEX($A$71:$A$75,MATCH(N262,$B$71:$B$75,1))+(N262-INDEX($B$71:$B$75,MATCH(N262,$B$71:$B$75,1)))*(INDEX($A$71:$A$75,MATCH(N262,$B$71:$B$75,1)+1)-INDEX($A$71:$A$75,MATCH(N262,$B$71:$B$75,1)))/(INDEX($B$71:$B$75,MATCH(N262,$B$71:$B$75,1)+1)-INDEX($B$71:$B$75,MATCH(N262,$B$71:$B$75,1)))</f>
        <v>0.11900977588990767</v>
      </c>
      <c r="P262" s="20" cm="1">
        <f t="array" ref="P262">INDEX(Curva_vortex[Caudal (L/s)],MATCH(O262,Curva_vortex[Altura lamina de agua H (m)],1))+(O262-INDEX(Curva_vortex[Altura lamina de agua H (m)],MATCH(O262,Curva_vortex[Altura lamina de agua H (m)],1)))*(INDEX(Curva_vortex[Caudal (L/s)],MATCH(O262,Curva_vortex[Altura lamina de agua H (m)],1)+IF(O262&gt;MAX(Curva_vortex[Altura lamina de agua H (m)]),0,1))-INDEX(Curva_vortex[Caudal (L/s)],MATCH(O262,Curva_vortex[Altura lamina de agua H (m)],1)+IF(O262&gt;MAX(Curva_vortex[Altura lamina de agua H (m)]),-1,0)))/(INDEX(Curva_vortex[Altura lamina de agua H (m)],MATCH(O262,Curva_vortex[Altura lamina de agua H (m)],1)+IF(O262&gt;MAX(Curva_vortex[Altura lamina de agua H (m)]),0,1))-INDEX(Curva_vortex[Altura lamina de agua H (m)],MATCH(O262,Curva_vortex[Altura lamina de agua H (m)],1)+IF(O262&gt;MAX(Curva_vortex[Altura lamina de agua H (m)]),-1,0)))</f>
        <v>1.1900977588990767</v>
      </c>
      <c r="Q262" s="20">
        <f t="shared" si="822"/>
        <v>0</v>
      </c>
      <c r="R262" s="20" cm="1">
        <f t="array" ref="R262">INDEX(Curva_vortex[Caudal (L/s)],MATCH(O262,Curva_vortex[Altura lamina de agua H (m)],1))+(O262-INDEX(Curva_vortex[Altura lamina de agua H (m)],MATCH(O262,Curva_vortex[Altura lamina de agua H (m)],1)))*(INDEX(Curva_vortex[Caudal (L/s)],MATCH(O262,Curva_vortex[Altura lamina de agua H (m)],1)+IF(O262&gt;MAX(Curva_vortex[Altura lamina de agua H (m)]),0,1))-INDEX(Curva_vortex[Caudal (L/s)],MATCH(O262,Curva_vortex[Altura lamina de agua H (m)],1)+IF(O262&gt;MAX(Curva_vortex[Altura lamina de agua H (m)]),-1,0)))/(INDEX(Curva_vortex[Altura lamina de agua H (m)],MATCH(O262,Curva_vortex[Altura lamina de agua H (m)],1)+IF(O262&gt;MAX(Curva_vortex[Altura lamina de agua H (m)]),0,1))-INDEX(Curva_vortex[Altura lamina de agua H (m)],MATCH(O262,Curva_vortex[Altura lamina de agua H (m)],1)+IF(O262&gt;MAX(Curva_vortex[Altura lamina de agua H (m)]),-1,0)))+Q262</f>
        <v>1.1900977588990767</v>
      </c>
      <c r="S262" s="20">
        <f>IF(COUNT($A$126:$A262)&lt;MATCH($E$117,R$126:R$585,0),"",ROUND(R262,2))</f>
        <v>1.19</v>
      </c>
    </row>
    <row r="263" spans="1:19" x14ac:dyDescent="0.3">
      <c r="A263" s="67">
        <f>A262+Escenario1!$D$15</f>
        <v>685</v>
      </c>
      <c r="B263" s="20">
        <f>IF(HX140&lt;0,0,Escenario1!HX140)</f>
        <v>0</v>
      </c>
      <c r="C263" s="20">
        <f t="shared" si="823"/>
        <v>0</v>
      </c>
      <c r="D263" s="20">
        <f t="shared" si="817"/>
        <v>0</v>
      </c>
      <c r="E263" s="20">
        <f>ROUND(IF($A263=0,0,$D263+E262-IF($A262=0,0,L262*($A263-$A262)*0.06)),4)</f>
        <v>0</v>
      </c>
      <c r="F263" s="11" cm="1">
        <f t="array" ref="F263">INDEX($A$71:$A$75,MATCH(E263,$B$71:$B$75,1))+(E263-INDEX($B$71:$B$75,MATCH(E263,$B$71:$B$75,1)))*(INDEX($A$71:$A$75,MATCH(E263,$B$71:$B$75,1)+IF(E263&gt;MAX($B$71:$B$75),0,1))-INDEX($A$71:$A$75,MATCH(E263,$B$71:$B$75,1)+IF(E263&gt;MAX($B$71:$B$75),1,0)))/(INDEX($B$71:$B$75,MATCH(E263,$B$71:$B$75,1)+IF(E263&gt;MAX($B$71:$B$75),0,1))-INDEX($B$71:$B$75,MATCH(E263,$B$71:$B$75,1)+IF(E263&gt;MAX($B$71:$B$75),-1,0)))</f>
        <v>0</v>
      </c>
      <c r="G263" s="59">
        <f t="shared" si="818"/>
        <v>0</v>
      </c>
      <c r="H263" s="59">
        <f t="shared" si="819"/>
        <v>0</v>
      </c>
      <c r="I263" s="59">
        <f t="shared" si="820"/>
        <v>0</v>
      </c>
      <c r="J263" s="20">
        <f t="shared" si="821"/>
        <v>0</v>
      </c>
      <c r="K263" s="20">
        <f>IF(OR($H$79&lt;=0,F263-$H$79&lt;=0),0,2/3*(0.602+0.0832*(F263-$H$79)/$H$79)*$I$79*SQRT(2*9.81)*(F263-$H$79+0.0012)^(3/2))*1000</f>
        <v>0</v>
      </c>
      <c r="L263" s="20">
        <f>IF((G263+H263+I263+K263)*($A264-$A263)*0.06&gt;E263,E263/($A264-$A263)/0.06,G263+H263+I263+K263)</f>
        <v>0</v>
      </c>
      <c r="M263" s="20">
        <f>IF(COUNT($A$126:$A263)&lt;MATCH($E$84,L$126:L$585,0),"",ROUND(L263,2))</f>
        <v>0</v>
      </c>
      <c r="N263" s="20">
        <f>IF($A263=0,0,$D263+N262-IF($A262=0,0,R262*($A263-$A262)*0.06))</f>
        <v>11.543948261321043</v>
      </c>
      <c r="O263" s="11" cm="1">
        <f t="array" ref="O263">INDEX($A$71:$A$75,MATCH(N263,$B$71:$B$75,1))+(N263-INDEX($B$71:$B$75,MATCH(N263,$B$71:$B$75,1)))*(INDEX($A$71:$A$75,MATCH(N263,$B$71:$B$75,1)+1)-INDEX($A$71:$A$75,MATCH(N263,$B$71:$B$75,1)))/(INDEX($B$71:$B$75,MATCH(N263,$B$71:$B$75,1)+1)-INDEX($B$71:$B$75,MATCH(N263,$B$71:$B$75,1)))</f>
        <v>0.11543948261321044</v>
      </c>
      <c r="P263" s="20" cm="1">
        <f t="array" ref="P263">INDEX(Curva_vortex[Caudal (L/s)],MATCH(O263,Curva_vortex[Altura lamina de agua H (m)],1))+(O263-INDEX(Curva_vortex[Altura lamina de agua H (m)],MATCH(O263,Curva_vortex[Altura lamina de agua H (m)],1)))*(INDEX(Curva_vortex[Caudal (L/s)],MATCH(O263,Curva_vortex[Altura lamina de agua H (m)],1)+IF(O263&gt;MAX(Curva_vortex[Altura lamina de agua H (m)]),0,1))-INDEX(Curva_vortex[Caudal (L/s)],MATCH(O263,Curva_vortex[Altura lamina de agua H (m)],1)+IF(O263&gt;MAX(Curva_vortex[Altura lamina de agua H (m)]),-1,0)))/(INDEX(Curva_vortex[Altura lamina de agua H (m)],MATCH(O263,Curva_vortex[Altura lamina de agua H (m)],1)+IF(O263&gt;MAX(Curva_vortex[Altura lamina de agua H (m)]),0,1))-INDEX(Curva_vortex[Altura lamina de agua H (m)],MATCH(O263,Curva_vortex[Altura lamina de agua H (m)],1)+IF(O263&gt;MAX(Curva_vortex[Altura lamina de agua H (m)]),-1,0)))</f>
        <v>1.1543948261321044</v>
      </c>
      <c r="Q263" s="20">
        <f t="shared" si="822"/>
        <v>0</v>
      </c>
      <c r="R263" s="20" cm="1">
        <f t="array" ref="R263">INDEX(Curva_vortex[Caudal (L/s)],MATCH(O263,Curva_vortex[Altura lamina de agua H (m)],1))+(O263-INDEX(Curva_vortex[Altura lamina de agua H (m)],MATCH(O263,Curva_vortex[Altura lamina de agua H (m)],1)))*(INDEX(Curva_vortex[Caudal (L/s)],MATCH(O263,Curva_vortex[Altura lamina de agua H (m)],1)+IF(O263&gt;MAX(Curva_vortex[Altura lamina de agua H (m)]),0,1))-INDEX(Curva_vortex[Caudal (L/s)],MATCH(O263,Curva_vortex[Altura lamina de agua H (m)],1)+IF(O263&gt;MAX(Curva_vortex[Altura lamina de agua H (m)]),-1,0)))/(INDEX(Curva_vortex[Altura lamina de agua H (m)],MATCH(O263,Curva_vortex[Altura lamina de agua H (m)],1)+IF(O263&gt;MAX(Curva_vortex[Altura lamina de agua H (m)]),0,1))-INDEX(Curva_vortex[Altura lamina de agua H (m)],MATCH(O263,Curva_vortex[Altura lamina de agua H (m)],1)+IF(O263&gt;MAX(Curva_vortex[Altura lamina de agua H (m)]),-1,0)))+Q263</f>
        <v>1.1543948261321044</v>
      </c>
      <c r="S263" s="20">
        <f>IF(COUNT($A$126:$A263)&lt;MATCH($E$117,R$126:R$585,0),"",ROUND(R263,2))</f>
        <v>1.1499999999999999</v>
      </c>
    </row>
    <row r="264" spans="1:19" x14ac:dyDescent="0.3">
      <c r="A264" s="67">
        <f>A263+Escenario1!$D$15</f>
        <v>690</v>
      </c>
      <c r="B264" s="20">
        <f>IF(HX141&lt;0,0,Escenario1!HX141)</f>
        <v>0</v>
      </c>
      <c r="C264" s="20">
        <f t="shared" si="823"/>
        <v>0</v>
      </c>
      <c r="D264" s="20">
        <f t="shared" si="817"/>
        <v>0</v>
      </c>
      <c r="E264" s="20">
        <f>ROUND(IF($A264=0,0,$D264+E263-IF($A263=0,0,L263*($A264-$A263)*0.06)),4)</f>
        <v>0</v>
      </c>
      <c r="F264" s="11" cm="1">
        <f t="array" ref="F264">INDEX($A$71:$A$75,MATCH(E264,$B$71:$B$75,1))+(E264-INDEX($B$71:$B$75,MATCH(E264,$B$71:$B$75,1)))*(INDEX($A$71:$A$75,MATCH(E264,$B$71:$B$75,1)+IF(E264&gt;MAX($B$71:$B$75),0,1))-INDEX($A$71:$A$75,MATCH(E264,$B$71:$B$75,1)+IF(E264&gt;MAX($B$71:$B$75),1,0)))/(INDEX($B$71:$B$75,MATCH(E264,$B$71:$B$75,1)+IF(E264&gt;MAX($B$71:$B$75),0,1))-INDEX($B$71:$B$75,MATCH(E264,$B$71:$B$75,1)+IF(E264&gt;MAX($B$71:$B$75),-1,0)))</f>
        <v>0</v>
      </c>
      <c r="G264" s="59">
        <f t="shared" si="818"/>
        <v>0</v>
      </c>
      <c r="H264" s="59">
        <f t="shared" si="819"/>
        <v>0</v>
      </c>
      <c r="I264" s="59">
        <f t="shared" si="820"/>
        <v>0</v>
      </c>
      <c r="J264" s="20">
        <f t="shared" si="821"/>
        <v>0</v>
      </c>
      <c r="K264" s="20">
        <f>IF(OR($H$79&lt;=0,F264-$H$79&lt;=0),0,2/3*(0.602+0.0832*(F264-$H$79)/$H$79)*$I$79*SQRT(2*9.81)*(F264-$H$79+0.0012)^(3/2))*1000</f>
        <v>0</v>
      </c>
      <c r="L264" s="20">
        <f>IF((G264+H264+I264+K264)*($A265-$A264)*0.06&gt;E264,E264/($A265-$A264)/0.06,G264+H264+I264+K264)</f>
        <v>0</v>
      </c>
      <c r="M264" s="20">
        <f>IF(COUNT($A$126:$A264)&lt;MATCH($E$84,L$126:L$585,0),"",ROUND(L264,2))</f>
        <v>0</v>
      </c>
      <c r="N264" s="20">
        <f>IF($A264=0,0,$D264+N263-IF($A263=0,0,R263*($A264-$A263)*0.06))</f>
        <v>11.197629813481411</v>
      </c>
      <c r="O264" s="11" cm="1">
        <f t="array" ref="O264">INDEX($A$71:$A$75,MATCH(N264,$B$71:$B$75,1))+(N264-INDEX($B$71:$B$75,MATCH(N264,$B$71:$B$75,1)))*(INDEX($A$71:$A$75,MATCH(N264,$B$71:$B$75,1)+1)-INDEX($A$71:$A$75,MATCH(N264,$B$71:$B$75,1)))/(INDEX($B$71:$B$75,MATCH(N264,$B$71:$B$75,1)+1)-INDEX($B$71:$B$75,MATCH(N264,$B$71:$B$75,1)))</f>
        <v>0.11197629813481412</v>
      </c>
      <c r="P264" s="20" cm="1">
        <f t="array" ref="P264">INDEX(Curva_vortex[Caudal (L/s)],MATCH(O264,Curva_vortex[Altura lamina de agua H (m)],1))+(O264-INDEX(Curva_vortex[Altura lamina de agua H (m)],MATCH(O264,Curva_vortex[Altura lamina de agua H (m)],1)))*(INDEX(Curva_vortex[Caudal (L/s)],MATCH(O264,Curva_vortex[Altura lamina de agua H (m)],1)+IF(O264&gt;MAX(Curva_vortex[Altura lamina de agua H (m)]),0,1))-INDEX(Curva_vortex[Caudal (L/s)],MATCH(O264,Curva_vortex[Altura lamina de agua H (m)],1)+IF(O264&gt;MAX(Curva_vortex[Altura lamina de agua H (m)]),-1,0)))/(INDEX(Curva_vortex[Altura lamina de agua H (m)],MATCH(O264,Curva_vortex[Altura lamina de agua H (m)],1)+IF(O264&gt;MAX(Curva_vortex[Altura lamina de agua H (m)]),0,1))-INDEX(Curva_vortex[Altura lamina de agua H (m)],MATCH(O264,Curva_vortex[Altura lamina de agua H (m)],1)+IF(O264&gt;MAX(Curva_vortex[Altura lamina de agua H (m)]),-1,0)))</f>
        <v>1.1197629813481411</v>
      </c>
      <c r="Q264" s="20">
        <f t="shared" si="822"/>
        <v>0</v>
      </c>
      <c r="R264" s="20" cm="1">
        <f t="array" ref="R264">INDEX(Curva_vortex[Caudal (L/s)],MATCH(O264,Curva_vortex[Altura lamina de agua H (m)],1))+(O264-INDEX(Curva_vortex[Altura lamina de agua H (m)],MATCH(O264,Curva_vortex[Altura lamina de agua H (m)],1)))*(INDEX(Curva_vortex[Caudal (L/s)],MATCH(O264,Curva_vortex[Altura lamina de agua H (m)],1)+IF(O264&gt;MAX(Curva_vortex[Altura lamina de agua H (m)]),0,1))-INDEX(Curva_vortex[Caudal (L/s)],MATCH(O264,Curva_vortex[Altura lamina de agua H (m)],1)+IF(O264&gt;MAX(Curva_vortex[Altura lamina de agua H (m)]),-1,0)))/(INDEX(Curva_vortex[Altura lamina de agua H (m)],MATCH(O264,Curva_vortex[Altura lamina de agua H (m)],1)+IF(O264&gt;MAX(Curva_vortex[Altura lamina de agua H (m)]),0,1))-INDEX(Curva_vortex[Altura lamina de agua H (m)],MATCH(O264,Curva_vortex[Altura lamina de agua H (m)],1)+IF(O264&gt;MAX(Curva_vortex[Altura lamina de agua H (m)]),-1,0)))+Q264</f>
        <v>1.1197629813481411</v>
      </c>
      <c r="S264" s="20">
        <f>IF(COUNT($A$126:$A264)&lt;MATCH($E$117,R$126:R$585,0),"",ROUND(R264,2))</f>
        <v>1.1200000000000001</v>
      </c>
    </row>
    <row r="265" spans="1:19" x14ac:dyDescent="0.3">
      <c r="A265" s="67">
        <f>A264+Escenario1!$D$15</f>
        <v>695</v>
      </c>
      <c r="B265" s="20">
        <f>IF(HX142&lt;0,0,Escenario1!HX142)</f>
        <v>0</v>
      </c>
      <c r="C265" s="20">
        <f t="shared" si="823"/>
        <v>0</v>
      </c>
      <c r="D265" s="20">
        <f t="shared" si="817"/>
        <v>0</v>
      </c>
      <c r="E265" s="20">
        <f>ROUND(IF($A265=0,0,$D265+E264-IF($A264=0,0,L264*($A265-$A264)*0.06)),4)</f>
        <v>0</v>
      </c>
      <c r="F265" s="11" cm="1">
        <f t="array" ref="F265">INDEX($A$71:$A$75,MATCH(E265,$B$71:$B$75,1))+(E265-INDEX($B$71:$B$75,MATCH(E265,$B$71:$B$75,1)))*(INDEX($A$71:$A$75,MATCH(E265,$B$71:$B$75,1)+IF(E265&gt;MAX($B$71:$B$75),0,1))-INDEX($A$71:$A$75,MATCH(E265,$B$71:$B$75,1)+IF(E265&gt;MAX($B$71:$B$75),1,0)))/(INDEX($B$71:$B$75,MATCH(E265,$B$71:$B$75,1)+IF(E265&gt;MAX($B$71:$B$75),0,1))-INDEX($B$71:$B$75,MATCH(E265,$B$71:$B$75,1)+IF(E265&gt;MAX($B$71:$B$75),-1,0)))</f>
        <v>0</v>
      </c>
      <c r="G265" s="59">
        <f t="shared" si="818"/>
        <v>0</v>
      </c>
      <c r="H265" s="59">
        <f t="shared" si="819"/>
        <v>0</v>
      </c>
      <c r="I265" s="59">
        <f t="shared" si="820"/>
        <v>0</v>
      </c>
      <c r="J265" s="20">
        <f t="shared" si="821"/>
        <v>0</v>
      </c>
      <c r="K265" s="20">
        <f>IF(OR($H$79&lt;=0,F265-$H$79&lt;=0),0,2/3*(0.602+0.0832*(F265-$H$79)/$H$79)*$I$79*SQRT(2*9.81)*(F265-$H$79+0.0012)^(3/2))*1000</f>
        <v>0</v>
      </c>
      <c r="L265" s="20">
        <f>IF((G265+H265+I265+K265)*($A266-$A265)*0.06&gt;E265,E265/($A266-$A265)/0.06,G265+H265+I265+K265)</f>
        <v>0</v>
      </c>
      <c r="M265" s="20">
        <f>IF(COUNT($A$126:$A265)&lt;MATCH($E$84,L$126:L$585,0),"",ROUND(L265,2))</f>
        <v>0</v>
      </c>
      <c r="N265" s="20">
        <f>IF($A265=0,0,$D265+N264-IF($A264=0,0,R264*($A265-$A264)*0.06))</f>
        <v>10.861700919076968</v>
      </c>
      <c r="O265" s="11" cm="1">
        <f t="array" ref="O265">INDEX($A$71:$A$75,MATCH(N265,$B$71:$B$75,1))+(N265-INDEX($B$71:$B$75,MATCH(N265,$B$71:$B$75,1)))*(INDEX($A$71:$A$75,MATCH(N265,$B$71:$B$75,1)+1)-INDEX($A$71:$A$75,MATCH(N265,$B$71:$B$75,1)))/(INDEX($B$71:$B$75,MATCH(N265,$B$71:$B$75,1)+1)-INDEX($B$71:$B$75,MATCH(N265,$B$71:$B$75,1)))</f>
        <v>0.10861700919076968</v>
      </c>
      <c r="P265" s="20" cm="1">
        <f t="array" ref="P265">INDEX(Curva_vortex[Caudal (L/s)],MATCH(O265,Curva_vortex[Altura lamina de agua H (m)],1))+(O265-INDEX(Curva_vortex[Altura lamina de agua H (m)],MATCH(O265,Curva_vortex[Altura lamina de agua H (m)],1)))*(INDEX(Curva_vortex[Caudal (L/s)],MATCH(O265,Curva_vortex[Altura lamina de agua H (m)],1)+IF(O265&gt;MAX(Curva_vortex[Altura lamina de agua H (m)]),0,1))-INDEX(Curva_vortex[Caudal (L/s)],MATCH(O265,Curva_vortex[Altura lamina de agua H (m)],1)+IF(O265&gt;MAX(Curva_vortex[Altura lamina de agua H (m)]),-1,0)))/(INDEX(Curva_vortex[Altura lamina de agua H (m)],MATCH(O265,Curva_vortex[Altura lamina de agua H (m)],1)+IF(O265&gt;MAX(Curva_vortex[Altura lamina de agua H (m)]),0,1))-INDEX(Curva_vortex[Altura lamina de agua H (m)],MATCH(O265,Curva_vortex[Altura lamina de agua H (m)],1)+IF(O265&gt;MAX(Curva_vortex[Altura lamina de agua H (m)]),-1,0)))</f>
        <v>1.0861700919076966</v>
      </c>
      <c r="Q265" s="20">
        <f t="shared" si="822"/>
        <v>0</v>
      </c>
      <c r="R265" s="20" cm="1">
        <f t="array" ref="R265">INDEX(Curva_vortex[Caudal (L/s)],MATCH(O265,Curva_vortex[Altura lamina de agua H (m)],1))+(O265-INDEX(Curva_vortex[Altura lamina de agua H (m)],MATCH(O265,Curva_vortex[Altura lamina de agua H (m)],1)))*(INDEX(Curva_vortex[Caudal (L/s)],MATCH(O265,Curva_vortex[Altura lamina de agua H (m)],1)+IF(O265&gt;MAX(Curva_vortex[Altura lamina de agua H (m)]),0,1))-INDEX(Curva_vortex[Caudal (L/s)],MATCH(O265,Curva_vortex[Altura lamina de agua H (m)],1)+IF(O265&gt;MAX(Curva_vortex[Altura lamina de agua H (m)]),-1,0)))/(INDEX(Curva_vortex[Altura lamina de agua H (m)],MATCH(O265,Curva_vortex[Altura lamina de agua H (m)],1)+IF(O265&gt;MAX(Curva_vortex[Altura lamina de agua H (m)]),0,1))-INDEX(Curva_vortex[Altura lamina de agua H (m)],MATCH(O265,Curva_vortex[Altura lamina de agua H (m)],1)+IF(O265&gt;MAX(Curva_vortex[Altura lamina de agua H (m)]),-1,0)))+Q265</f>
        <v>1.0861700919076966</v>
      </c>
      <c r="S265" s="20">
        <f>IF(COUNT($A$126:$A265)&lt;MATCH($E$117,R$126:R$585,0),"",ROUND(R265,2))</f>
        <v>1.0900000000000001</v>
      </c>
    </row>
    <row r="266" spans="1:19" x14ac:dyDescent="0.3">
      <c r="A266" s="67">
        <f>A265+Escenario1!$D$15</f>
        <v>700</v>
      </c>
      <c r="B266" s="20">
        <f>IF(HX143&lt;0,0,Escenario1!HX143)</f>
        <v>0</v>
      </c>
      <c r="C266" s="20">
        <f t="shared" si="823"/>
        <v>0</v>
      </c>
      <c r="D266" s="20">
        <f t="shared" si="817"/>
        <v>0</v>
      </c>
      <c r="E266" s="20">
        <f>ROUND(IF($A266=0,0,$D266+E265-IF($A265=0,0,L265*($A266-$A265)*0.06)),4)</f>
        <v>0</v>
      </c>
      <c r="F266" s="11" cm="1">
        <f t="array" ref="F266">INDEX($A$71:$A$75,MATCH(E266,$B$71:$B$75,1))+(E266-INDEX($B$71:$B$75,MATCH(E266,$B$71:$B$75,1)))*(INDEX($A$71:$A$75,MATCH(E266,$B$71:$B$75,1)+IF(E266&gt;MAX($B$71:$B$75),0,1))-INDEX($A$71:$A$75,MATCH(E266,$B$71:$B$75,1)+IF(E266&gt;MAX($B$71:$B$75),1,0)))/(INDEX($B$71:$B$75,MATCH(E266,$B$71:$B$75,1)+IF(E266&gt;MAX($B$71:$B$75),0,1))-INDEX($B$71:$B$75,MATCH(E266,$B$71:$B$75,1)+IF(E266&gt;MAX($B$71:$B$75),-1,0)))</f>
        <v>0</v>
      </c>
      <c r="G266" s="59">
        <f t="shared" si="818"/>
        <v>0</v>
      </c>
      <c r="H266" s="59">
        <f t="shared" si="819"/>
        <v>0</v>
      </c>
      <c r="I266" s="59">
        <f t="shared" si="820"/>
        <v>0</v>
      </c>
      <c r="J266" s="20">
        <f t="shared" si="821"/>
        <v>0</v>
      </c>
      <c r="K266" s="20">
        <f>IF(OR($H$79&lt;=0,F266-$H$79&lt;=0),0,2/3*(0.602+0.0832*(F266-$H$79)/$H$79)*$I$79*SQRT(2*9.81)*(F266-$H$79+0.0012)^(3/2))*1000</f>
        <v>0</v>
      </c>
      <c r="L266" s="20">
        <f>IF((G266+H266+I266+K266)*($A267-$A266)*0.06&gt;E266,E266/($A267-$A266)/0.06,G266+H266+I266+K266)</f>
        <v>0</v>
      </c>
      <c r="M266" s="20">
        <f>IF(COUNT($A$126:$A266)&lt;MATCH($E$84,L$126:L$585,0),"",ROUND(L266,2))</f>
        <v>0</v>
      </c>
      <c r="N266" s="20">
        <f>IF($A266=0,0,$D266+N265-IF($A265=0,0,R265*($A266-$A265)*0.06))</f>
        <v>10.535849891504659</v>
      </c>
      <c r="O266" s="11" cm="1">
        <f t="array" ref="O266">INDEX($A$71:$A$75,MATCH(N266,$B$71:$B$75,1))+(N266-INDEX($B$71:$B$75,MATCH(N266,$B$71:$B$75,1)))*(INDEX($A$71:$A$75,MATCH(N266,$B$71:$B$75,1)+1)-INDEX($A$71:$A$75,MATCH(N266,$B$71:$B$75,1)))/(INDEX($B$71:$B$75,MATCH(N266,$B$71:$B$75,1)+1)-INDEX($B$71:$B$75,MATCH(N266,$B$71:$B$75,1)))</f>
        <v>0.10535849891504659</v>
      </c>
      <c r="P266" s="20" cm="1">
        <f t="array" ref="P266">INDEX(Curva_vortex[Caudal (L/s)],MATCH(O266,Curva_vortex[Altura lamina de agua H (m)],1))+(O266-INDEX(Curva_vortex[Altura lamina de agua H (m)],MATCH(O266,Curva_vortex[Altura lamina de agua H (m)],1)))*(INDEX(Curva_vortex[Caudal (L/s)],MATCH(O266,Curva_vortex[Altura lamina de agua H (m)],1)+IF(O266&gt;MAX(Curva_vortex[Altura lamina de agua H (m)]),0,1))-INDEX(Curva_vortex[Caudal (L/s)],MATCH(O266,Curva_vortex[Altura lamina de agua H (m)],1)+IF(O266&gt;MAX(Curva_vortex[Altura lamina de agua H (m)]),-1,0)))/(INDEX(Curva_vortex[Altura lamina de agua H (m)],MATCH(O266,Curva_vortex[Altura lamina de agua H (m)],1)+IF(O266&gt;MAX(Curva_vortex[Altura lamina de agua H (m)]),0,1))-INDEX(Curva_vortex[Altura lamina de agua H (m)],MATCH(O266,Curva_vortex[Altura lamina de agua H (m)],1)+IF(O266&gt;MAX(Curva_vortex[Altura lamina de agua H (m)]),-1,0)))</f>
        <v>1.0535849891504658</v>
      </c>
      <c r="Q266" s="20">
        <f t="shared" si="822"/>
        <v>0</v>
      </c>
      <c r="R266" s="20" cm="1">
        <f t="array" ref="R266">INDEX(Curva_vortex[Caudal (L/s)],MATCH(O266,Curva_vortex[Altura lamina de agua H (m)],1))+(O266-INDEX(Curva_vortex[Altura lamina de agua H (m)],MATCH(O266,Curva_vortex[Altura lamina de agua H (m)],1)))*(INDEX(Curva_vortex[Caudal (L/s)],MATCH(O266,Curva_vortex[Altura lamina de agua H (m)],1)+IF(O266&gt;MAX(Curva_vortex[Altura lamina de agua H (m)]),0,1))-INDEX(Curva_vortex[Caudal (L/s)],MATCH(O266,Curva_vortex[Altura lamina de agua H (m)],1)+IF(O266&gt;MAX(Curva_vortex[Altura lamina de agua H (m)]),-1,0)))/(INDEX(Curva_vortex[Altura lamina de agua H (m)],MATCH(O266,Curva_vortex[Altura lamina de agua H (m)],1)+IF(O266&gt;MAX(Curva_vortex[Altura lamina de agua H (m)]),0,1))-INDEX(Curva_vortex[Altura lamina de agua H (m)],MATCH(O266,Curva_vortex[Altura lamina de agua H (m)],1)+IF(O266&gt;MAX(Curva_vortex[Altura lamina de agua H (m)]),-1,0)))+Q266</f>
        <v>1.0535849891504658</v>
      </c>
      <c r="S266" s="20">
        <f>IF(COUNT($A$126:$A266)&lt;MATCH($E$117,R$126:R$585,0),"",ROUND(R266,2))</f>
        <v>1.05</v>
      </c>
    </row>
    <row r="267" spans="1:19" x14ac:dyDescent="0.3">
      <c r="A267" s="67">
        <f>A266+Escenario1!$D$15</f>
        <v>705</v>
      </c>
      <c r="B267" s="20">
        <f>IF(HX144&lt;0,0,Escenario1!HX144)</f>
        <v>0</v>
      </c>
      <c r="C267" s="20">
        <f t="shared" si="823"/>
        <v>0</v>
      </c>
      <c r="D267" s="20">
        <f t="shared" si="817"/>
        <v>0</v>
      </c>
      <c r="E267" s="20">
        <f>ROUND(IF($A267=0,0,$D267+E266-IF($A266=0,0,L266*($A267-$A266)*0.06)),4)</f>
        <v>0</v>
      </c>
      <c r="F267" s="11" cm="1">
        <f t="array" ref="F267">INDEX($A$71:$A$75,MATCH(E267,$B$71:$B$75,1))+(E267-INDEX($B$71:$B$75,MATCH(E267,$B$71:$B$75,1)))*(INDEX($A$71:$A$75,MATCH(E267,$B$71:$B$75,1)+IF(E267&gt;MAX($B$71:$B$75),0,1))-INDEX($A$71:$A$75,MATCH(E267,$B$71:$B$75,1)+IF(E267&gt;MAX($B$71:$B$75),1,0)))/(INDEX($B$71:$B$75,MATCH(E267,$B$71:$B$75,1)+IF(E267&gt;MAX($B$71:$B$75),0,1))-INDEX($B$71:$B$75,MATCH(E267,$B$71:$B$75,1)+IF(E267&gt;MAX($B$71:$B$75),-1,0)))</f>
        <v>0</v>
      </c>
      <c r="G267" s="59">
        <f t="shared" si="818"/>
        <v>0</v>
      </c>
      <c r="H267" s="59">
        <f t="shared" si="819"/>
        <v>0</v>
      </c>
      <c r="I267" s="59">
        <f t="shared" si="820"/>
        <v>0</v>
      </c>
      <c r="J267" s="20">
        <f t="shared" si="821"/>
        <v>0</v>
      </c>
      <c r="K267" s="20">
        <f>IF(OR($H$79&lt;=0,F267-$H$79&lt;=0),0,2/3*(0.602+0.0832*(F267-$H$79)/$H$79)*$I$79*SQRT(2*9.81)*(F267-$H$79+0.0012)^(3/2))*1000</f>
        <v>0</v>
      </c>
      <c r="L267" s="20">
        <f>IF((G267+H267+I267+K267)*($A268-$A267)*0.06&gt;E267,E267/($A268-$A267)/0.06,G267+H267+I267+K267)</f>
        <v>0</v>
      </c>
      <c r="M267" s="20">
        <f>IF(COUNT($A$126:$A267)&lt;MATCH($E$84,L$126:L$585,0),"",ROUND(L267,2))</f>
        <v>0</v>
      </c>
      <c r="N267" s="20">
        <f>IF($A267=0,0,$D267+N266-IF($A266=0,0,R266*($A267-$A266)*0.06))</f>
        <v>10.21977439475952</v>
      </c>
      <c r="O267" s="11" cm="1">
        <f t="array" ref="O267">INDEX($A$71:$A$75,MATCH(N267,$B$71:$B$75,1))+(N267-INDEX($B$71:$B$75,MATCH(N267,$B$71:$B$75,1)))*(INDEX($A$71:$A$75,MATCH(N267,$B$71:$B$75,1)+1)-INDEX($A$71:$A$75,MATCH(N267,$B$71:$B$75,1)))/(INDEX($B$71:$B$75,MATCH(N267,$B$71:$B$75,1)+1)-INDEX($B$71:$B$75,MATCH(N267,$B$71:$B$75,1)))</f>
        <v>0.1021977439475952</v>
      </c>
      <c r="P267" s="20" cm="1">
        <f t="array" ref="P267">INDEX(Curva_vortex[Caudal (L/s)],MATCH(O267,Curva_vortex[Altura lamina de agua H (m)],1))+(O267-INDEX(Curva_vortex[Altura lamina de agua H (m)],MATCH(O267,Curva_vortex[Altura lamina de agua H (m)],1)))*(INDEX(Curva_vortex[Caudal (L/s)],MATCH(O267,Curva_vortex[Altura lamina de agua H (m)],1)+IF(O267&gt;MAX(Curva_vortex[Altura lamina de agua H (m)]),0,1))-INDEX(Curva_vortex[Caudal (L/s)],MATCH(O267,Curva_vortex[Altura lamina de agua H (m)],1)+IF(O267&gt;MAX(Curva_vortex[Altura lamina de agua H (m)]),-1,0)))/(INDEX(Curva_vortex[Altura lamina de agua H (m)],MATCH(O267,Curva_vortex[Altura lamina de agua H (m)],1)+IF(O267&gt;MAX(Curva_vortex[Altura lamina de agua H (m)]),0,1))-INDEX(Curva_vortex[Altura lamina de agua H (m)],MATCH(O267,Curva_vortex[Altura lamina de agua H (m)],1)+IF(O267&gt;MAX(Curva_vortex[Altura lamina de agua H (m)]),-1,0)))</f>
        <v>1.021977439475952</v>
      </c>
      <c r="Q267" s="20">
        <f t="shared" si="822"/>
        <v>0</v>
      </c>
      <c r="R267" s="20" cm="1">
        <f t="array" ref="R267">INDEX(Curva_vortex[Caudal (L/s)],MATCH(O267,Curva_vortex[Altura lamina de agua H (m)],1))+(O267-INDEX(Curva_vortex[Altura lamina de agua H (m)],MATCH(O267,Curva_vortex[Altura lamina de agua H (m)],1)))*(INDEX(Curva_vortex[Caudal (L/s)],MATCH(O267,Curva_vortex[Altura lamina de agua H (m)],1)+IF(O267&gt;MAX(Curva_vortex[Altura lamina de agua H (m)]),0,1))-INDEX(Curva_vortex[Caudal (L/s)],MATCH(O267,Curva_vortex[Altura lamina de agua H (m)],1)+IF(O267&gt;MAX(Curva_vortex[Altura lamina de agua H (m)]),-1,0)))/(INDEX(Curva_vortex[Altura lamina de agua H (m)],MATCH(O267,Curva_vortex[Altura lamina de agua H (m)],1)+IF(O267&gt;MAX(Curva_vortex[Altura lamina de agua H (m)]),0,1))-INDEX(Curva_vortex[Altura lamina de agua H (m)],MATCH(O267,Curva_vortex[Altura lamina de agua H (m)],1)+IF(O267&gt;MAX(Curva_vortex[Altura lamina de agua H (m)]),-1,0)))+Q267</f>
        <v>1.021977439475952</v>
      </c>
      <c r="S267" s="20">
        <f>IF(COUNT($A$126:$A267)&lt;MATCH($E$117,R$126:R$585,0),"",ROUND(R267,2))</f>
        <v>1.02</v>
      </c>
    </row>
    <row r="268" spans="1:19" x14ac:dyDescent="0.3">
      <c r="A268" s="67">
        <f>A267+Escenario1!$D$15</f>
        <v>710</v>
      </c>
      <c r="B268" s="20">
        <f>IF(HX145&lt;0,0,Escenario1!HX145)</f>
        <v>0</v>
      </c>
      <c r="C268" s="20">
        <f t="shared" si="823"/>
        <v>0</v>
      </c>
      <c r="D268" s="20">
        <f t="shared" si="817"/>
        <v>0</v>
      </c>
      <c r="E268" s="20">
        <f>ROUND(IF($A268=0,0,$D268+E267-IF($A267=0,0,L267*($A268-$A267)*0.06)),4)</f>
        <v>0</v>
      </c>
      <c r="F268" s="11" cm="1">
        <f t="array" ref="F268">INDEX($A$71:$A$75,MATCH(E268,$B$71:$B$75,1))+(E268-INDEX($B$71:$B$75,MATCH(E268,$B$71:$B$75,1)))*(INDEX($A$71:$A$75,MATCH(E268,$B$71:$B$75,1)+IF(E268&gt;MAX($B$71:$B$75),0,1))-INDEX($A$71:$A$75,MATCH(E268,$B$71:$B$75,1)+IF(E268&gt;MAX($B$71:$B$75),1,0)))/(INDEX($B$71:$B$75,MATCH(E268,$B$71:$B$75,1)+IF(E268&gt;MAX($B$71:$B$75),0,1))-INDEX($B$71:$B$75,MATCH(E268,$B$71:$B$75,1)+IF(E268&gt;MAX($B$71:$B$75),-1,0)))</f>
        <v>0</v>
      </c>
      <c r="G268" s="59">
        <f t="shared" si="818"/>
        <v>0</v>
      </c>
      <c r="H268" s="59">
        <f t="shared" si="819"/>
        <v>0</v>
      </c>
      <c r="I268" s="59">
        <f t="shared" si="820"/>
        <v>0</v>
      </c>
      <c r="J268" s="20">
        <f t="shared" si="821"/>
        <v>0</v>
      </c>
      <c r="K268" s="20">
        <f>IF(OR($H$79&lt;=0,F268-$H$79&lt;=0),0,2/3*(0.602+0.0832*(F268-$H$79)/$H$79)*$I$79*SQRT(2*9.81)*(F268-$H$79+0.0012)^(3/2))*1000</f>
        <v>0</v>
      </c>
      <c r="L268" s="20">
        <f>IF((G268+H268+I268+K268)*($A269-$A268)*0.06&gt;E268,E268/($A269-$A268)/0.06,G268+H268+I268+K268)</f>
        <v>0</v>
      </c>
      <c r="M268" s="20">
        <f>IF(COUNT($A$126:$A268)&lt;MATCH($E$84,L$126:L$585,0),"",ROUND(L268,2))</f>
        <v>0</v>
      </c>
      <c r="N268" s="20">
        <f>IF($A268=0,0,$D268+N267-IF($A267=0,0,R267*($A268-$A267)*0.06))</f>
        <v>9.9131811629167341</v>
      </c>
      <c r="O268" s="11" cm="1">
        <f t="array" ref="O268">INDEX($A$71:$A$75,MATCH(N268,$B$71:$B$75,1))+(N268-INDEX($B$71:$B$75,MATCH(N268,$B$71:$B$75,1)))*(INDEX($A$71:$A$75,MATCH(N268,$B$71:$B$75,1)+1)-INDEX($A$71:$A$75,MATCH(N268,$B$71:$B$75,1)))/(INDEX($B$71:$B$75,MATCH(N268,$B$71:$B$75,1)+1)-INDEX($B$71:$B$75,MATCH(N268,$B$71:$B$75,1)))</f>
        <v>9.9131811629167343E-2</v>
      </c>
      <c r="P268" s="20" cm="1">
        <f t="array" ref="P268">INDEX(Curva_vortex[Caudal (L/s)],MATCH(O268,Curva_vortex[Altura lamina de agua H (m)],1))+(O268-INDEX(Curva_vortex[Altura lamina de agua H (m)],MATCH(O268,Curva_vortex[Altura lamina de agua H (m)],1)))*(INDEX(Curva_vortex[Caudal (L/s)],MATCH(O268,Curva_vortex[Altura lamina de agua H (m)],1)+IF(O268&gt;MAX(Curva_vortex[Altura lamina de agua H (m)]),0,1))-INDEX(Curva_vortex[Caudal (L/s)],MATCH(O268,Curva_vortex[Altura lamina de agua H (m)],1)+IF(O268&gt;MAX(Curva_vortex[Altura lamina de agua H (m)]),-1,0)))/(INDEX(Curva_vortex[Altura lamina de agua H (m)],MATCH(O268,Curva_vortex[Altura lamina de agua H (m)],1)+IF(O268&gt;MAX(Curva_vortex[Altura lamina de agua H (m)]),0,1))-INDEX(Curva_vortex[Altura lamina de agua H (m)],MATCH(O268,Curva_vortex[Altura lamina de agua H (m)],1)+IF(O268&gt;MAX(Curva_vortex[Altura lamina de agua H (m)]),-1,0)))</f>
        <v>0.99131811629167343</v>
      </c>
      <c r="Q268" s="20">
        <f t="shared" si="822"/>
        <v>0</v>
      </c>
      <c r="R268" s="20" cm="1">
        <f t="array" ref="R268">INDEX(Curva_vortex[Caudal (L/s)],MATCH(O268,Curva_vortex[Altura lamina de agua H (m)],1))+(O268-INDEX(Curva_vortex[Altura lamina de agua H (m)],MATCH(O268,Curva_vortex[Altura lamina de agua H (m)],1)))*(INDEX(Curva_vortex[Caudal (L/s)],MATCH(O268,Curva_vortex[Altura lamina de agua H (m)],1)+IF(O268&gt;MAX(Curva_vortex[Altura lamina de agua H (m)]),0,1))-INDEX(Curva_vortex[Caudal (L/s)],MATCH(O268,Curva_vortex[Altura lamina de agua H (m)],1)+IF(O268&gt;MAX(Curva_vortex[Altura lamina de agua H (m)]),-1,0)))/(INDEX(Curva_vortex[Altura lamina de agua H (m)],MATCH(O268,Curva_vortex[Altura lamina de agua H (m)],1)+IF(O268&gt;MAX(Curva_vortex[Altura lamina de agua H (m)]),0,1))-INDEX(Curva_vortex[Altura lamina de agua H (m)],MATCH(O268,Curva_vortex[Altura lamina de agua H (m)],1)+IF(O268&gt;MAX(Curva_vortex[Altura lamina de agua H (m)]),-1,0)))+Q268</f>
        <v>0.99131811629167343</v>
      </c>
      <c r="S268" s="20">
        <f>IF(COUNT($A$126:$A268)&lt;MATCH($E$117,R$126:R$585,0),"",ROUND(R268,2))</f>
        <v>0.99</v>
      </c>
    </row>
    <row r="269" spans="1:19" x14ac:dyDescent="0.3">
      <c r="A269" s="67">
        <f>A268+Escenario1!$D$15</f>
        <v>715</v>
      </c>
      <c r="B269" s="20">
        <f>IF(HX146&lt;0,0,Escenario1!HX146)</f>
        <v>0</v>
      </c>
      <c r="C269" s="20">
        <f t="shared" si="823"/>
        <v>0</v>
      </c>
      <c r="D269" s="20">
        <f t="shared" si="817"/>
        <v>0</v>
      </c>
      <c r="E269" s="20">
        <f>ROUND(IF($A269=0,0,$D269+E268-IF($A268=0,0,L268*($A269-$A268)*0.06)),4)</f>
        <v>0</v>
      </c>
      <c r="F269" s="11" cm="1">
        <f t="array" ref="F269">INDEX($A$71:$A$75,MATCH(E269,$B$71:$B$75,1))+(E269-INDEX($B$71:$B$75,MATCH(E269,$B$71:$B$75,1)))*(INDEX($A$71:$A$75,MATCH(E269,$B$71:$B$75,1)+IF(E269&gt;MAX($B$71:$B$75),0,1))-INDEX($A$71:$A$75,MATCH(E269,$B$71:$B$75,1)+IF(E269&gt;MAX($B$71:$B$75),1,0)))/(INDEX($B$71:$B$75,MATCH(E269,$B$71:$B$75,1)+IF(E269&gt;MAX($B$71:$B$75),0,1))-INDEX($B$71:$B$75,MATCH(E269,$B$71:$B$75,1)+IF(E269&gt;MAX($B$71:$B$75),-1,0)))</f>
        <v>0</v>
      </c>
      <c r="G269" s="59">
        <f t="shared" si="818"/>
        <v>0</v>
      </c>
      <c r="H269" s="59">
        <f t="shared" si="819"/>
        <v>0</v>
      </c>
      <c r="I269" s="59">
        <f t="shared" si="820"/>
        <v>0</v>
      </c>
      <c r="J269" s="20">
        <f t="shared" si="821"/>
        <v>0</v>
      </c>
      <c r="K269" s="20">
        <f>IF(OR($H$79&lt;=0,F269-$H$79&lt;=0),0,2/3*(0.602+0.0832*(F269-$H$79)/$H$79)*$I$79*SQRT(2*9.81)*(F269-$H$79+0.0012)^(3/2))*1000</f>
        <v>0</v>
      </c>
      <c r="L269" s="20">
        <f>IF((G269+H269+I269+K269)*($A270-$A269)*0.06&gt;E269,E269/($A270-$A269)/0.06,G269+H269+I269+K269)</f>
        <v>0</v>
      </c>
      <c r="M269" s="20">
        <f>IF(COUNT($A$126:$A269)&lt;MATCH($E$84,L$126:L$585,0),"",ROUND(L269,2))</f>
        <v>0</v>
      </c>
      <c r="N269" s="20">
        <f>IF($A269=0,0,$D269+N268-IF($A268=0,0,R268*($A269-$A268)*0.06))</f>
        <v>9.6157857280292323</v>
      </c>
      <c r="O269" s="11" cm="1">
        <f t="array" ref="O269">INDEX($A$71:$A$75,MATCH(N269,$B$71:$B$75,1))+(N269-INDEX($B$71:$B$75,MATCH(N269,$B$71:$B$75,1)))*(INDEX($A$71:$A$75,MATCH(N269,$B$71:$B$75,1)+1)-INDEX($A$71:$A$75,MATCH(N269,$B$71:$B$75,1)))/(INDEX($B$71:$B$75,MATCH(N269,$B$71:$B$75,1)+1)-INDEX($B$71:$B$75,MATCH(N269,$B$71:$B$75,1)))</f>
        <v>9.6157857280292316E-2</v>
      </c>
      <c r="P269" s="20" cm="1">
        <f t="array" ref="P269">INDEX(Curva_vortex[Caudal (L/s)],MATCH(O269,Curva_vortex[Altura lamina de agua H (m)],1))+(O269-INDEX(Curva_vortex[Altura lamina de agua H (m)],MATCH(O269,Curva_vortex[Altura lamina de agua H (m)],1)))*(INDEX(Curva_vortex[Caudal (L/s)],MATCH(O269,Curva_vortex[Altura lamina de agua H (m)],1)+IF(O269&gt;MAX(Curva_vortex[Altura lamina de agua H (m)]),0,1))-INDEX(Curva_vortex[Caudal (L/s)],MATCH(O269,Curva_vortex[Altura lamina de agua H (m)],1)+IF(O269&gt;MAX(Curva_vortex[Altura lamina de agua H (m)]),-1,0)))/(INDEX(Curva_vortex[Altura lamina de agua H (m)],MATCH(O269,Curva_vortex[Altura lamina de agua H (m)],1)+IF(O269&gt;MAX(Curva_vortex[Altura lamina de agua H (m)]),0,1))-INDEX(Curva_vortex[Altura lamina de agua H (m)],MATCH(O269,Curva_vortex[Altura lamina de agua H (m)],1)+IF(O269&gt;MAX(Curva_vortex[Altura lamina de agua H (m)]),-1,0)))</f>
        <v>0.96157857280292314</v>
      </c>
      <c r="Q269" s="20">
        <f t="shared" si="822"/>
        <v>0</v>
      </c>
      <c r="R269" s="20" cm="1">
        <f t="array" ref="R269">INDEX(Curva_vortex[Caudal (L/s)],MATCH(O269,Curva_vortex[Altura lamina de agua H (m)],1))+(O269-INDEX(Curva_vortex[Altura lamina de agua H (m)],MATCH(O269,Curva_vortex[Altura lamina de agua H (m)],1)))*(INDEX(Curva_vortex[Caudal (L/s)],MATCH(O269,Curva_vortex[Altura lamina de agua H (m)],1)+IF(O269&gt;MAX(Curva_vortex[Altura lamina de agua H (m)]),0,1))-INDEX(Curva_vortex[Caudal (L/s)],MATCH(O269,Curva_vortex[Altura lamina de agua H (m)],1)+IF(O269&gt;MAX(Curva_vortex[Altura lamina de agua H (m)]),-1,0)))/(INDEX(Curva_vortex[Altura lamina de agua H (m)],MATCH(O269,Curva_vortex[Altura lamina de agua H (m)],1)+IF(O269&gt;MAX(Curva_vortex[Altura lamina de agua H (m)]),0,1))-INDEX(Curva_vortex[Altura lamina de agua H (m)],MATCH(O269,Curva_vortex[Altura lamina de agua H (m)],1)+IF(O269&gt;MAX(Curva_vortex[Altura lamina de agua H (m)]),-1,0)))+Q269</f>
        <v>0.96157857280292314</v>
      </c>
      <c r="S269" s="20">
        <f>IF(COUNT($A$126:$A269)&lt;MATCH($E$117,R$126:R$585,0),"",ROUND(R269,2))</f>
        <v>0.96</v>
      </c>
    </row>
    <row r="270" spans="1:19" x14ac:dyDescent="0.3">
      <c r="A270" s="67">
        <f>A269+Escenario1!$D$15</f>
        <v>720</v>
      </c>
      <c r="B270" s="20">
        <f>IF(HX147&lt;0,0,Escenario1!HX147)</f>
        <v>0</v>
      </c>
      <c r="C270" s="20">
        <f t="shared" si="823"/>
        <v>0</v>
      </c>
      <c r="D270" s="20">
        <f t="shared" si="817"/>
        <v>0</v>
      </c>
      <c r="E270" s="20">
        <f>ROUND(IF($A270=0,0,$D270+E269-IF($A269=0,0,L269*($A270-$A269)*0.06)),4)</f>
        <v>0</v>
      </c>
      <c r="F270" s="11" cm="1">
        <f t="array" ref="F270">INDEX($A$71:$A$75,MATCH(E270,$B$71:$B$75,1))+(E270-INDEX($B$71:$B$75,MATCH(E270,$B$71:$B$75,1)))*(INDEX($A$71:$A$75,MATCH(E270,$B$71:$B$75,1)+IF(E270&gt;MAX($B$71:$B$75),0,1))-INDEX($A$71:$A$75,MATCH(E270,$B$71:$B$75,1)+IF(E270&gt;MAX($B$71:$B$75),1,0)))/(INDEX($B$71:$B$75,MATCH(E270,$B$71:$B$75,1)+IF(E270&gt;MAX($B$71:$B$75),0,1))-INDEX($B$71:$B$75,MATCH(E270,$B$71:$B$75,1)+IF(E270&gt;MAX($B$71:$B$75),-1,0)))</f>
        <v>0</v>
      </c>
      <c r="G270" s="59">
        <f t="shared" si="818"/>
        <v>0</v>
      </c>
      <c r="H270" s="59">
        <f t="shared" si="819"/>
        <v>0</v>
      </c>
      <c r="I270" s="59">
        <f t="shared" si="820"/>
        <v>0</v>
      </c>
      <c r="J270" s="20">
        <f t="shared" si="821"/>
        <v>0</v>
      </c>
      <c r="K270" s="20">
        <f>IF(OR($H$79&lt;=0,F270-$H$79&lt;=0),0,2/3*(0.602+0.0832*(F270-$H$79)/$H$79)*$I$79*SQRT(2*9.81)*(F270-$H$79+0.0012)^(3/2))*1000</f>
        <v>0</v>
      </c>
      <c r="L270" s="20">
        <f>IF((G270+H270+I270+K270)*($A271-$A270)*0.06&gt;E270,E270/($A271-$A270)/0.06,G270+H270+I270+K270)</f>
        <v>0</v>
      </c>
      <c r="M270" s="20">
        <f>IF(COUNT($A$126:$A270)&lt;MATCH($E$84,L$126:L$585,0),"",ROUND(L270,2))</f>
        <v>0</v>
      </c>
      <c r="N270" s="20">
        <f>IF($A270=0,0,$D270+N269-IF($A269=0,0,R269*($A270-$A269)*0.06))</f>
        <v>9.3273121561883556</v>
      </c>
      <c r="O270" s="11" cm="1">
        <f t="array" ref="O270">INDEX($A$71:$A$75,MATCH(N270,$B$71:$B$75,1))+(N270-INDEX($B$71:$B$75,MATCH(N270,$B$71:$B$75,1)))*(INDEX($A$71:$A$75,MATCH(N270,$B$71:$B$75,1)+1)-INDEX($A$71:$A$75,MATCH(N270,$B$71:$B$75,1)))/(INDEX($B$71:$B$75,MATCH(N270,$B$71:$B$75,1)+1)-INDEX($B$71:$B$75,MATCH(N270,$B$71:$B$75,1)))</f>
        <v>9.3273121561883554E-2</v>
      </c>
      <c r="P270" s="20" cm="1">
        <f t="array" ref="P270">INDEX(Curva_vortex[Caudal (L/s)],MATCH(O270,Curva_vortex[Altura lamina de agua H (m)],1))+(O270-INDEX(Curva_vortex[Altura lamina de agua H (m)],MATCH(O270,Curva_vortex[Altura lamina de agua H (m)],1)))*(INDEX(Curva_vortex[Caudal (L/s)],MATCH(O270,Curva_vortex[Altura lamina de agua H (m)],1)+IF(O270&gt;MAX(Curva_vortex[Altura lamina de agua H (m)]),0,1))-INDEX(Curva_vortex[Caudal (L/s)],MATCH(O270,Curva_vortex[Altura lamina de agua H (m)],1)+IF(O270&gt;MAX(Curva_vortex[Altura lamina de agua H (m)]),-1,0)))/(INDEX(Curva_vortex[Altura lamina de agua H (m)],MATCH(O270,Curva_vortex[Altura lamina de agua H (m)],1)+IF(O270&gt;MAX(Curva_vortex[Altura lamina de agua H (m)]),0,1))-INDEX(Curva_vortex[Altura lamina de agua H (m)],MATCH(O270,Curva_vortex[Altura lamina de agua H (m)],1)+IF(O270&gt;MAX(Curva_vortex[Altura lamina de agua H (m)]),-1,0)))</f>
        <v>0.93273121561883554</v>
      </c>
      <c r="Q270" s="20">
        <f t="shared" si="822"/>
        <v>0</v>
      </c>
      <c r="R270" s="20" cm="1">
        <f t="array" ref="R270">INDEX(Curva_vortex[Caudal (L/s)],MATCH(O270,Curva_vortex[Altura lamina de agua H (m)],1))+(O270-INDEX(Curva_vortex[Altura lamina de agua H (m)],MATCH(O270,Curva_vortex[Altura lamina de agua H (m)],1)))*(INDEX(Curva_vortex[Caudal (L/s)],MATCH(O270,Curva_vortex[Altura lamina de agua H (m)],1)+IF(O270&gt;MAX(Curva_vortex[Altura lamina de agua H (m)]),0,1))-INDEX(Curva_vortex[Caudal (L/s)],MATCH(O270,Curva_vortex[Altura lamina de agua H (m)],1)+IF(O270&gt;MAX(Curva_vortex[Altura lamina de agua H (m)]),-1,0)))/(INDEX(Curva_vortex[Altura lamina de agua H (m)],MATCH(O270,Curva_vortex[Altura lamina de agua H (m)],1)+IF(O270&gt;MAX(Curva_vortex[Altura lamina de agua H (m)]),0,1))-INDEX(Curva_vortex[Altura lamina de agua H (m)],MATCH(O270,Curva_vortex[Altura lamina de agua H (m)],1)+IF(O270&gt;MAX(Curva_vortex[Altura lamina de agua H (m)]),-1,0)))+Q270</f>
        <v>0.93273121561883554</v>
      </c>
      <c r="S270" s="20">
        <f>IF(COUNT($A$126:$A270)&lt;MATCH($E$117,R$126:R$585,0),"",ROUND(R270,2))</f>
        <v>0.93</v>
      </c>
    </row>
    <row r="271" spans="1:19" x14ac:dyDescent="0.3">
      <c r="A271" s="67">
        <f>A270+Escenario1!$D$15</f>
        <v>725</v>
      </c>
      <c r="B271" s="20">
        <f>IF(HX148&lt;0,0,Escenario1!HX148)</f>
        <v>0</v>
      </c>
      <c r="C271" s="20">
        <f t="shared" si="823"/>
        <v>0</v>
      </c>
      <c r="D271" s="20">
        <f t="shared" si="817"/>
        <v>0</v>
      </c>
      <c r="E271" s="20">
        <f>ROUND(IF($A271=0,0,$D271+E270-IF($A270=0,0,L270*($A271-$A270)*0.06)),4)</f>
        <v>0</v>
      </c>
      <c r="F271" s="11" cm="1">
        <f t="array" ref="F271">INDEX($A$71:$A$75,MATCH(E271,$B$71:$B$75,1))+(E271-INDEX($B$71:$B$75,MATCH(E271,$B$71:$B$75,1)))*(INDEX($A$71:$A$75,MATCH(E271,$B$71:$B$75,1)+IF(E271&gt;MAX($B$71:$B$75),0,1))-INDEX($A$71:$A$75,MATCH(E271,$B$71:$B$75,1)+IF(E271&gt;MAX($B$71:$B$75),1,0)))/(INDEX($B$71:$B$75,MATCH(E271,$B$71:$B$75,1)+IF(E271&gt;MAX($B$71:$B$75),0,1))-INDEX($B$71:$B$75,MATCH(E271,$B$71:$B$75,1)+IF(E271&gt;MAX($B$71:$B$75),-1,0)))</f>
        <v>0</v>
      </c>
      <c r="G271" s="59">
        <f t="shared" si="818"/>
        <v>0</v>
      </c>
      <c r="H271" s="59">
        <f t="shared" si="819"/>
        <v>0</v>
      </c>
      <c r="I271" s="59">
        <f t="shared" si="820"/>
        <v>0</v>
      </c>
      <c r="J271" s="20">
        <f t="shared" si="821"/>
        <v>0</v>
      </c>
      <c r="K271" s="20">
        <f>IF(OR($H$79&lt;=0,F271-$H$79&lt;=0),0,2/3*(0.602+0.0832*(F271-$H$79)/$H$79)*$I$79*SQRT(2*9.81)*(F271-$H$79+0.0012)^(3/2))*1000</f>
        <v>0</v>
      </c>
      <c r="L271" s="20">
        <f>IF((G271+H271+I271+K271)*($A272-$A271)*0.06&gt;E271,E271/($A272-$A271)/0.06,G271+H271+I271+K271)</f>
        <v>0</v>
      </c>
      <c r="M271" s="20">
        <f>IF(COUNT($A$126:$A271)&lt;MATCH($E$84,L$126:L$585,0),"",ROUND(L271,2))</f>
        <v>0</v>
      </c>
      <c r="N271" s="20">
        <f>IF($A271=0,0,$D271+N270-IF($A270=0,0,R270*($A271-$A270)*0.06))</f>
        <v>9.0474927915027052</v>
      </c>
      <c r="O271" s="11" cm="1">
        <f t="array" ref="O271">INDEX($A$71:$A$75,MATCH(N271,$B$71:$B$75,1))+(N271-INDEX($B$71:$B$75,MATCH(N271,$B$71:$B$75,1)))*(INDEX($A$71:$A$75,MATCH(N271,$B$71:$B$75,1)+1)-INDEX($A$71:$A$75,MATCH(N271,$B$71:$B$75,1)))/(INDEX($B$71:$B$75,MATCH(N271,$B$71:$B$75,1)+1)-INDEX($B$71:$B$75,MATCH(N271,$B$71:$B$75,1)))</f>
        <v>9.0474927915027051E-2</v>
      </c>
      <c r="P271" s="20" cm="1">
        <f t="array" ref="P271">INDEX(Curva_vortex[Caudal (L/s)],MATCH(O271,Curva_vortex[Altura lamina de agua H (m)],1))+(O271-INDEX(Curva_vortex[Altura lamina de agua H (m)],MATCH(O271,Curva_vortex[Altura lamina de agua H (m)],1)))*(INDEX(Curva_vortex[Caudal (L/s)],MATCH(O271,Curva_vortex[Altura lamina de agua H (m)],1)+IF(O271&gt;MAX(Curva_vortex[Altura lamina de agua H (m)]),0,1))-INDEX(Curva_vortex[Caudal (L/s)],MATCH(O271,Curva_vortex[Altura lamina de agua H (m)],1)+IF(O271&gt;MAX(Curva_vortex[Altura lamina de agua H (m)]),-1,0)))/(INDEX(Curva_vortex[Altura lamina de agua H (m)],MATCH(O271,Curva_vortex[Altura lamina de agua H (m)],1)+IF(O271&gt;MAX(Curva_vortex[Altura lamina de agua H (m)]),0,1))-INDEX(Curva_vortex[Altura lamina de agua H (m)],MATCH(O271,Curva_vortex[Altura lamina de agua H (m)],1)+IF(O271&gt;MAX(Curva_vortex[Altura lamina de agua H (m)]),-1,0)))</f>
        <v>0.90474927915027048</v>
      </c>
      <c r="Q271" s="20">
        <f t="shared" si="822"/>
        <v>0</v>
      </c>
      <c r="R271" s="20" cm="1">
        <f t="array" ref="R271">INDEX(Curva_vortex[Caudal (L/s)],MATCH(O271,Curva_vortex[Altura lamina de agua H (m)],1))+(O271-INDEX(Curva_vortex[Altura lamina de agua H (m)],MATCH(O271,Curva_vortex[Altura lamina de agua H (m)],1)))*(INDEX(Curva_vortex[Caudal (L/s)],MATCH(O271,Curva_vortex[Altura lamina de agua H (m)],1)+IF(O271&gt;MAX(Curva_vortex[Altura lamina de agua H (m)]),0,1))-INDEX(Curva_vortex[Caudal (L/s)],MATCH(O271,Curva_vortex[Altura lamina de agua H (m)],1)+IF(O271&gt;MAX(Curva_vortex[Altura lamina de agua H (m)]),-1,0)))/(INDEX(Curva_vortex[Altura lamina de agua H (m)],MATCH(O271,Curva_vortex[Altura lamina de agua H (m)],1)+IF(O271&gt;MAX(Curva_vortex[Altura lamina de agua H (m)]),0,1))-INDEX(Curva_vortex[Altura lamina de agua H (m)],MATCH(O271,Curva_vortex[Altura lamina de agua H (m)],1)+IF(O271&gt;MAX(Curva_vortex[Altura lamina de agua H (m)]),-1,0)))+Q271</f>
        <v>0.90474927915027048</v>
      </c>
      <c r="S271" s="20">
        <f>IF(COUNT($A$126:$A271)&lt;MATCH($E$117,R$126:R$585,0),"",ROUND(R271,2))</f>
        <v>0.9</v>
      </c>
    </row>
    <row r="272" spans="1:19" x14ac:dyDescent="0.3">
      <c r="A272" s="67">
        <f>A271+Escenario1!$D$15</f>
        <v>730</v>
      </c>
      <c r="B272" s="20">
        <f>IF(HX149&lt;0,0,Escenario1!HX149)</f>
        <v>0</v>
      </c>
      <c r="C272" s="20">
        <f t="shared" si="823"/>
        <v>0</v>
      </c>
      <c r="D272" s="20">
        <f t="shared" si="817"/>
        <v>0</v>
      </c>
      <c r="E272" s="20">
        <f>ROUND(IF($A272=0,0,$D272+E271-IF($A271=0,0,L271*($A272-$A271)*0.06)),4)</f>
        <v>0</v>
      </c>
      <c r="F272" s="11" cm="1">
        <f t="array" ref="F272">INDEX($A$71:$A$75,MATCH(E272,$B$71:$B$75,1))+(E272-INDEX($B$71:$B$75,MATCH(E272,$B$71:$B$75,1)))*(INDEX($A$71:$A$75,MATCH(E272,$B$71:$B$75,1)+IF(E272&gt;MAX($B$71:$B$75),0,1))-INDEX($A$71:$A$75,MATCH(E272,$B$71:$B$75,1)+IF(E272&gt;MAX($B$71:$B$75),1,0)))/(INDEX($B$71:$B$75,MATCH(E272,$B$71:$B$75,1)+IF(E272&gt;MAX($B$71:$B$75),0,1))-INDEX($B$71:$B$75,MATCH(E272,$B$71:$B$75,1)+IF(E272&gt;MAX($B$71:$B$75),-1,0)))</f>
        <v>0</v>
      </c>
      <c r="G272" s="59">
        <f t="shared" si="818"/>
        <v>0</v>
      </c>
      <c r="H272" s="59">
        <f t="shared" si="819"/>
        <v>0</v>
      </c>
      <c r="I272" s="59">
        <f t="shared" si="820"/>
        <v>0</v>
      </c>
      <c r="J272" s="20">
        <f t="shared" si="821"/>
        <v>0</v>
      </c>
      <c r="K272" s="20">
        <f>IF(OR($H$79&lt;=0,F272-$H$79&lt;=0),0,2/3*(0.602+0.0832*(F272-$H$79)/$H$79)*$I$79*SQRT(2*9.81)*(F272-$H$79+0.0012)^(3/2))*1000</f>
        <v>0</v>
      </c>
      <c r="L272" s="20">
        <f>IF((G272+H272+I272+K272)*($A273-$A272)*0.06&gt;E272,E272/($A273-$A272)/0.06,G272+H272+I272+K272)</f>
        <v>0</v>
      </c>
      <c r="M272" s="20">
        <f>IF(COUNT($A$126:$A272)&lt;MATCH($E$84,L$126:L$585,0),"",ROUND(L272,2))</f>
        <v>0</v>
      </c>
      <c r="N272" s="20">
        <f>IF($A272=0,0,$D272+N271-IF($A271=0,0,R271*($A272-$A271)*0.06))</f>
        <v>8.7760680077576243</v>
      </c>
      <c r="O272" s="11" cm="1">
        <f t="array" ref="O272">INDEX($A$71:$A$75,MATCH(N272,$B$71:$B$75,1))+(N272-INDEX($B$71:$B$75,MATCH(N272,$B$71:$B$75,1)))*(INDEX($A$71:$A$75,MATCH(N272,$B$71:$B$75,1)+1)-INDEX($A$71:$A$75,MATCH(N272,$B$71:$B$75,1)))/(INDEX($B$71:$B$75,MATCH(N272,$B$71:$B$75,1)+1)-INDEX($B$71:$B$75,MATCH(N272,$B$71:$B$75,1)))</f>
        <v>8.7760680077576245E-2</v>
      </c>
      <c r="P272" s="20" cm="1">
        <f t="array" ref="P272">INDEX(Curva_vortex[Caudal (L/s)],MATCH(O272,Curva_vortex[Altura lamina de agua H (m)],1))+(O272-INDEX(Curva_vortex[Altura lamina de agua H (m)],MATCH(O272,Curva_vortex[Altura lamina de agua H (m)],1)))*(INDEX(Curva_vortex[Caudal (L/s)],MATCH(O272,Curva_vortex[Altura lamina de agua H (m)],1)+IF(O272&gt;MAX(Curva_vortex[Altura lamina de agua H (m)]),0,1))-INDEX(Curva_vortex[Caudal (L/s)],MATCH(O272,Curva_vortex[Altura lamina de agua H (m)],1)+IF(O272&gt;MAX(Curva_vortex[Altura lamina de agua H (m)]),-1,0)))/(INDEX(Curva_vortex[Altura lamina de agua H (m)],MATCH(O272,Curva_vortex[Altura lamina de agua H (m)],1)+IF(O272&gt;MAX(Curva_vortex[Altura lamina de agua H (m)]),0,1))-INDEX(Curva_vortex[Altura lamina de agua H (m)],MATCH(O272,Curva_vortex[Altura lamina de agua H (m)],1)+IF(O272&gt;MAX(Curva_vortex[Altura lamina de agua H (m)]),-1,0)))</f>
        <v>0.87760680077576236</v>
      </c>
      <c r="Q272" s="20">
        <f t="shared" si="822"/>
        <v>0</v>
      </c>
      <c r="R272" s="20" cm="1">
        <f t="array" ref="R272">INDEX(Curva_vortex[Caudal (L/s)],MATCH(O272,Curva_vortex[Altura lamina de agua H (m)],1))+(O272-INDEX(Curva_vortex[Altura lamina de agua H (m)],MATCH(O272,Curva_vortex[Altura lamina de agua H (m)],1)))*(INDEX(Curva_vortex[Caudal (L/s)],MATCH(O272,Curva_vortex[Altura lamina de agua H (m)],1)+IF(O272&gt;MAX(Curva_vortex[Altura lamina de agua H (m)]),0,1))-INDEX(Curva_vortex[Caudal (L/s)],MATCH(O272,Curva_vortex[Altura lamina de agua H (m)],1)+IF(O272&gt;MAX(Curva_vortex[Altura lamina de agua H (m)]),-1,0)))/(INDEX(Curva_vortex[Altura lamina de agua H (m)],MATCH(O272,Curva_vortex[Altura lamina de agua H (m)],1)+IF(O272&gt;MAX(Curva_vortex[Altura lamina de agua H (m)]),0,1))-INDEX(Curva_vortex[Altura lamina de agua H (m)],MATCH(O272,Curva_vortex[Altura lamina de agua H (m)],1)+IF(O272&gt;MAX(Curva_vortex[Altura lamina de agua H (m)]),-1,0)))+Q272</f>
        <v>0.87760680077576236</v>
      </c>
      <c r="S272" s="20">
        <f>IF(COUNT($A$126:$A272)&lt;MATCH($E$117,R$126:R$585,0),"",ROUND(R272,2))</f>
        <v>0.88</v>
      </c>
    </row>
    <row r="273" spans="1:19" x14ac:dyDescent="0.3">
      <c r="A273" s="67">
        <f>A272+Escenario1!$D$15</f>
        <v>735</v>
      </c>
      <c r="B273" s="20">
        <f>IF(HX150&lt;0,0,Escenario1!HX150)</f>
        <v>0</v>
      </c>
      <c r="C273" s="20">
        <f t="shared" si="823"/>
        <v>0</v>
      </c>
      <c r="D273" s="20">
        <f t="shared" si="817"/>
        <v>0</v>
      </c>
      <c r="E273" s="20">
        <f>ROUND(IF($A273=0,0,$D273+E272-IF($A272=0,0,L272*($A273-$A272)*0.06)),4)</f>
        <v>0</v>
      </c>
      <c r="F273" s="11" cm="1">
        <f t="array" ref="F273">INDEX($A$71:$A$75,MATCH(E273,$B$71:$B$75,1))+(E273-INDEX($B$71:$B$75,MATCH(E273,$B$71:$B$75,1)))*(INDEX($A$71:$A$75,MATCH(E273,$B$71:$B$75,1)+IF(E273&gt;MAX($B$71:$B$75),0,1))-INDEX($A$71:$A$75,MATCH(E273,$B$71:$B$75,1)+IF(E273&gt;MAX($B$71:$B$75),1,0)))/(INDEX($B$71:$B$75,MATCH(E273,$B$71:$B$75,1)+IF(E273&gt;MAX($B$71:$B$75),0,1))-INDEX($B$71:$B$75,MATCH(E273,$B$71:$B$75,1)+IF(E273&gt;MAX($B$71:$B$75),-1,0)))</f>
        <v>0</v>
      </c>
      <c r="G273" s="59">
        <f t="shared" si="818"/>
        <v>0</v>
      </c>
      <c r="H273" s="59">
        <f t="shared" si="819"/>
        <v>0</v>
      </c>
      <c r="I273" s="59">
        <f t="shared" si="820"/>
        <v>0</v>
      </c>
      <c r="J273" s="20">
        <f t="shared" si="821"/>
        <v>0</v>
      </c>
      <c r="K273" s="20">
        <f>IF(OR($H$79&lt;=0,F273-$H$79&lt;=0),0,2/3*(0.602+0.0832*(F273-$H$79)/$H$79)*$I$79*SQRT(2*9.81)*(F273-$H$79+0.0012)^(3/2))*1000</f>
        <v>0</v>
      </c>
      <c r="L273" s="20">
        <f>IF((G273+H273+I273+K273)*($A274-$A273)*0.06&gt;E273,E273/($A274-$A273)/0.06,G273+H273+I273+K273)</f>
        <v>0</v>
      </c>
      <c r="M273" s="20">
        <f>IF(COUNT($A$126:$A273)&lt;MATCH($E$84,L$126:L$585,0),"",ROUND(L273,2))</f>
        <v>0</v>
      </c>
      <c r="N273" s="20">
        <f>IF($A273=0,0,$D273+N272-IF($A272=0,0,R272*($A273-$A272)*0.06))</f>
        <v>8.5127859675248949</v>
      </c>
      <c r="O273" s="11" cm="1">
        <f t="array" ref="O273">INDEX($A$71:$A$75,MATCH(N273,$B$71:$B$75,1))+(N273-INDEX($B$71:$B$75,MATCH(N273,$B$71:$B$75,1)))*(INDEX($A$71:$A$75,MATCH(N273,$B$71:$B$75,1)+1)-INDEX($A$71:$A$75,MATCH(N273,$B$71:$B$75,1)))/(INDEX($B$71:$B$75,MATCH(N273,$B$71:$B$75,1)+1)-INDEX($B$71:$B$75,MATCH(N273,$B$71:$B$75,1)))</f>
        <v>8.512785967524894E-2</v>
      </c>
      <c r="P273" s="20" cm="1">
        <f t="array" ref="P273">INDEX(Curva_vortex[Caudal (L/s)],MATCH(O273,Curva_vortex[Altura lamina de agua H (m)],1))+(O273-INDEX(Curva_vortex[Altura lamina de agua H (m)],MATCH(O273,Curva_vortex[Altura lamina de agua H (m)],1)))*(INDEX(Curva_vortex[Caudal (L/s)],MATCH(O273,Curva_vortex[Altura lamina de agua H (m)],1)+IF(O273&gt;MAX(Curva_vortex[Altura lamina de agua H (m)]),0,1))-INDEX(Curva_vortex[Caudal (L/s)],MATCH(O273,Curva_vortex[Altura lamina de agua H (m)],1)+IF(O273&gt;MAX(Curva_vortex[Altura lamina de agua H (m)]),-1,0)))/(INDEX(Curva_vortex[Altura lamina de agua H (m)],MATCH(O273,Curva_vortex[Altura lamina de agua H (m)],1)+IF(O273&gt;MAX(Curva_vortex[Altura lamina de agua H (m)]),0,1))-INDEX(Curva_vortex[Altura lamina de agua H (m)],MATCH(O273,Curva_vortex[Altura lamina de agua H (m)],1)+IF(O273&gt;MAX(Curva_vortex[Altura lamina de agua H (m)]),-1,0)))</f>
        <v>0.8512785967524894</v>
      </c>
      <c r="Q273" s="20">
        <f t="shared" si="822"/>
        <v>0</v>
      </c>
      <c r="R273" s="20" cm="1">
        <f t="array" ref="R273">INDEX(Curva_vortex[Caudal (L/s)],MATCH(O273,Curva_vortex[Altura lamina de agua H (m)],1))+(O273-INDEX(Curva_vortex[Altura lamina de agua H (m)],MATCH(O273,Curva_vortex[Altura lamina de agua H (m)],1)))*(INDEX(Curva_vortex[Caudal (L/s)],MATCH(O273,Curva_vortex[Altura lamina de agua H (m)],1)+IF(O273&gt;MAX(Curva_vortex[Altura lamina de agua H (m)]),0,1))-INDEX(Curva_vortex[Caudal (L/s)],MATCH(O273,Curva_vortex[Altura lamina de agua H (m)],1)+IF(O273&gt;MAX(Curva_vortex[Altura lamina de agua H (m)]),-1,0)))/(INDEX(Curva_vortex[Altura lamina de agua H (m)],MATCH(O273,Curva_vortex[Altura lamina de agua H (m)],1)+IF(O273&gt;MAX(Curva_vortex[Altura lamina de agua H (m)]),0,1))-INDEX(Curva_vortex[Altura lamina de agua H (m)],MATCH(O273,Curva_vortex[Altura lamina de agua H (m)],1)+IF(O273&gt;MAX(Curva_vortex[Altura lamina de agua H (m)]),-1,0)))+Q273</f>
        <v>0.8512785967524894</v>
      </c>
      <c r="S273" s="20">
        <f>IF(COUNT($A$126:$A273)&lt;MATCH($E$117,R$126:R$585,0),"",ROUND(R273,2))</f>
        <v>0.85</v>
      </c>
    </row>
    <row r="274" spans="1:19" x14ac:dyDescent="0.3">
      <c r="A274" s="67">
        <f>A273+Escenario1!$D$15</f>
        <v>740</v>
      </c>
      <c r="B274" s="20">
        <f>IF(HX151&lt;0,0,Escenario1!HX151)</f>
        <v>0</v>
      </c>
      <c r="C274" s="20">
        <f t="shared" si="823"/>
        <v>0</v>
      </c>
      <c r="D274" s="20">
        <f t="shared" si="817"/>
        <v>0</v>
      </c>
      <c r="E274" s="20">
        <f>ROUND(IF($A274=0,0,$D274+E273-IF($A273=0,0,L273*($A274-$A273)*0.06)),4)</f>
        <v>0</v>
      </c>
      <c r="F274" s="11" cm="1">
        <f t="array" ref="F274">INDEX($A$71:$A$75,MATCH(E274,$B$71:$B$75,1))+(E274-INDEX($B$71:$B$75,MATCH(E274,$B$71:$B$75,1)))*(INDEX($A$71:$A$75,MATCH(E274,$B$71:$B$75,1)+IF(E274&gt;MAX($B$71:$B$75),0,1))-INDEX($A$71:$A$75,MATCH(E274,$B$71:$B$75,1)+IF(E274&gt;MAX($B$71:$B$75),1,0)))/(INDEX($B$71:$B$75,MATCH(E274,$B$71:$B$75,1)+IF(E274&gt;MAX($B$71:$B$75),0,1))-INDEX($B$71:$B$75,MATCH(E274,$B$71:$B$75,1)+IF(E274&gt;MAX($B$71:$B$75),-1,0)))</f>
        <v>0</v>
      </c>
      <c r="G274" s="59">
        <f t="shared" si="818"/>
        <v>0</v>
      </c>
      <c r="H274" s="59">
        <f t="shared" si="819"/>
        <v>0</v>
      </c>
      <c r="I274" s="59">
        <f t="shared" si="820"/>
        <v>0</v>
      </c>
      <c r="J274" s="20">
        <f t="shared" si="821"/>
        <v>0</v>
      </c>
      <c r="K274" s="20">
        <f>IF(OR($H$79&lt;=0,F274-$H$79&lt;=0),0,2/3*(0.602+0.0832*(F274-$H$79)/$H$79)*$I$79*SQRT(2*9.81)*(F274-$H$79+0.0012)^(3/2))*1000</f>
        <v>0</v>
      </c>
      <c r="L274" s="20">
        <f>IF((G274+H274+I274+K274)*($A275-$A274)*0.06&gt;E274,E274/($A275-$A274)/0.06,G274+H274+I274+K274)</f>
        <v>0</v>
      </c>
      <c r="M274" s="20">
        <f>IF(COUNT($A$126:$A274)&lt;MATCH($E$84,L$126:L$585,0),"",ROUND(L274,2))</f>
        <v>0</v>
      </c>
      <c r="N274" s="20">
        <f>IF($A274=0,0,$D274+N273-IF($A273=0,0,R273*($A274-$A273)*0.06))</f>
        <v>8.2574023884991483</v>
      </c>
      <c r="O274" s="11" cm="1">
        <f t="array" ref="O274">INDEX($A$71:$A$75,MATCH(N274,$B$71:$B$75,1))+(N274-INDEX($B$71:$B$75,MATCH(N274,$B$71:$B$75,1)))*(INDEX($A$71:$A$75,MATCH(N274,$B$71:$B$75,1)+1)-INDEX($A$71:$A$75,MATCH(N274,$B$71:$B$75,1)))/(INDEX($B$71:$B$75,MATCH(N274,$B$71:$B$75,1)+1)-INDEX($B$71:$B$75,MATCH(N274,$B$71:$B$75,1)))</f>
        <v>8.2574023884991479E-2</v>
      </c>
      <c r="P274" s="20" cm="1">
        <f t="array" ref="P274">INDEX(Curva_vortex[Caudal (L/s)],MATCH(O274,Curva_vortex[Altura lamina de agua H (m)],1))+(O274-INDEX(Curva_vortex[Altura lamina de agua H (m)],MATCH(O274,Curva_vortex[Altura lamina de agua H (m)],1)))*(INDEX(Curva_vortex[Caudal (L/s)],MATCH(O274,Curva_vortex[Altura lamina de agua H (m)],1)+IF(O274&gt;MAX(Curva_vortex[Altura lamina de agua H (m)]),0,1))-INDEX(Curva_vortex[Caudal (L/s)],MATCH(O274,Curva_vortex[Altura lamina de agua H (m)],1)+IF(O274&gt;MAX(Curva_vortex[Altura lamina de agua H (m)]),-1,0)))/(INDEX(Curva_vortex[Altura lamina de agua H (m)],MATCH(O274,Curva_vortex[Altura lamina de agua H (m)],1)+IF(O274&gt;MAX(Curva_vortex[Altura lamina de agua H (m)]),0,1))-INDEX(Curva_vortex[Altura lamina de agua H (m)],MATCH(O274,Curva_vortex[Altura lamina de agua H (m)],1)+IF(O274&gt;MAX(Curva_vortex[Altura lamina de agua H (m)]),-1,0)))</f>
        <v>0.82574023884991476</v>
      </c>
      <c r="Q274" s="20">
        <f t="shared" si="822"/>
        <v>0</v>
      </c>
      <c r="R274" s="20" cm="1">
        <f t="array" ref="R274">INDEX(Curva_vortex[Caudal (L/s)],MATCH(O274,Curva_vortex[Altura lamina de agua H (m)],1))+(O274-INDEX(Curva_vortex[Altura lamina de agua H (m)],MATCH(O274,Curva_vortex[Altura lamina de agua H (m)],1)))*(INDEX(Curva_vortex[Caudal (L/s)],MATCH(O274,Curva_vortex[Altura lamina de agua H (m)],1)+IF(O274&gt;MAX(Curva_vortex[Altura lamina de agua H (m)]),0,1))-INDEX(Curva_vortex[Caudal (L/s)],MATCH(O274,Curva_vortex[Altura lamina de agua H (m)],1)+IF(O274&gt;MAX(Curva_vortex[Altura lamina de agua H (m)]),-1,0)))/(INDEX(Curva_vortex[Altura lamina de agua H (m)],MATCH(O274,Curva_vortex[Altura lamina de agua H (m)],1)+IF(O274&gt;MAX(Curva_vortex[Altura lamina de agua H (m)]),0,1))-INDEX(Curva_vortex[Altura lamina de agua H (m)],MATCH(O274,Curva_vortex[Altura lamina de agua H (m)],1)+IF(O274&gt;MAX(Curva_vortex[Altura lamina de agua H (m)]),-1,0)))+Q274</f>
        <v>0.82574023884991476</v>
      </c>
      <c r="S274" s="20">
        <f>IF(COUNT($A$126:$A274)&lt;MATCH($E$117,R$126:R$585,0),"",ROUND(R274,2))</f>
        <v>0.83</v>
      </c>
    </row>
    <row r="275" spans="1:19" x14ac:dyDescent="0.3">
      <c r="A275" s="67">
        <f>A274+Escenario1!$D$15</f>
        <v>745</v>
      </c>
      <c r="B275" s="20">
        <f>IF(HX152&lt;0,0,Escenario1!HX152)</f>
        <v>0</v>
      </c>
      <c r="C275" s="20">
        <f t="shared" si="823"/>
        <v>0</v>
      </c>
      <c r="D275" s="20">
        <f t="shared" si="817"/>
        <v>0</v>
      </c>
      <c r="E275" s="20">
        <f>ROUND(IF($A275=0,0,$D275+E274-IF($A274=0,0,L274*($A275-$A274)*0.06)),4)</f>
        <v>0</v>
      </c>
      <c r="F275" s="11" cm="1">
        <f t="array" ref="F275">INDEX($A$71:$A$75,MATCH(E275,$B$71:$B$75,1))+(E275-INDEX($B$71:$B$75,MATCH(E275,$B$71:$B$75,1)))*(INDEX($A$71:$A$75,MATCH(E275,$B$71:$B$75,1)+IF(E275&gt;MAX($B$71:$B$75),0,1))-INDEX($A$71:$A$75,MATCH(E275,$B$71:$B$75,1)+IF(E275&gt;MAX($B$71:$B$75),1,0)))/(INDEX($B$71:$B$75,MATCH(E275,$B$71:$B$75,1)+IF(E275&gt;MAX($B$71:$B$75),0,1))-INDEX($B$71:$B$75,MATCH(E275,$B$71:$B$75,1)+IF(E275&gt;MAX($B$71:$B$75),-1,0)))</f>
        <v>0</v>
      </c>
      <c r="G275" s="59">
        <f t="shared" si="818"/>
        <v>0</v>
      </c>
      <c r="H275" s="59">
        <f t="shared" si="819"/>
        <v>0</v>
      </c>
      <c r="I275" s="59">
        <f t="shared" si="820"/>
        <v>0</v>
      </c>
      <c r="J275" s="20">
        <f t="shared" si="821"/>
        <v>0</v>
      </c>
      <c r="K275" s="20">
        <f>IF(OR($H$79&lt;=0,F275-$H$79&lt;=0),0,2/3*(0.602+0.0832*(F275-$H$79)/$H$79)*$I$79*SQRT(2*9.81)*(F275-$H$79+0.0012)^(3/2))*1000</f>
        <v>0</v>
      </c>
      <c r="L275" s="20">
        <f>IF((G275+H275+I275+K275)*($A276-$A275)*0.06&gt;E275,E275/($A276-$A275)/0.06,G275+H275+I275+K275)</f>
        <v>0</v>
      </c>
      <c r="M275" s="20">
        <f>IF(COUNT($A$126:$A275)&lt;MATCH($E$84,L$126:L$585,0),"",ROUND(L275,2))</f>
        <v>0</v>
      </c>
      <c r="N275" s="20">
        <f>IF($A275=0,0,$D275+N274-IF($A274=0,0,R274*($A275-$A274)*0.06))</f>
        <v>8.0096803168441735</v>
      </c>
      <c r="O275" s="11" cm="1">
        <f t="array" ref="O275">INDEX($A$71:$A$75,MATCH(N275,$B$71:$B$75,1))+(N275-INDEX($B$71:$B$75,MATCH(N275,$B$71:$B$75,1)))*(INDEX($A$71:$A$75,MATCH(N275,$B$71:$B$75,1)+1)-INDEX($A$71:$A$75,MATCH(N275,$B$71:$B$75,1)))/(INDEX($B$71:$B$75,MATCH(N275,$B$71:$B$75,1)+1)-INDEX($B$71:$B$75,MATCH(N275,$B$71:$B$75,1)))</f>
        <v>8.0096803168441741E-2</v>
      </c>
      <c r="P275" s="20" cm="1">
        <f t="array" ref="P275">INDEX(Curva_vortex[Caudal (L/s)],MATCH(O275,Curva_vortex[Altura lamina de agua H (m)],1))+(O275-INDEX(Curva_vortex[Altura lamina de agua H (m)],MATCH(O275,Curva_vortex[Altura lamina de agua H (m)],1)))*(INDEX(Curva_vortex[Caudal (L/s)],MATCH(O275,Curva_vortex[Altura lamina de agua H (m)],1)+IF(O275&gt;MAX(Curva_vortex[Altura lamina de agua H (m)]),0,1))-INDEX(Curva_vortex[Caudal (L/s)],MATCH(O275,Curva_vortex[Altura lamina de agua H (m)],1)+IF(O275&gt;MAX(Curva_vortex[Altura lamina de agua H (m)]),-1,0)))/(INDEX(Curva_vortex[Altura lamina de agua H (m)],MATCH(O275,Curva_vortex[Altura lamina de agua H (m)],1)+IF(O275&gt;MAX(Curva_vortex[Altura lamina de agua H (m)]),0,1))-INDEX(Curva_vortex[Altura lamina de agua H (m)],MATCH(O275,Curva_vortex[Altura lamina de agua H (m)],1)+IF(O275&gt;MAX(Curva_vortex[Altura lamina de agua H (m)]),-1,0)))</f>
        <v>0.80096803168441733</v>
      </c>
      <c r="Q275" s="20">
        <f t="shared" si="822"/>
        <v>0</v>
      </c>
      <c r="R275" s="20" cm="1">
        <f t="array" ref="R275">INDEX(Curva_vortex[Caudal (L/s)],MATCH(O275,Curva_vortex[Altura lamina de agua H (m)],1))+(O275-INDEX(Curva_vortex[Altura lamina de agua H (m)],MATCH(O275,Curva_vortex[Altura lamina de agua H (m)],1)))*(INDEX(Curva_vortex[Caudal (L/s)],MATCH(O275,Curva_vortex[Altura lamina de agua H (m)],1)+IF(O275&gt;MAX(Curva_vortex[Altura lamina de agua H (m)]),0,1))-INDEX(Curva_vortex[Caudal (L/s)],MATCH(O275,Curva_vortex[Altura lamina de agua H (m)],1)+IF(O275&gt;MAX(Curva_vortex[Altura lamina de agua H (m)]),-1,0)))/(INDEX(Curva_vortex[Altura lamina de agua H (m)],MATCH(O275,Curva_vortex[Altura lamina de agua H (m)],1)+IF(O275&gt;MAX(Curva_vortex[Altura lamina de agua H (m)]),0,1))-INDEX(Curva_vortex[Altura lamina de agua H (m)],MATCH(O275,Curva_vortex[Altura lamina de agua H (m)],1)+IF(O275&gt;MAX(Curva_vortex[Altura lamina de agua H (m)]),-1,0)))+Q275</f>
        <v>0.80096803168441733</v>
      </c>
      <c r="S275" s="20">
        <f>IF(COUNT($A$126:$A275)&lt;MATCH($E$117,R$126:R$585,0),"",ROUND(R275,2))</f>
        <v>0.8</v>
      </c>
    </row>
    <row r="276" spans="1:19" x14ac:dyDescent="0.3">
      <c r="A276" s="67">
        <f>A275+Escenario1!$D$15</f>
        <v>750</v>
      </c>
      <c r="B276" s="20">
        <f>IF(HX153&lt;0,0,Escenario1!HX153)</f>
        <v>0</v>
      </c>
      <c r="C276" s="20">
        <f t="shared" si="823"/>
        <v>0</v>
      </c>
      <c r="D276" s="20">
        <f t="shared" si="817"/>
        <v>0</v>
      </c>
      <c r="E276" s="20">
        <f>ROUND(IF($A276=0,0,$D276+E275-IF($A275=0,0,L275*($A276-$A275)*0.06)),4)</f>
        <v>0</v>
      </c>
      <c r="F276" s="11" cm="1">
        <f t="array" ref="F276">INDEX($A$71:$A$75,MATCH(E276,$B$71:$B$75,1))+(E276-INDEX($B$71:$B$75,MATCH(E276,$B$71:$B$75,1)))*(INDEX($A$71:$A$75,MATCH(E276,$B$71:$B$75,1)+IF(E276&gt;MAX($B$71:$B$75),0,1))-INDEX($A$71:$A$75,MATCH(E276,$B$71:$B$75,1)+IF(E276&gt;MAX($B$71:$B$75),1,0)))/(INDEX($B$71:$B$75,MATCH(E276,$B$71:$B$75,1)+IF(E276&gt;MAX($B$71:$B$75),0,1))-INDEX($B$71:$B$75,MATCH(E276,$B$71:$B$75,1)+IF(E276&gt;MAX($B$71:$B$75),-1,0)))</f>
        <v>0</v>
      </c>
      <c r="G276" s="59">
        <f t="shared" si="818"/>
        <v>0</v>
      </c>
      <c r="H276" s="59">
        <f t="shared" si="819"/>
        <v>0</v>
      </c>
      <c r="I276" s="59">
        <f t="shared" si="820"/>
        <v>0</v>
      </c>
      <c r="J276" s="20">
        <f t="shared" si="821"/>
        <v>0</v>
      </c>
      <c r="K276" s="20">
        <f>IF(OR($H$79&lt;=0,F276-$H$79&lt;=0),0,2/3*(0.602+0.0832*(F276-$H$79)/$H$79)*$I$79*SQRT(2*9.81)*(F276-$H$79+0.0012)^(3/2))*1000</f>
        <v>0</v>
      </c>
      <c r="L276" s="20">
        <f>IF((G276+H276+I276+K276)*($A277-$A276)*0.06&gt;E276,E276/($A277-$A276)/0.06,G276+H276+I276+K276)</f>
        <v>0</v>
      </c>
      <c r="M276" s="20">
        <f>IF(COUNT($A$126:$A276)&lt;MATCH($E$84,L$126:L$585,0),"",ROUND(L276,2))</f>
        <v>0</v>
      </c>
      <c r="N276" s="20">
        <f>IF($A276=0,0,$D276+N275-IF($A275=0,0,R275*($A276-$A275)*0.06))</f>
        <v>7.7693899073388479</v>
      </c>
      <c r="O276" s="11" cm="1">
        <f t="array" ref="O276">INDEX($A$71:$A$75,MATCH(N276,$B$71:$B$75,1))+(N276-INDEX($B$71:$B$75,MATCH(N276,$B$71:$B$75,1)))*(INDEX($A$71:$A$75,MATCH(N276,$B$71:$B$75,1)+1)-INDEX($A$71:$A$75,MATCH(N276,$B$71:$B$75,1)))/(INDEX($B$71:$B$75,MATCH(N276,$B$71:$B$75,1)+1)-INDEX($B$71:$B$75,MATCH(N276,$B$71:$B$75,1)))</f>
        <v>7.7693899073388473E-2</v>
      </c>
      <c r="P276" s="20" cm="1">
        <f t="array" ref="P276">INDEX(Curva_vortex[Caudal (L/s)],MATCH(O276,Curva_vortex[Altura lamina de agua H (m)],1))+(O276-INDEX(Curva_vortex[Altura lamina de agua H (m)],MATCH(O276,Curva_vortex[Altura lamina de agua H (m)],1)))*(INDEX(Curva_vortex[Caudal (L/s)],MATCH(O276,Curva_vortex[Altura lamina de agua H (m)],1)+IF(O276&gt;MAX(Curva_vortex[Altura lamina de agua H (m)]),0,1))-INDEX(Curva_vortex[Caudal (L/s)],MATCH(O276,Curva_vortex[Altura lamina de agua H (m)],1)+IF(O276&gt;MAX(Curva_vortex[Altura lamina de agua H (m)]),-1,0)))/(INDEX(Curva_vortex[Altura lamina de agua H (m)],MATCH(O276,Curva_vortex[Altura lamina de agua H (m)],1)+IF(O276&gt;MAX(Curva_vortex[Altura lamina de agua H (m)]),0,1))-INDEX(Curva_vortex[Altura lamina de agua H (m)],MATCH(O276,Curva_vortex[Altura lamina de agua H (m)],1)+IF(O276&gt;MAX(Curva_vortex[Altura lamina de agua H (m)]),-1,0)))</f>
        <v>0.77693899073388473</v>
      </c>
      <c r="Q276" s="20">
        <f t="shared" si="822"/>
        <v>0</v>
      </c>
      <c r="R276" s="20" cm="1">
        <f t="array" ref="R276">INDEX(Curva_vortex[Caudal (L/s)],MATCH(O276,Curva_vortex[Altura lamina de agua H (m)],1))+(O276-INDEX(Curva_vortex[Altura lamina de agua H (m)],MATCH(O276,Curva_vortex[Altura lamina de agua H (m)],1)))*(INDEX(Curva_vortex[Caudal (L/s)],MATCH(O276,Curva_vortex[Altura lamina de agua H (m)],1)+IF(O276&gt;MAX(Curva_vortex[Altura lamina de agua H (m)]),0,1))-INDEX(Curva_vortex[Caudal (L/s)],MATCH(O276,Curva_vortex[Altura lamina de agua H (m)],1)+IF(O276&gt;MAX(Curva_vortex[Altura lamina de agua H (m)]),-1,0)))/(INDEX(Curva_vortex[Altura lamina de agua H (m)],MATCH(O276,Curva_vortex[Altura lamina de agua H (m)],1)+IF(O276&gt;MAX(Curva_vortex[Altura lamina de agua H (m)]),0,1))-INDEX(Curva_vortex[Altura lamina de agua H (m)],MATCH(O276,Curva_vortex[Altura lamina de agua H (m)],1)+IF(O276&gt;MAX(Curva_vortex[Altura lamina de agua H (m)]),-1,0)))+Q276</f>
        <v>0.77693899073388473</v>
      </c>
      <c r="S276" s="20">
        <f>IF(COUNT($A$126:$A276)&lt;MATCH($E$117,R$126:R$585,0),"",ROUND(R276,2))</f>
        <v>0.78</v>
      </c>
    </row>
    <row r="277" spans="1:19" x14ac:dyDescent="0.3">
      <c r="A277" s="67">
        <f>A276+Escenario1!$D$15</f>
        <v>755</v>
      </c>
      <c r="B277" s="20">
        <f>IF(HX154&lt;0,0,Escenario1!HX154)</f>
        <v>0</v>
      </c>
      <c r="C277" s="20">
        <f t="shared" si="823"/>
        <v>0</v>
      </c>
      <c r="D277" s="20">
        <f t="shared" si="817"/>
        <v>0</v>
      </c>
      <c r="E277" s="20">
        <f>ROUND(IF($A277=0,0,$D277+E276-IF($A276=0,0,L276*($A277-$A276)*0.06)),4)</f>
        <v>0</v>
      </c>
      <c r="F277" s="11" cm="1">
        <f t="array" ref="F277">INDEX($A$71:$A$75,MATCH(E277,$B$71:$B$75,1))+(E277-INDEX($B$71:$B$75,MATCH(E277,$B$71:$B$75,1)))*(INDEX($A$71:$A$75,MATCH(E277,$B$71:$B$75,1)+IF(E277&gt;MAX($B$71:$B$75),0,1))-INDEX($A$71:$A$75,MATCH(E277,$B$71:$B$75,1)+IF(E277&gt;MAX($B$71:$B$75),1,0)))/(INDEX($B$71:$B$75,MATCH(E277,$B$71:$B$75,1)+IF(E277&gt;MAX($B$71:$B$75),0,1))-INDEX($B$71:$B$75,MATCH(E277,$B$71:$B$75,1)+IF(E277&gt;MAX($B$71:$B$75),-1,0)))</f>
        <v>0</v>
      </c>
      <c r="G277" s="11">
        <f t="shared" si="818"/>
        <v>0</v>
      </c>
      <c r="H277" s="11">
        <f t="shared" si="819"/>
        <v>0</v>
      </c>
      <c r="I277" s="11">
        <f t="shared" si="820"/>
        <v>0</v>
      </c>
      <c r="J277" s="20">
        <f t="shared" si="821"/>
        <v>0</v>
      </c>
      <c r="K277" s="20">
        <f>IF(OR($H$79&lt;=0,F277-$H$79&lt;=0),0,2/3*(0.602+0.0832*(F277-$H$79)/$H$79)*$I$79*SQRT(2*9.81)*(F277-$H$79+0.0012)^(3/2))*1000</f>
        <v>0</v>
      </c>
      <c r="L277" s="20">
        <f>IF((G277+H277+I277+K277)*($A278-$A277)*0.06&gt;E277,E277/($A278-$A277)/0.06,G277+H277+I277+K277)</f>
        <v>0</v>
      </c>
      <c r="M277" s="20">
        <f>IF(COUNT($A$126:$A277)&lt;MATCH($E$84,L$126:L$585,0),"",ROUND(L277,2))</f>
        <v>0</v>
      </c>
      <c r="N277" s="20">
        <f>IF($A277=0,0,$D277+N276-IF($A276=0,0,R276*($A277-$A276)*0.06))</f>
        <v>7.5363082101186825</v>
      </c>
      <c r="O277" s="11" cm="1">
        <f t="array" ref="O277">INDEX($A$71:$A$75,MATCH(N277,$B$71:$B$75,1))+(N277-INDEX($B$71:$B$75,MATCH(N277,$B$71:$B$75,1)))*(INDEX($A$71:$A$75,MATCH(N277,$B$71:$B$75,1)+1)-INDEX($A$71:$A$75,MATCH(N277,$B$71:$B$75,1)))/(INDEX($B$71:$B$75,MATCH(N277,$B$71:$B$75,1)+1)-INDEX($B$71:$B$75,MATCH(N277,$B$71:$B$75,1)))</f>
        <v>7.5363082101186821E-2</v>
      </c>
      <c r="P277" s="20" cm="1">
        <f t="array" ref="P277">INDEX(Curva_vortex[Caudal (L/s)],MATCH(O277,Curva_vortex[Altura lamina de agua H (m)],1))+(O277-INDEX(Curva_vortex[Altura lamina de agua H (m)],MATCH(O277,Curva_vortex[Altura lamina de agua H (m)],1)))*(INDEX(Curva_vortex[Caudal (L/s)],MATCH(O277,Curva_vortex[Altura lamina de agua H (m)],1)+IF(O277&gt;MAX(Curva_vortex[Altura lamina de agua H (m)]),0,1))-INDEX(Curva_vortex[Caudal (L/s)],MATCH(O277,Curva_vortex[Altura lamina de agua H (m)],1)+IF(O277&gt;MAX(Curva_vortex[Altura lamina de agua H (m)]),-1,0)))/(INDEX(Curva_vortex[Altura lamina de agua H (m)],MATCH(O277,Curva_vortex[Altura lamina de agua H (m)],1)+IF(O277&gt;MAX(Curva_vortex[Altura lamina de agua H (m)]),0,1))-INDEX(Curva_vortex[Altura lamina de agua H (m)],MATCH(O277,Curva_vortex[Altura lamina de agua H (m)],1)+IF(O277&gt;MAX(Curva_vortex[Altura lamina de agua H (m)]),-1,0)))</f>
        <v>0.75363082101186818</v>
      </c>
      <c r="Q277" s="20">
        <f t="shared" si="822"/>
        <v>0</v>
      </c>
      <c r="R277" s="20" cm="1">
        <f t="array" ref="R277">INDEX(Curva_vortex[Caudal (L/s)],MATCH(O277,Curva_vortex[Altura lamina de agua H (m)],1))+(O277-INDEX(Curva_vortex[Altura lamina de agua H (m)],MATCH(O277,Curva_vortex[Altura lamina de agua H (m)],1)))*(INDEX(Curva_vortex[Caudal (L/s)],MATCH(O277,Curva_vortex[Altura lamina de agua H (m)],1)+IF(O277&gt;MAX(Curva_vortex[Altura lamina de agua H (m)]),0,1))-INDEX(Curva_vortex[Caudal (L/s)],MATCH(O277,Curva_vortex[Altura lamina de agua H (m)],1)+IF(O277&gt;MAX(Curva_vortex[Altura lamina de agua H (m)]),-1,0)))/(INDEX(Curva_vortex[Altura lamina de agua H (m)],MATCH(O277,Curva_vortex[Altura lamina de agua H (m)],1)+IF(O277&gt;MAX(Curva_vortex[Altura lamina de agua H (m)]),0,1))-INDEX(Curva_vortex[Altura lamina de agua H (m)],MATCH(O277,Curva_vortex[Altura lamina de agua H (m)],1)+IF(O277&gt;MAX(Curva_vortex[Altura lamina de agua H (m)]),-1,0)))+Q277</f>
        <v>0.75363082101186818</v>
      </c>
      <c r="S277" s="20">
        <f>IF(COUNT($A$126:$A277)&lt;MATCH($E$117,R$126:R$585,0),"",ROUND(R277,2))</f>
        <v>0.75</v>
      </c>
    </row>
    <row r="278" spans="1:19" x14ac:dyDescent="0.3">
      <c r="A278" s="67">
        <f>A277+Escenario1!$D$15</f>
        <v>760</v>
      </c>
      <c r="B278" s="20">
        <f>IF(HX155&lt;0,0,Escenario1!HX155)</f>
        <v>0</v>
      </c>
      <c r="C278" s="20">
        <f t="shared" si="823"/>
        <v>0</v>
      </c>
      <c r="D278" s="20">
        <f t="shared" si="817"/>
        <v>0</v>
      </c>
      <c r="E278" s="20">
        <f>ROUND(IF($A278=0,0,$D278+E277-IF($A277=0,0,L277*($A278-$A277)*0.06)),4)</f>
        <v>0</v>
      </c>
      <c r="F278" s="11" cm="1">
        <f t="array" ref="F278">INDEX($A$71:$A$75,MATCH(E278,$B$71:$B$75,1))+(E278-INDEX($B$71:$B$75,MATCH(E278,$B$71:$B$75,1)))*(INDEX($A$71:$A$75,MATCH(E278,$B$71:$B$75,1)+IF(E278&gt;MAX($B$71:$B$75),0,1))-INDEX($A$71:$A$75,MATCH(E278,$B$71:$B$75,1)+IF(E278&gt;MAX($B$71:$B$75),1,0)))/(INDEX($B$71:$B$75,MATCH(E278,$B$71:$B$75,1)+IF(E278&gt;MAX($B$71:$B$75),0,1))-INDEX($B$71:$B$75,MATCH(E278,$B$71:$B$75,1)+IF(E278&gt;MAX($B$71:$B$75),-1,0)))</f>
        <v>0</v>
      </c>
      <c r="G278" s="11">
        <f t="shared" si="818"/>
        <v>0</v>
      </c>
      <c r="H278" s="11">
        <f t="shared" si="819"/>
        <v>0</v>
      </c>
      <c r="I278" s="11">
        <f t="shared" si="820"/>
        <v>0</v>
      </c>
      <c r="J278" s="20">
        <f t="shared" si="821"/>
        <v>0</v>
      </c>
      <c r="K278" s="20">
        <f>IF(OR($H$79&lt;=0,F278-$H$79&lt;=0),0,2/3*(0.602+0.0832*(F278-$H$79)/$H$79)*$I$79*SQRT(2*9.81)*(F278-$H$79+0.0012)^(3/2))*1000</f>
        <v>0</v>
      </c>
      <c r="L278" s="20">
        <f>IF((G278+H278+I278+K278)*($A279-$A278)*0.06&gt;E278,E278/($A279-$A278)/0.06,G278+H278+I278+K278)</f>
        <v>0</v>
      </c>
      <c r="M278" s="20">
        <f>IF(COUNT($A$126:$A278)&lt;MATCH($E$84,L$126:L$585,0),"",ROUND(L278,2))</f>
        <v>0</v>
      </c>
      <c r="N278" s="20">
        <f>IF($A278=0,0,$D278+N277-IF($A277=0,0,R277*($A278-$A277)*0.06))</f>
        <v>7.3102189638151218</v>
      </c>
      <c r="O278" s="11" cm="1">
        <f t="array" ref="O278">INDEX($A$71:$A$75,MATCH(N278,$B$71:$B$75,1))+(N278-INDEX($B$71:$B$75,MATCH(N278,$B$71:$B$75,1)))*(INDEX($A$71:$A$75,MATCH(N278,$B$71:$B$75,1)+1)-INDEX($A$71:$A$75,MATCH(N278,$B$71:$B$75,1)))/(INDEX($B$71:$B$75,MATCH(N278,$B$71:$B$75,1)+1)-INDEX($B$71:$B$75,MATCH(N278,$B$71:$B$75,1)))</f>
        <v>7.310218963815121E-2</v>
      </c>
      <c r="P278" s="20" cm="1">
        <f t="array" ref="P278">INDEX(Curva_vortex[Caudal (L/s)],MATCH(O278,Curva_vortex[Altura lamina de agua H (m)],1))+(O278-INDEX(Curva_vortex[Altura lamina de agua H (m)],MATCH(O278,Curva_vortex[Altura lamina de agua H (m)],1)))*(INDEX(Curva_vortex[Caudal (L/s)],MATCH(O278,Curva_vortex[Altura lamina de agua H (m)],1)+IF(O278&gt;MAX(Curva_vortex[Altura lamina de agua H (m)]),0,1))-INDEX(Curva_vortex[Caudal (L/s)],MATCH(O278,Curva_vortex[Altura lamina de agua H (m)],1)+IF(O278&gt;MAX(Curva_vortex[Altura lamina de agua H (m)]),-1,0)))/(INDEX(Curva_vortex[Altura lamina de agua H (m)],MATCH(O278,Curva_vortex[Altura lamina de agua H (m)],1)+IF(O278&gt;MAX(Curva_vortex[Altura lamina de agua H (m)]),0,1))-INDEX(Curva_vortex[Altura lamina de agua H (m)],MATCH(O278,Curva_vortex[Altura lamina de agua H (m)],1)+IF(O278&gt;MAX(Curva_vortex[Altura lamina de agua H (m)]),-1,0)))</f>
        <v>0.73102189638151205</v>
      </c>
      <c r="Q278" s="20">
        <f t="shared" si="822"/>
        <v>0</v>
      </c>
      <c r="R278" s="20" cm="1">
        <f t="array" ref="R278">INDEX(Curva_vortex[Caudal (L/s)],MATCH(O278,Curva_vortex[Altura lamina de agua H (m)],1))+(O278-INDEX(Curva_vortex[Altura lamina de agua H (m)],MATCH(O278,Curva_vortex[Altura lamina de agua H (m)],1)))*(INDEX(Curva_vortex[Caudal (L/s)],MATCH(O278,Curva_vortex[Altura lamina de agua H (m)],1)+IF(O278&gt;MAX(Curva_vortex[Altura lamina de agua H (m)]),0,1))-INDEX(Curva_vortex[Caudal (L/s)],MATCH(O278,Curva_vortex[Altura lamina de agua H (m)],1)+IF(O278&gt;MAX(Curva_vortex[Altura lamina de agua H (m)]),-1,0)))/(INDEX(Curva_vortex[Altura lamina de agua H (m)],MATCH(O278,Curva_vortex[Altura lamina de agua H (m)],1)+IF(O278&gt;MAX(Curva_vortex[Altura lamina de agua H (m)]),0,1))-INDEX(Curva_vortex[Altura lamina de agua H (m)],MATCH(O278,Curva_vortex[Altura lamina de agua H (m)],1)+IF(O278&gt;MAX(Curva_vortex[Altura lamina de agua H (m)]),-1,0)))+Q278</f>
        <v>0.73102189638151205</v>
      </c>
      <c r="S278" s="20">
        <f>IF(COUNT($A$126:$A278)&lt;MATCH($E$117,R$126:R$585,0),"",ROUND(R278,2))</f>
        <v>0.73</v>
      </c>
    </row>
    <row r="279" spans="1:19" x14ac:dyDescent="0.3">
      <c r="A279" s="67">
        <f>A278+Escenario1!$D$15</f>
        <v>765</v>
      </c>
      <c r="B279" s="20">
        <f>IF(HX156&lt;0,0,Escenario1!HX156)</f>
        <v>0</v>
      </c>
      <c r="C279" s="20">
        <f t="shared" si="823"/>
        <v>0</v>
      </c>
      <c r="D279" s="20">
        <f t="shared" si="817"/>
        <v>0</v>
      </c>
      <c r="E279" s="20">
        <f>ROUND(IF($A279=0,0,$D279+E278-IF($A278=0,0,L278*($A279-$A278)*0.06)),4)</f>
        <v>0</v>
      </c>
      <c r="F279" s="11" cm="1">
        <f t="array" ref="F279">INDEX($A$71:$A$75,MATCH(E279,$B$71:$B$75,1))+(E279-INDEX($B$71:$B$75,MATCH(E279,$B$71:$B$75,1)))*(INDEX($A$71:$A$75,MATCH(E279,$B$71:$B$75,1)+IF(E279&gt;MAX($B$71:$B$75),0,1))-INDEX($A$71:$A$75,MATCH(E279,$B$71:$B$75,1)+IF(E279&gt;MAX($B$71:$B$75),1,0)))/(INDEX($B$71:$B$75,MATCH(E279,$B$71:$B$75,1)+IF(E279&gt;MAX($B$71:$B$75),0,1))-INDEX($B$71:$B$75,MATCH(E279,$B$71:$B$75,1)+IF(E279&gt;MAX($B$71:$B$75),-1,0)))</f>
        <v>0</v>
      </c>
      <c r="G279" s="11">
        <f t="shared" si="818"/>
        <v>0</v>
      </c>
      <c r="H279" s="11">
        <f t="shared" si="819"/>
        <v>0</v>
      </c>
      <c r="I279" s="11">
        <f t="shared" si="820"/>
        <v>0</v>
      </c>
      <c r="J279" s="20">
        <f t="shared" si="821"/>
        <v>0</v>
      </c>
      <c r="K279" s="20">
        <f>IF(OR($H$79&lt;=0,F279-$H$79&lt;=0),0,2/3*(0.602+0.0832*(F279-$H$79)/$H$79)*$I$79*SQRT(2*9.81)*(F279-$H$79+0.0012)^(3/2))*1000</f>
        <v>0</v>
      </c>
      <c r="L279" s="20">
        <f>IF((G279+H279+I279+K279)*($A280-$A279)*0.06&gt;E279,E279/($A280-$A279)/0.06,G279+H279+I279+K279)</f>
        <v>0</v>
      </c>
      <c r="M279" s="20">
        <f>IF(COUNT($A$126:$A279)&lt;MATCH($E$84,L$126:L$585,0),"",ROUND(L279,2))</f>
        <v>0</v>
      </c>
      <c r="N279" s="20">
        <f>IF($A279=0,0,$D279+N278-IF($A278=0,0,R278*($A279-$A278)*0.06))</f>
        <v>7.090912394900668</v>
      </c>
      <c r="O279" s="11" cm="1">
        <f t="array" ref="O279">INDEX($A$71:$A$75,MATCH(N279,$B$71:$B$75,1))+(N279-INDEX($B$71:$B$75,MATCH(N279,$B$71:$B$75,1)))*(INDEX($A$71:$A$75,MATCH(N279,$B$71:$B$75,1)+1)-INDEX($A$71:$A$75,MATCH(N279,$B$71:$B$75,1)))/(INDEX($B$71:$B$75,MATCH(N279,$B$71:$B$75,1)+1)-INDEX($B$71:$B$75,MATCH(N279,$B$71:$B$75,1)))</f>
        <v>7.0909123949006683E-2</v>
      </c>
      <c r="P279" s="20" cm="1">
        <f t="array" ref="P279">INDEX(Curva_vortex[Caudal (L/s)],MATCH(O279,Curva_vortex[Altura lamina de agua H (m)],1))+(O279-INDEX(Curva_vortex[Altura lamina de agua H (m)],MATCH(O279,Curva_vortex[Altura lamina de agua H (m)],1)))*(INDEX(Curva_vortex[Caudal (L/s)],MATCH(O279,Curva_vortex[Altura lamina de agua H (m)],1)+IF(O279&gt;MAX(Curva_vortex[Altura lamina de agua H (m)]),0,1))-INDEX(Curva_vortex[Caudal (L/s)],MATCH(O279,Curva_vortex[Altura lamina de agua H (m)],1)+IF(O279&gt;MAX(Curva_vortex[Altura lamina de agua H (m)]),-1,0)))/(INDEX(Curva_vortex[Altura lamina de agua H (m)],MATCH(O279,Curva_vortex[Altura lamina de agua H (m)],1)+IF(O279&gt;MAX(Curva_vortex[Altura lamina de agua H (m)]),0,1))-INDEX(Curva_vortex[Altura lamina de agua H (m)],MATCH(O279,Curva_vortex[Altura lamina de agua H (m)],1)+IF(O279&gt;MAX(Curva_vortex[Altura lamina de agua H (m)]),-1,0)))</f>
        <v>0.7090912394900668</v>
      </c>
      <c r="Q279" s="20">
        <f t="shared" si="822"/>
        <v>0</v>
      </c>
      <c r="R279" s="20" cm="1">
        <f t="array" ref="R279">INDEX(Curva_vortex[Caudal (L/s)],MATCH(O279,Curva_vortex[Altura lamina de agua H (m)],1))+(O279-INDEX(Curva_vortex[Altura lamina de agua H (m)],MATCH(O279,Curva_vortex[Altura lamina de agua H (m)],1)))*(INDEX(Curva_vortex[Caudal (L/s)],MATCH(O279,Curva_vortex[Altura lamina de agua H (m)],1)+IF(O279&gt;MAX(Curva_vortex[Altura lamina de agua H (m)]),0,1))-INDEX(Curva_vortex[Caudal (L/s)],MATCH(O279,Curva_vortex[Altura lamina de agua H (m)],1)+IF(O279&gt;MAX(Curva_vortex[Altura lamina de agua H (m)]),-1,0)))/(INDEX(Curva_vortex[Altura lamina de agua H (m)],MATCH(O279,Curva_vortex[Altura lamina de agua H (m)],1)+IF(O279&gt;MAX(Curva_vortex[Altura lamina de agua H (m)]),0,1))-INDEX(Curva_vortex[Altura lamina de agua H (m)],MATCH(O279,Curva_vortex[Altura lamina de agua H (m)],1)+IF(O279&gt;MAX(Curva_vortex[Altura lamina de agua H (m)]),-1,0)))+Q279</f>
        <v>0.7090912394900668</v>
      </c>
      <c r="S279" s="20">
        <f>IF(COUNT($A$126:$A279)&lt;MATCH($E$117,R$126:R$585,0),"",ROUND(R279,2))</f>
        <v>0.71</v>
      </c>
    </row>
    <row r="280" spans="1:19" x14ac:dyDescent="0.3">
      <c r="A280" s="67">
        <f>A279+Escenario1!$D$15</f>
        <v>770</v>
      </c>
      <c r="B280" s="20">
        <f>IF(HX157&lt;0,0,Escenario1!HX157)</f>
        <v>0</v>
      </c>
      <c r="C280" s="20">
        <f t="shared" si="823"/>
        <v>0</v>
      </c>
      <c r="D280" s="20">
        <f t="shared" si="817"/>
        <v>0</v>
      </c>
      <c r="E280" s="20">
        <f>ROUND(IF($A280=0,0,$D280+E279-IF($A279=0,0,L279*($A280-$A279)*0.06)),4)</f>
        <v>0</v>
      </c>
      <c r="F280" s="11" cm="1">
        <f t="array" ref="F280">INDEX($A$71:$A$75,MATCH(E280,$B$71:$B$75,1))+(E280-INDEX($B$71:$B$75,MATCH(E280,$B$71:$B$75,1)))*(INDEX($A$71:$A$75,MATCH(E280,$B$71:$B$75,1)+IF(E280&gt;MAX($B$71:$B$75),0,1))-INDEX($A$71:$A$75,MATCH(E280,$B$71:$B$75,1)+IF(E280&gt;MAX($B$71:$B$75),1,0)))/(INDEX($B$71:$B$75,MATCH(E280,$B$71:$B$75,1)+IF(E280&gt;MAX($B$71:$B$75),0,1))-INDEX($B$71:$B$75,MATCH(E280,$B$71:$B$75,1)+IF(E280&gt;MAX($B$71:$B$75),-1,0)))</f>
        <v>0</v>
      </c>
      <c r="G280" s="11">
        <f t="shared" si="818"/>
        <v>0</v>
      </c>
      <c r="H280" s="11">
        <f t="shared" si="819"/>
        <v>0</v>
      </c>
      <c r="I280" s="11">
        <f t="shared" si="820"/>
        <v>0</v>
      </c>
      <c r="J280" s="20">
        <f t="shared" si="821"/>
        <v>0</v>
      </c>
      <c r="K280" s="20">
        <f>IF(OR($H$79&lt;=0,F280-$H$79&lt;=0),0,2/3*(0.602+0.0832*(F280-$H$79)/$H$79)*$I$79*SQRT(2*9.81)*(F280-$H$79+0.0012)^(3/2))*1000</f>
        <v>0</v>
      </c>
      <c r="L280" s="20">
        <f>IF((G280+H280+I280+K280)*($A281-$A280)*0.06&gt;E280,E280/($A281-$A280)/0.06,G280+H280+I280+K280)</f>
        <v>0</v>
      </c>
      <c r="M280" s="20">
        <f>IF(COUNT($A$126:$A280)&lt;MATCH($E$84,L$126:L$585,0),"",ROUND(L280,2))</f>
        <v>0</v>
      </c>
      <c r="N280" s="20">
        <f>IF($A280=0,0,$D280+N279-IF($A279=0,0,R279*($A280-$A279)*0.06))</f>
        <v>6.8781850230536481</v>
      </c>
      <c r="O280" s="11" cm="1">
        <f t="array" ref="O280">INDEX($A$71:$A$75,MATCH(N280,$B$71:$B$75,1))+(N280-INDEX($B$71:$B$75,MATCH(N280,$B$71:$B$75,1)))*(INDEX($A$71:$A$75,MATCH(N280,$B$71:$B$75,1)+1)-INDEX($A$71:$A$75,MATCH(N280,$B$71:$B$75,1)))/(INDEX($B$71:$B$75,MATCH(N280,$B$71:$B$75,1)+1)-INDEX($B$71:$B$75,MATCH(N280,$B$71:$B$75,1)))</f>
        <v>6.8781850230536484E-2</v>
      </c>
      <c r="P280" s="20" cm="1">
        <f t="array" ref="P280">INDEX(Curva_vortex[Caudal (L/s)],MATCH(O280,Curva_vortex[Altura lamina de agua H (m)],1))+(O280-INDEX(Curva_vortex[Altura lamina de agua H (m)],MATCH(O280,Curva_vortex[Altura lamina de agua H (m)],1)))*(INDEX(Curva_vortex[Caudal (L/s)],MATCH(O280,Curva_vortex[Altura lamina de agua H (m)],1)+IF(O280&gt;MAX(Curva_vortex[Altura lamina de agua H (m)]),0,1))-INDEX(Curva_vortex[Caudal (L/s)],MATCH(O280,Curva_vortex[Altura lamina de agua H (m)],1)+IF(O280&gt;MAX(Curva_vortex[Altura lamina de agua H (m)]),-1,0)))/(INDEX(Curva_vortex[Altura lamina de agua H (m)],MATCH(O280,Curva_vortex[Altura lamina de agua H (m)],1)+IF(O280&gt;MAX(Curva_vortex[Altura lamina de agua H (m)]),0,1))-INDEX(Curva_vortex[Altura lamina de agua H (m)],MATCH(O280,Curva_vortex[Altura lamina de agua H (m)],1)+IF(O280&gt;MAX(Curva_vortex[Altura lamina de agua H (m)]),-1,0)))</f>
        <v>0.68781850230536479</v>
      </c>
      <c r="Q280" s="20">
        <f t="shared" si="822"/>
        <v>0</v>
      </c>
      <c r="R280" s="20" cm="1">
        <f t="array" ref="R280">INDEX(Curva_vortex[Caudal (L/s)],MATCH(O280,Curva_vortex[Altura lamina de agua H (m)],1))+(O280-INDEX(Curva_vortex[Altura lamina de agua H (m)],MATCH(O280,Curva_vortex[Altura lamina de agua H (m)],1)))*(INDEX(Curva_vortex[Caudal (L/s)],MATCH(O280,Curva_vortex[Altura lamina de agua H (m)],1)+IF(O280&gt;MAX(Curva_vortex[Altura lamina de agua H (m)]),0,1))-INDEX(Curva_vortex[Caudal (L/s)],MATCH(O280,Curva_vortex[Altura lamina de agua H (m)],1)+IF(O280&gt;MAX(Curva_vortex[Altura lamina de agua H (m)]),-1,0)))/(INDEX(Curva_vortex[Altura lamina de agua H (m)],MATCH(O280,Curva_vortex[Altura lamina de agua H (m)],1)+IF(O280&gt;MAX(Curva_vortex[Altura lamina de agua H (m)]),0,1))-INDEX(Curva_vortex[Altura lamina de agua H (m)],MATCH(O280,Curva_vortex[Altura lamina de agua H (m)],1)+IF(O280&gt;MAX(Curva_vortex[Altura lamina de agua H (m)]),-1,0)))+Q280</f>
        <v>0.68781850230536479</v>
      </c>
      <c r="S280" s="20">
        <f>IF(COUNT($A$126:$A280)&lt;MATCH($E$117,R$126:R$585,0),"",ROUND(R280,2))</f>
        <v>0.69</v>
      </c>
    </row>
    <row r="281" spans="1:19" x14ac:dyDescent="0.3">
      <c r="A281" s="67">
        <f>A280+Escenario1!$D$15</f>
        <v>775</v>
      </c>
      <c r="B281" s="20">
        <f>IF(HX158&lt;0,0,Escenario1!HX158)</f>
        <v>0</v>
      </c>
      <c r="C281" s="20">
        <f t="shared" si="823"/>
        <v>0</v>
      </c>
      <c r="D281" s="20">
        <f t="shared" si="817"/>
        <v>0</v>
      </c>
      <c r="E281" s="20">
        <f>ROUND(IF($A281=0,0,$D281+E280-IF($A280=0,0,L280*($A281-$A280)*0.06)),4)</f>
        <v>0</v>
      </c>
      <c r="F281" s="11" cm="1">
        <f t="array" ref="F281">INDEX($A$71:$A$75,MATCH(E281,$B$71:$B$75,1))+(E281-INDEX($B$71:$B$75,MATCH(E281,$B$71:$B$75,1)))*(INDEX($A$71:$A$75,MATCH(E281,$B$71:$B$75,1)+IF(E281&gt;MAX($B$71:$B$75),0,1))-INDEX($A$71:$A$75,MATCH(E281,$B$71:$B$75,1)+IF(E281&gt;MAX($B$71:$B$75),1,0)))/(INDEX($B$71:$B$75,MATCH(E281,$B$71:$B$75,1)+IF(E281&gt;MAX($B$71:$B$75),0,1))-INDEX($B$71:$B$75,MATCH(E281,$B$71:$B$75,1)+IF(E281&gt;MAX($B$71:$B$75),-1,0)))</f>
        <v>0</v>
      </c>
      <c r="G281" s="11">
        <f t="shared" si="818"/>
        <v>0</v>
      </c>
      <c r="H281" s="11">
        <f t="shared" si="819"/>
        <v>0</v>
      </c>
      <c r="I281" s="11">
        <f t="shared" si="820"/>
        <v>0</v>
      </c>
      <c r="J281" s="20">
        <f t="shared" si="821"/>
        <v>0</v>
      </c>
      <c r="K281" s="20">
        <f>IF(OR($H$79&lt;=0,F281-$H$79&lt;=0),0,2/3*(0.602+0.0832*(F281-$H$79)/$H$79)*$I$79*SQRT(2*9.81)*(F281-$H$79+0.0012)^(3/2))*1000</f>
        <v>0</v>
      </c>
      <c r="L281" s="20">
        <f>IF((G281+H281+I281+K281)*($A282-$A281)*0.06&gt;E281,E281/($A282-$A281)/0.06,G281+H281+I281+K281)</f>
        <v>0</v>
      </c>
      <c r="M281" s="20">
        <f>IF(COUNT($A$126:$A281)&lt;MATCH($E$84,L$126:L$585,0),"",ROUND(L281,2))</f>
        <v>0</v>
      </c>
      <c r="N281" s="20">
        <f>IF($A281=0,0,$D281+N280-IF($A280=0,0,R280*($A281-$A280)*0.06))</f>
        <v>6.6718394723620387</v>
      </c>
      <c r="O281" s="11" cm="1">
        <f t="array" ref="O281">INDEX($A$71:$A$75,MATCH(N281,$B$71:$B$75,1))+(N281-INDEX($B$71:$B$75,MATCH(N281,$B$71:$B$75,1)))*(INDEX($A$71:$A$75,MATCH(N281,$B$71:$B$75,1)+1)-INDEX($A$71:$A$75,MATCH(N281,$B$71:$B$75,1)))/(INDEX($B$71:$B$75,MATCH(N281,$B$71:$B$75,1)+1)-INDEX($B$71:$B$75,MATCH(N281,$B$71:$B$75,1)))</f>
        <v>6.6718394723620386E-2</v>
      </c>
      <c r="P281" s="20" cm="1">
        <f t="array" ref="P281">INDEX(Curva_vortex[Caudal (L/s)],MATCH(O281,Curva_vortex[Altura lamina de agua H (m)],1))+(O281-INDEX(Curva_vortex[Altura lamina de agua H (m)],MATCH(O281,Curva_vortex[Altura lamina de agua H (m)],1)))*(INDEX(Curva_vortex[Caudal (L/s)],MATCH(O281,Curva_vortex[Altura lamina de agua H (m)],1)+IF(O281&gt;MAX(Curva_vortex[Altura lamina de agua H (m)]),0,1))-INDEX(Curva_vortex[Caudal (L/s)],MATCH(O281,Curva_vortex[Altura lamina de agua H (m)],1)+IF(O281&gt;MAX(Curva_vortex[Altura lamina de agua H (m)]),-1,0)))/(INDEX(Curva_vortex[Altura lamina de agua H (m)],MATCH(O281,Curva_vortex[Altura lamina de agua H (m)],1)+IF(O281&gt;MAX(Curva_vortex[Altura lamina de agua H (m)]),0,1))-INDEX(Curva_vortex[Altura lamina de agua H (m)],MATCH(O281,Curva_vortex[Altura lamina de agua H (m)],1)+IF(O281&gt;MAX(Curva_vortex[Altura lamina de agua H (m)]),-1,0)))</f>
        <v>0.66718394723620378</v>
      </c>
      <c r="Q281" s="20">
        <f t="shared" si="822"/>
        <v>0</v>
      </c>
      <c r="R281" s="20" cm="1">
        <f t="array" ref="R281">INDEX(Curva_vortex[Caudal (L/s)],MATCH(O281,Curva_vortex[Altura lamina de agua H (m)],1))+(O281-INDEX(Curva_vortex[Altura lamina de agua H (m)],MATCH(O281,Curva_vortex[Altura lamina de agua H (m)],1)))*(INDEX(Curva_vortex[Caudal (L/s)],MATCH(O281,Curva_vortex[Altura lamina de agua H (m)],1)+IF(O281&gt;MAX(Curva_vortex[Altura lamina de agua H (m)]),0,1))-INDEX(Curva_vortex[Caudal (L/s)],MATCH(O281,Curva_vortex[Altura lamina de agua H (m)],1)+IF(O281&gt;MAX(Curva_vortex[Altura lamina de agua H (m)]),-1,0)))/(INDEX(Curva_vortex[Altura lamina de agua H (m)],MATCH(O281,Curva_vortex[Altura lamina de agua H (m)],1)+IF(O281&gt;MAX(Curva_vortex[Altura lamina de agua H (m)]),0,1))-INDEX(Curva_vortex[Altura lamina de agua H (m)],MATCH(O281,Curva_vortex[Altura lamina de agua H (m)],1)+IF(O281&gt;MAX(Curva_vortex[Altura lamina de agua H (m)]),-1,0)))+Q281</f>
        <v>0.66718394723620378</v>
      </c>
      <c r="S281" s="20">
        <f>IF(COUNT($A$126:$A281)&lt;MATCH($E$117,R$126:R$585,0),"",ROUND(R281,2))</f>
        <v>0.67</v>
      </c>
    </row>
    <row r="282" spans="1:19" x14ac:dyDescent="0.3">
      <c r="A282" s="67">
        <f>A281+Escenario1!$D$15</f>
        <v>780</v>
      </c>
      <c r="B282" s="20">
        <f>IF(HX159&lt;0,0,Escenario1!HX159)</f>
        <v>0</v>
      </c>
      <c r="C282" s="20">
        <f t="shared" si="823"/>
        <v>0</v>
      </c>
      <c r="D282" s="20">
        <f t="shared" si="817"/>
        <v>0</v>
      </c>
      <c r="E282" s="20">
        <f>ROUND(IF($A282=0,0,$D282+E281-IF($A281=0,0,L281*($A282-$A281)*0.06)),4)</f>
        <v>0</v>
      </c>
      <c r="F282" s="11" cm="1">
        <f t="array" ref="F282">INDEX($A$71:$A$75,MATCH(E282,$B$71:$B$75,1))+(E282-INDEX($B$71:$B$75,MATCH(E282,$B$71:$B$75,1)))*(INDEX($A$71:$A$75,MATCH(E282,$B$71:$B$75,1)+IF(E282&gt;MAX($B$71:$B$75),0,1))-INDEX($A$71:$A$75,MATCH(E282,$B$71:$B$75,1)+IF(E282&gt;MAX($B$71:$B$75),1,0)))/(INDEX($B$71:$B$75,MATCH(E282,$B$71:$B$75,1)+IF(E282&gt;MAX($B$71:$B$75),0,1))-INDEX($B$71:$B$75,MATCH(E282,$B$71:$B$75,1)+IF(E282&gt;MAX($B$71:$B$75),-1,0)))</f>
        <v>0</v>
      </c>
      <c r="G282" s="11">
        <f t="shared" si="818"/>
        <v>0</v>
      </c>
      <c r="H282" s="11">
        <f t="shared" si="819"/>
        <v>0</v>
      </c>
      <c r="I282" s="11">
        <f t="shared" si="820"/>
        <v>0</v>
      </c>
      <c r="J282" s="20">
        <f t="shared" si="821"/>
        <v>0</v>
      </c>
      <c r="K282" s="20">
        <f>IF(OR($H$79&lt;=0,F282-$H$79&lt;=0),0,2/3*(0.602+0.0832*(F282-$H$79)/$H$79)*$I$79*SQRT(2*9.81)*(F282-$H$79+0.0012)^(3/2))*1000</f>
        <v>0</v>
      </c>
      <c r="L282" s="20">
        <f>IF((G282+H282+I282+K282)*($A283-$A282)*0.06&gt;E282,E282/($A283-$A282)/0.06,G282+H282+I282+K282)</f>
        <v>0</v>
      </c>
      <c r="M282" s="20">
        <f>IF(COUNT($A$126:$A282)&lt;MATCH($E$84,L$126:L$585,0),"",ROUND(L282,2))</f>
        <v>0</v>
      </c>
      <c r="N282" s="20">
        <f>IF($A282=0,0,$D282+N281-IF($A281=0,0,R281*($A282-$A281)*0.06))</f>
        <v>6.4716842881911774</v>
      </c>
      <c r="O282" s="11" cm="1">
        <f t="array" ref="O282">INDEX($A$71:$A$75,MATCH(N282,$B$71:$B$75,1))+(N282-INDEX($B$71:$B$75,MATCH(N282,$B$71:$B$75,1)))*(INDEX($A$71:$A$75,MATCH(N282,$B$71:$B$75,1)+1)-INDEX($A$71:$A$75,MATCH(N282,$B$71:$B$75,1)))/(INDEX($B$71:$B$75,MATCH(N282,$B$71:$B$75,1)+1)-INDEX($B$71:$B$75,MATCH(N282,$B$71:$B$75,1)))</f>
        <v>6.4716842881911776E-2</v>
      </c>
      <c r="P282" s="20" cm="1">
        <f t="array" ref="P282">INDEX(Curva_vortex[Caudal (L/s)],MATCH(O282,Curva_vortex[Altura lamina de agua H (m)],1))+(O282-INDEX(Curva_vortex[Altura lamina de agua H (m)],MATCH(O282,Curva_vortex[Altura lamina de agua H (m)],1)))*(INDEX(Curva_vortex[Caudal (L/s)],MATCH(O282,Curva_vortex[Altura lamina de agua H (m)],1)+IF(O282&gt;MAX(Curva_vortex[Altura lamina de agua H (m)]),0,1))-INDEX(Curva_vortex[Caudal (L/s)],MATCH(O282,Curva_vortex[Altura lamina de agua H (m)],1)+IF(O282&gt;MAX(Curva_vortex[Altura lamina de agua H (m)]),-1,0)))/(INDEX(Curva_vortex[Altura lamina de agua H (m)],MATCH(O282,Curva_vortex[Altura lamina de agua H (m)],1)+IF(O282&gt;MAX(Curva_vortex[Altura lamina de agua H (m)]),0,1))-INDEX(Curva_vortex[Altura lamina de agua H (m)],MATCH(O282,Curva_vortex[Altura lamina de agua H (m)],1)+IF(O282&gt;MAX(Curva_vortex[Altura lamina de agua H (m)]),-1,0)))</f>
        <v>0.64716842881911774</v>
      </c>
      <c r="Q282" s="20">
        <f t="shared" si="822"/>
        <v>0</v>
      </c>
      <c r="R282" s="20" cm="1">
        <f t="array" ref="R282">INDEX(Curva_vortex[Caudal (L/s)],MATCH(O282,Curva_vortex[Altura lamina de agua H (m)],1))+(O282-INDEX(Curva_vortex[Altura lamina de agua H (m)],MATCH(O282,Curva_vortex[Altura lamina de agua H (m)],1)))*(INDEX(Curva_vortex[Caudal (L/s)],MATCH(O282,Curva_vortex[Altura lamina de agua H (m)],1)+IF(O282&gt;MAX(Curva_vortex[Altura lamina de agua H (m)]),0,1))-INDEX(Curva_vortex[Caudal (L/s)],MATCH(O282,Curva_vortex[Altura lamina de agua H (m)],1)+IF(O282&gt;MAX(Curva_vortex[Altura lamina de agua H (m)]),-1,0)))/(INDEX(Curva_vortex[Altura lamina de agua H (m)],MATCH(O282,Curva_vortex[Altura lamina de agua H (m)],1)+IF(O282&gt;MAX(Curva_vortex[Altura lamina de agua H (m)]),0,1))-INDEX(Curva_vortex[Altura lamina de agua H (m)],MATCH(O282,Curva_vortex[Altura lamina de agua H (m)],1)+IF(O282&gt;MAX(Curva_vortex[Altura lamina de agua H (m)]),-1,0)))+Q282</f>
        <v>0.64716842881911774</v>
      </c>
      <c r="S282" s="20">
        <f>IF(COUNT($A$126:$A282)&lt;MATCH($E$117,R$126:R$585,0),"",ROUND(R282,2))</f>
        <v>0.65</v>
      </c>
    </row>
    <row r="283" spans="1:19" x14ac:dyDescent="0.3">
      <c r="A283" s="67">
        <f>A282+Escenario1!$D$15</f>
        <v>785</v>
      </c>
      <c r="B283" s="20">
        <f>IF(HX160&lt;0,0,Escenario1!HX160)</f>
        <v>0</v>
      </c>
      <c r="C283" s="20">
        <f t="shared" si="823"/>
        <v>0</v>
      </c>
      <c r="D283" s="20">
        <f t="shared" si="817"/>
        <v>0</v>
      </c>
      <c r="E283" s="20">
        <f>ROUND(IF($A283=0,0,$D283+E282-IF($A282=0,0,L282*($A283-$A282)*0.06)),4)</f>
        <v>0</v>
      </c>
      <c r="F283" s="11" cm="1">
        <f t="array" ref="F283">INDEX($A$71:$A$75,MATCH(E283,$B$71:$B$75,1))+(E283-INDEX($B$71:$B$75,MATCH(E283,$B$71:$B$75,1)))*(INDEX($A$71:$A$75,MATCH(E283,$B$71:$B$75,1)+IF(E283&gt;MAX($B$71:$B$75),0,1))-INDEX($A$71:$A$75,MATCH(E283,$B$71:$B$75,1)+IF(E283&gt;MAX($B$71:$B$75),1,0)))/(INDEX($B$71:$B$75,MATCH(E283,$B$71:$B$75,1)+IF(E283&gt;MAX($B$71:$B$75),0,1))-INDEX($B$71:$B$75,MATCH(E283,$B$71:$B$75,1)+IF(E283&gt;MAX($B$71:$B$75),-1,0)))</f>
        <v>0</v>
      </c>
      <c r="G283" s="11">
        <f t="shared" si="818"/>
        <v>0</v>
      </c>
      <c r="H283" s="11">
        <f t="shared" si="819"/>
        <v>0</v>
      </c>
      <c r="I283" s="11">
        <f t="shared" si="820"/>
        <v>0</v>
      </c>
      <c r="J283" s="20">
        <f t="shared" si="821"/>
        <v>0</v>
      </c>
      <c r="K283" s="20">
        <f>IF(OR($H$79&lt;=0,F283-$H$79&lt;=0),0,2/3*(0.602+0.0832*(F283-$H$79)/$H$79)*$I$79*SQRT(2*9.81)*(F283-$H$79+0.0012)^(3/2))*1000</f>
        <v>0</v>
      </c>
      <c r="L283" s="20">
        <f>IF((G283+H283+I283+K283)*($A284-$A283)*0.06&gt;E283,E283/($A284-$A283)/0.06,G283+H283+I283+K283)</f>
        <v>0</v>
      </c>
      <c r="M283" s="20">
        <f>IF(COUNT($A$126:$A283)&lt;MATCH($E$84,L$126:L$585,0),"",ROUND(L283,2))</f>
        <v>0</v>
      </c>
      <c r="N283" s="20">
        <f>IF($A283=0,0,$D283+N282-IF($A282=0,0,R282*($A283-$A282)*0.06))</f>
        <v>6.2775337595454417</v>
      </c>
      <c r="O283" s="11" cm="1">
        <f t="array" ref="O283">INDEX($A$71:$A$75,MATCH(N283,$B$71:$B$75,1))+(N283-INDEX($B$71:$B$75,MATCH(N283,$B$71:$B$75,1)))*(INDEX($A$71:$A$75,MATCH(N283,$B$71:$B$75,1)+1)-INDEX($A$71:$A$75,MATCH(N283,$B$71:$B$75,1)))/(INDEX($B$71:$B$75,MATCH(N283,$B$71:$B$75,1)+1)-INDEX($B$71:$B$75,MATCH(N283,$B$71:$B$75,1)))</f>
        <v>6.2775337595454422E-2</v>
      </c>
      <c r="P283" s="20" cm="1">
        <f t="array" ref="P283">INDEX(Curva_vortex[Caudal (L/s)],MATCH(O283,Curva_vortex[Altura lamina de agua H (m)],1))+(O283-INDEX(Curva_vortex[Altura lamina de agua H (m)],MATCH(O283,Curva_vortex[Altura lamina de agua H (m)],1)))*(INDEX(Curva_vortex[Caudal (L/s)],MATCH(O283,Curva_vortex[Altura lamina de agua H (m)],1)+IF(O283&gt;MAX(Curva_vortex[Altura lamina de agua H (m)]),0,1))-INDEX(Curva_vortex[Caudal (L/s)],MATCH(O283,Curva_vortex[Altura lamina de agua H (m)],1)+IF(O283&gt;MAX(Curva_vortex[Altura lamina de agua H (m)]),-1,0)))/(INDEX(Curva_vortex[Altura lamina de agua H (m)],MATCH(O283,Curva_vortex[Altura lamina de agua H (m)],1)+IF(O283&gt;MAX(Curva_vortex[Altura lamina de agua H (m)]),0,1))-INDEX(Curva_vortex[Altura lamina de agua H (m)],MATCH(O283,Curva_vortex[Altura lamina de agua H (m)],1)+IF(O283&gt;MAX(Curva_vortex[Altura lamina de agua H (m)]),-1,0)))</f>
        <v>0.62775337595454417</v>
      </c>
      <c r="Q283" s="20">
        <f t="shared" si="822"/>
        <v>0</v>
      </c>
      <c r="R283" s="20" cm="1">
        <f t="array" ref="R283">INDEX(Curva_vortex[Caudal (L/s)],MATCH(O283,Curva_vortex[Altura lamina de agua H (m)],1))+(O283-INDEX(Curva_vortex[Altura lamina de agua H (m)],MATCH(O283,Curva_vortex[Altura lamina de agua H (m)],1)))*(INDEX(Curva_vortex[Caudal (L/s)],MATCH(O283,Curva_vortex[Altura lamina de agua H (m)],1)+IF(O283&gt;MAX(Curva_vortex[Altura lamina de agua H (m)]),0,1))-INDEX(Curva_vortex[Caudal (L/s)],MATCH(O283,Curva_vortex[Altura lamina de agua H (m)],1)+IF(O283&gt;MAX(Curva_vortex[Altura lamina de agua H (m)]),-1,0)))/(INDEX(Curva_vortex[Altura lamina de agua H (m)],MATCH(O283,Curva_vortex[Altura lamina de agua H (m)],1)+IF(O283&gt;MAX(Curva_vortex[Altura lamina de agua H (m)]),0,1))-INDEX(Curva_vortex[Altura lamina de agua H (m)],MATCH(O283,Curva_vortex[Altura lamina de agua H (m)],1)+IF(O283&gt;MAX(Curva_vortex[Altura lamina de agua H (m)]),-1,0)))+Q283</f>
        <v>0.62775337595454417</v>
      </c>
      <c r="S283" s="20">
        <f>IF(COUNT($A$126:$A283)&lt;MATCH($E$117,R$126:R$585,0),"",ROUND(R283,2))</f>
        <v>0.63</v>
      </c>
    </row>
    <row r="284" spans="1:19" x14ac:dyDescent="0.3">
      <c r="A284" s="67">
        <f>A283+Escenario1!$D$15</f>
        <v>790</v>
      </c>
      <c r="B284" s="20">
        <f>IF(HX161&lt;0,0,Escenario1!HX161)</f>
        <v>0</v>
      </c>
      <c r="C284" s="20">
        <f t="shared" si="823"/>
        <v>0</v>
      </c>
      <c r="D284" s="20">
        <f t="shared" si="817"/>
        <v>0</v>
      </c>
      <c r="E284" s="20">
        <f>ROUND(IF($A284=0,0,$D284+E283-IF($A283=0,0,L283*($A284-$A283)*0.06)),4)</f>
        <v>0</v>
      </c>
      <c r="F284" s="11" cm="1">
        <f t="array" ref="F284">INDEX($A$71:$A$75,MATCH(E284,$B$71:$B$75,1))+(E284-INDEX($B$71:$B$75,MATCH(E284,$B$71:$B$75,1)))*(INDEX($A$71:$A$75,MATCH(E284,$B$71:$B$75,1)+IF(E284&gt;MAX($B$71:$B$75),0,1))-INDEX($A$71:$A$75,MATCH(E284,$B$71:$B$75,1)+IF(E284&gt;MAX($B$71:$B$75),1,0)))/(INDEX($B$71:$B$75,MATCH(E284,$B$71:$B$75,1)+IF(E284&gt;MAX($B$71:$B$75),0,1))-INDEX($B$71:$B$75,MATCH(E284,$B$71:$B$75,1)+IF(E284&gt;MAX($B$71:$B$75),-1,0)))</f>
        <v>0</v>
      </c>
      <c r="G284" s="11">
        <f t="shared" si="818"/>
        <v>0</v>
      </c>
      <c r="H284" s="11">
        <f t="shared" si="819"/>
        <v>0</v>
      </c>
      <c r="I284" s="11">
        <f t="shared" si="820"/>
        <v>0</v>
      </c>
      <c r="J284" s="20">
        <f t="shared" si="821"/>
        <v>0</v>
      </c>
      <c r="K284" s="20">
        <f>IF(OR($H$79&lt;=0,F284-$H$79&lt;=0),0,2/3*(0.602+0.0832*(F284-$H$79)/$H$79)*$I$79*SQRT(2*9.81)*(F284-$H$79+0.0012)^(3/2))*1000</f>
        <v>0</v>
      </c>
      <c r="L284" s="20">
        <f>IF((G284+H284+I284+K284)*($A285-$A284)*0.06&gt;E284,E284/($A285-$A284)/0.06,G284+H284+I284+K284)</f>
        <v>0</v>
      </c>
      <c r="M284" s="20">
        <f>IF(COUNT($A$126:$A284)&lt;MATCH($E$84,L$126:L$585,0),"",ROUND(L284,2))</f>
        <v>0</v>
      </c>
      <c r="N284" s="20">
        <f>IF($A284=0,0,$D284+N283-IF($A283=0,0,R283*($A284-$A283)*0.06))</f>
        <v>6.0892077467590786</v>
      </c>
      <c r="O284" s="11" cm="1">
        <f t="array" ref="O284">INDEX($A$71:$A$75,MATCH(N284,$B$71:$B$75,1))+(N284-INDEX($B$71:$B$75,MATCH(N284,$B$71:$B$75,1)))*(INDEX($A$71:$A$75,MATCH(N284,$B$71:$B$75,1)+1)-INDEX($A$71:$A$75,MATCH(N284,$B$71:$B$75,1)))/(INDEX($B$71:$B$75,MATCH(N284,$B$71:$B$75,1)+1)-INDEX($B$71:$B$75,MATCH(N284,$B$71:$B$75,1)))</f>
        <v>6.0892077467590788E-2</v>
      </c>
      <c r="P284" s="20" cm="1">
        <f t="array" ref="P284">INDEX(Curva_vortex[Caudal (L/s)],MATCH(O284,Curva_vortex[Altura lamina de agua H (m)],1))+(O284-INDEX(Curva_vortex[Altura lamina de agua H (m)],MATCH(O284,Curva_vortex[Altura lamina de agua H (m)],1)))*(INDEX(Curva_vortex[Caudal (L/s)],MATCH(O284,Curva_vortex[Altura lamina de agua H (m)],1)+IF(O284&gt;MAX(Curva_vortex[Altura lamina de agua H (m)]),0,1))-INDEX(Curva_vortex[Caudal (L/s)],MATCH(O284,Curva_vortex[Altura lamina de agua H (m)],1)+IF(O284&gt;MAX(Curva_vortex[Altura lamina de agua H (m)]),-1,0)))/(INDEX(Curva_vortex[Altura lamina de agua H (m)],MATCH(O284,Curva_vortex[Altura lamina de agua H (m)],1)+IF(O284&gt;MAX(Curva_vortex[Altura lamina de agua H (m)]),0,1))-INDEX(Curva_vortex[Altura lamina de agua H (m)],MATCH(O284,Curva_vortex[Altura lamina de agua H (m)],1)+IF(O284&gt;MAX(Curva_vortex[Altura lamina de agua H (m)]),-1,0)))</f>
        <v>0.60892077467590788</v>
      </c>
      <c r="Q284" s="20">
        <f t="shared" si="822"/>
        <v>0</v>
      </c>
      <c r="R284" s="20" cm="1">
        <f t="array" ref="R284">INDEX(Curva_vortex[Caudal (L/s)],MATCH(O284,Curva_vortex[Altura lamina de agua H (m)],1))+(O284-INDEX(Curva_vortex[Altura lamina de agua H (m)],MATCH(O284,Curva_vortex[Altura lamina de agua H (m)],1)))*(INDEX(Curva_vortex[Caudal (L/s)],MATCH(O284,Curva_vortex[Altura lamina de agua H (m)],1)+IF(O284&gt;MAX(Curva_vortex[Altura lamina de agua H (m)]),0,1))-INDEX(Curva_vortex[Caudal (L/s)],MATCH(O284,Curva_vortex[Altura lamina de agua H (m)],1)+IF(O284&gt;MAX(Curva_vortex[Altura lamina de agua H (m)]),-1,0)))/(INDEX(Curva_vortex[Altura lamina de agua H (m)],MATCH(O284,Curva_vortex[Altura lamina de agua H (m)],1)+IF(O284&gt;MAX(Curva_vortex[Altura lamina de agua H (m)]),0,1))-INDEX(Curva_vortex[Altura lamina de agua H (m)],MATCH(O284,Curva_vortex[Altura lamina de agua H (m)],1)+IF(O284&gt;MAX(Curva_vortex[Altura lamina de agua H (m)]),-1,0)))+Q284</f>
        <v>0.60892077467590788</v>
      </c>
      <c r="S284" s="20">
        <f>IF(COUNT($A$126:$A284)&lt;MATCH($E$117,R$126:R$585,0),"",ROUND(R284,2))</f>
        <v>0.61</v>
      </c>
    </row>
    <row r="285" spans="1:19" x14ac:dyDescent="0.3">
      <c r="A285" s="67">
        <f>A284+Escenario1!$D$15</f>
        <v>795</v>
      </c>
      <c r="B285" s="20">
        <f>IF(HX162&lt;0,0,Escenario1!HX162)</f>
        <v>0</v>
      </c>
      <c r="C285" s="20">
        <f t="shared" si="823"/>
        <v>0</v>
      </c>
      <c r="D285" s="20">
        <f t="shared" si="817"/>
        <v>0</v>
      </c>
      <c r="E285" s="20">
        <f>ROUND(IF($A285=0,0,$D285+E284-IF($A284=0,0,L284*($A285-$A284)*0.06)),4)</f>
        <v>0</v>
      </c>
      <c r="F285" s="11" cm="1">
        <f t="array" ref="F285">INDEX($A$71:$A$75,MATCH(E285,$B$71:$B$75,1))+(E285-INDEX($B$71:$B$75,MATCH(E285,$B$71:$B$75,1)))*(INDEX($A$71:$A$75,MATCH(E285,$B$71:$B$75,1)+IF(E285&gt;MAX($B$71:$B$75),0,1))-INDEX($A$71:$A$75,MATCH(E285,$B$71:$B$75,1)+IF(E285&gt;MAX($B$71:$B$75),1,0)))/(INDEX($B$71:$B$75,MATCH(E285,$B$71:$B$75,1)+IF(E285&gt;MAX($B$71:$B$75),0,1))-INDEX($B$71:$B$75,MATCH(E285,$B$71:$B$75,1)+IF(E285&gt;MAX($B$71:$B$75),-1,0)))</f>
        <v>0</v>
      </c>
      <c r="G285" s="59">
        <f t="shared" si="818"/>
        <v>0</v>
      </c>
      <c r="H285" s="59">
        <f t="shared" si="819"/>
        <v>0</v>
      </c>
      <c r="I285" s="59">
        <f t="shared" si="820"/>
        <v>0</v>
      </c>
      <c r="J285" s="20">
        <f t="shared" si="821"/>
        <v>0</v>
      </c>
      <c r="K285" s="20">
        <f>IF(OR($H$79&lt;=0,F285-$H$79&lt;=0),0,2/3*(0.602+0.0832*(F285-$H$79)/$H$79)*$I$79*SQRT(2*9.81)*(F285-$H$79+0.0012)^(3/2))*1000</f>
        <v>0</v>
      </c>
      <c r="L285" s="20">
        <f>IF((G285+H285+I285+K285)*($A286-$A285)*0.06&gt;E285,E285/($A286-$A285)/0.06,G285+H285+I285+K285)</f>
        <v>0</v>
      </c>
      <c r="M285" s="20">
        <f>IF(COUNT($A$126:$A285)&lt;MATCH($E$84,L$126:L$585,0),"",ROUND(L285,2))</f>
        <v>0</v>
      </c>
      <c r="N285" s="20">
        <f>IF($A285=0,0,$D285+N284-IF($A284=0,0,R284*($A285-$A284)*0.06))</f>
        <v>5.9065315143563062</v>
      </c>
      <c r="O285" s="11" cm="1">
        <f t="array" ref="O285">INDEX($A$71:$A$75,MATCH(N285,$B$71:$B$75,1))+(N285-INDEX($B$71:$B$75,MATCH(N285,$B$71:$B$75,1)))*(INDEX($A$71:$A$75,MATCH(N285,$B$71:$B$75,1)+1)-INDEX($A$71:$A$75,MATCH(N285,$B$71:$B$75,1)))/(INDEX($B$71:$B$75,MATCH(N285,$B$71:$B$75,1)+1)-INDEX($B$71:$B$75,MATCH(N285,$B$71:$B$75,1)))</f>
        <v>5.9065315143563064E-2</v>
      </c>
      <c r="P285" s="20" cm="1">
        <f t="array" ref="P285">INDEX(Curva_vortex[Caudal (L/s)],MATCH(O285,Curva_vortex[Altura lamina de agua H (m)],1))+(O285-INDEX(Curva_vortex[Altura lamina de agua H (m)],MATCH(O285,Curva_vortex[Altura lamina de agua H (m)],1)))*(INDEX(Curva_vortex[Caudal (L/s)],MATCH(O285,Curva_vortex[Altura lamina de agua H (m)],1)+IF(O285&gt;MAX(Curva_vortex[Altura lamina de agua H (m)]),0,1))-INDEX(Curva_vortex[Caudal (L/s)],MATCH(O285,Curva_vortex[Altura lamina de agua H (m)],1)+IF(O285&gt;MAX(Curva_vortex[Altura lamina de agua H (m)]),-1,0)))/(INDEX(Curva_vortex[Altura lamina de agua H (m)],MATCH(O285,Curva_vortex[Altura lamina de agua H (m)],1)+IF(O285&gt;MAX(Curva_vortex[Altura lamina de agua H (m)]),0,1))-INDEX(Curva_vortex[Altura lamina de agua H (m)],MATCH(O285,Curva_vortex[Altura lamina de agua H (m)],1)+IF(O285&gt;MAX(Curva_vortex[Altura lamina de agua H (m)]),-1,0)))</f>
        <v>0.59065315143563057</v>
      </c>
      <c r="Q285" s="20">
        <f t="shared" si="822"/>
        <v>0</v>
      </c>
      <c r="R285" s="20" cm="1">
        <f t="array" ref="R285">INDEX(Curva_vortex[Caudal (L/s)],MATCH(O285,Curva_vortex[Altura lamina de agua H (m)],1))+(O285-INDEX(Curva_vortex[Altura lamina de agua H (m)],MATCH(O285,Curva_vortex[Altura lamina de agua H (m)],1)))*(INDEX(Curva_vortex[Caudal (L/s)],MATCH(O285,Curva_vortex[Altura lamina de agua H (m)],1)+IF(O285&gt;MAX(Curva_vortex[Altura lamina de agua H (m)]),0,1))-INDEX(Curva_vortex[Caudal (L/s)],MATCH(O285,Curva_vortex[Altura lamina de agua H (m)],1)+IF(O285&gt;MAX(Curva_vortex[Altura lamina de agua H (m)]),-1,0)))/(INDEX(Curva_vortex[Altura lamina de agua H (m)],MATCH(O285,Curva_vortex[Altura lamina de agua H (m)],1)+IF(O285&gt;MAX(Curva_vortex[Altura lamina de agua H (m)]),0,1))-INDEX(Curva_vortex[Altura lamina de agua H (m)],MATCH(O285,Curva_vortex[Altura lamina de agua H (m)],1)+IF(O285&gt;MAX(Curva_vortex[Altura lamina de agua H (m)]),-1,0)))+Q285</f>
        <v>0.59065315143563057</v>
      </c>
      <c r="S285" s="20">
        <f>IF(COUNT($A$126:$A285)&lt;MATCH($E$117,R$126:R$585,0),"",ROUND(R285,2))</f>
        <v>0.59</v>
      </c>
    </row>
    <row r="286" spans="1:19" x14ac:dyDescent="0.3">
      <c r="A286" s="67">
        <f>A285+Escenario1!$D$15</f>
        <v>800</v>
      </c>
      <c r="B286" s="20">
        <f>IF(HX163&lt;0,0,Escenario1!HX163)</f>
        <v>0</v>
      </c>
      <c r="C286" s="20">
        <f t="shared" si="823"/>
        <v>0</v>
      </c>
      <c r="D286" s="20">
        <f t="shared" si="817"/>
        <v>0</v>
      </c>
      <c r="E286" s="20">
        <f>ROUND(IF($A286=0,0,$D286+E285-IF($A285=0,0,L285*($A286-$A285)*0.06)),4)</f>
        <v>0</v>
      </c>
      <c r="F286" s="11" cm="1">
        <f t="array" ref="F286">INDEX($A$71:$A$75,MATCH(E286,$B$71:$B$75,1))+(E286-INDEX($B$71:$B$75,MATCH(E286,$B$71:$B$75,1)))*(INDEX($A$71:$A$75,MATCH(E286,$B$71:$B$75,1)+IF(E286&gt;MAX($B$71:$B$75),0,1))-INDEX($A$71:$A$75,MATCH(E286,$B$71:$B$75,1)+IF(E286&gt;MAX($B$71:$B$75),1,0)))/(INDEX($B$71:$B$75,MATCH(E286,$B$71:$B$75,1)+IF(E286&gt;MAX($B$71:$B$75),0,1))-INDEX($B$71:$B$75,MATCH(E286,$B$71:$B$75,1)+IF(E286&gt;MAX($B$71:$B$75),-1,0)))</f>
        <v>0</v>
      </c>
      <c r="G286" s="59">
        <f t="shared" si="818"/>
        <v>0</v>
      </c>
      <c r="H286" s="59">
        <f t="shared" si="819"/>
        <v>0</v>
      </c>
      <c r="I286" s="59">
        <f t="shared" si="820"/>
        <v>0</v>
      </c>
      <c r="J286" s="20">
        <f t="shared" si="821"/>
        <v>0</v>
      </c>
      <c r="K286" s="20">
        <f>IF(OR($H$79&lt;=0,F286-$H$79&lt;=0),0,2/3*(0.602+0.0832*(F286-$H$79)/$H$79)*$I$79*SQRT(2*9.81)*(F286-$H$79+0.0012)^(3/2))*1000</f>
        <v>0</v>
      </c>
      <c r="L286" s="20">
        <f>IF((G286+H286+I286+K286)*($A287-$A286)*0.06&gt;E286,E286/($A287-$A286)/0.06,G286+H286+I286+K286)</f>
        <v>0</v>
      </c>
      <c r="M286" s="20">
        <f>IF(COUNT($A$126:$A286)&lt;MATCH($E$84,L$126:L$585,0),"",ROUND(L286,2))</f>
        <v>0</v>
      </c>
      <c r="N286" s="20">
        <f>IF($A286=0,0,$D286+N285-IF($A285=0,0,R285*($A286-$A285)*0.06))</f>
        <v>5.7293355689256167</v>
      </c>
      <c r="O286" s="11" cm="1">
        <f t="array" ref="O286">INDEX($A$71:$A$75,MATCH(N286,$B$71:$B$75,1))+(N286-INDEX($B$71:$B$75,MATCH(N286,$B$71:$B$75,1)))*(INDEX($A$71:$A$75,MATCH(N286,$B$71:$B$75,1)+1)-INDEX($A$71:$A$75,MATCH(N286,$B$71:$B$75,1)))/(INDEX($B$71:$B$75,MATCH(N286,$B$71:$B$75,1)+1)-INDEX($B$71:$B$75,MATCH(N286,$B$71:$B$75,1)))</f>
        <v>5.729335568925617E-2</v>
      </c>
      <c r="P286" s="20" cm="1">
        <f t="array" ref="P286">INDEX(Curva_vortex[Caudal (L/s)],MATCH(O286,Curva_vortex[Altura lamina de agua H (m)],1))+(O286-INDEX(Curva_vortex[Altura lamina de agua H (m)],MATCH(O286,Curva_vortex[Altura lamina de agua H (m)],1)))*(INDEX(Curva_vortex[Caudal (L/s)],MATCH(O286,Curva_vortex[Altura lamina de agua H (m)],1)+IF(O286&gt;MAX(Curva_vortex[Altura lamina de agua H (m)]),0,1))-INDEX(Curva_vortex[Caudal (L/s)],MATCH(O286,Curva_vortex[Altura lamina de agua H (m)],1)+IF(O286&gt;MAX(Curva_vortex[Altura lamina de agua H (m)]),-1,0)))/(INDEX(Curva_vortex[Altura lamina de agua H (m)],MATCH(O286,Curva_vortex[Altura lamina de agua H (m)],1)+IF(O286&gt;MAX(Curva_vortex[Altura lamina de agua H (m)]),0,1))-INDEX(Curva_vortex[Altura lamina de agua H (m)],MATCH(O286,Curva_vortex[Altura lamina de agua H (m)],1)+IF(O286&gt;MAX(Curva_vortex[Altura lamina de agua H (m)]),-1,0)))</f>
        <v>0.57293355689256165</v>
      </c>
      <c r="Q286" s="20">
        <f t="shared" si="822"/>
        <v>0</v>
      </c>
      <c r="R286" s="20" cm="1">
        <f t="array" ref="R286">INDEX(Curva_vortex[Caudal (L/s)],MATCH(O286,Curva_vortex[Altura lamina de agua H (m)],1))+(O286-INDEX(Curva_vortex[Altura lamina de agua H (m)],MATCH(O286,Curva_vortex[Altura lamina de agua H (m)],1)))*(INDEX(Curva_vortex[Caudal (L/s)],MATCH(O286,Curva_vortex[Altura lamina de agua H (m)],1)+IF(O286&gt;MAX(Curva_vortex[Altura lamina de agua H (m)]),0,1))-INDEX(Curva_vortex[Caudal (L/s)],MATCH(O286,Curva_vortex[Altura lamina de agua H (m)],1)+IF(O286&gt;MAX(Curva_vortex[Altura lamina de agua H (m)]),-1,0)))/(INDEX(Curva_vortex[Altura lamina de agua H (m)],MATCH(O286,Curva_vortex[Altura lamina de agua H (m)],1)+IF(O286&gt;MAX(Curva_vortex[Altura lamina de agua H (m)]),0,1))-INDEX(Curva_vortex[Altura lamina de agua H (m)],MATCH(O286,Curva_vortex[Altura lamina de agua H (m)],1)+IF(O286&gt;MAX(Curva_vortex[Altura lamina de agua H (m)]),-1,0)))+Q286</f>
        <v>0.57293355689256165</v>
      </c>
      <c r="S286" s="20">
        <f>IF(COUNT($A$126:$A286)&lt;MATCH($E$117,R$126:R$585,0),"",ROUND(R286,2))</f>
        <v>0.56999999999999995</v>
      </c>
    </row>
    <row r="287" spans="1:19" x14ac:dyDescent="0.3">
      <c r="A287" s="67">
        <f>A286+Escenario1!$D$15</f>
        <v>805</v>
      </c>
      <c r="B287" s="20">
        <f>IF(HX164&lt;0,0,Escenario1!HX164)</f>
        <v>0</v>
      </c>
      <c r="C287" s="20">
        <f t="shared" si="823"/>
        <v>0</v>
      </c>
      <c r="D287" s="20">
        <f t="shared" si="817"/>
        <v>0</v>
      </c>
      <c r="E287" s="20">
        <f>ROUND(IF($A287=0,0,$D287+E286-IF($A286=0,0,L286*($A287-$A286)*0.06)),4)</f>
        <v>0</v>
      </c>
      <c r="F287" s="11" cm="1">
        <f t="array" ref="F287">INDEX($A$71:$A$75,MATCH(E287,$B$71:$B$75,1))+(E287-INDEX($B$71:$B$75,MATCH(E287,$B$71:$B$75,1)))*(INDEX($A$71:$A$75,MATCH(E287,$B$71:$B$75,1)+IF(E287&gt;MAX($B$71:$B$75),0,1))-INDEX($A$71:$A$75,MATCH(E287,$B$71:$B$75,1)+IF(E287&gt;MAX($B$71:$B$75),1,0)))/(INDEX($B$71:$B$75,MATCH(E287,$B$71:$B$75,1)+IF(E287&gt;MAX($B$71:$B$75),0,1))-INDEX($B$71:$B$75,MATCH(E287,$B$71:$B$75,1)+IF(E287&gt;MAX($B$71:$B$75),-1,0)))</f>
        <v>0</v>
      </c>
      <c r="G287" s="59">
        <f t="shared" si="818"/>
        <v>0</v>
      </c>
      <c r="H287" s="59">
        <f t="shared" si="819"/>
        <v>0</v>
      </c>
      <c r="I287" s="59">
        <f t="shared" si="820"/>
        <v>0</v>
      </c>
      <c r="J287" s="20">
        <f t="shared" si="821"/>
        <v>0</v>
      </c>
      <c r="K287" s="20">
        <f>IF(OR($H$79&lt;=0,F287-$H$79&lt;=0),0,2/3*(0.602+0.0832*(F287-$H$79)/$H$79)*$I$79*SQRT(2*9.81)*(F287-$H$79+0.0012)^(3/2))*1000</f>
        <v>0</v>
      </c>
      <c r="L287" s="20">
        <f>IF((G287+H287+I287+K287)*($A288-$A287)*0.06&gt;E287,E287/($A288-$A287)/0.06,G287+H287+I287+K287)</f>
        <v>0</v>
      </c>
      <c r="M287" s="20">
        <f>IF(COUNT($A$126:$A287)&lt;MATCH($E$84,L$126:L$585,0),"",ROUND(L287,2))</f>
        <v>0</v>
      </c>
      <c r="N287" s="20">
        <f>IF($A287=0,0,$D287+N286-IF($A286=0,0,R286*($A287-$A286)*0.06))</f>
        <v>5.5574555018578486</v>
      </c>
      <c r="O287" s="11" cm="1">
        <f t="array" ref="O287">INDEX($A$71:$A$75,MATCH(N287,$B$71:$B$75,1))+(N287-INDEX($B$71:$B$75,MATCH(N287,$B$71:$B$75,1)))*(INDEX($A$71:$A$75,MATCH(N287,$B$71:$B$75,1)+1)-INDEX($A$71:$A$75,MATCH(N287,$B$71:$B$75,1)))/(INDEX($B$71:$B$75,MATCH(N287,$B$71:$B$75,1)+1)-INDEX($B$71:$B$75,MATCH(N287,$B$71:$B$75,1)))</f>
        <v>5.5574555018578484E-2</v>
      </c>
      <c r="P287" s="20" cm="1">
        <f t="array" ref="P287">INDEX(Curva_vortex[Caudal (L/s)],MATCH(O287,Curva_vortex[Altura lamina de agua H (m)],1))+(O287-INDEX(Curva_vortex[Altura lamina de agua H (m)],MATCH(O287,Curva_vortex[Altura lamina de agua H (m)],1)))*(INDEX(Curva_vortex[Caudal (L/s)],MATCH(O287,Curva_vortex[Altura lamina de agua H (m)],1)+IF(O287&gt;MAX(Curva_vortex[Altura lamina de agua H (m)]),0,1))-INDEX(Curva_vortex[Caudal (L/s)],MATCH(O287,Curva_vortex[Altura lamina de agua H (m)],1)+IF(O287&gt;MAX(Curva_vortex[Altura lamina de agua H (m)]),-1,0)))/(INDEX(Curva_vortex[Altura lamina de agua H (m)],MATCH(O287,Curva_vortex[Altura lamina de agua H (m)],1)+IF(O287&gt;MAX(Curva_vortex[Altura lamina de agua H (m)]),0,1))-INDEX(Curva_vortex[Altura lamina de agua H (m)],MATCH(O287,Curva_vortex[Altura lamina de agua H (m)],1)+IF(O287&gt;MAX(Curva_vortex[Altura lamina de agua H (m)]),-1,0)))</f>
        <v>0.55574555018578475</v>
      </c>
      <c r="Q287" s="20">
        <f t="shared" si="822"/>
        <v>0</v>
      </c>
      <c r="R287" s="20" cm="1">
        <f t="array" ref="R287">INDEX(Curva_vortex[Caudal (L/s)],MATCH(O287,Curva_vortex[Altura lamina de agua H (m)],1))+(O287-INDEX(Curva_vortex[Altura lamina de agua H (m)],MATCH(O287,Curva_vortex[Altura lamina de agua H (m)],1)))*(INDEX(Curva_vortex[Caudal (L/s)],MATCH(O287,Curva_vortex[Altura lamina de agua H (m)],1)+IF(O287&gt;MAX(Curva_vortex[Altura lamina de agua H (m)]),0,1))-INDEX(Curva_vortex[Caudal (L/s)],MATCH(O287,Curva_vortex[Altura lamina de agua H (m)],1)+IF(O287&gt;MAX(Curva_vortex[Altura lamina de agua H (m)]),-1,0)))/(INDEX(Curva_vortex[Altura lamina de agua H (m)],MATCH(O287,Curva_vortex[Altura lamina de agua H (m)],1)+IF(O287&gt;MAX(Curva_vortex[Altura lamina de agua H (m)]),0,1))-INDEX(Curva_vortex[Altura lamina de agua H (m)],MATCH(O287,Curva_vortex[Altura lamina de agua H (m)],1)+IF(O287&gt;MAX(Curva_vortex[Altura lamina de agua H (m)]),-1,0)))+Q287</f>
        <v>0.55574555018578475</v>
      </c>
      <c r="S287" s="20">
        <f>IF(COUNT($A$126:$A287)&lt;MATCH($E$117,R$126:R$585,0),"",ROUND(R287,2))</f>
        <v>0.56000000000000005</v>
      </c>
    </row>
    <row r="288" spans="1:19" x14ac:dyDescent="0.3">
      <c r="A288" s="67">
        <f>A287+Escenario1!$D$15</f>
        <v>810</v>
      </c>
      <c r="B288" s="20">
        <f>IF(HX165&lt;0,0,Escenario1!HX165)</f>
        <v>0</v>
      </c>
      <c r="C288" s="20">
        <f t="shared" si="823"/>
        <v>0</v>
      </c>
      <c r="D288" s="20">
        <f t="shared" si="817"/>
        <v>0</v>
      </c>
      <c r="E288" s="20">
        <f>ROUND(IF($A288=0,0,$D288+E287-IF($A287=0,0,L287*($A288-$A287)*0.06)),4)</f>
        <v>0</v>
      </c>
      <c r="F288" s="11" cm="1">
        <f t="array" ref="F288">INDEX($A$71:$A$75,MATCH(E288,$B$71:$B$75,1))+(E288-INDEX($B$71:$B$75,MATCH(E288,$B$71:$B$75,1)))*(INDEX($A$71:$A$75,MATCH(E288,$B$71:$B$75,1)+IF(E288&gt;MAX($B$71:$B$75),0,1))-INDEX($A$71:$A$75,MATCH(E288,$B$71:$B$75,1)+IF(E288&gt;MAX($B$71:$B$75),1,0)))/(INDEX($B$71:$B$75,MATCH(E288,$B$71:$B$75,1)+IF(E288&gt;MAX($B$71:$B$75),0,1))-INDEX($B$71:$B$75,MATCH(E288,$B$71:$B$75,1)+IF(E288&gt;MAX($B$71:$B$75),-1,0)))</f>
        <v>0</v>
      </c>
      <c r="G288" s="59">
        <f t="shared" si="818"/>
        <v>0</v>
      </c>
      <c r="H288" s="59">
        <f t="shared" si="819"/>
        <v>0</v>
      </c>
      <c r="I288" s="59">
        <f t="shared" si="820"/>
        <v>0</v>
      </c>
      <c r="J288" s="20">
        <f t="shared" si="821"/>
        <v>0</v>
      </c>
      <c r="K288" s="20">
        <f>IF(OR($H$79&lt;=0,F288-$H$79&lt;=0),0,2/3*(0.602+0.0832*(F288-$H$79)/$H$79)*$I$79*SQRT(2*9.81)*(F288-$H$79+0.0012)^(3/2))*1000</f>
        <v>0</v>
      </c>
      <c r="L288" s="20">
        <f>IF((G288+H288+I288+K288)*($A289-$A288)*0.06&gt;E288,E288/($A289-$A288)/0.06,G288+H288+I288+K288)</f>
        <v>0</v>
      </c>
      <c r="M288" s="20">
        <f>IF(COUNT($A$126:$A288)&lt;MATCH($E$84,L$126:L$585,0),"",ROUND(L288,2))</f>
        <v>0</v>
      </c>
      <c r="N288" s="20">
        <f>IF($A288=0,0,$D288+N287-IF($A287=0,0,R287*($A288-$A287)*0.06))</f>
        <v>5.3907318368021135</v>
      </c>
      <c r="O288" s="11" cm="1">
        <f t="array" ref="O288">INDEX($A$71:$A$75,MATCH(N288,$B$71:$B$75,1))+(N288-INDEX($B$71:$B$75,MATCH(N288,$B$71:$B$75,1)))*(INDEX($A$71:$A$75,MATCH(N288,$B$71:$B$75,1)+1)-INDEX($A$71:$A$75,MATCH(N288,$B$71:$B$75,1)))/(INDEX($B$71:$B$75,MATCH(N288,$B$71:$B$75,1)+1)-INDEX($B$71:$B$75,MATCH(N288,$B$71:$B$75,1)))</f>
        <v>5.3907318368021137E-2</v>
      </c>
      <c r="P288" s="20" cm="1">
        <f t="array" ref="P288">INDEX(Curva_vortex[Caudal (L/s)],MATCH(O288,Curva_vortex[Altura lamina de agua H (m)],1))+(O288-INDEX(Curva_vortex[Altura lamina de agua H (m)],MATCH(O288,Curva_vortex[Altura lamina de agua H (m)],1)))*(INDEX(Curva_vortex[Caudal (L/s)],MATCH(O288,Curva_vortex[Altura lamina de agua H (m)],1)+IF(O288&gt;MAX(Curva_vortex[Altura lamina de agua H (m)]),0,1))-INDEX(Curva_vortex[Caudal (L/s)],MATCH(O288,Curva_vortex[Altura lamina de agua H (m)],1)+IF(O288&gt;MAX(Curva_vortex[Altura lamina de agua H (m)]),-1,0)))/(INDEX(Curva_vortex[Altura lamina de agua H (m)],MATCH(O288,Curva_vortex[Altura lamina de agua H (m)],1)+IF(O288&gt;MAX(Curva_vortex[Altura lamina de agua H (m)]),0,1))-INDEX(Curva_vortex[Altura lamina de agua H (m)],MATCH(O288,Curva_vortex[Altura lamina de agua H (m)],1)+IF(O288&gt;MAX(Curva_vortex[Altura lamina de agua H (m)]),-1,0)))</f>
        <v>0.53907318368021129</v>
      </c>
      <c r="Q288" s="20">
        <f t="shared" si="822"/>
        <v>0</v>
      </c>
      <c r="R288" s="20" cm="1">
        <f t="array" ref="R288">INDEX(Curva_vortex[Caudal (L/s)],MATCH(O288,Curva_vortex[Altura lamina de agua H (m)],1))+(O288-INDEX(Curva_vortex[Altura lamina de agua H (m)],MATCH(O288,Curva_vortex[Altura lamina de agua H (m)],1)))*(INDEX(Curva_vortex[Caudal (L/s)],MATCH(O288,Curva_vortex[Altura lamina de agua H (m)],1)+IF(O288&gt;MAX(Curva_vortex[Altura lamina de agua H (m)]),0,1))-INDEX(Curva_vortex[Caudal (L/s)],MATCH(O288,Curva_vortex[Altura lamina de agua H (m)],1)+IF(O288&gt;MAX(Curva_vortex[Altura lamina de agua H (m)]),-1,0)))/(INDEX(Curva_vortex[Altura lamina de agua H (m)],MATCH(O288,Curva_vortex[Altura lamina de agua H (m)],1)+IF(O288&gt;MAX(Curva_vortex[Altura lamina de agua H (m)]),0,1))-INDEX(Curva_vortex[Altura lamina de agua H (m)],MATCH(O288,Curva_vortex[Altura lamina de agua H (m)],1)+IF(O288&gt;MAX(Curva_vortex[Altura lamina de agua H (m)]),-1,0)))+Q288</f>
        <v>0.53907318368021129</v>
      </c>
      <c r="S288" s="20">
        <f>IF(COUNT($A$126:$A288)&lt;MATCH($E$117,R$126:R$585,0),"",ROUND(R288,2))</f>
        <v>0.54</v>
      </c>
    </row>
    <row r="289" spans="1:19" x14ac:dyDescent="0.3">
      <c r="A289" s="67">
        <f>A288+Escenario1!$D$15</f>
        <v>815</v>
      </c>
      <c r="B289" s="20">
        <f>IF(HX166&lt;0,0,Escenario1!HX166)</f>
        <v>0</v>
      </c>
      <c r="C289" s="20">
        <f t="shared" si="823"/>
        <v>0</v>
      </c>
      <c r="D289" s="20">
        <f t="shared" si="817"/>
        <v>0</v>
      </c>
      <c r="E289" s="20">
        <f>ROUND(IF($A289=0,0,$D289+E288-IF($A288=0,0,L288*($A289-$A288)*0.06)),4)</f>
        <v>0</v>
      </c>
      <c r="F289" s="11" cm="1">
        <f t="array" ref="F289">INDEX($A$71:$A$75,MATCH(E289,$B$71:$B$75,1))+(E289-INDEX($B$71:$B$75,MATCH(E289,$B$71:$B$75,1)))*(INDEX($A$71:$A$75,MATCH(E289,$B$71:$B$75,1)+IF(E289&gt;MAX($B$71:$B$75),0,1))-INDEX($A$71:$A$75,MATCH(E289,$B$71:$B$75,1)+IF(E289&gt;MAX($B$71:$B$75),1,0)))/(INDEX($B$71:$B$75,MATCH(E289,$B$71:$B$75,1)+IF(E289&gt;MAX($B$71:$B$75),0,1))-INDEX($B$71:$B$75,MATCH(E289,$B$71:$B$75,1)+IF(E289&gt;MAX($B$71:$B$75),-1,0)))</f>
        <v>0</v>
      </c>
      <c r="G289" s="59">
        <f t="shared" si="818"/>
        <v>0</v>
      </c>
      <c r="H289" s="59">
        <f t="shared" si="819"/>
        <v>0</v>
      </c>
      <c r="I289" s="59">
        <f t="shared" si="820"/>
        <v>0</v>
      </c>
      <c r="J289" s="20">
        <f t="shared" si="821"/>
        <v>0</v>
      </c>
      <c r="K289" s="20">
        <f>IF(OR($H$79&lt;=0,F289-$H$79&lt;=0),0,2/3*(0.602+0.0832*(F289-$H$79)/$H$79)*$I$79*SQRT(2*9.81)*(F289-$H$79+0.0012)^(3/2))*1000</f>
        <v>0</v>
      </c>
      <c r="L289" s="20">
        <f>IF((G289+H289+I289+K289)*($A290-$A289)*0.06&gt;E289,E289/($A290-$A289)/0.06,G289+H289+I289+K289)</f>
        <v>0</v>
      </c>
      <c r="M289" s="20">
        <f>IF(COUNT($A$126:$A289)&lt;MATCH($E$84,L$126:L$585,0),"",ROUND(L289,2))</f>
        <v>0</v>
      </c>
      <c r="N289" s="20">
        <f>IF($A289=0,0,$D289+N288-IF($A288=0,0,R288*($A289-$A288)*0.06))</f>
        <v>5.2290098816980501</v>
      </c>
      <c r="O289" s="11" cm="1">
        <f t="array" ref="O289">INDEX($A$71:$A$75,MATCH(N289,$B$71:$B$75,1))+(N289-INDEX($B$71:$B$75,MATCH(N289,$B$71:$B$75,1)))*(INDEX($A$71:$A$75,MATCH(N289,$B$71:$B$75,1)+1)-INDEX($A$71:$A$75,MATCH(N289,$B$71:$B$75,1)))/(INDEX($B$71:$B$75,MATCH(N289,$B$71:$B$75,1)+1)-INDEX($B$71:$B$75,MATCH(N289,$B$71:$B$75,1)))</f>
        <v>5.2290098816980504E-2</v>
      </c>
      <c r="P289" s="20" cm="1">
        <f t="array" ref="P289">INDEX(Curva_vortex[Caudal (L/s)],MATCH(O289,Curva_vortex[Altura lamina de agua H (m)],1))+(O289-INDEX(Curva_vortex[Altura lamina de agua H (m)],MATCH(O289,Curva_vortex[Altura lamina de agua H (m)],1)))*(INDEX(Curva_vortex[Caudal (L/s)],MATCH(O289,Curva_vortex[Altura lamina de agua H (m)],1)+IF(O289&gt;MAX(Curva_vortex[Altura lamina de agua H (m)]),0,1))-INDEX(Curva_vortex[Caudal (L/s)],MATCH(O289,Curva_vortex[Altura lamina de agua H (m)],1)+IF(O289&gt;MAX(Curva_vortex[Altura lamina de agua H (m)]),-1,0)))/(INDEX(Curva_vortex[Altura lamina de agua H (m)],MATCH(O289,Curva_vortex[Altura lamina de agua H (m)],1)+IF(O289&gt;MAX(Curva_vortex[Altura lamina de agua H (m)]),0,1))-INDEX(Curva_vortex[Altura lamina de agua H (m)],MATCH(O289,Curva_vortex[Altura lamina de agua H (m)],1)+IF(O289&gt;MAX(Curva_vortex[Altura lamina de agua H (m)]),-1,0)))</f>
        <v>0.52290098816980501</v>
      </c>
      <c r="Q289" s="20">
        <f t="shared" si="822"/>
        <v>0</v>
      </c>
      <c r="R289" s="20" cm="1">
        <f t="array" ref="R289">INDEX(Curva_vortex[Caudal (L/s)],MATCH(O289,Curva_vortex[Altura lamina de agua H (m)],1))+(O289-INDEX(Curva_vortex[Altura lamina de agua H (m)],MATCH(O289,Curva_vortex[Altura lamina de agua H (m)],1)))*(INDEX(Curva_vortex[Caudal (L/s)],MATCH(O289,Curva_vortex[Altura lamina de agua H (m)],1)+IF(O289&gt;MAX(Curva_vortex[Altura lamina de agua H (m)]),0,1))-INDEX(Curva_vortex[Caudal (L/s)],MATCH(O289,Curva_vortex[Altura lamina de agua H (m)],1)+IF(O289&gt;MAX(Curva_vortex[Altura lamina de agua H (m)]),-1,0)))/(INDEX(Curva_vortex[Altura lamina de agua H (m)],MATCH(O289,Curva_vortex[Altura lamina de agua H (m)],1)+IF(O289&gt;MAX(Curva_vortex[Altura lamina de agua H (m)]),0,1))-INDEX(Curva_vortex[Altura lamina de agua H (m)],MATCH(O289,Curva_vortex[Altura lamina de agua H (m)],1)+IF(O289&gt;MAX(Curva_vortex[Altura lamina de agua H (m)]),-1,0)))+Q289</f>
        <v>0.52290098816980501</v>
      </c>
      <c r="S289" s="20">
        <f>IF(COUNT($A$126:$A289)&lt;MATCH($E$117,R$126:R$585,0),"",ROUND(R289,2))</f>
        <v>0.52</v>
      </c>
    </row>
    <row r="290" spans="1:19" x14ac:dyDescent="0.3">
      <c r="A290" s="67">
        <f>A289+Escenario1!$D$15</f>
        <v>820</v>
      </c>
      <c r="B290" s="20">
        <f>IF(HX167&lt;0,0,Escenario1!HX167)</f>
        <v>0</v>
      </c>
      <c r="C290" s="20">
        <f t="shared" si="823"/>
        <v>0</v>
      </c>
      <c r="D290" s="20">
        <f t="shared" si="817"/>
        <v>0</v>
      </c>
      <c r="E290" s="20">
        <f>ROUND(IF($A290=0,0,$D290+E289-IF($A289=0,0,L289*($A290-$A289)*0.06)),4)</f>
        <v>0</v>
      </c>
      <c r="F290" s="11" cm="1">
        <f t="array" ref="F290">INDEX($A$71:$A$75,MATCH(E290,$B$71:$B$75,1))+(E290-INDEX($B$71:$B$75,MATCH(E290,$B$71:$B$75,1)))*(INDEX($A$71:$A$75,MATCH(E290,$B$71:$B$75,1)+IF(E290&gt;MAX($B$71:$B$75),0,1))-INDEX($A$71:$A$75,MATCH(E290,$B$71:$B$75,1)+IF(E290&gt;MAX($B$71:$B$75),1,0)))/(INDEX($B$71:$B$75,MATCH(E290,$B$71:$B$75,1)+IF(E290&gt;MAX($B$71:$B$75),0,1))-INDEX($B$71:$B$75,MATCH(E290,$B$71:$B$75,1)+IF(E290&gt;MAX($B$71:$B$75),-1,0)))</f>
        <v>0</v>
      </c>
      <c r="G290" s="59">
        <f t="shared" si="818"/>
        <v>0</v>
      </c>
      <c r="H290" s="59">
        <f t="shared" si="819"/>
        <v>0</v>
      </c>
      <c r="I290" s="59">
        <f t="shared" si="820"/>
        <v>0</v>
      </c>
      <c r="J290" s="20">
        <f t="shared" si="821"/>
        <v>0</v>
      </c>
      <c r="K290" s="20">
        <f>IF(OR($H$79&lt;=0,F290-$H$79&lt;=0),0,2/3*(0.602+0.0832*(F290-$H$79)/$H$79)*$I$79*SQRT(2*9.81)*(F290-$H$79+0.0012)^(3/2))*1000</f>
        <v>0</v>
      </c>
      <c r="L290" s="20">
        <f>IF((G290+H290+I290+K290)*($A291-$A290)*0.06&gt;E290,E290/($A291-$A290)/0.06,G290+H290+I290+K290)</f>
        <v>0</v>
      </c>
      <c r="M290" s="20">
        <f>IF(COUNT($A$126:$A290)&lt;MATCH($E$84,L$126:L$585,0),"",ROUND(L290,2))</f>
        <v>0</v>
      </c>
      <c r="N290" s="20">
        <f>IF($A290=0,0,$D290+N289-IF($A289=0,0,R289*($A290-$A289)*0.06))</f>
        <v>5.0721395852471085</v>
      </c>
      <c r="O290" s="11" cm="1">
        <f t="array" ref="O290">INDEX($A$71:$A$75,MATCH(N290,$B$71:$B$75,1))+(N290-INDEX($B$71:$B$75,MATCH(N290,$B$71:$B$75,1)))*(INDEX($A$71:$A$75,MATCH(N290,$B$71:$B$75,1)+1)-INDEX($A$71:$A$75,MATCH(N290,$B$71:$B$75,1)))/(INDEX($B$71:$B$75,MATCH(N290,$B$71:$B$75,1)+1)-INDEX($B$71:$B$75,MATCH(N290,$B$71:$B$75,1)))</f>
        <v>5.0721395852471082E-2</v>
      </c>
      <c r="P290" s="20" cm="1">
        <f t="array" ref="P290">INDEX(Curva_vortex[Caudal (L/s)],MATCH(O290,Curva_vortex[Altura lamina de agua H (m)],1))+(O290-INDEX(Curva_vortex[Altura lamina de agua H (m)],MATCH(O290,Curva_vortex[Altura lamina de agua H (m)],1)))*(INDEX(Curva_vortex[Caudal (L/s)],MATCH(O290,Curva_vortex[Altura lamina de agua H (m)],1)+IF(O290&gt;MAX(Curva_vortex[Altura lamina de agua H (m)]),0,1))-INDEX(Curva_vortex[Caudal (L/s)],MATCH(O290,Curva_vortex[Altura lamina de agua H (m)],1)+IF(O290&gt;MAX(Curva_vortex[Altura lamina de agua H (m)]),-1,0)))/(INDEX(Curva_vortex[Altura lamina de agua H (m)],MATCH(O290,Curva_vortex[Altura lamina de agua H (m)],1)+IF(O290&gt;MAX(Curva_vortex[Altura lamina de agua H (m)]),0,1))-INDEX(Curva_vortex[Altura lamina de agua H (m)],MATCH(O290,Curva_vortex[Altura lamina de agua H (m)],1)+IF(O290&gt;MAX(Curva_vortex[Altura lamina de agua H (m)]),-1,0)))</f>
        <v>0.50721395852471074</v>
      </c>
      <c r="Q290" s="20">
        <f t="shared" si="822"/>
        <v>0</v>
      </c>
      <c r="R290" s="20" cm="1">
        <f t="array" ref="R290">INDEX(Curva_vortex[Caudal (L/s)],MATCH(O290,Curva_vortex[Altura lamina de agua H (m)],1))+(O290-INDEX(Curva_vortex[Altura lamina de agua H (m)],MATCH(O290,Curva_vortex[Altura lamina de agua H (m)],1)))*(INDEX(Curva_vortex[Caudal (L/s)],MATCH(O290,Curva_vortex[Altura lamina de agua H (m)],1)+IF(O290&gt;MAX(Curva_vortex[Altura lamina de agua H (m)]),0,1))-INDEX(Curva_vortex[Caudal (L/s)],MATCH(O290,Curva_vortex[Altura lamina de agua H (m)],1)+IF(O290&gt;MAX(Curva_vortex[Altura lamina de agua H (m)]),-1,0)))/(INDEX(Curva_vortex[Altura lamina de agua H (m)],MATCH(O290,Curva_vortex[Altura lamina de agua H (m)],1)+IF(O290&gt;MAX(Curva_vortex[Altura lamina de agua H (m)]),0,1))-INDEX(Curva_vortex[Altura lamina de agua H (m)],MATCH(O290,Curva_vortex[Altura lamina de agua H (m)],1)+IF(O290&gt;MAX(Curva_vortex[Altura lamina de agua H (m)]),-1,0)))+Q290</f>
        <v>0.50721395852471074</v>
      </c>
      <c r="S290" s="20">
        <f>IF(COUNT($A$126:$A290)&lt;MATCH($E$117,R$126:R$585,0),"",ROUND(R290,2))</f>
        <v>0.51</v>
      </c>
    </row>
    <row r="291" spans="1:19" x14ac:dyDescent="0.3">
      <c r="A291" s="67">
        <f>A290+Escenario1!$D$15</f>
        <v>825</v>
      </c>
      <c r="B291" s="20">
        <f>IF(HX168&lt;0,0,Escenario1!HX168)</f>
        <v>0</v>
      </c>
      <c r="C291" s="20">
        <f t="shared" si="823"/>
        <v>0</v>
      </c>
      <c r="D291" s="20">
        <f t="shared" si="817"/>
        <v>0</v>
      </c>
      <c r="E291" s="20">
        <f>ROUND(IF($A291=0,0,$D291+E290-IF($A290=0,0,L290*($A291-$A290)*0.06)),4)</f>
        <v>0</v>
      </c>
      <c r="F291" s="11" cm="1">
        <f t="array" ref="F291">INDEX($A$71:$A$75,MATCH(E291,$B$71:$B$75,1))+(E291-INDEX($B$71:$B$75,MATCH(E291,$B$71:$B$75,1)))*(INDEX($A$71:$A$75,MATCH(E291,$B$71:$B$75,1)+IF(E291&gt;MAX($B$71:$B$75),0,1))-INDEX($A$71:$A$75,MATCH(E291,$B$71:$B$75,1)+IF(E291&gt;MAX($B$71:$B$75),1,0)))/(INDEX($B$71:$B$75,MATCH(E291,$B$71:$B$75,1)+IF(E291&gt;MAX($B$71:$B$75),0,1))-INDEX($B$71:$B$75,MATCH(E291,$B$71:$B$75,1)+IF(E291&gt;MAX($B$71:$B$75),-1,0)))</f>
        <v>0</v>
      </c>
      <c r="G291" s="59">
        <f t="shared" si="818"/>
        <v>0</v>
      </c>
      <c r="H291" s="59">
        <f t="shared" si="819"/>
        <v>0</v>
      </c>
      <c r="I291" s="59">
        <f t="shared" si="820"/>
        <v>0</v>
      </c>
      <c r="J291" s="20">
        <f t="shared" si="821"/>
        <v>0</v>
      </c>
      <c r="K291" s="20">
        <f>IF(OR($H$79&lt;=0,F291-$H$79&lt;=0),0,2/3*(0.602+0.0832*(F291-$H$79)/$H$79)*$I$79*SQRT(2*9.81)*(F291-$H$79+0.0012)^(3/2))*1000</f>
        <v>0</v>
      </c>
      <c r="L291" s="20">
        <f>IF((G291+H291+I291+K291)*($A292-$A291)*0.06&gt;E291,E291/($A292-$A291)/0.06,G291+H291+I291+K291)</f>
        <v>0</v>
      </c>
      <c r="M291" s="20">
        <f>IF(COUNT($A$126:$A291)&lt;MATCH($E$84,L$126:L$585,0),"",ROUND(L291,2))</f>
        <v>0</v>
      </c>
      <c r="N291" s="20">
        <f>IF($A291=0,0,$D291+N290-IF($A290=0,0,R290*($A291-$A290)*0.06))</f>
        <v>4.9199753976896954</v>
      </c>
      <c r="O291" s="11" cm="1">
        <f t="array" ref="O291">INDEX($A$71:$A$75,MATCH(N291,$B$71:$B$75,1))+(N291-INDEX($B$71:$B$75,MATCH(N291,$B$71:$B$75,1)))*(INDEX($A$71:$A$75,MATCH(N291,$B$71:$B$75,1)+1)-INDEX($A$71:$A$75,MATCH(N291,$B$71:$B$75,1)))/(INDEX($B$71:$B$75,MATCH(N291,$B$71:$B$75,1)+1)-INDEX($B$71:$B$75,MATCH(N291,$B$71:$B$75,1)))</f>
        <v>4.9199753976896958E-2</v>
      </c>
      <c r="P291" s="20" cm="1">
        <f t="array" ref="P291">INDEX(Curva_vortex[Caudal (L/s)],MATCH(O291,Curva_vortex[Altura lamina de agua H (m)],1))+(O291-INDEX(Curva_vortex[Altura lamina de agua H (m)],MATCH(O291,Curva_vortex[Altura lamina de agua H (m)],1)))*(INDEX(Curva_vortex[Caudal (L/s)],MATCH(O291,Curva_vortex[Altura lamina de agua H (m)],1)+IF(O291&gt;MAX(Curva_vortex[Altura lamina de agua H (m)]),0,1))-INDEX(Curva_vortex[Caudal (L/s)],MATCH(O291,Curva_vortex[Altura lamina de agua H (m)],1)+IF(O291&gt;MAX(Curva_vortex[Altura lamina de agua H (m)]),-1,0)))/(INDEX(Curva_vortex[Altura lamina de agua H (m)],MATCH(O291,Curva_vortex[Altura lamina de agua H (m)],1)+IF(O291&gt;MAX(Curva_vortex[Altura lamina de agua H (m)]),0,1))-INDEX(Curva_vortex[Altura lamina de agua H (m)],MATCH(O291,Curva_vortex[Altura lamina de agua H (m)],1)+IF(O291&gt;MAX(Curva_vortex[Altura lamina de agua H (m)]),-1,0)))</f>
        <v>0.49199753976896954</v>
      </c>
      <c r="Q291" s="20">
        <f t="shared" si="822"/>
        <v>0</v>
      </c>
      <c r="R291" s="20" cm="1">
        <f t="array" ref="R291">INDEX(Curva_vortex[Caudal (L/s)],MATCH(O291,Curva_vortex[Altura lamina de agua H (m)],1))+(O291-INDEX(Curva_vortex[Altura lamina de agua H (m)],MATCH(O291,Curva_vortex[Altura lamina de agua H (m)],1)))*(INDEX(Curva_vortex[Caudal (L/s)],MATCH(O291,Curva_vortex[Altura lamina de agua H (m)],1)+IF(O291&gt;MAX(Curva_vortex[Altura lamina de agua H (m)]),0,1))-INDEX(Curva_vortex[Caudal (L/s)],MATCH(O291,Curva_vortex[Altura lamina de agua H (m)],1)+IF(O291&gt;MAX(Curva_vortex[Altura lamina de agua H (m)]),-1,0)))/(INDEX(Curva_vortex[Altura lamina de agua H (m)],MATCH(O291,Curva_vortex[Altura lamina de agua H (m)],1)+IF(O291&gt;MAX(Curva_vortex[Altura lamina de agua H (m)]),0,1))-INDEX(Curva_vortex[Altura lamina de agua H (m)],MATCH(O291,Curva_vortex[Altura lamina de agua H (m)],1)+IF(O291&gt;MAX(Curva_vortex[Altura lamina de agua H (m)]),-1,0)))+Q291</f>
        <v>0.49199753976896954</v>
      </c>
      <c r="S291" s="20">
        <f>IF(COUNT($A$126:$A291)&lt;MATCH($E$117,R$126:R$585,0),"",ROUND(R291,2))</f>
        <v>0.49</v>
      </c>
    </row>
    <row r="292" spans="1:19" x14ac:dyDescent="0.3">
      <c r="A292" s="67">
        <f>A291+Escenario1!$D$15</f>
        <v>830</v>
      </c>
      <c r="B292" s="20">
        <f>IF(HX169&lt;0,0,Escenario1!HX169)</f>
        <v>0</v>
      </c>
      <c r="C292" s="20">
        <f t="shared" si="823"/>
        <v>0</v>
      </c>
      <c r="D292" s="20">
        <f t="shared" si="817"/>
        <v>0</v>
      </c>
      <c r="E292" s="20">
        <f>ROUND(IF($A292=0,0,$D292+E291-IF($A291=0,0,L291*($A292-$A291)*0.06)),4)</f>
        <v>0</v>
      </c>
      <c r="F292" s="11" cm="1">
        <f t="array" ref="F292">INDEX($A$71:$A$75,MATCH(E292,$B$71:$B$75,1))+(E292-INDEX($B$71:$B$75,MATCH(E292,$B$71:$B$75,1)))*(INDEX($A$71:$A$75,MATCH(E292,$B$71:$B$75,1)+IF(E292&gt;MAX($B$71:$B$75),0,1))-INDEX($A$71:$A$75,MATCH(E292,$B$71:$B$75,1)+IF(E292&gt;MAX($B$71:$B$75),1,0)))/(INDEX($B$71:$B$75,MATCH(E292,$B$71:$B$75,1)+IF(E292&gt;MAX($B$71:$B$75),0,1))-INDEX($B$71:$B$75,MATCH(E292,$B$71:$B$75,1)+IF(E292&gt;MAX($B$71:$B$75),-1,0)))</f>
        <v>0</v>
      </c>
      <c r="G292" s="59">
        <f t="shared" si="818"/>
        <v>0</v>
      </c>
      <c r="H292" s="59">
        <f t="shared" si="819"/>
        <v>0</v>
      </c>
      <c r="I292" s="59">
        <f t="shared" si="820"/>
        <v>0</v>
      </c>
      <c r="J292" s="20">
        <f t="shared" si="821"/>
        <v>0</v>
      </c>
      <c r="K292" s="20">
        <f>IF(OR($H$79&lt;=0,F292-$H$79&lt;=0),0,2/3*(0.602+0.0832*(F292-$H$79)/$H$79)*$I$79*SQRT(2*9.81)*(F292-$H$79+0.0012)^(3/2))*1000</f>
        <v>0</v>
      </c>
      <c r="L292" s="20">
        <f>IF((G292+H292+I292+K292)*($A293-$A292)*0.06&gt;E292,E292/($A293-$A292)/0.06,G292+H292+I292+K292)</f>
        <v>0</v>
      </c>
      <c r="M292" s="20">
        <f>IF(COUNT($A$126:$A292)&lt;MATCH($E$84,L$126:L$585,0),"",ROUND(L292,2))</f>
        <v>0</v>
      </c>
      <c r="N292" s="20">
        <f>IF($A292=0,0,$D292+N291-IF($A291=0,0,R291*($A292-$A291)*0.06))</f>
        <v>4.7723761357590044</v>
      </c>
      <c r="O292" s="11" cm="1">
        <f t="array" ref="O292">INDEX($A$71:$A$75,MATCH(N292,$B$71:$B$75,1))+(N292-INDEX($B$71:$B$75,MATCH(N292,$B$71:$B$75,1)))*(INDEX($A$71:$A$75,MATCH(N292,$B$71:$B$75,1)+1)-INDEX($A$71:$A$75,MATCH(N292,$B$71:$B$75,1)))/(INDEX($B$71:$B$75,MATCH(N292,$B$71:$B$75,1)+1)-INDEX($B$71:$B$75,MATCH(N292,$B$71:$B$75,1)))</f>
        <v>4.7723761357590044E-2</v>
      </c>
      <c r="P292" s="20" cm="1">
        <f t="array" ref="P292">INDEX(Curva_vortex[Caudal (L/s)],MATCH(O292,Curva_vortex[Altura lamina de agua H (m)],1))+(O292-INDEX(Curva_vortex[Altura lamina de agua H (m)],MATCH(O292,Curva_vortex[Altura lamina de agua H (m)],1)))*(INDEX(Curva_vortex[Caudal (L/s)],MATCH(O292,Curva_vortex[Altura lamina de agua H (m)],1)+IF(O292&gt;MAX(Curva_vortex[Altura lamina de agua H (m)]),0,1))-INDEX(Curva_vortex[Caudal (L/s)],MATCH(O292,Curva_vortex[Altura lamina de agua H (m)],1)+IF(O292&gt;MAX(Curva_vortex[Altura lamina de agua H (m)]),-1,0)))/(INDEX(Curva_vortex[Altura lamina de agua H (m)],MATCH(O292,Curva_vortex[Altura lamina de agua H (m)],1)+IF(O292&gt;MAX(Curva_vortex[Altura lamina de agua H (m)]),0,1))-INDEX(Curva_vortex[Altura lamina de agua H (m)],MATCH(O292,Curva_vortex[Altura lamina de agua H (m)],1)+IF(O292&gt;MAX(Curva_vortex[Altura lamina de agua H (m)]),-1,0)))</f>
        <v>0.47723761357590044</v>
      </c>
      <c r="Q292" s="20">
        <f t="shared" si="822"/>
        <v>0</v>
      </c>
      <c r="R292" s="20" cm="1">
        <f t="array" ref="R292">INDEX(Curva_vortex[Caudal (L/s)],MATCH(O292,Curva_vortex[Altura lamina de agua H (m)],1))+(O292-INDEX(Curva_vortex[Altura lamina de agua H (m)],MATCH(O292,Curva_vortex[Altura lamina de agua H (m)],1)))*(INDEX(Curva_vortex[Caudal (L/s)],MATCH(O292,Curva_vortex[Altura lamina de agua H (m)],1)+IF(O292&gt;MAX(Curva_vortex[Altura lamina de agua H (m)]),0,1))-INDEX(Curva_vortex[Caudal (L/s)],MATCH(O292,Curva_vortex[Altura lamina de agua H (m)],1)+IF(O292&gt;MAX(Curva_vortex[Altura lamina de agua H (m)]),-1,0)))/(INDEX(Curva_vortex[Altura lamina de agua H (m)],MATCH(O292,Curva_vortex[Altura lamina de agua H (m)],1)+IF(O292&gt;MAX(Curva_vortex[Altura lamina de agua H (m)]),0,1))-INDEX(Curva_vortex[Altura lamina de agua H (m)],MATCH(O292,Curva_vortex[Altura lamina de agua H (m)],1)+IF(O292&gt;MAX(Curva_vortex[Altura lamina de agua H (m)]),-1,0)))+Q292</f>
        <v>0.47723761357590044</v>
      </c>
      <c r="S292" s="20">
        <f>IF(COUNT($A$126:$A292)&lt;MATCH($E$117,R$126:R$585,0),"",ROUND(R292,2))</f>
        <v>0.48</v>
      </c>
    </row>
    <row r="293" spans="1:19" x14ac:dyDescent="0.3">
      <c r="A293" s="67">
        <f>A292+Escenario1!$D$15</f>
        <v>835</v>
      </c>
      <c r="B293" s="20">
        <f>IF(HX170&lt;0,0,Escenario1!HX170)</f>
        <v>0</v>
      </c>
      <c r="C293" s="20">
        <f t="shared" si="823"/>
        <v>0</v>
      </c>
      <c r="D293" s="20">
        <f t="shared" si="817"/>
        <v>0</v>
      </c>
      <c r="E293" s="20">
        <f>ROUND(IF($A293=0,0,$D293+E292-IF($A292=0,0,L292*($A293-$A292)*0.06)),4)</f>
        <v>0</v>
      </c>
      <c r="F293" s="11" cm="1">
        <f t="array" ref="F293">INDEX($A$71:$A$75,MATCH(E293,$B$71:$B$75,1))+(E293-INDEX($B$71:$B$75,MATCH(E293,$B$71:$B$75,1)))*(INDEX($A$71:$A$75,MATCH(E293,$B$71:$B$75,1)+IF(E293&gt;MAX($B$71:$B$75),0,1))-INDEX($A$71:$A$75,MATCH(E293,$B$71:$B$75,1)+IF(E293&gt;MAX($B$71:$B$75),1,0)))/(INDEX($B$71:$B$75,MATCH(E293,$B$71:$B$75,1)+IF(E293&gt;MAX($B$71:$B$75),0,1))-INDEX($B$71:$B$75,MATCH(E293,$B$71:$B$75,1)+IF(E293&gt;MAX($B$71:$B$75),-1,0)))</f>
        <v>0</v>
      </c>
      <c r="G293" s="59">
        <f t="shared" si="818"/>
        <v>0</v>
      </c>
      <c r="H293" s="59">
        <f t="shared" si="819"/>
        <v>0</v>
      </c>
      <c r="I293" s="59">
        <f t="shared" si="820"/>
        <v>0</v>
      </c>
      <c r="J293" s="20">
        <f t="shared" si="821"/>
        <v>0</v>
      </c>
      <c r="K293" s="20">
        <f>IF(OR($H$79&lt;=0,F293-$H$79&lt;=0),0,2/3*(0.602+0.0832*(F293-$H$79)/$H$79)*$I$79*SQRT(2*9.81)*(F293-$H$79+0.0012)^(3/2))*1000</f>
        <v>0</v>
      </c>
      <c r="L293" s="20">
        <f>IF((G293+H293+I293+K293)*($A294-$A293)*0.06&gt;E293,E293/($A294-$A293)/0.06,G293+H293+I293+K293)</f>
        <v>0</v>
      </c>
      <c r="M293" s="20">
        <f>IF(COUNT($A$126:$A293)&lt;MATCH($E$84,L$126:L$585,0),"",ROUND(L293,2))</f>
        <v>0</v>
      </c>
      <c r="N293" s="20">
        <f>IF($A293=0,0,$D293+N292-IF($A292=0,0,R292*($A293-$A292)*0.06))</f>
        <v>4.6292048516862341</v>
      </c>
      <c r="O293" s="11" cm="1">
        <f t="array" ref="O293">INDEX($A$71:$A$75,MATCH(N293,$B$71:$B$75,1))+(N293-INDEX($B$71:$B$75,MATCH(N293,$B$71:$B$75,1)))*(INDEX($A$71:$A$75,MATCH(N293,$B$71:$B$75,1)+1)-INDEX($A$71:$A$75,MATCH(N293,$B$71:$B$75,1)))/(INDEX($B$71:$B$75,MATCH(N293,$B$71:$B$75,1)+1)-INDEX($B$71:$B$75,MATCH(N293,$B$71:$B$75,1)))</f>
        <v>4.629204851686234E-2</v>
      </c>
      <c r="P293" s="20" cm="1">
        <f t="array" ref="P293">INDEX(Curva_vortex[Caudal (L/s)],MATCH(O293,Curva_vortex[Altura lamina de agua H (m)],1))+(O293-INDEX(Curva_vortex[Altura lamina de agua H (m)],MATCH(O293,Curva_vortex[Altura lamina de agua H (m)],1)))*(INDEX(Curva_vortex[Caudal (L/s)],MATCH(O293,Curva_vortex[Altura lamina de agua H (m)],1)+IF(O293&gt;MAX(Curva_vortex[Altura lamina de agua H (m)]),0,1))-INDEX(Curva_vortex[Caudal (L/s)],MATCH(O293,Curva_vortex[Altura lamina de agua H (m)],1)+IF(O293&gt;MAX(Curva_vortex[Altura lamina de agua H (m)]),-1,0)))/(INDEX(Curva_vortex[Altura lamina de agua H (m)],MATCH(O293,Curva_vortex[Altura lamina de agua H (m)],1)+IF(O293&gt;MAX(Curva_vortex[Altura lamina de agua H (m)]),0,1))-INDEX(Curva_vortex[Altura lamina de agua H (m)],MATCH(O293,Curva_vortex[Altura lamina de agua H (m)],1)+IF(O293&gt;MAX(Curva_vortex[Altura lamina de agua H (m)]),-1,0)))</f>
        <v>0.46292048516862339</v>
      </c>
      <c r="Q293" s="20">
        <f t="shared" si="822"/>
        <v>0</v>
      </c>
      <c r="R293" s="20" cm="1">
        <f t="array" ref="R293">INDEX(Curva_vortex[Caudal (L/s)],MATCH(O293,Curva_vortex[Altura lamina de agua H (m)],1))+(O293-INDEX(Curva_vortex[Altura lamina de agua H (m)],MATCH(O293,Curva_vortex[Altura lamina de agua H (m)],1)))*(INDEX(Curva_vortex[Caudal (L/s)],MATCH(O293,Curva_vortex[Altura lamina de agua H (m)],1)+IF(O293&gt;MAX(Curva_vortex[Altura lamina de agua H (m)]),0,1))-INDEX(Curva_vortex[Caudal (L/s)],MATCH(O293,Curva_vortex[Altura lamina de agua H (m)],1)+IF(O293&gt;MAX(Curva_vortex[Altura lamina de agua H (m)]),-1,0)))/(INDEX(Curva_vortex[Altura lamina de agua H (m)],MATCH(O293,Curva_vortex[Altura lamina de agua H (m)],1)+IF(O293&gt;MAX(Curva_vortex[Altura lamina de agua H (m)]),0,1))-INDEX(Curva_vortex[Altura lamina de agua H (m)],MATCH(O293,Curva_vortex[Altura lamina de agua H (m)],1)+IF(O293&gt;MAX(Curva_vortex[Altura lamina de agua H (m)]),-1,0)))+Q293</f>
        <v>0.46292048516862339</v>
      </c>
      <c r="S293" s="20">
        <f>IF(COUNT($A$126:$A293)&lt;MATCH($E$117,R$126:R$585,0),"",ROUND(R293,2))</f>
        <v>0.46</v>
      </c>
    </row>
    <row r="294" spans="1:19" x14ac:dyDescent="0.3">
      <c r="A294" s="67">
        <f>A293+Escenario1!$D$15</f>
        <v>840</v>
      </c>
      <c r="B294" s="20">
        <f>IF(HX171&lt;0,0,Escenario1!HX171)</f>
        <v>0</v>
      </c>
      <c r="C294" s="20">
        <f t="shared" si="823"/>
        <v>0</v>
      </c>
      <c r="D294" s="20">
        <f t="shared" si="817"/>
        <v>0</v>
      </c>
      <c r="E294" s="20">
        <f>ROUND(IF($A294=0,0,$D294+E293-IF($A293=0,0,L293*($A294-$A293)*0.06)),4)</f>
        <v>0</v>
      </c>
      <c r="F294" s="11" cm="1">
        <f t="array" ref="F294">INDEX($A$71:$A$75,MATCH(E294,$B$71:$B$75,1))+(E294-INDEX($B$71:$B$75,MATCH(E294,$B$71:$B$75,1)))*(INDEX($A$71:$A$75,MATCH(E294,$B$71:$B$75,1)+IF(E294&gt;MAX($B$71:$B$75),0,1))-INDEX($A$71:$A$75,MATCH(E294,$B$71:$B$75,1)+IF(E294&gt;MAX($B$71:$B$75),1,0)))/(INDEX($B$71:$B$75,MATCH(E294,$B$71:$B$75,1)+IF(E294&gt;MAX($B$71:$B$75),0,1))-INDEX($B$71:$B$75,MATCH(E294,$B$71:$B$75,1)+IF(E294&gt;MAX($B$71:$B$75),-1,0)))</f>
        <v>0</v>
      </c>
      <c r="G294" s="59">
        <f t="shared" si="818"/>
        <v>0</v>
      </c>
      <c r="H294" s="59">
        <f t="shared" si="819"/>
        <v>0</v>
      </c>
      <c r="I294" s="59">
        <f t="shared" si="820"/>
        <v>0</v>
      </c>
      <c r="J294" s="20">
        <f t="shared" si="821"/>
        <v>0</v>
      </c>
      <c r="K294" s="20">
        <f>IF(OR($H$79&lt;=0,F294-$H$79&lt;=0),0,2/3*(0.602+0.0832*(F294-$H$79)/$H$79)*$I$79*SQRT(2*9.81)*(F294-$H$79+0.0012)^(3/2))*1000</f>
        <v>0</v>
      </c>
      <c r="L294" s="20">
        <f>IF((G294+H294+I294+K294)*($A295-$A294)*0.06&gt;E294,E294/($A295-$A294)/0.06,G294+H294+I294+K294)</f>
        <v>0</v>
      </c>
      <c r="M294" s="20">
        <f>IF(COUNT($A$126:$A294)&lt;MATCH($E$84,L$126:L$585,0),"",ROUND(L294,2))</f>
        <v>0</v>
      </c>
      <c r="N294" s="20">
        <f>IF($A294=0,0,$D294+N293-IF($A293=0,0,R293*($A294-$A293)*0.06))</f>
        <v>4.4903287061356467</v>
      </c>
      <c r="O294" s="11" cm="1">
        <f t="array" ref="O294">INDEX($A$71:$A$75,MATCH(N294,$B$71:$B$75,1))+(N294-INDEX($B$71:$B$75,MATCH(N294,$B$71:$B$75,1)))*(INDEX($A$71:$A$75,MATCH(N294,$B$71:$B$75,1)+1)-INDEX($A$71:$A$75,MATCH(N294,$B$71:$B$75,1)))/(INDEX($B$71:$B$75,MATCH(N294,$B$71:$B$75,1)+1)-INDEX($B$71:$B$75,MATCH(N294,$B$71:$B$75,1)))</f>
        <v>4.4903287061356469E-2</v>
      </c>
      <c r="P294" s="20" cm="1">
        <f t="array" ref="P294">INDEX(Curva_vortex[Caudal (L/s)],MATCH(O294,Curva_vortex[Altura lamina de agua H (m)],1))+(O294-INDEX(Curva_vortex[Altura lamina de agua H (m)],MATCH(O294,Curva_vortex[Altura lamina de agua H (m)],1)))*(INDEX(Curva_vortex[Caudal (L/s)],MATCH(O294,Curva_vortex[Altura lamina de agua H (m)],1)+IF(O294&gt;MAX(Curva_vortex[Altura lamina de agua H (m)]),0,1))-INDEX(Curva_vortex[Caudal (L/s)],MATCH(O294,Curva_vortex[Altura lamina de agua H (m)],1)+IF(O294&gt;MAX(Curva_vortex[Altura lamina de agua H (m)]),-1,0)))/(INDEX(Curva_vortex[Altura lamina de agua H (m)],MATCH(O294,Curva_vortex[Altura lamina de agua H (m)],1)+IF(O294&gt;MAX(Curva_vortex[Altura lamina de agua H (m)]),0,1))-INDEX(Curva_vortex[Altura lamina de agua H (m)],MATCH(O294,Curva_vortex[Altura lamina de agua H (m)],1)+IF(O294&gt;MAX(Curva_vortex[Altura lamina de agua H (m)]),-1,0)))</f>
        <v>0.44903287061356467</v>
      </c>
      <c r="Q294" s="20">
        <f t="shared" si="822"/>
        <v>0</v>
      </c>
      <c r="R294" s="20" cm="1">
        <f t="array" ref="R294">INDEX(Curva_vortex[Caudal (L/s)],MATCH(O294,Curva_vortex[Altura lamina de agua H (m)],1))+(O294-INDEX(Curva_vortex[Altura lamina de agua H (m)],MATCH(O294,Curva_vortex[Altura lamina de agua H (m)],1)))*(INDEX(Curva_vortex[Caudal (L/s)],MATCH(O294,Curva_vortex[Altura lamina de agua H (m)],1)+IF(O294&gt;MAX(Curva_vortex[Altura lamina de agua H (m)]),0,1))-INDEX(Curva_vortex[Caudal (L/s)],MATCH(O294,Curva_vortex[Altura lamina de agua H (m)],1)+IF(O294&gt;MAX(Curva_vortex[Altura lamina de agua H (m)]),-1,0)))/(INDEX(Curva_vortex[Altura lamina de agua H (m)],MATCH(O294,Curva_vortex[Altura lamina de agua H (m)],1)+IF(O294&gt;MAX(Curva_vortex[Altura lamina de agua H (m)]),0,1))-INDEX(Curva_vortex[Altura lamina de agua H (m)],MATCH(O294,Curva_vortex[Altura lamina de agua H (m)],1)+IF(O294&gt;MAX(Curva_vortex[Altura lamina de agua H (m)]),-1,0)))+Q294</f>
        <v>0.44903287061356467</v>
      </c>
      <c r="S294" s="20">
        <f>IF(COUNT($A$126:$A294)&lt;MATCH($E$117,R$126:R$585,0),"",ROUND(R294,2))</f>
        <v>0.45</v>
      </c>
    </row>
    <row r="295" spans="1:19" x14ac:dyDescent="0.3">
      <c r="A295" s="67">
        <f>A294+Escenario1!$D$15</f>
        <v>845</v>
      </c>
      <c r="B295" s="20">
        <f>IF(HX172&lt;0,0,Escenario1!HX172)</f>
        <v>0</v>
      </c>
      <c r="C295" s="20">
        <f t="shared" si="823"/>
        <v>0</v>
      </c>
      <c r="D295" s="20">
        <f t="shared" si="817"/>
        <v>0</v>
      </c>
      <c r="E295" s="20">
        <f>ROUND(IF($A295=0,0,$D295+E294-IF($A294=0,0,L294*($A295-$A294)*0.06)),4)</f>
        <v>0</v>
      </c>
      <c r="F295" s="11" cm="1">
        <f t="array" ref="F295">INDEX($A$71:$A$75,MATCH(E295,$B$71:$B$75,1))+(E295-INDEX($B$71:$B$75,MATCH(E295,$B$71:$B$75,1)))*(INDEX($A$71:$A$75,MATCH(E295,$B$71:$B$75,1)+IF(E295&gt;MAX($B$71:$B$75),0,1))-INDEX($A$71:$A$75,MATCH(E295,$B$71:$B$75,1)+IF(E295&gt;MAX($B$71:$B$75),1,0)))/(INDEX($B$71:$B$75,MATCH(E295,$B$71:$B$75,1)+IF(E295&gt;MAX($B$71:$B$75),0,1))-INDEX($B$71:$B$75,MATCH(E295,$B$71:$B$75,1)+IF(E295&gt;MAX($B$71:$B$75),-1,0)))</f>
        <v>0</v>
      </c>
      <c r="G295" s="59">
        <f t="shared" si="818"/>
        <v>0</v>
      </c>
      <c r="H295" s="59">
        <f t="shared" si="819"/>
        <v>0</v>
      </c>
      <c r="I295" s="59">
        <f t="shared" si="820"/>
        <v>0</v>
      </c>
      <c r="J295" s="20">
        <f t="shared" si="821"/>
        <v>0</v>
      </c>
      <c r="K295" s="20">
        <f>IF(OR($H$79&lt;=0,F295-$H$79&lt;=0),0,2/3*(0.602+0.0832*(F295-$H$79)/$H$79)*$I$79*SQRT(2*9.81)*(F295-$H$79+0.0012)^(3/2))*1000</f>
        <v>0</v>
      </c>
      <c r="L295" s="20">
        <f>IF((G295+H295+I295+K295)*($A296-$A295)*0.06&gt;E295,E295/($A296-$A295)/0.06,G295+H295+I295+K295)</f>
        <v>0</v>
      </c>
      <c r="M295" s="20">
        <f>IF(COUNT($A$126:$A295)&lt;MATCH($E$84,L$126:L$585,0),"",ROUND(L295,2))</f>
        <v>0</v>
      </c>
      <c r="N295" s="20">
        <f>IF($A295=0,0,$D295+N294-IF($A294=0,0,R294*($A295-$A294)*0.06))</f>
        <v>4.3556188449515769</v>
      </c>
      <c r="O295" s="11" cm="1">
        <f t="array" ref="O295">INDEX($A$71:$A$75,MATCH(N295,$B$71:$B$75,1))+(N295-INDEX($B$71:$B$75,MATCH(N295,$B$71:$B$75,1)))*(INDEX($A$71:$A$75,MATCH(N295,$B$71:$B$75,1)+1)-INDEX($A$71:$A$75,MATCH(N295,$B$71:$B$75,1)))/(INDEX($B$71:$B$75,MATCH(N295,$B$71:$B$75,1)+1)-INDEX($B$71:$B$75,MATCH(N295,$B$71:$B$75,1)))</f>
        <v>4.3556188449515774E-2</v>
      </c>
      <c r="P295" s="20" cm="1">
        <f t="array" ref="P295">INDEX(Curva_vortex[Caudal (L/s)],MATCH(O295,Curva_vortex[Altura lamina de agua H (m)],1))+(O295-INDEX(Curva_vortex[Altura lamina de agua H (m)],MATCH(O295,Curva_vortex[Altura lamina de agua H (m)],1)))*(INDEX(Curva_vortex[Caudal (L/s)],MATCH(O295,Curva_vortex[Altura lamina de agua H (m)],1)+IF(O295&gt;MAX(Curva_vortex[Altura lamina de agua H (m)]),0,1))-INDEX(Curva_vortex[Caudal (L/s)],MATCH(O295,Curva_vortex[Altura lamina de agua H (m)],1)+IF(O295&gt;MAX(Curva_vortex[Altura lamina de agua H (m)]),-1,0)))/(INDEX(Curva_vortex[Altura lamina de agua H (m)],MATCH(O295,Curva_vortex[Altura lamina de agua H (m)],1)+IF(O295&gt;MAX(Curva_vortex[Altura lamina de agua H (m)]),0,1))-INDEX(Curva_vortex[Altura lamina de agua H (m)],MATCH(O295,Curva_vortex[Altura lamina de agua H (m)],1)+IF(O295&gt;MAX(Curva_vortex[Altura lamina de agua H (m)]),-1,0)))</f>
        <v>0.4355618844951577</v>
      </c>
      <c r="Q295" s="20">
        <f t="shared" si="822"/>
        <v>0</v>
      </c>
      <c r="R295" s="20" cm="1">
        <f t="array" ref="R295">INDEX(Curva_vortex[Caudal (L/s)],MATCH(O295,Curva_vortex[Altura lamina de agua H (m)],1))+(O295-INDEX(Curva_vortex[Altura lamina de agua H (m)],MATCH(O295,Curva_vortex[Altura lamina de agua H (m)],1)))*(INDEX(Curva_vortex[Caudal (L/s)],MATCH(O295,Curva_vortex[Altura lamina de agua H (m)],1)+IF(O295&gt;MAX(Curva_vortex[Altura lamina de agua H (m)]),0,1))-INDEX(Curva_vortex[Caudal (L/s)],MATCH(O295,Curva_vortex[Altura lamina de agua H (m)],1)+IF(O295&gt;MAX(Curva_vortex[Altura lamina de agua H (m)]),-1,0)))/(INDEX(Curva_vortex[Altura lamina de agua H (m)],MATCH(O295,Curva_vortex[Altura lamina de agua H (m)],1)+IF(O295&gt;MAX(Curva_vortex[Altura lamina de agua H (m)]),0,1))-INDEX(Curva_vortex[Altura lamina de agua H (m)],MATCH(O295,Curva_vortex[Altura lamina de agua H (m)],1)+IF(O295&gt;MAX(Curva_vortex[Altura lamina de agua H (m)]),-1,0)))+Q295</f>
        <v>0.4355618844951577</v>
      </c>
      <c r="S295" s="20">
        <f>IF(COUNT($A$126:$A295)&lt;MATCH($E$117,R$126:R$585,0),"",ROUND(R295,2))</f>
        <v>0.44</v>
      </c>
    </row>
    <row r="296" spans="1:19" x14ac:dyDescent="0.3">
      <c r="A296" s="67">
        <f>A295+Escenario1!$D$15</f>
        <v>850</v>
      </c>
      <c r="B296" s="20">
        <f>IF(HX173&lt;0,0,Escenario1!HX173)</f>
        <v>0</v>
      </c>
      <c r="C296" s="20">
        <f t="shared" si="823"/>
        <v>0</v>
      </c>
      <c r="D296" s="20">
        <f t="shared" si="817"/>
        <v>0</v>
      </c>
      <c r="E296" s="20">
        <f>ROUND(IF($A296=0,0,$D296+E295-IF($A295=0,0,L295*($A296-$A295)*0.06)),4)</f>
        <v>0</v>
      </c>
      <c r="F296" s="11" cm="1">
        <f t="array" ref="F296">INDEX($A$71:$A$75,MATCH(E296,$B$71:$B$75,1))+(E296-INDEX($B$71:$B$75,MATCH(E296,$B$71:$B$75,1)))*(INDEX($A$71:$A$75,MATCH(E296,$B$71:$B$75,1)+IF(E296&gt;MAX($B$71:$B$75),0,1))-INDEX($A$71:$A$75,MATCH(E296,$B$71:$B$75,1)+IF(E296&gt;MAX($B$71:$B$75),1,0)))/(INDEX($B$71:$B$75,MATCH(E296,$B$71:$B$75,1)+IF(E296&gt;MAX($B$71:$B$75),0,1))-INDEX($B$71:$B$75,MATCH(E296,$B$71:$B$75,1)+IF(E296&gt;MAX($B$71:$B$75),-1,0)))</f>
        <v>0</v>
      </c>
      <c r="G296" s="59">
        <f t="shared" si="818"/>
        <v>0</v>
      </c>
      <c r="H296" s="59">
        <f t="shared" si="819"/>
        <v>0</v>
      </c>
      <c r="I296" s="59">
        <f t="shared" si="820"/>
        <v>0</v>
      </c>
      <c r="J296" s="20">
        <f t="shared" si="821"/>
        <v>0</v>
      </c>
      <c r="K296" s="20">
        <f>IF(OR($H$79&lt;=0,F296-$H$79&lt;=0),0,2/3*(0.602+0.0832*(F296-$H$79)/$H$79)*$I$79*SQRT(2*9.81)*(F296-$H$79+0.0012)^(3/2))*1000</f>
        <v>0</v>
      </c>
      <c r="L296" s="20">
        <f>IF((G296+H296+I296+K296)*($A297-$A296)*0.06&gt;E296,E296/($A297-$A296)/0.06,G296+H296+I296+K296)</f>
        <v>0</v>
      </c>
      <c r="M296" s="20">
        <f>IF(COUNT($A$126:$A296)&lt;MATCH($E$84,L$126:L$585,0),"",ROUND(L296,2))</f>
        <v>0</v>
      </c>
      <c r="N296" s="20">
        <f>IF($A296=0,0,$D296+N295-IF($A295=0,0,R295*($A296-$A295)*0.06))</f>
        <v>4.2249502796030294</v>
      </c>
      <c r="O296" s="11" cm="1">
        <f t="array" ref="O296">INDEX($A$71:$A$75,MATCH(N296,$B$71:$B$75,1))+(N296-INDEX($B$71:$B$75,MATCH(N296,$B$71:$B$75,1)))*(INDEX($A$71:$A$75,MATCH(N296,$B$71:$B$75,1)+1)-INDEX($A$71:$A$75,MATCH(N296,$B$71:$B$75,1)))/(INDEX($B$71:$B$75,MATCH(N296,$B$71:$B$75,1)+1)-INDEX($B$71:$B$75,MATCH(N296,$B$71:$B$75,1)))</f>
        <v>4.2249502796030292E-2</v>
      </c>
      <c r="P296" s="20" cm="1">
        <f t="array" ref="P296">INDEX(Curva_vortex[Caudal (L/s)],MATCH(O296,Curva_vortex[Altura lamina de agua H (m)],1))+(O296-INDEX(Curva_vortex[Altura lamina de agua H (m)],MATCH(O296,Curva_vortex[Altura lamina de agua H (m)],1)))*(INDEX(Curva_vortex[Caudal (L/s)],MATCH(O296,Curva_vortex[Altura lamina de agua H (m)],1)+IF(O296&gt;MAX(Curva_vortex[Altura lamina de agua H (m)]),0,1))-INDEX(Curva_vortex[Caudal (L/s)],MATCH(O296,Curva_vortex[Altura lamina de agua H (m)],1)+IF(O296&gt;MAX(Curva_vortex[Altura lamina de agua H (m)]),-1,0)))/(INDEX(Curva_vortex[Altura lamina de agua H (m)],MATCH(O296,Curva_vortex[Altura lamina de agua H (m)],1)+IF(O296&gt;MAX(Curva_vortex[Altura lamina de agua H (m)]),0,1))-INDEX(Curva_vortex[Altura lamina de agua H (m)],MATCH(O296,Curva_vortex[Altura lamina de agua H (m)],1)+IF(O296&gt;MAX(Curva_vortex[Altura lamina de agua H (m)]),-1,0)))</f>
        <v>0.42249502796030292</v>
      </c>
      <c r="Q296" s="20">
        <f t="shared" si="822"/>
        <v>0</v>
      </c>
      <c r="R296" s="20" cm="1">
        <f t="array" ref="R296">INDEX(Curva_vortex[Caudal (L/s)],MATCH(O296,Curva_vortex[Altura lamina de agua H (m)],1))+(O296-INDEX(Curva_vortex[Altura lamina de agua H (m)],MATCH(O296,Curva_vortex[Altura lamina de agua H (m)],1)))*(INDEX(Curva_vortex[Caudal (L/s)],MATCH(O296,Curva_vortex[Altura lamina de agua H (m)],1)+IF(O296&gt;MAX(Curva_vortex[Altura lamina de agua H (m)]),0,1))-INDEX(Curva_vortex[Caudal (L/s)],MATCH(O296,Curva_vortex[Altura lamina de agua H (m)],1)+IF(O296&gt;MAX(Curva_vortex[Altura lamina de agua H (m)]),-1,0)))/(INDEX(Curva_vortex[Altura lamina de agua H (m)],MATCH(O296,Curva_vortex[Altura lamina de agua H (m)],1)+IF(O296&gt;MAX(Curva_vortex[Altura lamina de agua H (m)]),0,1))-INDEX(Curva_vortex[Altura lamina de agua H (m)],MATCH(O296,Curva_vortex[Altura lamina de agua H (m)],1)+IF(O296&gt;MAX(Curva_vortex[Altura lamina de agua H (m)]),-1,0)))+Q296</f>
        <v>0.42249502796030292</v>
      </c>
      <c r="S296" s="20">
        <f>IF(COUNT($A$126:$A296)&lt;MATCH($E$117,R$126:R$585,0),"",ROUND(R296,2))</f>
        <v>0.42</v>
      </c>
    </row>
    <row r="297" spans="1:19" x14ac:dyDescent="0.3">
      <c r="A297" s="67">
        <f>A296+Escenario1!$D$15</f>
        <v>855</v>
      </c>
      <c r="B297" s="20">
        <f>IF(HX174&lt;0,0,Escenario1!HX174)</f>
        <v>0</v>
      </c>
      <c r="C297" s="20">
        <f t="shared" si="823"/>
        <v>0</v>
      </c>
      <c r="D297" s="20">
        <f t="shared" si="817"/>
        <v>0</v>
      </c>
      <c r="E297" s="20">
        <f>ROUND(IF($A297=0,0,$D297+E296-IF($A296=0,0,L296*($A297-$A296)*0.06)),4)</f>
        <v>0</v>
      </c>
      <c r="F297" s="11" cm="1">
        <f t="array" ref="F297">INDEX($A$71:$A$75,MATCH(E297,$B$71:$B$75,1))+(E297-INDEX($B$71:$B$75,MATCH(E297,$B$71:$B$75,1)))*(INDEX($A$71:$A$75,MATCH(E297,$B$71:$B$75,1)+IF(E297&gt;MAX($B$71:$B$75),0,1))-INDEX($A$71:$A$75,MATCH(E297,$B$71:$B$75,1)+IF(E297&gt;MAX($B$71:$B$75),1,0)))/(INDEX($B$71:$B$75,MATCH(E297,$B$71:$B$75,1)+IF(E297&gt;MAX($B$71:$B$75),0,1))-INDEX($B$71:$B$75,MATCH(E297,$B$71:$B$75,1)+IF(E297&gt;MAX($B$71:$B$75),-1,0)))</f>
        <v>0</v>
      </c>
      <c r="G297" s="59">
        <f t="shared" si="818"/>
        <v>0</v>
      </c>
      <c r="H297" s="59">
        <f t="shared" si="819"/>
        <v>0</v>
      </c>
      <c r="I297" s="59">
        <f t="shared" si="820"/>
        <v>0</v>
      </c>
      <c r="J297" s="20">
        <f t="shared" si="821"/>
        <v>0</v>
      </c>
      <c r="K297" s="20">
        <f>IF(OR($H$79&lt;=0,F297-$H$79&lt;=0),0,2/3*(0.602+0.0832*(F297-$H$79)/$H$79)*$I$79*SQRT(2*9.81)*(F297-$H$79+0.0012)^(3/2))*1000</f>
        <v>0</v>
      </c>
      <c r="L297" s="20">
        <f>IF((G297+H297+I297+K297)*($A298-$A297)*0.06&gt;E297,E297/($A298-$A297)/0.06,G297+H297+I297+K297)</f>
        <v>0</v>
      </c>
      <c r="M297" s="20">
        <f>IF(COUNT($A$126:$A297)&lt;MATCH($E$84,L$126:L$585,0),"",ROUND(L297,2))</f>
        <v>0</v>
      </c>
      <c r="N297" s="20">
        <f>IF($A297=0,0,$D297+N296-IF($A296=0,0,R296*($A297-$A296)*0.06))</f>
        <v>4.0982017712149386</v>
      </c>
      <c r="O297" s="11" cm="1">
        <f t="array" ref="O297">INDEX($A$71:$A$75,MATCH(N297,$B$71:$B$75,1))+(N297-INDEX($B$71:$B$75,MATCH(N297,$B$71:$B$75,1)))*(INDEX($A$71:$A$75,MATCH(N297,$B$71:$B$75,1)+1)-INDEX($A$71:$A$75,MATCH(N297,$B$71:$B$75,1)))/(INDEX($B$71:$B$75,MATCH(N297,$B$71:$B$75,1)+1)-INDEX($B$71:$B$75,MATCH(N297,$B$71:$B$75,1)))</f>
        <v>4.0982017712149384E-2</v>
      </c>
      <c r="P297" s="20" cm="1">
        <f t="array" ref="P297">INDEX(Curva_vortex[Caudal (L/s)],MATCH(O297,Curva_vortex[Altura lamina de agua H (m)],1))+(O297-INDEX(Curva_vortex[Altura lamina de agua H (m)],MATCH(O297,Curva_vortex[Altura lamina de agua H (m)],1)))*(INDEX(Curva_vortex[Caudal (L/s)],MATCH(O297,Curva_vortex[Altura lamina de agua H (m)],1)+IF(O297&gt;MAX(Curva_vortex[Altura lamina de agua H (m)]),0,1))-INDEX(Curva_vortex[Caudal (L/s)],MATCH(O297,Curva_vortex[Altura lamina de agua H (m)],1)+IF(O297&gt;MAX(Curva_vortex[Altura lamina de agua H (m)]),-1,0)))/(INDEX(Curva_vortex[Altura lamina de agua H (m)],MATCH(O297,Curva_vortex[Altura lamina de agua H (m)],1)+IF(O297&gt;MAX(Curva_vortex[Altura lamina de agua H (m)]),0,1))-INDEX(Curva_vortex[Altura lamina de agua H (m)],MATCH(O297,Curva_vortex[Altura lamina de agua H (m)],1)+IF(O297&gt;MAX(Curva_vortex[Altura lamina de agua H (m)]),-1,0)))</f>
        <v>0.40982017712149382</v>
      </c>
      <c r="Q297" s="20">
        <f t="shared" si="822"/>
        <v>0</v>
      </c>
      <c r="R297" s="20" cm="1">
        <f t="array" ref="R297">INDEX(Curva_vortex[Caudal (L/s)],MATCH(O297,Curva_vortex[Altura lamina de agua H (m)],1))+(O297-INDEX(Curva_vortex[Altura lamina de agua H (m)],MATCH(O297,Curva_vortex[Altura lamina de agua H (m)],1)))*(INDEX(Curva_vortex[Caudal (L/s)],MATCH(O297,Curva_vortex[Altura lamina de agua H (m)],1)+IF(O297&gt;MAX(Curva_vortex[Altura lamina de agua H (m)]),0,1))-INDEX(Curva_vortex[Caudal (L/s)],MATCH(O297,Curva_vortex[Altura lamina de agua H (m)],1)+IF(O297&gt;MAX(Curva_vortex[Altura lamina de agua H (m)]),-1,0)))/(INDEX(Curva_vortex[Altura lamina de agua H (m)],MATCH(O297,Curva_vortex[Altura lamina de agua H (m)],1)+IF(O297&gt;MAX(Curva_vortex[Altura lamina de agua H (m)]),0,1))-INDEX(Curva_vortex[Altura lamina de agua H (m)],MATCH(O297,Curva_vortex[Altura lamina de agua H (m)],1)+IF(O297&gt;MAX(Curva_vortex[Altura lamina de agua H (m)]),-1,0)))+Q297</f>
        <v>0.40982017712149382</v>
      </c>
      <c r="S297" s="20">
        <f>IF(COUNT($A$126:$A297)&lt;MATCH($E$117,R$126:R$585,0),"",ROUND(R297,2))</f>
        <v>0.41</v>
      </c>
    </row>
    <row r="298" spans="1:19" x14ac:dyDescent="0.3">
      <c r="A298" s="67">
        <f>A297+Escenario1!$D$15</f>
        <v>860</v>
      </c>
      <c r="B298" s="20">
        <f>IF(HX175&lt;0,0,Escenario1!HX175)</f>
        <v>0</v>
      </c>
      <c r="C298" s="20">
        <f t="shared" si="823"/>
        <v>0</v>
      </c>
      <c r="D298" s="20">
        <f t="shared" si="817"/>
        <v>0</v>
      </c>
      <c r="E298" s="20">
        <f>ROUND(IF($A298=0,0,$D298+E297-IF($A297=0,0,L297*($A298-$A297)*0.06)),4)</f>
        <v>0</v>
      </c>
      <c r="F298" s="11" cm="1">
        <f t="array" ref="F298">INDEX($A$71:$A$75,MATCH(E298,$B$71:$B$75,1))+(E298-INDEX($B$71:$B$75,MATCH(E298,$B$71:$B$75,1)))*(INDEX($A$71:$A$75,MATCH(E298,$B$71:$B$75,1)+IF(E298&gt;MAX($B$71:$B$75),0,1))-INDEX($A$71:$A$75,MATCH(E298,$B$71:$B$75,1)+IF(E298&gt;MAX($B$71:$B$75),1,0)))/(INDEX($B$71:$B$75,MATCH(E298,$B$71:$B$75,1)+IF(E298&gt;MAX($B$71:$B$75),0,1))-INDEX($B$71:$B$75,MATCH(E298,$B$71:$B$75,1)+IF(E298&gt;MAX($B$71:$B$75),-1,0)))</f>
        <v>0</v>
      </c>
      <c r="G298" s="59">
        <f t="shared" si="818"/>
        <v>0</v>
      </c>
      <c r="H298" s="59">
        <f t="shared" si="819"/>
        <v>0</v>
      </c>
      <c r="I298" s="59">
        <f t="shared" si="820"/>
        <v>0</v>
      </c>
      <c r="J298" s="20">
        <f t="shared" si="821"/>
        <v>0</v>
      </c>
      <c r="K298" s="20">
        <f>IF(OR($H$79&lt;=0,F298-$H$79&lt;=0),0,2/3*(0.602+0.0832*(F298-$H$79)/$H$79)*$I$79*SQRT(2*9.81)*(F298-$H$79+0.0012)^(3/2))*1000</f>
        <v>0</v>
      </c>
      <c r="L298" s="20">
        <f>IF((G298+H298+I298+K298)*($A299-$A298)*0.06&gt;E298,E298/($A299-$A298)/0.06,G298+H298+I298+K298)</f>
        <v>0</v>
      </c>
      <c r="M298" s="20">
        <f>IF(COUNT($A$126:$A298)&lt;MATCH($E$84,L$126:L$585,0),"",ROUND(L298,2))</f>
        <v>0</v>
      </c>
      <c r="N298" s="20">
        <f>IF($A298=0,0,$D298+N297-IF($A297=0,0,R297*($A298-$A297)*0.06))</f>
        <v>3.9752557180784902</v>
      </c>
      <c r="O298" s="11" cm="1">
        <f t="array" ref="O298">INDEX($A$71:$A$75,MATCH(N298,$B$71:$B$75,1))+(N298-INDEX($B$71:$B$75,MATCH(N298,$B$71:$B$75,1)))*(INDEX($A$71:$A$75,MATCH(N298,$B$71:$B$75,1)+1)-INDEX($A$71:$A$75,MATCH(N298,$B$71:$B$75,1)))/(INDEX($B$71:$B$75,MATCH(N298,$B$71:$B$75,1)+1)-INDEX($B$71:$B$75,MATCH(N298,$B$71:$B$75,1)))</f>
        <v>3.9752557180784902E-2</v>
      </c>
      <c r="P298" s="20" cm="1">
        <f t="array" ref="P298">INDEX(Curva_vortex[Caudal (L/s)],MATCH(O298,Curva_vortex[Altura lamina de agua H (m)],1))+(O298-INDEX(Curva_vortex[Altura lamina de agua H (m)],MATCH(O298,Curva_vortex[Altura lamina de agua H (m)],1)))*(INDEX(Curva_vortex[Caudal (L/s)],MATCH(O298,Curva_vortex[Altura lamina de agua H (m)],1)+IF(O298&gt;MAX(Curva_vortex[Altura lamina de agua H (m)]),0,1))-INDEX(Curva_vortex[Caudal (L/s)],MATCH(O298,Curva_vortex[Altura lamina de agua H (m)],1)+IF(O298&gt;MAX(Curva_vortex[Altura lamina de agua H (m)]),-1,0)))/(INDEX(Curva_vortex[Altura lamina de agua H (m)],MATCH(O298,Curva_vortex[Altura lamina de agua H (m)],1)+IF(O298&gt;MAX(Curva_vortex[Altura lamina de agua H (m)]),0,1))-INDEX(Curva_vortex[Altura lamina de agua H (m)],MATCH(O298,Curva_vortex[Altura lamina de agua H (m)],1)+IF(O298&gt;MAX(Curva_vortex[Altura lamina de agua H (m)]),-1,0)))</f>
        <v>0.39752557180784898</v>
      </c>
      <c r="Q298" s="20">
        <f t="shared" si="822"/>
        <v>0</v>
      </c>
      <c r="R298" s="20" cm="1">
        <f t="array" ref="R298">INDEX(Curva_vortex[Caudal (L/s)],MATCH(O298,Curva_vortex[Altura lamina de agua H (m)],1))+(O298-INDEX(Curva_vortex[Altura lamina de agua H (m)],MATCH(O298,Curva_vortex[Altura lamina de agua H (m)],1)))*(INDEX(Curva_vortex[Caudal (L/s)],MATCH(O298,Curva_vortex[Altura lamina de agua H (m)],1)+IF(O298&gt;MAX(Curva_vortex[Altura lamina de agua H (m)]),0,1))-INDEX(Curva_vortex[Caudal (L/s)],MATCH(O298,Curva_vortex[Altura lamina de agua H (m)],1)+IF(O298&gt;MAX(Curva_vortex[Altura lamina de agua H (m)]),-1,0)))/(INDEX(Curva_vortex[Altura lamina de agua H (m)],MATCH(O298,Curva_vortex[Altura lamina de agua H (m)],1)+IF(O298&gt;MAX(Curva_vortex[Altura lamina de agua H (m)]),0,1))-INDEX(Curva_vortex[Altura lamina de agua H (m)],MATCH(O298,Curva_vortex[Altura lamina de agua H (m)],1)+IF(O298&gt;MAX(Curva_vortex[Altura lamina de agua H (m)]),-1,0)))+Q298</f>
        <v>0.39752557180784898</v>
      </c>
      <c r="S298" s="20">
        <f>IF(COUNT($A$126:$A298)&lt;MATCH($E$117,R$126:R$585,0),"",ROUND(R298,2))</f>
        <v>0.4</v>
      </c>
    </row>
    <row r="299" spans="1:19" x14ac:dyDescent="0.3">
      <c r="A299" s="67">
        <f>A298+Escenario1!$D$15</f>
        <v>865</v>
      </c>
      <c r="B299" s="20">
        <f>IF(HX176&lt;0,0,Escenario1!HX176)</f>
        <v>0</v>
      </c>
      <c r="C299" s="20">
        <f t="shared" si="823"/>
        <v>0</v>
      </c>
      <c r="D299" s="20">
        <f t="shared" si="817"/>
        <v>0</v>
      </c>
      <c r="E299" s="20">
        <f>ROUND(IF($A299=0,0,$D299+E298-IF($A298=0,0,L298*($A299-$A298)*0.06)),4)</f>
        <v>0</v>
      </c>
      <c r="F299" s="11" cm="1">
        <f t="array" ref="F299">INDEX($A$71:$A$75,MATCH(E299,$B$71:$B$75,1))+(E299-INDEX($B$71:$B$75,MATCH(E299,$B$71:$B$75,1)))*(INDEX($A$71:$A$75,MATCH(E299,$B$71:$B$75,1)+IF(E299&gt;MAX($B$71:$B$75),0,1))-INDEX($A$71:$A$75,MATCH(E299,$B$71:$B$75,1)+IF(E299&gt;MAX($B$71:$B$75),1,0)))/(INDEX($B$71:$B$75,MATCH(E299,$B$71:$B$75,1)+IF(E299&gt;MAX($B$71:$B$75),0,1))-INDEX($B$71:$B$75,MATCH(E299,$B$71:$B$75,1)+IF(E299&gt;MAX($B$71:$B$75),-1,0)))</f>
        <v>0</v>
      </c>
      <c r="G299" s="59">
        <f t="shared" si="818"/>
        <v>0</v>
      </c>
      <c r="H299" s="59">
        <f t="shared" si="819"/>
        <v>0</v>
      </c>
      <c r="I299" s="59">
        <f t="shared" si="820"/>
        <v>0</v>
      </c>
      <c r="J299" s="20">
        <f t="shared" si="821"/>
        <v>0</v>
      </c>
      <c r="K299" s="20">
        <f>IF(OR($H$79&lt;=0,F299-$H$79&lt;=0),0,2/3*(0.602+0.0832*(F299-$H$79)/$H$79)*$I$79*SQRT(2*9.81)*(F299-$H$79+0.0012)^(3/2))*1000</f>
        <v>0</v>
      </c>
      <c r="L299" s="20">
        <f>IF((G299+H299+I299+K299)*($A300-$A299)*0.06&gt;E299,E299/($A300-$A299)/0.06,G299+H299+I299+K299)</f>
        <v>0</v>
      </c>
      <c r="M299" s="20">
        <f>IF(COUNT($A$126:$A299)&lt;MATCH($E$84,L$126:L$585,0),"",ROUND(L299,2))</f>
        <v>0</v>
      </c>
      <c r="N299" s="20">
        <f>IF($A299=0,0,$D299+N298-IF($A298=0,0,R298*($A299-$A298)*0.06))</f>
        <v>3.8559980465361354</v>
      </c>
      <c r="O299" s="11" cm="1">
        <f t="array" ref="O299">INDEX($A$71:$A$75,MATCH(N299,$B$71:$B$75,1))+(N299-INDEX($B$71:$B$75,MATCH(N299,$B$71:$B$75,1)))*(INDEX($A$71:$A$75,MATCH(N299,$B$71:$B$75,1)+1)-INDEX($A$71:$A$75,MATCH(N299,$B$71:$B$75,1)))/(INDEX($B$71:$B$75,MATCH(N299,$B$71:$B$75,1)+1)-INDEX($B$71:$B$75,MATCH(N299,$B$71:$B$75,1)))</f>
        <v>3.8559980465361354E-2</v>
      </c>
      <c r="P299" s="20" cm="1">
        <f t="array" ref="P299">INDEX(Curva_vortex[Caudal (L/s)],MATCH(O299,Curva_vortex[Altura lamina de agua H (m)],1))+(O299-INDEX(Curva_vortex[Altura lamina de agua H (m)],MATCH(O299,Curva_vortex[Altura lamina de agua H (m)],1)))*(INDEX(Curva_vortex[Caudal (L/s)],MATCH(O299,Curva_vortex[Altura lamina de agua H (m)],1)+IF(O299&gt;MAX(Curva_vortex[Altura lamina de agua H (m)]),0,1))-INDEX(Curva_vortex[Caudal (L/s)],MATCH(O299,Curva_vortex[Altura lamina de agua H (m)],1)+IF(O299&gt;MAX(Curva_vortex[Altura lamina de agua H (m)]),-1,0)))/(INDEX(Curva_vortex[Altura lamina de agua H (m)],MATCH(O299,Curva_vortex[Altura lamina de agua H (m)],1)+IF(O299&gt;MAX(Curva_vortex[Altura lamina de agua H (m)]),0,1))-INDEX(Curva_vortex[Altura lamina de agua H (m)],MATCH(O299,Curva_vortex[Altura lamina de agua H (m)],1)+IF(O299&gt;MAX(Curva_vortex[Altura lamina de agua H (m)]),-1,0)))</f>
        <v>0.38559980465361354</v>
      </c>
      <c r="Q299" s="20">
        <f t="shared" si="822"/>
        <v>0</v>
      </c>
      <c r="R299" s="20" cm="1">
        <f t="array" ref="R299">INDEX(Curva_vortex[Caudal (L/s)],MATCH(O299,Curva_vortex[Altura lamina de agua H (m)],1))+(O299-INDEX(Curva_vortex[Altura lamina de agua H (m)],MATCH(O299,Curva_vortex[Altura lamina de agua H (m)],1)))*(INDEX(Curva_vortex[Caudal (L/s)],MATCH(O299,Curva_vortex[Altura lamina de agua H (m)],1)+IF(O299&gt;MAX(Curva_vortex[Altura lamina de agua H (m)]),0,1))-INDEX(Curva_vortex[Caudal (L/s)],MATCH(O299,Curva_vortex[Altura lamina de agua H (m)],1)+IF(O299&gt;MAX(Curva_vortex[Altura lamina de agua H (m)]),-1,0)))/(INDEX(Curva_vortex[Altura lamina de agua H (m)],MATCH(O299,Curva_vortex[Altura lamina de agua H (m)],1)+IF(O299&gt;MAX(Curva_vortex[Altura lamina de agua H (m)]),0,1))-INDEX(Curva_vortex[Altura lamina de agua H (m)],MATCH(O299,Curva_vortex[Altura lamina de agua H (m)],1)+IF(O299&gt;MAX(Curva_vortex[Altura lamina de agua H (m)]),-1,0)))+Q299</f>
        <v>0.38559980465361354</v>
      </c>
      <c r="S299" s="20">
        <f>IF(COUNT($A$126:$A299)&lt;MATCH($E$117,R$126:R$585,0),"",ROUND(R299,2))</f>
        <v>0.39</v>
      </c>
    </row>
    <row r="300" spans="1:19" x14ac:dyDescent="0.3">
      <c r="A300" s="67">
        <f>A299+Escenario1!$D$15</f>
        <v>870</v>
      </c>
      <c r="B300" s="20">
        <f>IF(HX177&lt;0,0,Escenario1!HX177)</f>
        <v>0</v>
      </c>
      <c r="C300" s="20">
        <f t="shared" si="823"/>
        <v>0</v>
      </c>
      <c r="D300" s="20">
        <f t="shared" si="817"/>
        <v>0</v>
      </c>
      <c r="E300" s="20">
        <f>ROUND(IF($A300=0,0,$D300+E299-IF($A299=0,0,L299*($A300-$A299)*0.06)),4)</f>
        <v>0</v>
      </c>
      <c r="F300" s="11" cm="1">
        <f t="array" ref="F300">INDEX($A$71:$A$75,MATCH(E300,$B$71:$B$75,1))+(E300-INDEX($B$71:$B$75,MATCH(E300,$B$71:$B$75,1)))*(INDEX($A$71:$A$75,MATCH(E300,$B$71:$B$75,1)+IF(E300&gt;MAX($B$71:$B$75),0,1))-INDEX($A$71:$A$75,MATCH(E300,$B$71:$B$75,1)+IF(E300&gt;MAX($B$71:$B$75),1,0)))/(INDEX($B$71:$B$75,MATCH(E300,$B$71:$B$75,1)+IF(E300&gt;MAX($B$71:$B$75),0,1))-INDEX($B$71:$B$75,MATCH(E300,$B$71:$B$75,1)+IF(E300&gt;MAX($B$71:$B$75),-1,0)))</f>
        <v>0</v>
      </c>
      <c r="G300" s="59">
        <f t="shared" si="818"/>
        <v>0</v>
      </c>
      <c r="H300" s="59">
        <f t="shared" si="819"/>
        <v>0</v>
      </c>
      <c r="I300" s="59">
        <f t="shared" si="820"/>
        <v>0</v>
      </c>
      <c r="J300" s="20">
        <f t="shared" si="821"/>
        <v>0</v>
      </c>
      <c r="K300" s="20">
        <f>IF(OR($H$79&lt;=0,F300-$H$79&lt;=0),0,2/3*(0.602+0.0832*(F300-$H$79)/$H$79)*$I$79*SQRT(2*9.81)*(F300-$H$79+0.0012)^(3/2))*1000</f>
        <v>0</v>
      </c>
      <c r="L300" s="20">
        <f>IF((G300+H300+I300+K300)*($A301-$A300)*0.06&gt;E300,E300/($A301-$A300)/0.06,G300+H300+I300+K300)</f>
        <v>0</v>
      </c>
      <c r="M300" s="20">
        <f>IF(COUNT($A$126:$A300)&lt;MATCH($E$84,L$126:L$585,0),"",ROUND(L300,2))</f>
        <v>0</v>
      </c>
      <c r="N300" s="20">
        <f>IF($A300=0,0,$D300+N299-IF($A299=0,0,R299*($A300-$A299)*0.06))</f>
        <v>3.7403181051400516</v>
      </c>
      <c r="O300" s="11" cm="1">
        <f t="array" ref="O300">INDEX($A$71:$A$75,MATCH(N300,$B$71:$B$75,1))+(N300-INDEX($B$71:$B$75,MATCH(N300,$B$71:$B$75,1)))*(INDEX($A$71:$A$75,MATCH(N300,$B$71:$B$75,1)+1)-INDEX($A$71:$A$75,MATCH(N300,$B$71:$B$75,1)))/(INDEX($B$71:$B$75,MATCH(N300,$B$71:$B$75,1)+1)-INDEX($B$71:$B$75,MATCH(N300,$B$71:$B$75,1)))</f>
        <v>3.7403181051400516E-2</v>
      </c>
      <c r="P300" s="20" cm="1">
        <f t="array" ref="P300">INDEX(Curva_vortex[Caudal (L/s)],MATCH(O300,Curva_vortex[Altura lamina de agua H (m)],1))+(O300-INDEX(Curva_vortex[Altura lamina de agua H (m)],MATCH(O300,Curva_vortex[Altura lamina de agua H (m)],1)))*(INDEX(Curva_vortex[Caudal (L/s)],MATCH(O300,Curva_vortex[Altura lamina de agua H (m)],1)+IF(O300&gt;MAX(Curva_vortex[Altura lamina de agua H (m)]),0,1))-INDEX(Curva_vortex[Caudal (L/s)],MATCH(O300,Curva_vortex[Altura lamina de agua H (m)],1)+IF(O300&gt;MAX(Curva_vortex[Altura lamina de agua H (m)]),-1,0)))/(INDEX(Curva_vortex[Altura lamina de agua H (m)],MATCH(O300,Curva_vortex[Altura lamina de agua H (m)],1)+IF(O300&gt;MAX(Curva_vortex[Altura lamina de agua H (m)]),0,1))-INDEX(Curva_vortex[Altura lamina de agua H (m)],MATCH(O300,Curva_vortex[Altura lamina de agua H (m)],1)+IF(O300&gt;MAX(Curva_vortex[Altura lamina de agua H (m)]),-1,0)))</f>
        <v>0.37403181051400514</v>
      </c>
      <c r="Q300" s="20">
        <f t="shared" si="822"/>
        <v>0</v>
      </c>
      <c r="R300" s="20" cm="1">
        <f t="array" ref="R300">INDEX(Curva_vortex[Caudal (L/s)],MATCH(O300,Curva_vortex[Altura lamina de agua H (m)],1))+(O300-INDEX(Curva_vortex[Altura lamina de agua H (m)],MATCH(O300,Curva_vortex[Altura lamina de agua H (m)],1)))*(INDEX(Curva_vortex[Caudal (L/s)],MATCH(O300,Curva_vortex[Altura lamina de agua H (m)],1)+IF(O300&gt;MAX(Curva_vortex[Altura lamina de agua H (m)]),0,1))-INDEX(Curva_vortex[Caudal (L/s)],MATCH(O300,Curva_vortex[Altura lamina de agua H (m)],1)+IF(O300&gt;MAX(Curva_vortex[Altura lamina de agua H (m)]),-1,0)))/(INDEX(Curva_vortex[Altura lamina de agua H (m)],MATCH(O300,Curva_vortex[Altura lamina de agua H (m)],1)+IF(O300&gt;MAX(Curva_vortex[Altura lamina de agua H (m)]),0,1))-INDEX(Curva_vortex[Altura lamina de agua H (m)],MATCH(O300,Curva_vortex[Altura lamina de agua H (m)],1)+IF(O300&gt;MAX(Curva_vortex[Altura lamina de agua H (m)]),-1,0)))+Q300</f>
        <v>0.37403181051400514</v>
      </c>
      <c r="S300" s="20">
        <f>IF(COUNT($A$126:$A300)&lt;MATCH($E$117,R$126:R$585,0),"",ROUND(R300,2))</f>
        <v>0.37</v>
      </c>
    </row>
    <row r="301" spans="1:19" x14ac:dyDescent="0.3">
      <c r="A301" s="67">
        <f>A300+Escenario1!$D$15</f>
        <v>875</v>
      </c>
      <c r="B301" s="20">
        <f>IF(HX178&lt;0,0,Escenario1!HX178)</f>
        <v>0</v>
      </c>
      <c r="C301" s="20">
        <f t="shared" si="823"/>
        <v>0</v>
      </c>
      <c r="D301" s="20">
        <f t="shared" si="817"/>
        <v>0</v>
      </c>
      <c r="E301" s="20">
        <f>ROUND(IF($A301=0,0,$D301+E300-IF($A300=0,0,L300*($A301-$A300)*0.06)),4)</f>
        <v>0</v>
      </c>
      <c r="F301" s="11" cm="1">
        <f t="array" ref="F301">INDEX($A$71:$A$75,MATCH(E301,$B$71:$B$75,1))+(E301-INDEX($B$71:$B$75,MATCH(E301,$B$71:$B$75,1)))*(INDEX($A$71:$A$75,MATCH(E301,$B$71:$B$75,1)+IF(E301&gt;MAX($B$71:$B$75),0,1))-INDEX($A$71:$A$75,MATCH(E301,$B$71:$B$75,1)+IF(E301&gt;MAX($B$71:$B$75),1,0)))/(INDEX($B$71:$B$75,MATCH(E301,$B$71:$B$75,1)+IF(E301&gt;MAX($B$71:$B$75),0,1))-INDEX($B$71:$B$75,MATCH(E301,$B$71:$B$75,1)+IF(E301&gt;MAX($B$71:$B$75),-1,0)))</f>
        <v>0</v>
      </c>
      <c r="G301" s="59">
        <f t="shared" si="818"/>
        <v>0</v>
      </c>
      <c r="H301" s="59">
        <f t="shared" si="819"/>
        <v>0</v>
      </c>
      <c r="I301" s="59">
        <f t="shared" si="820"/>
        <v>0</v>
      </c>
      <c r="J301" s="20">
        <f t="shared" si="821"/>
        <v>0</v>
      </c>
      <c r="K301" s="20">
        <f>IF(OR($H$79&lt;=0,F301-$H$79&lt;=0),0,2/3*(0.602+0.0832*(F301-$H$79)/$H$79)*$I$79*SQRT(2*9.81)*(F301-$H$79+0.0012)^(3/2))*1000</f>
        <v>0</v>
      </c>
      <c r="L301" s="20">
        <f>IF((G301+H301+I301+K301)*($A302-$A301)*0.06&gt;E301,E301/($A302-$A301)/0.06,G301+H301+I301+K301)</f>
        <v>0</v>
      </c>
      <c r="M301" s="20">
        <f>IF(COUNT($A$126:$A301)&lt;MATCH($E$84,L$126:L$585,0),"",ROUND(L301,2))</f>
        <v>0</v>
      </c>
      <c r="N301" s="20">
        <f>IF($A301=0,0,$D301+N300-IF($A300=0,0,R300*($A301-$A300)*0.06))</f>
        <v>3.62810856198585</v>
      </c>
      <c r="O301" s="11" cm="1">
        <f t="array" ref="O301">INDEX($A$71:$A$75,MATCH(N301,$B$71:$B$75,1))+(N301-INDEX($B$71:$B$75,MATCH(N301,$B$71:$B$75,1)))*(INDEX($A$71:$A$75,MATCH(N301,$B$71:$B$75,1)+1)-INDEX($A$71:$A$75,MATCH(N301,$B$71:$B$75,1)))/(INDEX($B$71:$B$75,MATCH(N301,$B$71:$B$75,1)+1)-INDEX($B$71:$B$75,MATCH(N301,$B$71:$B$75,1)))</f>
        <v>3.6281085619858502E-2</v>
      </c>
      <c r="P301" s="20" cm="1">
        <f t="array" ref="P301">INDEX(Curva_vortex[Caudal (L/s)],MATCH(O301,Curva_vortex[Altura lamina de agua H (m)],1))+(O301-INDEX(Curva_vortex[Altura lamina de agua H (m)],MATCH(O301,Curva_vortex[Altura lamina de agua H (m)],1)))*(INDEX(Curva_vortex[Caudal (L/s)],MATCH(O301,Curva_vortex[Altura lamina de agua H (m)],1)+IF(O301&gt;MAX(Curva_vortex[Altura lamina de agua H (m)]),0,1))-INDEX(Curva_vortex[Caudal (L/s)],MATCH(O301,Curva_vortex[Altura lamina de agua H (m)],1)+IF(O301&gt;MAX(Curva_vortex[Altura lamina de agua H (m)]),-1,0)))/(INDEX(Curva_vortex[Altura lamina de agua H (m)],MATCH(O301,Curva_vortex[Altura lamina de agua H (m)],1)+IF(O301&gt;MAX(Curva_vortex[Altura lamina de agua H (m)]),0,1))-INDEX(Curva_vortex[Altura lamina de agua H (m)],MATCH(O301,Curva_vortex[Altura lamina de agua H (m)],1)+IF(O301&gt;MAX(Curva_vortex[Altura lamina de agua H (m)]),-1,0)))</f>
        <v>0.362810856198585</v>
      </c>
      <c r="Q301" s="20">
        <f t="shared" si="822"/>
        <v>0</v>
      </c>
      <c r="R301" s="20" cm="1">
        <f t="array" ref="R301">INDEX(Curva_vortex[Caudal (L/s)],MATCH(O301,Curva_vortex[Altura lamina de agua H (m)],1))+(O301-INDEX(Curva_vortex[Altura lamina de agua H (m)],MATCH(O301,Curva_vortex[Altura lamina de agua H (m)],1)))*(INDEX(Curva_vortex[Caudal (L/s)],MATCH(O301,Curva_vortex[Altura lamina de agua H (m)],1)+IF(O301&gt;MAX(Curva_vortex[Altura lamina de agua H (m)]),0,1))-INDEX(Curva_vortex[Caudal (L/s)],MATCH(O301,Curva_vortex[Altura lamina de agua H (m)],1)+IF(O301&gt;MAX(Curva_vortex[Altura lamina de agua H (m)]),-1,0)))/(INDEX(Curva_vortex[Altura lamina de agua H (m)],MATCH(O301,Curva_vortex[Altura lamina de agua H (m)],1)+IF(O301&gt;MAX(Curva_vortex[Altura lamina de agua H (m)]),0,1))-INDEX(Curva_vortex[Altura lamina de agua H (m)],MATCH(O301,Curva_vortex[Altura lamina de agua H (m)],1)+IF(O301&gt;MAX(Curva_vortex[Altura lamina de agua H (m)]),-1,0)))+Q301</f>
        <v>0.362810856198585</v>
      </c>
      <c r="S301" s="20">
        <f>IF(COUNT($A$126:$A301)&lt;MATCH($E$117,R$126:R$585,0),"",ROUND(R301,2))</f>
        <v>0.36</v>
      </c>
    </row>
    <row r="302" spans="1:19" x14ac:dyDescent="0.3">
      <c r="A302" s="67">
        <f>A301+Escenario1!$D$15</f>
        <v>880</v>
      </c>
      <c r="B302" s="20">
        <f>IF(HX179&lt;0,0,Escenario1!HX179)</f>
        <v>0</v>
      </c>
      <c r="C302" s="20">
        <f t="shared" si="823"/>
        <v>0</v>
      </c>
      <c r="D302" s="20">
        <f t="shared" si="817"/>
        <v>0</v>
      </c>
      <c r="E302" s="20">
        <f>ROUND(IF($A302=0,0,$D302+E301-IF($A301=0,0,L301*($A302-$A301)*0.06)),4)</f>
        <v>0</v>
      </c>
      <c r="F302" s="11" cm="1">
        <f t="array" ref="F302">INDEX($A$71:$A$75,MATCH(E302,$B$71:$B$75,1))+(E302-INDEX($B$71:$B$75,MATCH(E302,$B$71:$B$75,1)))*(INDEX($A$71:$A$75,MATCH(E302,$B$71:$B$75,1)+IF(E302&gt;MAX($B$71:$B$75),0,1))-INDEX($A$71:$A$75,MATCH(E302,$B$71:$B$75,1)+IF(E302&gt;MAX($B$71:$B$75),1,0)))/(INDEX($B$71:$B$75,MATCH(E302,$B$71:$B$75,1)+IF(E302&gt;MAX($B$71:$B$75),0,1))-INDEX($B$71:$B$75,MATCH(E302,$B$71:$B$75,1)+IF(E302&gt;MAX($B$71:$B$75),-1,0)))</f>
        <v>0</v>
      </c>
      <c r="G302" s="59">
        <f t="shared" si="818"/>
        <v>0</v>
      </c>
      <c r="H302" s="59">
        <f t="shared" si="819"/>
        <v>0</v>
      </c>
      <c r="I302" s="59">
        <f t="shared" si="820"/>
        <v>0</v>
      </c>
      <c r="J302" s="20">
        <f t="shared" si="821"/>
        <v>0</v>
      </c>
      <c r="K302" s="20">
        <f>IF(OR($H$79&lt;=0,F302-$H$79&lt;=0),0,2/3*(0.602+0.0832*(F302-$H$79)/$H$79)*$I$79*SQRT(2*9.81)*(F302-$H$79+0.0012)^(3/2))*1000</f>
        <v>0</v>
      </c>
      <c r="L302" s="20">
        <f>IF((G302+H302+I302+K302)*($A303-$A302)*0.06&gt;E302,E302/($A303-$A302)/0.06,G302+H302+I302+K302)</f>
        <v>0</v>
      </c>
      <c r="M302" s="20">
        <f>IF(COUNT($A$126:$A302)&lt;MATCH($E$84,L$126:L$585,0),"",ROUND(L302,2))</f>
        <v>0</v>
      </c>
      <c r="N302" s="20">
        <f>IF($A302=0,0,$D302+N301-IF($A301=0,0,R301*($A302-$A301)*0.06))</f>
        <v>3.5192653051262743</v>
      </c>
      <c r="O302" s="11" cm="1">
        <f t="array" ref="O302">INDEX($A$71:$A$75,MATCH(N302,$B$71:$B$75,1))+(N302-INDEX($B$71:$B$75,MATCH(N302,$B$71:$B$75,1)))*(INDEX($A$71:$A$75,MATCH(N302,$B$71:$B$75,1)+1)-INDEX($A$71:$A$75,MATCH(N302,$B$71:$B$75,1)))/(INDEX($B$71:$B$75,MATCH(N302,$B$71:$B$75,1)+1)-INDEX($B$71:$B$75,MATCH(N302,$B$71:$B$75,1)))</f>
        <v>3.5192653051262748E-2</v>
      </c>
      <c r="P302" s="20" cm="1">
        <f t="array" ref="P302">INDEX(Curva_vortex[Caudal (L/s)],MATCH(O302,Curva_vortex[Altura lamina de agua H (m)],1))+(O302-INDEX(Curva_vortex[Altura lamina de agua H (m)],MATCH(O302,Curva_vortex[Altura lamina de agua H (m)],1)))*(INDEX(Curva_vortex[Caudal (L/s)],MATCH(O302,Curva_vortex[Altura lamina de agua H (m)],1)+IF(O302&gt;MAX(Curva_vortex[Altura lamina de agua H (m)]),0,1))-INDEX(Curva_vortex[Caudal (L/s)],MATCH(O302,Curva_vortex[Altura lamina de agua H (m)],1)+IF(O302&gt;MAX(Curva_vortex[Altura lamina de agua H (m)]),-1,0)))/(INDEX(Curva_vortex[Altura lamina de agua H (m)],MATCH(O302,Curva_vortex[Altura lamina de agua H (m)],1)+IF(O302&gt;MAX(Curva_vortex[Altura lamina de agua H (m)]),0,1))-INDEX(Curva_vortex[Altura lamina de agua H (m)],MATCH(O302,Curva_vortex[Altura lamina de agua H (m)],1)+IF(O302&gt;MAX(Curva_vortex[Altura lamina de agua H (m)]),-1,0)))</f>
        <v>0.35192653051262746</v>
      </c>
      <c r="Q302" s="20">
        <f t="shared" si="822"/>
        <v>0</v>
      </c>
      <c r="R302" s="20" cm="1">
        <f t="array" ref="R302">INDEX(Curva_vortex[Caudal (L/s)],MATCH(O302,Curva_vortex[Altura lamina de agua H (m)],1))+(O302-INDEX(Curva_vortex[Altura lamina de agua H (m)],MATCH(O302,Curva_vortex[Altura lamina de agua H (m)],1)))*(INDEX(Curva_vortex[Caudal (L/s)],MATCH(O302,Curva_vortex[Altura lamina de agua H (m)],1)+IF(O302&gt;MAX(Curva_vortex[Altura lamina de agua H (m)]),0,1))-INDEX(Curva_vortex[Caudal (L/s)],MATCH(O302,Curva_vortex[Altura lamina de agua H (m)],1)+IF(O302&gt;MAX(Curva_vortex[Altura lamina de agua H (m)]),-1,0)))/(INDEX(Curva_vortex[Altura lamina de agua H (m)],MATCH(O302,Curva_vortex[Altura lamina de agua H (m)],1)+IF(O302&gt;MAX(Curva_vortex[Altura lamina de agua H (m)]),0,1))-INDEX(Curva_vortex[Altura lamina de agua H (m)],MATCH(O302,Curva_vortex[Altura lamina de agua H (m)],1)+IF(O302&gt;MAX(Curva_vortex[Altura lamina de agua H (m)]),-1,0)))+Q302</f>
        <v>0.35192653051262746</v>
      </c>
      <c r="S302" s="20">
        <f>IF(COUNT($A$126:$A302)&lt;MATCH($E$117,R$126:R$585,0),"",ROUND(R302,2))</f>
        <v>0.35</v>
      </c>
    </row>
    <row r="303" spans="1:19" x14ac:dyDescent="0.3">
      <c r="A303" s="67">
        <f>A302+Escenario1!$D$15</f>
        <v>885</v>
      </c>
      <c r="B303" s="20">
        <f>IF(HX180&lt;0,0,Escenario1!HX180)</f>
        <v>0</v>
      </c>
      <c r="C303" s="20">
        <f t="shared" si="823"/>
        <v>0</v>
      </c>
      <c r="D303" s="20">
        <f t="shared" si="817"/>
        <v>0</v>
      </c>
      <c r="E303" s="20">
        <f>ROUND(IF($A303=0,0,$D303+E302-IF($A302=0,0,L302*($A303-$A302)*0.06)),4)</f>
        <v>0</v>
      </c>
      <c r="F303" s="11" cm="1">
        <f t="array" ref="F303">INDEX($A$71:$A$75,MATCH(E303,$B$71:$B$75,1))+(E303-INDEX($B$71:$B$75,MATCH(E303,$B$71:$B$75,1)))*(INDEX($A$71:$A$75,MATCH(E303,$B$71:$B$75,1)+IF(E303&gt;MAX($B$71:$B$75),0,1))-INDEX($A$71:$A$75,MATCH(E303,$B$71:$B$75,1)+IF(E303&gt;MAX($B$71:$B$75),1,0)))/(INDEX($B$71:$B$75,MATCH(E303,$B$71:$B$75,1)+IF(E303&gt;MAX($B$71:$B$75),0,1))-INDEX($B$71:$B$75,MATCH(E303,$B$71:$B$75,1)+IF(E303&gt;MAX($B$71:$B$75),-1,0)))</f>
        <v>0</v>
      </c>
      <c r="G303" s="59">
        <f t="shared" si="818"/>
        <v>0</v>
      </c>
      <c r="H303" s="59">
        <f t="shared" si="819"/>
        <v>0</v>
      </c>
      <c r="I303" s="59">
        <f t="shared" si="820"/>
        <v>0</v>
      </c>
      <c r="J303" s="20">
        <f t="shared" si="821"/>
        <v>0</v>
      </c>
      <c r="K303" s="20">
        <f>IF(OR($H$79&lt;=0,F303-$H$79&lt;=0),0,2/3*(0.602+0.0832*(F303-$H$79)/$H$79)*$I$79*SQRT(2*9.81)*(F303-$H$79+0.0012)^(3/2))*1000</f>
        <v>0</v>
      </c>
      <c r="L303" s="20">
        <f>IF((G303+H303+I303+K303)*($A304-$A303)*0.06&gt;E303,E303/($A304-$A303)/0.06,G303+H303+I303+K303)</f>
        <v>0</v>
      </c>
      <c r="M303" s="20">
        <f>IF(COUNT($A$126:$A303)&lt;MATCH($E$84,L$126:L$585,0),"",ROUND(L303,2))</f>
        <v>0</v>
      </c>
      <c r="N303" s="20">
        <f>IF($A303=0,0,$D303+N302-IF($A302=0,0,R302*($A303-$A302)*0.06))</f>
        <v>3.4136873459724861</v>
      </c>
      <c r="O303" s="11" cm="1">
        <f t="array" ref="O303">INDEX($A$71:$A$75,MATCH(N303,$B$71:$B$75,1))+(N303-INDEX($B$71:$B$75,MATCH(N303,$B$71:$B$75,1)))*(INDEX($A$71:$A$75,MATCH(N303,$B$71:$B$75,1)+1)-INDEX($A$71:$A$75,MATCH(N303,$B$71:$B$75,1)))/(INDEX($B$71:$B$75,MATCH(N303,$B$71:$B$75,1)+1)-INDEX($B$71:$B$75,MATCH(N303,$B$71:$B$75,1)))</f>
        <v>3.413687345972486E-2</v>
      </c>
      <c r="P303" s="20" cm="1">
        <f t="array" ref="P303">INDEX(Curva_vortex[Caudal (L/s)],MATCH(O303,Curva_vortex[Altura lamina de agua H (m)],1))+(O303-INDEX(Curva_vortex[Altura lamina de agua H (m)],MATCH(O303,Curva_vortex[Altura lamina de agua H (m)],1)))*(INDEX(Curva_vortex[Caudal (L/s)],MATCH(O303,Curva_vortex[Altura lamina de agua H (m)],1)+IF(O303&gt;MAX(Curva_vortex[Altura lamina de agua H (m)]),0,1))-INDEX(Curva_vortex[Caudal (L/s)],MATCH(O303,Curva_vortex[Altura lamina de agua H (m)],1)+IF(O303&gt;MAX(Curva_vortex[Altura lamina de agua H (m)]),-1,0)))/(INDEX(Curva_vortex[Altura lamina de agua H (m)],MATCH(O303,Curva_vortex[Altura lamina de agua H (m)],1)+IF(O303&gt;MAX(Curva_vortex[Altura lamina de agua H (m)]),0,1))-INDEX(Curva_vortex[Altura lamina de agua H (m)],MATCH(O303,Curva_vortex[Altura lamina de agua H (m)],1)+IF(O303&gt;MAX(Curva_vortex[Altura lamina de agua H (m)]),-1,0)))</f>
        <v>0.34136873459724859</v>
      </c>
      <c r="Q303" s="20">
        <f t="shared" si="822"/>
        <v>0</v>
      </c>
      <c r="R303" s="20" cm="1">
        <f t="array" ref="R303">INDEX(Curva_vortex[Caudal (L/s)],MATCH(O303,Curva_vortex[Altura lamina de agua H (m)],1))+(O303-INDEX(Curva_vortex[Altura lamina de agua H (m)],MATCH(O303,Curva_vortex[Altura lamina de agua H (m)],1)))*(INDEX(Curva_vortex[Caudal (L/s)],MATCH(O303,Curva_vortex[Altura lamina de agua H (m)],1)+IF(O303&gt;MAX(Curva_vortex[Altura lamina de agua H (m)]),0,1))-INDEX(Curva_vortex[Caudal (L/s)],MATCH(O303,Curva_vortex[Altura lamina de agua H (m)],1)+IF(O303&gt;MAX(Curva_vortex[Altura lamina de agua H (m)]),-1,0)))/(INDEX(Curva_vortex[Altura lamina de agua H (m)],MATCH(O303,Curva_vortex[Altura lamina de agua H (m)],1)+IF(O303&gt;MAX(Curva_vortex[Altura lamina de agua H (m)]),0,1))-INDEX(Curva_vortex[Altura lamina de agua H (m)],MATCH(O303,Curva_vortex[Altura lamina de agua H (m)],1)+IF(O303&gt;MAX(Curva_vortex[Altura lamina de agua H (m)]),-1,0)))+Q303</f>
        <v>0.34136873459724859</v>
      </c>
      <c r="S303" s="20">
        <f>IF(COUNT($A$126:$A303)&lt;MATCH($E$117,R$126:R$585,0),"",ROUND(R303,2))</f>
        <v>0.34</v>
      </c>
    </row>
    <row r="304" spans="1:19" x14ac:dyDescent="0.3">
      <c r="A304" s="67">
        <f>A303+Escenario1!$D$15</f>
        <v>890</v>
      </c>
      <c r="B304" s="20">
        <f>IF(HX181&lt;0,0,Escenario1!HX181)</f>
        <v>0</v>
      </c>
      <c r="C304" s="20">
        <f t="shared" si="823"/>
        <v>0</v>
      </c>
      <c r="D304" s="20">
        <f t="shared" si="817"/>
        <v>0</v>
      </c>
      <c r="E304" s="20">
        <f>ROUND(IF($A304=0,0,$D304+E303-IF($A303=0,0,L303*($A304-$A303)*0.06)),4)</f>
        <v>0</v>
      </c>
      <c r="F304" s="11" cm="1">
        <f t="array" ref="F304">INDEX($A$71:$A$75,MATCH(E304,$B$71:$B$75,1))+(E304-INDEX($B$71:$B$75,MATCH(E304,$B$71:$B$75,1)))*(INDEX($A$71:$A$75,MATCH(E304,$B$71:$B$75,1)+IF(E304&gt;MAX($B$71:$B$75),0,1))-INDEX($A$71:$A$75,MATCH(E304,$B$71:$B$75,1)+IF(E304&gt;MAX($B$71:$B$75),1,0)))/(INDEX($B$71:$B$75,MATCH(E304,$B$71:$B$75,1)+IF(E304&gt;MAX($B$71:$B$75),0,1))-INDEX($B$71:$B$75,MATCH(E304,$B$71:$B$75,1)+IF(E304&gt;MAX($B$71:$B$75),-1,0)))</f>
        <v>0</v>
      </c>
      <c r="G304" s="59">
        <f t="shared" si="818"/>
        <v>0</v>
      </c>
      <c r="H304" s="59">
        <f t="shared" si="819"/>
        <v>0</v>
      </c>
      <c r="I304" s="59">
        <f t="shared" si="820"/>
        <v>0</v>
      </c>
      <c r="J304" s="20">
        <f t="shared" si="821"/>
        <v>0</v>
      </c>
      <c r="K304" s="20">
        <f>IF(OR($H$79&lt;=0,F304-$H$79&lt;=0),0,2/3*(0.602+0.0832*(F304-$H$79)/$H$79)*$I$79*SQRT(2*9.81)*(F304-$H$79+0.0012)^(3/2))*1000</f>
        <v>0</v>
      </c>
      <c r="L304" s="20">
        <f>IF((G304+H304+I304+K304)*($A305-$A304)*0.06&gt;E304,E304/($A305-$A304)/0.06,G304+H304+I304+K304)</f>
        <v>0</v>
      </c>
      <c r="M304" s="20">
        <f>IF(COUNT($A$126:$A304)&lt;MATCH($E$84,L$126:L$585,0),"",ROUND(L304,2))</f>
        <v>0</v>
      </c>
      <c r="N304" s="20">
        <f>IF($A304=0,0,$D304+N303-IF($A303=0,0,R303*($A304-$A303)*0.06))</f>
        <v>3.3112767255933115</v>
      </c>
      <c r="O304" s="11" cm="1">
        <f t="array" ref="O304">INDEX($A$71:$A$75,MATCH(N304,$B$71:$B$75,1))+(N304-INDEX($B$71:$B$75,MATCH(N304,$B$71:$B$75,1)))*(INDEX($A$71:$A$75,MATCH(N304,$B$71:$B$75,1)+1)-INDEX($A$71:$A$75,MATCH(N304,$B$71:$B$75,1)))/(INDEX($B$71:$B$75,MATCH(N304,$B$71:$B$75,1)+1)-INDEX($B$71:$B$75,MATCH(N304,$B$71:$B$75,1)))</f>
        <v>3.3112767255933116E-2</v>
      </c>
      <c r="P304" s="20" cm="1">
        <f t="array" ref="P304">INDEX(Curva_vortex[Caudal (L/s)],MATCH(O304,Curva_vortex[Altura lamina de agua H (m)],1))+(O304-INDEX(Curva_vortex[Altura lamina de agua H (m)],MATCH(O304,Curva_vortex[Altura lamina de agua H (m)],1)))*(INDEX(Curva_vortex[Caudal (L/s)],MATCH(O304,Curva_vortex[Altura lamina de agua H (m)],1)+IF(O304&gt;MAX(Curva_vortex[Altura lamina de agua H (m)]),0,1))-INDEX(Curva_vortex[Caudal (L/s)],MATCH(O304,Curva_vortex[Altura lamina de agua H (m)],1)+IF(O304&gt;MAX(Curva_vortex[Altura lamina de agua H (m)]),-1,0)))/(INDEX(Curva_vortex[Altura lamina de agua H (m)],MATCH(O304,Curva_vortex[Altura lamina de agua H (m)],1)+IF(O304&gt;MAX(Curva_vortex[Altura lamina de agua H (m)]),0,1))-INDEX(Curva_vortex[Altura lamina de agua H (m)],MATCH(O304,Curva_vortex[Altura lamina de agua H (m)],1)+IF(O304&gt;MAX(Curva_vortex[Altura lamina de agua H (m)]),-1,0)))</f>
        <v>0.33112767255933112</v>
      </c>
      <c r="Q304" s="20">
        <f t="shared" si="822"/>
        <v>0</v>
      </c>
      <c r="R304" s="20" cm="1">
        <f t="array" ref="R304">INDEX(Curva_vortex[Caudal (L/s)],MATCH(O304,Curva_vortex[Altura lamina de agua H (m)],1))+(O304-INDEX(Curva_vortex[Altura lamina de agua H (m)],MATCH(O304,Curva_vortex[Altura lamina de agua H (m)],1)))*(INDEX(Curva_vortex[Caudal (L/s)],MATCH(O304,Curva_vortex[Altura lamina de agua H (m)],1)+IF(O304&gt;MAX(Curva_vortex[Altura lamina de agua H (m)]),0,1))-INDEX(Curva_vortex[Caudal (L/s)],MATCH(O304,Curva_vortex[Altura lamina de agua H (m)],1)+IF(O304&gt;MAX(Curva_vortex[Altura lamina de agua H (m)]),-1,0)))/(INDEX(Curva_vortex[Altura lamina de agua H (m)],MATCH(O304,Curva_vortex[Altura lamina de agua H (m)],1)+IF(O304&gt;MAX(Curva_vortex[Altura lamina de agua H (m)]),0,1))-INDEX(Curva_vortex[Altura lamina de agua H (m)],MATCH(O304,Curva_vortex[Altura lamina de agua H (m)],1)+IF(O304&gt;MAX(Curva_vortex[Altura lamina de agua H (m)]),-1,0)))+Q304</f>
        <v>0.33112767255933112</v>
      </c>
      <c r="S304" s="20">
        <f>IF(COUNT($A$126:$A304)&lt;MATCH($E$117,R$126:R$585,0),"",ROUND(R304,2))</f>
        <v>0.33</v>
      </c>
    </row>
    <row r="305" spans="1:19" x14ac:dyDescent="0.3">
      <c r="A305" s="67">
        <f>A304+Escenario1!$D$15</f>
        <v>895</v>
      </c>
      <c r="B305" s="20">
        <f>IF(HX182&lt;0,0,Escenario1!HX182)</f>
        <v>0</v>
      </c>
      <c r="C305" s="20">
        <f t="shared" si="823"/>
        <v>0</v>
      </c>
      <c r="D305" s="20">
        <f t="shared" si="817"/>
        <v>0</v>
      </c>
      <c r="E305" s="20">
        <f>ROUND(IF($A305=0,0,$D305+E304-IF($A304=0,0,L304*($A305-$A304)*0.06)),4)</f>
        <v>0</v>
      </c>
      <c r="F305" s="11" cm="1">
        <f t="array" ref="F305">INDEX($A$71:$A$75,MATCH(E305,$B$71:$B$75,1))+(E305-INDEX($B$71:$B$75,MATCH(E305,$B$71:$B$75,1)))*(INDEX($A$71:$A$75,MATCH(E305,$B$71:$B$75,1)+IF(E305&gt;MAX($B$71:$B$75),0,1))-INDEX($A$71:$A$75,MATCH(E305,$B$71:$B$75,1)+IF(E305&gt;MAX($B$71:$B$75),1,0)))/(INDEX($B$71:$B$75,MATCH(E305,$B$71:$B$75,1)+IF(E305&gt;MAX($B$71:$B$75),0,1))-INDEX($B$71:$B$75,MATCH(E305,$B$71:$B$75,1)+IF(E305&gt;MAX($B$71:$B$75),-1,0)))</f>
        <v>0</v>
      </c>
      <c r="G305" s="59">
        <f t="shared" si="818"/>
        <v>0</v>
      </c>
      <c r="H305" s="59">
        <f t="shared" si="819"/>
        <v>0</v>
      </c>
      <c r="I305" s="59">
        <f t="shared" si="820"/>
        <v>0</v>
      </c>
      <c r="J305" s="20">
        <f t="shared" si="821"/>
        <v>0</v>
      </c>
      <c r="K305" s="20">
        <f>IF(OR($H$79&lt;=0,F305-$H$79&lt;=0),0,2/3*(0.602+0.0832*(F305-$H$79)/$H$79)*$I$79*SQRT(2*9.81)*(F305-$H$79+0.0012)^(3/2))*1000</f>
        <v>0</v>
      </c>
      <c r="L305" s="20">
        <f>IF((G305+H305+I305+K305)*($A306-$A305)*0.06&gt;E305,E305/($A306-$A305)/0.06,G305+H305+I305+K305)</f>
        <v>0</v>
      </c>
      <c r="M305" s="20">
        <f>IF(COUNT($A$126:$A305)&lt;MATCH($E$84,L$126:L$585,0),"",ROUND(L305,2))</f>
        <v>0</v>
      </c>
      <c r="N305" s="20">
        <f>IF($A305=0,0,$D305+N304-IF($A304=0,0,R304*($A305-$A304)*0.06))</f>
        <v>3.2119384238255124</v>
      </c>
      <c r="O305" s="11" cm="1">
        <f t="array" ref="O305">INDEX($A$71:$A$75,MATCH(N305,$B$71:$B$75,1))+(N305-INDEX($B$71:$B$75,MATCH(N305,$B$71:$B$75,1)))*(INDEX($A$71:$A$75,MATCH(N305,$B$71:$B$75,1)+1)-INDEX($A$71:$A$75,MATCH(N305,$B$71:$B$75,1)))/(INDEX($B$71:$B$75,MATCH(N305,$B$71:$B$75,1)+1)-INDEX($B$71:$B$75,MATCH(N305,$B$71:$B$75,1)))</f>
        <v>3.2119384238255125E-2</v>
      </c>
      <c r="P305" s="20" cm="1">
        <f t="array" ref="P305">INDEX(Curva_vortex[Caudal (L/s)],MATCH(O305,Curva_vortex[Altura lamina de agua H (m)],1))+(O305-INDEX(Curva_vortex[Altura lamina de agua H (m)],MATCH(O305,Curva_vortex[Altura lamina de agua H (m)],1)))*(INDEX(Curva_vortex[Caudal (L/s)],MATCH(O305,Curva_vortex[Altura lamina de agua H (m)],1)+IF(O305&gt;MAX(Curva_vortex[Altura lamina de agua H (m)]),0,1))-INDEX(Curva_vortex[Caudal (L/s)],MATCH(O305,Curva_vortex[Altura lamina de agua H (m)],1)+IF(O305&gt;MAX(Curva_vortex[Altura lamina de agua H (m)]),-1,0)))/(INDEX(Curva_vortex[Altura lamina de agua H (m)],MATCH(O305,Curva_vortex[Altura lamina de agua H (m)],1)+IF(O305&gt;MAX(Curva_vortex[Altura lamina de agua H (m)]),0,1))-INDEX(Curva_vortex[Altura lamina de agua H (m)],MATCH(O305,Curva_vortex[Altura lamina de agua H (m)],1)+IF(O305&gt;MAX(Curva_vortex[Altura lamina de agua H (m)]),-1,0)))</f>
        <v>0.32119384238255122</v>
      </c>
      <c r="Q305" s="20">
        <f t="shared" si="822"/>
        <v>0</v>
      </c>
      <c r="R305" s="20" cm="1">
        <f t="array" ref="R305">INDEX(Curva_vortex[Caudal (L/s)],MATCH(O305,Curva_vortex[Altura lamina de agua H (m)],1))+(O305-INDEX(Curva_vortex[Altura lamina de agua H (m)],MATCH(O305,Curva_vortex[Altura lamina de agua H (m)],1)))*(INDEX(Curva_vortex[Caudal (L/s)],MATCH(O305,Curva_vortex[Altura lamina de agua H (m)],1)+IF(O305&gt;MAX(Curva_vortex[Altura lamina de agua H (m)]),0,1))-INDEX(Curva_vortex[Caudal (L/s)],MATCH(O305,Curva_vortex[Altura lamina de agua H (m)],1)+IF(O305&gt;MAX(Curva_vortex[Altura lamina de agua H (m)]),-1,0)))/(INDEX(Curva_vortex[Altura lamina de agua H (m)],MATCH(O305,Curva_vortex[Altura lamina de agua H (m)],1)+IF(O305&gt;MAX(Curva_vortex[Altura lamina de agua H (m)]),0,1))-INDEX(Curva_vortex[Altura lamina de agua H (m)],MATCH(O305,Curva_vortex[Altura lamina de agua H (m)],1)+IF(O305&gt;MAX(Curva_vortex[Altura lamina de agua H (m)]),-1,0)))+Q305</f>
        <v>0.32119384238255122</v>
      </c>
      <c r="S305" s="20">
        <f>IF(COUNT($A$126:$A305)&lt;MATCH($E$117,R$126:R$585,0),"",ROUND(R305,2))</f>
        <v>0.32</v>
      </c>
    </row>
    <row r="306" spans="1:19" x14ac:dyDescent="0.3">
      <c r="A306" s="67">
        <f>A305+Escenario1!$D$15</f>
        <v>900</v>
      </c>
      <c r="B306" s="20">
        <f>IF(HX183&lt;0,0,Escenario1!HX183)</f>
        <v>0</v>
      </c>
      <c r="C306" s="20">
        <f t="shared" si="823"/>
        <v>0</v>
      </c>
      <c r="D306" s="20">
        <f t="shared" si="817"/>
        <v>0</v>
      </c>
      <c r="E306" s="20">
        <f>ROUND(IF($A306=0,0,$D306+E305-IF($A305=0,0,L305*($A306-$A305)*0.06)),4)</f>
        <v>0</v>
      </c>
      <c r="F306" s="11" cm="1">
        <f t="array" ref="F306">INDEX($A$71:$A$75,MATCH(E306,$B$71:$B$75,1))+(E306-INDEX($B$71:$B$75,MATCH(E306,$B$71:$B$75,1)))*(INDEX($A$71:$A$75,MATCH(E306,$B$71:$B$75,1)+IF(E306&gt;MAX($B$71:$B$75),0,1))-INDEX($A$71:$A$75,MATCH(E306,$B$71:$B$75,1)+IF(E306&gt;MAX($B$71:$B$75),1,0)))/(INDEX($B$71:$B$75,MATCH(E306,$B$71:$B$75,1)+IF(E306&gt;MAX($B$71:$B$75),0,1))-INDEX($B$71:$B$75,MATCH(E306,$B$71:$B$75,1)+IF(E306&gt;MAX($B$71:$B$75),-1,0)))</f>
        <v>0</v>
      </c>
      <c r="G306" s="59">
        <f t="shared" si="818"/>
        <v>0</v>
      </c>
      <c r="H306" s="59">
        <f t="shared" si="819"/>
        <v>0</v>
      </c>
      <c r="I306" s="59">
        <f t="shared" si="820"/>
        <v>0</v>
      </c>
      <c r="J306" s="20">
        <f t="shared" si="821"/>
        <v>0</v>
      </c>
      <c r="K306" s="20">
        <f>IF(OR($H$79&lt;=0,F306-$H$79&lt;=0),0,2/3*(0.602+0.0832*(F306-$H$79)/$H$79)*$I$79*SQRT(2*9.81)*(F306-$H$79+0.0012)^(3/2))*1000</f>
        <v>0</v>
      </c>
      <c r="L306" s="20">
        <f>IF((G306+H306+I306+K306)*($A307-$A306)*0.06&gt;E306,E306/($A307-$A306)/0.06,G306+H306+I306+K306)</f>
        <v>0</v>
      </c>
      <c r="M306" s="20">
        <f>IF(COUNT($A$126:$A306)&lt;MATCH($E$84,L$126:L$585,0),"",ROUND(L306,2))</f>
        <v>0</v>
      </c>
      <c r="N306" s="20">
        <f>IF($A306=0,0,$D306+N305-IF($A305=0,0,R305*($A306-$A305)*0.06))</f>
        <v>3.1155802711107472</v>
      </c>
      <c r="O306" s="11" cm="1">
        <f t="array" ref="O306">INDEX($A$71:$A$75,MATCH(N306,$B$71:$B$75,1))+(N306-INDEX($B$71:$B$75,MATCH(N306,$B$71:$B$75,1)))*(INDEX($A$71:$A$75,MATCH(N306,$B$71:$B$75,1)+1)-INDEX($A$71:$A$75,MATCH(N306,$B$71:$B$75,1)))/(INDEX($B$71:$B$75,MATCH(N306,$B$71:$B$75,1)+1)-INDEX($B$71:$B$75,MATCH(N306,$B$71:$B$75,1)))</f>
        <v>3.1155802711107471E-2</v>
      </c>
      <c r="P306" s="20" cm="1">
        <f t="array" ref="P306">INDEX(Curva_vortex[Caudal (L/s)],MATCH(O306,Curva_vortex[Altura lamina de agua H (m)],1))+(O306-INDEX(Curva_vortex[Altura lamina de agua H (m)],MATCH(O306,Curva_vortex[Altura lamina de agua H (m)],1)))*(INDEX(Curva_vortex[Caudal (L/s)],MATCH(O306,Curva_vortex[Altura lamina de agua H (m)],1)+IF(O306&gt;MAX(Curva_vortex[Altura lamina de agua H (m)]),0,1))-INDEX(Curva_vortex[Caudal (L/s)],MATCH(O306,Curva_vortex[Altura lamina de agua H (m)],1)+IF(O306&gt;MAX(Curva_vortex[Altura lamina de agua H (m)]),-1,0)))/(INDEX(Curva_vortex[Altura lamina de agua H (m)],MATCH(O306,Curva_vortex[Altura lamina de agua H (m)],1)+IF(O306&gt;MAX(Curva_vortex[Altura lamina de agua H (m)]),0,1))-INDEX(Curva_vortex[Altura lamina de agua H (m)],MATCH(O306,Curva_vortex[Altura lamina de agua H (m)],1)+IF(O306&gt;MAX(Curva_vortex[Altura lamina de agua H (m)]),-1,0)))</f>
        <v>0.31155802711107472</v>
      </c>
      <c r="Q306" s="20">
        <f t="shared" si="822"/>
        <v>0</v>
      </c>
      <c r="R306" s="20" cm="1">
        <f t="array" ref="R306">INDEX(Curva_vortex[Caudal (L/s)],MATCH(O306,Curva_vortex[Altura lamina de agua H (m)],1))+(O306-INDEX(Curva_vortex[Altura lamina de agua H (m)],MATCH(O306,Curva_vortex[Altura lamina de agua H (m)],1)))*(INDEX(Curva_vortex[Caudal (L/s)],MATCH(O306,Curva_vortex[Altura lamina de agua H (m)],1)+IF(O306&gt;MAX(Curva_vortex[Altura lamina de agua H (m)]),0,1))-INDEX(Curva_vortex[Caudal (L/s)],MATCH(O306,Curva_vortex[Altura lamina de agua H (m)],1)+IF(O306&gt;MAX(Curva_vortex[Altura lamina de agua H (m)]),-1,0)))/(INDEX(Curva_vortex[Altura lamina de agua H (m)],MATCH(O306,Curva_vortex[Altura lamina de agua H (m)],1)+IF(O306&gt;MAX(Curva_vortex[Altura lamina de agua H (m)]),0,1))-INDEX(Curva_vortex[Altura lamina de agua H (m)],MATCH(O306,Curva_vortex[Altura lamina de agua H (m)],1)+IF(O306&gt;MAX(Curva_vortex[Altura lamina de agua H (m)]),-1,0)))+Q306</f>
        <v>0.31155802711107472</v>
      </c>
      <c r="S306" s="20">
        <f>IF(COUNT($A$126:$A306)&lt;MATCH($E$117,R$126:R$585,0),"",ROUND(R306,2))</f>
        <v>0.31</v>
      </c>
    </row>
    <row r="307" spans="1:19" x14ac:dyDescent="0.3">
      <c r="A307" s="67">
        <f>A306+Escenario1!$D$15</f>
        <v>905</v>
      </c>
      <c r="B307" s="20">
        <f>IF(HX184&lt;0,0,Escenario1!HX184)</f>
        <v>0</v>
      </c>
      <c r="C307" s="20">
        <f t="shared" si="823"/>
        <v>0</v>
      </c>
      <c r="D307" s="20">
        <f t="shared" si="817"/>
        <v>0</v>
      </c>
      <c r="E307" s="20">
        <f>ROUND(IF($A307=0,0,$D307+E306-IF($A306=0,0,L306*($A307-$A306)*0.06)),4)</f>
        <v>0</v>
      </c>
      <c r="F307" s="11" cm="1">
        <f t="array" ref="F307">INDEX($A$71:$A$75,MATCH(E307,$B$71:$B$75,1))+(E307-INDEX($B$71:$B$75,MATCH(E307,$B$71:$B$75,1)))*(INDEX($A$71:$A$75,MATCH(E307,$B$71:$B$75,1)+IF(E307&gt;MAX($B$71:$B$75),0,1))-INDEX($A$71:$A$75,MATCH(E307,$B$71:$B$75,1)+IF(E307&gt;MAX($B$71:$B$75),1,0)))/(INDEX($B$71:$B$75,MATCH(E307,$B$71:$B$75,1)+IF(E307&gt;MAX($B$71:$B$75),0,1))-INDEX($B$71:$B$75,MATCH(E307,$B$71:$B$75,1)+IF(E307&gt;MAX($B$71:$B$75),-1,0)))</f>
        <v>0</v>
      </c>
      <c r="G307" s="59">
        <f t="shared" si="818"/>
        <v>0</v>
      </c>
      <c r="H307" s="59">
        <f t="shared" si="819"/>
        <v>0</v>
      </c>
      <c r="I307" s="59">
        <f t="shared" si="820"/>
        <v>0</v>
      </c>
      <c r="J307" s="20">
        <f t="shared" si="821"/>
        <v>0</v>
      </c>
      <c r="K307" s="20">
        <f>IF(OR($H$79&lt;=0,F307-$H$79&lt;=0),0,2/3*(0.602+0.0832*(F307-$H$79)/$H$79)*$I$79*SQRT(2*9.81)*(F307-$H$79+0.0012)^(3/2))*1000</f>
        <v>0</v>
      </c>
      <c r="L307" s="20">
        <f>IF((G307+H307+I307+K307)*($A308-$A307)*0.06&gt;E307,E307/($A308-$A307)/0.06,G307+H307+I307+K307)</f>
        <v>0</v>
      </c>
      <c r="M307" s="20">
        <f>IF(COUNT($A$126:$A307)&lt;MATCH($E$84,L$126:L$585,0),"",ROUND(L307,2))</f>
        <v>0</v>
      </c>
      <c r="N307" s="20">
        <f>IF($A307=0,0,$D307+N306-IF($A306=0,0,R306*($A307-$A306)*0.06))</f>
        <v>3.022112862977425</v>
      </c>
      <c r="O307" s="11" cm="1">
        <f t="array" ref="O307">INDEX($A$71:$A$75,MATCH(N307,$B$71:$B$75,1))+(N307-INDEX($B$71:$B$75,MATCH(N307,$B$71:$B$75,1)))*(INDEX($A$71:$A$75,MATCH(N307,$B$71:$B$75,1)+1)-INDEX($A$71:$A$75,MATCH(N307,$B$71:$B$75,1)))/(INDEX($B$71:$B$75,MATCH(N307,$B$71:$B$75,1)+1)-INDEX($B$71:$B$75,MATCH(N307,$B$71:$B$75,1)))</f>
        <v>3.022112862977425E-2</v>
      </c>
      <c r="P307" s="20" cm="1">
        <f t="array" ref="P307">INDEX(Curva_vortex[Caudal (L/s)],MATCH(O307,Curva_vortex[Altura lamina de agua H (m)],1))+(O307-INDEX(Curva_vortex[Altura lamina de agua H (m)],MATCH(O307,Curva_vortex[Altura lamina de agua H (m)],1)))*(INDEX(Curva_vortex[Caudal (L/s)],MATCH(O307,Curva_vortex[Altura lamina de agua H (m)],1)+IF(O307&gt;MAX(Curva_vortex[Altura lamina de agua H (m)]),0,1))-INDEX(Curva_vortex[Caudal (L/s)],MATCH(O307,Curva_vortex[Altura lamina de agua H (m)],1)+IF(O307&gt;MAX(Curva_vortex[Altura lamina de agua H (m)]),-1,0)))/(INDEX(Curva_vortex[Altura lamina de agua H (m)],MATCH(O307,Curva_vortex[Altura lamina de agua H (m)],1)+IF(O307&gt;MAX(Curva_vortex[Altura lamina de agua H (m)]),0,1))-INDEX(Curva_vortex[Altura lamina de agua H (m)],MATCH(O307,Curva_vortex[Altura lamina de agua H (m)],1)+IF(O307&gt;MAX(Curva_vortex[Altura lamina de agua H (m)]),-1,0)))</f>
        <v>0.30221128629774247</v>
      </c>
      <c r="Q307" s="20">
        <f t="shared" si="822"/>
        <v>0</v>
      </c>
      <c r="R307" s="20" cm="1">
        <f t="array" ref="R307">INDEX(Curva_vortex[Caudal (L/s)],MATCH(O307,Curva_vortex[Altura lamina de agua H (m)],1))+(O307-INDEX(Curva_vortex[Altura lamina de agua H (m)],MATCH(O307,Curva_vortex[Altura lamina de agua H (m)],1)))*(INDEX(Curva_vortex[Caudal (L/s)],MATCH(O307,Curva_vortex[Altura lamina de agua H (m)],1)+IF(O307&gt;MAX(Curva_vortex[Altura lamina de agua H (m)]),0,1))-INDEX(Curva_vortex[Caudal (L/s)],MATCH(O307,Curva_vortex[Altura lamina de agua H (m)],1)+IF(O307&gt;MAX(Curva_vortex[Altura lamina de agua H (m)]),-1,0)))/(INDEX(Curva_vortex[Altura lamina de agua H (m)],MATCH(O307,Curva_vortex[Altura lamina de agua H (m)],1)+IF(O307&gt;MAX(Curva_vortex[Altura lamina de agua H (m)]),0,1))-INDEX(Curva_vortex[Altura lamina de agua H (m)],MATCH(O307,Curva_vortex[Altura lamina de agua H (m)],1)+IF(O307&gt;MAX(Curva_vortex[Altura lamina de agua H (m)]),-1,0)))+Q307</f>
        <v>0.30221128629774247</v>
      </c>
      <c r="S307" s="20">
        <f>IF(COUNT($A$126:$A307)&lt;MATCH($E$117,R$126:R$585,0),"",ROUND(R307,2))</f>
        <v>0.3</v>
      </c>
    </row>
    <row r="308" spans="1:19" x14ac:dyDescent="0.3">
      <c r="A308" s="67">
        <f>A307+Escenario1!$D$15</f>
        <v>910</v>
      </c>
      <c r="B308" s="20">
        <f>IF(HX185&lt;0,0,Escenario1!HX185)</f>
        <v>0</v>
      </c>
      <c r="C308" s="20">
        <f t="shared" si="823"/>
        <v>0</v>
      </c>
      <c r="D308" s="20">
        <f t="shared" si="817"/>
        <v>0</v>
      </c>
      <c r="E308" s="20">
        <f>ROUND(IF($A308=0,0,$D308+E307-IF($A307=0,0,L307*($A308-$A307)*0.06)),4)</f>
        <v>0</v>
      </c>
      <c r="F308" s="11" cm="1">
        <f t="array" ref="F308">INDEX($A$71:$A$75,MATCH(E308,$B$71:$B$75,1))+(E308-INDEX($B$71:$B$75,MATCH(E308,$B$71:$B$75,1)))*(INDEX($A$71:$A$75,MATCH(E308,$B$71:$B$75,1)+IF(E308&gt;MAX($B$71:$B$75),0,1))-INDEX($A$71:$A$75,MATCH(E308,$B$71:$B$75,1)+IF(E308&gt;MAX($B$71:$B$75),1,0)))/(INDEX($B$71:$B$75,MATCH(E308,$B$71:$B$75,1)+IF(E308&gt;MAX($B$71:$B$75),0,1))-INDEX($B$71:$B$75,MATCH(E308,$B$71:$B$75,1)+IF(E308&gt;MAX($B$71:$B$75),-1,0)))</f>
        <v>0</v>
      </c>
      <c r="G308" s="59">
        <f t="shared" si="818"/>
        <v>0</v>
      </c>
      <c r="H308" s="59">
        <f t="shared" si="819"/>
        <v>0</v>
      </c>
      <c r="I308" s="59">
        <f t="shared" si="820"/>
        <v>0</v>
      </c>
      <c r="J308" s="20">
        <f t="shared" si="821"/>
        <v>0</v>
      </c>
      <c r="K308" s="20">
        <f>IF(OR($H$79&lt;=0,F308-$H$79&lt;=0),0,2/3*(0.602+0.0832*(F308-$H$79)/$H$79)*$I$79*SQRT(2*9.81)*(F308-$H$79+0.0012)^(3/2))*1000</f>
        <v>0</v>
      </c>
      <c r="L308" s="20">
        <f>IF((G308+H308+I308+K308)*($A309-$A308)*0.06&gt;E308,E308/($A309-$A308)/0.06,G308+H308+I308+K308)</f>
        <v>0</v>
      </c>
      <c r="M308" s="20">
        <f>IF(COUNT($A$126:$A308)&lt;MATCH($E$84,L$126:L$585,0),"",ROUND(L308,2))</f>
        <v>0</v>
      </c>
      <c r="N308" s="20">
        <f>IF($A308=0,0,$D308+N307-IF($A307=0,0,R307*($A308-$A307)*0.06))</f>
        <v>2.9314494770881021</v>
      </c>
      <c r="O308" s="11" cm="1">
        <f t="array" ref="O308">INDEX($A$71:$A$75,MATCH(N308,$B$71:$B$75,1))+(N308-INDEX($B$71:$B$75,MATCH(N308,$B$71:$B$75,1)))*(INDEX($A$71:$A$75,MATCH(N308,$B$71:$B$75,1)+1)-INDEX($A$71:$A$75,MATCH(N308,$B$71:$B$75,1)))/(INDEX($B$71:$B$75,MATCH(N308,$B$71:$B$75,1)+1)-INDEX($B$71:$B$75,MATCH(N308,$B$71:$B$75,1)))</f>
        <v>2.9314494770881019E-2</v>
      </c>
      <c r="P308" s="20" cm="1">
        <f t="array" ref="P308">INDEX(Curva_vortex[Caudal (L/s)],MATCH(O308,Curva_vortex[Altura lamina de agua H (m)],1))+(O308-INDEX(Curva_vortex[Altura lamina de agua H (m)],MATCH(O308,Curva_vortex[Altura lamina de agua H (m)],1)))*(INDEX(Curva_vortex[Caudal (L/s)],MATCH(O308,Curva_vortex[Altura lamina de agua H (m)],1)+IF(O308&gt;MAX(Curva_vortex[Altura lamina de agua H (m)]),0,1))-INDEX(Curva_vortex[Caudal (L/s)],MATCH(O308,Curva_vortex[Altura lamina de agua H (m)],1)+IF(O308&gt;MAX(Curva_vortex[Altura lamina de agua H (m)]),-1,0)))/(INDEX(Curva_vortex[Altura lamina de agua H (m)],MATCH(O308,Curva_vortex[Altura lamina de agua H (m)],1)+IF(O308&gt;MAX(Curva_vortex[Altura lamina de agua H (m)]),0,1))-INDEX(Curva_vortex[Altura lamina de agua H (m)],MATCH(O308,Curva_vortex[Altura lamina de agua H (m)],1)+IF(O308&gt;MAX(Curva_vortex[Altura lamina de agua H (m)]),-1,0)))</f>
        <v>0.29314494770881017</v>
      </c>
      <c r="Q308" s="20">
        <f t="shared" si="822"/>
        <v>0</v>
      </c>
      <c r="R308" s="20" cm="1">
        <f t="array" ref="R308">INDEX(Curva_vortex[Caudal (L/s)],MATCH(O308,Curva_vortex[Altura lamina de agua H (m)],1))+(O308-INDEX(Curva_vortex[Altura lamina de agua H (m)],MATCH(O308,Curva_vortex[Altura lamina de agua H (m)],1)))*(INDEX(Curva_vortex[Caudal (L/s)],MATCH(O308,Curva_vortex[Altura lamina de agua H (m)],1)+IF(O308&gt;MAX(Curva_vortex[Altura lamina de agua H (m)]),0,1))-INDEX(Curva_vortex[Caudal (L/s)],MATCH(O308,Curva_vortex[Altura lamina de agua H (m)],1)+IF(O308&gt;MAX(Curva_vortex[Altura lamina de agua H (m)]),-1,0)))/(INDEX(Curva_vortex[Altura lamina de agua H (m)],MATCH(O308,Curva_vortex[Altura lamina de agua H (m)],1)+IF(O308&gt;MAX(Curva_vortex[Altura lamina de agua H (m)]),0,1))-INDEX(Curva_vortex[Altura lamina de agua H (m)],MATCH(O308,Curva_vortex[Altura lamina de agua H (m)],1)+IF(O308&gt;MAX(Curva_vortex[Altura lamina de agua H (m)]),-1,0)))+Q308</f>
        <v>0.29314494770881017</v>
      </c>
      <c r="S308" s="20">
        <f>IF(COUNT($A$126:$A308)&lt;MATCH($E$117,R$126:R$585,0),"",ROUND(R308,2))</f>
        <v>0.28999999999999998</v>
      </c>
    </row>
    <row r="309" spans="1:19" x14ac:dyDescent="0.3">
      <c r="A309" s="67">
        <f>A308+Escenario1!$D$15</f>
        <v>915</v>
      </c>
      <c r="B309" s="20">
        <f>IF(HX186&lt;0,0,Escenario1!HX186)</f>
        <v>0</v>
      </c>
      <c r="C309" s="20">
        <f t="shared" si="823"/>
        <v>0</v>
      </c>
      <c r="D309" s="20">
        <f t="shared" si="817"/>
        <v>0</v>
      </c>
      <c r="E309" s="20">
        <f>ROUND(IF($A309=0,0,$D309+E308-IF($A308=0,0,L308*($A309-$A308)*0.06)),4)</f>
        <v>0</v>
      </c>
      <c r="F309" s="11" cm="1">
        <f t="array" ref="F309">INDEX($A$71:$A$75,MATCH(E309,$B$71:$B$75,1))+(E309-INDEX($B$71:$B$75,MATCH(E309,$B$71:$B$75,1)))*(INDEX($A$71:$A$75,MATCH(E309,$B$71:$B$75,1)+IF(E309&gt;MAX($B$71:$B$75),0,1))-INDEX($A$71:$A$75,MATCH(E309,$B$71:$B$75,1)+IF(E309&gt;MAX($B$71:$B$75),1,0)))/(INDEX($B$71:$B$75,MATCH(E309,$B$71:$B$75,1)+IF(E309&gt;MAX($B$71:$B$75),0,1))-INDEX($B$71:$B$75,MATCH(E309,$B$71:$B$75,1)+IF(E309&gt;MAX($B$71:$B$75),-1,0)))</f>
        <v>0</v>
      </c>
      <c r="G309" s="59">
        <f t="shared" si="818"/>
        <v>0</v>
      </c>
      <c r="H309" s="59">
        <f t="shared" si="819"/>
        <v>0</v>
      </c>
      <c r="I309" s="59">
        <f t="shared" si="820"/>
        <v>0</v>
      </c>
      <c r="J309" s="20">
        <f t="shared" si="821"/>
        <v>0</v>
      </c>
      <c r="K309" s="20">
        <f>IF(OR($H$79&lt;=0,F309-$H$79&lt;=0),0,2/3*(0.602+0.0832*(F309-$H$79)/$H$79)*$I$79*SQRT(2*9.81)*(F309-$H$79+0.0012)^(3/2))*1000</f>
        <v>0</v>
      </c>
      <c r="L309" s="20">
        <f>IF((G309+H309+I309+K309)*($A310-$A309)*0.06&gt;E309,E309/($A310-$A309)/0.06,G309+H309+I309+K309)</f>
        <v>0</v>
      </c>
      <c r="M309" s="20">
        <f>IF(COUNT($A$126:$A309)&lt;MATCH($E$84,L$126:L$585,0),"",ROUND(L309,2))</f>
        <v>0</v>
      </c>
      <c r="N309" s="20">
        <f>IF($A309=0,0,$D309+N308-IF($A308=0,0,R308*($A309-$A308)*0.06))</f>
        <v>2.8435059927754591</v>
      </c>
      <c r="O309" s="11" cm="1">
        <f t="array" ref="O309">INDEX($A$71:$A$75,MATCH(N309,$B$71:$B$75,1))+(N309-INDEX($B$71:$B$75,MATCH(N309,$B$71:$B$75,1)))*(INDEX($A$71:$A$75,MATCH(N309,$B$71:$B$75,1)+1)-INDEX($A$71:$A$75,MATCH(N309,$B$71:$B$75,1)))/(INDEX($B$71:$B$75,MATCH(N309,$B$71:$B$75,1)+1)-INDEX($B$71:$B$75,MATCH(N309,$B$71:$B$75,1)))</f>
        <v>2.8435059927754591E-2</v>
      </c>
      <c r="P309" s="20" cm="1">
        <f t="array" ref="P309">INDEX(Curva_vortex[Caudal (L/s)],MATCH(O309,Curva_vortex[Altura lamina de agua H (m)],1))+(O309-INDEX(Curva_vortex[Altura lamina de agua H (m)],MATCH(O309,Curva_vortex[Altura lamina de agua H (m)],1)))*(INDEX(Curva_vortex[Caudal (L/s)],MATCH(O309,Curva_vortex[Altura lamina de agua H (m)],1)+IF(O309&gt;MAX(Curva_vortex[Altura lamina de agua H (m)]),0,1))-INDEX(Curva_vortex[Caudal (L/s)],MATCH(O309,Curva_vortex[Altura lamina de agua H (m)],1)+IF(O309&gt;MAX(Curva_vortex[Altura lamina de agua H (m)]),-1,0)))/(INDEX(Curva_vortex[Altura lamina de agua H (m)],MATCH(O309,Curva_vortex[Altura lamina de agua H (m)],1)+IF(O309&gt;MAX(Curva_vortex[Altura lamina de agua H (m)]),0,1))-INDEX(Curva_vortex[Altura lamina de agua H (m)],MATCH(O309,Curva_vortex[Altura lamina de agua H (m)],1)+IF(O309&gt;MAX(Curva_vortex[Altura lamina de agua H (m)]),-1,0)))</f>
        <v>0.28435059927754591</v>
      </c>
      <c r="Q309" s="20">
        <f t="shared" si="822"/>
        <v>0</v>
      </c>
      <c r="R309" s="20" cm="1">
        <f t="array" ref="R309">INDEX(Curva_vortex[Caudal (L/s)],MATCH(O309,Curva_vortex[Altura lamina de agua H (m)],1))+(O309-INDEX(Curva_vortex[Altura lamina de agua H (m)],MATCH(O309,Curva_vortex[Altura lamina de agua H (m)],1)))*(INDEX(Curva_vortex[Caudal (L/s)],MATCH(O309,Curva_vortex[Altura lamina de agua H (m)],1)+IF(O309&gt;MAX(Curva_vortex[Altura lamina de agua H (m)]),0,1))-INDEX(Curva_vortex[Caudal (L/s)],MATCH(O309,Curva_vortex[Altura lamina de agua H (m)],1)+IF(O309&gt;MAX(Curva_vortex[Altura lamina de agua H (m)]),-1,0)))/(INDEX(Curva_vortex[Altura lamina de agua H (m)],MATCH(O309,Curva_vortex[Altura lamina de agua H (m)],1)+IF(O309&gt;MAX(Curva_vortex[Altura lamina de agua H (m)]),0,1))-INDEX(Curva_vortex[Altura lamina de agua H (m)],MATCH(O309,Curva_vortex[Altura lamina de agua H (m)],1)+IF(O309&gt;MAX(Curva_vortex[Altura lamina de agua H (m)]),-1,0)))+Q309</f>
        <v>0.28435059927754591</v>
      </c>
      <c r="S309" s="20">
        <f>IF(COUNT($A$126:$A309)&lt;MATCH($E$117,R$126:R$585,0),"",ROUND(R309,2))</f>
        <v>0.28000000000000003</v>
      </c>
    </row>
    <row r="310" spans="1:19" x14ac:dyDescent="0.3">
      <c r="A310" s="67">
        <f>A309+Escenario1!$D$15</f>
        <v>920</v>
      </c>
      <c r="B310" s="20">
        <f>IF(HX187&lt;0,0,Escenario1!HX187)</f>
        <v>0</v>
      </c>
      <c r="C310" s="20">
        <f t="shared" si="823"/>
        <v>0</v>
      </c>
      <c r="D310" s="20">
        <f t="shared" si="817"/>
        <v>0</v>
      </c>
      <c r="E310" s="20">
        <f>ROUND(IF($A310=0,0,$D310+E309-IF($A309=0,0,L309*($A310-$A309)*0.06)),4)</f>
        <v>0</v>
      </c>
      <c r="F310" s="11" cm="1">
        <f t="array" ref="F310">INDEX($A$71:$A$75,MATCH(E310,$B$71:$B$75,1))+(E310-INDEX($B$71:$B$75,MATCH(E310,$B$71:$B$75,1)))*(INDEX($A$71:$A$75,MATCH(E310,$B$71:$B$75,1)+IF(E310&gt;MAX($B$71:$B$75),0,1))-INDEX($A$71:$A$75,MATCH(E310,$B$71:$B$75,1)+IF(E310&gt;MAX($B$71:$B$75),1,0)))/(INDEX($B$71:$B$75,MATCH(E310,$B$71:$B$75,1)+IF(E310&gt;MAX($B$71:$B$75),0,1))-INDEX($B$71:$B$75,MATCH(E310,$B$71:$B$75,1)+IF(E310&gt;MAX($B$71:$B$75),-1,0)))</f>
        <v>0</v>
      </c>
      <c r="G310" s="59">
        <f t="shared" si="818"/>
        <v>0</v>
      </c>
      <c r="H310" s="59">
        <f t="shared" si="819"/>
        <v>0</v>
      </c>
      <c r="I310" s="59">
        <f t="shared" si="820"/>
        <v>0</v>
      </c>
      <c r="J310" s="20">
        <f t="shared" si="821"/>
        <v>0</v>
      </c>
      <c r="K310" s="20">
        <f>IF(OR($H$79&lt;=0,F310-$H$79&lt;=0),0,2/3*(0.602+0.0832*(F310-$H$79)/$H$79)*$I$79*SQRT(2*9.81)*(F310-$H$79+0.0012)^(3/2))*1000</f>
        <v>0</v>
      </c>
      <c r="L310" s="20">
        <f>IF((G310+H310+I310+K310)*($A311-$A310)*0.06&gt;E310,E310/($A311-$A310)/0.06,G310+H310+I310+K310)</f>
        <v>0</v>
      </c>
      <c r="M310" s="20">
        <f>IF(COUNT($A$126:$A310)&lt;MATCH($E$84,L$126:L$585,0),"",ROUND(L310,2))</f>
        <v>0</v>
      </c>
      <c r="N310" s="20">
        <f>IF($A310=0,0,$D310+N309-IF($A309=0,0,R309*($A310-$A309)*0.06))</f>
        <v>2.7582008129921953</v>
      </c>
      <c r="O310" s="11" cm="1">
        <f t="array" ref="O310">INDEX($A$71:$A$75,MATCH(N310,$B$71:$B$75,1))+(N310-INDEX($B$71:$B$75,MATCH(N310,$B$71:$B$75,1)))*(INDEX($A$71:$A$75,MATCH(N310,$B$71:$B$75,1)+1)-INDEX($A$71:$A$75,MATCH(N310,$B$71:$B$75,1)))/(INDEX($B$71:$B$75,MATCH(N310,$B$71:$B$75,1)+1)-INDEX($B$71:$B$75,MATCH(N310,$B$71:$B$75,1)))</f>
        <v>2.7582008129921953E-2</v>
      </c>
      <c r="P310" s="20" cm="1">
        <f t="array" ref="P310">INDEX(Curva_vortex[Caudal (L/s)],MATCH(O310,Curva_vortex[Altura lamina de agua H (m)],1))+(O310-INDEX(Curva_vortex[Altura lamina de agua H (m)],MATCH(O310,Curva_vortex[Altura lamina de agua H (m)],1)))*(INDEX(Curva_vortex[Caudal (L/s)],MATCH(O310,Curva_vortex[Altura lamina de agua H (m)],1)+IF(O310&gt;MAX(Curva_vortex[Altura lamina de agua H (m)]),0,1))-INDEX(Curva_vortex[Caudal (L/s)],MATCH(O310,Curva_vortex[Altura lamina de agua H (m)],1)+IF(O310&gt;MAX(Curva_vortex[Altura lamina de agua H (m)]),-1,0)))/(INDEX(Curva_vortex[Altura lamina de agua H (m)],MATCH(O310,Curva_vortex[Altura lamina de agua H (m)],1)+IF(O310&gt;MAX(Curva_vortex[Altura lamina de agua H (m)]),0,1))-INDEX(Curva_vortex[Altura lamina de agua H (m)],MATCH(O310,Curva_vortex[Altura lamina de agua H (m)],1)+IF(O310&gt;MAX(Curva_vortex[Altura lamina de agua H (m)]),-1,0)))</f>
        <v>0.27582008129921953</v>
      </c>
      <c r="Q310" s="20">
        <f t="shared" si="822"/>
        <v>0</v>
      </c>
      <c r="R310" s="20" cm="1">
        <f t="array" ref="R310">INDEX(Curva_vortex[Caudal (L/s)],MATCH(O310,Curva_vortex[Altura lamina de agua H (m)],1))+(O310-INDEX(Curva_vortex[Altura lamina de agua H (m)],MATCH(O310,Curva_vortex[Altura lamina de agua H (m)],1)))*(INDEX(Curva_vortex[Caudal (L/s)],MATCH(O310,Curva_vortex[Altura lamina de agua H (m)],1)+IF(O310&gt;MAX(Curva_vortex[Altura lamina de agua H (m)]),0,1))-INDEX(Curva_vortex[Caudal (L/s)],MATCH(O310,Curva_vortex[Altura lamina de agua H (m)],1)+IF(O310&gt;MAX(Curva_vortex[Altura lamina de agua H (m)]),-1,0)))/(INDEX(Curva_vortex[Altura lamina de agua H (m)],MATCH(O310,Curva_vortex[Altura lamina de agua H (m)],1)+IF(O310&gt;MAX(Curva_vortex[Altura lamina de agua H (m)]),0,1))-INDEX(Curva_vortex[Altura lamina de agua H (m)],MATCH(O310,Curva_vortex[Altura lamina de agua H (m)],1)+IF(O310&gt;MAX(Curva_vortex[Altura lamina de agua H (m)]),-1,0)))+Q310</f>
        <v>0.27582008129921953</v>
      </c>
      <c r="S310" s="20">
        <f>IF(COUNT($A$126:$A310)&lt;MATCH($E$117,R$126:R$585,0),"",ROUND(R310,2))</f>
        <v>0.28000000000000003</v>
      </c>
    </row>
    <row r="311" spans="1:19" x14ac:dyDescent="0.3">
      <c r="A311" s="67">
        <f>A310+Escenario1!$D$15</f>
        <v>925</v>
      </c>
      <c r="B311" s="20">
        <f>IF(HX188&lt;0,0,Escenario1!HX188)</f>
        <v>0</v>
      </c>
      <c r="C311" s="20">
        <f t="shared" si="823"/>
        <v>0</v>
      </c>
      <c r="D311" s="20">
        <f t="shared" si="817"/>
        <v>0</v>
      </c>
      <c r="E311" s="20">
        <f>ROUND(IF($A311=0,0,$D311+E310-IF($A310=0,0,L310*($A311-$A310)*0.06)),4)</f>
        <v>0</v>
      </c>
      <c r="F311" s="11" cm="1">
        <f t="array" ref="F311">INDEX($A$71:$A$75,MATCH(E311,$B$71:$B$75,1))+(E311-INDEX($B$71:$B$75,MATCH(E311,$B$71:$B$75,1)))*(INDEX($A$71:$A$75,MATCH(E311,$B$71:$B$75,1)+IF(E311&gt;MAX($B$71:$B$75),0,1))-INDEX($A$71:$A$75,MATCH(E311,$B$71:$B$75,1)+IF(E311&gt;MAX($B$71:$B$75),1,0)))/(INDEX($B$71:$B$75,MATCH(E311,$B$71:$B$75,1)+IF(E311&gt;MAX($B$71:$B$75),0,1))-INDEX($B$71:$B$75,MATCH(E311,$B$71:$B$75,1)+IF(E311&gt;MAX($B$71:$B$75),-1,0)))</f>
        <v>0</v>
      </c>
      <c r="G311" s="59">
        <f t="shared" si="818"/>
        <v>0</v>
      </c>
      <c r="H311" s="59">
        <f t="shared" si="819"/>
        <v>0</v>
      </c>
      <c r="I311" s="59">
        <f t="shared" si="820"/>
        <v>0</v>
      </c>
      <c r="J311" s="20">
        <f t="shared" si="821"/>
        <v>0</v>
      </c>
      <c r="K311" s="20">
        <f>IF(OR($H$79&lt;=0,F311-$H$79&lt;=0),0,2/3*(0.602+0.0832*(F311-$H$79)/$H$79)*$I$79*SQRT(2*9.81)*(F311-$H$79+0.0012)^(3/2))*1000</f>
        <v>0</v>
      </c>
      <c r="L311" s="20">
        <f>IF((G311+H311+I311+K311)*($A312-$A311)*0.06&gt;E311,E311/($A312-$A311)/0.06,G311+H311+I311+K311)</f>
        <v>0</v>
      </c>
      <c r="M311" s="20">
        <f>IF(COUNT($A$126:$A311)&lt;MATCH($E$84,L$126:L$585,0),"",ROUND(L311,2))</f>
        <v>0</v>
      </c>
      <c r="N311" s="20">
        <f>IF($A311=0,0,$D311+N310-IF($A310=0,0,R310*($A311-$A310)*0.06))</f>
        <v>2.6754547886024294</v>
      </c>
      <c r="O311" s="11" cm="1">
        <f t="array" ref="O311">INDEX($A$71:$A$75,MATCH(N311,$B$71:$B$75,1))+(N311-INDEX($B$71:$B$75,MATCH(N311,$B$71:$B$75,1)))*(INDEX($A$71:$A$75,MATCH(N311,$B$71:$B$75,1)+1)-INDEX($A$71:$A$75,MATCH(N311,$B$71:$B$75,1)))/(INDEX($B$71:$B$75,MATCH(N311,$B$71:$B$75,1)+1)-INDEX($B$71:$B$75,MATCH(N311,$B$71:$B$75,1)))</f>
        <v>2.6754547886024296E-2</v>
      </c>
      <c r="P311" s="20" cm="1">
        <f t="array" ref="P311">INDEX(Curva_vortex[Caudal (L/s)],MATCH(O311,Curva_vortex[Altura lamina de agua H (m)],1))+(O311-INDEX(Curva_vortex[Altura lamina de agua H (m)],MATCH(O311,Curva_vortex[Altura lamina de agua H (m)],1)))*(INDEX(Curva_vortex[Caudal (L/s)],MATCH(O311,Curva_vortex[Altura lamina de agua H (m)],1)+IF(O311&gt;MAX(Curva_vortex[Altura lamina de agua H (m)]),0,1))-INDEX(Curva_vortex[Caudal (L/s)],MATCH(O311,Curva_vortex[Altura lamina de agua H (m)],1)+IF(O311&gt;MAX(Curva_vortex[Altura lamina de agua H (m)]),-1,0)))/(INDEX(Curva_vortex[Altura lamina de agua H (m)],MATCH(O311,Curva_vortex[Altura lamina de agua H (m)],1)+IF(O311&gt;MAX(Curva_vortex[Altura lamina de agua H (m)]),0,1))-INDEX(Curva_vortex[Altura lamina de agua H (m)],MATCH(O311,Curva_vortex[Altura lamina de agua H (m)],1)+IF(O311&gt;MAX(Curva_vortex[Altura lamina de agua H (m)]),-1,0)))</f>
        <v>0.26754547886024294</v>
      </c>
      <c r="Q311" s="20">
        <f t="shared" si="822"/>
        <v>0</v>
      </c>
      <c r="R311" s="20" cm="1">
        <f t="array" ref="R311">INDEX(Curva_vortex[Caudal (L/s)],MATCH(O311,Curva_vortex[Altura lamina de agua H (m)],1))+(O311-INDEX(Curva_vortex[Altura lamina de agua H (m)],MATCH(O311,Curva_vortex[Altura lamina de agua H (m)],1)))*(INDEX(Curva_vortex[Caudal (L/s)],MATCH(O311,Curva_vortex[Altura lamina de agua H (m)],1)+IF(O311&gt;MAX(Curva_vortex[Altura lamina de agua H (m)]),0,1))-INDEX(Curva_vortex[Caudal (L/s)],MATCH(O311,Curva_vortex[Altura lamina de agua H (m)],1)+IF(O311&gt;MAX(Curva_vortex[Altura lamina de agua H (m)]),-1,0)))/(INDEX(Curva_vortex[Altura lamina de agua H (m)],MATCH(O311,Curva_vortex[Altura lamina de agua H (m)],1)+IF(O311&gt;MAX(Curva_vortex[Altura lamina de agua H (m)]),0,1))-INDEX(Curva_vortex[Altura lamina de agua H (m)],MATCH(O311,Curva_vortex[Altura lamina de agua H (m)],1)+IF(O311&gt;MAX(Curva_vortex[Altura lamina de agua H (m)]),-1,0)))+Q311</f>
        <v>0.26754547886024294</v>
      </c>
      <c r="S311" s="20">
        <f>IF(COUNT($A$126:$A311)&lt;MATCH($E$117,R$126:R$585,0),"",ROUND(R311,2))</f>
        <v>0.27</v>
      </c>
    </row>
    <row r="312" spans="1:19" x14ac:dyDescent="0.3">
      <c r="A312" s="67">
        <f>A311+Escenario1!$D$15</f>
        <v>930</v>
      </c>
      <c r="B312" s="20">
        <f>IF(HX189&lt;0,0,Escenario1!HX189)</f>
        <v>0</v>
      </c>
      <c r="C312" s="20">
        <f t="shared" si="823"/>
        <v>0</v>
      </c>
      <c r="D312" s="20">
        <f t="shared" si="817"/>
        <v>0</v>
      </c>
      <c r="E312" s="20">
        <f>ROUND(IF($A312=0,0,$D312+E311-IF($A311=0,0,L311*($A312-$A311)*0.06)),4)</f>
        <v>0</v>
      </c>
      <c r="F312" s="11" cm="1">
        <f t="array" ref="F312">INDEX($A$71:$A$75,MATCH(E312,$B$71:$B$75,1))+(E312-INDEX($B$71:$B$75,MATCH(E312,$B$71:$B$75,1)))*(INDEX($A$71:$A$75,MATCH(E312,$B$71:$B$75,1)+IF(E312&gt;MAX($B$71:$B$75),0,1))-INDEX($A$71:$A$75,MATCH(E312,$B$71:$B$75,1)+IF(E312&gt;MAX($B$71:$B$75),1,0)))/(INDEX($B$71:$B$75,MATCH(E312,$B$71:$B$75,1)+IF(E312&gt;MAX($B$71:$B$75),0,1))-INDEX($B$71:$B$75,MATCH(E312,$B$71:$B$75,1)+IF(E312&gt;MAX($B$71:$B$75),-1,0)))</f>
        <v>0</v>
      </c>
      <c r="G312" s="59">
        <f t="shared" si="818"/>
        <v>0</v>
      </c>
      <c r="H312" s="59">
        <f t="shared" si="819"/>
        <v>0</v>
      </c>
      <c r="I312" s="59">
        <f t="shared" si="820"/>
        <v>0</v>
      </c>
      <c r="J312" s="20">
        <f t="shared" si="821"/>
        <v>0</v>
      </c>
      <c r="K312" s="20">
        <f>IF(OR($H$79&lt;=0,F312-$H$79&lt;=0),0,2/3*(0.602+0.0832*(F312-$H$79)/$H$79)*$I$79*SQRT(2*9.81)*(F312-$H$79+0.0012)^(3/2))*1000</f>
        <v>0</v>
      </c>
      <c r="L312" s="20">
        <f>IF((G312+H312+I312+K312)*($A313-$A312)*0.06&gt;E312,E312/($A313-$A312)/0.06,G312+H312+I312+K312)</f>
        <v>0</v>
      </c>
      <c r="M312" s="20">
        <f>IF(COUNT($A$126:$A312)&lt;MATCH($E$84,L$126:L$585,0),"",ROUND(L312,2))</f>
        <v>0</v>
      </c>
      <c r="N312" s="20">
        <f>IF($A312=0,0,$D312+N311-IF($A311=0,0,R311*($A312-$A311)*0.06))</f>
        <v>2.5951911449443563</v>
      </c>
      <c r="O312" s="11" cm="1">
        <f t="array" ref="O312">INDEX($A$71:$A$75,MATCH(N312,$B$71:$B$75,1))+(N312-INDEX($B$71:$B$75,MATCH(N312,$B$71:$B$75,1)))*(INDEX($A$71:$A$75,MATCH(N312,$B$71:$B$75,1)+1)-INDEX($A$71:$A$75,MATCH(N312,$B$71:$B$75,1)))/(INDEX($B$71:$B$75,MATCH(N312,$B$71:$B$75,1)+1)-INDEX($B$71:$B$75,MATCH(N312,$B$71:$B$75,1)))</f>
        <v>2.5951911449443563E-2</v>
      </c>
      <c r="P312" s="20" cm="1">
        <f t="array" ref="P312">INDEX(Curva_vortex[Caudal (L/s)],MATCH(O312,Curva_vortex[Altura lamina de agua H (m)],1))+(O312-INDEX(Curva_vortex[Altura lamina de agua H (m)],MATCH(O312,Curva_vortex[Altura lamina de agua H (m)],1)))*(INDEX(Curva_vortex[Caudal (L/s)],MATCH(O312,Curva_vortex[Altura lamina de agua H (m)],1)+IF(O312&gt;MAX(Curva_vortex[Altura lamina de agua H (m)]),0,1))-INDEX(Curva_vortex[Caudal (L/s)],MATCH(O312,Curva_vortex[Altura lamina de agua H (m)],1)+IF(O312&gt;MAX(Curva_vortex[Altura lamina de agua H (m)]),-1,0)))/(INDEX(Curva_vortex[Altura lamina de agua H (m)],MATCH(O312,Curva_vortex[Altura lamina de agua H (m)],1)+IF(O312&gt;MAX(Curva_vortex[Altura lamina de agua H (m)]),0,1))-INDEX(Curva_vortex[Altura lamina de agua H (m)],MATCH(O312,Curva_vortex[Altura lamina de agua H (m)],1)+IF(O312&gt;MAX(Curva_vortex[Altura lamina de agua H (m)]),-1,0)))</f>
        <v>0.2595191144944356</v>
      </c>
      <c r="Q312" s="20">
        <f t="shared" si="822"/>
        <v>0</v>
      </c>
      <c r="R312" s="20" cm="1">
        <f t="array" ref="R312">INDEX(Curva_vortex[Caudal (L/s)],MATCH(O312,Curva_vortex[Altura lamina de agua H (m)],1))+(O312-INDEX(Curva_vortex[Altura lamina de agua H (m)],MATCH(O312,Curva_vortex[Altura lamina de agua H (m)],1)))*(INDEX(Curva_vortex[Caudal (L/s)],MATCH(O312,Curva_vortex[Altura lamina de agua H (m)],1)+IF(O312&gt;MAX(Curva_vortex[Altura lamina de agua H (m)]),0,1))-INDEX(Curva_vortex[Caudal (L/s)],MATCH(O312,Curva_vortex[Altura lamina de agua H (m)],1)+IF(O312&gt;MAX(Curva_vortex[Altura lamina de agua H (m)]),-1,0)))/(INDEX(Curva_vortex[Altura lamina de agua H (m)],MATCH(O312,Curva_vortex[Altura lamina de agua H (m)],1)+IF(O312&gt;MAX(Curva_vortex[Altura lamina de agua H (m)]),0,1))-INDEX(Curva_vortex[Altura lamina de agua H (m)],MATCH(O312,Curva_vortex[Altura lamina de agua H (m)],1)+IF(O312&gt;MAX(Curva_vortex[Altura lamina de agua H (m)]),-1,0)))+Q312</f>
        <v>0.2595191144944356</v>
      </c>
      <c r="S312" s="20">
        <f>IF(COUNT($A$126:$A312)&lt;MATCH($E$117,R$126:R$585,0),"",ROUND(R312,2))</f>
        <v>0.26</v>
      </c>
    </row>
    <row r="313" spans="1:19" x14ac:dyDescent="0.3">
      <c r="A313" s="67">
        <f>A312+Escenario1!$D$15</f>
        <v>935</v>
      </c>
      <c r="B313" s="20">
        <f>IF(HX190&lt;0,0,Escenario1!HX190)</f>
        <v>0</v>
      </c>
      <c r="C313" s="20">
        <f t="shared" si="823"/>
        <v>0</v>
      </c>
      <c r="D313" s="20">
        <f t="shared" si="817"/>
        <v>0</v>
      </c>
      <c r="E313" s="20">
        <f>ROUND(IF($A313=0,0,$D313+E312-IF($A312=0,0,L312*($A313-$A312)*0.06)),4)</f>
        <v>0</v>
      </c>
      <c r="F313" s="11" cm="1">
        <f t="array" ref="F313">INDEX($A$71:$A$75,MATCH(E313,$B$71:$B$75,1))+(E313-INDEX($B$71:$B$75,MATCH(E313,$B$71:$B$75,1)))*(INDEX($A$71:$A$75,MATCH(E313,$B$71:$B$75,1)+IF(E313&gt;MAX($B$71:$B$75),0,1))-INDEX($A$71:$A$75,MATCH(E313,$B$71:$B$75,1)+IF(E313&gt;MAX($B$71:$B$75),1,0)))/(INDEX($B$71:$B$75,MATCH(E313,$B$71:$B$75,1)+IF(E313&gt;MAX($B$71:$B$75),0,1))-INDEX($B$71:$B$75,MATCH(E313,$B$71:$B$75,1)+IF(E313&gt;MAX($B$71:$B$75),-1,0)))</f>
        <v>0</v>
      </c>
      <c r="G313" s="59">
        <f t="shared" si="818"/>
        <v>0</v>
      </c>
      <c r="H313" s="59">
        <f t="shared" si="819"/>
        <v>0</v>
      </c>
      <c r="I313" s="59">
        <f t="shared" si="820"/>
        <v>0</v>
      </c>
      <c r="J313" s="20">
        <f t="shared" si="821"/>
        <v>0</v>
      </c>
      <c r="K313" s="20">
        <f>IF(OR($H$79&lt;=0,F313-$H$79&lt;=0),0,2/3*(0.602+0.0832*(F313-$H$79)/$H$79)*$I$79*SQRT(2*9.81)*(F313-$H$79+0.0012)^(3/2))*1000</f>
        <v>0</v>
      </c>
      <c r="L313" s="20">
        <f>IF((G313+H313+I313+K313)*($A314-$A313)*0.06&gt;E313,E313/($A314-$A313)/0.06,G313+H313+I313+K313)</f>
        <v>0</v>
      </c>
      <c r="M313" s="20">
        <f>IF(COUNT($A$126:$A313)&lt;MATCH($E$84,L$126:L$585,0),"",ROUND(L313,2))</f>
        <v>0</v>
      </c>
      <c r="N313" s="20">
        <f>IF($A313=0,0,$D313+N312-IF($A312=0,0,R312*($A313-$A312)*0.06))</f>
        <v>2.5173354105960257</v>
      </c>
      <c r="O313" s="11" cm="1">
        <f t="array" ref="O313">INDEX($A$71:$A$75,MATCH(N313,$B$71:$B$75,1))+(N313-INDEX($B$71:$B$75,MATCH(N313,$B$71:$B$75,1)))*(INDEX($A$71:$A$75,MATCH(N313,$B$71:$B$75,1)+1)-INDEX($A$71:$A$75,MATCH(N313,$B$71:$B$75,1)))/(INDEX($B$71:$B$75,MATCH(N313,$B$71:$B$75,1)+1)-INDEX($B$71:$B$75,MATCH(N313,$B$71:$B$75,1)))</f>
        <v>2.5173354105960256E-2</v>
      </c>
      <c r="P313" s="20" cm="1">
        <f t="array" ref="P313">INDEX(Curva_vortex[Caudal (L/s)],MATCH(O313,Curva_vortex[Altura lamina de agua H (m)],1))+(O313-INDEX(Curva_vortex[Altura lamina de agua H (m)],MATCH(O313,Curva_vortex[Altura lamina de agua H (m)],1)))*(INDEX(Curva_vortex[Caudal (L/s)],MATCH(O313,Curva_vortex[Altura lamina de agua H (m)],1)+IF(O313&gt;MAX(Curva_vortex[Altura lamina de agua H (m)]),0,1))-INDEX(Curva_vortex[Caudal (L/s)],MATCH(O313,Curva_vortex[Altura lamina de agua H (m)],1)+IF(O313&gt;MAX(Curva_vortex[Altura lamina de agua H (m)]),-1,0)))/(INDEX(Curva_vortex[Altura lamina de agua H (m)],MATCH(O313,Curva_vortex[Altura lamina de agua H (m)],1)+IF(O313&gt;MAX(Curva_vortex[Altura lamina de agua H (m)]),0,1))-INDEX(Curva_vortex[Altura lamina de agua H (m)],MATCH(O313,Curva_vortex[Altura lamina de agua H (m)],1)+IF(O313&gt;MAX(Curva_vortex[Altura lamina de agua H (m)]),-1,0)))</f>
        <v>0.25173354105960255</v>
      </c>
      <c r="Q313" s="20">
        <f t="shared" si="822"/>
        <v>0</v>
      </c>
      <c r="R313" s="20" cm="1">
        <f t="array" ref="R313">INDEX(Curva_vortex[Caudal (L/s)],MATCH(O313,Curva_vortex[Altura lamina de agua H (m)],1))+(O313-INDEX(Curva_vortex[Altura lamina de agua H (m)],MATCH(O313,Curva_vortex[Altura lamina de agua H (m)],1)))*(INDEX(Curva_vortex[Caudal (L/s)],MATCH(O313,Curva_vortex[Altura lamina de agua H (m)],1)+IF(O313&gt;MAX(Curva_vortex[Altura lamina de agua H (m)]),0,1))-INDEX(Curva_vortex[Caudal (L/s)],MATCH(O313,Curva_vortex[Altura lamina de agua H (m)],1)+IF(O313&gt;MAX(Curva_vortex[Altura lamina de agua H (m)]),-1,0)))/(INDEX(Curva_vortex[Altura lamina de agua H (m)],MATCH(O313,Curva_vortex[Altura lamina de agua H (m)],1)+IF(O313&gt;MAX(Curva_vortex[Altura lamina de agua H (m)]),0,1))-INDEX(Curva_vortex[Altura lamina de agua H (m)],MATCH(O313,Curva_vortex[Altura lamina de agua H (m)],1)+IF(O313&gt;MAX(Curva_vortex[Altura lamina de agua H (m)]),-1,0)))+Q313</f>
        <v>0.25173354105960255</v>
      </c>
      <c r="S313" s="20">
        <f>IF(COUNT($A$126:$A313)&lt;MATCH($E$117,R$126:R$585,0),"",ROUND(R313,2))</f>
        <v>0.25</v>
      </c>
    </row>
    <row r="314" spans="1:19" x14ac:dyDescent="0.3">
      <c r="A314" s="67">
        <f>A313+Escenario1!$D$15</f>
        <v>940</v>
      </c>
      <c r="B314" s="20">
        <f>IF(HX191&lt;0,0,Escenario1!HX191)</f>
        <v>0</v>
      </c>
      <c r="C314" s="20">
        <f t="shared" si="823"/>
        <v>0</v>
      </c>
      <c r="D314" s="20">
        <f t="shared" si="817"/>
        <v>0</v>
      </c>
      <c r="E314" s="20">
        <f>ROUND(IF($A314=0,0,$D314+E313-IF($A313=0,0,L313*($A314-$A313)*0.06)),4)</f>
        <v>0</v>
      </c>
      <c r="F314" s="11" cm="1">
        <f t="array" ref="F314">INDEX($A$71:$A$75,MATCH(E314,$B$71:$B$75,1))+(E314-INDEX($B$71:$B$75,MATCH(E314,$B$71:$B$75,1)))*(INDEX($A$71:$A$75,MATCH(E314,$B$71:$B$75,1)+IF(E314&gt;MAX($B$71:$B$75),0,1))-INDEX($A$71:$A$75,MATCH(E314,$B$71:$B$75,1)+IF(E314&gt;MAX($B$71:$B$75),1,0)))/(INDEX($B$71:$B$75,MATCH(E314,$B$71:$B$75,1)+IF(E314&gt;MAX($B$71:$B$75),0,1))-INDEX($B$71:$B$75,MATCH(E314,$B$71:$B$75,1)+IF(E314&gt;MAX($B$71:$B$75),-1,0)))</f>
        <v>0</v>
      </c>
      <c r="G314" s="59">
        <f t="shared" si="818"/>
        <v>0</v>
      </c>
      <c r="H314" s="59">
        <f t="shared" si="819"/>
        <v>0</v>
      </c>
      <c r="I314" s="59">
        <f t="shared" si="820"/>
        <v>0</v>
      </c>
      <c r="J314" s="20">
        <f t="shared" si="821"/>
        <v>0</v>
      </c>
      <c r="K314" s="20">
        <f>IF(OR($H$79&lt;=0,F314-$H$79&lt;=0),0,2/3*(0.602+0.0832*(F314-$H$79)/$H$79)*$I$79*SQRT(2*9.81)*(F314-$H$79+0.0012)^(3/2))*1000</f>
        <v>0</v>
      </c>
      <c r="L314" s="20">
        <f>IF((G314+H314+I314+K314)*($A315-$A314)*0.06&gt;E314,E314/($A315-$A314)/0.06,G314+H314+I314+K314)</f>
        <v>0</v>
      </c>
      <c r="M314" s="20">
        <f>IF(COUNT($A$126:$A314)&lt;MATCH($E$84,L$126:L$585,0),"",ROUND(L314,2))</f>
        <v>0</v>
      </c>
      <c r="N314" s="20">
        <f>IF($A314=0,0,$D314+N313-IF($A313=0,0,R313*($A314-$A313)*0.06))</f>
        <v>2.4418153482781451</v>
      </c>
      <c r="O314" s="11" cm="1">
        <f t="array" ref="O314">INDEX($A$71:$A$75,MATCH(N314,$B$71:$B$75,1))+(N314-INDEX($B$71:$B$75,MATCH(N314,$B$71:$B$75,1)))*(INDEX($A$71:$A$75,MATCH(N314,$B$71:$B$75,1)+1)-INDEX($A$71:$A$75,MATCH(N314,$B$71:$B$75,1)))/(INDEX($B$71:$B$75,MATCH(N314,$B$71:$B$75,1)+1)-INDEX($B$71:$B$75,MATCH(N314,$B$71:$B$75,1)))</f>
        <v>2.4418153482781448E-2</v>
      </c>
      <c r="P314" s="20" cm="1">
        <f t="array" ref="P314">INDEX(Curva_vortex[Caudal (L/s)],MATCH(O314,Curva_vortex[Altura lamina de agua H (m)],1))+(O314-INDEX(Curva_vortex[Altura lamina de agua H (m)],MATCH(O314,Curva_vortex[Altura lamina de agua H (m)],1)))*(INDEX(Curva_vortex[Caudal (L/s)],MATCH(O314,Curva_vortex[Altura lamina de agua H (m)],1)+IF(O314&gt;MAX(Curva_vortex[Altura lamina de agua H (m)]),0,1))-INDEX(Curva_vortex[Caudal (L/s)],MATCH(O314,Curva_vortex[Altura lamina de agua H (m)],1)+IF(O314&gt;MAX(Curva_vortex[Altura lamina de agua H (m)]),-1,0)))/(INDEX(Curva_vortex[Altura lamina de agua H (m)],MATCH(O314,Curva_vortex[Altura lamina de agua H (m)],1)+IF(O314&gt;MAX(Curva_vortex[Altura lamina de agua H (m)]),0,1))-INDEX(Curva_vortex[Altura lamina de agua H (m)],MATCH(O314,Curva_vortex[Altura lamina de agua H (m)],1)+IF(O314&gt;MAX(Curva_vortex[Altura lamina de agua H (m)]),-1,0)))</f>
        <v>0.24418153482781446</v>
      </c>
      <c r="Q314" s="20">
        <f t="shared" si="822"/>
        <v>0</v>
      </c>
      <c r="R314" s="20" cm="1">
        <f t="array" ref="R314">INDEX(Curva_vortex[Caudal (L/s)],MATCH(O314,Curva_vortex[Altura lamina de agua H (m)],1))+(O314-INDEX(Curva_vortex[Altura lamina de agua H (m)],MATCH(O314,Curva_vortex[Altura lamina de agua H (m)],1)))*(INDEX(Curva_vortex[Caudal (L/s)],MATCH(O314,Curva_vortex[Altura lamina de agua H (m)],1)+IF(O314&gt;MAX(Curva_vortex[Altura lamina de agua H (m)]),0,1))-INDEX(Curva_vortex[Caudal (L/s)],MATCH(O314,Curva_vortex[Altura lamina de agua H (m)],1)+IF(O314&gt;MAX(Curva_vortex[Altura lamina de agua H (m)]),-1,0)))/(INDEX(Curva_vortex[Altura lamina de agua H (m)],MATCH(O314,Curva_vortex[Altura lamina de agua H (m)],1)+IF(O314&gt;MAX(Curva_vortex[Altura lamina de agua H (m)]),0,1))-INDEX(Curva_vortex[Altura lamina de agua H (m)],MATCH(O314,Curva_vortex[Altura lamina de agua H (m)],1)+IF(O314&gt;MAX(Curva_vortex[Altura lamina de agua H (m)]),-1,0)))+Q314</f>
        <v>0.24418153482781446</v>
      </c>
      <c r="S314" s="20">
        <f>IF(COUNT($A$126:$A314)&lt;MATCH($E$117,R$126:R$585,0),"",ROUND(R314,2))</f>
        <v>0.24</v>
      </c>
    </row>
    <row r="315" spans="1:19" x14ac:dyDescent="0.3">
      <c r="A315" s="67">
        <f>A314+Escenario1!$D$15</f>
        <v>945</v>
      </c>
      <c r="B315" s="20">
        <f>IF(HX192&lt;0,0,Escenario1!HX192)</f>
        <v>0</v>
      </c>
      <c r="C315" s="20">
        <f t="shared" si="823"/>
        <v>0</v>
      </c>
      <c r="D315" s="20">
        <f t="shared" si="817"/>
        <v>0</v>
      </c>
      <c r="E315" s="20">
        <f>ROUND(IF($A315=0,0,$D315+E314-IF($A314=0,0,L314*($A315-$A314)*0.06)),4)</f>
        <v>0</v>
      </c>
      <c r="F315" s="11" cm="1">
        <f t="array" ref="F315">INDEX($A$71:$A$75,MATCH(E315,$B$71:$B$75,1))+(E315-INDEX($B$71:$B$75,MATCH(E315,$B$71:$B$75,1)))*(INDEX($A$71:$A$75,MATCH(E315,$B$71:$B$75,1)+IF(E315&gt;MAX($B$71:$B$75),0,1))-INDEX($A$71:$A$75,MATCH(E315,$B$71:$B$75,1)+IF(E315&gt;MAX($B$71:$B$75),1,0)))/(INDEX($B$71:$B$75,MATCH(E315,$B$71:$B$75,1)+IF(E315&gt;MAX($B$71:$B$75),0,1))-INDEX($B$71:$B$75,MATCH(E315,$B$71:$B$75,1)+IF(E315&gt;MAX($B$71:$B$75),-1,0)))</f>
        <v>0</v>
      </c>
      <c r="G315" s="59">
        <f t="shared" si="818"/>
        <v>0</v>
      </c>
      <c r="H315" s="59">
        <f t="shared" si="819"/>
        <v>0</v>
      </c>
      <c r="I315" s="59">
        <f t="shared" si="820"/>
        <v>0</v>
      </c>
      <c r="J315" s="20">
        <f t="shared" si="821"/>
        <v>0</v>
      </c>
      <c r="K315" s="20">
        <f>IF(OR($H$79&lt;=0,F315-$H$79&lt;=0),0,2/3*(0.602+0.0832*(F315-$H$79)/$H$79)*$I$79*SQRT(2*9.81)*(F315-$H$79+0.0012)^(3/2))*1000</f>
        <v>0</v>
      </c>
      <c r="L315" s="20">
        <f>IF((G315+H315+I315+K315)*($A316-$A315)*0.06&gt;E315,E315/($A316-$A315)/0.06,G315+H315+I315+K315)</f>
        <v>0</v>
      </c>
      <c r="M315" s="20">
        <f>IF(COUNT($A$126:$A315)&lt;MATCH($E$84,L$126:L$585,0),"",ROUND(L315,2))</f>
        <v>0</v>
      </c>
      <c r="N315" s="20">
        <f>IF($A315=0,0,$D315+N314-IF($A314=0,0,R314*($A315-$A314)*0.06))</f>
        <v>2.3685608878298008</v>
      </c>
      <c r="O315" s="11" cm="1">
        <f t="array" ref="O315">INDEX($A$71:$A$75,MATCH(N315,$B$71:$B$75,1))+(N315-INDEX($B$71:$B$75,MATCH(N315,$B$71:$B$75,1)))*(INDEX($A$71:$A$75,MATCH(N315,$B$71:$B$75,1)+1)-INDEX($A$71:$A$75,MATCH(N315,$B$71:$B$75,1)))/(INDEX($B$71:$B$75,MATCH(N315,$B$71:$B$75,1)+1)-INDEX($B$71:$B$75,MATCH(N315,$B$71:$B$75,1)))</f>
        <v>2.3685608878298008E-2</v>
      </c>
      <c r="P315" s="20" cm="1">
        <f t="array" ref="P315">INDEX(Curva_vortex[Caudal (L/s)],MATCH(O315,Curva_vortex[Altura lamina de agua H (m)],1))+(O315-INDEX(Curva_vortex[Altura lamina de agua H (m)],MATCH(O315,Curva_vortex[Altura lamina de agua H (m)],1)))*(INDEX(Curva_vortex[Caudal (L/s)],MATCH(O315,Curva_vortex[Altura lamina de agua H (m)],1)+IF(O315&gt;MAX(Curva_vortex[Altura lamina de agua H (m)]),0,1))-INDEX(Curva_vortex[Caudal (L/s)],MATCH(O315,Curva_vortex[Altura lamina de agua H (m)],1)+IF(O315&gt;MAX(Curva_vortex[Altura lamina de agua H (m)]),-1,0)))/(INDEX(Curva_vortex[Altura lamina de agua H (m)],MATCH(O315,Curva_vortex[Altura lamina de agua H (m)],1)+IF(O315&gt;MAX(Curva_vortex[Altura lamina de agua H (m)]),0,1))-INDEX(Curva_vortex[Altura lamina de agua H (m)],MATCH(O315,Curva_vortex[Altura lamina de agua H (m)],1)+IF(O315&gt;MAX(Curva_vortex[Altura lamina de agua H (m)]),-1,0)))</f>
        <v>0.23685608878298006</v>
      </c>
      <c r="Q315" s="20">
        <f t="shared" si="822"/>
        <v>0</v>
      </c>
      <c r="R315" s="20" cm="1">
        <f t="array" ref="R315">INDEX(Curva_vortex[Caudal (L/s)],MATCH(O315,Curva_vortex[Altura lamina de agua H (m)],1))+(O315-INDEX(Curva_vortex[Altura lamina de agua H (m)],MATCH(O315,Curva_vortex[Altura lamina de agua H (m)],1)))*(INDEX(Curva_vortex[Caudal (L/s)],MATCH(O315,Curva_vortex[Altura lamina de agua H (m)],1)+IF(O315&gt;MAX(Curva_vortex[Altura lamina de agua H (m)]),0,1))-INDEX(Curva_vortex[Caudal (L/s)],MATCH(O315,Curva_vortex[Altura lamina de agua H (m)],1)+IF(O315&gt;MAX(Curva_vortex[Altura lamina de agua H (m)]),-1,0)))/(INDEX(Curva_vortex[Altura lamina de agua H (m)],MATCH(O315,Curva_vortex[Altura lamina de agua H (m)],1)+IF(O315&gt;MAX(Curva_vortex[Altura lamina de agua H (m)]),0,1))-INDEX(Curva_vortex[Altura lamina de agua H (m)],MATCH(O315,Curva_vortex[Altura lamina de agua H (m)],1)+IF(O315&gt;MAX(Curva_vortex[Altura lamina de agua H (m)]),-1,0)))+Q315</f>
        <v>0.23685608878298006</v>
      </c>
      <c r="S315" s="20">
        <f>IF(COUNT($A$126:$A315)&lt;MATCH($E$117,R$126:R$585,0),"",ROUND(R315,2))</f>
        <v>0.24</v>
      </c>
    </row>
    <row r="316" spans="1:19" x14ac:dyDescent="0.3">
      <c r="A316" s="67">
        <f>A315+Escenario1!$D$15</f>
        <v>950</v>
      </c>
      <c r="B316" s="20">
        <f>IF(HX193&lt;0,0,Escenario1!HX193)</f>
        <v>0</v>
      </c>
      <c r="C316" s="20">
        <f t="shared" si="823"/>
        <v>0</v>
      </c>
      <c r="D316" s="20">
        <f t="shared" si="817"/>
        <v>0</v>
      </c>
      <c r="E316" s="20">
        <f>ROUND(IF($A316=0,0,$D316+E315-IF($A315=0,0,L315*($A316-$A315)*0.06)),4)</f>
        <v>0</v>
      </c>
      <c r="F316" s="11" cm="1">
        <f t="array" ref="F316">INDEX($A$71:$A$75,MATCH(E316,$B$71:$B$75,1))+(E316-INDEX($B$71:$B$75,MATCH(E316,$B$71:$B$75,1)))*(INDEX($A$71:$A$75,MATCH(E316,$B$71:$B$75,1)+IF(E316&gt;MAX($B$71:$B$75),0,1))-INDEX($A$71:$A$75,MATCH(E316,$B$71:$B$75,1)+IF(E316&gt;MAX($B$71:$B$75),1,0)))/(INDEX($B$71:$B$75,MATCH(E316,$B$71:$B$75,1)+IF(E316&gt;MAX($B$71:$B$75),0,1))-INDEX($B$71:$B$75,MATCH(E316,$B$71:$B$75,1)+IF(E316&gt;MAX($B$71:$B$75),-1,0)))</f>
        <v>0</v>
      </c>
      <c r="G316" s="59">
        <f t="shared" si="818"/>
        <v>0</v>
      </c>
      <c r="H316" s="59">
        <f t="shared" si="819"/>
        <v>0</v>
      </c>
      <c r="I316" s="59">
        <f t="shared" si="820"/>
        <v>0</v>
      </c>
      <c r="J316" s="20">
        <f t="shared" si="821"/>
        <v>0</v>
      </c>
      <c r="K316" s="20">
        <f>IF(OR($H$79&lt;=0,F316-$H$79&lt;=0),0,2/3*(0.602+0.0832*(F316-$H$79)/$H$79)*$I$79*SQRT(2*9.81)*(F316-$H$79+0.0012)^(3/2))*1000</f>
        <v>0</v>
      </c>
      <c r="L316" s="20">
        <f>IF((G316+H316+I316+K316)*($A317-$A316)*0.06&gt;E316,E316/($A317-$A316)/0.06,G316+H316+I316+K316)</f>
        <v>0</v>
      </c>
      <c r="M316" s="20">
        <f>IF(COUNT($A$126:$A316)&lt;MATCH($E$84,L$126:L$585,0),"",ROUND(L316,2))</f>
        <v>0</v>
      </c>
      <c r="N316" s="20">
        <f>IF($A316=0,0,$D316+N315-IF($A315=0,0,R315*($A316-$A315)*0.06))</f>
        <v>2.2975040611949069</v>
      </c>
      <c r="O316" s="11" cm="1">
        <f t="array" ref="O316">INDEX($A$71:$A$75,MATCH(N316,$B$71:$B$75,1))+(N316-INDEX($B$71:$B$75,MATCH(N316,$B$71:$B$75,1)))*(INDEX($A$71:$A$75,MATCH(N316,$B$71:$B$75,1)+1)-INDEX($A$71:$A$75,MATCH(N316,$B$71:$B$75,1)))/(INDEX($B$71:$B$75,MATCH(N316,$B$71:$B$75,1)+1)-INDEX($B$71:$B$75,MATCH(N316,$B$71:$B$75,1)))</f>
        <v>2.297504061194907E-2</v>
      </c>
      <c r="P316" s="20" cm="1">
        <f t="array" ref="P316">INDEX(Curva_vortex[Caudal (L/s)],MATCH(O316,Curva_vortex[Altura lamina de agua H (m)],1))+(O316-INDEX(Curva_vortex[Altura lamina de agua H (m)],MATCH(O316,Curva_vortex[Altura lamina de agua H (m)],1)))*(INDEX(Curva_vortex[Caudal (L/s)],MATCH(O316,Curva_vortex[Altura lamina de agua H (m)],1)+IF(O316&gt;MAX(Curva_vortex[Altura lamina de agua H (m)]),0,1))-INDEX(Curva_vortex[Caudal (L/s)],MATCH(O316,Curva_vortex[Altura lamina de agua H (m)],1)+IF(O316&gt;MAX(Curva_vortex[Altura lamina de agua H (m)]),-1,0)))/(INDEX(Curva_vortex[Altura lamina de agua H (m)],MATCH(O316,Curva_vortex[Altura lamina de agua H (m)],1)+IF(O316&gt;MAX(Curva_vortex[Altura lamina de agua H (m)]),0,1))-INDEX(Curva_vortex[Altura lamina de agua H (m)],MATCH(O316,Curva_vortex[Altura lamina de agua H (m)],1)+IF(O316&gt;MAX(Curva_vortex[Altura lamina de agua H (m)]),-1,0)))</f>
        <v>0.22975040611949069</v>
      </c>
      <c r="Q316" s="20">
        <f t="shared" si="822"/>
        <v>0</v>
      </c>
      <c r="R316" s="20" cm="1">
        <f t="array" ref="R316">INDEX(Curva_vortex[Caudal (L/s)],MATCH(O316,Curva_vortex[Altura lamina de agua H (m)],1))+(O316-INDEX(Curva_vortex[Altura lamina de agua H (m)],MATCH(O316,Curva_vortex[Altura lamina de agua H (m)],1)))*(INDEX(Curva_vortex[Caudal (L/s)],MATCH(O316,Curva_vortex[Altura lamina de agua H (m)],1)+IF(O316&gt;MAX(Curva_vortex[Altura lamina de agua H (m)]),0,1))-INDEX(Curva_vortex[Caudal (L/s)],MATCH(O316,Curva_vortex[Altura lamina de agua H (m)],1)+IF(O316&gt;MAX(Curva_vortex[Altura lamina de agua H (m)]),-1,0)))/(INDEX(Curva_vortex[Altura lamina de agua H (m)],MATCH(O316,Curva_vortex[Altura lamina de agua H (m)],1)+IF(O316&gt;MAX(Curva_vortex[Altura lamina de agua H (m)]),0,1))-INDEX(Curva_vortex[Altura lamina de agua H (m)],MATCH(O316,Curva_vortex[Altura lamina de agua H (m)],1)+IF(O316&gt;MAX(Curva_vortex[Altura lamina de agua H (m)]),-1,0)))+Q316</f>
        <v>0.22975040611949069</v>
      </c>
      <c r="S316" s="20">
        <f>IF(COUNT($A$126:$A316)&lt;MATCH($E$117,R$126:R$585,0),"",ROUND(R316,2))</f>
        <v>0.23</v>
      </c>
    </row>
    <row r="317" spans="1:19" x14ac:dyDescent="0.3">
      <c r="A317" s="67">
        <f>A316+Escenario1!$D$15</f>
        <v>955</v>
      </c>
      <c r="B317" s="20">
        <f>IF(HX194&lt;0,0,Escenario1!HX194)</f>
        <v>0</v>
      </c>
      <c r="C317" s="20">
        <f t="shared" si="823"/>
        <v>0</v>
      </c>
      <c r="D317" s="20">
        <f t="shared" si="817"/>
        <v>0</v>
      </c>
      <c r="E317" s="20">
        <f>ROUND(IF($A317=0,0,$D317+E316-IF($A316=0,0,L316*($A317-$A316)*0.06)),4)</f>
        <v>0</v>
      </c>
      <c r="F317" s="11" cm="1">
        <f t="array" ref="F317">INDEX($A$71:$A$75,MATCH(E317,$B$71:$B$75,1))+(E317-INDEX($B$71:$B$75,MATCH(E317,$B$71:$B$75,1)))*(INDEX($A$71:$A$75,MATCH(E317,$B$71:$B$75,1)+IF(E317&gt;MAX($B$71:$B$75),0,1))-INDEX($A$71:$A$75,MATCH(E317,$B$71:$B$75,1)+IF(E317&gt;MAX($B$71:$B$75),1,0)))/(INDEX($B$71:$B$75,MATCH(E317,$B$71:$B$75,1)+IF(E317&gt;MAX($B$71:$B$75),0,1))-INDEX($B$71:$B$75,MATCH(E317,$B$71:$B$75,1)+IF(E317&gt;MAX($B$71:$B$75),-1,0)))</f>
        <v>0</v>
      </c>
      <c r="G317" s="59">
        <f t="shared" si="818"/>
        <v>0</v>
      </c>
      <c r="H317" s="59">
        <f t="shared" si="819"/>
        <v>0</v>
      </c>
      <c r="I317" s="59">
        <f t="shared" si="820"/>
        <v>0</v>
      </c>
      <c r="J317" s="20">
        <f t="shared" si="821"/>
        <v>0</v>
      </c>
      <c r="K317" s="20">
        <f>IF(OR($H$79&lt;=0,F317-$H$79&lt;=0),0,2/3*(0.602+0.0832*(F317-$H$79)/$H$79)*$I$79*SQRT(2*9.81)*(F317-$H$79+0.0012)^(3/2))*1000</f>
        <v>0</v>
      </c>
      <c r="L317" s="20">
        <f>IF((G317+H317+I317+K317)*($A318-$A317)*0.06&gt;E317,E317/($A318-$A317)/0.06,G317+H317+I317+K317)</f>
        <v>0</v>
      </c>
      <c r="M317" s="20">
        <f>IF(COUNT($A$126:$A317)&lt;MATCH($E$84,L$126:L$585,0),"",ROUND(L317,2))</f>
        <v>0</v>
      </c>
      <c r="N317" s="20">
        <f>IF($A317=0,0,$D317+N316-IF($A316=0,0,R316*($A317-$A316)*0.06))</f>
        <v>2.2285789393590596</v>
      </c>
      <c r="O317" s="11" cm="1">
        <f t="array" ref="O317">INDEX($A$71:$A$75,MATCH(N317,$B$71:$B$75,1))+(N317-INDEX($B$71:$B$75,MATCH(N317,$B$71:$B$75,1)))*(INDEX($A$71:$A$75,MATCH(N317,$B$71:$B$75,1)+1)-INDEX($A$71:$A$75,MATCH(N317,$B$71:$B$75,1)))/(INDEX($B$71:$B$75,MATCH(N317,$B$71:$B$75,1)+1)-INDEX($B$71:$B$75,MATCH(N317,$B$71:$B$75,1)))</f>
        <v>2.2285789393590598E-2</v>
      </c>
      <c r="P317" s="20" cm="1">
        <f t="array" ref="P317">INDEX(Curva_vortex[Caudal (L/s)],MATCH(O317,Curva_vortex[Altura lamina de agua H (m)],1))+(O317-INDEX(Curva_vortex[Altura lamina de agua H (m)],MATCH(O317,Curva_vortex[Altura lamina de agua H (m)],1)))*(INDEX(Curva_vortex[Caudal (L/s)],MATCH(O317,Curva_vortex[Altura lamina de agua H (m)],1)+IF(O317&gt;MAX(Curva_vortex[Altura lamina de agua H (m)]),0,1))-INDEX(Curva_vortex[Caudal (L/s)],MATCH(O317,Curva_vortex[Altura lamina de agua H (m)],1)+IF(O317&gt;MAX(Curva_vortex[Altura lamina de agua H (m)]),-1,0)))/(INDEX(Curva_vortex[Altura lamina de agua H (m)],MATCH(O317,Curva_vortex[Altura lamina de agua H (m)],1)+IF(O317&gt;MAX(Curva_vortex[Altura lamina de agua H (m)]),0,1))-INDEX(Curva_vortex[Altura lamina de agua H (m)],MATCH(O317,Curva_vortex[Altura lamina de agua H (m)],1)+IF(O317&gt;MAX(Curva_vortex[Altura lamina de agua H (m)]),-1,0)))</f>
        <v>0.22285789393590597</v>
      </c>
      <c r="Q317" s="20">
        <f t="shared" si="822"/>
        <v>0</v>
      </c>
      <c r="R317" s="20" cm="1">
        <f t="array" ref="R317">INDEX(Curva_vortex[Caudal (L/s)],MATCH(O317,Curva_vortex[Altura lamina de agua H (m)],1))+(O317-INDEX(Curva_vortex[Altura lamina de agua H (m)],MATCH(O317,Curva_vortex[Altura lamina de agua H (m)],1)))*(INDEX(Curva_vortex[Caudal (L/s)],MATCH(O317,Curva_vortex[Altura lamina de agua H (m)],1)+IF(O317&gt;MAX(Curva_vortex[Altura lamina de agua H (m)]),0,1))-INDEX(Curva_vortex[Caudal (L/s)],MATCH(O317,Curva_vortex[Altura lamina de agua H (m)],1)+IF(O317&gt;MAX(Curva_vortex[Altura lamina de agua H (m)]),-1,0)))/(INDEX(Curva_vortex[Altura lamina de agua H (m)],MATCH(O317,Curva_vortex[Altura lamina de agua H (m)],1)+IF(O317&gt;MAX(Curva_vortex[Altura lamina de agua H (m)]),0,1))-INDEX(Curva_vortex[Altura lamina de agua H (m)],MATCH(O317,Curva_vortex[Altura lamina de agua H (m)],1)+IF(O317&gt;MAX(Curva_vortex[Altura lamina de agua H (m)]),-1,0)))+Q317</f>
        <v>0.22285789393590597</v>
      </c>
      <c r="S317" s="20">
        <f>IF(COUNT($A$126:$A317)&lt;MATCH($E$117,R$126:R$585,0),"",ROUND(R317,2))</f>
        <v>0.22</v>
      </c>
    </row>
    <row r="318" spans="1:19" x14ac:dyDescent="0.3">
      <c r="A318" s="67">
        <f>A317+Escenario1!$D$15</f>
        <v>960</v>
      </c>
      <c r="B318" s="20">
        <f>IF(HX195&lt;0,0,Escenario1!HX195)</f>
        <v>0</v>
      </c>
      <c r="C318" s="20">
        <f t="shared" si="823"/>
        <v>0</v>
      </c>
      <c r="D318" s="20">
        <f t="shared" ref="D318:D381" si="824">IF(A318=0,0,B318*(A318-A317)*0.06)</f>
        <v>0</v>
      </c>
      <c r="E318" s="20">
        <f>ROUND(IF($A318=0,0,$D318+E317-IF($A317=0,0,L317*($A318-$A317)*0.06)),4)</f>
        <v>0</v>
      </c>
      <c r="F318" s="11" cm="1">
        <f t="array" ref="F318">INDEX($A$71:$A$75,MATCH(E318,$B$71:$B$75,1))+(E318-INDEX($B$71:$B$75,MATCH(E318,$B$71:$B$75,1)))*(INDEX($A$71:$A$75,MATCH(E318,$B$71:$B$75,1)+IF(E318&gt;MAX($B$71:$B$75),0,1))-INDEX($A$71:$A$75,MATCH(E318,$B$71:$B$75,1)+IF(E318&gt;MAX($B$71:$B$75),1,0)))/(INDEX($B$71:$B$75,MATCH(E318,$B$71:$B$75,1)+IF(E318&gt;MAX($B$71:$B$75),0,1))-INDEX($B$71:$B$75,MATCH(E318,$B$71:$B$75,1)+IF(E318&gt;MAX($B$71:$B$75),-1,0)))</f>
        <v>0</v>
      </c>
      <c r="G318" s="59">
        <f t="shared" ref="G318:G381" si="825">IF((F318-$C$79)&gt;0,PI()*($B$79/2000)^2*$A$79*(2*9.81*(F318-$C$79))^0.5*1000,0)</f>
        <v>0</v>
      </c>
      <c r="H318" s="59">
        <f t="shared" ref="H318:H381" si="826">IF((F318-$E$79)&gt;0,PI()*($D$79/2000)^2*$A$79*(2*9.81*(F318-$E$79))^0.5*1000,0)</f>
        <v>0</v>
      </c>
      <c r="I318" s="59">
        <f t="shared" ref="I318:I381" si="827">IF((F318-$G$79)&gt;0,PI()*($F$79/2000)^2*$A$79*(2*9.81*(F318-$G$79))^0.5*1000,0)</f>
        <v>0</v>
      </c>
      <c r="J318" s="20">
        <f t="shared" ref="J318:J381" si="828">IF((G318+H318+I318)*($A319-$A318)*0.06&gt;E318,E318/($A319-$A318)/0.06,G318+H318+I318)</f>
        <v>0</v>
      </c>
      <c r="K318" s="20">
        <f>IF(OR($H$79&lt;=0,F318-$H$79&lt;=0),0,2/3*(0.602+0.0832*(F318-$H$79)/$H$79)*$I$79*SQRT(2*9.81)*(F318-$H$79+0.0012)^(3/2))*1000</f>
        <v>0</v>
      </c>
      <c r="L318" s="20">
        <f>IF((G318+H318+I318+K318)*($A319-$A318)*0.06&gt;E318,E318/($A319-$A318)/0.06,G318+H318+I318+K318)</f>
        <v>0</v>
      </c>
      <c r="M318" s="20">
        <f>IF(COUNT($A$126:$A318)&lt;MATCH($E$84,L$126:L$585,0),"",ROUND(L318,2))</f>
        <v>0</v>
      </c>
      <c r="N318" s="20">
        <f>IF($A318=0,0,$D318+N317-IF($A317=0,0,R317*($A318-$A317)*0.06))</f>
        <v>2.1617215711782878</v>
      </c>
      <c r="O318" s="11" cm="1">
        <f t="array" ref="O318">INDEX($A$71:$A$75,MATCH(N318,$B$71:$B$75,1))+(N318-INDEX($B$71:$B$75,MATCH(N318,$B$71:$B$75,1)))*(INDEX($A$71:$A$75,MATCH(N318,$B$71:$B$75,1)+1)-INDEX($A$71:$A$75,MATCH(N318,$B$71:$B$75,1)))/(INDEX($B$71:$B$75,MATCH(N318,$B$71:$B$75,1)+1)-INDEX($B$71:$B$75,MATCH(N318,$B$71:$B$75,1)))</f>
        <v>2.1617215711782874E-2</v>
      </c>
      <c r="P318" s="20" cm="1">
        <f t="array" ref="P318">INDEX(Curva_vortex[Caudal (L/s)],MATCH(O318,Curva_vortex[Altura lamina de agua H (m)],1))+(O318-INDEX(Curva_vortex[Altura lamina de agua H (m)],MATCH(O318,Curva_vortex[Altura lamina de agua H (m)],1)))*(INDEX(Curva_vortex[Caudal (L/s)],MATCH(O318,Curva_vortex[Altura lamina de agua H (m)],1)+IF(O318&gt;MAX(Curva_vortex[Altura lamina de agua H (m)]),0,1))-INDEX(Curva_vortex[Caudal (L/s)],MATCH(O318,Curva_vortex[Altura lamina de agua H (m)],1)+IF(O318&gt;MAX(Curva_vortex[Altura lamina de agua H (m)]),-1,0)))/(INDEX(Curva_vortex[Altura lamina de agua H (m)],MATCH(O318,Curva_vortex[Altura lamina de agua H (m)],1)+IF(O318&gt;MAX(Curva_vortex[Altura lamina de agua H (m)]),0,1))-INDEX(Curva_vortex[Altura lamina de agua H (m)],MATCH(O318,Curva_vortex[Altura lamina de agua H (m)],1)+IF(O318&gt;MAX(Curva_vortex[Altura lamina de agua H (m)]),-1,0)))</f>
        <v>0.21617215711782872</v>
      </c>
      <c r="Q318" s="20">
        <f t="shared" ref="Q318:Q381" si="829">IF(OR($F$91&lt;=0,O318-$F$91&lt;=0),0,2/3*(0.602+0.0832*(O318-$F$91)/$F$91)*$F$92*(2*9.81)^0.5*(O318-$F$91+0.0012))^(3/2)</f>
        <v>0</v>
      </c>
      <c r="R318" s="20" cm="1">
        <f t="array" ref="R318">INDEX(Curva_vortex[Caudal (L/s)],MATCH(O318,Curva_vortex[Altura lamina de agua H (m)],1))+(O318-INDEX(Curva_vortex[Altura lamina de agua H (m)],MATCH(O318,Curva_vortex[Altura lamina de agua H (m)],1)))*(INDEX(Curva_vortex[Caudal (L/s)],MATCH(O318,Curva_vortex[Altura lamina de agua H (m)],1)+IF(O318&gt;MAX(Curva_vortex[Altura lamina de agua H (m)]),0,1))-INDEX(Curva_vortex[Caudal (L/s)],MATCH(O318,Curva_vortex[Altura lamina de agua H (m)],1)+IF(O318&gt;MAX(Curva_vortex[Altura lamina de agua H (m)]),-1,0)))/(INDEX(Curva_vortex[Altura lamina de agua H (m)],MATCH(O318,Curva_vortex[Altura lamina de agua H (m)],1)+IF(O318&gt;MAX(Curva_vortex[Altura lamina de agua H (m)]),0,1))-INDEX(Curva_vortex[Altura lamina de agua H (m)],MATCH(O318,Curva_vortex[Altura lamina de agua H (m)],1)+IF(O318&gt;MAX(Curva_vortex[Altura lamina de agua H (m)]),-1,0)))+Q318</f>
        <v>0.21617215711782872</v>
      </c>
      <c r="S318" s="20">
        <f>IF(COUNT($A$126:$A318)&lt;MATCH($E$117,R$126:R$585,0),"",ROUND(R318,2))</f>
        <v>0.22</v>
      </c>
    </row>
    <row r="319" spans="1:19" x14ac:dyDescent="0.3">
      <c r="A319" s="67">
        <f>A318+Escenario1!$D$15</f>
        <v>965</v>
      </c>
      <c r="B319" s="20">
        <f>IF(HX196&lt;0,0,Escenario1!HX196)</f>
        <v>0</v>
      </c>
      <c r="C319" s="20">
        <f t="shared" ref="C319:C382" si="830">AB196</f>
        <v>0</v>
      </c>
      <c r="D319" s="20">
        <f t="shared" si="824"/>
        <v>0</v>
      </c>
      <c r="E319" s="20">
        <f>ROUND(IF($A319=0,0,$D319+E318-IF($A318=0,0,L318*($A319-$A318)*0.06)),4)</f>
        <v>0</v>
      </c>
      <c r="F319" s="11" cm="1">
        <f t="array" ref="F319">INDEX($A$71:$A$75,MATCH(E319,$B$71:$B$75,1))+(E319-INDEX($B$71:$B$75,MATCH(E319,$B$71:$B$75,1)))*(INDEX($A$71:$A$75,MATCH(E319,$B$71:$B$75,1)+IF(E319&gt;MAX($B$71:$B$75),0,1))-INDEX($A$71:$A$75,MATCH(E319,$B$71:$B$75,1)+IF(E319&gt;MAX($B$71:$B$75),1,0)))/(INDEX($B$71:$B$75,MATCH(E319,$B$71:$B$75,1)+IF(E319&gt;MAX($B$71:$B$75),0,1))-INDEX($B$71:$B$75,MATCH(E319,$B$71:$B$75,1)+IF(E319&gt;MAX($B$71:$B$75),-1,0)))</f>
        <v>0</v>
      </c>
      <c r="G319" s="59">
        <f t="shared" si="825"/>
        <v>0</v>
      </c>
      <c r="H319" s="59">
        <f t="shared" si="826"/>
        <v>0</v>
      </c>
      <c r="I319" s="59">
        <f t="shared" si="827"/>
        <v>0</v>
      </c>
      <c r="J319" s="20">
        <f t="shared" si="828"/>
        <v>0</v>
      </c>
      <c r="K319" s="20">
        <f>IF(OR($H$79&lt;=0,F319-$H$79&lt;=0),0,2/3*(0.602+0.0832*(F319-$H$79)/$H$79)*$I$79*SQRT(2*9.81)*(F319-$H$79+0.0012)^(3/2))*1000</f>
        <v>0</v>
      </c>
      <c r="L319" s="20">
        <f>IF((G319+H319+I319+K319)*($A320-$A319)*0.06&gt;E319,E319/($A320-$A319)/0.06,G319+H319+I319+K319)</f>
        <v>0</v>
      </c>
      <c r="M319" s="20">
        <f>IF(COUNT($A$126:$A319)&lt;MATCH($E$84,L$126:L$585,0),"",ROUND(L319,2))</f>
        <v>0</v>
      </c>
      <c r="N319" s="20">
        <f>IF($A319=0,0,$D319+N318-IF($A318=0,0,R318*($A319-$A318)*0.06))</f>
        <v>2.0968699240429394</v>
      </c>
      <c r="O319" s="11" cm="1">
        <f t="array" ref="O319">INDEX($A$71:$A$75,MATCH(N319,$B$71:$B$75,1))+(N319-INDEX($B$71:$B$75,MATCH(N319,$B$71:$B$75,1)))*(INDEX($A$71:$A$75,MATCH(N319,$B$71:$B$75,1)+1)-INDEX($A$71:$A$75,MATCH(N319,$B$71:$B$75,1)))/(INDEX($B$71:$B$75,MATCH(N319,$B$71:$B$75,1)+1)-INDEX($B$71:$B$75,MATCH(N319,$B$71:$B$75,1)))</f>
        <v>2.0968699240429396E-2</v>
      </c>
      <c r="P319" s="20" cm="1">
        <f t="array" ref="P319">INDEX(Curva_vortex[Caudal (L/s)],MATCH(O319,Curva_vortex[Altura lamina de agua H (m)],1))+(O319-INDEX(Curva_vortex[Altura lamina de agua H (m)],MATCH(O319,Curva_vortex[Altura lamina de agua H (m)],1)))*(INDEX(Curva_vortex[Caudal (L/s)],MATCH(O319,Curva_vortex[Altura lamina de agua H (m)],1)+IF(O319&gt;MAX(Curva_vortex[Altura lamina de agua H (m)]),0,1))-INDEX(Curva_vortex[Caudal (L/s)],MATCH(O319,Curva_vortex[Altura lamina de agua H (m)],1)+IF(O319&gt;MAX(Curva_vortex[Altura lamina de agua H (m)]),-1,0)))/(INDEX(Curva_vortex[Altura lamina de agua H (m)],MATCH(O319,Curva_vortex[Altura lamina de agua H (m)],1)+IF(O319&gt;MAX(Curva_vortex[Altura lamina de agua H (m)]),0,1))-INDEX(Curva_vortex[Altura lamina de agua H (m)],MATCH(O319,Curva_vortex[Altura lamina de agua H (m)],1)+IF(O319&gt;MAX(Curva_vortex[Altura lamina de agua H (m)]),-1,0)))</f>
        <v>0.20968699240429395</v>
      </c>
      <c r="Q319" s="20">
        <f t="shared" si="829"/>
        <v>0</v>
      </c>
      <c r="R319" s="20" cm="1">
        <f t="array" ref="R319">INDEX(Curva_vortex[Caudal (L/s)],MATCH(O319,Curva_vortex[Altura lamina de agua H (m)],1))+(O319-INDEX(Curva_vortex[Altura lamina de agua H (m)],MATCH(O319,Curva_vortex[Altura lamina de agua H (m)],1)))*(INDEX(Curva_vortex[Caudal (L/s)],MATCH(O319,Curva_vortex[Altura lamina de agua H (m)],1)+IF(O319&gt;MAX(Curva_vortex[Altura lamina de agua H (m)]),0,1))-INDEX(Curva_vortex[Caudal (L/s)],MATCH(O319,Curva_vortex[Altura lamina de agua H (m)],1)+IF(O319&gt;MAX(Curva_vortex[Altura lamina de agua H (m)]),-1,0)))/(INDEX(Curva_vortex[Altura lamina de agua H (m)],MATCH(O319,Curva_vortex[Altura lamina de agua H (m)],1)+IF(O319&gt;MAX(Curva_vortex[Altura lamina de agua H (m)]),0,1))-INDEX(Curva_vortex[Altura lamina de agua H (m)],MATCH(O319,Curva_vortex[Altura lamina de agua H (m)],1)+IF(O319&gt;MAX(Curva_vortex[Altura lamina de agua H (m)]),-1,0)))+Q319</f>
        <v>0.20968699240429395</v>
      </c>
      <c r="S319" s="20">
        <f>IF(COUNT($A$126:$A319)&lt;MATCH($E$117,R$126:R$585,0),"",ROUND(R319,2))</f>
        <v>0.21</v>
      </c>
    </row>
    <row r="320" spans="1:19" x14ac:dyDescent="0.3">
      <c r="A320" s="67">
        <f>A319+Escenario1!$D$15</f>
        <v>970</v>
      </c>
      <c r="B320" s="20">
        <f>IF(HX197&lt;0,0,Escenario1!HX197)</f>
        <v>0</v>
      </c>
      <c r="C320" s="20">
        <f t="shared" si="830"/>
        <v>0</v>
      </c>
      <c r="D320" s="20">
        <f t="shared" si="824"/>
        <v>0</v>
      </c>
      <c r="E320" s="20">
        <f>ROUND(IF($A320=0,0,$D320+E319-IF($A319=0,0,L319*($A320-$A319)*0.06)),4)</f>
        <v>0</v>
      </c>
      <c r="F320" s="11" cm="1">
        <f t="array" ref="F320">INDEX($A$71:$A$75,MATCH(E320,$B$71:$B$75,1))+(E320-INDEX($B$71:$B$75,MATCH(E320,$B$71:$B$75,1)))*(INDEX($A$71:$A$75,MATCH(E320,$B$71:$B$75,1)+IF(E320&gt;MAX($B$71:$B$75),0,1))-INDEX($A$71:$A$75,MATCH(E320,$B$71:$B$75,1)+IF(E320&gt;MAX($B$71:$B$75),1,0)))/(INDEX($B$71:$B$75,MATCH(E320,$B$71:$B$75,1)+IF(E320&gt;MAX($B$71:$B$75),0,1))-INDEX($B$71:$B$75,MATCH(E320,$B$71:$B$75,1)+IF(E320&gt;MAX($B$71:$B$75),-1,0)))</f>
        <v>0</v>
      </c>
      <c r="G320" s="59">
        <f t="shared" si="825"/>
        <v>0</v>
      </c>
      <c r="H320" s="59">
        <f t="shared" si="826"/>
        <v>0</v>
      </c>
      <c r="I320" s="59">
        <f t="shared" si="827"/>
        <v>0</v>
      </c>
      <c r="J320" s="20">
        <f t="shared" si="828"/>
        <v>0</v>
      </c>
      <c r="K320" s="20">
        <f>IF(OR($H$79&lt;=0,F320-$H$79&lt;=0),0,2/3*(0.602+0.0832*(F320-$H$79)/$H$79)*$I$79*SQRT(2*9.81)*(F320-$H$79+0.0012)^(3/2))*1000</f>
        <v>0</v>
      </c>
      <c r="L320" s="20">
        <f>IF((G320+H320+I320+K320)*($A321-$A320)*0.06&gt;E320,E320/($A321-$A320)/0.06,G320+H320+I320+K320)</f>
        <v>0</v>
      </c>
      <c r="M320" s="20">
        <f>IF(COUNT($A$126:$A320)&lt;MATCH($E$84,L$126:L$585,0),"",ROUND(L320,2))</f>
        <v>0</v>
      </c>
      <c r="N320" s="20">
        <f>IF($A320=0,0,$D320+N319-IF($A319=0,0,R319*($A320-$A319)*0.06))</f>
        <v>2.0339638263216511</v>
      </c>
      <c r="O320" s="11" cm="1">
        <f t="array" ref="O320">INDEX($A$71:$A$75,MATCH(N320,$B$71:$B$75,1))+(N320-INDEX($B$71:$B$75,MATCH(N320,$B$71:$B$75,1)))*(INDEX($A$71:$A$75,MATCH(N320,$B$71:$B$75,1)+1)-INDEX($A$71:$A$75,MATCH(N320,$B$71:$B$75,1)))/(INDEX($B$71:$B$75,MATCH(N320,$B$71:$B$75,1)+1)-INDEX($B$71:$B$75,MATCH(N320,$B$71:$B$75,1)))</f>
        <v>2.0339638263216511E-2</v>
      </c>
      <c r="P320" s="20" cm="1">
        <f t="array" ref="P320">INDEX(Curva_vortex[Caudal (L/s)],MATCH(O320,Curva_vortex[Altura lamina de agua H (m)],1))+(O320-INDEX(Curva_vortex[Altura lamina de agua H (m)],MATCH(O320,Curva_vortex[Altura lamina de agua H (m)],1)))*(INDEX(Curva_vortex[Caudal (L/s)],MATCH(O320,Curva_vortex[Altura lamina de agua H (m)],1)+IF(O320&gt;MAX(Curva_vortex[Altura lamina de agua H (m)]),0,1))-INDEX(Curva_vortex[Caudal (L/s)],MATCH(O320,Curva_vortex[Altura lamina de agua H (m)],1)+IF(O320&gt;MAX(Curva_vortex[Altura lamina de agua H (m)]),-1,0)))/(INDEX(Curva_vortex[Altura lamina de agua H (m)],MATCH(O320,Curva_vortex[Altura lamina de agua H (m)],1)+IF(O320&gt;MAX(Curva_vortex[Altura lamina de agua H (m)]),0,1))-INDEX(Curva_vortex[Altura lamina de agua H (m)],MATCH(O320,Curva_vortex[Altura lamina de agua H (m)],1)+IF(O320&gt;MAX(Curva_vortex[Altura lamina de agua H (m)]),-1,0)))</f>
        <v>0.20339638263216511</v>
      </c>
      <c r="Q320" s="20">
        <f t="shared" si="829"/>
        <v>0</v>
      </c>
      <c r="R320" s="20" cm="1">
        <f t="array" ref="R320">INDEX(Curva_vortex[Caudal (L/s)],MATCH(O320,Curva_vortex[Altura lamina de agua H (m)],1))+(O320-INDEX(Curva_vortex[Altura lamina de agua H (m)],MATCH(O320,Curva_vortex[Altura lamina de agua H (m)],1)))*(INDEX(Curva_vortex[Caudal (L/s)],MATCH(O320,Curva_vortex[Altura lamina de agua H (m)],1)+IF(O320&gt;MAX(Curva_vortex[Altura lamina de agua H (m)]),0,1))-INDEX(Curva_vortex[Caudal (L/s)],MATCH(O320,Curva_vortex[Altura lamina de agua H (m)],1)+IF(O320&gt;MAX(Curva_vortex[Altura lamina de agua H (m)]),-1,0)))/(INDEX(Curva_vortex[Altura lamina de agua H (m)],MATCH(O320,Curva_vortex[Altura lamina de agua H (m)],1)+IF(O320&gt;MAX(Curva_vortex[Altura lamina de agua H (m)]),0,1))-INDEX(Curva_vortex[Altura lamina de agua H (m)],MATCH(O320,Curva_vortex[Altura lamina de agua H (m)],1)+IF(O320&gt;MAX(Curva_vortex[Altura lamina de agua H (m)]),-1,0)))+Q320</f>
        <v>0.20339638263216511</v>
      </c>
      <c r="S320" s="20">
        <f>IF(COUNT($A$126:$A320)&lt;MATCH($E$117,R$126:R$585,0),"",ROUND(R320,2))</f>
        <v>0.2</v>
      </c>
    </row>
    <row r="321" spans="1:19" x14ac:dyDescent="0.3">
      <c r="A321" s="67">
        <f>A320+Escenario1!$D$15</f>
        <v>975</v>
      </c>
      <c r="B321" s="20">
        <f>IF(HX198&lt;0,0,Escenario1!HX198)</f>
        <v>0</v>
      </c>
      <c r="C321" s="20">
        <f t="shared" si="830"/>
        <v>0</v>
      </c>
      <c r="D321" s="20">
        <f t="shared" si="824"/>
        <v>0</v>
      </c>
      <c r="E321" s="20">
        <f>ROUND(IF($A321=0,0,$D321+E320-IF($A320=0,0,L320*($A321-$A320)*0.06)),4)</f>
        <v>0</v>
      </c>
      <c r="F321" s="11" cm="1">
        <f t="array" ref="F321">INDEX($A$71:$A$75,MATCH(E321,$B$71:$B$75,1))+(E321-INDEX($B$71:$B$75,MATCH(E321,$B$71:$B$75,1)))*(INDEX($A$71:$A$75,MATCH(E321,$B$71:$B$75,1)+IF(E321&gt;MAX($B$71:$B$75),0,1))-INDEX($A$71:$A$75,MATCH(E321,$B$71:$B$75,1)+IF(E321&gt;MAX($B$71:$B$75),1,0)))/(INDEX($B$71:$B$75,MATCH(E321,$B$71:$B$75,1)+IF(E321&gt;MAX($B$71:$B$75),0,1))-INDEX($B$71:$B$75,MATCH(E321,$B$71:$B$75,1)+IF(E321&gt;MAX($B$71:$B$75),-1,0)))</f>
        <v>0</v>
      </c>
      <c r="G321" s="59">
        <f t="shared" si="825"/>
        <v>0</v>
      </c>
      <c r="H321" s="59">
        <f t="shared" si="826"/>
        <v>0</v>
      </c>
      <c r="I321" s="59">
        <f t="shared" si="827"/>
        <v>0</v>
      </c>
      <c r="J321" s="20">
        <f t="shared" si="828"/>
        <v>0</v>
      </c>
      <c r="K321" s="20">
        <f>IF(OR($H$79&lt;=0,F321-$H$79&lt;=0),0,2/3*(0.602+0.0832*(F321-$H$79)/$H$79)*$I$79*SQRT(2*9.81)*(F321-$H$79+0.0012)^(3/2))*1000</f>
        <v>0</v>
      </c>
      <c r="L321" s="20">
        <f>IF((G321+H321+I321+K321)*($A322-$A321)*0.06&gt;E321,E321/($A322-$A321)/0.06,G321+H321+I321+K321)</f>
        <v>0</v>
      </c>
      <c r="M321" s="20">
        <f>IF(COUNT($A$126:$A321)&lt;MATCH($E$84,L$126:L$585,0),"",ROUND(L321,2))</f>
        <v>0</v>
      </c>
      <c r="N321" s="20">
        <f>IF($A321=0,0,$D321+N320-IF($A320=0,0,R320*($A321-$A320)*0.06))</f>
        <v>1.9729449115320015</v>
      </c>
      <c r="O321" s="11" cm="1">
        <f t="array" ref="O321">INDEX($A$71:$A$75,MATCH(N321,$B$71:$B$75,1))+(N321-INDEX($B$71:$B$75,MATCH(N321,$B$71:$B$75,1)))*(INDEX($A$71:$A$75,MATCH(N321,$B$71:$B$75,1)+1)-INDEX($A$71:$A$75,MATCH(N321,$B$71:$B$75,1)))/(INDEX($B$71:$B$75,MATCH(N321,$B$71:$B$75,1)+1)-INDEX($B$71:$B$75,MATCH(N321,$B$71:$B$75,1)))</f>
        <v>1.9729449115320017E-2</v>
      </c>
      <c r="P321" s="20" cm="1">
        <f t="array" ref="P321">INDEX(Curva_vortex[Caudal (L/s)],MATCH(O321,Curva_vortex[Altura lamina de agua H (m)],1))+(O321-INDEX(Curva_vortex[Altura lamina de agua H (m)],MATCH(O321,Curva_vortex[Altura lamina de agua H (m)],1)))*(INDEX(Curva_vortex[Caudal (L/s)],MATCH(O321,Curva_vortex[Altura lamina de agua H (m)],1)+IF(O321&gt;MAX(Curva_vortex[Altura lamina de agua H (m)]),0,1))-INDEX(Curva_vortex[Caudal (L/s)],MATCH(O321,Curva_vortex[Altura lamina de agua H (m)],1)+IF(O321&gt;MAX(Curva_vortex[Altura lamina de agua H (m)]),-1,0)))/(INDEX(Curva_vortex[Altura lamina de agua H (m)],MATCH(O321,Curva_vortex[Altura lamina de agua H (m)],1)+IF(O321&gt;MAX(Curva_vortex[Altura lamina de agua H (m)]),0,1))-INDEX(Curva_vortex[Altura lamina de agua H (m)],MATCH(O321,Curva_vortex[Altura lamina de agua H (m)],1)+IF(O321&gt;MAX(Curva_vortex[Altura lamina de agua H (m)]),-1,0)))</f>
        <v>0.19729449115320016</v>
      </c>
      <c r="Q321" s="20">
        <f t="shared" si="829"/>
        <v>0</v>
      </c>
      <c r="R321" s="20" cm="1">
        <f t="array" ref="R321">INDEX(Curva_vortex[Caudal (L/s)],MATCH(O321,Curva_vortex[Altura lamina de agua H (m)],1))+(O321-INDEX(Curva_vortex[Altura lamina de agua H (m)],MATCH(O321,Curva_vortex[Altura lamina de agua H (m)],1)))*(INDEX(Curva_vortex[Caudal (L/s)],MATCH(O321,Curva_vortex[Altura lamina de agua H (m)],1)+IF(O321&gt;MAX(Curva_vortex[Altura lamina de agua H (m)]),0,1))-INDEX(Curva_vortex[Caudal (L/s)],MATCH(O321,Curva_vortex[Altura lamina de agua H (m)],1)+IF(O321&gt;MAX(Curva_vortex[Altura lamina de agua H (m)]),-1,0)))/(INDEX(Curva_vortex[Altura lamina de agua H (m)],MATCH(O321,Curva_vortex[Altura lamina de agua H (m)],1)+IF(O321&gt;MAX(Curva_vortex[Altura lamina de agua H (m)]),0,1))-INDEX(Curva_vortex[Altura lamina de agua H (m)],MATCH(O321,Curva_vortex[Altura lamina de agua H (m)],1)+IF(O321&gt;MAX(Curva_vortex[Altura lamina de agua H (m)]),-1,0)))+Q321</f>
        <v>0.19729449115320016</v>
      </c>
      <c r="S321" s="20">
        <f>IF(COUNT($A$126:$A321)&lt;MATCH($E$117,R$126:R$585,0),"",ROUND(R321,2))</f>
        <v>0.2</v>
      </c>
    </row>
    <row r="322" spans="1:19" x14ac:dyDescent="0.3">
      <c r="A322" s="67">
        <f>A321+Escenario1!$D$15</f>
        <v>980</v>
      </c>
      <c r="B322" s="20">
        <f>IF(HX199&lt;0,0,Escenario1!HX199)</f>
        <v>0</v>
      </c>
      <c r="C322" s="20">
        <f t="shared" si="830"/>
        <v>0</v>
      </c>
      <c r="D322" s="20">
        <f t="shared" si="824"/>
        <v>0</v>
      </c>
      <c r="E322" s="20">
        <f>ROUND(IF($A322=0,0,$D322+E321-IF($A321=0,0,L321*($A322-$A321)*0.06)),4)</f>
        <v>0</v>
      </c>
      <c r="F322" s="11" cm="1">
        <f t="array" ref="F322">INDEX($A$71:$A$75,MATCH(E322,$B$71:$B$75,1))+(E322-INDEX($B$71:$B$75,MATCH(E322,$B$71:$B$75,1)))*(INDEX($A$71:$A$75,MATCH(E322,$B$71:$B$75,1)+IF(E322&gt;MAX($B$71:$B$75),0,1))-INDEX($A$71:$A$75,MATCH(E322,$B$71:$B$75,1)+IF(E322&gt;MAX($B$71:$B$75),1,0)))/(INDEX($B$71:$B$75,MATCH(E322,$B$71:$B$75,1)+IF(E322&gt;MAX($B$71:$B$75),0,1))-INDEX($B$71:$B$75,MATCH(E322,$B$71:$B$75,1)+IF(E322&gt;MAX($B$71:$B$75),-1,0)))</f>
        <v>0</v>
      </c>
      <c r="G322" s="59">
        <f t="shared" si="825"/>
        <v>0</v>
      </c>
      <c r="H322" s="59">
        <f t="shared" si="826"/>
        <v>0</v>
      </c>
      <c r="I322" s="59">
        <f t="shared" si="827"/>
        <v>0</v>
      </c>
      <c r="J322" s="20">
        <f t="shared" si="828"/>
        <v>0</v>
      </c>
      <c r="K322" s="20">
        <f>IF(OR($H$79&lt;=0,F322-$H$79&lt;=0),0,2/3*(0.602+0.0832*(F322-$H$79)/$H$79)*$I$79*SQRT(2*9.81)*(F322-$H$79+0.0012)^(3/2))*1000</f>
        <v>0</v>
      </c>
      <c r="L322" s="20">
        <f>IF((G322+H322+I322+K322)*($A323-$A322)*0.06&gt;E322,E322/($A323-$A322)/0.06,G322+H322+I322+K322)</f>
        <v>0</v>
      </c>
      <c r="M322" s="20">
        <f>IF(COUNT($A$126:$A322)&lt;MATCH($E$84,L$126:L$585,0),"",ROUND(L322,2))</f>
        <v>0</v>
      </c>
      <c r="N322" s="20">
        <f>IF($A322=0,0,$D322+N321-IF($A321=0,0,R321*($A322-$A321)*0.06))</f>
        <v>1.9137565641860415</v>
      </c>
      <c r="O322" s="11" cm="1">
        <f t="array" ref="O322">INDEX($A$71:$A$75,MATCH(N322,$B$71:$B$75,1))+(N322-INDEX($B$71:$B$75,MATCH(N322,$B$71:$B$75,1)))*(INDEX($A$71:$A$75,MATCH(N322,$B$71:$B$75,1)+1)-INDEX($A$71:$A$75,MATCH(N322,$B$71:$B$75,1)))/(INDEX($B$71:$B$75,MATCH(N322,$B$71:$B$75,1)+1)-INDEX($B$71:$B$75,MATCH(N322,$B$71:$B$75,1)))</f>
        <v>1.9137565641860414E-2</v>
      </c>
      <c r="P322" s="20" cm="1">
        <f t="array" ref="P322">INDEX(Curva_vortex[Caudal (L/s)],MATCH(O322,Curva_vortex[Altura lamina de agua H (m)],1))+(O322-INDEX(Curva_vortex[Altura lamina de agua H (m)],MATCH(O322,Curva_vortex[Altura lamina de agua H (m)],1)))*(INDEX(Curva_vortex[Caudal (L/s)],MATCH(O322,Curva_vortex[Altura lamina de agua H (m)],1)+IF(O322&gt;MAX(Curva_vortex[Altura lamina de agua H (m)]),0,1))-INDEX(Curva_vortex[Caudal (L/s)],MATCH(O322,Curva_vortex[Altura lamina de agua H (m)],1)+IF(O322&gt;MAX(Curva_vortex[Altura lamina de agua H (m)]),-1,0)))/(INDEX(Curva_vortex[Altura lamina de agua H (m)],MATCH(O322,Curva_vortex[Altura lamina de agua H (m)],1)+IF(O322&gt;MAX(Curva_vortex[Altura lamina de agua H (m)]),0,1))-INDEX(Curva_vortex[Altura lamina de agua H (m)],MATCH(O322,Curva_vortex[Altura lamina de agua H (m)],1)+IF(O322&gt;MAX(Curva_vortex[Altura lamina de agua H (m)]),-1,0)))</f>
        <v>0.19137565641860413</v>
      </c>
      <c r="Q322" s="20">
        <f t="shared" si="829"/>
        <v>0</v>
      </c>
      <c r="R322" s="20" cm="1">
        <f t="array" ref="R322">INDEX(Curva_vortex[Caudal (L/s)],MATCH(O322,Curva_vortex[Altura lamina de agua H (m)],1))+(O322-INDEX(Curva_vortex[Altura lamina de agua H (m)],MATCH(O322,Curva_vortex[Altura lamina de agua H (m)],1)))*(INDEX(Curva_vortex[Caudal (L/s)],MATCH(O322,Curva_vortex[Altura lamina de agua H (m)],1)+IF(O322&gt;MAX(Curva_vortex[Altura lamina de agua H (m)]),0,1))-INDEX(Curva_vortex[Caudal (L/s)],MATCH(O322,Curva_vortex[Altura lamina de agua H (m)],1)+IF(O322&gt;MAX(Curva_vortex[Altura lamina de agua H (m)]),-1,0)))/(INDEX(Curva_vortex[Altura lamina de agua H (m)],MATCH(O322,Curva_vortex[Altura lamina de agua H (m)],1)+IF(O322&gt;MAX(Curva_vortex[Altura lamina de agua H (m)]),0,1))-INDEX(Curva_vortex[Altura lamina de agua H (m)],MATCH(O322,Curva_vortex[Altura lamina de agua H (m)],1)+IF(O322&gt;MAX(Curva_vortex[Altura lamina de agua H (m)]),-1,0)))+Q322</f>
        <v>0.19137565641860413</v>
      </c>
      <c r="S322" s="20">
        <f>IF(COUNT($A$126:$A322)&lt;MATCH($E$117,R$126:R$585,0),"",ROUND(R322,2))</f>
        <v>0.19</v>
      </c>
    </row>
    <row r="323" spans="1:19" x14ac:dyDescent="0.3">
      <c r="A323" s="67">
        <f>A322+Escenario1!$D$15</f>
        <v>985</v>
      </c>
      <c r="B323" s="20">
        <f>IF(HX200&lt;0,0,Escenario1!HX200)</f>
        <v>0</v>
      </c>
      <c r="C323" s="20">
        <f t="shared" si="830"/>
        <v>0</v>
      </c>
      <c r="D323" s="20">
        <f t="shared" si="824"/>
        <v>0</v>
      </c>
      <c r="E323" s="20">
        <f>ROUND(IF($A323=0,0,$D323+E322-IF($A322=0,0,L322*($A323-$A322)*0.06)),4)</f>
        <v>0</v>
      </c>
      <c r="F323" s="11" cm="1">
        <f t="array" ref="F323">INDEX($A$71:$A$75,MATCH(E323,$B$71:$B$75,1))+(E323-INDEX($B$71:$B$75,MATCH(E323,$B$71:$B$75,1)))*(INDEX($A$71:$A$75,MATCH(E323,$B$71:$B$75,1)+IF(E323&gt;MAX($B$71:$B$75),0,1))-INDEX($A$71:$A$75,MATCH(E323,$B$71:$B$75,1)+IF(E323&gt;MAX($B$71:$B$75),1,0)))/(INDEX($B$71:$B$75,MATCH(E323,$B$71:$B$75,1)+IF(E323&gt;MAX($B$71:$B$75),0,1))-INDEX($B$71:$B$75,MATCH(E323,$B$71:$B$75,1)+IF(E323&gt;MAX($B$71:$B$75),-1,0)))</f>
        <v>0</v>
      </c>
      <c r="G323" s="59">
        <f t="shared" si="825"/>
        <v>0</v>
      </c>
      <c r="H323" s="59">
        <f t="shared" si="826"/>
        <v>0</v>
      </c>
      <c r="I323" s="59">
        <f t="shared" si="827"/>
        <v>0</v>
      </c>
      <c r="J323" s="20">
        <f t="shared" si="828"/>
        <v>0</v>
      </c>
      <c r="K323" s="20">
        <f>IF(OR($H$79&lt;=0,F323-$H$79&lt;=0),0,2/3*(0.602+0.0832*(F323-$H$79)/$H$79)*$I$79*SQRT(2*9.81)*(F323-$H$79+0.0012)^(3/2))*1000</f>
        <v>0</v>
      </c>
      <c r="L323" s="20">
        <f>IF((G323+H323+I323+K323)*($A324-$A323)*0.06&gt;E323,E323/($A324-$A323)/0.06,G323+H323+I323+K323)</f>
        <v>0</v>
      </c>
      <c r="M323" s="20">
        <f>IF(COUNT($A$126:$A323)&lt;MATCH($E$84,L$126:L$585,0),"",ROUND(L323,2))</f>
        <v>0</v>
      </c>
      <c r="N323" s="20">
        <f>IF($A323=0,0,$D323+N322-IF($A322=0,0,R322*($A323-$A322)*0.06))</f>
        <v>1.8563438672604602</v>
      </c>
      <c r="O323" s="11" cm="1">
        <f t="array" ref="O323">INDEX($A$71:$A$75,MATCH(N323,$B$71:$B$75,1))+(N323-INDEX($B$71:$B$75,MATCH(N323,$B$71:$B$75,1)))*(INDEX($A$71:$A$75,MATCH(N323,$B$71:$B$75,1)+1)-INDEX($A$71:$A$75,MATCH(N323,$B$71:$B$75,1)))/(INDEX($B$71:$B$75,MATCH(N323,$B$71:$B$75,1)+1)-INDEX($B$71:$B$75,MATCH(N323,$B$71:$B$75,1)))</f>
        <v>1.8563438672604602E-2</v>
      </c>
      <c r="P323" s="20" cm="1">
        <f t="array" ref="P323">INDEX(Curva_vortex[Caudal (L/s)],MATCH(O323,Curva_vortex[Altura lamina de agua H (m)],1))+(O323-INDEX(Curva_vortex[Altura lamina de agua H (m)],MATCH(O323,Curva_vortex[Altura lamina de agua H (m)],1)))*(INDEX(Curva_vortex[Caudal (L/s)],MATCH(O323,Curva_vortex[Altura lamina de agua H (m)],1)+IF(O323&gt;MAX(Curva_vortex[Altura lamina de agua H (m)]),0,1))-INDEX(Curva_vortex[Caudal (L/s)],MATCH(O323,Curva_vortex[Altura lamina de agua H (m)],1)+IF(O323&gt;MAX(Curva_vortex[Altura lamina de agua H (m)]),-1,0)))/(INDEX(Curva_vortex[Altura lamina de agua H (m)],MATCH(O323,Curva_vortex[Altura lamina de agua H (m)],1)+IF(O323&gt;MAX(Curva_vortex[Altura lamina de agua H (m)]),0,1))-INDEX(Curva_vortex[Altura lamina de agua H (m)],MATCH(O323,Curva_vortex[Altura lamina de agua H (m)],1)+IF(O323&gt;MAX(Curva_vortex[Altura lamina de agua H (m)]),-1,0)))</f>
        <v>0.18563438672604601</v>
      </c>
      <c r="Q323" s="20">
        <f t="shared" si="829"/>
        <v>0</v>
      </c>
      <c r="R323" s="20" cm="1">
        <f t="array" ref="R323">INDEX(Curva_vortex[Caudal (L/s)],MATCH(O323,Curva_vortex[Altura lamina de agua H (m)],1))+(O323-INDEX(Curva_vortex[Altura lamina de agua H (m)],MATCH(O323,Curva_vortex[Altura lamina de agua H (m)],1)))*(INDEX(Curva_vortex[Caudal (L/s)],MATCH(O323,Curva_vortex[Altura lamina de agua H (m)],1)+IF(O323&gt;MAX(Curva_vortex[Altura lamina de agua H (m)]),0,1))-INDEX(Curva_vortex[Caudal (L/s)],MATCH(O323,Curva_vortex[Altura lamina de agua H (m)],1)+IF(O323&gt;MAX(Curva_vortex[Altura lamina de agua H (m)]),-1,0)))/(INDEX(Curva_vortex[Altura lamina de agua H (m)],MATCH(O323,Curva_vortex[Altura lamina de agua H (m)],1)+IF(O323&gt;MAX(Curva_vortex[Altura lamina de agua H (m)]),0,1))-INDEX(Curva_vortex[Altura lamina de agua H (m)],MATCH(O323,Curva_vortex[Altura lamina de agua H (m)],1)+IF(O323&gt;MAX(Curva_vortex[Altura lamina de agua H (m)]),-1,0)))+Q323</f>
        <v>0.18563438672604601</v>
      </c>
      <c r="S323" s="20">
        <f>IF(COUNT($A$126:$A323)&lt;MATCH($E$117,R$126:R$585,0),"",ROUND(R323,2))</f>
        <v>0.19</v>
      </c>
    </row>
    <row r="324" spans="1:19" x14ac:dyDescent="0.3">
      <c r="A324" s="67">
        <f>A323+Escenario1!$D$15</f>
        <v>990</v>
      </c>
      <c r="B324" s="20">
        <f>IF(HX201&lt;0,0,Escenario1!HX201)</f>
        <v>0</v>
      </c>
      <c r="C324" s="20">
        <f t="shared" si="830"/>
        <v>0</v>
      </c>
      <c r="D324" s="20">
        <f t="shared" si="824"/>
        <v>0</v>
      </c>
      <c r="E324" s="20">
        <f>ROUND(IF($A324=0,0,$D324+E323-IF($A323=0,0,L323*($A324-$A323)*0.06)),4)</f>
        <v>0</v>
      </c>
      <c r="F324" s="11" cm="1">
        <f t="array" ref="F324">INDEX($A$71:$A$75,MATCH(E324,$B$71:$B$75,1))+(E324-INDEX($B$71:$B$75,MATCH(E324,$B$71:$B$75,1)))*(INDEX($A$71:$A$75,MATCH(E324,$B$71:$B$75,1)+IF(E324&gt;MAX($B$71:$B$75),0,1))-INDEX($A$71:$A$75,MATCH(E324,$B$71:$B$75,1)+IF(E324&gt;MAX($B$71:$B$75),1,0)))/(INDEX($B$71:$B$75,MATCH(E324,$B$71:$B$75,1)+IF(E324&gt;MAX($B$71:$B$75),0,1))-INDEX($B$71:$B$75,MATCH(E324,$B$71:$B$75,1)+IF(E324&gt;MAX($B$71:$B$75),-1,0)))</f>
        <v>0</v>
      </c>
      <c r="G324" s="59">
        <f t="shared" si="825"/>
        <v>0</v>
      </c>
      <c r="H324" s="59">
        <f t="shared" si="826"/>
        <v>0</v>
      </c>
      <c r="I324" s="59">
        <f t="shared" si="827"/>
        <v>0</v>
      </c>
      <c r="J324" s="20">
        <f t="shared" si="828"/>
        <v>0</v>
      </c>
      <c r="K324" s="20">
        <f>IF(OR($H$79&lt;=0,F324-$H$79&lt;=0),0,2/3*(0.602+0.0832*(F324-$H$79)/$H$79)*$I$79*SQRT(2*9.81)*(F324-$H$79+0.0012)^(3/2))*1000</f>
        <v>0</v>
      </c>
      <c r="L324" s="20">
        <f>IF((G324+H324+I324+K324)*($A325-$A324)*0.06&gt;E324,E324/($A325-$A324)/0.06,G324+H324+I324+K324)</f>
        <v>0</v>
      </c>
      <c r="M324" s="20">
        <f>IF(COUNT($A$126:$A324)&lt;MATCH($E$84,L$126:L$585,0),"",ROUND(L324,2))</f>
        <v>0</v>
      </c>
      <c r="N324" s="20">
        <f>IF($A324=0,0,$D324+N323-IF($A323=0,0,R323*($A324-$A323)*0.06))</f>
        <v>1.8006535512426465</v>
      </c>
      <c r="O324" s="11" cm="1">
        <f t="array" ref="O324">INDEX($A$71:$A$75,MATCH(N324,$B$71:$B$75,1))+(N324-INDEX($B$71:$B$75,MATCH(N324,$B$71:$B$75,1)))*(INDEX($A$71:$A$75,MATCH(N324,$B$71:$B$75,1)+1)-INDEX($A$71:$A$75,MATCH(N324,$B$71:$B$75,1)))/(INDEX($B$71:$B$75,MATCH(N324,$B$71:$B$75,1)+1)-INDEX($B$71:$B$75,MATCH(N324,$B$71:$B$75,1)))</f>
        <v>1.8006535512426463E-2</v>
      </c>
      <c r="P324" s="20" cm="1">
        <f t="array" ref="P324">INDEX(Curva_vortex[Caudal (L/s)],MATCH(O324,Curva_vortex[Altura lamina de agua H (m)],1))+(O324-INDEX(Curva_vortex[Altura lamina de agua H (m)],MATCH(O324,Curva_vortex[Altura lamina de agua H (m)],1)))*(INDEX(Curva_vortex[Caudal (L/s)],MATCH(O324,Curva_vortex[Altura lamina de agua H (m)],1)+IF(O324&gt;MAX(Curva_vortex[Altura lamina de agua H (m)]),0,1))-INDEX(Curva_vortex[Caudal (L/s)],MATCH(O324,Curva_vortex[Altura lamina de agua H (m)],1)+IF(O324&gt;MAX(Curva_vortex[Altura lamina de agua H (m)]),-1,0)))/(INDEX(Curva_vortex[Altura lamina de agua H (m)],MATCH(O324,Curva_vortex[Altura lamina de agua H (m)],1)+IF(O324&gt;MAX(Curva_vortex[Altura lamina de agua H (m)]),0,1))-INDEX(Curva_vortex[Altura lamina de agua H (m)],MATCH(O324,Curva_vortex[Altura lamina de agua H (m)],1)+IF(O324&gt;MAX(Curva_vortex[Altura lamina de agua H (m)]),-1,0)))</f>
        <v>0.18006535512426461</v>
      </c>
      <c r="Q324" s="20">
        <f t="shared" si="829"/>
        <v>0</v>
      </c>
      <c r="R324" s="20" cm="1">
        <f t="array" ref="R324">INDEX(Curva_vortex[Caudal (L/s)],MATCH(O324,Curva_vortex[Altura lamina de agua H (m)],1))+(O324-INDEX(Curva_vortex[Altura lamina de agua H (m)],MATCH(O324,Curva_vortex[Altura lamina de agua H (m)],1)))*(INDEX(Curva_vortex[Caudal (L/s)],MATCH(O324,Curva_vortex[Altura lamina de agua H (m)],1)+IF(O324&gt;MAX(Curva_vortex[Altura lamina de agua H (m)]),0,1))-INDEX(Curva_vortex[Caudal (L/s)],MATCH(O324,Curva_vortex[Altura lamina de agua H (m)],1)+IF(O324&gt;MAX(Curva_vortex[Altura lamina de agua H (m)]),-1,0)))/(INDEX(Curva_vortex[Altura lamina de agua H (m)],MATCH(O324,Curva_vortex[Altura lamina de agua H (m)],1)+IF(O324&gt;MAX(Curva_vortex[Altura lamina de agua H (m)]),0,1))-INDEX(Curva_vortex[Altura lamina de agua H (m)],MATCH(O324,Curva_vortex[Altura lamina de agua H (m)],1)+IF(O324&gt;MAX(Curva_vortex[Altura lamina de agua H (m)]),-1,0)))+Q324</f>
        <v>0.18006535512426461</v>
      </c>
      <c r="S324" s="20">
        <f>IF(COUNT($A$126:$A324)&lt;MATCH($E$117,R$126:R$585,0),"",ROUND(R324,2))</f>
        <v>0.18</v>
      </c>
    </row>
    <row r="325" spans="1:19" x14ac:dyDescent="0.3">
      <c r="A325" s="67">
        <f>A324+Escenario1!$D$15</f>
        <v>995</v>
      </c>
      <c r="B325" s="20">
        <f>IF(HX202&lt;0,0,Escenario1!HX202)</f>
        <v>0</v>
      </c>
      <c r="C325" s="20">
        <f t="shared" si="830"/>
        <v>0</v>
      </c>
      <c r="D325" s="20">
        <f t="shared" si="824"/>
        <v>0</v>
      </c>
      <c r="E325" s="20">
        <f>ROUND(IF($A325=0,0,$D325+E324-IF($A324=0,0,L324*($A325-$A324)*0.06)),4)</f>
        <v>0</v>
      </c>
      <c r="F325" s="11" cm="1">
        <f t="array" ref="F325">INDEX($A$71:$A$75,MATCH(E325,$B$71:$B$75,1))+(E325-INDEX($B$71:$B$75,MATCH(E325,$B$71:$B$75,1)))*(INDEX($A$71:$A$75,MATCH(E325,$B$71:$B$75,1)+IF(E325&gt;MAX($B$71:$B$75),0,1))-INDEX($A$71:$A$75,MATCH(E325,$B$71:$B$75,1)+IF(E325&gt;MAX($B$71:$B$75),1,0)))/(INDEX($B$71:$B$75,MATCH(E325,$B$71:$B$75,1)+IF(E325&gt;MAX($B$71:$B$75),0,1))-INDEX($B$71:$B$75,MATCH(E325,$B$71:$B$75,1)+IF(E325&gt;MAX($B$71:$B$75),-1,0)))</f>
        <v>0</v>
      </c>
      <c r="G325" s="59">
        <f t="shared" si="825"/>
        <v>0</v>
      </c>
      <c r="H325" s="59">
        <f t="shared" si="826"/>
        <v>0</v>
      </c>
      <c r="I325" s="59">
        <f t="shared" si="827"/>
        <v>0</v>
      </c>
      <c r="J325" s="20">
        <f t="shared" si="828"/>
        <v>0</v>
      </c>
      <c r="K325" s="20">
        <f>IF(OR($H$79&lt;=0,F325-$H$79&lt;=0),0,2/3*(0.602+0.0832*(F325-$H$79)/$H$79)*$I$79*SQRT(2*9.81)*(F325-$H$79+0.0012)^(3/2))*1000</f>
        <v>0</v>
      </c>
      <c r="L325" s="20">
        <f>IF((G325+H325+I325+K325)*($A326-$A325)*0.06&gt;E325,E325/($A326-$A325)/0.06,G325+H325+I325+K325)</f>
        <v>0</v>
      </c>
      <c r="M325" s="20">
        <f>IF(COUNT($A$126:$A325)&lt;MATCH($E$84,L$126:L$585,0),"",ROUND(L325,2))</f>
        <v>0</v>
      </c>
      <c r="N325" s="20">
        <f>IF($A325=0,0,$D325+N324-IF($A324=0,0,R324*($A325-$A324)*0.06))</f>
        <v>1.7466339447053671</v>
      </c>
      <c r="O325" s="11" cm="1">
        <f t="array" ref="O325">INDEX($A$71:$A$75,MATCH(N325,$B$71:$B$75,1))+(N325-INDEX($B$71:$B$75,MATCH(N325,$B$71:$B$75,1)))*(INDEX($A$71:$A$75,MATCH(N325,$B$71:$B$75,1)+1)-INDEX($A$71:$A$75,MATCH(N325,$B$71:$B$75,1)))/(INDEX($B$71:$B$75,MATCH(N325,$B$71:$B$75,1)+1)-INDEX($B$71:$B$75,MATCH(N325,$B$71:$B$75,1)))</f>
        <v>1.7466339447053669E-2</v>
      </c>
      <c r="P325" s="20" cm="1">
        <f t="array" ref="P325">INDEX(Curva_vortex[Caudal (L/s)],MATCH(O325,Curva_vortex[Altura lamina de agua H (m)],1))+(O325-INDEX(Curva_vortex[Altura lamina de agua H (m)],MATCH(O325,Curva_vortex[Altura lamina de agua H (m)],1)))*(INDEX(Curva_vortex[Caudal (L/s)],MATCH(O325,Curva_vortex[Altura lamina de agua H (m)],1)+IF(O325&gt;MAX(Curva_vortex[Altura lamina de agua H (m)]),0,1))-INDEX(Curva_vortex[Caudal (L/s)],MATCH(O325,Curva_vortex[Altura lamina de agua H (m)],1)+IF(O325&gt;MAX(Curva_vortex[Altura lamina de agua H (m)]),-1,0)))/(INDEX(Curva_vortex[Altura lamina de agua H (m)],MATCH(O325,Curva_vortex[Altura lamina de agua H (m)],1)+IF(O325&gt;MAX(Curva_vortex[Altura lamina de agua H (m)]),0,1))-INDEX(Curva_vortex[Altura lamina de agua H (m)],MATCH(O325,Curva_vortex[Altura lamina de agua H (m)],1)+IF(O325&gt;MAX(Curva_vortex[Altura lamina de agua H (m)]),-1,0)))</f>
        <v>0.17466339447053669</v>
      </c>
      <c r="Q325" s="20">
        <f t="shared" si="829"/>
        <v>0</v>
      </c>
      <c r="R325" s="20" cm="1">
        <f t="array" ref="R325">INDEX(Curva_vortex[Caudal (L/s)],MATCH(O325,Curva_vortex[Altura lamina de agua H (m)],1))+(O325-INDEX(Curva_vortex[Altura lamina de agua H (m)],MATCH(O325,Curva_vortex[Altura lamina de agua H (m)],1)))*(INDEX(Curva_vortex[Caudal (L/s)],MATCH(O325,Curva_vortex[Altura lamina de agua H (m)],1)+IF(O325&gt;MAX(Curva_vortex[Altura lamina de agua H (m)]),0,1))-INDEX(Curva_vortex[Caudal (L/s)],MATCH(O325,Curva_vortex[Altura lamina de agua H (m)],1)+IF(O325&gt;MAX(Curva_vortex[Altura lamina de agua H (m)]),-1,0)))/(INDEX(Curva_vortex[Altura lamina de agua H (m)],MATCH(O325,Curva_vortex[Altura lamina de agua H (m)],1)+IF(O325&gt;MAX(Curva_vortex[Altura lamina de agua H (m)]),0,1))-INDEX(Curva_vortex[Altura lamina de agua H (m)],MATCH(O325,Curva_vortex[Altura lamina de agua H (m)],1)+IF(O325&gt;MAX(Curva_vortex[Altura lamina de agua H (m)]),-1,0)))+Q325</f>
        <v>0.17466339447053669</v>
      </c>
      <c r="S325" s="20">
        <f>IF(COUNT($A$126:$A325)&lt;MATCH($E$117,R$126:R$585,0),"",ROUND(R325,2))</f>
        <v>0.17</v>
      </c>
    </row>
    <row r="326" spans="1:19" x14ac:dyDescent="0.3">
      <c r="A326" s="67">
        <f>A325+Escenario1!$D$15</f>
        <v>1000</v>
      </c>
      <c r="B326" s="20">
        <f>IF(HX203&lt;0,0,Escenario1!HX203)</f>
        <v>0</v>
      </c>
      <c r="C326" s="20">
        <f t="shared" si="830"/>
        <v>0</v>
      </c>
      <c r="D326" s="20">
        <f t="shared" si="824"/>
        <v>0</v>
      </c>
      <c r="E326" s="20">
        <f>ROUND(IF($A326=0,0,$D326+E325-IF($A325=0,0,L325*($A326-$A325)*0.06)),4)</f>
        <v>0</v>
      </c>
      <c r="F326" s="11" cm="1">
        <f t="array" ref="F326">INDEX($A$71:$A$75,MATCH(E326,$B$71:$B$75,1))+(E326-INDEX($B$71:$B$75,MATCH(E326,$B$71:$B$75,1)))*(INDEX($A$71:$A$75,MATCH(E326,$B$71:$B$75,1)+IF(E326&gt;MAX($B$71:$B$75),0,1))-INDEX($A$71:$A$75,MATCH(E326,$B$71:$B$75,1)+IF(E326&gt;MAX($B$71:$B$75),1,0)))/(INDEX($B$71:$B$75,MATCH(E326,$B$71:$B$75,1)+IF(E326&gt;MAX($B$71:$B$75),0,1))-INDEX($B$71:$B$75,MATCH(E326,$B$71:$B$75,1)+IF(E326&gt;MAX($B$71:$B$75),-1,0)))</f>
        <v>0</v>
      </c>
      <c r="G326" s="59">
        <f t="shared" si="825"/>
        <v>0</v>
      </c>
      <c r="H326" s="59">
        <f t="shared" si="826"/>
        <v>0</v>
      </c>
      <c r="I326" s="59">
        <f t="shared" si="827"/>
        <v>0</v>
      </c>
      <c r="J326" s="20">
        <f t="shared" si="828"/>
        <v>0</v>
      </c>
      <c r="K326" s="20">
        <f>IF(OR($H$79&lt;=0,F326-$H$79&lt;=0),0,2/3*(0.602+0.0832*(F326-$H$79)/$H$79)*$I$79*SQRT(2*9.81)*(F326-$H$79+0.0012)^(3/2))*1000</f>
        <v>0</v>
      </c>
      <c r="L326" s="20">
        <f>IF((G326+H326+I326+K326)*($A327-$A326)*0.06&gt;E326,E326/($A327-$A326)/0.06,G326+H326+I326+K326)</f>
        <v>0</v>
      </c>
      <c r="M326" s="20">
        <f>IF(COUNT($A$126:$A326)&lt;MATCH($E$84,L$126:L$585,0),"",ROUND(L326,2))</f>
        <v>0</v>
      </c>
      <c r="N326" s="20">
        <f>IF($A326=0,0,$D326+N325-IF($A325=0,0,R325*($A326-$A325)*0.06))</f>
        <v>1.694234926364206</v>
      </c>
      <c r="O326" s="11" cm="1">
        <f t="array" ref="O326">INDEX($A$71:$A$75,MATCH(N326,$B$71:$B$75,1))+(N326-INDEX($B$71:$B$75,MATCH(N326,$B$71:$B$75,1)))*(INDEX($A$71:$A$75,MATCH(N326,$B$71:$B$75,1)+1)-INDEX($A$71:$A$75,MATCH(N326,$B$71:$B$75,1)))/(INDEX($B$71:$B$75,MATCH(N326,$B$71:$B$75,1)+1)-INDEX($B$71:$B$75,MATCH(N326,$B$71:$B$75,1)))</f>
        <v>1.6942349263642062E-2</v>
      </c>
      <c r="P326" s="20" cm="1">
        <f t="array" ref="P326">INDEX(Curva_vortex[Caudal (L/s)],MATCH(O326,Curva_vortex[Altura lamina de agua H (m)],1))+(O326-INDEX(Curva_vortex[Altura lamina de agua H (m)],MATCH(O326,Curva_vortex[Altura lamina de agua H (m)],1)))*(INDEX(Curva_vortex[Caudal (L/s)],MATCH(O326,Curva_vortex[Altura lamina de agua H (m)],1)+IF(O326&gt;MAX(Curva_vortex[Altura lamina de agua H (m)]),0,1))-INDEX(Curva_vortex[Caudal (L/s)],MATCH(O326,Curva_vortex[Altura lamina de agua H (m)],1)+IF(O326&gt;MAX(Curva_vortex[Altura lamina de agua H (m)]),-1,0)))/(INDEX(Curva_vortex[Altura lamina de agua H (m)],MATCH(O326,Curva_vortex[Altura lamina de agua H (m)],1)+IF(O326&gt;MAX(Curva_vortex[Altura lamina de agua H (m)]),0,1))-INDEX(Curva_vortex[Altura lamina de agua H (m)],MATCH(O326,Curva_vortex[Altura lamina de agua H (m)],1)+IF(O326&gt;MAX(Curva_vortex[Altura lamina de agua H (m)]),-1,0)))</f>
        <v>0.16942349263642062</v>
      </c>
      <c r="Q326" s="20">
        <f t="shared" si="829"/>
        <v>0</v>
      </c>
      <c r="R326" s="20" cm="1">
        <f t="array" ref="R326">INDEX(Curva_vortex[Caudal (L/s)],MATCH(O326,Curva_vortex[Altura lamina de agua H (m)],1))+(O326-INDEX(Curva_vortex[Altura lamina de agua H (m)],MATCH(O326,Curva_vortex[Altura lamina de agua H (m)],1)))*(INDEX(Curva_vortex[Caudal (L/s)],MATCH(O326,Curva_vortex[Altura lamina de agua H (m)],1)+IF(O326&gt;MAX(Curva_vortex[Altura lamina de agua H (m)]),0,1))-INDEX(Curva_vortex[Caudal (L/s)],MATCH(O326,Curva_vortex[Altura lamina de agua H (m)],1)+IF(O326&gt;MAX(Curva_vortex[Altura lamina de agua H (m)]),-1,0)))/(INDEX(Curva_vortex[Altura lamina de agua H (m)],MATCH(O326,Curva_vortex[Altura lamina de agua H (m)],1)+IF(O326&gt;MAX(Curva_vortex[Altura lamina de agua H (m)]),0,1))-INDEX(Curva_vortex[Altura lamina de agua H (m)],MATCH(O326,Curva_vortex[Altura lamina de agua H (m)],1)+IF(O326&gt;MAX(Curva_vortex[Altura lamina de agua H (m)]),-1,0)))+Q326</f>
        <v>0.16942349263642062</v>
      </c>
      <c r="S326" s="20">
        <f>IF(COUNT($A$126:$A326)&lt;MATCH($E$117,R$126:R$585,0),"",ROUND(R326,2))</f>
        <v>0.17</v>
      </c>
    </row>
    <row r="327" spans="1:19" x14ac:dyDescent="0.3">
      <c r="A327" s="67">
        <f>A326+Escenario1!$D$15</f>
        <v>1005</v>
      </c>
      <c r="B327" s="20">
        <f>IF(HX204&lt;0,0,Escenario1!HX204)</f>
        <v>0</v>
      </c>
      <c r="C327" s="20">
        <f t="shared" si="830"/>
        <v>0</v>
      </c>
      <c r="D327" s="20">
        <f t="shared" si="824"/>
        <v>0</v>
      </c>
      <c r="E327" s="20">
        <f>ROUND(IF($A327=0,0,$D327+E326-IF($A326=0,0,L326*($A327-$A326)*0.06)),4)</f>
        <v>0</v>
      </c>
      <c r="F327" s="11" cm="1">
        <f t="array" ref="F327">INDEX($A$71:$A$75,MATCH(E327,$B$71:$B$75,1))+(E327-INDEX($B$71:$B$75,MATCH(E327,$B$71:$B$75,1)))*(INDEX($A$71:$A$75,MATCH(E327,$B$71:$B$75,1)+IF(E327&gt;MAX($B$71:$B$75),0,1))-INDEX($A$71:$A$75,MATCH(E327,$B$71:$B$75,1)+IF(E327&gt;MAX($B$71:$B$75),1,0)))/(INDEX($B$71:$B$75,MATCH(E327,$B$71:$B$75,1)+IF(E327&gt;MAX($B$71:$B$75),0,1))-INDEX($B$71:$B$75,MATCH(E327,$B$71:$B$75,1)+IF(E327&gt;MAX($B$71:$B$75),-1,0)))</f>
        <v>0</v>
      </c>
      <c r="G327" s="59">
        <f t="shared" si="825"/>
        <v>0</v>
      </c>
      <c r="H327" s="59">
        <f t="shared" si="826"/>
        <v>0</v>
      </c>
      <c r="I327" s="59">
        <f t="shared" si="827"/>
        <v>0</v>
      </c>
      <c r="J327" s="20">
        <f t="shared" si="828"/>
        <v>0</v>
      </c>
      <c r="K327" s="20">
        <f>IF(OR($H$79&lt;=0,F327-$H$79&lt;=0),0,2/3*(0.602+0.0832*(F327-$H$79)/$H$79)*$I$79*SQRT(2*9.81)*(F327-$H$79+0.0012)^(3/2))*1000</f>
        <v>0</v>
      </c>
      <c r="L327" s="20">
        <f>IF((G327+H327+I327+K327)*($A328-$A327)*0.06&gt;E327,E327/($A328-$A327)/0.06,G327+H327+I327+K327)</f>
        <v>0</v>
      </c>
      <c r="M327" s="20">
        <f>IF(COUNT($A$126:$A327)&lt;MATCH($E$84,L$126:L$585,0),"",ROUND(L327,2))</f>
        <v>0</v>
      </c>
      <c r="N327" s="20">
        <f>IF($A327=0,0,$D327+N326-IF($A326=0,0,R326*($A327-$A326)*0.06))</f>
        <v>1.6434078785732797</v>
      </c>
      <c r="O327" s="11" cm="1">
        <f t="array" ref="O327">INDEX($A$71:$A$75,MATCH(N327,$B$71:$B$75,1))+(N327-INDEX($B$71:$B$75,MATCH(N327,$B$71:$B$75,1)))*(INDEX($A$71:$A$75,MATCH(N327,$B$71:$B$75,1)+1)-INDEX($A$71:$A$75,MATCH(N327,$B$71:$B$75,1)))/(INDEX($B$71:$B$75,MATCH(N327,$B$71:$B$75,1)+1)-INDEX($B$71:$B$75,MATCH(N327,$B$71:$B$75,1)))</f>
        <v>1.6434078785732796E-2</v>
      </c>
      <c r="P327" s="20" cm="1">
        <f t="array" ref="P327">INDEX(Curva_vortex[Caudal (L/s)],MATCH(O327,Curva_vortex[Altura lamina de agua H (m)],1))+(O327-INDEX(Curva_vortex[Altura lamina de agua H (m)],MATCH(O327,Curva_vortex[Altura lamina de agua H (m)],1)))*(INDEX(Curva_vortex[Caudal (L/s)],MATCH(O327,Curva_vortex[Altura lamina de agua H (m)],1)+IF(O327&gt;MAX(Curva_vortex[Altura lamina de agua H (m)]),0,1))-INDEX(Curva_vortex[Caudal (L/s)],MATCH(O327,Curva_vortex[Altura lamina de agua H (m)],1)+IF(O327&gt;MAX(Curva_vortex[Altura lamina de agua H (m)]),-1,0)))/(INDEX(Curva_vortex[Altura lamina de agua H (m)],MATCH(O327,Curva_vortex[Altura lamina de agua H (m)],1)+IF(O327&gt;MAX(Curva_vortex[Altura lamina de agua H (m)]),0,1))-INDEX(Curva_vortex[Altura lamina de agua H (m)],MATCH(O327,Curva_vortex[Altura lamina de agua H (m)],1)+IF(O327&gt;MAX(Curva_vortex[Altura lamina de agua H (m)]),-1,0)))</f>
        <v>0.16434078785732795</v>
      </c>
      <c r="Q327" s="20">
        <f t="shared" si="829"/>
        <v>0</v>
      </c>
      <c r="R327" s="20" cm="1">
        <f t="array" ref="R327">INDEX(Curva_vortex[Caudal (L/s)],MATCH(O327,Curva_vortex[Altura lamina de agua H (m)],1))+(O327-INDEX(Curva_vortex[Altura lamina de agua H (m)],MATCH(O327,Curva_vortex[Altura lamina de agua H (m)],1)))*(INDEX(Curva_vortex[Caudal (L/s)],MATCH(O327,Curva_vortex[Altura lamina de agua H (m)],1)+IF(O327&gt;MAX(Curva_vortex[Altura lamina de agua H (m)]),0,1))-INDEX(Curva_vortex[Caudal (L/s)],MATCH(O327,Curva_vortex[Altura lamina de agua H (m)],1)+IF(O327&gt;MAX(Curva_vortex[Altura lamina de agua H (m)]),-1,0)))/(INDEX(Curva_vortex[Altura lamina de agua H (m)],MATCH(O327,Curva_vortex[Altura lamina de agua H (m)],1)+IF(O327&gt;MAX(Curva_vortex[Altura lamina de agua H (m)]),0,1))-INDEX(Curva_vortex[Altura lamina de agua H (m)],MATCH(O327,Curva_vortex[Altura lamina de agua H (m)],1)+IF(O327&gt;MAX(Curva_vortex[Altura lamina de agua H (m)]),-1,0)))+Q327</f>
        <v>0.16434078785732795</v>
      </c>
      <c r="S327" s="20">
        <f>IF(COUNT($A$126:$A327)&lt;MATCH($E$117,R$126:R$585,0),"",ROUND(R327,2))</f>
        <v>0.16</v>
      </c>
    </row>
    <row r="328" spans="1:19" x14ac:dyDescent="0.3">
      <c r="A328" s="67">
        <f>A327+Escenario1!$D$15</f>
        <v>1010</v>
      </c>
      <c r="B328" s="20">
        <f>IF(HX205&lt;0,0,Escenario1!HX205)</f>
        <v>0</v>
      </c>
      <c r="C328" s="20">
        <f t="shared" si="830"/>
        <v>0</v>
      </c>
      <c r="D328" s="20">
        <f t="shared" si="824"/>
        <v>0</v>
      </c>
      <c r="E328" s="20">
        <f>ROUND(IF($A328=0,0,$D328+E327-IF($A327=0,0,L327*($A328-$A327)*0.06)),4)</f>
        <v>0</v>
      </c>
      <c r="F328" s="11" cm="1">
        <f t="array" ref="F328">INDEX($A$71:$A$75,MATCH(E328,$B$71:$B$75,1))+(E328-INDEX($B$71:$B$75,MATCH(E328,$B$71:$B$75,1)))*(INDEX($A$71:$A$75,MATCH(E328,$B$71:$B$75,1)+IF(E328&gt;MAX($B$71:$B$75),0,1))-INDEX($A$71:$A$75,MATCH(E328,$B$71:$B$75,1)+IF(E328&gt;MAX($B$71:$B$75),1,0)))/(INDEX($B$71:$B$75,MATCH(E328,$B$71:$B$75,1)+IF(E328&gt;MAX($B$71:$B$75),0,1))-INDEX($B$71:$B$75,MATCH(E328,$B$71:$B$75,1)+IF(E328&gt;MAX($B$71:$B$75),-1,0)))</f>
        <v>0</v>
      </c>
      <c r="G328" s="59">
        <f t="shared" si="825"/>
        <v>0</v>
      </c>
      <c r="H328" s="59">
        <f t="shared" si="826"/>
        <v>0</v>
      </c>
      <c r="I328" s="59">
        <f t="shared" si="827"/>
        <v>0</v>
      </c>
      <c r="J328" s="20">
        <f t="shared" si="828"/>
        <v>0</v>
      </c>
      <c r="K328" s="20">
        <f>IF(OR($H$79&lt;=0,F328-$H$79&lt;=0),0,2/3*(0.602+0.0832*(F328-$H$79)/$H$79)*$I$79*SQRT(2*9.81)*(F328-$H$79+0.0012)^(3/2))*1000</f>
        <v>0</v>
      </c>
      <c r="L328" s="20">
        <f>IF((G328+H328+I328+K328)*($A329-$A328)*0.06&gt;E328,E328/($A329-$A328)/0.06,G328+H328+I328+K328)</f>
        <v>0</v>
      </c>
      <c r="M328" s="20">
        <f>IF(COUNT($A$126:$A328)&lt;MATCH($E$84,L$126:L$585,0),"",ROUND(L328,2))</f>
        <v>0</v>
      </c>
      <c r="N328" s="20">
        <f>IF($A328=0,0,$D328+N327-IF($A327=0,0,R327*($A328-$A327)*0.06))</f>
        <v>1.5941056422160813</v>
      </c>
      <c r="O328" s="11" cm="1">
        <f t="array" ref="O328">INDEX($A$71:$A$75,MATCH(N328,$B$71:$B$75,1))+(N328-INDEX($B$71:$B$75,MATCH(N328,$B$71:$B$75,1)))*(INDEX($A$71:$A$75,MATCH(N328,$B$71:$B$75,1)+1)-INDEX($A$71:$A$75,MATCH(N328,$B$71:$B$75,1)))/(INDEX($B$71:$B$75,MATCH(N328,$B$71:$B$75,1)+1)-INDEX($B$71:$B$75,MATCH(N328,$B$71:$B$75,1)))</f>
        <v>1.5941056422160812E-2</v>
      </c>
      <c r="P328" s="20" cm="1">
        <f t="array" ref="P328">INDEX(Curva_vortex[Caudal (L/s)],MATCH(O328,Curva_vortex[Altura lamina de agua H (m)],1))+(O328-INDEX(Curva_vortex[Altura lamina de agua H (m)],MATCH(O328,Curva_vortex[Altura lamina de agua H (m)],1)))*(INDEX(Curva_vortex[Caudal (L/s)],MATCH(O328,Curva_vortex[Altura lamina de agua H (m)],1)+IF(O328&gt;MAX(Curva_vortex[Altura lamina de agua H (m)]),0,1))-INDEX(Curva_vortex[Caudal (L/s)],MATCH(O328,Curva_vortex[Altura lamina de agua H (m)],1)+IF(O328&gt;MAX(Curva_vortex[Altura lamina de agua H (m)]),-1,0)))/(INDEX(Curva_vortex[Altura lamina de agua H (m)],MATCH(O328,Curva_vortex[Altura lamina de agua H (m)],1)+IF(O328&gt;MAX(Curva_vortex[Altura lamina de agua H (m)]),0,1))-INDEX(Curva_vortex[Altura lamina de agua H (m)],MATCH(O328,Curva_vortex[Altura lamina de agua H (m)],1)+IF(O328&gt;MAX(Curva_vortex[Altura lamina de agua H (m)]),-1,0)))</f>
        <v>0.1594105642216081</v>
      </c>
      <c r="Q328" s="20">
        <f t="shared" si="829"/>
        <v>0</v>
      </c>
      <c r="R328" s="20" cm="1">
        <f t="array" ref="R328">INDEX(Curva_vortex[Caudal (L/s)],MATCH(O328,Curva_vortex[Altura lamina de agua H (m)],1))+(O328-INDEX(Curva_vortex[Altura lamina de agua H (m)],MATCH(O328,Curva_vortex[Altura lamina de agua H (m)],1)))*(INDEX(Curva_vortex[Caudal (L/s)],MATCH(O328,Curva_vortex[Altura lamina de agua H (m)],1)+IF(O328&gt;MAX(Curva_vortex[Altura lamina de agua H (m)]),0,1))-INDEX(Curva_vortex[Caudal (L/s)],MATCH(O328,Curva_vortex[Altura lamina de agua H (m)],1)+IF(O328&gt;MAX(Curva_vortex[Altura lamina de agua H (m)]),-1,0)))/(INDEX(Curva_vortex[Altura lamina de agua H (m)],MATCH(O328,Curva_vortex[Altura lamina de agua H (m)],1)+IF(O328&gt;MAX(Curva_vortex[Altura lamina de agua H (m)]),0,1))-INDEX(Curva_vortex[Altura lamina de agua H (m)],MATCH(O328,Curva_vortex[Altura lamina de agua H (m)],1)+IF(O328&gt;MAX(Curva_vortex[Altura lamina de agua H (m)]),-1,0)))+Q328</f>
        <v>0.1594105642216081</v>
      </c>
      <c r="S328" s="20">
        <f>IF(COUNT($A$126:$A328)&lt;MATCH($E$117,R$126:R$585,0),"",ROUND(R328,2))</f>
        <v>0.16</v>
      </c>
    </row>
    <row r="329" spans="1:19" x14ac:dyDescent="0.3">
      <c r="A329" s="67">
        <f>A328+Escenario1!$D$15</f>
        <v>1015</v>
      </c>
      <c r="B329" s="20">
        <f>IF(HX206&lt;0,0,Escenario1!HX206)</f>
        <v>0</v>
      </c>
      <c r="C329" s="20">
        <f t="shared" si="830"/>
        <v>0</v>
      </c>
      <c r="D329" s="20">
        <f t="shared" si="824"/>
        <v>0</v>
      </c>
      <c r="E329" s="20">
        <f>ROUND(IF($A329=0,0,$D329+E328-IF($A328=0,0,L328*($A329-$A328)*0.06)),4)</f>
        <v>0</v>
      </c>
      <c r="F329" s="11" cm="1">
        <f t="array" ref="F329">INDEX($A$71:$A$75,MATCH(E329,$B$71:$B$75,1))+(E329-INDEX($B$71:$B$75,MATCH(E329,$B$71:$B$75,1)))*(INDEX($A$71:$A$75,MATCH(E329,$B$71:$B$75,1)+IF(E329&gt;MAX($B$71:$B$75),0,1))-INDEX($A$71:$A$75,MATCH(E329,$B$71:$B$75,1)+IF(E329&gt;MAX($B$71:$B$75),1,0)))/(INDEX($B$71:$B$75,MATCH(E329,$B$71:$B$75,1)+IF(E329&gt;MAX($B$71:$B$75),0,1))-INDEX($B$71:$B$75,MATCH(E329,$B$71:$B$75,1)+IF(E329&gt;MAX($B$71:$B$75),-1,0)))</f>
        <v>0</v>
      </c>
      <c r="G329" s="59">
        <f t="shared" si="825"/>
        <v>0</v>
      </c>
      <c r="H329" s="59">
        <f t="shared" si="826"/>
        <v>0</v>
      </c>
      <c r="I329" s="59">
        <f t="shared" si="827"/>
        <v>0</v>
      </c>
      <c r="J329" s="20">
        <f t="shared" si="828"/>
        <v>0</v>
      </c>
      <c r="K329" s="20">
        <f>IF(OR($H$79&lt;=0,F329-$H$79&lt;=0),0,2/3*(0.602+0.0832*(F329-$H$79)/$H$79)*$I$79*SQRT(2*9.81)*(F329-$H$79+0.0012)^(3/2))*1000</f>
        <v>0</v>
      </c>
      <c r="L329" s="20">
        <f>IF((G329+H329+I329+K329)*($A330-$A329)*0.06&gt;E329,E329/($A330-$A329)/0.06,G329+H329+I329+K329)</f>
        <v>0</v>
      </c>
      <c r="M329" s="20">
        <f>IF(COUNT($A$126:$A329)&lt;MATCH($E$84,L$126:L$585,0),"",ROUND(L329,2))</f>
        <v>0</v>
      </c>
      <c r="N329" s="20">
        <f>IF($A329=0,0,$D329+N328-IF($A328=0,0,R328*($A329-$A328)*0.06))</f>
        <v>1.546282472949599</v>
      </c>
      <c r="O329" s="11" cm="1">
        <f t="array" ref="O329">INDEX($A$71:$A$75,MATCH(N329,$B$71:$B$75,1))+(N329-INDEX($B$71:$B$75,MATCH(N329,$B$71:$B$75,1)))*(INDEX($A$71:$A$75,MATCH(N329,$B$71:$B$75,1)+1)-INDEX($A$71:$A$75,MATCH(N329,$B$71:$B$75,1)))/(INDEX($B$71:$B$75,MATCH(N329,$B$71:$B$75,1)+1)-INDEX($B$71:$B$75,MATCH(N329,$B$71:$B$75,1)))</f>
        <v>1.546282472949599E-2</v>
      </c>
      <c r="P329" s="20" cm="1">
        <f t="array" ref="P329">INDEX(Curva_vortex[Caudal (L/s)],MATCH(O329,Curva_vortex[Altura lamina de agua H (m)],1))+(O329-INDEX(Curva_vortex[Altura lamina de agua H (m)],MATCH(O329,Curva_vortex[Altura lamina de agua H (m)],1)))*(INDEX(Curva_vortex[Caudal (L/s)],MATCH(O329,Curva_vortex[Altura lamina de agua H (m)],1)+IF(O329&gt;MAX(Curva_vortex[Altura lamina de agua H (m)]),0,1))-INDEX(Curva_vortex[Caudal (L/s)],MATCH(O329,Curva_vortex[Altura lamina de agua H (m)],1)+IF(O329&gt;MAX(Curva_vortex[Altura lamina de agua H (m)]),-1,0)))/(INDEX(Curva_vortex[Altura lamina de agua H (m)],MATCH(O329,Curva_vortex[Altura lamina de agua H (m)],1)+IF(O329&gt;MAX(Curva_vortex[Altura lamina de agua H (m)]),0,1))-INDEX(Curva_vortex[Altura lamina de agua H (m)],MATCH(O329,Curva_vortex[Altura lamina de agua H (m)],1)+IF(O329&gt;MAX(Curva_vortex[Altura lamina de agua H (m)]),-1,0)))</f>
        <v>0.15462824729495989</v>
      </c>
      <c r="Q329" s="20">
        <f t="shared" si="829"/>
        <v>0</v>
      </c>
      <c r="R329" s="20" cm="1">
        <f t="array" ref="R329">INDEX(Curva_vortex[Caudal (L/s)],MATCH(O329,Curva_vortex[Altura lamina de agua H (m)],1))+(O329-INDEX(Curva_vortex[Altura lamina de agua H (m)],MATCH(O329,Curva_vortex[Altura lamina de agua H (m)],1)))*(INDEX(Curva_vortex[Caudal (L/s)],MATCH(O329,Curva_vortex[Altura lamina de agua H (m)],1)+IF(O329&gt;MAX(Curva_vortex[Altura lamina de agua H (m)]),0,1))-INDEX(Curva_vortex[Caudal (L/s)],MATCH(O329,Curva_vortex[Altura lamina de agua H (m)],1)+IF(O329&gt;MAX(Curva_vortex[Altura lamina de agua H (m)]),-1,0)))/(INDEX(Curva_vortex[Altura lamina de agua H (m)],MATCH(O329,Curva_vortex[Altura lamina de agua H (m)],1)+IF(O329&gt;MAX(Curva_vortex[Altura lamina de agua H (m)]),0,1))-INDEX(Curva_vortex[Altura lamina de agua H (m)],MATCH(O329,Curva_vortex[Altura lamina de agua H (m)],1)+IF(O329&gt;MAX(Curva_vortex[Altura lamina de agua H (m)]),-1,0)))+Q329</f>
        <v>0.15462824729495989</v>
      </c>
      <c r="S329" s="20">
        <f>IF(COUNT($A$126:$A329)&lt;MATCH($E$117,R$126:R$585,0),"",ROUND(R329,2))</f>
        <v>0.15</v>
      </c>
    </row>
    <row r="330" spans="1:19" x14ac:dyDescent="0.3">
      <c r="A330" s="67">
        <f>A329+Escenario1!$D$15</f>
        <v>1020</v>
      </c>
      <c r="B330" s="20">
        <f>IF(HX207&lt;0,0,Escenario1!HX207)</f>
        <v>0</v>
      </c>
      <c r="C330" s="20">
        <f t="shared" si="830"/>
        <v>0</v>
      </c>
      <c r="D330" s="20">
        <f t="shared" si="824"/>
        <v>0</v>
      </c>
      <c r="E330" s="20">
        <f>ROUND(IF($A330=0,0,$D330+E329-IF($A329=0,0,L329*($A330-$A329)*0.06)),4)</f>
        <v>0</v>
      </c>
      <c r="F330" s="11" cm="1">
        <f t="array" ref="F330">INDEX($A$71:$A$75,MATCH(E330,$B$71:$B$75,1))+(E330-INDEX($B$71:$B$75,MATCH(E330,$B$71:$B$75,1)))*(INDEX($A$71:$A$75,MATCH(E330,$B$71:$B$75,1)+IF(E330&gt;MAX($B$71:$B$75),0,1))-INDEX($A$71:$A$75,MATCH(E330,$B$71:$B$75,1)+IF(E330&gt;MAX($B$71:$B$75),1,0)))/(INDEX($B$71:$B$75,MATCH(E330,$B$71:$B$75,1)+IF(E330&gt;MAX($B$71:$B$75),0,1))-INDEX($B$71:$B$75,MATCH(E330,$B$71:$B$75,1)+IF(E330&gt;MAX($B$71:$B$75),-1,0)))</f>
        <v>0</v>
      </c>
      <c r="G330" s="59">
        <f t="shared" si="825"/>
        <v>0</v>
      </c>
      <c r="H330" s="59">
        <f t="shared" si="826"/>
        <v>0</v>
      </c>
      <c r="I330" s="59">
        <f t="shared" si="827"/>
        <v>0</v>
      </c>
      <c r="J330" s="20">
        <f t="shared" si="828"/>
        <v>0</v>
      </c>
      <c r="K330" s="20">
        <f>IF(OR($H$79&lt;=0,F330-$H$79&lt;=0),0,2/3*(0.602+0.0832*(F330-$H$79)/$H$79)*$I$79*SQRT(2*9.81)*(F330-$H$79+0.0012)^(3/2))*1000</f>
        <v>0</v>
      </c>
      <c r="L330" s="20">
        <f>IF((G330+H330+I330+K330)*($A331-$A330)*0.06&gt;E330,E330/($A331-$A330)/0.06,G330+H330+I330+K330)</f>
        <v>0</v>
      </c>
      <c r="M330" s="20">
        <f>IF(COUNT($A$126:$A330)&lt;MATCH($E$84,L$126:L$585,0),"",ROUND(L330,2))</f>
        <v>0</v>
      </c>
      <c r="N330" s="20">
        <f>IF($A330=0,0,$D330+N329-IF($A329=0,0,R329*($A330-$A329)*0.06))</f>
        <v>1.4998939987611111</v>
      </c>
      <c r="O330" s="11" cm="1">
        <f t="array" ref="O330">INDEX($A$71:$A$75,MATCH(N330,$B$71:$B$75,1))+(N330-INDEX($B$71:$B$75,MATCH(N330,$B$71:$B$75,1)))*(INDEX($A$71:$A$75,MATCH(N330,$B$71:$B$75,1)+1)-INDEX($A$71:$A$75,MATCH(N330,$B$71:$B$75,1)))/(INDEX($B$71:$B$75,MATCH(N330,$B$71:$B$75,1)+1)-INDEX($B$71:$B$75,MATCH(N330,$B$71:$B$75,1)))</f>
        <v>1.499893998761111E-2</v>
      </c>
      <c r="P330" s="20" cm="1">
        <f t="array" ref="P330">INDEX(Curva_vortex[Caudal (L/s)],MATCH(O330,Curva_vortex[Altura lamina de agua H (m)],1))+(O330-INDEX(Curva_vortex[Altura lamina de agua H (m)],MATCH(O330,Curva_vortex[Altura lamina de agua H (m)],1)))*(INDEX(Curva_vortex[Caudal (L/s)],MATCH(O330,Curva_vortex[Altura lamina de agua H (m)],1)+IF(O330&gt;MAX(Curva_vortex[Altura lamina de agua H (m)]),0,1))-INDEX(Curva_vortex[Caudal (L/s)],MATCH(O330,Curva_vortex[Altura lamina de agua H (m)],1)+IF(O330&gt;MAX(Curva_vortex[Altura lamina de agua H (m)]),-1,0)))/(INDEX(Curva_vortex[Altura lamina de agua H (m)],MATCH(O330,Curva_vortex[Altura lamina de agua H (m)],1)+IF(O330&gt;MAX(Curva_vortex[Altura lamina de agua H (m)]),0,1))-INDEX(Curva_vortex[Altura lamina de agua H (m)],MATCH(O330,Curva_vortex[Altura lamina de agua H (m)],1)+IF(O330&gt;MAX(Curva_vortex[Altura lamina de agua H (m)]),-1,0)))</f>
        <v>0.1499893998761111</v>
      </c>
      <c r="Q330" s="20">
        <f t="shared" si="829"/>
        <v>0</v>
      </c>
      <c r="R330" s="20" cm="1">
        <f t="array" ref="R330">INDEX(Curva_vortex[Caudal (L/s)],MATCH(O330,Curva_vortex[Altura lamina de agua H (m)],1))+(O330-INDEX(Curva_vortex[Altura lamina de agua H (m)],MATCH(O330,Curva_vortex[Altura lamina de agua H (m)],1)))*(INDEX(Curva_vortex[Caudal (L/s)],MATCH(O330,Curva_vortex[Altura lamina de agua H (m)],1)+IF(O330&gt;MAX(Curva_vortex[Altura lamina de agua H (m)]),0,1))-INDEX(Curva_vortex[Caudal (L/s)],MATCH(O330,Curva_vortex[Altura lamina de agua H (m)],1)+IF(O330&gt;MAX(Curva_vortex[Altura lamina de agua H (m)]),-1,0)))/(INDEX(Curva_vortex[Altura lamina de agua H (m)],MATCH(O330,Curva_vortex[Altura lamina de agua H (m)],1)+IF(O330&gt;MAX(Curva_vortex[Altura lamina de agua H (m)]),0,1))-INDEX(Curva_vortex[Altura lamina de agua H (m)],MATCH(O330,Curva_vortex[Altura lamina de agua H (m)],1)+IF(O330&gt;MAX(Curva_vortex[Altura lamina de agua H (m)]),-1,0)))+Q330</f>
        <v>0.1499893998761111</v>
      </c>
      <c r="S330" s="20">
        <f>IF(COUNT($A$126:$A330)&lt;MATCH($E$117,R$126:R$585,0),"",ROUND(R330,2))</f>
        <v>0.15</v>
      </c>
    </row>
    <row r="331" spans="1:19" x14ac:dyDescent="0.3">
      <c r="A331" s="67">
        <f>A330+Escenario1!$D$15</f>
        <v>1025</v>
      </c>
      <c r="B331" s="20">
        <f>IF(HX208&lt;0,0,Escenario1!HX208)</f>
        <v>0</v>
      </c>
      <c r="C331" s="20">
        <f t="shared" si="830"/>
        <v>0</v>
      </c>
      <c r="D331" s="20">
        <f t="shared" si="824"/>
        <v>0</v>
      </c>
      <c r="E331" s="20">
        <f>ROUND(IF($A331=0,0,$D331+E330-IF($A330=0,0,L330*($A331-$A330)*0.06)),4)</f>
        <v>0</v>
      </c>
      <c r="F331" s="11" cm="1">
        <f t="array" ref="F331">INDEX($A$71:$A$75,MATCH(E331,$B$71:$B$75,1))+(E331-INDEX($B$71:$B$75,MATCH(E331,$B$71:$B$75,1)))*(INDEX($A$71:$A$75,MATCH(E331,$B$71:$B$75,1)+IF(E331&gt;MAX($B$71:$B$75),0,1))-INDEX($A$71:$A$75,MATCH(E331,$B$71:$B$75,1)+IF(E331&gt;MAX($B$71:$B$75),1,0)))/(INDEX($B$71:$B$75,MATCH(E331,$B$71:$B$75,1)+IF(E331&gt;MAX($B$71:$B$75),0,1))-INDEX($B$71:$B$75,MATCH(E331,$B$71:$B$75,1)+IF(E331&gt;MAX($B$71:$B$75),-1,0)))</f>
        <v>0</v>
      </c>
      <c r="G331" s="59">
        <f t="shared" si="825"/>
        <v>0</v>
      </c>
      <c r="H331" s="59">
        <f t="shared" si="826"/>
        <v>0</v>
      </c>
      <c r="I331" s="59">
        <f t="shared" si="827"/>
        <v>0</v>
      </c>
      <c r="J331" s="20">
        <f t="shared" si="828"/>
        <v>0</v>
      </c>
      <c r="K331" s="20">
        <f>IF(OR($H$79&lt;=0,F331-$H$79&lt;=0),0,2/3*(0.602+0.0832*(F331-$H$79)/$H$79)*$I$79*SQRT(2*9.81)*(F331-$H$79+0.0012)^(3/2))*1000</f>
        <v>0</v>
      </c>
      <c r="L331" s="20">
        <f>IF((G331+H331+I331+K331)*($A332-$A331)*0.06&gt;E331,E331/($A332-$A331)/0.06,G331+H331+I331+K331)</f>
        <v>0</v>
      </c>
      <c r="M331" s="20">
        <f>IF(COUNT($A$126:$A331)&lt;MATCH($E$84,L$126:L$585,0),"",ROUND(L331,2))</f>
        <v>0</v>
      </c>
      <c r="N331" s="20">
        <f>IF($A331=0,0,$D331+N330-IF($A330=0,0,R330*($A331-$A330)*0.06))</f>
        <v>1.4548971787982778</v>
      </c>
      <c r="O331" s="11" cm="1">
        <f t="array" ref="O331">INDEX($A$71:$A$75,MATCH(N331,$B$71:$B$75,1))+(N331-INDEX($B$71:$B$75,MATCH(N331,$B$71:$B$75,1)))*(INDEX($A$71:$A$75,MATCH(N331,$B$71:$B$75,1)+1)-INDEX($A$71:$A$75,MATCH(N331,$B$71:$B$75,1)))/(INDEX($B$71:$B$75,MATCH(N331,$B$71:$B$75,1)+1)-INDEX($B$71:$B$75,MATCH(N331,$B$71:$B$75,1)))</f>
        <v>1.4548971787982779E-2</v>
      </c>
      <c r="P331" s="20" cm="1">
        <f t="array" ref="P331">INDEX(Curva_vortex[Caudal (L/s)],MATCH(O331,Curva_vortex[Altura lamina de agua H (m)],1))+(O331-INDEX(Curva_vortex[Altura lamina de agua H (m)],MATCH(O331,Curva_vortex[Altura lamina de agua H (m)],1)))*(INDEX(Curva_vortex[Caudal (L/s)],MATCH(O331,Curva_vortex[Altura lamina de agua H (m)],1)+IF(O331&gt;MAX(Curva_vortex[Altura lamina de agua H (m)]),0,1))-INDEX(Curva_vortex[Caudal (L/s)],MATCH(O331,Curva_vortex[Altura lamina de agua H (m)],1)+IF(O331&gt;MAX(Curva_vortex[Altura lamina de agua H (m)]),-1,0)))/(INDEX(Curva_vortex[Altura lamina de agua H (m)],MATCH(O331,Curva_vortex[Altura lamina de agua H (m)],1)+IF(O331&gt;MAX(Curva_vortex[Altura lamina de agua H (m)]),0,1))-INDEX(Curva_vortex[Altura lamina de agua H (m)],MATCH(O331,Curva_vortex[Altura lamina de agua H (m)],1)+IF(O331&gt;MAX(Curva_vortex[Altura lamina de agua H (m)]),-1,0)))</f>
        <v>0.14548971787982778</v>
      </c>
      <c r="Q331" s="20">
        <f t="shared" si="829"/>
        <v>0</v>
      </c>
      <c r="R331" s="20" cm="1">
        <f t="array" ref="R331">INDEX(Curva_vortex[Caudal (L/s)],MATCH(O331,Curva_vortex[Altura lamina de agua H (m)],1))+(O331-INDEX(Curva_vortex[Altura lamina de agua H (m)],MATCH(O331,Curva_vortex[Altura lamina de agua H (m)],1)))*(INDEX(Curva_vortex[Caudal (L/s)],MATCH(O331,Curva_vortex[Altura lamina de agua H (m)],1)+IF(O331&gt;MAX(Curva_vortex[Altura lamina de agua H (m)]),0,1))-INDEX(Curva_vortex[Caudal (L/s)],MATCH(O331,Curva_vortex[Altura lamina de agua H (m)],1)+IF(O331&gt;MAX(Curva_vortex[Altura lamina de agua H (m)]),-1,0)))/(INDEX(Curva_vortex[Altura lamina de agua H (m)],MATCH(O331,Curva_vortex[Altura lamina de agua H (m)],1)+IF(O331&gt;MAX(Curva_vortex[Altura lamina de agua H (m)]),0,1))-INDEX(Curva_vortex[Altura lamina de agua H (m)],MATCH(O331,Curva_vortex[Altura lamina de agua H (m)],1)+IF(O331&gt;MAX(Curva_vortex[Altura lamina de agua H (m)]),-1,0)))+Q331</f>
        <v>0.14548971787982778</v>
      </c>
      <c r="S331" s="20">
        <f>IF(COUNT($A$126:$A331)&lt;MATCH($E$117,R$126:R$585,0),"",ROUND(R331,2))</f>
        <v>0.15</v>
      </c>
    </row>
    <row r="332" spans="1:19" x14ac:dyDescent="0.3">
      <c r="A332" s="67">
        <f>A331+Escenario1!$D$15</f>
        <v>1030</v>
      </c>
      <c r="B332" s="20">
        <f>IF(HX209&lt;0,0,Escenario1!HX209)</f>
        <v>0</v>
      </c>
      <c r="C332" s="20">
        <f t="shared" si="830"/>
        <v>0</v>
      </c>
      <c r="D332" s="20">
        <f t="shared" si="824"/>
        <v>0</v>
      </c>
      <c r="E332" s="20">
        <f>ROUND(IF($A332=0,0,$D332+E331-IF($A331=0,0,L331*($A332-$A331)*0.06)),4)</f>
        <v>0</v>
      </c>
      <c r="F332" s="11" cm="1">
        <f t="array" ref="F332">INDEX($A$71:$A$75,MATCH(E332,$B$71:$B$75,1))+(E332-INDEX($B$71:$B$75,MATCH(E332,$B$71:$B$75,1)))*(INDEX($A$71:$A$75,MATCH(E332,$B$71:$B$75,1)+IF(E332&gt;MAX($B$71:$B$75),0,1))-INDEX($A$71:$A$75,MATCH(E332,$B$71:$B$75,1)+IF(E332&gt;MAX($B$71:$B$75),1,0)))/(INDEX($B$71:$B$75,MATCH(E332,$B$71:$B$75,1)+IF(E332&gt;MAX($B$71:$B$75),0,1))-INDEX($B$71:$B$75,MATCH(E332,$B$71:$B$75,1)+IF(E332&gt;MAX($B$71:$B$75),-1,0)))</f>
        <v>0</v>
      </c>
      <c r="G332" s="59">
        <f t="shared" si="825"/>
        <v>0</v>
      </c>
      <c r="H332" s="59">
        <f t="shared" si="826"/>
        <v>0</v>
      </c>
      <c r="I332" s="59">
        <f t="shared" si="827"/>
        <v>0</v>
      </c>
      <c r="J332" s="20">
        <f t="shared" si="828"/>
        <v>0</v>
      </c>
      <c r="K332" s="20">
        <f>IF(OR($H$79&lt;=0,F332-$H$79&lt;=0),0,2/3*(0.602+0.0832*(F332-$H$79)/$H$79)*$I$79*SQRT(2*9.81)*(F332-$H$79+0.0012)^(3/2))*1000</f>
        <v>0</v>
      </c>
      <c r="L332" s="20">
        <f>IF((G332+H332+I332+K332)*($A333-$A332)*0.06&gt;E332,E332/($A333-$A332)/0.06,G332+H332+I332+K332)</f>
        <v>0</v>
      </c>
      <c r="M332" s="20">
        <f>IF(COUNT($A$126:$A332)&lt;MATCH($E$84,L$126:L$585,0),"",ROUND(L332,2))</f>
        <v>0</v>
      </c>
      <c r="N332" s="20">
        <f>IF($A332=0,0,$D332+N331-IF($A331=0,0,R331*($A332-$A331)*0.06))</f>
        <v>1.4112502634343296</v>
      </c>
      <c r="O332" s="11" cm="1">
        <f t="array" ref="O332">INDEX($A$71:$A$75,MATCH(N332,$B$71:$B$75,1))+(N332-INDEX($B$71:$B$75,MATCH(N332,$B$71:$B$75,1)))*(INDEX($A$71:$A$75,MATCH(N332,$B$71:$B$75,1)+1)-INDEX($A$71:$A$75,MATCH(N332,$B$71:$B$75,1)))/(INDEX($B$71:$B$75,MATCH(N332,$B$71:$B$75,1)+1)-INDEX($B$71:$B$75,MATCH(N332,$B$71:$B$75,1)))</f>
        <v>1.4112502634343296E-2</v>
      </c>
      <c r="P332" s="20" cm="1">
        <f t="array" ref="P332">INDEX(Curva_vortex[Caudal (L/s)],MATCH(O332,Curva_vortex[Altura lamina de agua H (m)],1))+(O332-INDEX(Curva_vortex[Altura lamina de agua H (m)],MATCH(O332,Curva_vortex[Altura lamina de agua H (m)],1)))*(INDEX(Curva_vortex[Caudal (L/s)],MATCH(O332,Curva_vortex[Altura lamina de agua H (m)],1)+IF(O332&gt;MAX(Curva_vortex[Altura lamina de agua H (m)]),0,1))-INDEX(Curva_vortex[Caudal (L/s)],MATCH(O332,Curva_vortex[Altura lamina de agua H (m)],1)+IF(O332&gt;MAX(Curva_vortex[Altura lamina de agua H (m)]),-1,0)))/(INDEX(Curva_vortex[Altura lamina de agua H (m)],MATCH(O332,Curva_vortex[Altura lamina de agua H (m)],1)+IF(O332&gt;MAX(Curva_vortex[Altura lamina de agua H (m)]),0,1))-INDEX(Curva_vortex[Altura lamina de agua H (m)],MATCH(O332,Curva_vortex[Altura lamina de agua H (m)],1)+IF(O332&gt;MAX(Curva_vortex[Altura lamina de agua H (m)]),-1,0)))</f>
        <v>0.14112502634343294</v>
      </c>
      <c r="Q332" s="20">
        <f t="shared" si="829"/>
        <v>0</v>
      </c>
      <c r="R332" s="20" cm="1">
        <f t="array" ref="R332">INDEX(Curva_vortex[Caudal (L/s)],MATCH(O332,Curva_vortex[Altura lamina de agua H (m)],1))+(O332-INDEX(Curva_vortex[Altura lamina de agua H (m)],MATCH(O332,Curva_vortex[Altura lamina de agua H (m)],1)))*(INDEX(Curva_vortex[Caudal (L/s)],MATCH(O332,Curva_vortex[Altura lamina de agua H (m)],1)+IF(O332&gt;MAX(Curva_vortex[Altura lamina de agua H (m)]),0,1))-INDEX(Curva_vortex[Caudal (L/s)],MATCH(O332,Curva_vortex[Altura lamina de agua H (m)],1)+IF(O332&gt;MAX(Curva_vortex[Altura lamina de agua H (m)]),-1,0)))/(INDEX(Curva_vortex[Altura lamina de agua H (m)],MATCH(O332,Curva_vortex[Altura lamina de agua H (m)],1)+IF(O332&gt;MAX(Curva_vortex[Altura lamina de agua H (m)]),0,1))-INDEX(Curva_vortex[Altura lamina de agua H (m)],MATCH(O332,Curva_vortex[Altura lamina de agua H (m)],1)+IF(O332&gt;MAX(Curva_vortex[Altura lamina de agua H (m)]),-1,0)))+Q332</f>
        <v>0.14112502634343294</v>
      </c>
      <c r="S332" s="20">
        <f>IF(COUNT($A$126:$A332)&lt;MATCH($E$117,R$126:R$585,0),"",ROUND(R332,2))</f>
        <v>0.14000000000000001</v>
      </c>
    </row>
    <row r="333" spans="1:19" x14ac:dyDescent="0.3">
      <c r="A333" s="67">
        <f>A332+Escenario1!$D$15</f>
        <v>1035</v>
      </c>
      <c r="B333" s="20">
        <f>IF(HX210&lt;0,0,Escenario1!HX210)</f>
        <v>0</v>
      </c>
      <c r="C333" s="20">
        <f t="shared" si="830"/>
        <v>0</v>
      </c>
      <c r="D333" s="20">
        <f t="shared" si="824"/>
        <v>0</v>
      </c>
      <c r="E333" s="20">
        <f>ROUND(IF($A333=0,0,$D333+E332-IF($A332=0,0,L332*($A333-$A332)*0.06)),4)</f>
        <v>0</v>
      </c>
      <c r="F333" s="11" cm="1">
        <f t="array" ref="F333">INDEX($A$71:$A$75,MATCH(E333,$B$71:$B$75,1))+(E333-INDEX($B$71:$B$75,MATCH(E333,$B$71:$B$75,1)))*(INDEX($A$71:$A$75,MATCH(E333,$B$71:$B$75,1)+IF(E333&gt;MAX($B$71:$B$75),0,1))-INDEX($A$71:$A$75,MATCH(E333,$B$71:$B$75,1)+IF(E333&gt;MAX($B$71:$B$75),1,0)))/(INDEX($B$71:$B$75,MATCH(E333,$B$71:$B$75,1)+IF(E333&gt;MAX($B$71:$B$75),0,1))-INDEX($B$71:$B$75,MATCH(E333,$B$71:$B$75,1)+IF(E333&gt;MAX($B$71:$B$75),-1,0)))</f>
        <v>0</v>
      </c>
      <c r="G333" s="59">
        <f t="shared" si="825"/>
        <v>0</v>
      </c>
      <c r="H333" s="59">
        <f t="shared" si="826"/>
        <v>0</v>
      </c>
      <c r="I333" s="59">
        <f t="shared" si="827"/>
        <v>0</v>
      </c>
      <c r="J333" s="20">
        <f t="shared" si="828"/>
        <v>0</v>
      </c>
      <c r="K333" s="20">
        <f>IF(OR($H$79&lt;=0,F333-$H$79&lt;=0),0,2/3*(0.602+0.0832*(F333-$H$79)/$H$79)*$I$79*SQRT(2*9.81)*(F333-$H$79+0.0012)^(3/2))*1000</f>
        <v>0</v>
      </c>
      <c r="L333" s="20">
        <f>IF((G333+H333+I333+K333)*($A334-$A333)*0.06&gt;E333,E333/($A334-$A333)/0.06,G333+H333+I333+K333)</f>
        <v>0</v>
      </c>
      <c r="M333" s="20">
        <f>IF(COUNT($A$126:$A333)&lt;MATCH($E$84,L$126:L$585,0),"",ROUND(L333,2))</f>
        <v>0</v>
      </c>
      <c r="N333" s="20">
        <f>IF($A333=0,0,$D333+N332-IF($A332=0,0,R332*($A333-$A332)*0.06))</f>
        <v>1.3689127555312997</v>
      </c>
      <c r="O333" s="11" cm="1">
        <f t="array" ref="O333">INDEX($A$71:$A$75,MATCH(N333,$B$71:$B$75,1))+(N333-INDEX($B$71:$B$75,MATCH(N333,$B$71:$B$75,1)))*(INDEX($A$71:$A$75,MATCH(N333,$B$71:$B$75,1)+1)-INDEX($A$71:$A$75,MATCH(N333,$B$71:$B$75,1)))/(INDEX($B$71:$B$75,MATCH(N333,$B$71:$B$75,1)+1)-INDEX($B$71:$B$75,MATCH(N333,$B$71:$B$75,1)))</f>
        <v>1.3689127555312996E-2</v>
      </c>
      <c r="P333" s="20" cm="1">
        <f t="array" ref="P333">INDEX(Curva_vortex[Caudal (L/s)],MATCH(O333,Curva_vortex[Altura lamina de agua H (m)],1))+(O333-INDEX(Curva_vortex[Altura lamina de agua H (m)],MATCH(O333,Curva_vortex[Altura lamina de agua H (m)],1)))*(INDEX(Curva_vortex[Caudal (L/s)],MATCH(O333,Curva_vortex[Altura lamina de agua H (m)],1)+IF(O333&gt;MAX(Curva_vortex[Altura lamina de agua H (m)]),0,1))-INDEX(Curva_vortex[Caudal (L/s)],MATCH(O333,Curva_vortex[Altura lamina de agua H (m)],1)+IF(O333&gt;MAX(Curva_vortex[Altura lamina de agua H (m)]),-1,0)))/(INDEX(Curva_vortex[Altura lamina de agua H (m)],MATCH(O333,Curva_vortex[Altura lamina de agua H (m)],1)+IF(O333&gt;MAX(Curva_vortex[Altura lamina de agua H (m)]),0,1))-INDEX(Curva_vortex[Altura lamina de agua H (m)],MATCH(O333,Curva_vortex[Altura lamina de agua H (m)],1)+IF(O333&gt;MAX(Curva_vortex[Altura lamina de agua H (m)]),-1,0)))</f>
        <v>0.13689127555312994</v>
      </c>
      <c r="Q333" s="20">
        <f t="shared" si="829"/>
        <v>0</v>
      </c>
      <c r="R333" s="20" cm="1">
        <f t="array" ref="R333">INDEX(Curva_vortex[Caudal (L/s)],MATCH(O333,Curva_vortex[Altura lamina de agua H (m)],1))+(O333-INDEX(Curva_vortex[Altura lamina de agua H (m)],MATCH(O333,Curva_vortex[Altura lamina de agua H (m)],1)))*(INDEX(Curva_vortex[Caudal (L/s)],MATCH(O333,Curva_vortex[Altura lamina de agua H (m)],1)+IF(O333&gt;MAX(Curva_vortex[Altura lamina de agua H (m)]),0,1))-INDEX(Curva_vortex[Caudal (L/s)],MATCH(O333,Curva_vortex[Altura lamina de agua H (m)],1)+IF(O333&gt;MAX(Curva_vortex[Altura lamina de agua H (m)]),-1,0)))/(INDEX(Curva_vortex[Altura lamina de agua H (m)],MATCH(O333,Curva_vortex[Altura lamina de agua H (m)],1)+IF(O333&gt;MAX(Curva_vortex[Altura lamina de agua H (m)]),0,1))-INDEX(Curva_vortex[Altura lamina de agua H (m)],MATCH(O333,Curva_vortex[Altura lamina de agua H (m)],1)+IF(O333&gt;MAX(Curva_vortex[Altura lamina de agua H (m)]),-1,0)))+Q333</f>
        <v>0.13689127555312994</v>
      </c>
      <c r="S333" s="20">
        <f>IF(COUNT($A$126:$A333)&lt;MATCH($E$117,R$126:R$585,0),"",ROUND(R333,2))</f>
        <v>0.14000000000000001</v>
      </c>
    </row>
    <row r="334" spans="1:19" x14ac:dyDescent="0.3">
      <c r="A334" s="67">
        <f>A333+Escenario1!$D$15</f>
        <v>1040</v>
      </c>
      <c r="B334" s="20">
        <f>IF(HX211&lt;0,0,Escenario1!HX211)</f>
        <v>0</v>
      </c>
      <c r="C334" s="20">
        <f t="shared" si="830"/>
        <v>0</v>
      </c>
      <c r="D334" s="20">
        <f t="shared" si="824"/>
        <v>0</v>
      </c>
      <c r="E334" s="20">
        <f>ROUND(IF($A334=0,0,$D334+E333-IF($A333=0,0,L333*($A334-$A333)*0.06)),4)</f>
        <v>0</v>
      </c>
      <c r="F334" s="11" cm="1">
        <f t="array" ref="F334">INDEX($A$71:$A$75,MATCH(E334,$B$71:$B$75,1))+(E334-INDEX($B$71:$B$75,MATCH(E334,$B$71:$B$75,1)))*(INDEX($A$71:$A$75,MATCH(E334,$B$71:$B$75,1)+IF(E334&gt;MAX($B$71:$B$75),0,1))-INDEX($A$71:$A$75,MATCH(E334,$B$71:$B$75,1)+IF(E334&gt;MAX($B$71:$B$75),1,0)))/(INDEX($B$71:$B$75,MATCH(E334,$B$71:$B$75,1)+IF(E334&gt;MAX($B$71:$B$75),0,1))-INDEX($B$71:$B$75,MATCH(E334,$B$71:$B$75,1)+IF(E334&gt;MAX($B$71:$B$75),-1,0)))</f>
        <v>0</v>
      </c>
      <c r="G334" s="59">
        <f t="shared" si="825"/>
        <v>0</v>
      </c>
      <c r="H334" s="59">
        <f t="shared" si="826"/>
        <v>0</v>
      </c>
      <c r="I334" s="59">
        <f t="shared" si="827"/>
        <v>0</v>
      </c>
      <c r="J334" s="20">
        <f t="shared" si="828"/>
        <v>0</v>
      </c>
      <c r="K334" s="20">
        <f>IF(OR($H$79&lt;=0,F334-$H$79&lt;=0),0,2/3*(0.602+0.0832*(F334-$H$79)/$H$79)*$I$79*SQRT(2*9.81)*(F334-$H$79+0.0012)^(3/2))*1000</f>
        <v>0</v>
      </c>
      <c r="L334" s="20">
        <f>IF((G334+H334+I334+K334)*($A335-$A334)*0.06&gt;E334,E334/($A335-$A334)/0.06,G334+H334+I334+K334)</f>
        <v>0</v>
      </c>
      <c r="M334" s="20">
        <f>IF(COUNT($A$126:$A334)&lt;MATCH($E$84,L$126:L$585,0),"",ROUND(L334,2))</f>
        <v>0</v>
      </c>
      <c r="N334" s="20">
        <f>IF($A334=0,0,$D334+N333-IF($A333=0,0,R333*($A334-$A333)*0.06))</f>
        <v>1.3278453728653608</v>
      </c>
      <c r="O334" s="11" cm="1">
        <f t="array" ref="O334">INDEX($A$71:$A$75,MATCH(N334,$B$71:$B$75,1))+(N334-INDEX($B$71:$B$75,MATCH(N334,$B$71:$B$75,1)))*(INDEX($A$71:$A$75,MATCH(N334,$B$71:$B$75,1)+1)-INDEX($A$71:$A$75,MATCH(N334,$B$71:$B$75,1)))/(INDEX($B$71:$B$75,MATCH(N334,$B$71:$B$75,1)+1)-INDEX($B$71:$B$75,MATCH(N334,$B$71:$B$75,1)))</f>
        <v>1.3278453728653607E-2</v>
      </c>
      <c r="P334" s="20" cm="1">
        <f t="array" ref="P334">INDEX(Curva_vortex[Caudal (L/s)],MATCH(O334,Curva_vortex[Altura lamina de agua H (m)],1))+(O334-INDEX(Curva_vortex[Altura lamina de agua H (m)],MATCH(O334,Curva_vortex[Altura lamina de agua H (m)],1)))*(INDEX(Curva_vortex[Caudal (L/s)],MATCH(O334,Curva_vortex[Altura lamina de agua H (m)],1)+IF(O334&gt;MAX(Curva_vortex[Altura lamina de agua H (m)]),0,1))-INDEX(Curva_vortex[Caudal (L/s)],MATCH(O334,Curva_vortex[Altura lamina de agua H (m)],1)+IF(O334&gt;MAX(Curva_vortex[Altura lamina de agua H (m)]),-1,0)))/(INDEX(Curva_vortex[Altura lamina de agua H (m)],MATCH(O334,Curva_vortex[Altura lamina de agua H (m)],1)+IF(O334&gt;MAX(Curva_vortex[Altura lamina de agua H (m)]),0,1))-INDEX(Curva_vortex[Altura lamina de agua H (m)],MATCH(O334,Curva_vortex[Altura lamina de agua H (m)],1)+IF(O334&gt;MAX(Curva_vortex[Altura lamina de agua H (m)]),-1,0)))</f>
        <v>0.13278453728653605</v>
      </c>
      <c r="Q334" s="20">
        <f t="shared" si="829"/>
        <v>0</v>
      </c>
      <c r="R334" s="20" cm="1">
        <f t="array" ref="R334">INDEX(Curva_vortex[Caudal (L/s)],MATCH(O334,Curva_vortex[Altura lamina de agua H (m)],1))+(O334-INDEX(Curva_vortex[Altura lamina de agua H (m)],MATCH(O334,Curva_vortex[Altura lamina de agua H (m)],1)))*(INDEX(Curva_vortex[Caudal (L/s)],MATCH(O334,Curva_vortex[Altura lamina de agua H (m)],1)+IF(O334&gt;MAX(Curva_vortex[Altura lamina de agua H (m)]),0,1))-INDEX(Curva_vortex[Caudal (L/s)],MATCH(O334,Curva_vortex[Altura lamina de agua H (m)],1)+IF(O334&gt;MAX(Curva_vortex[Altura lamina de agua H (m)]),-1,0)))/(INDEX(Curva_vortex[Altura lamina de agua H (m)],MATCH(O334,Curva_vortex[Altura lamina de agua H (m)],1)+IF(O334&gt;MAX(Curva_vortex[Altura lamina de agua H (m)]),0,1))-INDEX(Curva_vortex[Altura lamina de agua H (m)],MATCH(O334,Curva_vortex[Altura lamina de agua H (m)],1)+IF(O334&gt;MAX(Curva_vortex[Altura lamina de agua H (m)]),-1,0)))+Q334</f>
        <v>0.13278453728653605</v>
      </c>
      <c r="S334" s="20">
        <f>IF(COUNT($A$126:$A334)&lt;MATCH($E$117,R$126:R$585,0),"",ROUND(R334,2))</f>
        <v>0.13</v>
      </c>
    </row>
    <row r="335" spans="1:19" x14ac:dyDescent="0.3">
      <c r="A335" s="67">
        <f>A334+Escenario1!$D$15</f>
        <v>1045</v>
      </c>
      <c r="B335" s="20">
        <f>IF(HX212&lt;0,0,Escenario1!HX212)</f>
        <v>0</v>
      </c>
      <c r="C335" s="20">
        <f t="shared" si="830"/>
        <v>0</v>
      </c>
      <c r="D335" s="20">
        <f t="shared" si="824"/>
        <v>0</v>
      </c>
      <c r="E335" s="20">
        <f>ROUND(IF($A335=0,0,$D335+E334-IF($A334=0,0,L334*($A335-$A334)*0.06)),4)</f>
        <v>0</v>
      </c>
      <c r="F335" s="11" cm="1">
        <f t="array" ref="F335">INDEX($A$71:$A$75,MATCH(E335,$B$71:$B$75,1))+(E335-INDEX($B$71:$B$75,MATCH(E335,$B$71:$B$75,1)))*(INDEX($A$71:$A$75,MATCH(E335,$B$71:$B$75,1)+IF(E335&gt;MAX($B$71:$B$75),0,1))-INDEX($A$71:$A$75,MATCH(E335,$B$71:$B$75,1)+IF(E335&gt;MAX($B$71:$B$75),1,0)))/(INDEX($B$71:$B$75,MATCH(E335,$B$71:$B$75,1)+IF(E335&gt;MAX($B$71:$B$75),0,1))-INDEX($B$71:$B$75,MATCH(E335,$B$71:$B$75,1)+IF(E335&gt;MAX($B$71:$B$75),-1,0)))</f>
        <v>0</v>
      </c>
      <c r="G335" s="59">
        <f t="shared" si="825"/>
        <v>0</v>
      </c>
      <c r="H335" s="59">
        <f t="shared" si="826"/>
        <v>0</v>
      </c>
      <c r="I335" s="59">
        <f t="shared" si="827"/>
        <v>0</v>
      </c>
      <c r="J335" s="20">
        <f t="shared" si="828"/>
        <v>0</v>
      </c>
      <c r="K335" s="20">
        <f>IF(OR($H$79&lt;=0,F335-$H$79&lt;=0),0,2/3*(0.602+0.0832*(F335-$H$79)/$H$79)*$I$79*SQRT(2*9.81)*(F335-$H$79+0.0012)^(3/2))*1000</f>
        <v>0</v>
      </c>
      <c r="L335" s="20">
        <f>IF((G335+H335+I335+K335)*($A336-$A335)*0.06&gt;E335,E335/($A336-$A335)/0.06,G335+H335+I335+K335)</f>
        <v>0</v>
      </c>
      <c r="M335" s="20">
        <f>IF(COUNT($A$126:$A335)&lt;MATCH($E$84,L$126:L$585,0),"",ROUND(L335,2))</f>
        <v>0</v>
      </c>
      <c r="N335" s="20">
        <f>IF($A335=0,0,$D335+N334-IF($A334=0,0,R334*($A335-$A334)*0.06))</f>
        <v>1.2880100116794</v>
      </c>
      <c r="O335" s="11" cm="1">
        <f t="array" ref="O335">INDEX($A$71:$A$75,MATCH(N335,$B$71:$B$75,1))+(N335-INDEX($B$71:$B$75,MATCH(N335,$B$71:$B$75,1)))*(INDEX($A$71:$A$75,MATCH(N335,$B$71:$B$75,1)+1)-INDEX($A$71:$A$75,MATCH(N335,$B$71:$B$75,1)))/(INDEX($B$71:$B$75,MATCH(N335,$B$71:$B$75,1)+1)-INDEX($B$71:$B$75,MATCH(N335,$B$71:$B$75,1)))</f>
        <v>1.2880100116794E-2</v>
      </c>
      <c r="P335" s="20" cm="1">
        <f t="array" ref="P335">INDEX(Curva_vortex[Caudal (L/s)],MATCH(O335,Curva_vortex[Altura lamina de agua H (m)],1))+(O335-INDEX(Curva_vortex[Altura lamina de agua H (m)],MATCH(O335,Curva_vortex[Altura lamina de agua H (m)],1)))*(INDEX(Curva_vortex[Caudal (L/s)],MATCH(O335,Curva_vortex[Altura lamina de agua H (m)],1)+IF(O335&gt;MAX(Curva_vortex[Altura lamina de agua H (m)]),0,1))-INDEX(Curva_vortex[Caudal (L/s)],MATCH(O335,Curva_vortex[Altura lamina de agua H (m)],1)+IF(O335&gt;MAX(Curva_vortex[Altura lamina de agua H (m)]),-1,0)))/(INDEX(Curva_vortex[Altura lamina de agua H (m)],MATCH(O335,Curva_vortex[Altura lamina de agua H (m)],1)+IF(O335&gt;MAX(Curva_vortex[Altura lamina de agua H (m)]),0,1))-INDEX(Curva_vortex[Altura lamina de agua H (m)],MATCH(O335,Curva_vortex[Altura lamina de agua H (m)],1)+IF(O335&gt;MAX(Curva_vortex[Altura lamina de agua H (m)]),-1,0)))</f>
        <v>0.12880100116793999</v>
      </c>
      <c r="Q335" s="20">
        <f t="shared" si="829"/>
        <v>0</v>
      </c>
      <c r="R335" s="20" cm="1">
        <f t="array" ref="R335">INDEX(Curva_vortex[Caudal (L/s)],MATCH(O335,Curva_vortex[Altura lamina de agua H (m)],1))+(O335-INDEX(Curva_vortex[Altura lamina de agua H (m)],MATCH(O335,Curva_vortex[Altura lamina de agua H (m)],1)))*(INDEX(Curva_vortex[Caudal (L/s)],MATCH(O335,Curva_vortex[Altura lamina de agua H (m)],1)+IF(O335&gt;MAX(Curva_vortex[Altura lamina de agua H (m)]),0,1))-INDEX(Curva_vortex[Caudal (L/s)],MATCH(O335,Curva_vortex[Altura lamina de agua H (m)],1)+IF(O335&gt;MAX(Curva_vortex[Altura lamina de agua H (m)]),-1,0)))/(INDEX(Curva_vortex[Altura lamina de agua H (m)],MATCH(O335,Curva_vortex[Altura lamina de agua H (m)],1)+IF(O335&gt;MAX(Curva_vortex[Altura lamina de agua H (m)]),0,1))-INDEX(Curva_vortex[Altura lamina de agua H (m)],MATCH(O335,Curva_vortex[Altura lamina de agua H (m)],1)+IF(O335&gt;MAX(Curva_vortex[Altura lamina de agua H (m)]),-1,0)))+Q335</f>
        <v>0.12880100116793999</v>
      </c>
      <c r="S335" s="20">
        <f>IF(COUNT($A$126:$A335)&lt;MATCH($E$117,R$126:R$585,0),"",ROUND(R335,2))</f>
        <v>0.13</v>
      </c>
    </row>
    <row r="336" spans="1:19" x14ac:dyDescent="0.3">
      <c r="A336" s="67">
        <f>A335+Escenario1!$D$15</f>
        <v>1050</v>
      </c>
      <c r="B336" s="20">
        <f>IF(HX213&lt;0,0,Escenario1!HX213)</f>
        <v>0</v>
      </c>
      <c r="C336" s="20">
        <f t="shared" si="830"/>
        <v>0</v>
      </c>
      <c r="D336" s="20">
        <f t="shared" si="824"/>
        <v>0</v>
      </c>
      <c r="E336" s="20">
        <f>ROUND(IF($A336=0,0,$D336+E335-IF($A335=0,0,L335*($A336-$A335)*0.06)),4)</f>
        <v>0</v>
      </c>
      <c r="F336" s="11" cm="1">
        <f t="array" ref="F336">INDEX($A$71:$A$75,MATCH(E336,$B$71:$B$75,1))+(E336-INDEX($B$71:$B$75,MATCH(E336,$B$71:$B$75,1)))*(INDEX($A$71:$A$75,MATCH(E336,$B$71:$B$75,1)+IF(E336&gt;MAX($B$71:$B$75),0,1))-INDEX($A$71:$A$75,MATCH(E336,$B$71:$B$75,1)+IF(E336&gt;MAX($B$71:$B$75),1,0)))/(INDEX($B$71:$B$75,MATCH(E336,$B$71:$B$75,1)+IF(E336&gt;MAX($B$71:$B$75),0,1))-INDEX($B$71:$B$75,MATCH(E336,$B$71:$B$75,1)+IF(E336&gt;MAX($B$71:$B$75),-1,0)))</f>
        <v>0</v>
      </c>
      <c r="G336" s="59">
        <f t="shared" si="825"/>
        <v>0</v>
      </c>
      <c r="H336" s="59">
        <f t="shared" si="826"/>
        <v>0</v>
      </c>
      <c r="I336" s="59">
        <f t="shared" si="827"/>
        <v>0</v>
      </c>
      <c r="J336" s="20">
        <f t="shared" si="828"/>
        <v>0</v>
      </c>
      <c r="K336" s="20">
        <f>IF(OR($H$79&lt;=0,F336-$H$79&lt;=0),0,2/3*(0.602+0.0832*(F336-$H$79)/$H$79)*$I$79*SQRT(2*9.81)*(F336-$H$79+0.0012)^(3/2))*1000</f>
        <v>0</v>
      </c>
      <c r="L336" s="20">
        <f>IF((G336+H336+I336+K336)*($A337-$A336)*0.06&gt;E336,E336/($A337-$A336)/0.06,G336+H336+I336+K336)</f>
        <v>0</v>
      </c>
      <c r="M336" s="20">
        <f>IF(COUNT($A$126:$A336)&lt;MATCH($E$84,L$126:L$585,0),"",ROUND(L336,2))</f>
        <v>0</v>
      </c>
      <c r="N336" s="20">
        <f>IF($A336=0,0,$D336+N335-IF($A335=0,0,R335*($A336-$A335)*0.06))</f>
        <v>1.2493697113290181</v>
      </c>
      <c r="O336" s="11" cm="1">
        <f t="array" ref="O336">INDEX($A$71:$A$75,MATCH(N336,$B$71:$B$75,1))+(N336-INDEX($B$71:$B$75,MATCH(N336,$B$71:$B$75,1)))*(INDEX($A$71:$A$75,MATCH(N336,$B$71:$B$75,1)+1)-INDEX($A$71:$A$75,MATCH(N336,$B$71:$B$75,1)))/(INDEX($B$71:$B$75,MATCH(N336,$B$71:$B$75,1)+1)-INDEX($B$71:$B$75,MATCH(N336,$B$71:$B$75,1)))</f>
        <v>1.2493697113290183E-2</v>
      </c>
      <c r="P336" s="20" cm="1">
        <f t="array" ref="P336">INDEX(Curva_vortex[Caudal (L/s)],MATCH(O336,Curva_vortex[Altura lamina de agua H (m)],1))+(O336-INDEX(Curva_vortex[Altura lamina de agua H (m)],MATCH(O336,Curva_vortex[Altura lamina de agua H (m)],1)))*(INDEX(Curva_vortex[Caudal (L/s)],MATCH(O336,Curva_vortex[Altura lamina de agua H (m)],1)+IF(O336&gt;MAX(Curva_vortex[Altura lamina de agua H (m)]),0,1))-INDEX(Curva_vortex[Caudal (L/s)],MATCH(O336,Curva_vortex[Altura lamina de agua H (m)],1)+IF(O336&gt;MAX(Curva_vortex[Altura lamina de agua H (m)]),-1,0)))/(INDEX(Curva_vortex[Altura lamina de agua H (m)],MATCH(O336,Curva_vortex[Altura lamina de agua H (m)],1)+IF(O336&gt;MAX(Curva_vortex[Altura lamina de agua H (m)]),0,1))-INDEX(Curva_vortex[Altura lamina de agua H (m)],MATCH(O336,Curva_vortex[Altura lamina de agua H (m)],1)+IF(O336&gt;MAX(Curva_vortex[Altura lamina de agua H (m)]),-1,0)))</f>
        <v>0.12493697113290182</v>
      </c>
      <c r="Q336" s="20">
        <f t="shared" si="829"/>
        <v>0</v>
      </c>
      <c r="R336" s="20" cm="1">
        <f t="array" ref="R336">INDEX(Curva_vortex[Caudal (L/s)],MATCH(O336,Curva_vortex[Altura lamina de agua H (m)],1))+(O336-INDEX(Curva_vortex[Altura lamina de agua H (m)],MATCH(O336,Curva_vortex[Altura lamina de agua H (m)],1)))*(INDEX(Curva_vortex[Caudal (L/s)],MATCH(O336,Curva_vortex[Altura lamina de agua H (m)],1)+IF(O336&gt;MAX(Curva_vortex[Altura lamina de agua H (m)]),0,1))-INDEX(Curva_vortex[Caudal (L/s)],MATCH(O336,Curva_vortex[Altura lamina de agua H (m)],1)+IF(O336&gt;MAX(Curva_vortex[Altura lamina de agua H (m)]),-1,0)))/(INDEX(Curva_vortex[Altura lamina de agua H (m)],MATCH(O336,Curva_vortex[Altura lamina de agua H (m)],1)+IF(O336&gt;MAX(Curva_vortex[Altura lamina de agua H (m)]),0,1))-INDEX(Curva_vortex[Altura lamina de agua H (m)],MATCH(O336,Curva_vortex[Altura lamina de agua H (m)],1)+IF(O336&gt;MAX(Curva_vortex[Altura lamina de agua H (m)]),-1,0)))+Q336</f>
        <v>0.12493697113290182</v>
      </c>
      <c r="S336" s="20">
        <f>IF(COUNT($A$126:$A336)&lt;MATCH($E$117,R$126:R$585,0),"",ROUND(R336,2))</f>
        <v>0.12</v>
      </c>
    </row>
    <row r="337" spans="1:19" x14ac:dyDescent="0.3">
      <c r="A337" s="67">
        <f>A336+Escenario1!$D$15</f>
        <v>1055</v>
      </c>
      <c r="B337" s="20">
        <f>IF(HX214&lt;0,0,Escenario1!HX214)</f>
        <v>0</v>
      </c>
      <c r="C337" s="20">
        <f t="shared" si="830"/>
        <v>0</v>
      </c>
      <c r="D337" s="20">
        <f t="shared" si="824"/>
        <v>0</v>
      </c>
      <c r="E337" s="20">
        <f>ROUND(IF($A337=0,0,$D337+E336-IF($A336=0,0,L336*($A337-$A336)*0.06)),4)</f>
        <v>0</v>
      </c>
      <c r="F337" s="11" cm="1">
        <f t="array" ref="F337">INDEX($A$71:$A$75,MATCH(E337,$B$71:$B$75,1))+(E337-INDEX($B$71:$B$75,MATCH(E337,$B$71:$B$75,1)))*(INDEX($A$71:$A$75,MATCH(E337,$B$71:$B$75,1)+IF(E337&gt;MAX($B$71:$B$75),0,1))-INDEX($A$71:$A$75,MATCH(E337,$B$71:$B$75,1)+IF(E337&gt;MAX($B$71:$B$75),1,0)))/(INDEX($B$71:$B$75,MATCH(E337,$B$71:$B$75,1)+IF(E337&gt;MAX($B$71:$B$75),0,1))-INDEX($B$71:$B$75,MATCH(E337,$B$71:$B$75,1)+IF(E337&gt;MAX($B$71:$B$75),-1,0)))</f>
        <v>0</v>
      </c>
      <c r="G337" s="59">
        <f t="shared" si="825"/>
        <v>0</v>
      </c>
      <c r="H337" s="59">
        <f t="shared" si="826"/>
        <v>0</v>
      </c>
      <c r="I337" s="59">
        <f t="shared" si="827"/>
        <v>0</v>
      </c>
      <c r="J337" s="20">
        <f t="shared" si="828"/>
        <v>0</v>
      </c>
      <c r="K337" s="20">
        <f>IF(OR($H$79&lt;=0,F337-$H$79&lt;=0),0,2/3*(0.602+0.0832*(F337-$H$79)/$H$79)*$I$79*SQRT(2*9.81)*(F337-$H$79+0.0012)^(3/2))*1000</f>
        <v>0</v>
      </c>
      <c r="L337" s="20">
        <f>IF((G337+H337+I337+K337)*($A338-$A337)*0.06&gt;E337,E337/($A338-$A337)/0.06,G337+H337+I337+K337)</f>
        <v>0</v>
      </c>
      <c r="M337" s="20">
        <f>IF(COUNT($A$126:$A337)&lt;MATCH($E$84,L$126:L$585,0),"",ROUND(L337,2))</f>
        <v>0</v>
      </c>
      <c r="N337" s="20">
        <f>IF($A337=0,0,$D337+N336-IF($A336=0,0,R336*($A337-$A336)*0.06))</f>
        <v>1.2118886199891474</v>
      </c>
      <c r="O337" s="11" cm="1">
        <f t="array" ref="O337">INDEX($A$71:$A$75,MATCH(N337,$B$71:$B$75,1))+(N337-INDEX($B$71:$B$75,MATCH(N337,$B$71:$B$75,1)))*(INDEX($A$71:$A$75,MATCH(N337,$B$71:$B$75,1)+1)-INDEX($A$71:$A$75,MATCH(N337,$B$71:$B$75,1)))/(INDEX($B$71:$B$75,MATCH(N337,$B$71:$B$75,1)+1)-INDEX($B$71:$B$75,MATCH(N337,$B$71:$B$75,1)))</f>
        <v>1.2118886199891474E-2</v>
      </c>
      <c r="P337" s="20" cm="1">
        <f t="array" ref="P337">INDEX(Curva_vortex[Caudal (L/s)],MATCH(O337,Curva_vortex[Altura lamina de agua H (m)],1))+(O337-INDEX(Curva_vortex[Altura lamina de agua H (m)],MATCH(O337,Curva_vortex[Altura lamina de agua H (m)],1)))*(INDEX(Curva_vortex[Caudal (L/s)],MATCH(O337,Curva_vortex[Altura lamina de agua H (m)],1)+IF(O337&gt;MAX(Curva_vortex[Altura lamina de agua H (m)]),0,1))-INDEX(Curva_vortex[Caudal (L/s)],MATCH(O337,Curva_vortex[Altura lamina de agua H (m)],1)+IF(O337&gt;MAX(Curva_vortex[Altura lamina de agua H (m)]),-1,0)))/(INDEX(Curva_vortex[Altura lamina de agua H (m)],MATCH(O337,Curva_vortex[Altura lamina de agua H (m)],1)+IF(O337&gt;MAX(Curva_vortex[Altura lamina de agua H (m)]),0,1))-INDEX(Curva_vortex[Altura lamina de agua H (m)],MATCH(O337,Curva_vortex[Altura lamina de agua H (m)],1)+IF(O337&gt;MAX(Curva_vortex[Altura lamina de agua H (m)]),-1,0)))</f>
        <v>0.12118886199891474</v>
      </c>
      <c r="Q337" s="20">
        <f t="shared" si="829"/>
        <v>0</v>
      </c>
      <c r="R337" s="20" cm="1">
        <f t="array" ref="R337">INDEX(Curva_vortex[Caudal (L/s)],MATCH(O337,Curva_vortex[Altura lamina de agua H (m)],1))+(O337-INDEX(Curva_vortex[Altura lamina de agua H (m)],MATCH(O337,Curva_vortex[Altura lamina de agua H (m)],1)))*(INDEX(Curva_vortex[Caudal (L/s)],MATCH(O337,Curva_vortex[Altura lamina de agua H (m)],1)+IF(O337&gt;MAX(Curva_vortex[Altura lamina de agua H (m)]),0,1))-INDEX(Curva_vortex[Caudal (L/s)],MATCH(O337,Curva_vortex[Altura lamina de agua H (m)],1)+IF(O337&gt;MAX(Curva_vortex[Altura lamina de agua H (m)]),-1,0)))/(INDEX(Curva_vortex[Altura lamina de agua H (m)],MATCH(O337,Curva_vortex[Altura lamina de agua H (m)],1)+IF(O337&gt;MAX(Curva_vortex[Altura lamina de agua H (m)]),0,1))-INDEX(Curva_vortex[Altura lamina de agua H (m)],MATCH(O337,Curva_vortex[Altura lamina de agua H (m)],1)+IF(O337&gt;MAX(Curva_vortex[Altura lamina de agua H (m)]),-1,0)))+Q337</f>
        <v>0.12118886199891474</v>
      </c>
      <c r="S337" s="20">
        <f>IF(COUNT($A$126:$A337)&lt;MATCH($E$117,R$126:R$585,0),"",ROUND(R337,2))</f>
        <v>0.12</v>
      </c>
    </row>
    <row r="338" spans="1:19" x14ac:dyDescent="0.3">
      <c r="A338" s="67">
        <f>A337+Escenario1!$D$15</f>
        <v>1060</v>
      </c>
      <c r="B338" s="20">
        <f>IF(HX215&lt;0,0,Escenario1!HX215)</f>
        <v>0</v>
      </c>
      <c r="C338" s="20">
        <f t="shared" si="830"/>
        <v>0</v>
      </c>
      <c r="D338" s="20">
        <f t="shared" si="824"/>
        <v>0</v>
      </c>
      <c r="E338" s="20">
        <f>ROUND(IF($A338=0,0,$D338+E337-IF($A337=0,0,L337*($A338-$A337)*0.06)),4)</f>
        <v>0</v>
      </c>
      <c r="F338" s="11" cm="1">
        <f t="array" ref="F338">INDEX($A$71:$A$75,MATCH(E338,$B$71:$B$75,1))+(E338-INDEX($B$71:$B$75,MATCH(E338,$B$71:$B$75,1)))*(INDEX($A$71:$A$75,MATCH(E338,$B$71:$B$75,1)+IF(E338&gt;MAX($B$71:$B$75),0,1))-INDEX($A$71:$A$75,MATCH(E338,$B$71:$B$75,1)+IF(E338&gt;MAX($B$71:$B$75),1,0)))/(INDEX($B$71:$B$75,MATCH(E338,$B$71:$B$75,1)+IF(E338&gt;MAX($B$71:$B$75),0,1))-INDEX($B$71:$B$75,MATCH(E338,$B$71:$B$75,1)+IF(E338&gt;MAX($B$71:$B$75),-1,0)))</f>
        <v>0</v>
      </c>
      <c r="G338" s="59">
        <f t="shared" si="825"/>
        <v>0</v>
      </c>
      <c r="H338" s="59">
        <f t="shared" si="826"/>
        <v>0</v>
      </c>
      <c r="I338" s="59">
        <f t="shared" si="827"/>
        <v>0</v>
      </c>
      <c r="J338" s="20">
        <f t="shared" si="828"/>
        <v>0</v>
      </c>
      <c r="K338" s="20">
        <f>IF(OR($H$79&lt;=0,F338-$H$79&lt;=0),0,2/3*(0.602+0.0832*(F338-$H$79)/$H$79)*$I$79*SQRT(2*9.81)*(F338-$H$79+0.0012)^(3/2))*1000</f>
        <v>0</v>
      </c>
      <c r="L338" s="20">
        <f>IF((G338+H338+I338+K338)*($A339-$A338)*0.06&gt;E338,E338/($A339-$A338)/0.06,G338+H338+I338+K338)</f>
        <v>0</v>
      </c>
      <c r="M338" s="20">
        <f>IF(COUNT($A$126:$A338)&lt;MATCH($E$84,L$126:L$585,0),"",ROUND(L338,2))</f>
        <v>0</v>
      </c>
      <c r="N338" s="20">
        <f>IF($A338=0,0,$D338+N337-IF($A337=0,0,R337*($A338-$A337)*0.06))</f>
        <v>1.175531961389473</v>
      </c>
      <c r="O338" s="11" cm="1">
        <f t="array" ref="O338">INDEX($A$71:$A$75,MATCH(N338,$B$71:$B$75,1))+(N338-INDEX($B$71:$B$75,MATCH(N338,$B$71:$B$75,1)))*(INDEX($A$71:$A$75,MATCH(N338,$B$71:$B$75,1)+1)-INDEX($A$71:$A$75,MATCH(N338,$B$71:$B$75,1)))/(INDEX($B$71:$B$75,MATCH(N338,$B$71:$B$75,1)+1)-INDEX($B$71:$B$75,MATCH(N338,$B$71:$B$75,1)))</f>
        <v>1.175531961389473E-2</v>
      </c>
      <c r="P338" s="20" cm="1">
        <f t="array" ref="P338">INDEX(Curva_vortex[Caudal (L/s)],MATCH(O338,Curva_vortex[Altura lamina de agua H (m)],1))+(O338-INDEX(Curva_vortex[Altura lamina de agua H (m)],MATCH(O338,Curva_vortex[Altura lamina de agua H (m)],1)))*(INDEX(Curva_vortex[Caudal (L/s)],MATCH(O338,Curva_vortex[Altura lamina de agua H (m)],1)+IF(O338&gt;MAX(Curva_vortex[Altura lamina de agua H (m)]),0,1))-INDEX(Curva_vortex[Caudal (L/s)],MATCH(O338,Curva_vortex[Altura lamina de agua H (m)],1)+IF(O338&gt;MAX(Curva_vortex[Altura lamina de agua H (m)]),-1,0)))/(INDEX(Curva_vortex[Altura lamina de agua H (m)],MATCH(O338,Curva_vortex[Altura lamina de agua H (m)],1)+IF(O338&gt;MAX(Curva_vortex[Altura lamina de agua H (m)]),0,1))-INDEX(Curva_vortex[Altura lamina de agua H (m)],MATCH(O338,Curva_vortex[Altura lamina de agua H (m)],1)+IF(O338&gt;MAX(Curva_vortex[Altura lamina de agua H (m)]),-1,0)))</f>
        <v>0.1175531961389473</v>
      </c>
      <c r="Q338" s="20">
        <f t="shared" si="829"/>
        <v>0</v>
      </c>
      <c r="R338" s="20" cm="1">
        <f t="array" ref="R338">INDEX(Curva_vortex[Caudal (L/s)],MATCH(O338,Curva_vortex[Altura lamina de agua H (m)],1))+(O338-INDEX(Curva_vortex[Altura lamina de agua H (m)],MATCH(O338,Curva_vortex[Altura lamina de agua H (m)],1)))*(INDEX(Curva_vortex[Caudal (L/s)],MATCH(O338,Curva_vortex[Altura lamina de agua H (m)],1)+IF(O338&gt;MAX(Curva_vortex[Altura lamina de agua H (m)]),0,1))-INDEX(Curva_vortex[Caudal (L/s)],MATCH(O338,Curva_vortex[Altura lamina de agua H (m)],1)+IF(O338&gt;MAX(Curva_vortex[Altura lamina de agua H (m)]),-1,0)))/(INDEX(Curva_vortex[Altura lamina de agua H (m)],MATCH(O338,Curva_vortex[Altura lamina de agua H (m)],1)+IF(O338&gt;MAX(Curva_vortex[Altura lamina de agua H (m)]),0,1))-INDEX(Curva_vortex[Altura lamina de agua H (m)],MATCH(O338,Curva_vortex[Altura lamina de agua H (m)],1)+IF(O338&gt;MAX(Curva_vortex[Altura lamina de agua H (m)]),-1,0)))+Q338</f>
        <v>0.1175531961389473</v>
      </c>
      <c r="S338" s="20">
        <f>IF(COUNT($A$126:$A338)&lt;MATCH($E$117,R$126:R$585,0),"",ROUND(R338,2))</f>
        <v>0.12</v>
      </c>
    </row>
    <row r="339" spans="1:19" x14ac:dyDescent="0.3">
      <c r="A339" s="67">
        <f>A338+Escenario1!$D$15</f>
        <v>1065</v>
      </c>
      <c r="B339" s="20">
        <f>IF(HX216&lt;0,0,Escenario1!HX216)</f>
        <v>0</v>
      </c>
      <c r="C339" s="20">
        <f t="shared" si="830"/>
        <v>0</v>
      </c>
      <c r="D339" s="20">
        <f t="shared" si="824"/>
        <v>0</v>
      </c>
      <c r="E339" s="20">
        <f>ROUND(IF($A339=0,0,$D339+E338-IF($A338=0,0,L338*($A339-$A338)*0.06)),4)</f>
        <v>0</v>
      </c>
      <c r="F339" s="11" cm="1">
        <f t="array" ref="F339">INDEX($A$71:$A$75,MATCH(E339,$B$71:$B$75,1))+(E339-INDEX($B$71:$B$75,MATCH(E339,$B$71:$B$75,1)))*(INDEX($A$71:$A$75,MATCH(E339,$B$71:$B$75,1)+IF(E339&gt;MAX($B$71:$B$75),0,1))-INDEX($A$71:$A$75,MATCH(E339,$B$71:$B$75,1)+IF(E339&gt;MAX($B$71:$B$75),1,0)))/(INDEX($B$71:$B$75,MATCH(E339,$B$71:$B$75,1)+IF(E339&gt;MAX($B$71:$B$75),0,1))-INDEX($B$71:$B$75,MATCH(E339,$B$71:$B$75,1)+IF(E339&gt;MAX($B$71:$B$75),-1,0)))</f>
        <v>0</v>
      </c>
      <c r="G339" s="59">
        <f t="shared" si="825"/>
        <v>0</v>
      </c>
      <c r="H339" s="59">
        <f t="shared" si="826"/>
        <v>0</v>
      </c>
      <c r="I339" s="59">
        <f t="shared" si="827"/>
        <v>0</v>
      </c>
      <c r="J339" s="20">
        <f t="shared" si="828"/>
        <v>0</v>
      </c>
      <c r="K339" s="20">
        <f>IF(OR($H$79&lt;=0,F339-$H$79&lt;=0),0,2/3*(0.602+0.0832*(F339-$H$79)/$H$79)*$I$79*SQRT(2*9.81)*(F339-$H$79+0.0012)^(3/2))*1000</f>
        <v>0</v>
      </c>
      <c r="L339" s="20">
        <f>IF((G339+H339+I339+K339)*($A340-$A339)*0.06&gt;E339,E339/($A340-$A339)/0.06,G339+H339+I339+K339)</f>
        <v>0</v>
      </c>
      <c r="M339" s="20">
        <f>IF(COUNT($A$126:$A339)&lt;MATCH($E$84,L$126:L$585,0),"",ROUND(L339,2))</f>
        <v>0</v>
      </c>
      <c r="N339" s="20">
        <f>IF($A339=0,0,$D339+N338-IF($A338=0,0,R338*($A339-$A338)*0.06))</f>
        <v>1.1402660025477889</v>
      </c>
      <c r="O339" s="11" cm="1">
        <f t="array" ref="O339">INDEX($A$71:$A$75,MATCH(N339,$B$71:$B$75,1))+(N339-INDEX($B$71:$B$75,MATCH(N339,$B$71:$B$75,1)))*(INDEX($A$71:$A$75,MATCH(N339,$B$71:$B$75,1)+1)-INDEX($A$71:$A$75,MATCH(N339,$B$71:$B$75,1)))/(INDEX($B$71:$B$75,MATCH(N339,$B$71:$B$75,1)+1)-INDEX($B$71:$B$75,MATCH(N339,$B$71:$B$75,1)))</f>
        <v>1.1402660025477889E-2</v>
      </c>
      <c r="P339" s="20" cm="1">
        <f t="array" ref="P339">INDEX(Curva_vortex[Caudal (L/s)],MATCH(O339,Curva_vortex[Altura lamina de agua H (m)],1))+(O339-INDEX(Curva_vortex[Altura lamina de agua H (m)],MATCH(O339,Curva_vortex[Altura lamina de agua H (m)],1)))*(INDEX(Curva_vortex[Caudal (L/s)],MATCH(O339,Curva_vortex[Altura lamina de agua H (m)],1)+IF(O339&gt;MAX(Curva_vortex[Altura lamina de agua H (m)]),0,1))-INDEX(Curva_vortex[Caudal (L/s)],MATCH(O339,Curva_vortex[Altura lamina de agua H (m)],1)+IF(O339&gt;MAX(Curva_vortex[Altura lamina de agua H (m)]),-1,0)))/(INDEX(Curva_vortex[Altura lamina de agua H (m)],MATCH(O339,Curva_vortex[Altura lamina de agua H (m)],1)+IF(O339&gt;MAX(Curva_vortex[Altura lamina de agua H (m)]),0,1))-INDEX(Curva_vortex[Altura lamina de agua H (m)],MATCH(O339,Curva_vortex[Altura lamina de agua H (m)],1)+IF(O339&gt;MAX(Curva_vortex[Altura lamina de agua H (m)]),-1,0)))</f>
        <v>0.11402660025477888</v>
      </c>
      <c r="Q339" s="20">
        <f t="shared" si="829"/>
        <v>0</v>
      </c>
      <c r="R339" s="20" cm="1">
        <f t="array" ref="R339">INDEX(Curva_vortex[Caudal (L/s)],MATCH(O339,Curva_vortex[Altura lamina de agua H (m)],1))+(O339-INDEX(Curva_vortex[Altura lamina de agua H (m)],MATCH(O339,Curva_vortex[Altura lamina de agua H (m)],1)))*(INDEX(Curva_vortex[Caudal (L/s)],MATCH(O339,Curva_vortex[Altura lamina de agua H (m)],1)+IF(O339&gt;MAX(Curva_vortex[Altura lamina de agua H (m)]),0,1))-INDEX(Curva_vortex[Caudal (L/s)],MATCH(O339,Curva_vortex[Altura lamina de agua H (m)],1)+IF(O339&gt;MAX(Curva_vortex[Altura lamina de agua H (m)]),-1,0)))/(INDEX(Curva_vortex[Altura lamina de agua H (m)],MATCH(O339,Curva_vortex[Altura lamina de agua H (m)],1)+IF(O339&gt;MAX(Curva_vortex[Altura lamina de agua H (m)]),0,1))-INDEX(Curva_vortex[Altura lamina de agua H (m)],MATCH(O339,Curva_vortex[Altura lamina de agua H (m)],1)+IF(O339&gt;MAX(Curva_vortex[Altura lamina de agua H (m)]),-1,0)))+Q339</f>
        <v>0.11402660025477888</v>
      </c>
      <c r="S339" s="20">
        <f>IF(COUNT($A$126:$A339)&lt;MATCH($E$117,R$126:R$585,0),"",ROUND(R339,2))</f>
        <v>0.11</v>
      </c>
    </row>
    <row r="340" spans="1:19" x14ac:dyDescent="0.3">
      <c r="A340" s="67">
        <f>A339+Escenario1!$D$15</f>
        <v>1070</v>
      </c>
      <c r="B340" s="20">
        <f>IF(HX217&lt;0,0,Escenario1!HX217)</f>
        <v>0</v>
      </c>
      <c r="C340" s="20">
        <f t="shared" si="830"/>
        <v>0</v>
      </c>
      <c r="D340" s="20">
        <f t="shared" si="824"/>
        <v>0</v>
      </c>
      <c r="E340" s="20">
        <f>ROUND(IF($A340=0,0,$D340+E339-IF($A339=0,0,L339*($A340-$A339)*0.06)),4)</f>
        <v>0</v>
      </c>
      <c r="F340" s="11" cm="1">
        <f t="array" ref="F340">INDEX($A$71:$A$75,MATCH(E340,$B$71:$B$75,1))+(E340-INDEX($B$71:$B$75,MATCH(E340,$B$71:$B$75,1)))*(INDEX($A$71:$A$75,MATCH(E340,$B$71:$B$75,1)+IF(E340&gt;MAX($B$71:$B$75),0,1))-INDEX($A$71:$A$75,MATCH(E340,$B$71:$B$75,1)+IF(E340&gt;MAX($B$71:$B$75),1,0)))/(INDEX($B$71:$B$75,MATCH(E340,$B$71:$B$75,1)+IF(E340&gt;MAX($B$71:$B$75),0,1))-INDEX($B$71:$B$75,MATCH(E340,$B$71:$B$75,1)+IF(E340&gt;MAX($B$71:$B$75),-1,0)))</f>
        <v>0</v>
      </c>
      <c r="G340" s="59">
        <f t="shared" si="825"/>
        <v>0</v>
      </c>
      <c r="H340" s="59">
        <f t="shared" si="826"/>
        <v>0</v>
      </c>
      <c r="I340" s="59">
        <f t="shared" si="827"/>
        <v>0</v>
      </c>
      <c r="J340" s="20">
        <f t="shared" si="828"/>
        <v>0</v>
      </c>
      <c r="K340" s="20">
        <f>IF(OR($H$79&lt;=0,F340-$H$79&lt;=0),0,2/3*(0.602+0.0832*(F340-$H$79)/$H$79)*$I$79*SQRT(2*9.81)*(F340-$H$79+0.0012)^(3/2))*1000</f>
        <v>0</v>
      </c>
      <c r="L340" s="20">
        <f>IF((G340+H340+I340+K340)*($A341-$A340)*0.06&gt;E340,E340/($A341-$A340)/0.06,G340+H340+I340+K340)</f>
        <v>0</v>
      </c>
      <c r="M340" s="20">
        <f>IF(COUNT($A$126:$A340)&lt;MATCH($E$84,L$126:L$585,0),"",ROUND(L340,2))</f>
        <v>0</v>
      </c>
      <c r="N340" s="20">
        <f>IF($A340=0,0,$D340+N339-IF($A339=0,0,R339*($A340-$A339)*0.06))</f>
        <v>1.1060580224713552</v>
      </c>
      <c r="O340" s="11" cm="1">
        <f t="array" ref="O340">INDEX($A$71:$A$75,MATCH(N340,$B$71:$B$75,1))+(N340-INDEX($B$71:$B$75,MATCH(N340,$B$71:$B$75,1)))*(INDEX($A$71:$A$75,MATCH(N340,$B$71:$B$75,1)+1)-INDEX($A$71:$A$75,MATCH(N340,$B$71:$B$75,1)))/(INDEX($B$71:$B$75,MATCH(N340,$B$71:$B$75,1)+1)-INDEX($B$71:$B$75,MATCH(N340,$B$71:$B$75,1)))</f>
        <v>1.1060580224713552E-2</v>
      </c>
      <c r="P340" s="20" cm="1">
        <f t="array" ref="P340">INDEX(Curva_vortex[Caudal (L/s)],MATCH(O340,Curva_vortex[Altura lamina de agua H (m)],1))+(O340-INDEX(Curva_vortex[Altura lamina de agua H (m)],MATCH(O340,Curva_vortex[Altura lamina de agua H (m)],1)))*(INDEX(Curva_vortex[Caudal (L/s)],MATCH(O340,Curva_vortex[Altura lamina de agua H (m)],1)+IF(O340&gt;MAX(Curva_vortex[Altura lamina de agua H (m)]),0,1))-INDEX(Curva_vortex[Caudal (L/s)],MATCH(O340,Curva_vortex[Altura lamina de agua H (m)],1)+IF(O340&gt;MAX(Curva_vortex[Altura lamina de agua H (m)]),-1,0)))/(INDEX(Curva_vortex[Altura lamina de agua H (m)],MATCH(O340,Curva_vortex[Altura lamina de agua H (m)],1)+IF(O340&gt;MAX(Curva_vortex[Altura lamina de agua H (m)]),0,1))-INDEX(Curva_vortex[Altura lamina de agua H (m)],MATCH(O340,Curva_vortex[Altura lamina de agua H (m)],1)+IF(O340&gt;MAX(Curva_vortex[Altura lamina de agua H (m)]),-1,0)))</f>
        <v>0.11060580224713551</v>
      </c>
      <c r="Q340" s="20">
        <f t="shared" si="829"/>
        <v>0</v>
      </c>
      <c r="R340" s="20" cm="1">
        <f t="array" ref="R340">INDEX(Curva_vortex[Caudal (L/s)],MATCH(O340,Curva_vortex[Altura lamina de agua H (m)],1))+(O340-INDEX(Curva_vortex[Altura lamina de agua H (m)],MATCH(O340,Curva_vortex[Altura lamina de agua H (m)],1)))*(INDEX(Curva_vortex[Caudal (L/s)],MATCH(O340,Curva_vortex[Altura lamina de agua H (m)],1)+IF(O340&gt;MAX(Curva_vortex[Altura lamina de agua H (m)]),0,1))-INDEX(Curva_vortex[Caudal (L/s)],MATCH(O340,Curva_vortex[Altura lamina de agua H (m)],1)+IF(O340&gt;MAX(Curva_vortex[Altura lamina de agua H (m)]),-1,0)))/(INDEX(Curva_vortex[Altura lamina de agua H (m)],MATCH(O340,Curva_vortex[Altura lamina de agua H (m)],1)+IF(O340&gt;MAX(Curva_vortex[Altura lamina de agua H (m)]),0,1))-INDEX(Curva_vortex[Altura lamina de agua H (m)],MATCH(O340,Curva_vortex[Altura lamina de agua H (m)],1)+IF(O340&gt;MAX(Curva_vortex[Altura lamina de agua H (m)]),-1,0)))+Q340</f>
        <v>0.11060580224713551</v>
      </c>
      <c r="S340" s="20">
        <f>IF(COUNT($A$126:$A340)&lt;MATCH($E$117,R$126:R$585,0),"",ROUND(R340,2))</f>
        <v>0.11</v>
      </c>
    </row>
    <row r="341" spans="1:19" x14ac:dyDescent="0.3">
      <c r="A341" s="67">
        <f>A340+Escenario1!$D$15</f>
        <v>1075</v>
      </c>
      <c r="B341" s="20">
        <f>IF(HX218&lt;0,0,Escenario1!HX218)</f>
        <v>0</v>
      </c>
      <c r="C341" s="20">
        <f t="shared" si="830"/>
        <v>0</v>
      </c>
      <c r="D341" s="20">
        <f t="shared" si="824"/>
        <v>0</v>
      </c>
      <c r="E341" s="20">
        <f>ROUND(IF($A341=0,0,$D341+E340-IF($A340=0,0,L340*($A341-$A340)*0.06)),4)</f>
        <v>0</v>
      </c>
      <c r="F341" s="11" cm="1">
        <f t="array" ref="F341">INDEX($A$71:$A$75,MATCH(E341,$B$71:$B$75,1))+(E341-INDEX($B$71:$B$75,MATCH(E341,$B$71:$B$75,1)))*(INDEX($A$71:$A$75,MATCH(E341,$B$71:$B$75,1)+IF(E341&gt;MAX($B$71:$B$75),0,1))-INDEX($A$71:$A$75,MATCH(E341,$B$71:$B$75,1)+IF(E341&gt;MAX($B$71:$B$75),1,0)))/(INDEX($B$71:$B$75,MATCH(E341,$B$71:$B$75,1)+IF(E341&gt;MAX($B$71:$B$75),0,1))-INDEX($B$71:$B$75,MATCH(E341,$B$71:$B$75,1)+IF(E341&gt;MAX($B$71:$B$75),-1,0)))</f>
        <v>0</v>
      </c>
      <c r="G341" s="59">
        <f t="shared" si="825"/>
        <v>0</v>
      </c>
      <c r="H341" s="59">
        <f t="shared" si="826"/>
        <v>0</v>
      </c>
      <c r="I341" s="59">
        <f t="shared" si="827"/>
        <v>0</v>
      </c>
      <c r="J341" s="20">
        <f t="shared" si="828"/>
        <v>0</v>
      </c>
      <c r="K341" s="20">
        <f>IF(OR($H$79&lt;=0,F341-$H$79&lt;=0),0,2/3*(0.602+0.0832*(F341-$H$79)/$H$79)*$I$79*SQRT(2*9.81)*(F341-$H$79+0.0012)^(3/2))*1000</f>
        <v>0</v>
      </c>
      <c r="L341" s="20">
        <f>IF((G341+H341+I341+K341)*($A342-$A341)*0.06&gt;E341,E341/($A342-$A341)/0.06,G341+H341+I341+K341)</f>
        <v>0</v>
      </c>
      <c r="M341" s="20">
        <f>IF(COUNT($A$126:$A341)&lt;MATCH($E$84,L$126:L$585,0),"",ROUND(L341,2))</f>
        <v>0</v>
      </c>
      <c r="N341" s="20">
        <f>IF($A341=0,0,$D341+N340-IF($A340=0,0,R340*($A341-$A340)*0.06))</f>
        <v>1.0728762817972146</v>
      </c>
      <c r="O341" s="11" cm="1">
        <f t="array" ref="O341">INDEX($A$71:$A$75,MATCH(N341,$B$71:$B$75,1))+(N341-INDEX($B$71:$B$75,MATCH(N341,$B$71:$B$75,1)))*(INDEX($A$71:$A$75,MATCH(N341,$B$71:$B$75,1)+1)-INDEX($A$71:$A$75,MATCH(N341,$B$71:$B$75,1)))/(INDEX($B$71:$B$75,MATCH(N341,$B$71:$B$75,1)+1)-INDEX($B$71:$B$75,MATCH(N341,$B$71:$B$75,1)))</f>
        <v>1.0728762817972146E-2</v>
      </c>
      <c r="P341" s="20" cm="1">
        <f t="array" ref="P341">INDEX(Curva_vortex[Caudal (L/s)],MATCH(O341,Curva_vortex[Altura lamina de agua H (m)],1))+(O341-INDEX(Curva_vortex[Altura lamina de agua H (m)],MATCH(O341,Curva_vortex[Altura lamina de agua H (m)],1)))*(INDEX(Curva_vortex[Caudal (L/s)],MATCH(O341,Curva_vortex[Altura lamina de agua H (m)],1)+IF(O341&gt;MAX(Curva_vortex[Altura lamina de agua H (m)]),0,1))-INDEX(Curva_vortex[Caudal (L/s)],MATCH(O341,Curva_vortex[Altura lamina de agua H (m)],1)+IF(O341&gt;MAX(Curva_vortex[Altura lamina de agua H (m)]),-1,0)))/(INDEX(Curva_vortex[Altura lamina de agua H (m)],MATCH(O341,Curva_vortex[Altura lamina de agua H (m)],1)+IF(O341&gt;MAX(Curva_vortex[Altura lamina de agua H (m)]),0,1))-INDEX(Curva_vortex[Altura lamina de agua H (m)],MATCH(O341,Curva_vortex[Altura lamina de agua H (m)],1)+IF(O341&gt;MAX(Curva_vortex[Altura lamina de agua H (m)]),-1,0)))</f>
        <v>0.10728762817972146</v>
      </c>
      <c r="Q341" s="20">
        <f t="shared" si="829"/>
        <v>0</v>
      </c>
      <c r="R341" s="20" cm="1">
        <f t="array" ref="R341">INDEX(Curva_vortex[Caudal (L/s)],MATCH(O341,Curva_vortex[Altura lamina de agua H (m)],1))+(O341-INDEX(Curva_vortex[Altura lamina de agua H (m)],MATCH(O341,Curva_vortex[Altura lamina de agua H (m)],1)))*(INDEX(Curva_vortex[Caudal (L/s)],MATCH(O341,Curva_vortex[Altura lamina de agua H (m)],1)+IF(O341&gt;MAX(Curva_vortex[Altura lamina de agua H (m)]),0,1))-INDEX(Curva_vortex[Caudal (L/s)],MATCH(O341,Curva_vortex[Altura lamina de agua H (m)],1)+IF(O341&gt;MAX(Curva_vortex[Altura lamina de agua H (m)]),-1,0)))/(INDEX(Curva_vortex[Altura lamina de agua H (m)],MATCH(O341,Curva_vortex[Altura lamina de agua H (m)],1)+IF(O341&gt;MAX(Curva_vortex[Altura lamina de agua H (m)]),0,1))-INDEX(Curva_vortex[Altura lamina de agua H (m)],MATCH(O341,Curva_vortex[Altura lamina de agua H (m)],1)+IF(O341&gt;MAX(Curva_vortex[Altura lamina de agua H (m)]),-1,0)))+Q341</f>
        <v>0.10728762817972146</v>
      </c>
      <c r="S341" s="20">
        <f>IF(COUNT($A$126:$A341)&lt;MATCH($E$117,R$126:R$585,0),"",ROUND(R341,2))</f>
        <v>0.11</v>
      </c>
    </row>
    <row r="342" spans="1:19" x14ac:dyDescent="0.3">
      <c r="A342" s="67">
        <f>A341+Escenario1!$D$15</f>
        <v>1080</v>
      </c>
      <c r="B342" s="20">
        <f>IF(HX219&lt;0,0,Escenario1!HX219)</f>
        <v>0</v>
      </c>
      <c r="C342" s="20">
        <f t="shared" si="830"/>
        <v>0</v>
      </c>
      <c r="D342" s="20">
        <f t="shared" si="824"/>
        <v>0</v>
      </c>
      <c r="E342" s="20">
        <f>ROUND(IF($A342=0,0,$D342+E341-IF($A341=0,0,L341*($A342-$A341)*0.06)),4)</f>
        <v>0</v>
      </c>
      <c r="F342" s="11" cm="1">
        <f t="array" ref="F342">INDEX($A$71:$A$75,MATCH(E342,$B$71:$B$75,1))+(E342-INDEX($B$71:$B$75,MATCH(E342,$B$71:$B$75,1)))*(INDEX($A$71:$A$75,MATCH(E342,$B$71:$B$75,1)+IF(E342&gt;MAX($B$71:$B$75),0,1))-INDEX($A$71:$A$75,MATCH(E342,$B$71:$B$75,1)+IF(E342&gt;MAX($B$71:$B$75),1,0)))/(INDEX($B$71:$B$75,MATCH(E342,$B$71:$B$75,1)+IF(E342&gt;MAX($B$71:$B$75),0,1))-INDEX($B$71:$B$75,MATCH(E342,$B$71:$B$75,1)+IF(E342&gt;MAX($B$71:$B$75),-1,0)))</f>
        <v>0</v>
      </c>
      <c r="G342" s="59">
        <f t="shared" si="825"/>
        <v>0</v>
      </c>
      <c r="H342" s="59">
        <f t="shared" si="826"/>
        <v>0</v>
      </c>
      <c r="I342" s="59">
        <f t="shared" si="827"/>
        <v>0</v>
      </c>
      <c r="J342" s="20">
        <f t="shared" si="828"/>
        <v>0</v>
      </c>
      <c r="K342" s="20">
        <f>IF(OR($H$79&lt;=0,F342-$H$79&lt;=0),0,2/3*(0.602+0.0832*(F342-$H$79)/$H$79)*$I$79*SQRT(2*9.81)*(F342-$H$79+0.0012)^(3/2))*1000</f>
        <v>0</v>
      </c>
      <c r="L342" s="20">
        <f>IF((G342+H342+I342+K342)*($A343-$A342)*0.06&gt;E342,E342/($A343-$A342)/0.06,G342+H342+I342+K342)</f>
        <v>0</v>
      </c>
      <c r="M342" s="20">
        <f>IF(COUNT($A$126:$A342)&lt;MATCH($E$84,L$126:L$585,0),"",ROUND(L342,2))</f>
        <v>0</v>
      </c>
      <c r="N342" s="20">
        <f>IF($A342=0,0,$D342+N341-IF($A341=0,0,R341*($A342-$A341)*0.06))</f>
        <v>1.0406899933432983</v>
      </c>
      <c r="O342" s="11" cm="1">
        <f t="array" ref="O342">INDEX($A$71:$A$75,MATCH(N342,$B$71:$B$75,1))+(N342-INDEX($B$71:$B$75,MATCH(N342,$B$71:$B$75,1)))*(INDEX($A$71:$A$75,MATCH(N342,$B$71:$B$75,1)+1)-INDEX($A$71:$A$75,MATCH(N342,$B$71:$B$75,1)))/(INDEX($B$71:$B$75,MATCH(N342,$B$71:$B$75,1)+1)-INDEX($B$71:$B$75,MATCH(N342,$B$71:$B$75,1)))</f>
        <v>1.0406899933432981E-2</v>
      </c>
      <c r="P342" s="20" cm="1">
        <f t="array" ref="P342">INDEX(Curva_vortex[Caudal (L/s)],MATCH(O342,Curva_vortex[Altura lamina de agua H (m)],1))+(O342-INDEX(Curva_vortex[Altura lamina de agua H (m)],MATCH(O342,Curva_vortex[Altura lamina de agua H (m)],1)))*(INDEX(Curva_vortex[Caudal (L/s)],MATCH(O342,Curva_vortex[Altura lamina de agua H (m)],1)+IF(O342&gt;MAX(Curva_vortex[Altura lamina de agua H (m)]),0,1))-INDEX(Curva_vortex[Caudal (L/s)],MATCH(O342,Curva_vortex[Altura lamina de agua H (m)],1)+IF(O342&gt;MAX(Curva_vortex[Altura lamina de agua H (m)]),-1,0)))/(INDEX(Curva_vortex[Altura lamina de agua H (m)],MATCH(O342,Curva_vortex[Altura lamina de agua H (m)],1)+IF(O342&gt;MAX(Curva_vortex[Altura lamina de agua H (m)]),0,1))-INDEX(Curva_vortex[Altura lamina de agua H (m)],MATCH(O342,Curva_vortex[Altura lamina de agua H (m)],1)+IF(O342&gt;MAX(Curva_vortex[Altura lamina de agua H (m)]),-1,0)))</f>
        <v>0.10406899933432981</v>
      </c>
      <c r="Q342" s="20">
        <f t="shared" si="829"/>
        <v>0</v>
      </c>
      <c r="R342" s="20" cm="1">
        <f t="array" ref="R342">INDEX(Curva_vortex[Caudal (L/s)],MATCH(O342,Curva_vortex[Altura lamina de agua H (m)],1))+(O342-INDEX(Curva_vortex[Altura lamina de agua H (m)],MATCH(O342,Curva_vortex[Altura lamina de agua H (m)],1)))*(INDEX(Curva_vortex[Caudal (L/s)],MATCH(O342,Curva_vortex[Altura lamina de agua H (m)],1)+IF(O342&gt;MAX(Curva_vortex[Altura lamina de agua H (m)]),0,1))-INDEX(Curva_vortex[Caudal (L/s)],MATCH(O342,Curva_vortex[Altura lamina de agua H (m)],1)+IF(O342&gt;MAX(Curva_vortex[Altura lamina de agua H (m)]),-1,0)))/(INDEX(Curva_vortex[Altura lamina de agua H (m)],MATCH(O342,Curva_vortex[Altura lamina de agua H (m)],1)+IF(O342&gt;MAX(Curva_vortex[Altura lamina de agua H (m)]),0,1))-INDEX(Curva_vortex[Altura lamina de agua H (m)],MATCH(O342,Curva_vortex[Altura lamina de agua H (m)],1)+IF(O342&gt;MAX(Curva_vortex[Altura lamina de agua H (m)]),-1,0)))+Q342</f>
        <v>0.10406899933432981</v>
      </c>
      <c r="S342" s="20">
        <f>IF(COUNT($A$126:$A342)&lt;MATCH($E$117,R$126:R$585,0),"",ROUND(R342,2))</f>
        <v>0.1</v>
      </c>
    </row>
    <row r="343" spans="1:19" x14ac:dyDescent="0.3">
      <c r="A343" s="67">
        <f>A342+Escenario1!$D$15</f>
        <v>1085</v>
      </c>
      <c r="B343" s="20">
        <f>IF(HX220&lt;0,0,Escenario1!HX220)</f>
        <v>0</v>
      </c>
      <c r="C343" s="20">
        <f t="shared" si="830"/>
        <v>0</v>
      </c>
      <c r="D343" s="20">
        <f t="shared" si="824"/>
        <v>0</v>
      </c>
      <c r="E343" s="20">
        <f>ROUND(IF($A343=0,0,$D343+E342-IF($A342=0,0,L342*($A343-$A342)*0.06)),4)</f>
        <v>0</v>
      </c>
      <c r="F343" s="11" cm="1">
        <f t="array" ref="F343">INDEX($A$71:$A$75,MATCH(E343,$B$71:$B$75,1))+(E343-INDEX($B$71:$B$75,MATCH(E343,$B$71:$B$75,1)))*(INDEX($A$71:$A$75,MATCH(E343,$B$71:$B$75,1)+IF(E343&gt;MAX($B$71:$B$75),0,1))-INDEX($A$71:$A$75,MATCH(E343,$B$71:$B$75,1)+IF(E343&gt;MAX($B$71:$B$75),1,0)))/(INDEX($B$71:$B$75,MATCH(E343,$B$71:$B$75,1)+IF(E343&gt;MAX($B$71:$B$75),0,1))-INDEX($B$71:$B$75,MATCH(E343,$B$71:$B$75,1)+IF(E343&gt;MAX($B$71:$B$75),-1,0)))</f>
        <v>0</v>
      </c>
      <c r="G343" s="59">
        <f t="shared" si="825"/>
        <v>0</v>
      </c>
      <c r="H343" s="59">
        <f t="shared" si="826"/>
        <v>0</v>
      </c>
      <c r="I343" s="59">
        <f t="shared" si="827"/>
        <v>0</v>
      </c>
      <c r="J343" s="20">
        <f t="shared" si="828"/>
        <v>0</v>
      </c>
      <c r="K343" s="20">
        <f>IF(OR($H$79&lt;=0,F343-$H$79&lt;=0),0,2/3*(0.602+0.0832*(F343-$H$79)/$H$79)*$I$79*SQRT(2*9.81)*(F343-$H$79+0.0012)^(3/2))*1000</f>
        <v>0</v>
      </c>
      <c r="L343" s="20">
        <f>IF((G343+H343+I343+K343)*($A344-$A343)*0.06&gt;E343,E343/($A344-$A343)/0.06,G343+H343+I343+K343)</f>
        <v>0</v>
      </c>
      <c r="M343" s="20">
        <f>IF(COUNT($A$126:$A343)&lt;MATCH($E$84,L$126:L$585,0),"",ROUND(L343,2))</f>
        <v>0</v>
      </c>
      <c r="N343" s="20">
        <f>IF($A343=0,0,$D343+N342-IF($A342=0,0,R342*($A343-$A342)*0.06))</f>
        <v>1.0094692935429994</v>
      </c>
      <c r="O343" s="11" cm="1">
        <f t="array" ref="O343">INDEX($A$71:$A$75,MATCH(N343,$B$71:$B$75,1))+(N343-INDEX($B$71:$B$75,MATCH(N343,$B$71:$B$75,1)))*(INDEX($A$71:$A$75,MATCH(N343,$B$71:$B$75,1)+1)-INDEX($A$71:$A$75,MATCH(N343,$B$71:$B$75,1)))/(INDEX($B$71:$B$75,MATCH(N343,$B$71:$B$75,1)+1)-INDEX($B$71:$B$75,MATCH(N343,$B$71:$B$75,1)))</f>
        <v>1.0094692935429993E-2</v>
      </c>
      <c r="P343" s="20" cm="1">
        <f t="array" ref="P343">INDEX(Curva_vortex[Caudal (L/s)],MATCH(O343,Curva_vortex[Altura lamina de agua H (m)],1))+(O343-INDEX(Curva_vortex[Altura lamina de agua H (m)],MATCH(O343,Curva_vortex[Altura lamina de agua H (m)],1)))*(INDEX(Curva_vortex[Caudal (L/s)],MATCH(O343,Curva_vortex[Altura lamina de agua H (m)],1)+IF(O343&gt;MAX(Curva_vortex[Altura lamina de agua H (m)]),0,1))-INDEX(Curva_vortex[Caudal (L/s)],MATCH(O343,Curva_vortex[Altura lamina de agua H (m)],1)+IF(O343&gt;MAX(Curva_vortex[Altura lamina de agua H (m)]),-1,0)))/(INDEX(Curva_vortex[Altura lamina de agua H (m)],MATCH(O343,Curva_vortex[Altura lamina de agua H (m)],1)+IF(O343&gt;MAX(Curva_vortex[Altura lamina de agua H (m)]),0,1))-INDEX(Curva_vortex[Altura lamina de agua H (m)],MATCH(O343,Curva_vortex[Altura lamina de agua H (m)],1)+IF(O343&gt;MAX(Curva_vortex[Altura lamina de agua H (m)]),-1,0)))</f>
        <v>0.10094692935429993</v>
      </c>
      <c r="Q343" s="20">
        <f t="shared" si="829"/>
        <v>0</v>
      </c>
      <c r="R343" s="20" cm="1">
        <f t="array" ref="R343">INDEX(Curva_vortex[Caudal (L/s)],MATCH(O343,Curva_vortex[Altura lamina de agua H (m)],1))+(O343-INDEX(Curva_vortex[Altura lamina de agua H (m)],MATCH(O343,Curva_vortex[Altura lamina de agua H (m)],1)))*(INDEX(Curva_vortex[Caudal (L/s)],MATCH(O343,Curva_vortex[Altura lamina de agua H (m)],1)+IF(O343&gt;MAX(Curva_vortex[Altura lamina de agua H (m)]),0,1))-INDEX(Curva_vortex[Caudal (L/s)],MATCH(O343,Curva_vortex[Altura lamina de agua H (m)],1)+IF(O343&gt;MAX(Curva_vortex[Altura lamina de agua H (m)]),-1,0)))/(INDEX(Curva_vortex[Altura lamina de agua H (m)],MATCH(O343,Curva_vortex[Altura lamina de agua H (m)],1)+IF(O343&gt;MAX(Curva_vortex[Altura lamina de agua H (m)]),0,1))-INDEX(Curva_vortex[Altura lamina de agua H (m)],MATCH(O343,Curva_vortex[Altura lamina de agua H (m)],1)+IF(O343&gt;MAX(Curva_vortex[Altura lamina de agua H (m)]),-1,0)))+Q343</f>
        <v>0.10094692935429993</v>
      </c>
      <c r="S343" s="20">
        <f>IF(COUNT($A$126:$A343)&lt;MATCH($E$117,R$126:R$585,0),"",ROUND(R343,2))</f>
        <v>0.1</v>
      </c>
    </row>
    <row r="344" spans="1:19" x14ac:dyDescent="0.3">
      <c r="A344" s="67">
        <f>A343+Escenario1!$D$15</f>
        <v>1090</v>
      </c>
      <c r="B344" s="20">
        <f>IF(HX221&lt;0,0,Escenario1!HX221)</f>
        <v>0</v>
      </c>
      <c r="C344" s="20">
        <f t="shared" si="830"/>
        <v>0</v>
      </c>
      <c r="D344" s="20">
        <f t="shared" si="824"/>
        <v>0</v>
      </c>
      <c r="E344" s="20">
        <f>ROUND(IF($A344=0,0,$D344+E343-IF($A343=0,0,L343*($A344-$A343)*0.06)),4)</f>
        <v>0</v>
      </c>
      <c r="F344" s="11" cm="1">
        <f t="array" ref="F344">INDEX($A$71:$A$75,MATCH(E344,$B$71:$B$75,1))+(E344-INDEX($B$71:$B$75,MATCH(E344,$B$71:$B$75,1)))*(INDEX($A$71:$A$75,MATCH(E344,$B$71:$B$75,1)+IF(E344&gt;MAX($B$71:$B$75),0,1))-INDEX($A$71:$A$75,MATCH(E344,$B$71:$B$75,1)+IF(E344&gt;MAX($B$71:$B$75),1,0)))/(INDEX($B$71:$B$75,MATCH(E344,$B$71:$B$75,1)+IF(E344&gt;MAX($B$71:$B$75),0,1))-INDEX($B$71:$B$75,MATCH(E344,$B$71:$B$75,1)+IF(E344&gt;MAX($B$71:$B$75),-1,0)))</f>
        <v>0</v>
      </c>
      <c r="G344" s="59">
        <f t="shared" si="825"/>
        <v>0</v>
      </c>
      <c r="H344" s="59">
        <f t="shared" si="826"/>
        <v>0</v>
      </c>
      <c r="I344" s="59">
        <f t="shared" si="827"/>
        <v>0</v>
      </c>
      <c r="J344" s="20">
        <f t="shared" si="828"/>
        <v>0</v>
      </c>
      <c r="K344" s="20">
        <f>IF(OR($H$79&lt;=0,F344-$H$79&lt;=0),0,2/3*(0.602+0.0832*(F344-$H$79)/$H$79)*$I$79*SQRT(2*9.81)*(F344-$H$79+0.0012)^(3/2))*1000</f>
        <v>0</v>
      </c>
      <c r="L344" s="20">
        <f>IF((G344+H344+I344+K344)*($A345-$A344)*0.06&gt;E344,E344/($A345-$A344)/0.06,G344+H344+I344+K344)</f>
        <v>0</v>
      </c>
      <c r="M344" s="20">
        <f>IF(COUNT($A$126:$A344)&lt;MATCH($E$84,L$126:L$585,0),"",ROUND(L344,2))</f>
        <v>0</v>
      </c>
      <c r="N344" s="20">
        <f>IF($A344=0,0,$D344+N343-IF($A343=0,0,R343*($A344-$A343)*0.06))</f>
        <v>0.97918521473670939</v>
      </c>
      <c r="O344" s="11" cm="1">
        <f t="array" ref="O344">INDEX($A$71:$A$75,MATCH(N344,$B$71:$B$75,1))+(N344-INDEX($B$71:$B$75,MATCH(N344,$B$71:$B$75,1)))*(INDEX($A$71:$A$75,MATCH(N344,$B$71:$B$75,1)+1)-INDEX($A$71:$A$75,MATCH(N344,$B$71:$B$75,1)))/(INDEX($B$71:$B$75,MATCH(N344,$B$71:$B$75,1)+1)-INDEX($B$71:$B$75,MATCH(N344,$B$71:$B$75,1)))</f>
        <v>9.7918521473670927E-3</v>
      </c>
      <c r="P344" s="20" cm="1">
        <f t="array" ref="P344">INDEX(Curva_vortex[Caudal (L/s)],MATCH(O344,Curva_vortex[Altura lamina de agua H (m)],1))+(O344-INDEX(Curva_vortex[Altura lamina de agua H (m)],MATCH(O344,Curva_vortex[Altura lamina de agua H (m)],1)))*(INDEX(Curva_vortex[Caudal (L/s)],MATCH(O344,Curva_vortex[Altura lamina de agua H (m)],1)+IF(O344&gt;MAX(Curva_vortex[Altura lamina de agua H (m)]),0,1))-INDEX(Curva_vortex[Caudal (L/s)],MATCH(O344,Curva_vortex[Altura lamina de agua H (m)],1)+IF(O344&gt;MAX(Curva_vortex[Altura lamina de agua H (m)]),-1,0)))/(INDEX(Curva_vortex[Altura lamina de agua H (m)],MATCH(O344,Curva_vortex[Altura lamina de agua H (m)],1)+IF(O344&gt;MAX(Curva_vortex[Altura lamina de agua H (m)]),0,1))-INDEX(Curva_vortex[Altura lamina de agua H (m)],MATCH(O344,Curva_vortex[Altura lamina de agua H (m)],1)+IF(O344&gt;MAX(Curva_vortex[Altura lamina de agua H (m)]),-1,0)))</f>
        <v>9.7918521473670916E-2</v>
      </c>
      <c r="Q344" s="20">
        <f t="shared" si="829"/>
        <v>0</v>
      </c>
      <c r="R344" s="20" cm="1">
        <f t="array" ref="R344">INDEX(Curva_vortex[Caudal (L/s)],MATCH(O344,Curva_vortex[Altura lamina de agua H (m)],1))+(O344-INDEX(Curva_vortex[Altura lamina de agua H (m)],MATCH(O344,Curva_vortex[Altura lamina de agua H (m)],1)))*(INDEX(Curva_vortex[Caudal (L/s)],MATCH(O344,Curva_vortex[Altura lamina de agua H (m)],1)+IF(O344&gt;MAX(Curva_vortex[Altura lamina de agua H (m)]),0,1))-INDEX(Curva_vortex[Caudal (L/s)],MATCH(O344,Curva_vortex[Altura lamina de agua H (m)],1)+IF(O344&gt;MAX(Curva_vortex[Altura lamina de agua H (m)]),-1,0)))/(INDEX(Curva_vortex[Altura lamina de agua H (m)],MATCH(O344,Curva_vortex[Altura lamina de agua H (m)],1)+IF(O344&gt;MAX(Curva_vortex[Altura lamina de agua H (m)]),0,1))-INDEX(Curva_vortex[Altura lamina de agua H (m)],MATCH(O344,Curva_vortex[Altura lamina de agua H (m)],1)+IF(O344&gt;MAX(Curva_vortex[Altura lamina de agua H (m)]),-1,0)))+Q344</f>
        <v>9.7918521473670916E-2</v>
      </c>
      <c r="S344" s="20">
        <f>IF(COUNT($A$126:$A344)&lt;MATCH($E$117,R$126:R$585,0),"",ROUND(R344,2))</f>
        <v>0.1</v>
      </c>
    </row>
    <row r="345" spans="1:19" x14ac:dyDescent="0.3">
      <c r="A345" s="67">
        <f>A344+Escenario1!$D$15</f>
        <v>1095</v>
      </c>
      <c r="B345" s="20">
        <f>IF(HX222&lt;0,0,Escenario1!HX222)</f>
        <v>0</v>
      </c>
      <c r="C345" s="20">
        <f t="shared" si="830"/>
        <v>0</v>
      </c>
      <c r="D345" s="20">
        <f t="shared" si="824"/>
        <v>0</v>
      </c>
      <c r="E345" s="20">
        <f>ROUND(IF($A345=0,0,$D345+E344-IF($A344=0,0,L344*($A345-$A344)*0.06)),4)</f>
        <v>0</v>
      </c>
      <c r="F345" s="11" cm="1">
        <f t="array" ref="F345">INDEX($A$71:$A$75,MATCH(E345,$B$71:$B$75,1))+(E345-INDEX($B$71:$B$75,MATCH(E345,$B$71:$B$75,1)))*(INDEX($A$71:$A$75,MATCH(E345,$B$71:$B$75,1)+IF(E345&gt;MAX($B$71:$B$75),0,1))-INDEX($A$71:$A$75,MATCH(E345,$B$71:$B$75,1)+IF(E345&gt;MAX($B$71:$B$75),1,0)))/(INDEX($B$71:$B$75,MATCH(E345,$B$71:$B$75,1)+IF(E345&gt;MAX($B$71:$B$75),0,1))-INDEX($B$71:$B$75,MATCH(E345,$B$71:$B$75,1)+IF(E345&gt;MAX($B$71:$B$75),-1,0)))</f>
        <v>0</v>
      </c>
      <c r="G345" s="59">
        <f t="shared" si="825"/>
        <v>0</v>
      </c>
      <c r="H345" s="59">
        <f t="shared" si="826"/>
        <v>0</v>
      </c>
      <c r="I345" s="59">
        <f t="shared" si="827"/>
        <v>0</v>
      </c>
      <c r="J345" s="20">
        <f t="shared" si="828"/>
        <v>0</v>
      </c>
      <c r="K345" s="20">
        <f>IF(OR($H$79&lt;=0,F345-$H$79&lt;=0),0,2/3*(0.602+0.0832*(F345-$H$79)/$H$79)*$I$79*SQRT(2*9.81)*(F345-$H$79+0.0012)^(3/2))*1000</f>
        <v>0</v>
      </c>
      <c r="L345" s="20">
        <f>IF((G345+H345+I345+K345)*($A346-$A345)*0.06&gt;E345,E345/($A346-$A345)/0.06,G345+H345+I345+K345)</f>
        <v>0</v>
      </c>
      <c r="M345" s="20">
        <f>IF(COUNT($A$126:$A345)&lt;MATCH($E$84,L$126:L$585,0),"",ROUND(L345,2))</f>
        <v>0</v>
      </c>
      <c r="N345" s="20">
        <f>IF($A345=0,0,$D345+N344-IF($A344=0,0,R344*($A345-$A344)*0.06))</f>
        <v>0.94980965829460806</v>
      </c>
      <c r="O345" s="11" cm="1">
        <f t="array" ref="O345">INDEX($A$71:$A$75,MATCH(N345,$B$71:$B$75,1))+(N345-INDEX($B$71:$B$75,MATCH(N345,$B$71:$B$75,1)))*(INDEX($A$71:$A$75,MATCH(N345,$B$71:$B$75,1)+1)-INDEX($A$71:$A$75,MATCH(N345,$B$71:$B$75,1)))/(INDEX($B$71:$B$75,MATCH(N345,$B$71:$B$75,1)+1)-INDEX($B$71:$B$75,MATCH(N345,$B$71:$B$75,1)))</f>
        <v>9.4980965829460813E-3</v>
      </c>
      <c r="P345" s="20" cm="1">
        <f t="array" ref="P345">INDEX(Curva_vortex[Caudal (L/s)],MATCH(O345,Curva_vortex[Altura lamina de agua H (m)],1))+(O345-INDEX(Curva_vortex[Altura lamina de agua H (m)],MATCH(O345,Curva_vortex[Altura lamina de agua H (m)],1)))*(INDEX(Curva_vortex[Caudal (L/s)],MATCH(O345,Curva_vortex[Altura lamina de agua H (m)],1)+IF(O345&gt;MAX(Curva_vortex[Altura lamina de agua H (m)]),0,1))-INDEX(Curva_vortex[Caudal (L/s)],MATCH(O345,Curva_vortex[Altura lamina de agua H (m)],1)+IF(O345&gt;MAX(Curva_vortex[Altura lamina de agua H (m)]),-1,0)))/(INDEX(Curva_vortex[Altura lamina de agua H (m)],MATCH(O345,Curva_vortex[Altura lamina de agua H (m)],1)+IF(O345&gt;MAX(Curva_vortex[Altura lamina de agua H (m)]),0,1))-INDEX(Curva_vortex[Altura lamina de agua H (m)],MATCH(O345,Curva_vortex[Altura lamina de agua H (m)],1)+IF(O345&gt;MAX(Curva_vortex[Altura lamina de agua H (m)]),-1,0)))</f>
        <v>9.4980965829460806E-2</v>
      </c>
      <c r="Q345" s="20">
        <f t="shared" si="829"/>
        <v>0</v>
      </c>
      <c r="R345" s="20" cm="1">
        <f t="array" ref="R345">INDEX(Curva_vortex[Caudal (L/s)],MATCH(O345,Curva_vortex[Altura lamina de agua H (m)],1))+(O345-INDEX(Curva_vortex[Altura lamina de agua H (m)],MATCH(O345,Curva_vortex[Altura lamina de agua H (m)],1)))*(INDEX(Curva_vortex[Caudal (L/s)],MATCH(O345,Curva_vortex[Altura lamina de agua H (m)],1)+IF(O345&gt;MAX(Curva_vortex[Altura lamina de agua H (m)]),0,1))-INDEX(Curva_vortex[Caudal (L/s)],MATCH(O345,Curva_vortex[Altura lamina de agua H (m)],1)+IF(O345&gt;MAX(Curva_vortex[Altura lamina de agua H (m)]),-1,0)))/(INDEX(Curva_vortex[Altura lamina de agua H (m)],MATCH(O345,Curva_vortex[Altura lamina de agua H (m)],1)+IF(O345&gt;MAX(Curva_vortex[Altura lamina de agua H (m)]),0,1))-INDEX(Curva_vortex[Altura lamina de agua H (m)],MATCH(O345,Curva_vortex[Altura lamina de agua H (m)],1)+IF(O345&gt;MAX(Curva_vortex[Altura lamina de agua H (m)]),-1,0)))+Q345</f>
        <v>9.4980965829460806E-2</v>
      </c>
      <c r="S345" s="20">
        <f>IF(COUNT($A$126:$A345)&lt;MATCH($E$117,R$126:R$585,0),"",ROUND(R345,2))</f>
        <v>0.09</v>
      </c>
    </row>
    <row r="346" spans="1:19" x14ac:dyDescent="0.3">
      <c r="A346" s="67">
        <f>A345+Escenario1!$D$15</f>
        <v>1100</v>
      </c>
      <c r="B346" s="20">
        <f>IF(HX223&lt;0,0,Escenario1!HX223)</f>
        <v>0</v>
      </c>
      <c r="C346" s="20">
        <f t="shared" si="830"/>
        <v>0</v>
      </c>
      <c r="D346" s="20">
        <f t="shared" si="824"/>
        <v>0</v>
      </c>
      <c r="E346" s="20">
        <f>ROUND(IF($A346=0,0,$D346+E345-IF($A345=0,0,L345*($A346-$A345)*0.06)),4)</f>
        <v>0</v>
      </c>
      <c r="F346" s="11" cm="1">
        <f t="array" ref="F346">INDEX($A$71:$A$75,MATCH(E346,$B$71:$B$75,1))+(E346-INDEX($B$71:$B$75,MATCH(E346,$B$71:$B$75,1)))*(INDEX($A$71:$A$75,MATCH(E346,$B$71:$B$75,1)+IF(E346&gt;MAX($B$71:$B$75),0,1))-INDEX($A$71:$A$75,MATCH(E346,$B$71:$B$75,1)+IF(E346&gt;MAX($B$71:$B$75),1,0)))/(INDEX($B$71:$B$75,MATCH(E346,$B$71:$B$75,1)+IF(E346&gt;MAX($B$71:$B$75),0,1))-INDEX($B$71:$B$75,MATCH(E346,$B$71:$B$75,1)+IF(E346&gt;MAX($B$71:$B$75),-1,0)))</f>
        <v>0</v>
      </c>
      <c r="G346" s="59">
        <f t="shared" si="825"/>
        <v>0</v>
      </c>
      <c r="H346" s="59">
        <f t="shared" si="826"/>
        <v>0</v>
      </c>
      <c r="I346" s="59">
        <f t="shared" si="827"/>
        <v>0</v>
      </c>
      <c r="J346" s="20">
        <f t="shared" si="828"/>
        <v>0</v>
      </c>
      <c r="K346" s="20">
        <f>IF(OR($H$79&lt;=0,F346-$H$79&lt;=0),0,2/3*(0.602+0.0832*(F346-$H$79)/$H$79)*$I$79*SQRT(2*9.81)*(F346-$H$79+0.0012)^(3/2))*1000</f>
        <v>0</v>
      </c>
      <c r="L346" s="20">
        <f>IF((G346+H346+I346+K346)*($A347-$A346)*0.06&gt;E346,E346/($A347-$A346)/0.06,G346+H346+I346+K346)</f>
        <v>0</v>
      </c>
      <c r="M346" s="20">
        <f>IF(COUNT($A$126:$A346)&lt;MATCH($E$84,L$126:L$585,0),"",ROUND(L346,2))</f>
        <v>0</v>
      </c>
      <c r="N346" s="20">
        <f>IF($A346=0,0,$D346+N345-IF($A345=0,0,R345*($A346-$A345)*0.06))</f>
        <v>0.92131536854576979</v>
      </c>
      <c r="O346" s="11" cm="1">
        <f t="array" ref="O346">INDEX($A$71:$A$75,MATCH(N346,$B$71:$B$75,1))+(N346-INDEX($B$71:$B$75,MATCH(N346,$B$71:$B$75,1)))*(INDEX($A$71:$A$75,MATCH(N346,$B$71:$B$75,1)+1)-INDEX($A$71:$A$75,MATCH(N346,$B$71:$B$75,1)))/(INDEX($B$71:$B$75,MATCH(N346,$B$71:$B$75,1)+1)-INDEX($B$71:$B$75,MATCH(N346,$B$71:$B$75,1)))</f>
        <v>9.2131536854576975E-3</v>
      </c>
      <c r="P346" s="20" cm="1">
        <f t="array" ref="P346">INDEX(Curva_vortex[Caudal (L/s)],MATCH(O346,Curva_vortex[Altura lamina de agua H (m)],1))+(O346-INDEX(Curva_vortex[Altura lamina de agua H (m)],MATCH(O346,Curva_vortex[Altura lamina de agua H (m)],1)))*(INDEX(Curva_vortex[Caudal (L/s)],MATCH(O346,Curva_vortex[Altura lamina de agua H (m)],1)+IF(O346&gt;MAX(Curva_vortex[Altura lamina de agua H (m)]),0,1))-INDEX(Curva_vortex[Caudal (L/s)],MATCH(O346,Curva_vortex[Altura lamina de agua H (m)],1)+IF(O346&gt;MAX(Curva_vortex[Altura lamina de agua H (m)]),-1,0)))/(INDEX(Curva_vortex[Altura lamina de agua H (m)],MATCH(O346,Curva_vortex[Altura lamina de agua H (m)],1)+IF(O346&gt;MAX(Curva_vortex[Altura lamina de agua H (m)]),0,1))-INDEX(Curva_vortex[Altura lamina de agua H (m)],MATCH(O346,Curva_vortex[Altura lamina de agua H (m)],1)+IF(O346&gt;MAX(Curva_vortex[Altura lamina de agua H (m)]),-1,0)))</f>
        <v>9.2131536854576965E-2</v>
      </c>
      <c r="Q346" s="20">
        <f t="shared" si="829"/>
        <v>0</v>
      </c>
      <c r="R346" s="20" cm="1">
        <f t="array" ref="R346">INDEX(Curva_vortex[Caudal (L/s)],MATCH(O346,Curva_vortex[Altura lamina de agua H (m)],1))+(O346-INDEX(Curva_vortex[Altura lamina de agua H (m)],MATCH(O346,Curva_vortex[Altura lamina de agua H (m)],1)))*(INDEX(Curva_vortex[Caudal (L/s)],MATCH(O346,Curva_vortex[Altura lamina de agua H (m)],1)+IF(O346&gt;MAX(Curva_vortex[Altura lamina de agua H (m)]),0,1))-INDEX(Curva_vortex[Caudal (L/s)],MATCH(O346,Curva_vortex[Altura lamina de agua H (m)],1)+IF(O346&gt;MAX(Curva_vortex[Altura lamina de agua H (m)]),-1,0)))/(INDEX(Curva_vortex[Altura lamina de agua H (m)],MATCH(O346,Curva_vortex[Altura lamina de agua H (m)],1)+IF(O346&gt;MAX(Curva_vortex[Altura lamina de agua H (m)]),0,1))-INDEX(Curva_vortex[Altura lamina de agua H (m)],MATCH(O346,Curva_vortex[Altura lamina de agua H (m)],1)+IF(O346&gt;MAX(Curva_vortex[Altura lamina de agua H (m)]),-1,0)))+Q346</f>
        <v>9.2131536854576965E-2</v>
      </c>
      <c r="S346" s="20">
        <f>IF(COUNT($A$126:$A346)&lt;MATCH($E$117,R$126:R$585,0),"",ROUND(R346,2))</f>
        <v>0.09</v>
      </c>
    </row>
    <row r="347" spans="1:19" x14ac:dyDescent="0.3">
      <c r="A347" s="67">
        <f>A346+Escenario1!$D$15</f>
        <v>1105</v>
      </c>
      <c r="B347" s="20">
        <f>IF(HX224&lt;0,0,Escenario1!HX224)</f>
        <v>0</v>
      </c>
      <c r="C347" s="20">
        <f t="shared" si="830"/>
        <v>0</v>
      </c>
      <c r="D347" s="20">
        <f t="shared" si="824"/>
        <v>0</v>
      </c>
      <c r="E347" s="20">
        <f>ROUND(IF($A347=0,0,$D347+E346-IF($A346=0,0,L346*($A347-$A346)*0.06)),4)</f>
        <v>0</v>
      </c>
      <c r="F347" s="11" cm="1">
        <f t="array" ref="F347">INDEX($A$71:$A$75,MATCH(E347,$B$71:$B$75,1))+(E347-INDEX($B$71:$B$75,MATCH(E347,$B$71:$B$75,1)))*(INDEX($A$71:$A$75,MATCH(E347,$B$71:$B$75,1)+IF(E347&gt;MAX($B$71:$B$75),0,1))-INDEX($A$71:$A$75,MATCH(E347,$B$71:$B$75,1)+IF(E347&gt;MAX($B$71:$B$75),1,0)))/(INDEX($B$71:$B$75,MATCH(E347,$B$71:$B$75,1)+IF(E347&gt;MAX($B$71:$B$75),0,1))-INDEX($B$71:$B$75,MATCH(E347,$B$71:$B$75,1)+IF(E347&gt;MAX($B$71:$B$75),-1,0)))</f>
        <v>0</v>
      </c>
      <c r="G347" s="59">
        <f t="shared" si="825"/>
        <v>0</v>
      </c>
      <c r="H347" s="59">
        <f t="shared" si="826"/>
        <v>0</v>
      </c>
      <c r="I347" s="59">
        <f t="shared" si="827"/>
        <v>0</v>
      </c>
      <c r="J347" s="20">
        <f t="shared" si="828"/>
        <v>0</v>
      </c>
      <c r="K347" s="20">
        <f>IF(OR($H$79&lt;=0,F347-$H$79&lt;=0),0,2/3*(0.602+0.0832*(F347-$H$79)/$H$79)*$I$79*SQRT(2*9.81)*(F347-$H$79+0.0012)^(3/2))*1000</f>
        <v>0</v>
      </c>
      <c r="L347" s="20">
        <f>IF((G347+H347+I347+K347)*($A348-$A347)*0.06&gt;E347,E347/($A348-$A347)/0.06,G347+H347+I347+K347)</f>
        <v>0</v>
      </c>
      <c r="M347" s="20">
        <f>IF(COUNT($A$126:$A347)&lt;MATCH($E$84,L$126:L$585,0),"",ROUND(L347,2))</f>
        <v>0</v>
      </c>
      <c r="N347" s="20">
        <f>IF($A347=0,0,$D347+N346-IF($A346=0,0,R346*($A347-$A346)*0.06))</f>
        <v>0.89367590748939674</v>
      </c>
      <c r="O347" s="11" cm="1">
        <f t="array" ref="O347">INDEX($A$71:$A$75,MATCH(N347,$B$71:$B$75,1))+(N347-INDEX($B$71:$B$75,MATCH(N347,$B$71:$B$75,1)))*(INDEX($A$71:$A$75,MATCH(N347,$B$71:$B$75,1)+1)-INDEX($A$71:$A$75,MATCH(N347,$B$71:$B$75,1)))/(INDEX($B$71:$B$75,MATCH(N347,$B$71:$B$75,1)+1)-INDEX($B$71:$B$75,MATCH(N347,$B$71:$B$75,1)))</f>
        <v>8.9367590748939667E-3</v>
      </c>
      <c r="P347" s="20" cm="1">
        <f t="array" ref="P347">INDEX(Curva_vortex[Caudal (L/s)],MATCH(O347,Curva_vortex[Altura lamina de agua H (m)],1))+(O347-INDEX(Curva_vortex[Altura lamina de agua H (m)],MATCH(O347,Curva_vortex[Altura lamina de agua H (m)],1)))*(INDEX(Curva_vortex[Caudal (L/s)],MATCH(O347,Curva_vortex[Altura lamina de agua H (m)],1)+IF(O347&gt;MAX(Curva_vortex[Altura lamina de agua H (m)]),0,1))-INDEX(Curva_vortex[Caudal (L/s)],MATCH(O347,Curva_vortex[Altura lamina de agua H (m)],1)+IF(O347&gt;MAX(Curva_vortex[Altura lamina de agua H (m)]),-1,0)))/(INDEX(Curva_vortex[Altura lamina de agua H (m)],MATCH(O347,Curva_vortex[Altura lamina de agua H (m)],1)+IF(O347&gt;MAX(Curva_vortex[Altura lamina de agua H (m)]),0,1))-INDEX(Curva_vortex[Altura lamina de agua H (m)],MATCH(O347,Curva_vortex[Altura lamina de agua H (m)],1)+IF(O347&gt;MAX(Curva_vortex[Altura lamina de agua H (m)]),-1,0)))</f>
        <v>8.9367590748939657E-2</v>
      </c>
      <c r="Q347" s="20">
        <f t="shared" si="829"/>
        <v>0</v>
      </c>
      <c r="R347" s="20" cm="1">
        <f t="array" ref="R347">INDEX(Curva_vortex[Caudal (L/s)],MATCH(O347,Curva_vortex[Altura lamina de agua H (m)],1))+(O347-INDEX(Curva_vortex[Altura lamina de agua H (m)],MATCH(O347,Curva_vortex[Altura lamina de agua H (m)],1)))*(INDEX(Curva_vortex[Caudal (L/s)],MATCH(O347,Curva_vortex[Altura lamina de agua H (m)],1)+IF(O347&gt;MAX(Curva_vortex[Altura lamina de agua H (m)]),0,1))-INDEX(Curva_vortex[Caudal (L/s)],MATCH(O347,Curva_vortex[Altura lamina de agua H (m)],1)+IF(O347&gt;MAX(Curva_vortex[Altura lamina de agua H (m)]),-1,0)))/(INDEX(Curva_vortex[Altura lamina de agua H (m)],MATCH(O347,Curva_vortex[Altura lamina de agua H (m)],1)+IF(O347&gt;MAX(Curva_vortex[Altura lamina de agua H (m)]),0,1))-INDEX(Curva_vortex[Altura lamina de agua H (m)],MATCH(O347,Curva_vortex[Altura lamina de agua H (m)],1)+IF(O347&gt;MAX(Curva_vortex[Altura lamina de agua H (m)]),-1,0)))+Q347</f>
        <v>8.9367590748939657E-2</v>
      </c>
      <c r="S347" s="20">
        <f>IF(COUNT($A$126:$A347)&lt;MATCH($E$117,R$126:R$585,0),"",ROUND(R347,2))</f>
        <v>0.09</v>
      </c>
    </row>
    <row r="348" spans="1:19" x14ac:dyDescent="0.3">
      <c r="A348" s="67">
        <f>A347+Escenario1!$D$15</f>
        <v>1110</v>
      </c>
      <c r="B348" s="20">
        <f>IF(HX225&lt;0,0,Escenario1!HX225)</f>
        <v>0</v>
      </c>
      <c r="C348" s="20">
        <f t="shared" si="830"/>
        <v>0</v>
      </c>
      <c r="D348" s="20">
        <f t="shared" si="824"/>
        <v>0</v>
      </c>
      <c r="E348" s="20">
        <f>ROUND(IF($A348=0,0,$D348+E347-IF($A347=0,0,L347*($A348-$A347)*0.06)),4)</f>
        <v>0</v>
      </c>
      <c r="F348" s="11" cm="1">
        <f t="array" ref="F348">INDEX($A$71:$A$75,MATCH(E348,$B$71:$B$75,1))+(E348-INDEX($B$71:$B$75,MATCH(E348,$B$71:$B$75,1)))*(INDEX($A$71:$A$75,MATCH(E348,$B$71:$B$75,1)+IF(E348&gt;MAX($B$71:$B$75),0,1))-INDEX($A$71:$A$75,MATCH(E348,$B$71:$B$75,1)+IF(E348&gt;MAX($B$71:$B$75),1,0)))/(INDEX($B$71:$B$75,MATCH(E348,$B$71:$B$75,1)+IF(E348&gt;MAX($B$71:$B$75),0,1))-INDEX($B$71:$B$75,MATCH(E348,$B$71:$B$75,1)+IF(E348&gt;MAX($B$71:$B$75),-1,0)))</f>
        <v>0</v>
      </c>
      <c r="G348" s="59">
        <f t="shared" si="825"/>
        <v>0</v>
      </c>
      <c r="H348" s="59">
        <f t="shared" si="826"/>
        <v>0</v>
      </c>
      <c r="I348" s="59">
        <f t="shared" si="827"/>
        <v>0</v>
      </c>
      <c r="J348" s="20">
        <f t="shared" si="828"/>
        <v>0</v>
      </c>
      <c r="K348" s="20">
        <f>IF(OR($H$79&lt;=0,F348-$H$79&lt;=0),0,2/3*(0.602+0.0832*(F348-$H$79)/$H$79)*$I$79*SQRT(2*9.81)*(F348-$H$79+0.0012)^(3/2))*1000</f>
        <v>0</v>
      </c>
      <c r="L348" s="20">
        <f>IF((G348+H348+I348+K348)*($A349-$A348)*0.06&gt;E348,E348/($A349-$A348)/0.06,G348+H348+I348+K348)</f>
        <v>0</v>
      </c>
      <c r="M348" s="20">
        <f>IF(COUNT($A$126:$A348)&lt;MATCH($E$84,L$126:L$585,0),"",ROUND(L348,2))</f>
        <v>0</v>
      </c>
      <c r="N348" s="20">
        <f>IF($A348=0,0,$D348+N347-IF($A347=0,0,R347*($A348-$A347)*0.06))</f>
        <v>0.86686563026471486</v>
      </c>
      <c r="O348" s="11" cm="1">
        <f t="array" ref="O348">INDEX($A$71:$A$75,MATCH(N348,$B$71:$B$75,1))+(N348-INDEX($B$71:$B$75,MATCH(N348,$B$71:$B$75,1)))*(INDEX($A$71:$A$75,MATCH(N348,$B$71:$B$75,1)+1)-INDEX($A$71:$A$75,MATCH(N348,$B$71:$B$75,1)))/(INDEX($B$71:$B$75,MATCH(N348,$B$71:$B$75,1)+1)-INDEX($B$71:$B$75,MATCH(N348,$B$71:$B$75,1)))</f>
        <v>8.6686563026471489E-3</v>
      </c>
      <c r="P348" s="20" cm="1">
        <f t="array" ref="P348">INDEX(Curva_vortex[Caudal (L/s)],MATCH(O348,Curva_vortex[Altura lamina de agua H (m)],1))+(O348-INDEX(Curva_vortex[Altura lamina de agua H (m)],MATCH(O348,Curva_vortex[Altura lamina de agua H (m)],1)))*(INDEX(Curva_vortex[Caudal (L/s)],MATCH(O348,Curva_vortex[Altura lamina de agua H (m)],1)+IF(O348&gt;MAX(Curva_vortex[Altura lamina de agua H (m)]),0,1))-INDEX(Curva_vortex[Caudal (L/s)],MATCH(O348,Curva_vortex[Altura lamina de agua H (m)],1)+IF(O348&gt;MAX(Curva_vortex[Altura lamina de agua H (m)]),-1,0)))/(INDEX(Curva_vortex[Altura lamina de agua H (m)],MATCH(O348,Curva_vortex[Altura lamina de agua H (m)],1)+IF(O348&gt;MAX(Curva_vortex[Altura lamina de agua H (m)]),0,1))-INDEX(Curva_vortex[Altura lamina de agua H (m)],MATCH(O348,Curva_vortex[Altura lamina de agua H (m)],1)+IF(O348&gt;MAX(Curva_vortex[Altura lamina de agua H (m)]),-1,0)))</f>
        <v>8.6686563026471486E-2</v>
      </c>
      <c r="Q348" s="20">
        <f t="shared" si="829"/>
        <v>0</v>
      </c>
      <c r="R348" s="20" cm="1">
        <f t="array" ref="R348">INDEX(Curva_vortex[Caudal (L/s)],MATCH(O348,Curva_vortex[Altura lamina de agua H (m)],1))+(O348-INDEX(Curva_vortex[Altura lamina de agua H (m)],MATCH(O348,Curva_vortex[Altura lamina de agua H (m)],1)))*(INDEX(Curva_vortex[Caudal (L/s)],MATCH(O348,Curva_vortex[Altura lamina de agua H (m)],1)+IF(O348&gt;MAX(Curva_vortex[Altura lamina de agua H (m)]),0,1))-INDEX(Curva_vortex[Caudal (L/s)],MATCH(O348,Curva_vortex[Altura lamina de agua H (m)],1)+IF(O348&gt;MAX(Curva_vortex[Altura lamina de agua H (m)]),-1,0)))/(INDEX(Curva_vortex[Altura lamina de agua H (m)],MATCH(O348,Curva_vortex[Altura lamina de agua H (m)],1)+IF(O348&gt;MAX(Curva_vortex[Altura lamina de agua H (m)]),0,1))-INDEX(Curva_vortex[Altura lamina de agua H (m)],MATCH(O348,Curva_vortex[Altura lamina de agua H (m)],1)+IF(O348&gt;MAX(Curva_vortex[Altura lamina de agua H (m)]),-1,0)))+Q348</f>
        <v>8.6686563026471486E-2</v>
      </c>
      <c r="S348" s="20">
        <f>IF(COUNT($A$126:$A348)&lt;MATCH($E$117,R$126:R$585,0),"",ROUND(R348,2))</f>
        <v>0.09</v>
      </c>
    </row>
    <row r="349" spans="1:19" x14ac:dyDescent="0.3">
      <c r="A349" s="67">
        <f>A348+Escenario1!$D$15</f>
        <v>1115</v>
      </c>
      <c r="B349" s="20">
        <f>IF(HX226&lt;0,0,Escenario1!HX226)</f>
        <v>0</v>
      </c>
      <c r="C349" s="20">
        <f t="shared" si="830"/>
        <v>0</v>
      </c>
      <c r="D349" s="20">
        <f t="shared" si="824"/>
        <v>0</v>
      </c>
      <c r="E349" s="20">
        <f>ROUND(IF($A349=0,0,$D349+E348-IF($A348=0,0,L348*($A349-$A348)*0.06)),4)</f>
        <v>0</v>
      </c>
      <c r="F349" s="11" cm="1">
        <f t="array" ref="F349">INDEX($A$71:$A$75,MATCH(E349,$B$71:$B$75,1))+(E349-INDEX($B$71:$B$75,MATCH(E349,$B$71:$B$75,1)))*(INDEX($A$71:$A$75,MATCH(E349,$B$71:$B$75,1)+IF(E349&gt;MAX($B$71:$B$75),0,1))-INDEX($A$71:$A$75,MATCH(E349,$B$71:$B$75,1)+IF(E349&gt;MAX($B$71:$B$75),1,0)))/(INDEX($B$71:$B$75,MATCH(E349,$B$71:$B$75,1)+IF(E349&gt;MAX($B$71:$B$75),0,1))-INDEX($B$71:$B$75,MATCH(E349,$B$71:$B$75,1)+IF(E349&gt;MAX($B$71:$B$75),-1,0)))</f>
        <v>0</v>
      </c>
      <c r="G349" s="59">
        <f t="shared" si="825"/>
        <v>0</v>
      </c>
      <c r="H349" s="59">
        <f t="shared" si="826"/>
        <v>0</v>
      </c>
      <c r="I349" s="59">
        <f t="shared" si="827"/>
        <v>0</v>
      </c>
      <c r="J349" s="20">
        <f t="shared" si="828"/>
        <v>0</v>
      </c>
      <c r="K349" s="20">
        <f>IF(OR($H$79&lt;=0,F349-$H$79&lt;=0),0,2/3*(0.602+0.0832*(F349-$H$79)/$H$79)*$I$79*SQRT(2*9.81)*(F349-$H$79+0.0012)^(3/2))*1000</f>
        <v>0</v>
      </c>
      <c r="L349" s="20">
        <f>IF((G349+H349+I349+K349)*($A350-$A349)*0.06&gt;E349,E349/($A350-$A349)/0.06,G349+H349+I349+K349)</f>
        <v>0</v>
      </c>
      <c r="M349" s="20">
        <f>IF(COUNT($A$126:$A349)&lt;MATCH($E$84,L$126:L$585,0),"",ROUND(L349,2))</f>
        <v>0</v>
      </c>
      <c r="N349" s="20">
        <f>IF($A349=0,0,$D349+N348-IF($A348=0,0,R348*($A349-$A348)*0.06))</f>
        <v>0.84085966135677337</v>
      </c>
      <c r="O349" s="11" cm="1">
        <f t="array" ref="O349">INDEX($A$71:$A$75,MATCH(N349,$B$71:$B$75,1))+(N349-INDEX($B$71:$B$75,MATCH(N349,$B$71:$B$75,1)))*(INDEX($A$71:$A$75,MATCH(N349,$B$71:$B$75,1)+1)-INDEX($A$71:$A$75,MATCH(N349,$B$71:$B$75,1)))/(INDEX($B$71:$B$75,MATCH(N349,$B$71:$B$75,1)+1)-INDEX($B$71:$B$75,MATCH(N349,$B$71:$B$75,1)))</f>
        <v>8.4085966135677339E-3</v>
      </c>
      <c r="P349" s="20" cm="1">
        <f t="array" ref="P349">INDEX(Curva_vortex[Caudal (L/s)],MATCH(O349,Curva_vortex[Altura lamina de agua H (m)],1))+(O349-INDEX(Curva_vortex[Altura lamina de agua H (m)],MATCH(O349,Curva_vortex[Altura lamina de agua H (m)],1)))*(INDEX(Curva_vortex[Caudal (L/s)],MATCH(O349,Curva_vortex[Altura lamina de agua H (m)],1)+IF(O349&gt;MAX(Curva_vortex[Altura lamina de agua H (m)]),0,1))-INDEX(Curva_vortex[Caudal (L/s)],MATCH(O349,Curva_vortex[Altura lamina de agua H (m)],1)+IF(O349&gt;MAX(Curva_vortex[Altura lamina de agua H (m)]),-1,0)))/(INDEX(Curva_vortex[Altura lamina de agua H (m)],MATCH(O349,Curva_vortex[Altura lamina de agua H (m)],1)+IF(O349&gt;MAX(Curva_vortex[Altura lamina de agua H (m)]),0,1))-INDEX(Curva_vortex[Altura lamina de agua H (m)],MATCH(O349,Curva_vortex[Altura lamina de agua H (m)],1)+IF(O349&gt;MAX(Curva_vortex[Altura lamina de agua H (m)]),-1,0)))</f>
        <v>8.4085966135677329E-2</v>
      </c>
      <c r="Q349" s="20">
        <f t="shared" si="829"/>
        <v>0</v>
      </c>
      <c r="R349" s="20" cm="1">
        <f t="array" ref="R349">INDEX(Curva_vortex[Caudal (L/s)],MATCH(O349,Curva_vortex[Altura lamina de agua H (m)],1))+(O349-INDEX(Curva_vortex[Altura lamina de agua H (m)],MATCH(O349,Curva_vortex[Altura lamina de agua H (m)],1)))*(INDEX(Curva_vortex[Caudal (L/s)],MATCH(O349,Curva_vortex[Altura lamina de agua H (m)],1)+IF(O349&gt;MAX(Curva_vortex[Altura lamina de agua H (m)]),0,1))-INDEX(Curva_vortex[Caudal (L/s)],MATCH(O349,Curva_vortex[Altura lamina de agua H (m)],1)+IF(O349&gt;MAX(Curva_vortex[Altura lamina de agua H (m)]),-1,0)))/(INDEX(Curva_vortex[Altura lamina de agua H (m)],MATCH(O349,Curva_vortex[Altura lamina de agua H (m)],1)+IF(O349&gt;MAX(Curva_vortex[Altura lamina de agua H (m)]),0,1))-INDEX(Curva_vortex[Altura lamina de agua H (m)],MATCH(O349,Curva_vortex[Altura lamina de agua H (m)],1)+IF(O349&gt;MAX(Curva_vortex[Altura lamina de agua H (m)]),-1,0)))+Q349</f>
        <v>8.4085966135677329E-2</v>
      </c>
      <c r="S349" s="20">
        <f>IF(COUNT($A$126:$A349)&lt;MATCH($E$117,R$126:R$585,0),"",ROUND(R349,2))</f>
        <v>0.08</v>
      </c>
    </row>
    <row r="350" spans="1:19" x14ac:dyDescent="0.3">
      <c r="A350" s="67">
        <f>A349+Escenario1!$D$15</f>
        <v>1120</v>
      </c>
      <c r="B350" s="20">
        <f>IF(HX227&lt;0,0,Escenario1!HX227)</f>
        <v>0</v>
      </c>
      <c r="C350" s="20">
        <f t="shared" si="830"/>
        <v>0</v>
      </c>
      <c r="D350" s="20">
        <f t="shared" si="824"/>
        <v>0</v>
      </c>
      <c r="E350" s="20">
        <f>ROUND(IF($A350=0,0,$D350+E349-IF($A349=0,0,L349*($A350-$A349)*0.06)),4)</f>
        <v>0</v>
      </c>
      <c r="F350" s="11" cm="1">
        <f t="array" ref="F350">INDEX($A$71:$A$75,MATCH(E350,$B$71:$B$75,1))+(E350-INDEX($B$71:$B$75,MATCH(E350,$B$71:$B$75,1)))*(INDEX($A$71:$A$75,MATCH(E350,$B$71:$B$75,1)+IF(E350&gt;MAX($B$71:$B$75),0,1))-INDEX($A$71:$A$75,MATCH(E350,$B$71:$B$75,1)+IF(E350&gt;MAX($B$71:$B$75),1,0)))/(INDEX($B$71:$B$75,MATCH(E350,$B$71:$B$75,1)+IF(E350&gt;MAX($B$71:$B$75),0,1))-INDEX($B$71:$B$75,MATCH(E350,$B$71:$B$75,1)+IF(E350&gt;MAX($B$71:$B$75),-1,0)))</f>
        <v>0</v>
      </c>
      <c r="G350" s="59">
        <f t="shared" si="825"/>
        <v>0</v>
      </c>
      <c r="H350" s="59">
        <f t="shared" si="826"/>
        <v>0</v>
      </c>
      <c r="I350" s="59">
        <f t="shared" si="827"/>
        <v>0</v>
      </c>
      <c r="J350" s="20">
        <f t="shared" si="828"/>
        <v>0</v>
      </c>
      <c r="K350" s="20">
        <f>IF(OR($H$79&lt;=0,F350-$H$79&lt;=0),0,2/3*(0.602+0.0832*(F350-$H$79)/$H$79)*$I$79*SQRT(2*9.81)*(F350-$H$79+0.0012)^(3/2))*1000</f>
        <v>0</v>
      </c>
      <c r="L350" s="20">
        <f>IF((G350+H350+I350+K350)*($A351-$A350)*0.06&gt;E350,E350/($A351-$A350)/0.06,G350+H350+I350+K350)</f>
        <v>0</v>
      </c>
      <c r="M350" s="20">
        <f>IF(COUNT($A$126:$A350)&lt;MATCH($E$84,L$126:L$585,0),"",ROUND(L350,2))</f>
        <v>0</v>
      </c>
      <c r="N350" s="20">
        <f>IF($A350=0,0,$D350+N349-IF($A349=0,0,R349*($A350-$A349)*0.06))</f>
        <v>0.81563387151607014</v>
      </c>
      <c r="O350" s="11" cm="1">
        <f t="array" ref="O350">INDEX($A$71:$A$75,MATCH(N350,$B$71:$B$75,1))+(N350-INDEX($B$71:$B$75,MATCH(N350,$B$71:$B$75,1)))*(INDEX($A$71:$A$75,MATCH(N350,$B$71:$B$75,1)+1)-INDEX($A$71:$A$75,MATCH(N350,$B$71:$B$75,1)))/(INDEX($B$71:$B$75,MATCH(N350,$B$71:$B$75,1)+1)-INDEX($B$71:$B$75,MATCH(N350,$B$71:$B$75,1)))</f>
        <v>8.1563387151607023E-3</v>
      </c>
      <c r="P350" s="20" cm="1">
        <f t="array" ref="P350">INDEX(Curva_vortex[Caudal (L/s)],MATCH(O350,Curva_vortex[Altura lamina de agua H (m)],1))+(O350-INDEX(Curva_vortex[Altura lamina de agua H (m)],MATCH(O350,Curva_vortex[Altura lamina de agua H (m)],1)))*(INDEX(Curva_vortex[Caudal (L/s)],MATCH(O350,Curva_vortex[Altura lamina de agua H (m)],1)+IF(O350&gt;MAX(Curva_vortex[Altura lamina de agua H (m)]),0,1))-INDEX(Curva_vortex[Caudal (L/s)],MATCH(O350,Curva_vortex[Altura lamina de agua H (m)],1)+IF(O350&gt;MAX(Curva_vortex[Altura lamina de agua H (m)]),-1,0)))/(INDEX(Curva_vortex[Altura lamina de agua H (m)],MATCH(O350,Curva_vortex[Altura lamina de agua H (m)],1)+IF(O350&gt;MAX(Curva_vortex[Altura lamina de agua H (m)]),0,1))-INDEX(Curva_vortex[Altura lamina de agua H (m)],MATCH(O350,Curva_vortex[Altura lamina de agua H (m)],1)+IF(O350&gt;MAX(Curva_vortex[Altura lamina de agua H (m)]),-1,0)))</f>
        <v>8.156338715160702E-2</v>
      </c>
      <c r="Q350" s="20">
        <f t="shared" si="829"/>
        <v>0</v>
      </c>
      <c r="R350" s="20" cm="1">
        <f t="array" ref="R350">INDEX(Curva_vortex[Caudal (L/s)],MATCH(O350,Curva_vortex[Altura lamina de agua H (m)],1))+(O350-INDEX(Curva_vortex[Altura lamina de agua H (m)],MATCH(O350,Curva_vortex[Altura lamina de agua H (m)],1)))*(INDEX(Curva_vortex[Caudal (L/s)],MATCH(O350,Curva_vortex[Altura lamina de agua H (m)],1)+IF(O350&gt;MAX(Curva_vortex[Altura lamina de agua H (m)]),0,1))-INDEX(Curva_vortex[Caudal (L/s)],MATCH(O350,Curva_vortex[Altura lamina de agua H (m)],1)+IF(O350&gt;MAX(Curva_vortex[Altura lamina de agua H (m)]),-1,0)))/(INDEX(Curva_vortex[Altura lamina de agua H (m)],MATCH(O350,Curva_vortex[Altura lamina de agua H (m)],1)+IF(O350&gt;MAX(Curva_vortex[Altura lamina de agua H (m)]),0,1))-INDEX(Curva_vortex[Altura lamina de agua H (m)],MATCH(O350,Curva_vortex[Altura lamina de agua H (m)],1)+IF(O350&gt;MAX(Curva_vortex[Altura lamina de agua H (m)]),-1,0)))+Q350</f>
        <v>8.156338715160702E-2</v>
      </c>
      <c r="S350" s="20">
        <f>IF(COUNT($A$126:$A350)&lt;MATCH($E$117,R$126:R$585,0),"",ROUND(R350,2))</f>
        <v>0.08</v>
      </c>
    </row>
    <row r="351" spans="1:19" x14ac:dyDescent="0.3">
      <c r="A351" s="67">
        <f>A350+Escenario1!$D$15</f>
        <v>1125</v>
      </c>
      <c r="B351" s="20">
        <f>IF(HX228&lt;0,0,Escenario1!HX228)</f>
        <v>0</v>
      </c>
      <c r="C351" s="20">
        <f t="shared" si="830"/>
        <v>0</v>
      </c>
      <c r="D351" s="20">
        <f t="shared" si="824"/>
        <v>0</v>
      </c>
      <c r="E351" s="20">
        <f>ROUND(IF($A351=0,0,$D351+E350-IF($A350=0,0,L350*($A351-$A350)*0.06)),4)</f>
        <v>0</v>
      </c>
      <c r="F351" s="11" cm="1">
        <f t="array" ref="F351">INDEX($A$71:$A$75,MATCH(E351,$B$71:$B$75,1))+(E351-INDEX($B$71:$B$75,MATCH(E351,$B$71:$B$75,1)))*(INDEX($A$71:$A$75,MATCH(E351,$B$71:$B$75,1)+IF(E351&gt;MAX($B$71:$B$75),0,1))-INDEX($A$71:$A$75,MATCH(E351,$B$71:$B$75,1)+IF(E351&gt;MAX($B$71:$B$75),1,0)))/(INDEX($B$71:$B$75,MATCH(E351,$B$71:$B$75,1)+IF(E351&gt;MAX($B$71:$B$75),0,1))-INDEX($B$71:$B$75,MATCH(E351,$B$71:$B$75,1)+IF(E351&gt;MAX($B$71:$B$75),-1,0)))</f>
        <v>0</v>
      </c>
      <c r="G351" s="59">
        <f t="shared" si="825"/>
        <v>0</v>
      </c>
      <c r="H351" s="59">
        <f t="shared" si="826"/>
        <v>0</v>
      </c>
      <c r="I351" s="59">
        <f t="shared" si="827"/>
        <v>0</v>
      </c>
      <c r="J351" s="20">
        <f t="shared" si="828"/>
        <v>0</v>
      </c>
      <c r="K351" s="20">
        <f>IF(OR($H$79&lt;=0,F351-$H$79&lt;=0),0,2/3*(0.602+0.0832*(F351-$H$79)/$H$79)*$I$79*SQRT(2*9.81)*(F351-$H$79+0.0012)^(3/2))*1000</f>
        <v>0</v>
      </c>
      <c r="L351" s="20">
        <f>IF((G351+H351+I351+K351)*($A352-$A351)*0.06&gt;E351,E351/($A352-$A351)/0.06,G351+H351+I351+K351)</f>
        <v>0</v>
      </c>
      <c r="M351" s="20">
        <f>IF(COUNT($A$126:$A351)&lt;MATCH($E$84,L$126:L$585,0),"",ROUND(L351,2))</f>
        <v>0</v>
      </c>
      <c r="N351" s="20">
        <f>IF($A351=0,0,$D351+N350-IF($A350=0,0,R350*($A351-$A350)*0.06))</f>
        <v>0.791164855370588</v>
      </c>
      <c r="O351" s="11" cm="1">
        <f t="array" ref="O351">INDEX($A$71:$A$75,MATCH(N351,$B$71:$B$75,1))+(N351-INDEX($B$71:$B$75,MATCH(N351,$B$71:$B$75,1)))*(INDEX($A$71:$A$75,MATCH(N351,$B$71:$B$75,1)+1)-INDEX($A$71:$A$75,MATCH(N351,$B$71:$B$75,1)))/(INDEX($B$71:$B$75,MATCH(N351,$B$71:$B$75,1)+1)-INDEX($B$71:$B$75,MATCH(N351,$B$71:$B$75,1)))</f>
        <v>7.91164855370588E-3</v>
      </c>
      <c r="P351" s="20" cm="1">
        <f t="array" ref="P351">INDEX(Curva_vortex[Caudal (L/s)],MATCH(O351,Curva_vortex[Altura lamina de agua H (m)],1))+(O351-INDEX(Curva_vortex[Altura lamina de agua H (m)],MATCH(O351,Curva_vortex[Altura lamina de agua H (m)],1)))*(INDEX(Curva_vortex[Caudal (L/s)],MATCH(O351,Curva_vortex[Altura lamina de agua H (m)],1)+IF(O351&gt;MAX(Curva_vortex[Altura lamina de agua H (m)]),0,1))-INDEX(Curva_vortex[Caudal (L/s)],MATCH(O351,Curva_vortex[Altura lamina de agua H (m)],1)+IF(O351&gt;MAX(Curva_vortex[Altura lamina de agua H (m)]),-1,0)))/(INDEX(Curva_vortex[Altura lamina de agua H (m)],MATCH(O351,Curva_vortex[Altura lamina de agua H (m)],1)+IF(O351&gt;MAX(Curva_vortex[Altura lamina de agua H (m)]),0,1))-INDEX(Curva_vortex[Altura lamina de agua H (m)],MATCH(O351,Curva_vortex[Altura lamina de agua H (m)],1)+IF(O351&gt;MAX(Curva_vortex[Altura lamina de agua H (m)]),-1,0)))</f>
        <v>7.91164855370588E-2</v>
      </c>
      <c r="Q351" s="20">
        <f t="shared" si="829"/>
        <v>0</v>
      </c>
      <c r="R351" s="20" cm="1">
        <f t="array" ref="R351">INDEX(Curva_vortex[Caudal (L/s)],MATCH(O351,Curva_vortex[Altura lamina de agua H (m)],1))+(O351-INDEX(Curva_vortex[Altura lamina de agua H (m)],MATCH(O351,Curva_vortex[Altura lamina de agua H (m)],1)))*(INDEX(Curva_vortex[Caudal (L/s)],MATCH(O351,Curva_vortex[Altura lamina de agua H (m)],1)+IF(O351&gt;MAX(Curva_vortex[Altura lamina de agua H (m)]),0,1))-INDEX(Curva_vortex[Caudal (L/s)],MATCH(O351,Curva_vortex[Altura lamina de agua H (m)],1)+IF(O351&gt;MAX(Curva_vortex[Altura lamina de agua H (m)]),-1,0)))/(INDEX(Curva_vortex[Altura lamina de agua H (m)],MATCH(O351,Curva_vortex[Altura lamina de agua H (m)],1)+IF(O351&gt;MAX(Curva_vortex[Altura lamina de agua H (m)]),0,1))-INDEX(Curva_vortex[Altura lamina de agua H (m)],MATCH(O351,Curva_vortex[Altura lamina de agua H (m)],1)+IF(O351&gt;MAX(Curva_vortex[Altura lamina de agua H (m)]),-1,0)))+Q351</f>
        <v>7.91164855370588E-2</v>
      </c>
      <c r="S351" s="20">
        <f>IF(COUNT($A$126:$A351)&lt;MATCH($E$117,R$126:R$585,0),"",ROUND(R351,2))</f>
        <v>0.08</v>
      </c>
    </row>
    <row r="352" spans="1:19" x14ac:dyDescent="0.3">
      <c r="A352" s="67">
        <f>A351+Escenario1!$D$15</f>
        <v>1130</v>
      </c>
      <c r="B352" s="20">
        <f>IF(HX229&lt;0,0,Escenario1!HX229)</f>
        <v>0</v>
      </c>
      <c r="C352" s="20">
        <f t="shared" si="830"/>
        <v>0</v>
      </c>
      <c r="D352" s="20">
        <f t="shared" si="824"/>
        <v>0</v>
      </c>
      <c r="E352" s="20">
        <f>ROUND(IF($A352=0,0,$D352+E351-IF($A351=0,0,L351*($A352-$A351)*0.06)),4)</f>
        <v>0</v>
      </c>
      <c r="F352" s="11" cm="1">
        <f t="array" ref="F352">INDEX($A$71:$A$75,MATCH(E352,$B$71:$B$75,1))+(E352-INDEX($B$71:$B$75,MATCH(E352,$B$71:$B$75,1)))*(INDEX($A$71:$A$75,MATCH(E352,$B$71:$B$75,1)+IF(E352&gt;MAX($B$71:$B$75),0,1))-INDEX($A$71:$A$75,MATCH(E352,$B$71:$B$75,1)+IF(E352&gt;MAX($B$71:$B$75),1,0)))/(INDEX($B$71:$B$75,MATCH(E352,$B$71:$B$75,1)+IF(E352&gt;MAX($B$71:$B$75),0,1))-INDEX($B$71:$B$75,MATCH(E352,$B$71:$B$75,1)+IF(E352&gt;MAX($B$71:$B$75),-1,0)))</f>
        <v>0</v>
      </c>
      <c r="G352" s="59">
        <f t="shared" si="825"/>
        <v>0</v>
      </c>
      <c r="H352" s="59">
        <f t="shared" si="826"/>
        <v>0</v>
      </c>
      <c r="I352" s="59">
        <f t="shared" si="827"/>
        <v>0</v>
      </c>
      <c r="J352" s="20">
        <f t="shared" si="828"/>
        <v>0</v>
      </c>
      <c r="K352" s="20">
        <f>IF(OR($H$79&lt;=0,F352-$H$79&lt;=0),0,2/3*(0.602+0.0832*(F352-$H$79)/$H$79)*$I$79*SQRT(2*9.81)*(F352-$H$79+0.0012)^(3/2))*1000</f>
        <v>0</v>
      </c>
      <c r="L352" s="20">
        <f>IF((G352+H352+I352+K352)*($A353-$A352)*0.06&gt;E352,E352/($A353-$A352)/0.06,G352+H352+I352+K352)</f>
        <v>0</v>
      </c>
      <c r="M352" s="20">
        <f>IF(COUNT($A$126:$A352)&lt;MATCH($E$84,L$126:L$585,0),"",ROUND(L352,2))</f>
        <v>0</v>
      </c>
      <c r="N352" s="20">
        <f>IF($A352=0,0,$D352+N351-IF($A351=0,0,R351*($A352-$A351)*0.06))</f>
        <v>0.76742990970947034</v>
      </c>
      <c r="O352" s="11" cm="1">
        <f t="array" ref="O352">INDEX($A$71:$A$75,MATCH(N352,$B$71:$B$75,1))+(N352-INDEX($B$71:$B$75,MATCH(N352,$B$71:$B$75,1)))*(INDEX($A$71:$A$75,MATCH(N352,$B$71:$B$75,1)+1)-INDEX($A$71:$A$75,MATCH(N352,$B$71:$B$75,1)))/(INDEX($B$71:$B$75,MATCH(N352,$B$71:$B$75,1)+1)-INDEX($B$71:$B$75,MATCH(N352,$B$71:$B$75,1)))</f>
        <v>7.6742990970947037E-3</v>
      </c>
      <c r="P352" s="20" cm="1">
        <f t="array" ref="P352">INDEX(Curva_vortex[Caudal (L/s)],MATCH(O352,Curva_vortex[Altura lamina de agua H (m)],1))+(O352-INDEX(Curva_vortex[Altura lamina de agua H (m)],MATCH(O352,Curva_vortex[Altura lamina de agua H (m)],1)))*(INDEX(Curva_vortex[Caudal (L/s)],MATCH(O352,Curva_vortex[Altura lamina de agua H (m)],1)+IF(O352&gt;MAX(Curva_vortex[Altura lamina de agua H (m)]),0,1))-INDEX(Curva_vortex[Caudal (L/s)],MATCH(O352,Curva_vortex[Altura lamina de agua H (m)],1)+IF(O352&gt;MAX(Curva_vortex[Altura lamina de agua H (m)]),-1,0)))/(INDEX(Curva_vortex[Altura lamina de agua H (m)],MATCH(O352,Curva_vortex[Altura lamina de agua H (m)],1)+IF(O352&gt;MAX(Curva_vortex[Altura lamina de agua H (m)]),0,1))-INDEX(Curva_vortex[Altura lamina de agua H (m)],MATCH(O352,Curva_vortex[Altura lamina de agua H (m)],1)+IF(O352&gt;MAX(Curva_vortex[Altura lamina de agua H (m)]),-1,0)))</f>
        <v>7.6742990970947028E-2</v>
      </c>
      <c r="Q352" s="20">
        <f t="shared" si="829"/>
        <v>0</v>
      </c>
      <c r="R352" s="20" cm="1">
        <f t="array" ref="R352">INDEX(Curva_vortex[Caudal (L/s)],MATCH(O352,Curva_vortex[Altura lamina de agua H (m)],1))+(O352-INDEX(Curva_vortex[Altura lamina de agua H (m)],MATCH(O352,Curva_vortex[Altura lamina de agua H (m)],1)))*(INDEX(Curva_vortex[Caudal (L/s)],MATCH(O352,Curva_vortex[Altura lamina de agua H (m)],1)+IF(O352&gt;MAX(Curva_vortex[Altura lamina de agua H (m)]),0,1))-INDEX(Curva_vortex[Caudal (L/s)],MATCH(O352,Curva_vortex[Altura lamina de agua H (m)],1)+IF(O352&gt;MAX(Curva_vortex[Altura lamina de agua H (m)]),-1,0)))/(INDEX(Curva_vortex[Altura lamina de agua H (m)],MATCH(O352,Curva_vortex[Altura lamina de agua H (m)],1)+IF(O352&gt;MAX(Curva_vortex[Altura lamina de agua H (m)]),0,1))-INDEX(Curva_vortex[Altura lamina de agua H (m)],MATCH(O352,Curva_vortex[Altura lamina de agua H (m)],1)+IF(O352&gt;MAX(Curva_vortex[Altura lamina de agua H (m)]),-1,0)))+Q352</f>
        <v>7.6742990970947028E-2</v>
      </c>
      <c r="S352" s="20">
        <f>IF(COUNT($A$126:$A352)&lt;MATCH($E$117,R$126:R$585,0),"",ROUND(R352,2))</f>
        <v>0.08</v>
      </c>
    </row>
    <row r="353" spans="1:19" x14ac:dyDescent="0.3">
      <c r="A353" s="67">
        <f>A352+Escenario1!$D$15</f>
        <v>1135</v>
      </c>
      <c r="B353" s="20">
        <f>IF(HX230&lt;0,0,Escenario1!HX230)</f>
        <v>0</v>
      </c>
      <c r="C353" s="20">
        <f t="shared" si="830"/>
        <v>0</v>
      </c>
      <c r="D353" s="20">
        <f t="shared" si="824"/>
        <v>0</v>
      </c>
      <c r="E353" s="20">
        <f>ROUND(IF($A353=0,0,$D353+E352-IF($A352=0,0,L352*($A353-$A352)*0.06)),4)</f>
        <v>0</v>
      </c>
      <c r="F353" s="11" cm="1">
        <f t="array" ref="F353">INDEX($A$71:$A$75,MATCH(E353,$B$71:$B$75,1))+(E353-INDEX($B$71:$B$75,MATCH(E353,$B$71:$B$75,1)))*(INDEX($A$71:$A$75,MATCH(E353,$B$71:$B$75,1)+IF(E353&gt;MAX($B$71:$B$75),0,1))-INDEX($A$71:$A$75,MATCH(E353,$B$71:$B$75,1)+IF(E353&gt;MAX($B$71:$B$75),1,0)))/(INDEX($B$71:$B$75,MATCH(E353,$B$71:$B$75,1)+IF(E353&gt;MAX($B$71:$B$75),0,1))-INDEX($B$71:$B$75,MATCH(E353,$B$71:$B$75,1)+IF(E353&gt;MAX($B$71:$B$75),-1,0)))</f>
        <v>0</v>
      </c>
      <c r="G353" s="59">
        <f t="shared" si="825"/>
        <v>0</v>
      </c>
      <c r="H353" s="59">
        <f t="shared" si="826"/>
        <v>0</v>
      </c>
      <c r="I353" s="59">
        <f t="shared" si="827"/>
        <v>0</v>
      </c>
      <c r="J353" s="20">
        <f t="shared" si="828"/>
        <v>0</v>
      </c>
      <c r="K353" s="20">
        <f>IF(OR($H$79&lt;=0,F353-$H$79&lt;=0),0,2/3*(0.602+0.0832*(F353-$H$79)/$H$79)*$I$79*SQRT(2*9.81)*(F353-$H$79+0.0012)^(3/2))*1000</f>
        <v>0</v>
      </c>
      <c r="L353" s="20">
        <f>IF((G353+H353+I353+K353)*($A354-$A353)*0.06&gt;E353,E353/($A354-$A353)/0.06,G353+H353+I353+K353)</f>
        <v>0</v>
      </c>
      <c r="M353" s="20">
        <f>IF(COUNT($A$126:$A353)&lt;MATCH($E$84,L$126:L$585,0),"",ROUND(L353,2))</f>
        <v>0</v>
      </c>
      <c r="N353" s="20">
        <f>IF($A353=0,0,$D353+N352-IF($A352=0,0,R352*($A353-$A352)*0.06))</f>
        <v>0.74440701241818619</v>
      </c>
      <c r="O353" s="11" cm="1">
        <f t="array" ref="O353">INDEX($A$71:$A$75,MATCH(N353,$B$71:$B$75,1))+(N353-INDEX($B$71:$B$75,MATCH(N353,$B$71:$B$75,1)))*(INDEX($A$71:$A$75,MATCH(N353,$B$71:$B$75,1)+1)-INDEX($A$71:$A$75,MATCH(N353,$B$71:$B$75,1)))/(INDEX($B$71:$B$75,MATCH(N353,$B$71:$B$75,1)+1)-INDEX($B$71:$B$75,MATCH(N353,$B$71:$B$75,1)))</f>
        <v>7.4440701241818624E-3</v>
      </c>
      <c r="P353" s="20" cm="1">
        <f t="array" ref="P353">INDEX(Curva_vortex[Caudal (L/s)],MATCH(O353,Curva_vortex[Altura lamina de agua H (m)],1))+(O353-INDEX(Curva_vortex[Altura lamina de agua H (m)],MATCH(O353,Curva_vortex[Altura lamina de agua H (m)],1)))*(INDEX(Curva_vortex[Caudal (L/s)],MATCH(O353,Curva_vortex[Altura lamina de agua H (m)],1)+IF(O353&gt;MAX(Curva_vortex[Altura lamina de agua H (m)]),0,1))-INDEX(Curva_vortex[Caudal (L/s)],MATCH(O353,Curva_vortex[Altura lamina de agua H (m)],1)+IF(O353&gt;MAX(Curva_vortex[Altura lamina de agua H (m)]),-1,0)))/(INDEX(Curva_vortex[Altura lamina de agua H (m)],MATCH(O353,Curva_vortex[Altura lamina de agua H (m)],1)+IF(O353&gt;MAX(Curva_vortex[Altura lamina de agua H (m)]),0,1))-INDEX(Curva_vortex[Altura lamina de agua H (m)],MATCH(O353,Curva_vortex[Altura lamina de agua H (m)],1)+IF(O353&gt;MAX(Curva_vortex[Altura lamina de agua H (m)]),-1,0)))</f>
        <v>7.4440701241818619E-2</v>
      </c>
      <c r="Q353" s="20">
        <f t="shared" si="829"/>
        <v>0</v>
      </c>
      <c r="R353" s="20" cm="1">
        <f t="array" ref="R353">INDEX(Curva_vortex[Caudal (L/s)],MATCH(O353,Curva_vortex[Altura lamina de agua H (m)],1))+(O353-INDEX(Curva_vortex[Altura lamina de agua H (m)],MATCH(O353,Curva_vortex[Altura lamina de agua H (m)],1)))*(INDEX(Curva_vortex[Caudal (L/s)],MATCH(O353,Curva_vortex[Altura lamina de agua H (m)],1)+IF(O353&gt;MAX(Curva_vortex[Altura lamina de agua H (m)]),0,1))-INDEX(Curva_vortex[Caudal (L/s)],MATCH(O353,Curva_vortex[Altura lamina de agua H (m)],1)+IF(O353&gt;MAX(Curva_vortex[Altura lamina de agua H (m)]),-1,0)))/(INDEX(Curva_vortex[Altura lamina de agua H (m)],MATCH(O353,Curva_vortex[Altura lamina de agua H (m)],1)+IF(O353&gt;MAX(Curva_vortex[Altura lamina de agua H (m)]),0,1))-INDEX(Curva_vortex[Altura lamina de agua H (m)],MATCH(O353,Curva_vortex[Altura lamina de agua H (m)],1)+IF(O353&gt;MAX(Curva_vortex[Altura lamina de agua H (m)]),-1,0)))+Q353</f>
        <v>7.4440701241818619E-2</v>
      </c>
      <c r="S353" s="20">
        <f>IF(COUNT($A$126:$A353)&lt;MATCH($E$117,R$126:R$585,0),"",ROUND(R353,2))</f>
        <v>7.0000000000000007E-2</v>
      </c>
    </row>
    <row r="354" spans="1:19" x14ac:dyDescent="0.3">
      <c r="A354" s="67">
        <f>A353+Escenario1!$D$15</f>
        <v>1140</v>
      </c>
      <c r="B354" s="20">
        <f>IF(HX231&lt;0,0,Escenario1!HX231)</f>
        <v>0</v>
      </c>
      <c r="C354" s="20">
        <f t="shared" si="830"/>
        <v>0</v>
      </c>
      <c r="D354" s="20">
        <f t="shared" si="824"/>
        <v>0</v>
      </c>
      <c r="E354" s="20">
        <f>ROUND(IF($A354=0,0,$D354+E353-IF($A353=0,0,L353*($A354-$A353)*0.06)),4)</f>
        <v>0</v>
      </c>
      <c r="F354" s="11" cm="1">
        <f t="array" ref="F354">INDEX($A$71:$A$75,MATCH(E354,$B$71:$B$75,1))+(E354-INDEX($B$71:$B$75,MATCH(E354,$B$71:$B$75,1)))*(INDEX($A$71:$A$75,MATCH(E354,$B$71:$B$75,1)+IF(E354&gt;MAX($B$71:$B$75),0,1))-INDEX($A$71:$A$75,MATCH(E354,$B$71:$B$75,1)+IF(E354&gt;MAX($B$71:$B$75),1,0)))/(INDEX($B$71:$B$75,MATCH(E354,$B$71:$B$75,1)+IF(E354&gt;MAX($B$71:$B$75),0,1))-INDEX($B$71:$B$75,MATCH(E354,$B$71:$B$75,1)+IF(E354&gt;MAX($B$71:$B$75),-1,0)))</f>
        <v>0</v>
      </c>
      <c r="G354" s="59">
        <f t="shared" si="825"/>
        <v>0</v>
      </c>
      <c r="H354" s="59">
        <f t="shared" si="826"/>
        <v>0</v>
      </c>
      <c r="I354" s="59">
        <f t="shared" si="827"/>
        <v>0</v>
      </c>
      <c r="J354" s="20">
        <f t="shared" si="828"/>
        <v>0</v>
      </c>
      <c r="K354" s="20">
        <f>IF(OR($H$79&lt;=0,F354-$H$79&lt;=0),0,2/3*(0.602+0.0832*(F354-$H$79)/$H$79)*$I$79*SQRT(2*9.81)*(F354-$H$79+0.0012)^(3/2))*1000</f>
        <v>0</v>
      </c>
      <c r="L354" s="20">
        <f>IF((G354+H354+I354+K354)*($A355-$A354)*0.06&gt;E354,E354/($A355-$A354)/0.06,G354+H354+I354+K354)</f>
        <v>0</v>
      </c>
      <c r="M354" s="20">
        <f>IF(COUNT($A$126:$A354)&lt;MATCH($E$84,L$126:L$585,0),"",ROUND(L354,2))</f>
        <v>0</v>
      </c>
      <c r="N354" s="20">
        <f>IF($A354=0,0,$D354+N353-IF($A353=0,0,R353*($A354-$A353)*0.06))</f>
        <v>0.72207480204564056</v>
      </c>
      <c r="O354" s="11" cm="1">
        <f t="array" ref="O354">INDEX($A$71:$A$75,MATCH(N354,$B$71:$B$75,1))+(N354-INDEX($B$71:$B$75,MATCH(N354,$B$71:$B$75,1)))*(INDEX($A$71:$A$75,MATCH(N354,$B$71:$B$75,1)+1)-INDEX($A$71:$A$75,MATCH(N354,$B$71:$B$75,1)))/(INDEX($B$71:$B$75,MATCH(N354,$B$71:$B$75,1)+1)-INDEX($B$71:$B$75,MATCH(N354,$B$71:$B$75,1)))</f>
        <v>7.2207480204564056E-3</v>
      </c>
      <c r="P354" s="20" cm="1">
        <f t="array" ref="P354">INDEX(Curva_vortex[Caudal (L/s)],MATCH(O354,Curva_vortex[Altura lamina de agua H (m)],1))+(O354-INDEX(Curva_vortex[Altura lamina de agua H (m)],MATCH(O354,Curva_vortex[Altura lamina de agua H (m)],1)))*(INDEX(Curva_vortex[Caudal (L/s)],MATCH(O354,Curva_vortex[Altura lamina de agua H (m)],1)+IF(O354&gt;MAX(Curva_vortex[Altura lamina de agua H (m)]),0,1))-INDEX(Curva_vortex[Caudal (L/s)],MATCH(O354,Curva_vortex[Altura lamina de agua H (m)],1)+IF(O354&gt;MAX(Curva_vortex[Altura lamina de agua H (m)]),-1,0)))/(INDEX(Curva_vortex[Altura lamina de agua H (m)],MATCH(O354,Curva_vortex[Altura lamina de agua H (m)],1)+IF(O354&gt;MAX(Curva_vortex[Altura lamina de agua H (m)]),0,1))-INDEX(Curva_vortex[Altura lamina de agua H (m)],MATCH(O354,Curva_vortex[Altura lamina de agua H (m)],1)+IF(O354&gt;MAX(Curva_vortex[Altura lamina de agua H (m)]),-1,0)))</f>
        <v>7.2207480204564051E-2</v>
      </c>
      <c r="Q354" s="20">
        <f t="shared" si="829"/>
        <v>0</v>
      </c>
      <c r="R354" s="20" cm="1">
        <f t="array" ref="R354">INDEX(Curva_vortex[Caudal (L/s)],MATCH(O354,Curva_vortex[Altura lamina de agua H (m)],1))+(O354-INDEX(Curva_vortex[Altura lamina de agua H (m)],MATCH(O354,Curva_vortex[Altura lamina de agua H (m)],1)))*(INDEX(Curva_vortex[Caudal (L/s)],MATCH(O354,Curva_vortex[Altura lamina de agua H (m)],1)+IF(O354&gt;MAX(Curva_vortex[Altura lamina de agua H (m)]),0,1))-INDEX(Curva_vortex[Caudal (L/s)],MATCH(O354,Curva_vortex[Altura lamina de agua H (m)],1)+IF(O354&gt;MAX(Curva_vortex[Altura lamina de agua H (m)]),-1,0)))/(INDEX(Curva_vortex[Altura lamina de agua H (m)],MATCH(O354,Curva_vortex[Altura lamina de agua H (m)],1)+IF(O354&gt;MAX(Curva_vortex[Altura lamina de agua H (m)]),0,1))-INDEX(Curva_vortex[Altura lamina de agua H (m)],MATCH(O354,Curva_vortex[Altura lamina de agua H (m)],1)+IF(O354&gt;MAX(Curva_vortex[Altura lamina de agua H (m)]),-1,0)))+Q354</f>
        <v>7.2207480204564051E-2</v>
      </c>
      <c r="S354" s="20">
        <f>IF(COUNT($A$126:$A354)&lt;MATCH($E$117,R$126:R$585,0),"",ROUND(R354,2))</f>
        <v>7.0000000000000007E-2</v>
      </c>
    </row>
    <row r="355" spans="1:19" x14ac:dyDescent="0.3">
      <c r="A355" s="67">
        <f>A354+Escenario1!$D$15</f>
        <v>1145</v>
      </c>
      <c r="B355" s="20">
        <f>IF(HX232&lt;0,0,Escenario1!HX232)</f>
        <v>0</v>
      </c>
      <c r="C355" s="20">
        <f t="shared" si="830"/>
        <v>0</v>
      </c>
      <c r="D355" s="20">
        <f t="shared" si="824"/>
        <v>0</v>
      </c>
      <c r="E355" s="20">
        <f>ROUND(IF($A355=0,0,$D355+E354-IF($A354=0,0,L354*($A355-$A354)*0.06)),4)</f>
        <v>0</v>
      </c>
      <c r="F355" s="11" cm="1">
        <f t="array" ref="F355">INDEX($A$71:$A$75,MATCH(E355,$B$71:$B$75,1))+(E355-INDEX($B$71:$B$75,MATCH(E355,$B$71:$B$75,1)))*(INDEX($A$71:$A$75,MATCH(E355,$B$71:$B$75,1)+IF(E355&gt;MAX($B$71:$B$75),0,1))-INDEX($A$71:$A$75,MATCH(E355,$B$71:$B$75,1)+IF(E355&gt;MAX($B$71:$B$75),1,0)))/(INDEX($B$71:$B$75,MATCH(E355,$B$71:$B$75,1)+IF(E355&gt;MAX($B$71:$B$75),0,1))-INDEX($B$71:$B$75,MATCH(E355,$B$71:$B$75,1)+IF(E355&gt;MAX($B$71:$B$75),-1,0)))</f>
        <v>0</v>
      </c>
      <c r="G355" s="59">
        <f t="shared" si="825"/>
        <v>0</v>
      </c>
      <c r="H355" s="59">
        <f t="shared" si="826"/>
        <v>0</v>
      </c>
      <c r="I355" s="59">
        <f t="shared" si="827"/>
        <v>0</v>
      </c>
      <c r="J355" s="20">
        <f t="shared" si="828"/>
        <v>0</v>
      </c>
      <c r="K355" s="20">
        <f>IF(OR($H$79&lt;=0,F355-$H$79&lt;=0),0,2/3*(0.602+0.0832*(F355-$H$79)/$H$79)*$I$79*SQRT(2*9.81)*(F355-$H$79+0.0012)^(3/2))*1000</f>
        <v>0</v>
      </c>
      <c r="L355" s="20">
        <f>IF((G355+H355+I355+K355)*($A356-$A355)*0.06&gt;E355,E355/($A356-$A355)/0.06,G355+H355+I355+K355)</f>
        <v>0</v>
      </c>
      <c r="M355" s="20">
        <f>IF(COUNT($A$126:$A355)&lt;MATCH($E$84,L$126:L$585,0),"",ROUND(L355,2))</f>
        <v>0</v>
      </c>
      <c r="N355" s="20">
        <f>IF($A355=0,0,$D355+N354-IF($A354=0,0,R354*($A355-$A354)*0.06))</f>
        <v>0.70041255798427138</v>
      </c>
      <c r="O355" s="11" cm="1">
        <f t="array" ref="O355">INDEX($A$71:$A$75,MATCH(N355,$B$71:$B$75,1))+(N355-INDEX($B$71:$B$75,MATCH(N355,$B$71:$B$75,1)))*(INDEX($A$71:$A$75,MATCH(N355,$B$71:$B$75,1)+1)-INDEX($A$71:$A$75,MATCH(N355,$B$71:$B$75,1)))/(INDEX($B$71:$B$75,MATCH(N355,$B$71:$B$75,1)+1)-INDEX($B$71:$B$75,MATCH(N355,$B$71:$B$75,1)))</f>
        <v>7.0041255798427137E-3</v>
      </c>
      <c r="P355" s="20" cm="1">
        <f t="array" ref="P355">INDEX(Curva_vortex[Caudal (L/s)],MATCH(O355,Curva_vortex[Altura lamina de agua H (m)],1))+(O355-INDEX(Curva_vortex[Altura lamina de agua H (m)],MATCH(O355,Curva_vortex[Altura lamina de agua H (m)],1)))*(INDEX(Curva_vortex[Caudal (L/s)],MATCH(O355,Curva_vortex[Altura lamina de agua H (m)],1)+IF(O355&gt;MAX(Curva_vortex[Altura lamina de agua H (m)]),0,1))-INDEX(Curva_vortex[Caudal (L/s)],MATCH(O355,Curva_vortex[Altura lamina de agua H (m)],1)+IF(O355&gt;MAX(Curva_vortex[Altura lamina de agua H (m)]),-1,0)))/(INDEX(Curva_vortex[Altura lamina de agua H (m)],MATCH(O355,Curva_vortex[Altura lamina de agua H (m)],1)+IF(O355&gt;MAX(Curva_vortex[Altura lamina de agua H (m)]),0,1))-INDEX(Curva_vortex[Altura lamina de agua H (m)],MATCH(O355,Curva_vortex[Altura lamina de agua H (m)],1)+IF(O355&gt;MAX(Curva_vortex[Altura lamina de agua H (m)]),-1,0)))</f>
        <v>7.0041255798427127E-2</v>
      </c>
      <c r="Q355" s="20">
        <f t="shared" si="829"/>
        <v>0</v>
      </c>
      <c r="R355" s="20" cm="1">
        <f t="array" ref="R355">INDEX(Curva_vortex[Caudal (L/s)],MATCH(O355,Curva_vortex[Altura lamina de agua H (m)],1))+(O355-INDEX(Curva_vortex[Altura lamina de agua H (m)],MATCH(O355,Curva_vortex[Altura lamina de agua H (m)],1)))*(INDEX(Curva_vortex[Caudal (L/s)],MATCH(O355,Curva_vortex[Altura lamina de agua H (m)],1)+IF(O355&gt;MAX(Curva_vortex[Altura lamina de agua H (m)]),0,1))-INDEX(Curva_vortex[Caudal (L/s)],MATCH(O355,Curva_vortex[Altura lamina de agua H (m)],1)+IF(O355&gt;MAX(Curva_vortex[Altura lamina de agua H (m)]),-1,0)))/(INDEX(Curva_vortex[Altura lamina de agua H (m)],MATCH(O355,Curva_vortex[Altura lamina de agua H (m)],1)+IF(O355&gt;MAX(Curva_vortex[Altura lamina de agua H (m)]),0,1))-INDEX(Curva_vortex[Altura lamina de agua H (m)],MATCH(O355,Curva_vortex[Altura lamina de agua H (m)],1)+IF(O355&gt;MAX(Curva_vortex[Altura lamina de agua H (m)]),-1,0)))+Q355</f>
        <v>7.0041255798427127E-2</v>
      </c>
      <c r="S355" s="20">
        <f>IF(COUNT($A$126:$A355)&lt;MATCH($E$117,R$126:R$585,0),"",ROUND(R355,2))</f>
        <v>7.0000000000000007E-2</v>
      </c>
    </row>
    <row r="356" spans="1:19" x14ac:dyDescent="0.3">
      <c r="A356" s="67">
        <f>A355+Escenario1!$D$15</f>
        <v>1150</v>
      </c>
      <c r="B356" s="20">
        <f>IF(HX233&lt;0,0,Escenario1!HX233)</f>
        <v>0</v>
      </c>
      <c r="C356" s="20">
        <f t="shared" si="830"/>
        <v>0</v>
      </c>
      <c r="D356" s="20">
        <f t="shared" si="824"/>
        <v>0</v>
      </c>
      <c r="E356" s="20">
        <f>ROUND(IF($A356=0,0,$D356+E355-IF($A355=0,0,L355*($A356-$A355)*0.06)),4)</f>
        <v>0</v>
      </c>
      <c r="F356" s="11" cm="1">
        <f t="array" ref="F356">INDEX($A$71:$A$75,MATCH(E356,$B$71:$B$75,1))+(E356-INDEX($B$71:$B$75,MATCH(E356,$B$71:$B$75,1)))*(INDEX($A$71:$A$75,MATCH(E356,$B$71:$B$75,1)+IF(E356&gt;MAX($B$71:$B$75),0,1))-INDEX($A$71:$A$75,MATCH(E356,$B$71:$B$75,1)+IF(E356&gt;MAX($B$71:$B$75),1,0)))/(INDEX($B$71:$B$75,MATCH(E356,$B$71:$B$75,1)+IF(E356&gt;MAX($B$71:$B$75),0,1))-INDEX($B$71:$B$75,MATCH(E356,$B$71:$B$75,1)+IF(E356&gt;MAX($B$71:$B$75),-1,0)))</f>
        <v>0</v>
      </c>
      <c r="G356" s="59">
        <f t="shared" si="825"/>
        <v>0</v>
      </c>
      <c r="H356" s="59">
        <f t="shared" si="826"/>
        <v>0</v>
      </c>
      <c r="I356" s="59">
        <f t="shared" si="827"/>
        <v>0</v>
      </c>
      <c r="J356" s="20">
        <f t="shared" si="828"/>
        <v>0</v>
      </c>
      <c r="K356" s="20">
        <f>IF(OR($H$79&lt;=0,F356-$H$79&lt;=0),0,2/3*(0.602+0.0832*(F356-$H$79)/$H$79)*$I$79*SQRT(2*9.81)*(F356-$H$79+0.0012)^(3/2))*1000</f>
        <v>0</v>
      </c>
      <c r="L356" s="20">
        <f>IF((G356+H356+I356+K356)*($A357-$A356)*0.06&gt;E356,E356/($A357-$A356)/0.06,G356+H356+I356+K356)</f>
        <v>0</v>
      </c>
      <c r="M356" s="20">
        <f>IF(COUNT($A$126:$A356)&lt;MATCH($E$84,L$126:L$585,0),"",ROUND(L356,2))</f>
        <v>0</v>
      </c>
      <c r="N356" s="20">
        <f>IF($A356=0,0,$D356+N355-IF($A355=0,0,R355*($A356-$A355)*0.06))</f>
        <v>0.67940018124474322</v>
      </c>
      <c r="O356" s="11" cm="1">
        <f t="array" ref="O356">INDEX($A$71:$A$75,MATCH(N356,$B$71:$B$75,1))+(N356-INDEX($B$71:$B$75,MATCH(N356,$B$71:$B$75,1)))*(INDEX($A$71:$A$75,MATCH(N356,$B$71:$B$75,1)+1)-INDEX($A$71:$A$75,MATCH(N356,$B$71:$B$75,1)))/(INDEX($B$71:$B$75,MATCH(N356,$B$71:$B$75,1)+1)-INDEX($B$71:$B$75,MATCH(N356,$B$71:$B$75,1)))</f>
        <v>6.7940018124474314E-3</v>
      </c>
      <c r="P356" s="20" cm="1">
        <f t="array" ref="P356">INDEX(Curva_vortex[Caudal (L/s)],MATCH(O356,Curva_vortex[Altura lamina de agua H (m)],1))+(O356-INDEX(Curva_vortex[Altura lamina de agua H (m)],MATCH(O356,Curva_vortex[Altura lamina de agua H (m)],1)))*(INDEX(Curva_vortex[Caudal (L/s)],MATCH(O356,Curva_vortex[Altura lamina de agua H (m)],1)+IF(O356&gt;MAX(Curva_vortex[Altura lamina de agua H (m)]),0,1))-INDEX(Curva_vortex[Caudal (L/s)],MATCH(O356,Curva_vortex[Altura lamina de agua H (m)],1)+IF(O356&gt;MAX(Curva_vortex[Altura lamina de agua H (m)]),-1,0)))/(INDEX(Curva_vortex[Altura lamina de agua H (m)],MATCH(O356,Curva_vortex[Altura lamina de agua H (m)],1)+IF(O356&gt;MAX(Curva_vortex[Altura lamina de agua H (m)]),0,1))-INDEX(Curva_vortex[Altura lamina de agua H (m)],MATCH(O356,Curva_vortex[Altura lamina de agua H (m)],1)+IF(O356&gt;MAX(Curva_vortex[Altura lamina de agua H (m)]),-1,0)))</f>
        <v>6.7940018124474311E-2</v>
      </c>
      <c r="Q356" s="20">
        <f t="shared" si="829"/>
        <v>0</v>
      </c>
      <c r="R356" s="20" cm="1">
        <f t="array" ref="R356">INDEX(Curva_vortex[Caudal (L/s)],MATCH(O356,Curva_vortex[Altura lamina de agua H (m)],1))+(O356-INDEX(Curva_vortex[Altura lamina de agua H (m)],MATCH(O356,Curva_vortex[Altura lamina de agua H (m)],1)))*(INDEX(Curva_vortex[Caudal (L/s)],MATCH(O356,Curva_vortex[Altura lamina de agua H (m)],1)+IF(O356&gt;MAX(Curva_vortex[Altura lamina de agua H (m)]),0,1))-INDEX(Curva_vortex[Caudal (L/s)],MATCH(O356,Curva_vortex[Altura lamina de agua H (m)],1)+IF(O356&gt;MAX(Curva_vortex[Altura lamina de agua H (m)]),-1,0)))/(INDEX(Curva_vortex[Altura lamina de agua H (m)],MATCH(O356,Curva_vortex[Altura lamina de agua H (m)],1)+IF(O356&gt;MAX(Curva_vortex[Altura lamina de agua H (m)]),0,1))-INDEX(Curva_vortex[Altura lamina de agua H (m)],MATCH(O356,Curva_vortex[Altura lamina de agua H (m)],1)+IF(O356&gt;MAX(Curva_vortex[Altura lamina de agua H (m)]),-1,0)))+Q356</f>
        <v>6.7940018124474311E-2</v>
      </c>
      <c r="S356" s="20">
        <f>IF(COUNT($A$126:$A356)&lt;MATCH($E$117,R$126:R$585,0),"",ROUND(R356,2))</f>
        <v>7.0000000000000007E-2</v>
      </c>
    </row>
    <row r="357" spans="1:19" x14ac:dyDescent="0.3">
      <c r="A357" s="67">
        <f>A356+Escenario1!$D$15</f>
        <v>1155</v>
      </c>
      <c r="B357" s="20">
        <f>IF(HX234&lt;0,0,Escenario1!HX234)</f>
        <v>0</v>
      </c>
      <c r="C357" s="20">
        <f t="shared" si="830"/>
        <v>0</v>
      </c>
      <c r="D357" s="20">
        <f t="shared" si="824"/>
        <v>0</v>
      </c>
      <c r="E357" s="20">
        <f>ROUND(IF($A357=0,0,$D357+E356-IF($A356=0,0,L356*($A357-$A356)*0.06)),4)</f>
        <v>0</v>
      </c>
      <c r="F357" s="11" cm="1">
        <f t="array" ref="F357">INDEX($A$71:$A$75,MATCH(E357,$B$71:$B$75,1))+(E357-INDEX($B$71:$B$75,MATCH(E357,$B$71:$B$75,1)))*(INDEX($A$71:$A$75,MATCH(E357,$B$71:$B$75,1)+IF(E357&gt;MAX($B$71:$B$75),0,1))-INDEX($A$71:$A$75,MATCH(E357,$B$71:$B$75,1)+IF(E357&gt;MAX($B$71:$B$75),1,0)))/(INDEX($B$71:$B$75,MATCH(E357,$B$71:$B$75,1)+IF(E357&gt;MAX($B$71:$B$75),0,1))-INDEX($B$71:$B$75,MATCH(E357,$B$71:$B$75,1)+IF(E357&gt;MAX($B$71:$B$75),-1,0)))</f>
        <v>0</v>
      </c>
      <c r="G357" s="59">
        <f t="shared" si="825"/>
        <v>0</v>
      </c>
      <c r="H357" s="59">
        <f t="shared" si="826"/>
        <v>0</v>
      </c>
      <c r="I357" s="59">
        <f t="shared" si="827"/>
        <v>0</v>
      </c>
      <c r="J357" s="20">
        <f t="shared" si="828"/>
        <v>0</v>
      </c>
      <c r="K357" s="20">
        <f>IF(OR($H$79&lt;=0,F357-$H$79&lt;=0),0,2/3*(0.602+0.0832*(F357-$H$79)/$H$79)*$I$79*SQRT(2*9.81)*(F357-$H$79+0.0012)^(3/2))*1000</f>
        <v>0</v>
      </c>
      <c r="L357" s="20">
        <f>IF((G357+H357+I357+K357)*($A358-$A357)*0.06&gt;E357,E357/($A358-$A357)/0.06,G357+H357+I357+K357)</f>
        <v>0</v>
      </c>
      <c r="M357" s="20">
        <f>IF(COUNT($A$126:$A357)&lt;MATCH($E$84,L$126:L$585,0),"",ROUND(L357,2))</f>
        <v>0</v>
      </c>
      <c r="N357" s="20">
        <f>IF($A357=0,0,$D357+N356-IF($A356=0,0,R356*($A357-$A356)*0.06))</f>
        <v>0.65901817580740096</v>
      </c>
      <c r="O357" s="11" cm="1">
        <f t="array" ref="O357">INDEX($A$71:$A$75,MATCH(N357,$B$71:$B$75,1))+(N357-INDEX($B$71:$B$75,MATCH(N357,$B$71:$B$75,1)))*(INDEX($A$71:$A$75,MATCH(N357,$B$71:$B$75,1)+1)-INDEX($A$71:$A$75,MATCH(N357,$B$71:$B$75,1)))/(INDEX($B$71:$B$75,MATCH(N357,$B$71:$B$75,1)+1)-INDEX($B$71:$B$75,MATCH(N357,$B$71:$B$75,1)))</f>
        <v>6.5901817580740103E-3</v>
      </c>
      <c r="P357" s="20" cm="1">
        <f t="array" ref="P357">INDEX(Curva_vortex[Caudal (L/s)],MATCH(O357,Curva_vortex[Altura lamina de agua H (m)],1))+(O357-INDEX(Curva_vortex[Altura lamina de agua H (m)],MATCH(O357,Curva_vortex[Altura lamina de agua H (m)],1)))*(INDEX(Curva_vortex[Caudal (L/s)],MATCH(O357,Curva_vortex[Altura lamina de agua H (m)],1)+IF(O357&gt;MAX(Curva_vortex[Altura lamina de agua H (m)]),0,1))-INDEX(Curva_vortex[Caudal (L/s)],MATCH(O357,Curva_vortex[Altura lamina de agua H (m)],1)+IF(O357&gt;MAX(Curva_vortex[Altura lamina de agua H (m)]),-1,0)))/(INDEX(Curva_vortex[Altura lamina de agua H (m)],MATCH(O357,Curva_vortex[Altura lamina de agua H (m)],1)+IF(O357&gt;MAX(Curva_vortex[Altura lamina de agua H (m)]),0,1))-INDEX(Curva_vortex[Altura lamina de agua H (m)],MATCH(O357,Curva_vortex[Altura lamina de agua H (m)],1)+IF(O357&gt;MAX(Curva_vortex[Altura lamina de agua H (m)]),-1,0)))</f>
        <v>6.5901817580740096E-2</v>
      </c>
      <c r="Q357" s="20">
        <f t="shared" si="829"/>
        <v>0</v>
      </c>
      <c r="R357" s="20" cm="1">
        <f t="array" ref="R357">INDEX(Curva_vortex[Caudal (L/s)],MATCH(O357,Curva_vortex[Altura lamina de agua H (m)],1))+(O357-INDEX(Curva_vortex[Altura lamina de agua H (m)],MATCH(O357,Curva_vortex[Altura lamina de agua H (m)],1)))*(INDEX(Curva_vortex[Caudal (L/s)],MATCH(O357,Curva_vortex[Altura lamina de agua H (m)],1)+IF(O357&gt;MAX(Curva_vortex[Altura lamina de agua H (m)]),0,1))-INDEX(Curva_vortex[Caudal (L/s)],MATCH(O357,Curva_vortex[Altura lamina de agua H (m)],1)+IF(O357&gt;MAX(Curva_vortex[Altura lamina de agua H (m)]),-1,0)))/(INDEX(Curva_vortex[Altura lamina de agua H (m)],MATCH(O357,Curva_vortex[Altura lamina de agua H (m)],1)+IF(O357&gt;MAX(Curva_vortex[Altura lamina de agua H (m)]),0,1))-INDEX(Curva_vortex[Altura lamina de agua H (m)],MATCH(O357,Curva_vortex[Altura lamina de agua H (m)],1)+IF(O357&gt;MAX(Curva_vortex[Altura lamina de agua H (m)]),-1,0)))+Q357</f>
        <v>6.5901817580740096E-2</v>
      </c>
      <c r="S357" s="20">
        <f>IF(COUNT($A$126:$A357)&lt;MATCH($E$117,R$126:R$585,0),"",ROUND(R357,2))</f>
        <v>7.0000000000000007E-2</v>
      </c>
    </row>
    <row r="358" spans="1:19" x14ac:dyDescent="0.3">
      <c r="A358" s="67">
        <f>A357+Escenario1!$D$15</f>
        <v>1160</v>
      </c>
      <c r="B358" s="20">
        <f>IF(HX235&lt;0,0,Escenario1!HX235)</f>
        <v>0</v>
      </c>
      <c r="C358" s="20">
        <f t="shared" si="830"/>
        <v>0</v>
      </c>
      <c r="D358" s="20">
        <f t="shared" si="824"/>
        <v>0</v>
      </c>
      <c r="E358" s="20">
        <f>ROUND(IF($A358=0,0,$D358+E357-IF($A357=0,0,L357*($A358-$A357)*0.06)),4)</f>
        <v>0</v>
      </c>
      <c r="F358" s="11" cm="1">
        <f t="array" ref="F358">INDEX($A$71:$A$75,MATCH(E358,$B$71:$B$75,1))+(E358-INDEX($B$71:$B$75,MATCH(E358,$B$71:$B$75,1)))*(INDEX($A$71:$A$75,MATCH(E358,$B$71:$B$75,1)+IF(E358&gt;MAX($B$71:$B$75),0,1))-INDEX($A$71:$A$75,MATCH(E358,$B$71:$B$75,1)+IF(E358&gt;MAX($B$71:$B$75),1,0)))/(INDEX($B$71:$B$75,MATCH(E358,$B$71:$B$75,1)+IF(E358&gt;MAX($B$71:$B$75),0,1))-INDEX($B$71:$B$75,MATCH(E358,$B$71:$B$75,1)+IF(E358&gt;MAX($B$71:$B$75),-1,0)))</f>
        <v>0</v>
      </c>
      <c r="G358" s="59">
        <f t="shared" si="825"/>
        <v>0</v>
      </c>
      <c r="H358" s="59">
        <f t="shared" si="826"/>
        <v>0</v>
      </c>
      <c r="I358" s="59">
        <f t="shared" si="827"/>
        <v>0</v>
      </c>
      <c r="J358" s="20">
        <f t="shared" si="828"/>
        <v>0</v>
      </c>
      <c r="K358" s="20">
        <f>IF(OR($H$79&lt;=0,F358-$H$79&lt;=0),0,2/3*(0.602+0.0832*(F358-$H$79)/$H$79)*$I$79*SQRT(2*9.81)*(F358-$H$79+0.0012)^(3/2))*1000</f>
        <v>0</v>
      </c>
      <c r="L358" s="20">
        <f>IF((G358+H358+I358+K358)*($A359-$A358)*0.06&gt;E358,E358/($A359-$A358)/0.06,G358+H358+I358+K358)</f>
        <v>0</v>
      </c>
      <c r="M358" s="20">
        <f>IF(COUNT($A$126:$A358)&lt;MATCH($E$84,L$126:L$585,0),"",ROUND(L358,2))</f>
        <v>0</v>
      </c>
      <c r="N358" s="20">
        <f>IF($A358=0,0,$D358+N357-IF($A357=0,0,R357*($A358-$A357)*0.06))</f>
        <v>0.6392476305331789</v>
      </c>
      <c r="O358" s="11" cm="1">
        <f t="array" ref="O358">INDEX($A$71:$A$75,MATCH(N358,$B$71:$B$75,1))+(N358-INDEX($B$71:$B$75,MATCH(N358,$B$71:$B$75,1)))*(INDEX($A$71:$A$75,MATCH(N358,$B$71:$B$75,1)+1)-INDEX($A$71:$A$75,MATCH(N358,$B$71:$B$75,1)))/(INDEX($B$71:$B$75,MATCH(N358,$B$71:$B$75,1)+1)-INDEX($B$71:$B$75,MATCH(N358,$B$71:$B$75,1)))</f>
        <v>6.3924763053317887E-3</v>
      </c>
      <c r="P358" s="20" cm="1">
        <f t="array" ref="P358">INDEX(Curva_vortex[Caudal (L/s)],MATCH(O358,Curva_vortex[Altura lamina de agua H (m)],1))+(O358-INDEX(Curva_vortex[Altura lamina de agua H (m)],MATCH(O358,Curva_vortex[Altura lamina de agua H (m)],1)))*(INDEX(Curva_vortex[Caudal (L/s)],MATCH(O358,Curva_vortex[Altura lamina de agua H (m)],1)+IF(O358&gt;MAX(Curva_vortex[Altura lamina de agua H (m)]),0,1))-INDEX(Curva_vortex[Caudal (L/s)],MATCH(O358,Curva_vortex[Altura lamina de agua H (m)],1)+IF(O358&gt;MAX(Curva_vortex[Altura lamina de agua H (m)]),-1,0)))/(INDEX(Curva_vortex[Altura lamina de agua H (m)],MATCH(O358,Curva_vortex[Altura lamina de agua H (m)],1)+IF(O358&gt;MAX(Curva_vortex[Altura lamina de agua H (m)]),0,1))-INDEX(Curva_vortex[Altura lamina de agua H (m)],MATCH(O358,Curva_vortex[Altura lamina de agua H (m)],1)+IF(O358&gt;MAX(Curva_vortex[Altura lamina de agua H (m)]),-1,0)))</f>
        <v>6.3924763053317887E-2</v>
      </c>
      <c r="Q358" s="20">
        <f t="shared" si="829"/>
        <v>0</v>
      </c>
      <c r="R358" s="20" cm="1">
        <f t="array" ref="R358">INDEX(Curva_vortex[Caudal (L/s)],MATCH(O358,Curva_vortex[Altura lamina de agua H (m)],1))+(O358-INDEX(Curva_vortex[Altura lamina de agua H (m)],MATCH(O358,Curva_vortex[Altura lamina de agua H (m)],1)))*(INDEX(Curva_vortex[Caudal (L/s)],MATCH(O358,Curva_vortex[Altura lamina de agua H (m)],1)+IF(O358&gt;MAX(Curva_vortex[Altura lamina de agua H (m)]),0,1))-INDEX(Curva_vortex[Caudal (L/s)],MATCH(O358,Curva_vortex[Altura lamina de agua H (m)],1)+IF(O358&gt;MAX(Curva_vortex[Altura lamina de agua H (m)]),-1,0)))/(INDEX(Curva_vortex[Altura lamina de agua H (m)],MATCH(O358,Curva_vortex[Altura lamina de agua H (m)],1)+IF(O358&gt;MAX(Curva_vortex[Altura lamina de agua H (m)]),0,1))-INDEX(Curva_vortex[Altura lamina de agua H (m)],MATCH(O358,Curva_vortex[Altura lamina de agua H (m)],1)+IF(O358&gt;MAX(Curva_vortex[Altura lamina de agua H (m)]),-1,0)))+Q358</f>
        <v>6.3924763053317887E-2</v>
      </c>
      <c r="S358" s="20">
        <f>IF(COUNT($A$126:$A358)&lt;MATCH($E$117,R$126:R$585,0),"",ROUND(R358,2))</f>
        <v>0.06</v>
      </c>
    </row>
    <row r="359" spans="1:19" x14ac:dyDescent="0.3">
      <c r="A359" s="67">
        <f>A358+Escenario1!$D$15</f>
        <v>1165</v>
      </c>
      <c r="B359" s="20">
        <f>IF(HX236&lt;0,0,Escenario1!HX236)</f>
        <v>0</v>
      </c>
      <c r="C359" s="20">
        <f t="shared" si="830"/>
        <v>0</v>
      </c>
      <c r="D359" s="20">
        <f t="shared" si="824"/>
        <v>0</v>
      </c>
      <c r="E359" s="20">
        <f>ROUND(IF($A359=0,0,$D359+E358-IF($A358=0,0,L358*($A359-$A358)*0.06)),4)</f>
        <v>0</v>
      </c>
      <c r="F359" s="11" cm="1">
        <f t="array" ref="F359">INDEX($A$71:$A$75,MATCH(E359,$B$71:$B$75,1))+(E359-INDEX($B$71:$B$75,MATCH(E359,$B$71:$B$75,1)))*(INDEX($A$71:$A$75,MATCH(E359,$B$71:$B$75,1)+IF(E359&gt;MAX($B$71:$B$75),0,1))-INDEX($A$71:$A$75,MATCH(E359,$B$71:$B$75,1)+IF(E359&gt;MAX($B$71:$B$75),1,0)))/(INDEX($B$71:$B$75,MATCH(E359,$B$71:$B$75,1)+IF(E359&gt;MAX($B$71:$B$75),0,1))-INDEX($B$71:$B$75,MATCH(E359,$B$71:$B$75,1)+IF(E359&gt;MAX($B$71:$B$75),-1,0)))</f>
        <v>0</v>
      </c>
      <c r="G359" s="59">
        <f t="shared" si="825"/>
        <v>0</v>
      </c>
      <c r="H359" s="59">
        <f t="shared" si="826"/>
        <v>0</v>
      </c>
      <c r="I359" s="59">
        <f t="shared" si="827"/>
        <v>0</v>
      </c>
      <c r="J359" s="20">
        <f t="shared" si="828"/>
        <v>0</v>
      </c>
      <c r="K359" s="20">
        <f>IF(OR($H$79&lt;=0,F359-$H$79&lt;=0),0,2/3*(0.602+0.0832*(F359-$H$79)/$H$79)*$I$79*SQRT(2*9.81)*(F359-$H$79+0.0012)^(3/2))*1000</f>
        <v>0</v>
      </c>
      <c r="L359" s="20">
        <f>IF((G359+H359+I359+K359)*($A360-$A359)*0.06&gt;E359,E359/($A360-$A359)/0.06,G359+H359+I359+K359)</f>
        <v>0</v>
      </c>
      <c r="M359" s="20">
        <f>IF(COUNT($A$126:$A359)&lt;MATCH($E$84,L$126:L$585,0),"",ROUND(L359,2))</f>
        <v>0</v>
      </c>
      <c r="N359" s="20">
        <f>IF($A359=0,0,$D359+N358-IF($A358=0,0,R358*($A359-$A358)*0.06))</f>
        <v>0.62007020161718351</v>
      </c>
      <c r="O359" s="11" cm="1">
        <f t="array" ref="O359">INDEX($A$71:$A$75,MATCH(N359,$B$71:$B$75,1))+(N359-INDEX($B$71:$B$75,MATCH(N359,$B$71:$B$75,1)))*(INDEX($A$71:$A$75,MATCH(N359,$B$71:$B$75,1)+1)-INDEX($A$71:$A$75,MATCH(N359,$B$71:$B$75,1)))/(INDEX($B$71:$B$75,MATCH(N359,$B$71:$B$75,1)+1)-INDEX($B$71:$B$75,MATCH(N359,$B$71:$B$75,1)))</f>
        <v>6.2007020161718353E-3</v>
      </c>
      <c r="P359" s="20" cm="1">
        <f t="array" ref="P359">INDEX(Curva_vortex[Caudal (L/s)],MATCH(O359,Curva_vortex[Altura lamina de agua H (m)],1))+(O359-INDEX(Curva_vortex[Altura lamina de agua H (m)],MATCH(O359,Curva_vortex[Altura lamina de agua H (m)],1)))*(INDEX(Curva_vortex[Caudal (L/s)],MATCH(O359,Curva_vortex[Altura lamina de agua H (m)],1)+IF(O359&gt;MAX(Curva_vortex[Altura lamina de agua H (m)]),0,1))-INDEX(Curva_vortex[Caudal (L/s)],MATCH(O359,Curva_vortex[Altura lamina de agua H (m)],1)+IF(O359&gt;MAX(Curva_vortex[Altura lamina de agua H (m)]),-1,0)))/(INDEX(Curva_vortex[Altura lamina de agua H (m)],MATCH(O359,Curva_vortex[Altura lamina de agua H (m)],1)+IF(O359&gt;MAX(Curva_vortex[Altura lamina de agua H (m)]),0,1))-INDEX(Curva_vortex[Altura lamina de agua H (m)],MATCH(O359,Curva_vortex[Altura lamina de agua H (m)],1)+IF(O359&gt;MAX(Curva_vortex[Altura lamina de agua H (m)]),-1,0)))</f>
        <v>6.200702016171835E-2</v>
      </c>
      <c r="Q359" s="20">
        <f t="shared" si="829"/>
        <v>0</v>
      </c>
      <c r="R359" s="20" cm="1">
        <f t="array" ref="R359">INDEX(Curva_vortex[Caudal (L/s)],MATCH(O359,Curva_vortex[Altura lamina de agua H (m)],1))+(O359-INDEX(Curva_vortex[Altura lamina de agua H (m)],MATCH(O359,Curva_vortex[Altura lamina de agua H (m)],1)))*(INDEX(Curva_vortex[Caudal (L/s)],MATCH(O359,Curva_vortex[Altura lamina de agua H (m)],1)+IF(O359&gt;MAX(Curva_vortex[Altura lamina de agua H (m)]),0,1))-INDEX(Curva_vortex[Caudal (L/s)],MATCH(O359,Curva_vortex[Altura lamina de agua H (m)],1)+IF(O359&gt;MAX(Curva_vortex[Altura lamina de agua H (m)]),-1,0)))/(INDEX(Curva_vortex[Altura lamina de agua H (m)],MATCH(O359,Curva_vortex[Altura lamina de agua H (m)],1)+IF(O359&gt;MAX(Curva_vortex[Altura lamina de agua H (m)]),0,1))-INDEX(Curva_vortex[Altura lamina de agua H (m)],MATCH(O359,Curva_vortex[Altura lamina de agua H (m)],1)+IF(O359&gt;MAX(Curva_vortex[Altura lamina de agua H (m)]),-1,0)))+Q359</f>
        <v>6.200702016171835E-2</v>
      </c>
      <c r="S359" s="20">
        <f>IF(COUNT($A$126:$A359)&lt;MATCH($E$117,R$126:R$585,0),"",ROUND(R359,2))</f>
        <v>0.06</v>
      </c>
    </row>
    <row r="360" spans="1:19" x14ac:dyDescent="0.3">
      <c r="A360" s="67">
        <f>A359+Escenario1!$D$15</f>
        <v>1170</v>
      </c>
      <c r="B360" s="20">
        <f>IF(HX237&lt;0,0,Escenario1!HX237)</f>
        <v>0</v>
      </c>
      <c r="C360" s="20">
        <f t="shared" si="830"/>
        <v>0</v>
      </c>
      <c r="D360" s="20">
        <f t="shared" si="824"/>
        <v>0</v>
      </c>
      <c r="E360" s="20">
        <f>ROUND(IF($A360=0,0,$D360+E359-IF($A359=0,0,L359*($A360-$A359)*0.06)),4)</f>
        <v>0</v>
      </c>
      <c r="F360" s="11" cm="1">
        <f t="array" ref="F360">INDEX($A$71:$A$75,MATCH(E360,$B$71:$B$75,1))+(E360-INDEX($B$71:$B$75,MATCH(E360,$B$71:$B$75,1)))*(INDEX($A$71:$A$75,MATCH(E360,$B$71:$B$75,1)+IF(E360&gt;MAX($B$71:$B$75),0,1))-INDEX($A$71:$A$75,MATCH(E360,$B$71:$B$75,1)+IF(E360&gt;MAX($B$71:$B$75),1,0)))/(INDEX($B$71:$B$75,MATCH(E360,$B$71:$B$75,1)+IF(E360&gt;MAX($B$71:$B$75),0,1))-INDEX($B$71:$B$75,MATCH(E360,$B$71:$B$75,1)+IF(E360&gt;MAX($B$71:$B$75),-1,0)))</f>
        <v>0</v>
      </c>
      <c r="G360" s="59">
        <f t="shared" si="825"/>
        <v>0</v>
      </c>
      <c r="H360" s="59">
        <f t="shared" si="826"/>
        <v>0</v>
      </c>
      <c r="I360" s="59">
        <f t="shared" si="827"/>
        <v>0</v>
      </c>
      <c r="J360" s="20">
        <f t="shared" si="828"/>
        <v>0</v>
      </c>
      <c r="K360" s="20">
        <f>IF(OR($H$79&lt;=0,F360-$H$79&lt;=0),0,2/3*(0.602+0.0832*(F360-$H$79)/$H$79)*$I$79*SQRT(2*9.81)*(F360-$H$79+0.0012)^(3/2))*1000</f>
        <v>0</v>
      </c>
      <c r="L360" s="20">
        <f>IF((G360+H360+I360+K360)*($A361-$A360)*0.06&gt;E360,E360/($A361-$A360)/0.06,G360+H360+I360+K360)</f>
        <v>0</v>
      </c>
      <c r="M360" s="20">
        <f>IF(COUNT($A$126:$A360)&lt;MATCH($E$84,L$126:L$585,0),"",ROUND(L360,2))</f>
        <v>0</v>
      </c>
      <c r="N360" s="20">
        <f>IF($A360=0,0,$D360+N359-IF($A359=0,0,R359*($A360-$A359)*0.06))</f>
        <v>0.60146809556866798</v>
      </c>
      <c r="O360" s="11" cm="1">
        <f t="array" ref="O360">INDEX($A$71:$A$75,MATCH(N360,$B$71:$B$75,1))+(N360-INDEX($B$71:$B$75,MATCH(N360,$B$71:$B$75,1)))*(INDEX($A$71:$A$75,MATCH(N360,$B$71:$B$75,1)+1)-INDEX($A$71:$A$75,MATCH(N360,$B$71:$B$75,1)))/(INDEX($B$71:$B$75,MATCH(N360,$B$71:$B$75,1)+1)-INDEX($B$71:$B$75,MATCH(N360,$B$71:$B$75,1)))</f>
        <v>6.0146809556866805E-3</v>
      </c>
      <c r="P360" s="20" cm="1">
        <f t="array" ref="P360">INDEX(Curva_vortex[Caudal (L/s)],MATCH(O360,Curva_vortex[Altura lamina de agua H (m)],1))+(O360-INDEX(Curva_vortex[Altura lamina de agua H (m)],MATCH(O360,Curva_vortex[Altura lamina de agua H (m)],1)))*(INDEX(Curva_vortex[Caudal (L/s)],MATCH(O360,Curva_vortex[Altura lamina de agua H (m)],1)+IF(O360&gt;MAX(Curva_vortex[Altura lamina de agua H (m)]),0,1))-INDEX(Curva_vortex[Caudal (L/s)],MATCH(O360,Curva_vortex[Altura lamina de agua H (m)],1)+IF(O360&gt;MAX(Curva_vortex[Altura lamina de agua H (m)]),-1,0)))/(INDEX(Curva_vortex[Altura lamina de agua H (m)],MATCH(O360,Curva_vortex[Altura lamina de agua H (m)],1)+IF(O360&gt;MAX(Curva_vortex[Altura lamina de agua H (m)]),0,1))-INDEX(Curva_vortex[Altura lamina de agua H (m)],MATCH(O360,Curva_vortex[Altura lamina de agua H (m)],1)+IF(O360&gt;MAX(Curva_vortex[Altura lamina de agua H (m)]),-1,0)))</f>
        <v>6.0146809556866805E-2</v>
      </c>
      <c r="Q360" s="20">
        <f t="shared" si="829"/>
        <v>0</v>
      </c>
      <c r="R360" s="20" cm="1">
        <f t="array" ref="R360">INDEX(Curva_vortex[Caudal (L/s)],MATCH(O360,Curva_vortex[Altura lamina de agua H (m)],1))+(O360-INDEX(Curva_vortex[Altura lamina de agua H (m)],MATCH(O360,Curva_vortex[Altura lamina de agua H (m)],1)))*(INDEX(Curva_vortex[Caudal (L/s)],MATCH(O360,Curva_vortex[Altura lamina de agua H (m)],1)+IF(O360&gt;MAX(Curva_vortex[Altura lamina de agua H (m)]),0,1))-INDEX(Curva_vortex[Caudal (L/s)],MATCH(O360,Curva_vortex[Altura lamina de agua H (m)],1)+IF(O360&gt;MAX(Curva_vortex[Altura lamina de agua H (m)]),-1,0)))/(INDEX(Curva_vortex[Altura lamina de agua H (m)],MATCH(O360,Curva_vortex[Altura lamina de agua H (m)],1)+IF(O360&gt;MAX(Curva_vortex[Altura lamina de agua H (m)]),0,1))-INDEX(Curva_vortex[Altura lamina de agua H (m)],MATCH(O360,Curva_vortex[Altura lamina de agua H (m)],1)+IF(O360&gt;MAX(Curva_vortex[Altura lamina de agua H (m)]),-1,0)))+Q360</f>
        <v>6.0146809556866805E-2</v>
      </c>
      <c r="S360" s="20">
        <f>IF(COUNT($A$126:$A360)&lt;MATCH($E$117,R$126:R$585,0),"",ROUND(R360,2))</f>
        <v>0.06</v>
      </c>
    </row>
    <row r="361" spans="1:19" x14ac:dyDescent="0.3">
      <c r="A361" s="67">
        <f>A360+Escenario1!$D$15</f>
        <v>1175</v>
      </c>
      <c r="B361" s="20">
        <f>IF(HX238&lt;0,0,Escenario1!HX238)</f>
        <v>0</v>
      </c>
      <c r="C361" s="20">
        <f t="shared" si="830"/>
        <v>0</v>
      </c>
      <c r="D361" s="20">
        <f t="shared" si="824"/>
        <v>0</v>
      </c>
      <c r="E361" s="20">
        <f>ROUND(IF($A361=0,0,$D361+E360-IF($A360=0,0,L360*($A361-$A360)*0.06)),4)</f>
        <v>0</v>
      </c>
      <c r="F361" s="11" cm="1">
        <f t="array" ref="F361">INDEX($A$71:$A$75,MATCH(E361,$B$71:$B$75,1))+(E361-INDEX($B$71:$B$75,MATCH(E361,$B$71:$B$75,1)))*(INDEX($A$71:$A$75,MATCH(E361,$B$71:$B$75,1)+IF(E361&gt;MAX($B$71:$B$75),0,1))-INDEX($A$71:$A$75,MATCH(E361,$B$71:$B$75,1)+IF(E361&gt;MAX($B$71:$B$75),1,0)))/(INDEX($B$71:$B$75,MATCH(E361,$B$71:$B$75,1)+IF(E361&gt;MAX($B$71:$B$75),0,1))-INDEX($B$71:$B$75,MATCH(E361,$B$71:$B$75,1)+IF(E361&gt;MAX($B$71:$B$75),-1,0)))</f>
        <v>0</v>
      </c>
      <c r="G361" s="59">
        <f t="shared" si="825"/>
        <v>0</v>
      </c>
      <c r="H361" s="59">
        <f t="shared" si="826"/>
        <v>0</v>
      </c>
      <c r="I361" s="59">
        <f t="shared" si="827"/>
        <v>0</v>
      </c>
      <c r="J361" s="20">
        <f t="shared" si="828"/>
        <v>0</v>
      </c>
      <c r="K361" s="20">
        <f>IF(OR($H$79&lt;=0,F361-$H$79&lt;=0),0,2/3*(0.602+0.0832*(F361-$H$79)/$H$79)*$I$79*SQRT(2*9.81)*(F361-$H$79+0.0012)^(3/2))*1000</f>
        <v>0</v>
      </c>
      <c r="L361" s="20">
        <f>IF((G361+H361+I361+K361)*($A362-$A361)*0.06&gt;E361,E361/($A362-$A361)/0.06,G361+H361+I361+K361)</f>
        <v>0</v>
      </c>
      <c r="M361" s="20">
        <f>IF(COUNT($A$126:$A361)&lt;MATCH($E$84,L$126:L$585,0),"",ROUND(L361,2))</f>
        <v>0</v>
      </c>
      <c r="N361" s="20">
        <f>IF($A361=0,0,$D361+N360-IF($A360=0,0,R360*($A361-$A360)*0.06))</f>
        <v>0.58342405270160791</v>
      </c>
      <c r="O361" s="11" cm="1">
        <f t="array" ref="O361">INDEX($A$71:$A$75,MATCH(N361,$B$71:$B$75,1))+(N361-INDEX($B$71:$B$75,MATCH(N361,$B$71:$B$75,1)))*(INDEX($A$71:$A$75,MATCH(N361,$B$71:$B$75,1)+1)-INDEX($A$71:$A$75,MATCH(N361,$B$71:$B$75,1)))/(INDEX($B$71:$B$75,MATCH(N361,$B$71:$B$75,1)+1)-INDEX($B$71:$B$75,MATCH(N361,$B$71:$B$75,1)))</f>
        <v>5.8342405270160793E-3</v>
      </c>
      <c r="P361" s="20" cm="1">
        <f t="array" ref="P361">INDEX(Curva_vortex[Caudal (L/s)],MATCH(O361,Curva_vortex[Altura lamina de agua H (m)],1))+(O361-INDEX(Curva_vortex[Altura lamina de agua H (m)],MATCH(O361,Curva_vortex[Altura lamina de agua H (m)],1)))*(INDEX(Curva_vortex[Caudal (L/s)],MATCH(O361,Curva_vortex[Altura lamina de agua H (m)],1)+IF(O361&gt;MAX(Curva_vortex[Altura lamina de agua H (m)]),0,1))-INDEX(Curva_vortex[Caudal (L/s)],MATCH(O361,Curva_vortex[Altura lamina de agua H (m)],1)+IF(O361&gt;MAX(Curva_vortex[Altura lamina de agua H (m)]),-1,0)))/(INDEX(Curva_vortex[Altura lamina de agua H (m)],MATCH(O361,Curva_vortex[Altura lamina de agua H (m)],1)+IF(O361&gt;MAX(Curva_vortex[Altura lamina de agua H (m)]),0,1))-INDEX(Curva_vortex[Altura lamina de agua H (m)],MATCH(O361,Curva_vortex[Altura lamina de agua H (m)],1)+IF(O361&gt;MAX(Curva_vortex[Altura lamina de agua H (m)]),-1,0)))</f>
        <v>5.834240527016079E-2</v>
      </c>
      <c r="Q361" s="20">
        <f t="shared" si="829"/>
        <v>0</v>
      </c>
      <c r="R361" s="20" cm="1">
        <f t="array" ref="R361">INDEX(Curva_vortex[Caudal (L/s)],MATCH(O361,Curva_vortex[Altura lamina de agua H (m)],1))+(O361-INDEX(Curva_vortex[Altura lamina de agua H (m)],MATCH(O361,Curva_vortex[Altura lamina de agua H (m)],1)))*(INDEX(Curva_vortex[Caudal (L/s)],MATCH(O361,Curva_vortex[Altura lamina de agua H (m)],1)+IF(O361&gt;MAX(Curva_vortex[Altura lamina de agua H (m)]),0,1))-INDEX(Curva_vortex[Caudal (L/s)],MATCH(O361,Curva_vortex[Altura lamina de agua H (m)],1)+IF(O361&gt;MAX(Curva_vortex[Altura lamina de agua H (m)]),-1,0)))/(INDEX(Curva_vortex[Altura lamina de agua H (m)],MATCH(O361,Curva_vortex[Altura lamina de agua H (m)],1)+IF(O361&gt;MAX(Curva_vortex[Altura lamina de agua H (m)]),0,1))-INDEX(Curva_vortex[Altura lamina de agua H (m)],MATCH(O361,Curva_vortex[Altura lamina de agua H (m)],1)+IF(O361&gt;MAX(Curva_vortex[Altura lamina de agua H (m)]),-1,0)))+Q361</f>
        <v>5.834240527016079E-2</v>
      </c>
      <c r="S361" s="20">
        <f>IF(COUNT($A$126:$A361)&lt;MATCH($E$117,R$126:R$585,0),"",ROUND(R361,2))</f>
        <v>0.06</v>
      </c>
    </row>
    <row r="362" spans="1:19" x14ac:dyDescent="0.3">
      <c r="A362" s="67">
        <f>A361+Escenario1!$D$15</f>
        <v>1180</v>
      </c>
      <c r="B362" s="20">
        <f>IF(HX239&lt;0,0,Escenario1!HX239)</f>
        <v>0</v>
      </c>
      <c r="C362" s="20">
        <f t="shared" si="830"/>
        <v>0</v>
      </c>
      <c r="D362" s="20">
        <f t="shared" si="824"/>
        <v>0</v>
      </c>
      <c r="E362" s="20">
        <f>ROUND(IF($A362=0,0,$D362+E361-IF($A361=0,0,L361*($A362-$A361)*0.06)),4)</f>
        <v>0</v>
      </c>
      <c r="F362" s="11" cm="1">
        <f t="array" ref="F362">INDEX($A$71:$A$75,MATCH(E362,$B$71:$B$75,1))+(E362-INDEX($B$71:$B$75,MATCH(E362,$B$71:$B$75,1)))*(INDEX($A$71:$A$75,MATCH(E362,$B$71:$B$75,1)+IF(E362&gt;MAX($B$71:$B$75),0,1))-INDEX($A$71:$A$75,MATCH(E362,$B$71:$B$75,1)+IF(E362&gt;MAX($B$71:$B$75),1,0)))/(INDEX($B$71:$B$75,MATCH(E362,$B$71:$B$75,1)+IF(E362&gt;MAX($B$71:$B$75),0,1))-INDEX($B$71:$B$75,MATCH(E362,$B$71:$B$75,1)+IF(E362&gt;MAX($B$71:$B$75),-1,0)))</f>
        <v>0</v>
      </c>
      <c r="G362" s="59">
        <f t="shared" si="825"/>
        <v>0</v>
      </c>
      <c r="H362" s="59">
        <f t="shared" si="826"/>
        <v>0</v>
      </c>
      <c r="I362" s="59">
        <f t="shared" si="827"/>
        <v>0</v>
      </c>
      <c r="J362" s="20">
        <f t="shared" si="828"/>
        <v>0</v>
      </c>
      <c r="K362" s="20">
        <f>IF(OR($H$79&lt;=0,F362-$H$79&lt;=0),0,2/3*(0.602+0.0832*(F362-$H$79)/$H$79)*$I$79*SQRT(2*9.81)*(F362-$H$79+0.0012)^(3/2))*1000</f>
        <v>0</v>
      </c>
      <c r="L362" s="20">
        <f>IF((G362+H362+I362+K362)*($A363-$A362)*0.06&gt;E362,E362/($A363-$A362)/0.06,G362+H362+I362+K362)</f>
        <v>0</v>
      </c>
      <c r="M362" s="20">
        <f>IF(COUNT($A$126:$A362)&lt;MATCH($E$84,L$126:L$585,0),"",ROUND(L362,2))</f>
        <v>0</v>
      </c>
      <c r="N362" s="20">
        <f>IF($A362=0,0,$D362+N361-IF($A361=0,0,R361*($A362-$A361)*0.06))</f>
        <v>0.56592133112055965</v>
      </c>
      <c r="O362" s="11" cm="1">
        <f t="array" ref="O362">INDEX($A$71:$A$75,MATCH(N362,$B$71:$B$75,1))+(N362-INDEX($B$71:$B$75,MATCH(N362,$B$71:$B$75,1)))*(INDEX($A$71:$A$75,MATCH(N362,$B$71:$B$75,1)+1)-INDEX($A$71:$A$75,MATCH(N362,$B$71:$B$75,1)))/(INDEX($B$71:$B$75,MATCH(N362,$B$71:$B$75,1)+1)-INDEX($B$71:$B$75,MATCH(N362,$B$71:$B$75,1)))</f>
        <v>5.6592133112055966E-3</v>
      </c>
      <c r="P362" s="20" cm="1">
        <f t="array" ref="P362">INDEX(Curva_vortex[Caudal (L/s)],MATCH(O362,Curva_vortex[Altura lamina de agua H (m)],1))+(O362-INDEX(Curva_vortex[Altura lamina de agua H (m)],MATCH(O362,Curva_vortex[Altura lamina de agua H (m)],1)))*(INDEX(Curva_vortex[Caudal (L/s)],MATCH(O362,Curva_vortex[Altura lamina de agua H (m)],1)+IF(O362&gt;MAX(Curva_vortex[Altura lamina de agua H (m)]),0,1))-INDEX(Curva_vortex[Caudal (L/s)],MATCH(O362,Curva_vortex[Altura lamina de agua H (m)],1)+IF(O362&gt;MAX(Curva_vortex[Altura lamina de agua H (m)]),-1,0)))/(INDEX(Curva_vortex[Altura lamina de agua H (m)],MATCH(O362,Curva_vortex[Altura lamina de agua H (m)],1)+IF(O362&gt;MAX(Curva_vortex[Altura lamina de agua H (m)]),0,1))-INDEX(Curva_vortex[Altura lamina de agua H (m)],MATCH(O362,Curva_vortex[Altura lamina de agua H (m)],1)+IF(O362&gt;MAX(Curva_vortex[Altura lamina de agua H (m)]),-1,0)))</f>
        <v>5.6592133112055965E-2</v>
      </c>
      <c r="Q362" s="20">
        <f t="shared" si="829"/>
        <v>0</v>
      </c>
      <c r="R362" s="20" cm="1">
        <f t="array" ref="R362">INDEX(Curva_vortex[Caudal (L/s)],MATCH(O362,Curva_vortex[Altura lamina de agua H (m)],1))+(O362-INDEX(Curva_vortex[Altura lamina de agua H (m)],MATCH(O362,Curva_vortex[Altura lamina de agua H (m)],1)))*(INDEX(Curva_vortex[Caudal (L/s)],MATCH(O362,Curva_vortex[Altura lamina de agua H (m)],1)+IF(O362&gt;MAX(Curva_vortex[Altura lamina de agua H (m)]),0,1))-INDEX(Curva_vortex[Caudal (L/s)],MATCH(O362,Curva_vortex[Altura lamina de agua H (m)],1)+IF(O362&gt;MAX(Curva_vortex[Altura lamina de agua H (m)]),-1,0)))/(INDEX(Curva_vortex[Altura lamina de agua H (m)],MATCH(O362,Curva_vortex[Altura lamina de agua H (m)],1)+IF(O362&gt;MAX(Curva_vortex[Altura lamina de agua H (m)]),0,1))-INDEX(Curva_vortex[Altura lamina de agua H (m)],MATCH(O362,Curva_vortex[Altura lamina de agua H (m)],1)+IF(O362&gt;MAX(Curva_vortex[Altura lamina de agua H (m)]),-1,0)))+Q362</f>
        <v>5.6592133112055965E-2</v>
      </c>
      <c r="S362" s="20">
        <f>IF(COUNT($A$126:$A362)&lt;MATCH($E$117,R$126:R$585,0),"",ROUND(R362,2))</f>
        <v>0.06</v>
      </c>
    </row>
    <row r="363" spans="1:19" x14ac:dyDescent="0.3">
      <c r="A363" s="67">
        <f>A362+Escenario1!$D$15</f>
        <v>1185</v>
      </c>
      <c r="B363" s="20">
        <f>IF(HX240&lt;0,0,Escenario1!HX240)</f>
        <v>0</v>
      </c>
      <c r="C363" s="20">
        <f t="shared" si="830"/>
        <v>0</v>
      </c>
      <c r="D363" s="20">
        <f t="shared" si="824"/>
        <v>0</v>
      </c>
      <c r="E363" s="20">
        <f>ROUND(IF($A363=0,0,$D363+E362-IF($A362=0,0,L362*($A363-$A362)*0.06)),4)</f>
        <v>0</v>
      </c>
      <c r="F363" s="11" cm="1">
        <f t="array" ref="F363">INDEX($A$71:$A$75,MATCH(E363,$B$71:$B$75,1))+(E363-INDEX($B$71:$B$75,MATCH(E363,$B$71:$B$75,1)))*(INDEX($A$71:$A$75,MATCH(E363,$B$71:$B$75,1)+IF(E363&gt;MAX($B$71:$B$75),0,1))-INDEX($A$71:$A$75,MATCH(E363,$B$71:$B$75,1)+IF(E363&gt;MAX($B$71:$B$75),1,0)))/(INDEX($B$71:$B$75,MATCH(E363,$B$71:$B$75,1)+IF(E363&gt;MAX($B$71:$B$75),0,1))-INDEX($B$71:$B$75,MATCH(E363,$B$71:$B$75,1)+IF(E363&gt;MAX($B$71:$B$75),-1,0)))</f>
        <v>0</v>
      </c>
      <c r="G363" s="59">
        <f t="shared" si="825"/>
        <v>0</v>
      </c>
      <c r="H363" s="59">
        <f t="shared" si="826"/>
        <v>0</v>
      </c>
      <c r="I363" s="59">
        <f t="shared" si="827"/>
        <v>0</v>
      </c>
      <c r="J363" s="20">
        <f t="shared" si="828"/>
        <v>0</v>
      </c>
      <c r="K363" s="20">
        <f>IF(OR($H$79&lt;=0,F363-$H$79&lt;=0),0,2/3*(0.602+0.0832*(F363-$H$79)/$H$79)*$I$79*SQRT(2*9.81)*(F363-$H$79+0.0012)^(3/2))*1000</f>
        <v>0</v>
      </c>
      <c r="L363" s="20">
        <f>IF((G363+H363+I363+K363)*($A364-$A363)*0.06&gt;E363,E363/($A364-$A363)/0.06,G363+H363+I363+K363)</f>
        <v>0</v>
      </c>
      <c r="M363" s="20">
        <f>IF(COUNT($A$126:$A363)&lt;MATCH($E$84,L$126:L$585,0),"",ROUND(L363,2))</f>
        <v>0</v>
      </c>
      <c r="N363" s="20">
        <f>IF($A363=0,0,$D363+N362-IF($A362=0,0,R362*($A363-$A362)*0.06))</f>
        <v>0.54894369118694286</v>
      </c>
      <c r="O363" s="11" cm="1">
        <f t="array" ref="O363">INDEX($A$71:$A$75,MATCH(N363,$B$71:$B$75,1))+(N363-INDEX($B$71:$B$75,MATCH(N363,$B$71:$B$75,1)))*(INDEX($A$71:$A$75,MATCH(N363,$B$71:$B$75,1)+1)-INDEX($A$71:$A$75,MATCH(N363,$B$71:$B$75,1)))/(INDEX($B$71:$B$75,MATCH(N363,$B$71:$B$75,1)+1)-INDEX($B$71:$B$75,MATCH(N363,$B$71:$B$75,1)))</f>
        <v>5.4894369118694284E-3</v>
      </c>
      <c r="P363" s="20" cm="1">
        <f t="array" ref="P363">INDEX(Curva_vortex[Caudal (L/s)],MATCH(O363,Curva_vortex[Altura lamina de agua H (m)],1))+(O363-INDEX(Curva_vortex[Altura lamina de agua H (m)],MATCH(O363,Curva_vortex[Altura lamina de agua H (m)],1)))*(INDEX(Curva_vortex[Caudal (L/s)],MATCH(O363,Curva_vortex[Altura lamina de agua H (m)],1)+IF(O363&gt;MAX(Curva_vortex[Altura lamina de agua H (m)]),0,1))-INDEX(Curva_vortex[Caudal (L/s)],MATCH(O363,Curva_vortex[Altura lamina de agua H (m)],1)+IF(O363&gt;MAX(Curva_vortex[Altura lamina de agua H (m)]),-1,0)))/(INDEX(Curva_vortex[Altura lamina de agua H (m)],MATCH(O363,Curva_vortex[Altura lamina de agua H (m)],1)+IF(O363&gt;MAX(Curva_vortex[Altura lamina de agua H (m)]),0,1))-INDEX(Curva_vortex[Altura lamina de agua H (m)],MATCH(O363,Curva_vortex[Altura lamina de agua H (m)],1)+IF(O363&gt;MAX(Curva_vortex[Altura lamina de agua H (m)]),-1,0)))</f>
        <v>5.4894369118694282E-2</v>
      </c>
      <c r="Q363" s="20">
        <f t="shared" si="829"/>
        <v>0</v>
      </c>
      <c r="R363" s="20" cm="1">
        <f t="array" ref="R363">INDEX(Curva_vortex[Caudal (L/s)],MATCH(O363,Curva_vortex[Altura lamina de agua H (m)],1))+(O363-INDEX(Curva_vortex[Altura lamina de agua H (m)],MATCH(O363,Curva_vortex[Altura lamina de agua H (m)],1)))*(INDEX(Curva_vortex[Caudal (L/s)],MATCH(O363,Curva_vortex[Altura lamina de agua H (m)],1)+IF(O363&gt;MAX(Curva_vortex[Altura lamina de agua H (m)]),0,1))-INDEX(Curva_vortex[Caudal (L/s)],MATCH(O363,Curva_vortex[Altura lamina de agua H (m)],1)+IF(O363&gt;MAX(Curva_vortex[Altura lamina de agua H (m)]),-1,0)))/(INDEX(Curva_vortex[Altura lamina de agua H (m)],MATCH(O363,Curva_vortex[Altura lamina de agua H (m)],1)+IF(O363&gt;MAX(Curva_vortex[Altura lamina de agua H (m)]),0,1))-INDEX(Curva_vortex[Altura lamina de agua H (m)],MATCH(O363,Curva_vortex[Altura lamina de agua H (m)],1)+IF(O363&gt;MAX(Curva_vortex[Altura lamina de agua H (m)]),-1,0)))+Q363</f>
        <v>5.4894369118694282E-2</v>
      </c>
      <c r="S363" s="20">
        <f>IF(COUNT($A$126:$A363)&lt;MATCH($E$117,R$126:R$585,0),"",ROUND(R363,2))</f>
        <v>0.05</v>
      </c>
    </row>
    <row r="364" spans="1:19" x14ac:dyDescent="0.3">
      <c r="A364" s="67">
        <f>A363+Escenario1!$D$15</f>
        <v>1190</v>
      </c>
      <c r="B364" s="20">
        <f>IF(HX241&lt;0,0,Escenario1!HX241)</f>
        <v>0</v>
      </c>
      <c r="C364" s="20">
        <f t="shared" si="830"/>
        <v>0</v>
      </c>
      <c r="D364" s="20">
        <f t="shared" si="824"/>
        <v>0</v>
      </c>
      <c r="E364" s="20">
        <f>ROUND(IF($A364=0,0,$D364+E363-IF($A363=0,0,L363*($A364-$A363)*0.06)),4)</f>
        <v>0</v>
      </c>
      <c r="F364" s="11" cm="1">
        <f t="array" ref="F364">INDEX($A$71:$A$75,MATCH(E364,$B$71:$B$75,1))+(E364-INDEX($B$71:$B$75,MATCH(E364,$B$71:$B$75,1)))*(INDEX($A$71:$A$75,MATCH(E364,$B$71:$B$75,1)+IF(E364&gt;MAX($B$71:$B$75),0,1))-INDEX($A$71:$A$75,MATCH(E364,$B$71:$B$75,1)+IF(E364&gt;MAX($B$71:$B$75),1,0)))/(INDEX($B$71:$B$75,MATCH(E364,$B$71:$B$75,1)+IF(E364&gt;MAX($B$71:$B$75),0,1))-INDEX($B$71:$B$75,MATCH(E364,$B$71:$B$75,1)+IF(E364&gt;MAX($B$71:$B$75),-1,0)))</f>
        <v>0</v>
      </c>
      <c r="G364" s="59">
        <f t="shared" si="825"/>
        <v>0</v>
      </c>
      <c r="H364" s="59">
        <f t="shared" si="826"/>
        <v>0</v>
      </c>
      <c r="I364" s="59">
        <f t="shared" si="827"/>
        <v>0</v>
      </c>
      <c r="J364" s="20">
        <f t="shared" si="828"/>
        <v>0</v>
      </c>
      <c r="K364" s="20">
        <f>IF(OR($H$79&lt;=0,F364-$H$79&lt;=0),0,2/3*(0.602+0.0832*(F364-$H$79)/$H$79)*$I$79*SQRT(2*9.81)*(F364-$H$79+0.0012)^(3/2))*1000</f>
        <v>0</v>
      </c>
      <c r="L364" s="20">
        <f>IF((G364+H364+I364+K364)*($A365-$A364)*0.06&gt;E364,E364/($A365-$A364)/0.06,G364+H364+I364+K364)</f>
        <v>0</v>
      </c>
      <c r="M364" s="20">
        <f>IF(COUNT($A$126:$A364)&lt;MATCH($E$84,L$126:L$585,0),"",ROUND(L364,2))</f>
        <v>0</v>
      </c>
      <c r="N364" s="20">
        <f>IF($A364=0,0,$D364+N363-IF($A363=0,0,R363*($A364-$A363)*0.06))</f>
        <v>0.53247538045133458</v>
      </c>
      <c r="O364" s="11" cm="1">
        <f t="array" ref="O364">INDEX($A$71:$A$75,MATCH(N364,$B$71:$B$75,1))+(N364-INDEX($B$71:$B$75,MATCH(N364,$B$71:$B$75,1)))*(INDEX($A$71:$A$75,MATCH(N364,$B$71:$B$75,1)+1)-INDEX($A$71:$A$75,MATCH(N364,$B$71:$B$75,1)))/(INDEX($B$71:$B$75,MATCH(N364,$B$71:$B$75,1)+1)-INDEX($B$71:$B$75,MATCH(N364,$B$71:$B$75,1)))</f>
        <v>5.3247538045133463E-3</v>
      </c>
      <c r="P364" s="20" cm="1">
        <f t="array" ref="P364">INDEX(Curva_vortex[Caudal (L/s)],MATCH(O364,Curva_vortex[Altura lamina de agua H (m)],1))+(O364-INDEX(Curva_vortex[Altura lamina de agua H (m)],MATCH(O364,Curva_vortex[Altura lamina de agua H (m)],1)))*(INDEX(Curva_vortex[Caudal (L/s)],MATCH(O364,Curva_vortex[Altura lamina de agua H (m)],1)+IF(O364&gt;MAX(Curva_vortex[Altura lamina de agua H (m)]),0,1))-INDEX(Curva_vortex[Caudal (L/s)],MATCH(O364,Curva_vortex[Altura lamina de agua H (m)],1)+IF(O364&gt;MAX(Curva_vortex[Altura lamina de agua H (m)]),-1,0)))/(INDEX(Curva_vortex[Altura lamina de agua H (m)],MATCH(O364,Curva_vortex[Altura lamina de agua H (m)],1)+IF(O364&gt;MAX(Curva_vortex[Altura lamina de agua H (m)]),0,1))-INDEX(Curva_vortex[Altura lamina de agua H (m)],MATCH(O364,Curva_vortex[Altura lamina de agua H (m)],1)+IF(O364&gt;MAX(Curva_vortex[Altura lamina de agua H (m)]),-1,0)))</f>
        <v>5.3247538045133463E-2</v>
      </c>
      <c r="Q364" s="20">
        <f t="shared" si="829"/>
        <v>0</v>
      </c>
      <c r="R364" s="20" cm="1">
        <f t="array" ref="R364">INDEX(Curva_vortex[Caudal (L/s)],MATCH(O364,Curva_vortex[Altura lamina de agua H (m)],1))+(O364-INDEX(Curva_vortex[Altura lamina de agua H (m)],MATCH(O364,Curva_vortex[Altura lamina de agua H (m)],1)))*(INDEX(Curva_vortex[Caudal (L/s)],MATCH(O364,Curva_vortex[Altura lamina de agua H (m)],1)+IF(O364&gt;MAX(Curva_vortex[Altura lamina de agua H (m)]),0,1))-INDEX(Curva_vortex[Caudal (L/s)],MATCH(O364,Curva_vortex[Altura lamina de agua H (m)],1)+IF(O364&gt;MAX(Curva_vortex[Altura lamina de agua H (m)]),-1,0)))/(INDEX(Curva_vortex[Altura lamina de agua H (m)],MATCH(O364,Curva_vortex[Altura lamina de agua H (m)],1)+IF(O364&gt;MAX(Curva_vortex[Altura lamina de agua H (m)]),0,1))-INDEX(Curva_vortex[Altura lamina de agua H (m)],MATCH(O364,Curva_vortex[Altura lamina de agua H (m)],1)+IF(O364&gt;MAX(Curva_vortex[Altura lamina de agua H (m)]),-1,0)))+Q364</f>
        <v>5.3247538045133463E-2</v>
      </c>
      <c r="S364" s="20">
        <f>IF(COUNT($A$126:$A364)&lt;MATCH($E$117,R$126:R$585,0),"",ROUND(R364,2))</f>
        <v>0.05</v>
      </c>
    </row>
    <row r="365" spans="1:19" x14ac:dyDescent="0.3">
      <c r="A365" s="67">
        <f>A364+Escenario1!$D$15</f>
        <v>1195</v>
      </c>
      <c r="B365" s="20">
        <f>IF(HX242&lt;0,0,Escenario1!HX242)</f>
        <v>0</v>
      </c>
      <c r="C365" s="20">
        <f t="shared" si="830"/>
        <v>0</v>
      </c>
      <c r="D365" s="20">
        <f t="shared" si="824"/>
        <v>0</v>
      </c>
      <c r="E365" s="20">
        <f>ROUND(IF($A365=0,0,$D365+E364-IF($A364=0,0,L364*($A365-$A364)*0.06)),4)</f>
        <v>0</v>
      </c>
      <c r="F365" s="11" cm="1">
        <f t="array" ref="F365">INDEX($A$71:$A$75,MATCH(E365,$B$71:$B$75,1))+(E365-INDEX($B$71:$B$75,MATCH(E365,$B$71:$B$75,1)))*(INDEX($A$71:$A$75,MATCH(E365,$B$71:$B$75,1)+IF(E365&gt;MAX($B$71:$B$75),0,1))-INDEX($A$71:$A$75,MATCH(E365,$B$71:$B$75,1)+IF(E365&gt;MAX($B$71:$B$75),1,0)))/(INDEX($B$71:$B$75,MATCH(E365,$B$71:$B$75,1)+IF(E365&gt;MAX($B$71:$B$75),0,1))-INDEX($B$71:$B$75,MATCH(E365,$B$71:$B$75,1)+IF(E365&gt;MAX($B$71:$B$75),-1,0)))</f>
        <v>0</v>
      </c>
      <c r="G365" s="59">
        <f t="shared" si="825"/>
        <v>0</v>
      </c>
      <c r="H365" s="59">
        <f t="shared" si="826"/>
        <v>0</v>
      </c>
      <c r="I365" s="59">
        <f t="shared" si="827"/>
        <v>0</v>
      </c>
      <c r="J365" s="20">
        <f t="shared" si="828"/>
        <v>0</v>
      </c>
      <c r="K365" s="20">
        <f>IF(OR($H$79&lt;=0,F365-$H$79&lt;=0),0,2/3*(0.602+0.0832*(F365-$H$79)/$H$79)*$I$79*SQRT(2*9.81)*(F365-$H$79+0.0012)^(3/2))*1000</f>
        <v>0</v>
      </c>
      <c r="L365" s="20">
        <f>IF((G365+H365+I365+K365)*($A366-$A365)*0.06&gt;E365,E365/($A366-$A365)/0.06,G365+H365+I365+K365)</f>
        <v>0</v>
      </c>
      <c r="M365" s="20">
        <f>IF(COUNT($A$126:$A365)&lt;MATCH($E$84,L$126:L$585,0),"",ROUND(L365,2))</f>
        <v>0</v>
      </c>
      <c r="N365" s="20">
        <f>IF($A365=0,0,$D365+N364-IF($A364=0,0,R364*($A365-$A364)*0.06))</f>
        <v>0.5165011190377945</v>
      </c>
      <c r="O365" s="11" cm="1">
        <f t="array" ref="O365">INDEX($A$71:$A$75,MATCH(N365,$B$71:$B$75,1))+(N365-INDEX($B$71:$B$75,MATCH(N365,$B$71:$B$75,1)))*(INDEX($A$71:$A$75,MATCH(N365,$B$71:$B$75,1)+1)-INDEX($A$71:$A$75,MATCH(N365,$B$71:$B$75,1)))/(INDEX($B$71:$B$75,MATCH(N365,$B$71:$B$75,1)+1)-INDEX($B$71:$B$75,MATCH(N365,$B$71:$B$75,1)))</f>
        <v>5.1650111903779449E-3</v>
      </c>
      <c r="P365" s="20" cm="1">
        <f t="array" ref="P365">INDEX(Curva_vortex[Caudal (L/s)],MATCH(O365,Curva_vortex[Altura lamina de agua H (m)],1))+(O365-INDEX(Curva_vortex[Altura lamina de agua H (m)],MATCH(O365,Curva_vortex[Altura lamina de agua H (m)],1)))*(INDEX(Curva_vortex[Caudal (L/s)],MATCH(O365,Curva_vortex[Altura lamina de agua H (m)],1)+IF(O365&gt;MAX(Curva_vortex[Altura lamina de agua H (m)]),0,1))-INDEX(Curva_vortex[Caudal (L/s)],MATCH(O365,Curva_vortex[Altura lamina de agua H (m)],1)+IF(O365&gt;MAX(Curva_vortex[Altura lamina de agua H (m)]),-1,0)))/(INDEX(Curva_vortex[Altura lamina de agua H (m)],MATCH(O365,Curva_vortex[Altura lamina de agua H (m)],1)+IF(O365&gt;MAX(Curva_vortex[Altura lamina de agua H (m)]),0,1))-INDEX(Curva_vortex[Altura lamina de agua H (m)],MATCH(O365,Curva_vortex[Altura lamina de agua H (m)],1)+IF(O365&gt;MAX(Curva_vortex[Altura lamina de agua H (m)]),-1,0)))</f>
        <v>5.1650111903779446E-2</v>
      </c>
      <c r="Q365" s="20">
        <f t="shared" si="829"/>
        <v>0</v>
      </c>
      <c r="R365" s="20" cm="1">
        <f t="array" ref="R365">INDEX(Curva_vortex[Caudal (L/s)],MATCH(O365,Curva_vortex[Altura lamina de agua H (m)],1))+(O365-INDEX(Curva_vortex[Altura lamina de agua H (m)],MATCH(O365,Curva_vortex[Altura lamina de agua H (m)],1)))*(INDEX(Curva_vortex[Caudal (L/s)],MATCH(O365,Curva_vortex[Altura lamina de agua H (m)],1)+IF(O365&gt;MAX(Curva_vortex[Altura lamina de agua H (m)]),0,1))-INDEX(Curva_vortex[Caudal (L/s)],MATCH(O365,Curva_vortex[Altura lamina de agua H (m)],1)+IF(O365&gt;MAX(Curva_vortex[Altura lamina de agua H (m)]),-1,0)))/(INDEX(Curva_vortex[Altura lamina de agua H (m)],MATCH(O365,Curva_vortex[Altura lamina de agua H (m)],1)+IF(O365&gt;MAX(Curva_vortex[Altura lamina de agua H (m)]),0,1))-INDEX(Curva_vortex[Altura lamina de agua H (m)],MATCH(O365,Curva_vortex[Altura lamina de agua H (m)],1)+IF(O365&gt;MAX(Curva_vortex[Altura lamina de agua H (m)]),-1,0)))+Q365</f>
        <v>5.1650111903779446E-2</v>
      </c>
      <c r="S365" s="20">
        <f>IF(COUNT($A$126:$A365)&lt;MATCH($E$117,R$126:R$585,0),"",ROUND(R365,2))</f>
        <v>0.05</v>
      </c>
    </row>
    <row r="366" spans="1:19" x14ac:dyDescent="0.3">
      <c r="A366" s="67">
        <f>A365+Escenario1!$D$15</f>
        <v>1200</v>
      </c>
      <c r="B366" s="20">
        <f>IF(HX243&lt;0,0,Escenario1!HX243)</f>
        <v>0</v>
      </c>
      <c r="C366" s="20">
        <f t="shared" si="830"/>
        <v>0</v>
      </c>
      <c r="D366" s="20">
        <f t="shared" si="824"/>
        <v>0</v>
      </c>
      <c r="E366" s="20">
        <f>ROUND(IF($A366=0,0,$D366+E365-IF($A365=0,0,L365*($A366-$A365)*0.06)),4)</f>
        <v>0</v>
      </c>
      <c r="F366" s="11" cm="1">
        <f t="array" ref="F366">INDEX($A$71:$A$75,MATCH(E366,$B$71:$B$75,1))+(E366-INDEX($B$71:$B$75,MATCH(E366,$B$71:$B$75,1)))*(INDEX($A$71:$A$75,MATCH(E366,$B$71:$B$75,1)+IF(E366&gt;MAX($B$71:$B$75),0,1))-INDEX($A$71:$A$75,MATCH(E366,$B$71:$B$75,1)+IF(E366&gt;MAX($B$71:$B$75),1,0)))/(INDEX($B$71:$B$75,MATCH(E366,$B$71:$B$75,1)+IF(E366&gt;MAX($B$71:$B$75),0,1))-INDEX($B$71:$B$75,MATCH(E366,$B$71:$B$75,1)+IF(E366&gt;MAX($B$71:$B$75),-1,0)))</f>
        <v>0</v>
      </c>
      <c r="G366" s="59">
        <f t="shared" si="825"/>
        <v>0</v>
      </c>
      <c r="H366" s="59">
        <f t="shared" si="826"/>
        <v>0</v>
      </c>
      <c r="I366" s="59">
        <f t="shared" si="827"/>
        <v>0</v>
      </c>
      <c r="J366" s="20">
        <f t="shared" si="828"/>
        <v>0</v>
      </c>
      <c r="K366" s="20">
        <f>IF(OR($H$79&lt;=0,F366-$H$79&lt;=0),0,2/3*(0.602+0.0832*(F366-$H$79)/$H$79)*$I$79*SQRT(2*9.81)*(F366-$H$79+0.0012)^(3/2))*1000</f>
        <v>0</v>
      </c>
      <c r="L366" s="20">
        <f>IF((G366+H366+I366+K366)*($A367-$A366)*0.06&gt;E366,E366/($A367-$A366)/0.06,G366+H366+I366+K366)</f>
        <v>0</v>
      </c>
      <c r="M366" s="20">
        <f>IF(COUNT($A$126:$A366)&lt;MATCH($E$84,L$126:L$585,0),"",ROUND(L366,2))</f>
        <v>0</v>
      </c>
      <c r="N366" s="20">
        <f>IF($A366=0,0,$D366+N365-IF($A365=0,0,R365*($A366-$A365)*0.06))</f>
        <v>0.5010060854666607</v>
      </c>
      <c r="O366" s="11" cm="1">
        <f t="array" ref="O366">INDEX($A$71:$A$75,MATCH(N366,$B$71:$B$75,1))+(N366-INDEX($B$71:$B$75,MATCH(N366,$B$71:$B$75,1)))*(INDEX($A$71:$A$75,MATCH(N366,$B$71:$B$75,1)+1)-INDEX($A$71:$A$75,MATCH(N366,$B$71:$B$75,1)))/(INDEX($B$71:$B$75,MATCH(N366,$B$71:$B$75,1)+1)-INDEX($B$71:$B$75,MATCH(N366,$B$71:$B$75,1)))</f>
        <v>5.0100608546666068E-3</v>
      </c>
      <c r="P366" s="20" cm="1">
        <f t="array" ref="P366">INDEX(Curva_vortex[Caudal (L/s)],MATCH(O366,Curva_vortex[Altura lamina de agua H (m)],1))+(O366-INDEX(Curva_vortex[Altura lamina de agua H (m)],MATCH(O366,Curva_vortex[Altura lamina de agua H (m)],1)))*(INDEX(Curva_vortex[Caudal (L/s)],MATCH(O366,Curva_vortex[Altura lamina de agua H (m)],1)+IF(O366&gt;MAX(Curva_vortex[Altura lamina de agua H (m)]),0,1))-INDEX(Curva_vortex[Caudal (L/s)],MATCH(O366,Curva_vortex[Altura lamina de agua H (m)],1)+IF(O366&gt;MAX(Curva_vortex[Altura lamina de agua H (m)]),-1,0)))/(INDEX(Curva_vortex[Altura lamina de agua H (m)],MATCH(O366,Curva_vortex[Altura lamina de agua H (m)],1)+IF(O366&gt;MAX(Curva_vortex[Altura lamina de agua H (m)]),0,1))-INDEX(Curva_vortex[Altura lamina de agua H (m)],MATCH(O366,Curva_vortex[Altura lamina de agua H (m)],1)+IF(O366&gt;MAX(Curva_vortex[Altura lamina de agua H (m)]),-1,0)))</f>
        <v>5.0100608546666064E-2</v>
      </c>
      <c r="Q366" s="20">
        <f t="shared" si="829"/>
        <v>0</v>
      </c>
      <c r="R366" s="20" cm="1">
        <f t="array" ref="R366">INDEX(Curva_vortex[Caudal (L/s)],MATCH(O366,Curva_vortex[Altura lamina de agua H (m)],1))+(O366-INDEX(Curva_vortex[Altura lamina de agua H (m)],MATCH(O366,Curva_vortex[Altura lamina de agua H (m)],1)))*(INDEX(Curva_vortex[Caudal (L/s)],MATCH(O366,Curva_vortex[Altura lamina de agua H (m)],1)+IF(O366&gt;MAX(Curva_vortex[Altura lamina de agua H (m)]),0,1))-INDEX(Curva_vortex[Caudal (L/s)],MATCH(O366,Curva_vortex[Altura lamina de agua H (m)],1)+IF(O366&gt;MAX(Curva_vortex[Altura lamina de agua H (m)]),-1,0)))/(INDEX(Curva_vortex[Altura lamina de agua H (m)],MATCH(O366,Curva_vortex[Altura lamina de agua H (m)],1)+IF(O366&gt;MAX(Curva_vortex[Altura lamina de agua H (m)]),0,1))-INDEX(Curva_vortex[Altura lamina de agua H (m)],MATCH(O366,Curva_vortex[Altura lamina de agua H (m)],1)+IF(O366&gt;MAX(Curva_vortex[Altura lamina de agua H (m)]),-1,0)))+Q366</f>
        <v>5.0100608546666064E-2</v>
      </c>
      <c r="S366" s="20">
        <f>IF(COUNT($A$126:$A366)&lt;MATCH($E$117,R$126:R$585,0),"",ROUND(R366,2))</f>
        <v>0.05</v>
      </c>
    </row>
    <row r="367" spans="1:19" x14ac:dyDescent="0.3">
      <c r="A367" s="67">
        <f>A366+Escenario1!$D$15</f>
        <v>1205</v>
      </c>
      <c r="B367" s="20">
        <f>IF(HX244&lt;0,0,Escenario1!HX244)</f>
        <v>0</v>
      </c>
      <c r="C367" s="20">
        <f t="shared" si="830"/>
        <v>0</v>
      </c>
      <c r="D367" s="20">
        <f t="shared" si="824"/>
        <v>0</v>
      </c>
      <c r="E367" s="20">
        <f>ROUND(IF($A367=0,0,$D367+E366-IF($A366=0,0,L366*($A367-$A366)*0.06)),4)</f>
        <v>0</v>
      </c>
      <c r="F367" s="11" cm="1">
        <f t="array" ref="F367">INDEX($A$71:$A$75,MATCH(E367,$B$71:$B$75,1))+(E367-INDEX($B$71:$B$75,MATCH(E367,$B$71:$B$75,1)))*(INDEX($A$71:$A$75,MATCH(E367,$B$71:$B$75,1)+IF(E367&gt;MAX($B$71:$B$75),0,1))-INDEX($A$71:$A$75,MATCH(E367,$B$71:$B$75,1)+IF(E367&gt;MAX($B$71:$B$75),1,0)))/(INDEX($B$71:$B$75,MATCH(E367,$B$71:$B$75,1)+IF(E367&gt;MAX($B$71:$B$75),0,1))-INDEX($B$71:$B$75,MATCH(E367,$B$71:$B$75,1)+IF(E367&gt;MAX($B$71:$B$75),-1,0)))</f>
        <v>0</v>
      </c>
      <c r="G367" s="59">
        <f t="shared" si="825"/>
        <v>0</v>
      </c>
      <c r="H367" s="59">
        <f t="shared" si="826"/>
        <v>0</v>
      </c>
      <c r="I367" s="59">
        <f t="shared" si="827"/>
        <v>0</v>
      </c>
      <c r="J367" s="20">
        <f t="shared" si="828"/>
        <v>0</v>
      </c>
      <c r="K367" s="20">
        <f>IF(OR($H$79&lt;=0,F367-$H$79&lt;=0),0,2/3*(0.602+0.0832*(F367-$H$79)/$H$79)*$I$79*SQRT(2*9.81)*(F367-$H$79+0.0012)^(3/2))*1000</f>
        <v>0</v>
      </c>
      <c r="L367" s="20">
        <f>IF((G367+H367+I367+K367)*($A368-$A367)*0.06&gt;E367,E367/($A368-$A367)/0.06,G367+H367+I367+K367)</f>
        <v>0</v>
      </c>
      <c r="M367" s="20">
        <f>IF(COUNT($A$126:$A367)&lt;MATCH($E$84,L$126:L$585,0),"",ROUND(L367,2))</f>
        <v>0</v>
      </c>
      <c r="N367" s="20">
        <f>IF($A367=0,0,$D367+N366-IF($A366=0,0,R366*($A367-$A366)*0.06))</f>
        <v>0.48597590290266091</v>
      </c>
      <c r="O367" s="11" cm="1">
        <f t="array" ref="O367">INDEX($A$71:$A$75,MATCH(N367,$B$71:$B$75,1))+(N367-INDEX($B$71:$B$75,MATCH(N367,$B$71:$B$75,1)))*(INDEX($A$71:$A$75,MATCH(N367,$B$71:$B$75,1)+1)-INDEX($A$71:$A$75,MATCH(N367,$B$71:$B$75,1)))/(INDEX($B$71:$B$75,MATCH(N367,$B$71:$B$75,1)+1)-INDEX($B$71:$B$75,MATCH(N367,$B$71:$B$75,1)))</f>
        <v>4.8597590290266092E-3</v>
      </c>
      <c r="P367" s="20" cm="1">
        <f t="array" ref="P367">INDEX(Curva_vortex[Caudal (L/s)],MATCH(O367,Curva_vortex[Altura lamina de agua H (m)],1))+(O367-INDEX(Curva_vortex[Altura lamina de agua H (m)],MATCH(O367,Curva_vortex[Altura lamina de agua H (m)],1)))*(INDEX(Curva_vortex[Caudal (L/s)],MATCH(O367,Curva_vortex[Altura lamina de agua H (m)],1)+IF(O367&gt;MAX(Curva_vortex[Altura lamina de agua H (m)]),0,1))-INDEX(Curva_vortex[Caudal (L/s)],MATCH(O367,Curva_vortex[Altura lamina de agua H (m)],1)+IF(O367&gt;MAX(Curva_vortex[Altura lamina de agua H (m)]),-1,0)))/(INDEX(Curva_vortex[Altura lamina de agua H (m)],MATCH(O367,Curva_vortex[Altura lamina de agua H (m)],1)+IF(O367&gt;MAX(Curva_vortex[Altura lamina de agua H (m)]),0,1))-INDEX(Curva_vortex[Altura lamina de agua H (m)],MATCH(O367,Curva_vortex[Altura lamina de agua H (m)],1)+IF(O367&gt;MAX(Curva_vortex[Altura lamina de agua H (m)]),-1,0)))</f>
        <v>4.8597590290266092E-2</v>
      </c>
      <c r="Q367" s="20">
        <f t="shared" si="829"/>
        <v>0</v>
      </c>
      <c r="R367" s="20" cm="1">
        <f t="array" ref="R367">INDEX(Curva_vortex[Caudal (L/s)],MATCH(O367,Curva_vortex[Altura lamina de agua H (m)],1))+(O367-INDEX(Curva_vortex[Altura lamina de agua H (m)],MATCH(O367,Curva_vortex[Altura lamina de agua H (m)],1)))*(INDEX(Curva_vortex[Caudal (L/s)],MATCH(O367,Curva_vortex[Altura lamina de agua H (m)],1)+IF(O367&gt;MAX(Curva_vortex[Altura lamina de agua H (m)]),0,1))-INDEX(Curva_vortex[Caudal (L/s)],MATCH(O367,Curva_vortex[Altura lamina de agua H (m)],1)+IF(O367&gt;MAX(Curva_vortex[Altura lamina de agua H (m)]),-1,0)))/(INDEX(Curva_vortex[Altura lamina de agua H (m)],MATCH(O367,Curva_vortex[Altura lamina de agua H (m)],1)+IF(O367&gt;MAX(Curva_vortex[Altura lamina de agua H (m)]),0,1))-INDEX(Curva_vortex[Altura lamina de agua H (m)],MATCH(O367,Curva_vortex[Altura lamina de agua H (m)],1)+IF(O367&gt;MAX(Curva_vortex[Altura lamina de agua H (m)]),-1,0)))+Q367</f>
        <v>4.8597590290266092E-2</v>
      </c>
      <c r="S367" s="20">
        <f>IF(COUNT($A$126:$A367)&lt;MATCH($E$117,R$126:R$585,0),"",ROUND(R367,2))</f>
        <v>0.05</v>
      </c>
    </row>
    <row r="368" spans="1:19" x14ac:dyDescent="0.3">
      <c r="A368" s="67">
        <f>A367+Escenario1!$D$15</f>
        <v>1210</v>
      </c>
      <c r="B368" s="20">
        <f>IF(HX245&lt;0,0,Escenario1!HX245)</f>
        <v>0</v>
      </c>
      <c r="C368" s="20">
        <f t="shared" si="830"/>
        <v>0</v>
      </c>
      <c r="D368" s="20">
        <f t="shared" si="824"/>
        <v>0</v>
      </c>
      <c r="E368" s="20">
        <f>ROUND(IF($A368=0,0,$D368+E367-IF($A367=0,0,L367*($A368-$A367)*0.06)),4)</f>
        <v>0</v>
      </c>
      <c r="F368" s="11" cm="1">
        <f t="array" ref="F368">INDEX($A$71:$A$75,MATCH(E368,$B$71:$B$75,1))+(E368-INDEX($B$71:$B$75,MATCH(E368,$B$71:$B$75,1)))*(INDEX($A$71:$A$75,MATCH(E368,$B$71:$B$75,1)+IF(E368&gt;MAX($B$71:$B$75),0,1))-INDEX($A$71:$A$75,MATCH(E368,$B$71:$B$75,1)+IF(E368&gt;MAX($B$71:$B$75),1,0)))/(INDEX($B$71:$B$75,MATCH(E368,$B$71:$B$75,1)+IF(E368&gt;MAX($B$71:$B$75),0,1))-INDEX($B$71:$B$75,MATCH(E368,$B$71:$B$75,1)+IF(E368&gt;MAX($B$71:$B$75),-1,0)))</f>
        <v>0</v>
      </c>
      <c r="G368" s="59">
        <f t="shared" si="825"/>
        <v>0</v>
      </c>
      <c r="H368" s="59">
        <f t="shared" si="826"/>
        <v>0</v>
      </c>
      <c r="I368" s="59">
        <f t="shared" si="827"/>
        <v>0</v>
      </c>
      <c r="J368" s="20">
        <f t="shared" si="828"/>
        <v>0</v>
      </c>
      <c r="K368" s="20">
        <f>IF(OR($H$79&lt;=0,F368-$H$79&lt;=0),0,2/3*(0.602+0.0832*(F368-$H$79)/$H$79)*$I$79*SQRT(2*9.81)*(F368-$H$79+0.0012)^(3/2))*1000</f>
        <v>0</v>
      </c>
      <c r="L368" s="20">
        <f>IF((G368+H368+I368+K368)*($A369-$A368)*0.06&gt;E368,E368/($A369-$A368)/0.06,G368+H368+I368+K368)</f>
        <v>0</v>
      </c>
      <c r="M368" s="20">
        <f>IF(COUNT($A$126:$A368)&lt;MATCH($E$84,L$126:L$585,0),"",ROUND(L368,2))</f>
        <v>0</v>
      </c>
      <c r="N368" s="20">
        <f>IF($A368=0,0,$D368+N367-IF($A367=0,0,R367*($A368-$A367)*0.06))</f>
        <v>0.47139662581558106</v>
      </c>
      <c r="O368" s="11" cm="1">
        <f t="array" ref="O368">INDEX($A$71:$A$75,MATCH(N368,$B$71:$B$75,1))+(N368-INDEX($B$71:$B$75,MATCH(N368,$B$71:$B$75,1)))*(INDEX($A$71:$A$75,MATCH(N368,$B$71:$B$75,1)+1)-INDEX($A$71:$A$75,MATCH(N368,$B$71:$B$75,1)))/(INDEX($B$71:$B$75,MATCH(N368,$B$71:$B$75,1)+1)-INDEX($B$71:$B$75,MATCH(N368,$B$71:$B$75,1)))</f>
        <v>4.713966258155811E-3</v>
      </c>
      <c r="P368" s="20" cm="1">
        <f t="array" ref="P368">INDEX(Curva_vortex[Caudal (L/s)],MATCH(O368,Curva_vortex[Altura lamina de agua H (m)],1))+(O368-INDEX(Curva_vortex[Altura lamina de agua H (m)],MATCH(O368,Curva_vortex[Altura lamina de agua H (m)],1)))*(INDEX(Curva_vortex[Caudal (L/s)],MATCH(O368,Curva_vortex[Altura lamina de agua H (m)],1)+IF(O368&gt;MAX(Curva_vortex[Altura lamina de agua H (m)]),0,1))-INDEX(Curva_vortex[Caudal (L/s)],MATCH(O368,Curva_vortex[Altura lamina de agua H (m)],1)+IF(O368&gt;MAX(Curva_vortex[Altura lamina de agua H (m)]),-1,0)))/(INDEX(Curva_vortex[Altura lamina de agua H (m)],MATCH(O368,Curva_vortex[Altura lamina de agua H (m)],1)+IF(O368&gt;MAX(Curva_vortex[Altura lamina de agua H (m)]),0,1))-INDEX(Curva_vortex[Altura lamina de agua H (m)],MATCH(O368,Curva_vortex[Altura lamina de agua H (m)],1)+IF(O368&gt;MAX(Curva_vortex[Altura lamina de agua H (m)]),-1,0)))</f>
        <v>4.7139662581558106E-2</v>
      </c>
      <c r="Q368" s="20">
        <f t="shared" si="829"/>
        <v>0</v>
      </c>
      <c r="R368" s="20" cm="1">
        <f t="array" ref="R368">INDEX(Curva_vortex[Caudal (L/s)],MATCH(O368,Curva_vortex[Altura lamina de agua H (m)],1))+(O368-INDEX(Curva_vortex[Altura lamina de agua H (m)],MATCH(O368,Curva_vortex[Altura lamina de agua H (m)],1)))*(INDEX(Curva_vortex[Caudal (L/s)],MATCH(O368,Curva_vortex[Altura lamina de agua H (m)],1)+IF(O368&gt;MAX(Curva_vortex[Altura lamina de agua H (m)]),0,1))-INDEX(Curva_vortex[Caudal (L/s)],MATCH(O368,Curva_vortex[Altura lamina de agua H (m)],1)+IF(O368&gt;MAX(Curva_vortex[Altura lamina de agua H (m)]),-1,0)))/(INDEX(Curva_vortex[Altura lamina de agua H (m)],MATCH(O368,Curva_vortex[Altura lamina de agua H (m)],1)+IF(O368&gt;MAX(Curva_vortex[Altura lamina de agua H (m)]),0,1))-INDEX(Curva_vortex[Altura lamina de agua H (m)],MATCH(O368,Curva_vortex[Altura lamina de agua H (m)],1)+IF(O368&gt;MAX(Curva_vortex[Altura lamina de agua H (m)]),-1,0)))+Q368</f>
        <v>4.7139662581558106E-2</v>
      </c>
      <c r="S368" s="20">
        <f>IF(COUNT($A$126:$A368)&lt;MATCH($E$117,R$126:R$585,0),"",ROUND(R368,2))</f>
        <v>0.05</v>
      </c>
    </row>
    <row r="369" spans="1:19" x14ac:dyDescent="0.3">
      <c r="A369" s="67">
        <f>A368+Escenario1!$D$15</f>
        <v>1215</v>
      </c>
      <c r="B369" s="20">
        <f>IF(HX246&lt;0,0,Escenario1!HX246)</f>
        <v>0</v>
      </c>
      <c r="C369" s="20">
        <f t="shared" si="830"/>
        <v>0</v>
      </c>
      <c r="D369" s="20">
        <f t="shared" si="824"/>
        <v>0</v>
      </c>
      <c r="E369" s="20">
        <f>ROUND(IF($A369=0,0,$D369+E368-IF($A368=0,0,L368*($A369-$A368)*0.06)),4)</f>
        <v>0</v>
      </c>
      <c r="F369" s="11" cm="1">
        <f t="array" ref="F369">INDEX($A$71:$A$75,MATCH(E369,$B$71:$B$75,1))+(E369-INDEX($B$71:$B$75,MATCH(E369,$B$71:$B$75,1)))*(INDEX($A$71:$A$75,MATCH(E369,$B$71:$B$75,1)+IF(E369&gt;MAX($B$71:$B$75),0,1))-INDEX($A$71:$A$75,MATCH(E369,$B$71:$B$75,1)+IF(E369&gt;MAX($B$71:$B$75),1,0)))/(INDEX($B$71:$B$75,MATCH(E369,$B$71:$B$75,1)+IF(E369&gt;MAX($B$71:$B$75),0,1))-INDEX($B$71:$B$75,MATCH(E369,$B$71:$B$75,1)+IF(E369&gt;MAX($B$71:$B$75),-1,0)))</f>
        <v>0</v>
      </c>
      <c r="G369" s="59">
        <f t="shared" si="825"/>
        <v>0</v>
      </c>
      <c r="H369" s="59">
        <f t="shared" si="826"/>
        <v>0</v>
      </c>
      <c r="I369" s="59">
        <f t="shared" si="827"/>
        <v>0</v>
      </c>
      <c r="J369" s="20">
        <f t="shared" si="828"/>
        <v>0</v>
      </c>
      <c r="K369" s="20">
        <f>IF(OR($H$79&lt;=0,F369-$H$79&lt;=0),0,2/3*(0.602+0.0832*(F369-$H$79)/$H$79)*$I$79*SQRT(2*9.81)*(F369-$H$79+0.0012)^(3/2))*1000</f>
        <v>0</v>
      </c>
      <c r="L369" s="20">
        <f>IF((G369+H369+I369+K369)*($A370-$A369)*0.06&gt;E369,E369/($A370-$A369)/0.06,G369+H369+I369+K369)</f>
        <v>0</v>
      </c>
      <c r="M369" s="20">
        <f>IF(COUNT($A$126:$A369)&lt;MATCH($E$84,L$126:L$585,0),"",ROUND(L369,2))</f>
        <v>0</v>
      </c>
      <c r="N369" s="20">
        <f>IF($A369=0,0,$D369+N368-IF($A368=0,0,R368*($A369-$A368)*0.06))</f>
        <v>0.45725472704111364</v>
      </c>
      <c r="O369" s="11" cm="1">
        <f t="array" ref="O369">INDEX($A$71:$A$75,MATCH(N369,$B$71:$B$75,1))+(N369-INDEX($B$71:$B$75,MATCH(N369,$B$71:$B$75,1)))*(INDEX($A$71:$A$75,MATCH(N369,$B$71:$B$75,1)+1)-INDEX($A$71:$A$75,MATCH(N369,$B$71:$B$75,1)))/(INDEX($B$71:$B$75,MATCH(N369,$B$71:$B$75,1)+1)-INDEX($B$71:$B$75,MATCH(N369,$B$71:$B$75,1)))</f>
        <v>4.5725472704111359E-3</v>
      </c>
      <c r="P369" s="20" cm="1">
        <f t="array" ref="P369">INDEX(Curva_vortex[Caudal (L/s)],MATCH(O369,Curva_vortex[Altura lamina de agua H (m)],1))+(O369-INDEX(Curva_vortex[Altura lamina de agua H (m)],MATCH(O369,Curva_vortex[Altura lamina de agua H (m)],1)))*(INDEX(Curva_vortex[Caudal (L/s)],MATCH(O369,Curva_vortex[Altura lamina de agua H (m)],1)+IF(O369&gt;MAX(Curva_vortex[Altura lamina de agua H (m)]),0,1))-INDEX(Curva_vortex[Caudal (L/s)],MATCH(O369,Curva_vortex[Altura lamina de agua H (m)],1)+IF(O369&gt;MAX(Curva_vortex[Altura lamina de agua H (m)]),-1,0)))/(INDEX(Curva_vortex[Altura lamina de agua H (m)],MATCH(O369,Curva_vortex[Altura lamina de agua H (m)],1)+IF(O369&gt;MAX(Curva_vortex[Altura lamina de agua H (m)]),0,1))-INDEX(Curva_vortex[Altura lamina de agua H (m)],MATCH(O369,Curva_vortex[Altura lamina de agua H (m)],1)+IF(O369&gt;MAX(Curva_vortex[Altura lamina de agua H (m)]),-1,0)))</f>
        <v>4.5725472704111356E-2</v>
      </c>
      <c r="Q369" s="20">
        <f t="shared" si="829"/>
        <v>0</v>
      </c>
      <c r="R369" s="20" cm="1">
        <f t="array" ref="R369">INDEX(Curva_vortex[Caudal (L/s)],MATCH(O369,Curva_vortex[Altura lamina de agua H (m)],1))+(O369-INDEX(Curva_vortex[Altura lamina de agua H (m)],MATCH(O369,Curva_vortex[Altura lamina de agua H (m)],1)))*(INDEX(Curva_vortex[Caudal (L/s)],MATCH(O369,Curva_vortex[Altura lamina de agua H (m)],1)+IF(O369&gt;MAX(Curva_vortex[Altura lamina de agua H (m)]),0,1))-INDEX(Curva_vortex[Caudal (L/s)],MATCH(O369,Curva_vortex[Altura lamina de agua H (m)],1)+IF(O369&gt;MAX(Curva_vortex[Altura lamina de agua H (m)]),-1,0)))/(INDEX(Curva_vortex[Altura lamina de agua H (m)],MATCH(O369,Curva_vortex[Altura lamina de agua H (m)],1)+IF(O369&gt;MAX(Curva_vortex[Altura lamina de agua H (m)]),0,1))-INDEX(Curva_vortex[Altura lamina de agua H (m)],MATCH(O369,Curva_vortex[Altura lamina de agua H (m)],1)+IF(O369&gt;MAX(Curva_vortex[Altura lamina de agua H (m)]),-1,0)))+Q369</f>
        <v>4.5725472704111356E-2</v>
      </c>
      <c r="S369" s="20">
        <f>IF(COUNT($A$126:$A369)&lt;MATCH($E$117,R$126:R$585,0),"",ROUND(R369,2))</f>
        <v>0.05</v>
      </c>
    </row>
    <row r="370" spans="1:19" x14ac:dyDescent="0.3">
      <c r="A370" s="67">
        <f>A369+Escenario1!$D$15</f>
        <v>1220</v>
      </c>
      <c r="B370" s="20">
        <f>IF(HX247&lt;0,0,Escenario1!HX247)</f>
        <v>0</v>
      </c>
      <c r="C370" s="20">
        <f t="shared" si="830"/>
        <v>0</v>
      </c>
      <c r="D370" s="20">
        <f t="shared" si="824"/>
        <v>0</v>
      </c>
      <c r="E370" s="20">
        <f>ROUND(IF($A370=0,0,$D370+E369-IF($A369=0,0,L369*($A370-$A369)*0.06)),4)</f>
        <v>0</v>
      </c>
      <c r="F370" s="11" cm="1">
        <f t="array" ref="F370">INDEX($A$71:$A$75,MATCH(E370,$B$71:$B$75,1))+(E370-INDEX($B$71:$B$75,MATCH(E370,$B$71:$B$75,1)))*(INDEX($A$71:$A$75,MATCH(E370,$B$71:$B$75,1)+IF(E370&gt;MAX($B$71:$B$75),0,1))-INDEX($A$71:$A$75,MATCH(E370,$B$71:$B$75,1)+IF(E370&gt;MAX($B$71:$B$75),1,0)))/(INDEX($B$71:$B$75,MATCH(E370,$B$71:$B$75,1)+IF(E370&gt;MAX($B$71:$B$75),0,1))-INDEX($B$71:$B$75,MATCH(E370,$B$71:$B$75,1)+IF(E370&gt;MAX($B$71:$B$75),-1,0)))</f>
        <v>0</v>
      </c>
      <c r="G370" s="59">
        <f t="shared" si="825"/>
        <v>0</v>
      </c>
      <c r="H370" s="59">
        <f t="shared" si="826"/>
        <v>0</v>
      </c>
      <c r="I370" s="59">
        <f t="shared" si="827"/>
        <v>0</v>
      </c>
      <c r="J370" s="20">
        <f t="shared" si="828"/>
        <v>0</v>
      </c>
      <c r="K370" s="20">
        <f>IF(OR($H$79&lt;=0,F370-$H$79&lt;=0),0,2/3*(0.602+0.0832*(F370-$H$79)/$H$79)*$I$79*SQRT(2*9.81)*(F370-$H$79+0.0012)^(3/2))*1000</f>
        <v>0</v>
      </c>
      <c r="L370" s="20">
        <f>IF((G370+H370+I370+K370)*($A371-$A370)*0.06&gt;E370,E370/($A371-$A370)/0.06,G370+H370+I370+K370)</f>
        <v>0</v>
      </c>
      <c r="M370" s="20">
        <f>IF(COUNT($A$126:$A370)&lt;MATCH($E$84,L$126:L$585,0),"",ROUND(L370,2))</f>
        <v>0</v>
      </c>
      <c r="N370" s="20">
        <f>IF($A370=0,0,$D370+N369-IF($A369=0,0,R369*($A370-$A369)*0.06))</f>
        <v>0.44353708522988022</v>
      </c>
      <c r="O370" s="11" cm="1">
        <f t="array" ref="O370">INDEX($A$71:$A$75,MATCH(N370,$B$71:$B$75,1))+(N370-INDEX($B$71:$B$75,MATCH(N370,$B$71:$B$75,1)))*(INDEX($A$71:$A$75,MATCH(N370,$B$71:$B$75,1)+1)-INDEX($A$71:$A$75,MATCH(N370,$B$71:$B$75,1)))/(INDEX($B$71:$B$75,MATCH(N370,$B$71:$B$75,1)+1)-INDEX($B$71:$B$75,MATCH(N370,$B$71:$B$75,1)))</f>
        <v>4.435370852298802E-3</v>
      </c>
      <c r="P370" s="20" cm="1">
        <f t="array" ref="P370">INDEX(Curva_vortex[Caudal (L/s)],MATCH(O370,Curva_vortex[Altura lamina de agua H (m)],1))+(O370-INDEX(Curva_vortex[Altura lamina de agua H (m)],MATCH(O370,Curva_vortex[Altura lamina de agua H (m)],1)))*(INDEX(Curva_vortex[Caudal (L/s)],MATCH(O370,Curva_vortex[Altura lamina de agua H (m)],1)+IF(O370&gt;MAX(Curva_vortex[Altura lamina de agua H (m)]),0,1))-INDEX(Curva_vortex[Caudal (L/s)],MATCH(O370,Curva_vortex[Altura lamina de agua H (m)],1)+IF(O370&gt;MAX(Curva_vortex[Altura lamina de agua H (m)]),-1,0)))/(INDEX(Curva_vortex[Altura lamina de agua H (m)],MATCH(O370,Curva_vortex[Altura lamina de agua H (m)],1)+IF(O370&gt;MAX(Curva_vortex[Altura lamina de agua H (m)]),0,1))-INDEX(Curva_vortex[Altura lamina de agua H (m)],MATCH(O370,Curva_vortex[Altura lamina de agua H (m)],1)+IF(O370&gt;MAX(Curva_vortex[Altura lamina de agua H (m)]),-1,0)))</f>
        <v>4.435370852298802E-2</v>
      </c>
      <c r="Q370" s="20">
        <f t="shared" si="829"/>
        <v>0</v>
      </c>
      <c r="R370" s="20" cm="1">
        <f t="array" ref="R370">INDEX(Curva_vortex[Caudal (L/s)],MATCH(O370,Curva_vortex[Altura lamina de agua H (m)],1))+(O370-INDEX(Curva_vortex[Altura lamina de agua H (m)],MATCH(O370,Curva_vortex[Altura lamina de agua H (m)],1)))*(INDEX(Curva_vortex[Caudal (L/s)],MATCH(O370,Curva_vortex[Altura lamina de agua H (m)],1)+IF(O370&gt;MAX(Curva_vortex[Altura lamina de agua H (m)]),0,1))-INDEX(Curva_vortex[Caudal (L/s)],MATCH(O370,Curva_vortex[Altura lamina de agua H (m)],1)+IF(O370&gt;MAX(Curva_vortex[Altura lamina de agua H (m)]),-1,0)))/(INDEX(Curva_vortex[Altura lamina de agua H (m)],MATCH(O370,Curva_vortex[Altura lamina de agua H (m)],1)+IF(O370&gt;MAX(Curva_vortex[Altura lamina de agua H (m)]),0,1))-INDEX(Curva_vortex[Altura lamina de agua H (m)],MATCH(O370,Curva_vortex[Altura lamina de agua H (m)],1)+IF(O370&gt;MAX(Curva_vortex[Altura lamina de agua H (m)]),-1,0)))+Q370</f>
        <v>4.435370852298802E-2</v>
      </c>
      <c r="S370" s="20">
        <f>IF(COUNT($A$126:$A370)&lt;MATCH($E$117,R$126:R$585,0),"",ROUND(R370,2))</f>
        <v>0.04</v>
      </c>
    </row>
    <row r="371" spans="1:19" x14ac:dyDescent="0.3">
      <c r="A371" s="67">
        <f>A370+Escenario1!$D$15</f>
        <v>1225</v>
      </c>
      <c r="B371" s="20">
        <f>IF(HX248&lt;0,0,Escenario1!HX248)</f>
        <v>0</v>
      </c>
      <c r="C371" s="20">
        <f t="shared" si="830"/>
        <v>0</v>
      </c>
      <c r="D371" s="20">
        <f t="shared" si="824"/>
        <v>0</v>
      </c>
      <c r="E371" s="20">
        <f>ROUND(IF($A371=0,0,$D371+E370-IF($A370=0,0,L370*($A371-$A370)*0.06)),4)</f>
        <v>0</v>
      </c>
      <c r="F371" s="11" cm="1">
        <f t="array" ref="F371">INDEX($A$71:$A$75,MATCH(E371,$B$71:$B$75,1))+(E371-INDEX($B$71:$B$75,MATCH(E371,$B$71:$B$75,1)))*(INDEX($A$71:$A$75,MATCH(E371,$B$71:$B$75,1)+IF(E371&gt;MAX($B$71:$B$75),0,1))-INDEX($A$71:$A$75,MATCH(E371,$B$71:$B$75,1)+IF(E371&gt;MAX($B$71:$B$75),1,0)))/(INDEX($B$71:$B$75,MATCH(E371,$B$71:$B$75,1)+IF(E371&gt;MAX($B$71:$B$75),0,1))-INDEX($B$71:$B$75,MATCH(E371,$B$71:$B$75,1)+IF(E371&gt;MAX($B$71:$B$75),-1,0)))</f>
        <v>0</v>
      </c>
      <c r="G371" s="59">
        <f t="shared" si="825"/>
        <v>0</v>
      </c>
      <c r="H371" s="59">
        <f t="shared" si="826"/>
        <v>0</v>
      </c>
      <c r="I371" s="59">
        <f t="shared" si="827"/>
        <v>0</v>
      </c>
      <c r="J371" s="20">
        <f t="shared" si="828"/>
        <v>0</v>
      </c>
      <c r="K371" s="20">
        <f>IF(OR($H$79&lt;=0,F371-$H$79&lt;=0),0,2/3*(0.602+0.0832*(F371-$H$79)/$H$79)*$I$79*SQRT(2*9.81)*(F371-$H$79+0.0012)^(3/2))*1000</f>
        <v>0</v>
      </c>
      <c r="L371" s="20">
        <f>IF((G371+H371+I371+K371)*($A372-$A371)*0.06&gt;E371,E371/($A372-$A371)/0.06,G371+H371+I371+K371)</f>
        <v>0</v>
      </c>
      <c r="M371" s="20">
        <f>IF(COUNT($A$126:$A371)&lt;MATCH($E$84,L$126:L$585,0),"",ROUND(L371,2))</f>
        <v>0</v>
      </c>
      <c r="N371" s="20">
        <f>IF($A371=0,0,$D371+N370-IF($A370=0,0,R370*($A371-$A370)*0.06))</f>
        <v>0.43023097267298382</v>
      </c>
      <c r="O371" s="11" cm="1">
        <f t="array" ref="O371">INDEX($A$71:$A$75,MATCH(N371,$B$71:$B$75,1))+(N371-INDEX($B$71:$B$75,MATCH(N371,$B$71:$B$75,1)))*(INDEX($A$71:$A$75,MATCH(N371,$B$71:$B$75,1)+1)-INDEX($A$71:$A$75,MATCH(N371,$B$71:$B$75,1)))/(INDEX($B$71:$B$75,MATCH(N371,$B$71:$B$75,1)+1)-INDEX($B$71:$B$75,MATCH(N371,$B$71:$B$75,1)))</f>
        <v>4.3023097267298385E-3</v>
      </c>
      <c r="P371" s="20" cm="1">
        <f t="array" ref="P371">INDEX(Curva_vortex[Caudal (L/s)],MATCH(O371,Curva_vortex[Altura lamina de agua H (m)],1))+(O371-INDEX(Curva_vortex[Altura lamina de agua H (m)],MATCH(O371,Curva_vortex[Altura lamina de agua H (m)],1)))*(INDEX(Curva_vortex[Caudal (L/s)],MATCH(O371,Curva_vortex[Altura lamina de agua H (m)],1)+IF(O371&gt;MAX(Curva_vortex[Altura lamina de agua H (m)]),0,1))-INDEX(Curva_vortex[Caudal (L/s)],MATCH(O371,Curva_vortex[Altura lamina de agua H (m)],1)+IF(O371&gt;MAX(Curva_vortex[Altura lamina de agua H (m)]),-1,0)))/(INDEX(Curva_vortex[Altura lamina de agua H (m)],MATCH(O371,Curva_vortex[Altura lamina de agua H (m)],1)+IF(O371&gt;MAX(Curva_vortex[Altura lamina de agua H (m)]),0,1))-INDEX(Curva_vortex[Altura lamina de agua H (m)],MATCH(O371,Curva_vortex[Altura lamina de agua H (m)],1)+IF(O371&gt;MAX(Curva_vortex[Altura lamina de agua H (m)]),-1,0)))</f>
        <v>4.3023097267298381E-2</v>
      </c>
      <c r="Q371" s="20">
        <f t="shared" si="829"/>
        <v>0</v>
      </c>
      <c r="R371" s="20" cm="1">
        <f t="array" ref="R371">INDEX(Curva_vortex[Caudal (L/s)],MATCH(O371,Curva_vortex[Altura lamina de agua H (m)],1))+(O371-INDEX(Curva_vortex[Altura lamina de agua H (m)],MATCH(O371,Curva_vortex[Altura lamina de agua H (m)],1)))*(INDEX(Curva_vortex[Caudal (L/s)],MATCH(O371,Curva_vortex[Altura lamina de agua H (m)],1)+IF(O371&gt;MAX(Curva_vortex[Altura lamina de agua H (m)]),0,1))-INDEX(Curva_vortex[Caudal (L/s)],MATCH(O371,Curva_vortex[Altura lamina de agua H (m)],1)+IF(O371&gt;MAX(Curva_vortex[Altura lamina de agua H (m)]),-1,0)))/(INDEX(Curva_vortex[Altura lamina de agua H (m)],MATCH(O371,Curva_vortex[Altura lamina de agua H (m)],1)+IF(O371&gt;MAX(Curva_vortex[Altura lamina de agua H (m)]),0,1))-INDEX(Curva_vortex[Altura lamina de agua H (m)],MATCH(O371,Curva_vortex[Altura lamina de agua H (m)],1)+IF(O371&gt;MAX(Curva_vortex[Altura lamina de agua H (m)]),-1,0)))+Q371</f>
        <v>4.3023097267298381E-2</v>
      </c>
      <c r="S371" s="20">
        <f>IF(COUNT($A$126:$A371)&lt;MATCH($E$117,R$126:R$585,0),"",ROUND(R371,2))</f>
        <v>0.04</v>
      </c>
    </row>
    <row r="372" spans="1:19" x14ac:dyDescent="0.3">
      <c r="A372" s="67">
        <f>A371+Escenario1!$D$15</f>
        <v>1230</v>
      </c>
      <c r="B372" s="20">
        <f>IF(HX249&lt;0,0,Escenario1!HX249)</f>
        <v>0</v>
      </c>
      <c r="C372" s="20">
        <f t="shared" si="830"/>
        <v>0</v>
      </c>
      <c r="D372" s="20">
        <f t="shared" si="824"/>
        <v>0</v>
      </c>
      <c r="E372" s="20">
        <f>ROUND(IF($A372=0,0,$D372+E371-IF($A371=0,0,L371*($A372-$A371)*0.06)),4)</f>
        <v>0</v>
      </c>
      <c r="F372" s="11" cm="1">
        <f t="array" ref="F372">INDEX($A$71:$A$75,MATCH(E372,$B$71:$B$75,1))+(E372-INDEX($B$71:$B$75,MATCH(E372,$B$71:$B$75,1)))*(INDEX($A$71:$A$75,MATCH(E372,$B$71:$B$75,1)+IF(E372&gt;MAX($B$71:$B$75),0,1))-INDEX($A$71:$A$75,MATCH(E372,$B$71:$B$75,1)+IF(E372&gt;MAX($B$71:$B$75),1,0)))/(INDEX($B$71:$B$75,MATCH(E372,$B$71:$B$75,1)+IF(E372&gt;MAX($B$71:$B$75),0,1))-INDEX($B$71:$B$75,MATCH(E372,$B$71:$B$75,1)+IF(E372&gt;MAX($B$71:$B$75),-1,0)))</f>
        <v>0</v>
      </c>
      <c r="G372" s="59">
        <f t="shared" si="825"/>
        <v>0</v>
      </c>
      <c r="H372" s="59">
        <f t="shared" si="826"/>
        <v>0</v>
      </c>
      <c r="I372" s="59">
        <f t="shared" si="827"/>
        <v>0</v>
      </c>
      <c r="J372" s="20">
        <f t="shared" si="828"/>
        <v>0</v>
      </c>
      <c r="K372" s="20">
        <f>IF(OR($H$79&lt;=0,F372-$H$79&lt;=0),0,2/3*(0.602+0.0832*(F372-$H$79)/$H$79)*$I$79*SQRT(2*9.81)*(F372-$H$79+0.0012)^(3/2))*1000</f>
        <v>0</v>
      </c>
      <c r="L372" s="20">
        <f>IF((G372+H372+I372+K372)*($A373-$A372)*0.06&gt;E372,E372/($A373-$A372)/0.06,G372+H372+I372+K372)</f>
        <v>0</v>
      </c>
      <c r="M372" s="20">
        <f>IF(COUNT($A$126:$A372)&lt;MATCH($E$84,L$126:L$585,0),"",ROUND(L372,2))</f>
        <v>0</v>
      </c>
      <c r="N372" s="20">
        <f>IF($A372=0,0,$D372+N371-IF($A371=0,0,R371*($A372-$A371)*0.06))</f>
        <v>0.41732404349279428</v>
      </c>
      <c r="O372" s="11" cm="1">
        <f t="array" ref="O372">INDEX($A$71:$A$75,MATCH(N372,$B$71:$B$75,1))+(N372-INDEX($B$71:$B$75,MATCH(N372,$B$71:$B$75,1)))*(INDEX($A$71:$A$75,MATCH(N372,$B$71:$B$75,1)+1)-INDEX($A$71:$A$75,MATCH(N372,$B$71:$B$75,1)))/(INDEX($B$71:$B$75,MATCH(N372,$B$71:$B$75,1)+1)-INDEX($B$71:$B$75,MATCH(N372,$B$71:$B$75,1)))</f>
        <v>4.1732404349279426E-3</v>
      </c>
      <c r="P372" s="20" cm="1">
        <f t="array" ref="P372">INDEX(Curva_vortex[Caudal (L/s)],MATCH(O372,Curva_vortex[Altura lamina de agua H (m)],1))+(O372-INDEX(Curva_vortex[Altura lamina de agua H (m)],MATCH(O372,Curva_vortex[Altura lamina de agua H (m)],1)))*(INDEX(Curva_vortex[Caudal (L/s)],MATCH(O372,Curva_vortex[Altura lamina de agua H (m)],1)+IF(O372&gt;MAX(Curva_vortex[Altura lamina de agua H (m)]),0,1))-INDEX(Curva_vortex[Caudal (L/s)],MATCH(O372,Curva_vortex[Altura lamina de agua H (m)],1)+IF(O372&gt;MAX(Curva_vortex[Altura lamina de agua H (m)]),-1,0)))/(INDEX(Curva_vortex[Altura lamina de agua H (m)],MATCH(O372,Curva_vortex[Altura lamina de agua H (m)],1)+IF(O372&gt;MAX(Curva_vortex[Altura lamina de agua H (m)]),0,1))-INDEX(Curva_vortex[Altura lamina de agua H (m)],MATCH(O372,Curva_vortex[Altura lamina de agua H (m)],1)+IF(O372&gt;MAX(Curva_vortex[Altura lamina de agua H (m)]),-1,0)))</f>
        <v>4.1732404349279426E-2</v>
      </c>
      <c r="Q372" s="20">
        <f t="shared" si="829"/>
        <v>0</v>
      </c>
      <c r="R372" s="20" cm="1">
        <f t="array" ref="R372">INDEX(Curva_vortex[Caudal (L/s)],MATCH(O372,Curva_vortex[Altura lamina de agua H (m)],1))+(O372-INDEX(Curva_vortex[Altura lamina de agua H (m)],MATCH(O372,Curva_vortex[Altura lamina de agua H (m)],1)))*(INDEX(Curva_vortex[Caudal (L/s)],MATCH(O372,Curva_vortex[Altura lamina de agua H (m)],1)+IF(O372&gt;MAX(Curva_vortex[Altura lamina de agua H (m)]),0,1))-INDEX(Curva_vortex[Caudal (L/s)],MATCH(O372,Curva_vortex[Altura lamina de agua H (m)],1)+IF(O372&gt;MAX(Curva_vortex[Altura lamina de agua H (m)]),-1,0)))/(INDEX(Curva_vortex[Altura lamina de agua H (m)],MATCH(O372,Curva_vortex[Altura lamina de agua H (m)],1)+IF(O372&gt;MAX(Curva_vortex[Altura lamina de agua H (m)]),0,1))-INDEX(Curva_vortex[Altura lamina de agua H (m)],MATCH(O372,Curva_vortex[Altura lamina de agua H (m)],1)+IF(O372&gt;MAX(Curva_vortex[Altura lamina de agua H (m)]),-1,0)))+Q372</f>
        <v>4.1732404349279426E-2</v>
      </c>
      <c r="S372" s="20">
        <f>IF(COUNT($A$126:$A372)&lt;MATCH($E$117,R$126:R$585,0),"",ROUND(R372,2))</f>
        <v>0.04</v>
      </c>
    </row>
    <row r="373" spans="1:19" x14ac:dyDescent="0.3">
      <c r="A373" s="67">
        <f>A372+Escenario1!$D$15</f>
        <v>1235</v>
      </c>
      <c r="B373" s="20">
        <f>IF(HX250&lt;0,0,Escenario1!HX250)</f>
        <v>0</v>
      </c>
      <c r="C373" s="20">
        <f t="shared" si="830"/>
        <v>0</v>
      </c>
      <c r="D373" s="20">
        <f t="shared" si="824"/>
        <v>0</v>
      </c>
      <c r="E373" s="20">
        <f>ROUND(IF($A373=0,0,$D373+E372-IF($A372=0,0,L372*($A373-$A372)*0.06)),4)</f>
        <v>0</v>
      </c>
      <c r="F373" s="11" cm="1">
        <f t="array" ref="F373">INDEX($A$71:$A$75,MATCH(E373,$B$71:$B$75,1))+(E373-INDEX($B$71:$B$75,MATCH(E373,$B$71:$B$75,1)))*(INDEX($A$71:$A$75,MATCH(E373,$B$71:$B$75,1)+IF(E373&gt;MAX($B$71:$B$75),0,1))-INDEX($A$71:$A$75,MATCH(E373,$B$71:$B$75,1)+IF(E373&gt;MAX($B$71:$B$75),1,0)))/(INDEX($B$71:$B$75,MATCH(E373,$B$71:$B$75,1)+IF(E373&gt;MAX($B$71:$B$75),0,1))-INDEX($B$71:$B$75,MATCH(E373,$B$71:$B$75,1)+IF(E373&gt;MAX($B$71:$B$75),-1,0)))</f>
        <v>0</v>
      </c>
      <c r="G373" s="59">
        <f t="shared" si="825"/>
        <v>0</v>
      </c>
      <c r="H373" s="59">
        <f t="shared" si="826"/>
        <v>0</v>
      </c>
      <c r="I373" s="59">
        <f t="shared" si="827"/>
        <v>0</v>
      </c>
      <c r="J373" s="20">
        <f t="shared" si="828"/>
        <v>0</v>
      </c>
      <c r="K373" s="20">
        <f>IF(OR($H$79&lt;=0,F373-$H$79&lt;=0),0,2/3*(0.602+0.0832*(F373-$H$79)/$H$79)*$I$79*SQRT(2*9.81)*(F373-$H$79+0.0012)^(3/2))*1000</f>
        <v>0</v>
      </c>
      <c r="L373" s="20">
        <f>IF((G373+H373+I373+K373)*($A374-$A373)*0.06&gt;E373,E373/($A374-$A373)/0.06,G373+H373+I373+K373)</f>
        <v>0</v>
      </c>
      <c r="M373" s="20">
        <f>IF(COUNT($A$126:$A373)&lt;MATCH($E$84,L$126:L$585,0),"",ROUND(L373,2))</f>
        <v>0</v>
      </c>
      <c r="N373" s="20">
        <f>IF($A373=0,0,$D373+N372-IF($A372=0,0,R372*($A373-$A372)*0.06))</f>
        <v>0.40480432218801043</v>
      </c>
      <c r="O373" s="11" cm="1">
        <f t="array" ref="O373">INDEX($A$71:$A$75,MATCH(N373,$B$71:$B$75,1))+(N373-INDEX($B$71:$B$75,MATCH(N373,$B$71:$B$75,1)))*(INDEX($A$71:$A$75,MATCH(N373,$B$71:$B$75,1)+1)-INDEX($A$71:$A$75,MATCH(N373,$B$71:$B$75,1)))/(INDEX($B$71:$B$75,MATCH(N373,$B$71:$B$75,1)+1)-INDEX($B$71:$B$75,MATCH(N373,$B$71:$B$75,1)))</f>
        <v>4.048043221880104E-3</v>
      </c>
      <c r="P373" s="20" cm="1">
        <f t="array" ref="P373">INDEX(Curva_vortex[Caudal (L/s)],MATCH(O373,Curva_vortex[Altura lamina de agua H (m)],1))+(O373-INDEX(Curva_vortex[Altura lamina de agua H (m)],MATCH(O373,Curva_vortex[Altura lamina de agua H (m)],1)))*(INDEX(Curva_vortex[Caudal (L/s)],MATCH(O373,Curva_vortex[Altura lamina de agua H (m)],1)+IF(O373&gt;MAX(Curva_vortex[Altura lamina de agua H (m)]),0,1))-INDEX(Curva_vortex[Caudal (L/s)],MATCH(O373,Curva_vortex[Altura lamina de agua H (m)],1)+IF(O373&gt;MAX(Curva_vortex[Altura lamina de agua H (m)]),-1,0)))/(INDEX(Curva_vortex[Altura lamina de agua H (m)],MATCH(O373,Curva_vortex[Altura lamina de agua H (m)],1)+IF(O373&gt;MAX(Curva_vortex[Altura lamina de agua H (m)]),0,1))-INDEX(Curva_vortex[Altura lamina de agua H (m)],MATCH(O373,Curva_vortex[Altura lamina de agua H (m)],1)+IF(O373&gt;MAX(Curva_vortex[Altura lamina de agua H (m)]),-1,0)))</f>
        <v>4.0480432218801037E-2</v>
      </c>
      <c r="Q373" s="20">
        <f t="shared" si="829"/>
        <v>0</v>
      </c>
      <c r="R373" s="20" cm="1">
        <f t="array" ref="R373">INDEX(Curva_vortex[Caudal (L/s)],MATCH(O373,Curva_vortex[Altura lamina de agua H (m)],1))+(O373-INDEX(Curva_vortex[Altura lamina de agua H (m)],MATCH(O373,Curva_vortex[Altura lamina de agua H (m)],1)))*(INDEX(Curva_vortex[Caudal (L/s)],MATCH(O373,Curva_vortex[Altura lamina de agua H (m)],1)+IF(O373&gt;MAX(Curva_vortex[Altura lamina de agua H (m)]),0,1))-INDEX(Curva_vortex[Caudal (L/s)],MATCH(O373,Curva_vortex[Altura lamina de agua H (m)],1)+IF(O373&gt;MAX(Curva_vortex[Altura lamina de agua H (m)]),-1,0)))/(INDEX(Curva_vortex[Altura lamina de agua H (m)],MATCH(O373,Curva_vortex[Altura lamina de agua H (m)],1)+IF(O373&gt;MAX(Curva_vortex[Altura lamina de agua H (m)]),0,1))-INDEX(Curva_vortex[Altura lamina de agua H (m)],MATCH(O373,Curva_vortex[Altura lamina de agua H (m)],1)+IF(O373&gt;MAX(Curva_vortex[Altura lamina de agua H (m)]),-1,0)))+Q373</f>
        <v>4.0480432218801037E-2</v>
      </c>
      <c r="S373" s="20">
        <f>IF(COUNT($A$126:$A373)&lt;MATCH($E$117,R$126:R$585,0),"",ROUND(R373,2))</f>
        <v>0.04</v>
      </c>
    </row>
    <row r="374" spans="1:19" x14ac:dyDescent="0.3">
      <c r="A374" s="67">
        <f>A373+Escenario1!$D$15</f>
        <v>1240</v>
      </c>
      <c r="B374" s="20">
        <f>IF(HX251&lt;0,0,Escenario1!HX251)</f>
        <v>0</v>
      </c>
      <c r="C374" s="20">
        <f t="shared" si="830"/>
        <v>0</v>
      </c>
      <c r="D374" s="20">
        <f t="shared" si="824"/>
        <v>0</v>
      </c>
      <c r="E374" s="20">
        <f>ROUND(IF($A374=0,0,$D374+E373-IF($A373=0,0,L373*($A374-$A373)*0.06)),4)</f>
        <v>0</v>
      </c>
      <c r="F374" s="11" cm="1">
        <f t="array" ref="F374">INDEX($A$71:$A$75,MATCH(E374,$B$71:$B$75,1))+(E374-INDEX($B$71:$B$75,MATCH(E374,$B$71:$B$75,1)))*(INDEX($A$71:$A$75,MATCH(E374,$B$71:$B$75,1)+IF(E374&gt;MAX($B$71:$B$75),0,1))-INDEX($A$71:$A$75,MATCH(E374,$B$71:$B$75,1)+IF(E374&gt;MAX($B$71:$B$75),1,0)))/(INDEX($B$71:$B$75,MATCH(E374,$B$71:$B$75,1)+IF(E374&gt;MAX($B$71:$B$75),0,1))-INDEX($B$71:$B$75,MATCH(E374,$B$71:$B$75,1)+IF(E374&gt;MAX($B$71:$B$75),-1,0)))</f>
        <v>0</v>
      </c>
      <c r="G374" s="59">
        <f t="shared" si="825"/>
        <v>0</v>
      </c>
      <c r="H374" s="59">
        <f t="shared" si="826"/>
        <v>0</v>
      </c>
      <c r="I374" s="59">
        <f t="shared" si="827"/>
        <v>0</v>
      </c>
      <c r="J374" s="20">
        <f t="shared" si="828"/>
        <v>0</v>
      </c>
      <c r="K374" s="20">
        <f>IF(OR($H$79&lt;=0,F374-$H$79&lt;=0),0,2/3*(0.602+0.0832*(F374-$H$79)/$H$79)*$I$79*SQRT(2*9.81)*(F374-$H$79+0.0012)^(3/2))*1000</f>
        <v>0</v>
      </c>
      <c r="L374" s="20">
        <f>IF((G374+H374+I374+K374)*($A375-$A374)*0.06&gt;E374,E374/($A375-$A374)/0.06,G374+H374+I374+K374)</f>
        <v>0</v>
      </c>
      <c r="M374" s="20">
        <f>IF(COUNT($A$126:$A374)&lt;MATCH($E$84,L$126:L$585,0),"",ROUND(L374,2))</f>
        <v>0</v>
      </c>
      <c r="N374" s="20">
        <f>IF($A374=0,0,$D374+N373-IF($A373=0,0,R373*($A374-$A373)*0.06))</f>
        <v>0.39266019252237011</v>
      </c>
      <c r="O374" s="11" cm="1">
        <f t="array" ref="O374">INDEX($A$71:$A$75,MATCH(N374,$B$71:$B$75,1))+(N374-INDEX($B$71:$B$75,MATCH(N374,$B$71:$B$75,1)))*(INDEX($A$71:$A$75,MATCH(N374,$B$71:$B$75,1)+1)-INDEX($A$71:$A$75,MATCH(N374,$B$71:$B$75,1)))/(INDEX($B$71:$B$75,MATCH(N374,$B$71:$B$75,1)+1)-INDEX($B$71:$B$75,MATCH(N374,$B$71:$B$75,1)))</f>
        <v>3.9266019252237007E-3</v>
      </c>
      <c r="P374" s="20" cm="1">
        <f t="array" ref="P374">INDEX(Curva_vortex[Caudal (L/s)],MATCH(O374,Curva_vortex[Altura lamina de agua H (m)],1))+(O374-INDEX(Curva_vortex[Altura lamina de agua H (m)],MATCH(O374,Curva_vortex[Altura lamina de agua H (m)],1)))*(INDEX(Curva_vortex[Caudal (L/s)],MATCH(O374,Curva_vortex[Altura lamina de agua H (m)],1)+IF(O374&gt;MAX(Curva_vortex[Altura lamina de agua H (m)]),0,1))-INDEX(Curva_vortex[Caudal (L/s)],MATCH(O374,Curva_vortex[Altura lamina de agua H (m)],1)+IF(O374&gt;MAX(Curva_vortex[Altura lamina de agua H (m)]),-1,0)))/(INDEX(Curva_vortex[Altura lamina de agua H (m)],MATCH(O374,Curva_vortex[Altura lamina de agua H (m)],1)+IF(O374&gt;MAX(Curva_vortex[Altura lamina de agua H (m)]),0,1))-INDEX(Curva_vortex[Altura lamina de agua H (m)],MATCH(O374,Curva_vortex[Altura lamina de agua H (m)],1)+IF(O374&gt;MAX(Curva_vortex[Altura lamina de agua H (m)]),-1,0)))</f>
        <v>3.9266019252237001E-2</v>
      </c>
      <c r="Q374" s="20">
        <f t="shared" si="829"/>
        <v>0</v>
      </c>
      <c r="R374" s="20" cm="1">
        <f t="array" ref="R374">INDEX(Curva_vortex[Caudal (L/s)],MATCH(O374,Curva_vortex[Altura lamina de agua H (m)],1))+(O374-INDEX(Curva_vortex[Altura lamina de agua H (m)],MATCH(O374,Curva_vortex[Altura lamina de agua H (m)],1)))*(INDEX(Curva_vortex[Caudal (L/s)],MATCH(O374,Curva_vortex[Altura lamina de agua H (m)],1)+IF(O374&gt;MAX(Curva_vortex[Altura lamina de agua H (m)]),0,1))-INDEX(Curva_vortex[Caudal (L/s)],MATCH(O374,Curva_vortex[Altura lamina de agua H (m)],1)+IF(O374&gt;MAX(Curva_vortex[Altura lamina de agua H (m)]),-1,0)))/(INDEX(Curva_vortex[Altura lamina de agua H (m)],MATCH(O374,Curva_vortex[Altura lamina de agua H (m)],1)+IF(O374&gt;MAX(Curva_vortex[Altura lamina de agua H (m)]),0,1))-INDEX(Curva_vortex[Altura lamina de agua H (m)],MATCH(O374,Curva_vortex[Altura lamina de agua H (m)],1)+IF(O374&gt;MAX(Curva_vortex[Altura lamina de agua H (m)]),-1,0)))+Q374</f>
        <v>3.9266019252237001E-2</v>
      </c>
      <c r="S374" s="20">
        <f>IF(COUNT($A$126:$A374)&lt;MATCH($E$117,R$126:R$585,0),"",ROUND(R374,2))</f>
        <v>0.04</v>
      </c>
    </row>
    <row r="375" spans="1:19" x14ac:dyDescent="0.3">
      <c r="A375" s="67">
        <f>A374+Escenario1!$D$15</f>
        <v>1245</v>
      </c>
      <c r="B375" s="20">
        <f>IF(HX252&lt;0,0,Escenario1!HX252)</f>
        <v>0</v>
      </c>
      <c r="C375" s="20">
        <f t="shared" si="830"/>
        <v>0</v>
      </c>
      <c r="D375" s="20">
        <f t="shared" si="824"/>
        <v>0</v>
      </c>
      <c r="E375" s="20">
        <f>ROUND(IF($A375=0,0,$D375+E374-IF($A374=0,0,L374*($A375-$A374)*0.06)),4)</f>
        <v>0</v>
      </c>
      <c r="F375" s="11" cm="1">
        <f t="array" ref="F375">INDEX($A$71:$A$75,MATCH(E375,$B$71:$B$75,1))+(E375-INDEX($B$71:$B$75,MATCH(E375,$B$71:$B$75,1)))*(INDEX($A$71:$A$75,MATCH(E375,$B$71:$B$75,1)+IF(E375&gt;MAX($B$71:$B$75),0,1))-INDEX($A$71:$A$75,MATCH(E375,$B$71:$B$75,1)+IF(E375&gt;MAX($B$71:$B$75),1,0)))/(INDEX($B$71:$B$75,MATCH(E375,$B$71:$B$75,1)+IF(E375&gt;MAX($B$71:$B$75),0,1))-INDEX($B$71:$B$75,MATCH(E375,$B$71:$B$75,1)+IF(E375&gt;MAX($B$71:$B$75),-1,0)))</f>
        <v>0</v>
      </c>
      <c r="G375" s="59">
        <f t="shared" si="825"/>
        <v>0</v>
      </c>
      <c r="H375" s="59">
        <f t="shared" si="826"/>
        <v>0</v>
      </c>
      <c r="I375" s="59">
        <f t="shared" si="827"/>
        <v>0</v>
      </c>
      <c r="J375" s="20">
        <f t="shared" si="828"/>
        <v>0</v>
      </c>
      <c r="K375" s="20">
        <f>IF(OR($H$79&lt;=0,F375-$H$79&lt;=0),0,2/3*(0.602+0.0832*(F375-$H$79)/$H$79)*$I$79*SQRT(2*9.81)*(F375-$H$79+0.0012)^(3/2))*1000</f>
        <v>0</v>
      </c>
      <c r="L375" s="20">
        <f>IF((G375+H375+I375+K375)*($A376-$A375)*0.06&gt;E375,E375/($A376-$A375)/0.06,G375+H375+I375+K375)</f>
        <v>0</v>
      </c>
      <c r="M375" s="20">
        <f>IF(COUNT($A$126:$A375)&lt;MATCH($E$84,L$126:L$585,0),"",ROUND(L375,2))</f>
        <v>0</v>
      </c>
      <c r="N375" s="20">
        <f>IF($A375=0,0,$D375+N374-IF($A374=0,0,R374*($A375-$A374)*0.06))</f>
        <v>0.380880386746699</v>
      </c>
      <c r="O375" s="11" cm="1">
        <f t="array" ref="O375">INDEX($A$71:$A$75,MATCH(N375,$B$71:$B$75,1))+(N375-INDEX($B$71:$B$75,MATCH(N375,$B$71:$B$75,1)))*(INDEX($A$71:$A$75,MATCH(N375,$B$71:$B$75,1)+1)-INDEX($A$71:$A$75,MATCH(N375,$B$71:$B$75,1)))/(INDEX($B$71:$B$75,MATCH(N375,$B$71:$B$75,1)+1)-INDEX($B$71:$B$75,MATCH(N375,$B$71:$B$75,1)))</f>
        <v>3.8088038674669901E-3</v>
      </c>
      <c r="P375" s="20" cm="1">
        <f t="array" ref="P375">INDEX(Curva_vortex[Caudal (L/s)],MATCH(O375,Curva_vortex[Altura lamina de agua H (m)],1))+(O375-INDEX(Curva_vortex[Altura lamina de agua H (m)],MATCH(O375,Curva_vortex[Altura lamina de agua H (m)],1)))*(INDEX(Curva_vortex[Caudal (L/s)],MATCH(O375,Curva_vortex[Altura lamina de agua H (m)],1)+IF(O375&gt;MAX(Curva_vortex[Altura lamina de agua H (m)]),0,1))-INDEX(Curva_vortex[Caudal (L/s)],MATCH(O375,Curva_vortex[Altura lamina de agua H (m)],1)+IF(O375&gt;MAX(Curva_vortex[Altura lamina de agua H (m)]),-1,0)))/(INDEX(Curva_vortex[Altura lamina de agua H (m)],MATCH(O375,Curva_vortex[Altura lamina de agua H (m)],1)+IF(O375&gt;MAX(Curva_vortex[Altura lamina de agua H (m)]),0,1))-INDEX(Curva_vortex[Altura lamina de agua H (m)],MATCH(O375,Curva_vortex[Altura lamina de agua H (m)],1)+IF(O375&gt;MAX(Curva_vortex[Altura lamina de agua H (m)]),-1,0)))</f>
        <v>3.8088038674669901E-2</v>
      </c>
      <c r="Q375" s="20">
        <f t="shared" si="829"/>
        <v>0</v>
      </c>
      <c r="R375" s="20" cm="1">
        <f t="array" ref="R375">INDEX(Curva_vortex[Caudal (L/s)],MATCH(O375,Curva_vortex[Altura lamina de agua H (m)],1))+(O375-INDEX(Curva_vortex[Altura lamina de agua H (m)],MATCH(O375,Curva_vortex[Altura lamina de agua H (m)],1)))*(INDEX(Curva_vortex[Caudal (L/s)],MATCH(O375,Curva_vortex[Altura lamina de agua H (m)],1)+IF(O375&gt;MAX(Curva_vortex[Altura lamina de agua H (m)]),0,1))-INDEX(Curva_vortex[Caudal (L/s)],MATCH(O375,Curva_vortex[Altura lamina de agua H (m)],1)+IF(O375&gt;MAX(Curva_vortex[Altura lamina de agua H (m)]),-1,0)))/(INDEX(Curva_vortex[Altura lamina de agua H (m)],MATCH(O375,Curva_vortex[Altura lamina de agua H (m)],1)+IF(O375&gt;MAX(Curva_vortex[Altura lamina de agua H (m)]),0,1))-INDEX(Curva_vortex[Altura lamina de agua H (m)],MATCH(O375,Curva_vortex[Altura lamina de agua H (m)],1)+IF(O375&gt;MAX(Curva_vortex[Altura lamina de agua H (m)]),-1,0)))+Q375</f>
        <v>3.8088038674669901E-2</v>
      </c>
      <c r="S375" s="20">
        <f>IF(COUNT($A$126:$A375)&lt;MATCH($E$117,R$126:R$585,0),"",ROUND(R375,2))</f>
        <v>0.04</v>
      </c>
    </row>
    <row r="376" spans="1:19" x14ac:dyDescent="0.3">
      <c r="A376" s="67">
        <f>A375+Escenario1!$D$15</f>
        <v>1250</v>
      </c>
      <c r="B376" s="20">
        <f>IF(HX253&lt;0,0,Escenario1!HX253)</f>
        <v>0</v>
      </c>
      <c r="C376" s="20">
        <f t="shared" si="830"/>
        <v>0</v>
      </c>
      <c r="D376" s="20">
        <f t="shared" si="824"/>
        <v>0</v>
      </c>
      <c r="E376" s="20">
        <f>ROUND(IF($A376=0,0,$D376+E375-IF($A375=0,0,L375*($A376-$A375)*0.06)),4)</f>
        <v>0</v>
      </c>
      <c r="F376" s="11" cm="1">
        <f t="array" ref="F376">INDEX($A$71:$A$75,MATCH(E376,$B$71:$B$75,1))+(E376-INDEX($B$71:$B$75,MATCH(E376,$B$71:$B$75,1)))*(INDEX($A$71:$A$75,MATCH(E376,$B$71:$B$75,1)+IF(E376&gt;MAX($B$71:$B$75),0,1))-INDEX($A$71:$A$75,MATCH(E376,$B$71:$B$75,1)+IF(E376&gt;MAX($B$71:$B$75),1,0)))/(INDEX($B$71:$B$75,MATCH(E376,$B$71:$B$75,1)+IF(E376&gt;MAX($B$71:$B$75),0,1))-INDEX($B$71:$B$75,MATCH(E376,$B$71:$B$75,1)+IF(E376&gt;MAX($B$71:$B$75),-1,0)))</f>
        <v>0</v>
      </c>
      <c r="G376" s="59">
        <f t="shared" si="825"/>
        <v>0</v>
      </c>
      <c r="H376" s="59">
        <f t="shared" si="826"/>
        <v>0</v>
      </c>
      <c r="I376" s="59">
        <f t="shared" si="827"/>
        <v>0</v>
      </c>
      <c r="J376" s="20">
        <f t="shared" si="828"/>
        <v>0</v>
      </c>
      <c r="K376" s="20">
        <f>IF(OR($H$79&lt;=0,F376-$H$79&lt;=0),0,2/3*(0.602+0.0832*(F376-$H$79)/$H$79)*$I$79*SQRT(2*9.81)*(F376-$H$79+0.0012)^(3/2))*1000</f>
        <v>0</v>
      </c>
      <c r="L376" s="20">
        <f>IF((G376+H376+I376+K376)*($A377-$A376)*0.06&gt;E376,E376/($A377-$A376)/0.06,G376+H376+I376+K376)</f>
        <v>0</v>
      </c>
      <c r="M376" s="20">
        <f>IF(COUNT($A$126:$A376)&lt;MATCH($E$84,L$126:L$585,0),"",ROUND(L376,2))</f>
        <v>0</v>
      </c>
      <c r="N376" s="20">
        <f>IF($A376=0,0,$D376+N375-IF($A375=0,0,R375*($A376-$A375)*0.06))</f>
        <v>0.36945397514429801</v>
      </c>
      <c r="O376" s="11" cm="1">
        <f t="array" ref="O376">INDEX($A$71:$A$75,MATCH(N376,$B$71:$B$75,1))+(N376-INDEX($B$71:$B$75,MATCH(N376,$B$71:$B$75,1)))*(INDEX($A$71:$A$75,MATCH(N376,$B$71:$B$75,1)+1)-INDEX($A$71:$A$75,MATCH(N376,$B$71:$B$75,1)))/(INDEX($B$71:$B$75,MATCH(N376,$B$71:$B$75,1)+1)-INDEX($B$71:$B$75,MATCH(N376,$B$71:$B$75,1)))</f>
        <v>3.69453975144298E-3</v>
      </c>
      <c r="P376" s="20" cm="1">
        <f t="array" ref="P376">INDEX(Curva_vortex[Caudal (L/s)],MATCH(O376,Curva_vortex[Altura lamina de agua H (m)],1))+(O376-INDEX(Curva_vortex[Altura lamina de agua H (m)],MATCH(O376,Curva_vortex[Altura lamina de agua H (m)],1)))*(INDEX(Curva_vortex[Caudal (L/s)],MATCH(O376,Curva_vortex[Altura lamina de agua H (m)],1)+IF(O376&gt;MAX(Curva_vortex[Altura lamina de agua H (m)]),0,1))-INDEX(Curva_vortex[Caudal (L/s)],MATCH(O376,Curva_vortex[Altura lamina de agua H (m)],1)+IF(O376&gt;MAX(Curva_vortex[Altura lamina de agua H (m)]),-1,0)))/(INDEX(Curva_vortex[Altura lamina de agua H (m)],MATCH(O376,Curva_vortex[Altura lamina de agua H (m)],1)+IF(O376&gt;MAX(Curva_vortex[Altura lamina de agua H (m)]),0,1))-INDEX(Curva_vortex[Altura lamina de agua H (m)],MATCH(O376,Curva_vortex[Altura lamina de agua H (m)],1)+IF(O376&gt;MAX(Curva_vortex[Altura lamina de agua H (m)]),-1,0)))</f>
        <v>3.6945397514429795E-2</v>
      </c>
      <c r="Q376" s="20">
        <f t="shared" si="829"/>
        <v>0</v>
      </c>
      <c r="R376" s="20" cm="1">
        <f t="array" ref="R376">INDEX(Curva_vortex[Caudal (L/s)],MATCH(O376,Curva_vortex[Altura lamina de agua H (m)],1))+(O376-INDEX(Curva_vortex[Altura lamina de agua H (m)],MATCH(O376,Curva_vortex[Altura lamina de agua H (m)],1)))*(INDEX(Curva_vortex[Caudal (L/s)],MATCH(O376,Curva_vortex[Altura lamina de agua H (m)],1)+IF(O376&gt;MAX(Curva_vortex[Altura lamina de agua H (m)]),0,1))-INDEX(Curva_vortex[Caudal (L/s)],MATCH(O376,Curva_vortex[Altura lamina de agua H (m)],1)+IF(O376&gt;MAX(Curva_vortex[Altura lamina de agua H (m)]),-1,0)))/(INDEX(Curva_vortex[Altura lamina de agua H (m)],MATCH(O376,Curva_vortex[Altura lamina de agua H (m)],1)+IF(O376&gt;MAX(Curva_vortex[Altura lamina de agua H (m)]),0,1))-INDEX(Curva_vortex[Altura lamina de agua H (m)],MATCH(O376,Curva_vortex[Altura lamina de agua H (m)],1)+IF(O376&gt;MAX(Curva_vortex[Altura lamina de agua H (m)]),-1,0)))+Q376</f>
        <v>3.6945397514429795E-2</v>
      </c>
      <c r="S376" s="20">
        <f>IF(COUNT($A$126:$A376)&lt;MATCH($E$117,R$126:R$585,0),"",ROUND(R376,2))</f>
        <v>0.04</v>
      </c>
    </row>
    <row r="377" spans="1:19" x14ac:dyDescent="0.3">
      <c r="A377" s="67">
        <f>A376+Escenario1!$D$15</f>
        <v>1255</v>
      </c>
      <c r="B377" s="20">
        <f>IF(HX254&lt;0,0,Escenario1!HX254)</f>
        <v>0</v>
      </c>
      <c r="C377" s="20">
        <f t="shared" si="830"/>
        <v>0</v>
      </c>
      <c r="D377" s="20">
        <f t="shared" si="824"/>
        <v>0</v>
      </c>
      <c r="E377" s="20">
        <f>ROUND(IF($A377=0,0,$D377+E376-IF($A376=0,0,L376*($A377-$A376)*0.06)),4)</f>
        <v>0</v>
      </c>
      <c r="F377" s="11" cm="1">
        <f t="array" ref="F377">INDEX($A$71:$A$75,MATCH(E377,$B$71:$B$75,1))+(E377-INDEX($B$71:$B$75,MATCH(E377,$B$71:$B$75,1)))*(INDEX($A$71:$A$75,MATCH(E377,$B$71:$B$75,1)+IF(E377&gt;MAX($B$71:$B$75),0,1))-INDEX($A$71:$A$75,MATCH(E377,$B$71:$B$75,1)+IF(E377&gt;MAX($B$71:$B$75),1,0)))/(INDEX($B$71:$B$75,MATCH(E377,$B$71:$B$75,1)+IF(E377&gt;MAX($B$71:$B$75),0,1))-INDEX($B$71:$B$75,MATCH(E377,$B$71:$B$75,1)+IF(E377&gt;MAX($B$71:$B$75),-1,0)))</f>
        <v>0</v>
      </c>
      <c r="G377" s="59">
        <f t="shared" si="825"/>
        <v>0</v>
      </c>
      <c r="H377" s="59">
        <f t="shared" si="826"/>
        <v>0</v>
      </c>
      <c r="I377" s="59">
        <f t="shared" si="827"/>
        <v>0</v>
      </c>
      <c r="J377" s="20">
        <f t="shared" si="828"/>
        <v>0</v>
      </c>
      <c r="K377" s="20">
        <f>IF(OR($H$79&lt;=0,F377-$H$79&lt;=0),0,2/3*(0.602+0.0832*(F377-$H$79)/$H$79)*$I$79*SQRT(2*9.81)*(F377-$H$79+0.0012)^(3/2))*1000</f>
        <v>0</v>
      </c>
      <c r="L377" s="20">
        <f>IF((G377+H377+I377+K377)*($A378-$A377)*0.06&gt;E377,E377/($A378-$A377)/0.06,G377+H377+I377+K377)</f>
        <v>0</v>
      </c>
      <c r="M377" s="20">
        <f>IF(COUNT($A$126:$A377)&lt;MATCH($E$84,L$126:L$585,0),"",ROUND(L377,2))</f>
        <v>0</v>
      </c>
      <c r="N377" s="20">
        <f>IF($A377=0,0,$D377+N376-IF($A376=0,0,R376*($A377-$A376)*0.06))</f>
        <v>0.35837035588996907</v>
      </c>
      <c r="O377" s="11" cm="1">
        <f t="array" ref="O377">INDEX($A$71:$A$75,MATCH(N377,$B$71:$B$75,1))+(N377-INDEX($B$71:$B$75,MATCH(N377,$B$71:$B$75,1)))*(INDEX($A$71:$A$75,MATCH(N377,$B$71:$B$75,1)+1)-INDEX($A$71:$A$75,MATCH(N377,$B$71:$B$75,1)))/(INDEX($B$71:$B$75,MATCH(N377,$B$71:$B$75,1)+1)-INDEX($B$71:$B$75,MATCH(N377,$B$71:$B$75,1)))</f>
        <v>3.583703558899691E-3</v>
      </c>
      <c r="P377" s="20" cm="1">
        <f t="array" ref="P377">INDEX(Curva_vortex[Caudal (L/s)],MATCH(O377,Curva_vortex[Altura lamina de agua H (m)],1))+(O377-INDEX(Curva_vortex[Altura lamina de agua H (m)],MATCH(O377,Curva_vortex[Altura lamina de agua H (m)],1)))*(INDEX(Curva_vortex[Caudal (L/s)],MATCH(O377,Curva_vortex[Altura lamina de agua H (m)],1)+IF(O377&gt;MAX(Curva_vortex[Altura lamina de agua H (m)]),0,1))-INDEX(Curva_vortex[Caudal (L/s)],MATCH(O377,Curva_vortex[Altura lamina de agua H (m)],1)+IF(O377&gt;MAX(Curva_vortex[Altura lamina de agua H (m)]),-1,0)))/(INDEX(Curva_vortex[Altura lamina de agua H (m)],MATCH(O377,Curva_vortex[Altura lamina de agua H (m)],1)+IF(O377&gt;MAX(Curva_vortex[Altura lamina de agua H (m)]),0,1))-INDEX(Curva_vortex[Altura lamina de agua H (m)],MATCH(O377,Curva_vortex[Altura lamina de agua H (m)],1)+IF(O377&gt;MAX(Curva_vortex[Altura lamina de agua H (m)]),-1,0)))</f>
        <v>3.583703558899691E-2</v>
      </c>
      <c r="Q377" s="20">
        <f t="shared" si="829"/>
        <v>0</v>
      </c>
      <c r="R377" s="20" cm="1">
        <f t="array" ref="R377">INDEX(Curva_vortex[Caudal (L/s)],MATCH(O377,Curva_vortex[Altura lamina de agua H (m)],1))+(O377-INDEX(Curva_vortex[Altura lamina de agua H (m)],MATCH(O377,Curva_vortex[Altura lamina de agua H (m)],1)))*(INDEX(Curva_vortex[Caudal (L/s)],MATCH(O377,Curva_vortex[Altura lamina de agua H (m)],1)+IF(O377&gt;MAX(Curva_vortex[Altura lamina de agua H (m)]),0,1))-INDEX(Curva_vortex[Caudal (L/s)],MATCH(O377,Curva_vortex[Altura lamina de agua H (m)],1)+IF(O377&gt;MAX(Curva_vortex[Altura lamina de agua H (m)]),-1,0)))/(INDEX(Curva_vortex[Altura lamina de agua H (m)],MATCH(O377,Curva_vortex[Altura lamina de agua H (m)],1)+IF(O377&gt;MAX(Curva_vortex[Altura lamina de agua H (m)]),0,1))-INDEX(Curva_vortex[Altura lamina de agua H (m)],MATCH(O377,Curva_vortex[Altura lamina de agua H (m)],1)+IF(O377&gt;MAX(Curva_vortex[Altura lamina de agua H (m)]),-1,0)))+Q377</f>
        <v>3.583703558899691E-2</v>
      </c>
      <c r="S377" s="20">
        <f>IF(COUNT($A$126:$A377)&lt;MATCH($E$117,R$126:R$585,0),"",ROUND(R377,2))</f>
        <v>0.04</v>
      </c>
    </row>
    <row r="378" spans="1:19" x14ac:dyDescent="0.3">
      <c r="A378" s="67">
        <f>A377+Escenario1!$D$15</f>
        <v>1260</v>
      </c>
      <c r="B378" s="20">
        <f>IF(HX255&lt;0,0,Escenario1!HX255)</f>
        <v>0</v>
      </c>
      <c r="C378" s="20">
        <f t="shared" si="830"/>
        <v>0</v>
      </c>
      <c r="D378" s="20">
        <f t="shared" si="824"/>
        <v>0</v>
      </c>
      <c r="E378" s="20">
        <f>ROUND(IF($A378=0,0,$D378+E377-IF($A377=0,0,L377*($A378-$A377)*0.06)),4)</f>
        <v>0</v>
      </c>
      <c r="F378" s="11" cm="1">
        <f t="array" ref="F378">INDEX($A$71:$A$75,MATCH(E378,$B$71:$B$75,1))+(E378-INDEX($B$71:$B$75,MATCH(E378,$B$71:$B$75,1)))*(INDEX($A$71:$A$75,MATCH(E378,$B$71:$B$75,1)+IF(E378&gt;MAX($B$71:$B$75),0,1))-INDEX($A$71:$A$75,MATCH(E378,$B$71:$B$75,1)+IF(E378&gt;MAX($B$71:$B$75),1,0)))/(INDEX($B$71:$B$75,MATCH(E378,$B$71:$B$75,1)+IF(E378&gt;MAX($B$71:$B$75),0,1))-INDEX($B$71:$B$75,MATCH(E378,$B$71:$B$75,1)+IF(E378&gt;MAX($B$71:$B$75),-1,0)))</f>
        <v>0</v>
      </c>
      <c r="G378" s="59">
        <f t="shared" si="825"/>
        <v>0</v>
      </c>
      <c r="H378" s="59">
        <f t="shared" si="826"/>
        <v>0</v>
      </c>
      <c r="I378" s="59">
        <f t="shared" si="827"/>
        <v>0</v>
      </c>
      <c r="J378" s="20">
        <f t="shared" si="828"/>
        <v>0</v>
      </c>
      <c r="K378" s="20">
        <f>IF(OR($H$79&lt;=0,F378-$H$79&lt;=0),0,2/3*(0.602+0.0832*(F378-$H$79)/$H$79)*$I$79*SQRT(2*9.81)*(F378-$H$79+0.0012)^(3/2))*1000</f>
        <v>0</v>
      </c>
      <c r="L378" s="20">
        <f>IF((G378+H378+I378+K378)*($A379-$A378)*0.06&gt;E378,E378/($A379-$A378)/0.06,G378+H378+I378+K378)</f>
        <v>0</v>
      </c>
      <c r="M378" s="20">
        <f>IF(COUNT($A$126:$A378)&lt;MATCH($E$84,L$126:L$585,0),"",ROUND(L378,2))</f>
        <v>0</v>
      </c>
      <c r="N378" s="20">
        <f>IF($A378=0,0,$D378+N377-IF($A377=0,0,R377*($A378-$A377)*0.06))</f>
        <v>0.34761924521326998</v>
      </c>
      <c r="O378" s="11" cm="1">
        <f t="array" ref="O378">INDEX($A$71:$A$75,MATCH(N378,$B$71:$B$75,1))+(N378-INDEX($B$71:$B$75,MATCH(N378,$B$71:$B$75,1)))*(INDEX($A$71:$A$75,MATCH(N378,$B$71:$B$75,1)+1)-INDEX($A$71:$A$75,MATCH(N378,$B$71:$B$75,1)))/(INDEX($B$71:$B$75,MATCH(N378,$B$71:$B$75,1)+1)-INDEX($B$71:$B$75,MATCH(N378,$B$71:$B$75,1)))</f>
        <v>3.4761924521326997E-3</v>
      </c>
      <c r="P378" s="20" cm="1">
        <f t="array" ref="P378">INDEX(Curva_vortex[Caudal (L/s)],MATCH(O378,Curva_vortex[Altura lamina de agua H (m)],1))+(O378-INDEX(Curva_vortex[Altura lamina de agua H (m)],MATCH(O378,Curva_vortex[Altura lamina de agua H (m)],1)))*(INDEX(Curva_vortex[Caudal (L/s)],MATCH(O378,Curva_vortex[Altura lamina de agua H (m)],1)+IF(O378&gt;MAX(Curva_vortex[Altura lamina de agua H (m)]),0,1))-INDEX(Curva_vortex[Caudal (L/s)],MATCH(O378,Curva_vortex[Altura lamina de agua H (m)],1)+IF(O378&gt;MAX(Curva_vortex[Altura lamina de agua H (m)]),-1,0)))/(INDEX(Curva_vortex[Altura lamina de agua H (m)],MATCH(O378,Curva_vortex[Altura lamina de agua H (m)],1)+IF(O378&gt;MAX(Curva_vortex[Altura lamina de agua H (m)]),0,1))-INDEX(Curva_vortex[Altura lamina de agua H (m)],MATCH(O378,Curva_vortex[Altura lamina de agua H (m)],1)+IF(O378&gt;MAX(Curva_vortex[Altura lamina de agua H (m)]),-1,0)))</f>
        <v>3.4761924521326995E-2</v>
      </c>
      <c r="Q378" s="20">
        <f t="shared" si="829"/>
        <v>0</v>
      </c>
      <c r="R378" s="20" cm="1">
        <f t="array" ref="R378">INDEX(Curva_vortex[Caudal (L/s)],MATCH(O378,Curva_vortex[Altura lamina de agua H (m)],1))+(O378-INDEX(Curva_vortex[Altura lamina de agua H (m)],MATCH(O378,Curva_vortex[Altura lamina de agua H (m)],1)))*(INDEX(Curva_vortex[Caudal (L/s)],MATCH(O378,Curva_vortex[Altura lamina de agua H (m)],1)+IF(O378&gt;MAX(Curva_vortex[Altura lamina de agua H (m)]),0,1))-INDEX(Curva_vortex[Caudal (L/s)],MATCH(O378,Curva_vortex[Altura lamina de agua H (m)],1)+IF(O378&gt;MAX(Curva_vortex[Altura lamina de agua H (m)]),-1,0)))/(INDEX(Curva_vortex[Altura lamina de agua H (m)],MATCH(O378,Curva_vortex[Altura lamina de agua H (m)],1)+IF(O378&gt;MAX(Curva_vortex[Altura lamina de agua H (m)]),0,1))-INDEX(Curva_vortex[Altura lamina de agua H (m)],MATCH(O378,Curva_vortex[Altura lamina de agua H (m)],1)+IF(O378&gt;MAX(Curva_vortex[Altura lamina de agua H (m)]),-1,0)))+Q378</f>
        <v>3.4761924521326995E-2</v>
      </c>
      <c r="S378" s="20">
        <f>IF(COUNT($A$126:$A378)&lt;MATCH($E$117,R$126:R$585,0),"",ROUND(R378,2))</f>
        <v>0.03</v>
      </c>
    </row>
    <row r="379" spans="1:19" x14ac:dyDescent="0.3">
      <c r="A379" s="67">
        <f>A378+Escenario1!$D$15</f>
        <v>1265</v>
      </c>
      <c r="B379" s="20">
        <f>IF(HX256&lt;0,0,Escenario1!HX256)</f>
        <v>0</v>
      </c>
      <c r="C379" s="20">
        <f t="shared" si="830"/>
        <v>0</v>
      </c>
      <c r="D379" s="20">
        <f t="shared" si="824"/>
        <v>0</v>
      </c>
      <c r="E379" s="20">
        <f>ROUND(IF($A379=0,0,$D379+E378-IF($A378=0,0,L378*($A379-$A378)*0.06)),4)</f>
        <v>0</v>
      </c>
      <c r="F379" s="11" cm="1">
        <f t="array" ref="F379">INDEX($A$71:$A$75,MATCH(E379,$B$71:$B$75,1))+(E379-INDEX($B$71:$B$75,MATCH(E379,$B$71:$B$75,1)))*(INDEX($A$71:$A$75,MATCH(E379,$B$71:$B$75,1)+IF(E379&gt;MAX($B$71:$B$75),0,1))-INDEX($A$71:$A$75,MATCH(E379,$B$71:$B$75,1)+IF(E379&gt;MAX($B$71:$B$75),1,0)))/(INDEX($B$71:$B$75,MATCH(E379,$B$71:$B$75,1)+IF(E379&gt;MAX($B$71:$B$75),0,1))-INDEX($B$71:$B$75,MATCH(E379,$B$71:$B$75,1)+IF(E379&gt;MAX($B$71:$B$75),-1,0)))</f>
        <v>0</v>
      </c>
      <c r="G379" s="59">
        <f t="shared" si="825"/>
        <v>0</v>
      </c>
      <c r="H379" s="59">
        <f t="shared" si="826"/>
        <v>0</v>
      </c>
      <c r="I379" s="59">
        <f t="shared" si="827"/>
        <v>0</v>
      </c>
      <c r="J379" s="20">
        <f t="shared" si="828"/>
        <v>0</v>
      </c>
      <c r="K379" s="20">
        <f>IF(OR($H$79&lt;=0,F379-$H$79&lt;=0),0,2/3*(0.602+0.0832*(F379-$H$79)/$H$79)*$I$79*SQRT(2*9.81)*(F379-$H$79+0.0012)^(3/2))*1000</f>
        <v>0</v>
      </c>
      <c r="L379" s="20">
        <f>IF((G379+H379+I379+K379)*($A380-$A379)*0.06&gt;E379,E379/($A380-$A379)/0.06,G379+H379+I379+K379)</f>
        <v>0</v>
      </c>
      <c r="M379" s="20">
        <f>IF(COUNT($A$126:$A379)&lt;MATCH($E$84,L$126:L$585,0),"",ROUND(L379,2))</f>
        <v>0</v>
      </c>
      <c r="N379" s="20">
        <f>IF($A379=0,0,$D379+N378-IF($A378=0,0,R378*($A379-$A378)*0.06))</f>
        <v>0.33719066785687191</v>
      </c>
      <c r="O379" s="11" cm="1">
        <f t="array" ref="O379">INDEX($A$71:$A$75,MATCH(N379,$B$71:$B$75,1))+(N379-INDEX($B$71:$B$75,MATCH(N379,$B$71:$B$75,1)))*(INDEX($A$71:$A$75,MATCH(N379,$B$71:$B$75,1)+1)-INDEX($A$71:$A$75,MATCH(N379,$B$71:$B$75,1)))/(INDEX($B$71:$B$75,MATCH(N379,$B$71:$B$75,1)+1)-INDEX($B$71:$B$75,MATCH(N379,$B$71:$B$75,1)))</f>
        <v>3.371906678568719E-3</v>
      </c>
      <c r="P379" s="20" cm="1">
        <f t="array" ref="P379">INDEX(Curva_vortex[Caudal (L/s)],MATCH(O379,Curva_vortex[Altura lamina de agua H (m)],1))+(O379-INDEX(Curva_vortex[Altura lamina de agua H (m)],MATCH(O379,Curva_vortex[Altura lamina de agua H (m)],1)))*(INDEX(Curva_vortex[Caudal (L/s)],MATCH(O379,Curva_vortex[Altura lamina de agua H (m)],1)+IF(O379&gt;MAX(Curva_vortex[Altura lamina de agua H (m)]),0,1))-INDEX(Curva_vortex[Caudal (L/s)],MATCH(O379,Curva_vortex[Altura lamina de agua H (m)],1)+IF(O379&gt;MAX(Curva_vortex[Altura lamina de agua H (m)]),-1,0)))/(INDEX(Curva_vortex[Altura lamina de agua H (m)],MATCH(O379,Curva_vortex[Altura lamina de agua H (m)],1)+IF(O379&gt;MAX(Curva_vortex[Altura lamina de agua H (m)]),0,1))-INDEX(Curva_vortex[Altura lamina de agua H (m)],MATCH(O379,Curva_vortex[Altura lamina de agua H (m)],1)+IF(O379&gt;MAX(Curva_vortex[Altura lamina de agua H (m)]),-1,0)))</f>
        <v>3.3719066785687188E-2</v>
      </c>
      <c r="Q379" s="20">
        <f t="shared" si="829"/>
        <v>0</v>
      </c>
      <c r="R379" s="20" cm="1">
        <f t="array" ref="R379">INDEX(Curva_vortex[Caudal (L/s)],MATCH(O379,Curva_vortex[Altura lamina de agua H (m)],1))+(O379-INDEX(Curva_vortex[Altura lamina de agua H (m)],MATCH(O379,Curva_vortex[Altura lamina de agua H (m)],1)))*(INDEX(Curva_vortex[Caudal (L/s)],MATCH(O379,Curva_vortex[Altura lamina de agua H (m)],1)+IF(O379&gt;MAX(Curva_vortex[Altura lamina de agua H (m)]),0,1))-INDEX(Curva_vortex[Caudal (L/s)],MATCH(O379,Curva_vortex[Altura lamina de agua H (m)],1)+IF(O379&gt;MAX(Curva_vortex[Altura lamina de agua H (m)]),-1,0)))/(INDEX(Curva_vortex[Altura lamina de agua H (m)],MATCH(O379,Curva_vortex[Altura lamina de agua H (m)],1)+IF(O379&gt;MAX(Curva_vortex[Altura lamina de agua H (m)]),0,1))-INDEX(Curva_vortex[Altura lamina de agua H (m)],MATCH(O379,Curva_vortex[Altura lamina de agua H (m)],1)+IF(O379&gt;MAX(Curva_vortex[Altura lamina de agua H (m)]),-1,0)))+Q379</f>
        <v>3.3719066785687188E-2</v>
      </c>
      <c r="S379" s="20">
        <f>IF(COUNT($A$126:$A379)&lt;MATCH($E$117,R$126:R$585,0),"",ROUND(R379,2))</f>
        <v>0.03</v>
      </c>
    </row>
    <row r="380" spans="1:19" x14ac:dyDescent="0.3">
      <c r="A380" s="67">
        <f>A379+Escenario1!$D$15</f>
        <v>1270</v>
      </c>
      <c r="B380" s="20">
        <f>IF(HX257&lt;0,0,Escenario1!HX257)</f>
        <v>0</v>
      </c>
      <c r="C380" s="20">
        <f t="shared" si="830"/>
        <v>0</v>
      </c>
      <c r="D380" s="20">
        <f t="shared" si="824"/>
        <v>0</v>
      </c>
      <c r="E380" s="20">
        <f>ROUND(IF($A380=0,0,$D380+E379-IF($A379=0,0,L379*($A380-$A379)*0.06)),4)</f>
        <v>0</v>
      </c>
      <c r="F380" s="11" cm="1">
        <f t="array" ref="F380">INDEX($A$71:$A$75,MATCH(E380,$B$71:$B$75,1))+(E380-INDEX($B$71:$B$75,MATCH(E380,$B$71:$B$75,1)))*(INDEX($A$71:$A$75,MATCH(E380,$B$71:$B$75,1)+IF(E380&gt;MAX($B$71:$B$75),0,1))-INDEX($A$71:$A$75,MATCH(E380,$B$71:$B$75,1)+IF(E380&gt;MAX($B$71:$B$75),1,0)))/(INDEX($B$71:$B$75,MATCH(E380,$B$71:$B$75,1)+IF(E380&gt;MAX($B$71:$B$75),0,1))-INDEX($B$71:$B$75,MATCH(E380,$B$71:$B$75,1)+IF(E380&gt;MAX($B$71:$B$75),-1,0)))</f>
        <v>0</v>
      </c>
      <c r="G380" s="59">
        <f t="shared" si="825"/>
        <v>0</v>
      </c>
      <c r="H380" s="59">
        <f t="shared" si="826"/>
        <v>0</v>
      </c>
      <c r="I380" s="59">
        <f t="shared" si="827"/>
        <v>0</v>
      </c>
      <c r="J380" s="20">
        <f t="shared" si="828"/>
        <v>0</v>
      </c>
      <c r="K380" s="20">
        <f>IF(OR($H$79&lt;=0,F380-$H$79&lt;=0),0,2/3*(0.602+0.0832*(F380-$H$79)/$H$79)*$I$79*SQRT(2*9.81)*(F380-$H$79+0.0012)^(3/2))*1000</f>
        <v>0</v>
      </c>
      <c r="L380" s="20">
        <f>IF((G380+H380+I380+K380)*($A381-$A380)*0.06&gt;E380,E380/($A381-$A380)/0.06,G380+H380+I380+K380)</f>
        <v>0</v>
      </c>
      <c r="M380" s="20">
        <f>IF(COUNT($A$126:$A380)&lt;MATCH($E$84,L$126:L$585,0),"",ROUND(L380,2))</f>
        <v>0</v>
      </c>
      <c r="N380" s="20">
        <f>IF($A380=0,0,$D380+N379-IF($A379=0,0,R379*($A380-$A379)*0.06))</f>
        <v>0.32707494782116575</v>
      </c>
      <c r="O380" s="11" cm="1">
        <f t="array" ref="O380">INDEX($A$71:$A$75,MATCH(N380,$B$71:$B$75,1))+(N380-INDEX($B$71:$B$75,MATCH(N380,$B$71:$B$75,1)))*(INDEX($A$71:$A$75,MATCH(N380,$B$71:$B$75,1)+1)-INDEX($A$71:$A$75,MATCH(N380,$B$71:$B$75,1)))/(INDEX($B$71:$B$75,MATCH(N380,$B$71:$B$75,1)+1)-INDEX($B$71:$B$75,MATCH(N380,$B$71:$B$75,1)))</f>
        <v>3.2707494782116572E-3</v>
      </c>
      <c r="P380" s="20" cm="1">
        <f t="array" ref="P380">INDEX(Curva_vortex[Caudal (L/s)],MATCH(O380,Curva_vortex[Altura lamina de agua H (m)],1))+(O380-INDEX(Curva_vortex[Altura lamina de agua H (m)],MATCH(O380,Curva_vortex[Altura lamina de agua H (m)],1)))*(INDEX(Curva_vortex[Caudal (L/s)],MATCH(O380,Curva_vortex[Altura lamina de agua H (m)],1)+IF(O380&gt;MAX(Curva_vortex[Altura lamina de agua H (m)]),0,1))-INDEX(Curva_vortex[Caudal (L/s)],MATCH(O380,Curva_vortex[Altura lamina de agua H (m)],1)+IF(O380&gt;MAX(Curva_vortex[Altura lamina de agua H (m)]),-1,0)))/(INDEX(Curva_vortex[Altura lamina de agua H (m)],MATCH(O380,Curva_vortex[Altura lamina de agua H (m)],1)+IF(O380&gt;MAX(Curva_vortex[Altura lamina de agua H (m)]),0,1))-INDEX(Curva_vortex[Altura lamina de agua H (m)],MATCH(O380,Curva_vortex[Altura lamina de agua H (m)],1)+IF(O380&gt;MAX(Curva_vortex[Altura lamina de agua H (m)]),-1,0)))</f>
        <v>3.270749478211657E-2</v>
      </c>
      <c r="Q380" s="20">
        <f t="shared" si="829"/>
        <v>0</v>
      </c>
      <c r="R380" s="20" cm="1">
        <f t="array" ref="R380">INDEX(Curva_vortex[Caudal (L/s)],MATCH(O380,Curva_vortex[Altura lamina de agua H (m)],1))+(O380-INDEX(Curva_vortex[Altura lamina de agua H (m)],MATCH(O380,Curva_vortex[Altura lamina de agua H (m)],1)))*(INDEX(Curva_vortex[Caudal (L/s)],MATCH(O380,Curva_vortex[Altura lamina de agua H (m)],1)+IF(O380&gt;MAX(Curva_vortex[Altura lamina de agua H (m)]),0,1))-INDEX(Curva_vortex[Caudal (L/s)],MATCH(O380,Curva_vortex[Altura lamina de agua H (m)],1)+IF(O380&gt;MAX(Curva_vortex[Altura lamina de agua H (m)]),-1,0)))/(INDEX(Curva_vortex[Altura lamina de agua H (m)],MATCH(O380,Curva_vortex[Altura lamina de agua H (m)],1)+IF(O380&gt;MAX(Curva_vortex[Altura lamina de agua H (m)]),0,1))-INDEX(Curva_vortex[Altura lamina de agua H (m)],MATCH(O380,Curva_vortex[Altura lamina de agua H (m)],1)+IF(O380&gt;MAX(Curva_vortex[Altura lamina de agua H (m)]),-1,0)))+Q380</f>
        <v>3.270749478211657E-2</v>
      </c>
      <c r="S380" s="20">
        <f>IF(COUNT($A$126:$A380)&lt;MATCH($E$117,R$126:R$585,0),"",ROUND(R380,2))</f>
        <v>0.03</v>
      </c>
    </row>
    <row r="381" spans="1:19" x14ac:dyDescent="0.3">
      <c r="A381" s="67">
        <f>A380+Escenario1!$D$15</f>
        <v>1275</v>
      </c>
      <c r="B381" s="20">
        <f>IF(HX258&lt;0,0,Escenario1!HX258)</f>
        <v>0</v>
      </c>
      <c r="C381" s="20">
        <f t="shared" si="830"/>
        <v>0</v>
      </c>
      <c r="D381" s="20">
        <f t="shared" si="824"/>
        <v>0</v>
      </c>
      <c r="E381" s="20">
        <f>ROUND(IF($A381=0,0,$D381+E380-IF($A380=0,0,L380*($A381-$A380)*0.06)),4)</f>
        <v>0</v>
      </c>
      <c r="F381" s="11" cm="1">
        <f t="array" ref="F381">INDEX($A$71:$A$75,MATCH(E381,$B$71:$B$75,1))+(E381-INDEX($B$71:$B$75,MATCH(E381,$B$71:$B$75,1)))*(INDEX($A$71:$A$75,MATCH(E381,$B$71:$B$75,1)+IF(E381&gt;MAX($B$71:$B$75),0,1))-INDEX($A$71:$A$75,MATCH(E381,$B$71:$B$75,1)+IF(E381&gt;MAX($B$71:$B$75),1,0)))/(INDEX($B$71:$B$75,MATCH(E381,$B$71:$B$75,1)+IF(E381&gt;MAX($B$71:$B$75),0,1))-INDEX($B$71:$B$75,MATCH(E381,$B$71:$B$75,1)+IF(E381&gt;MAX($B$71:$B$75),-1,0)))</f>
        <v>0</v>
      </c>
      <c r="G381" s="59">
        <f t="shared" si="825"/>
        <v>0</v>
      </c>
      <c r="H381" s="59">
        <f t="shared" si="826"/>
        <v>0</v>
      </c>
      <c r="I381" s="59">
        <f t="shared" si="827"/>
        <v>0</v>
      </c>
      <c r="J381" s="20">
        <f t="shared" si="828"/>
        <v>0</v>
      </c>
      <c r="K381" s="20">
        <f>IF(OR($H$79&lt;=0,F381-$H$79&lt;=0),0,2/3*(0.602+0.0832*(F381-$H$79)/$H$79)*$I$79*SQRT(2*9.81)*(F381-$H$79+0.0012)^(3/2))*1000</f>
        <v>0</v>
      </c>
      <c r="L381" s="20">
        <f>IF((G381+H381+I381+K381)*($A382-$A381)*0.06&gt;E381,E381/($A382-$A381)/0.06,G381+H381+I381+K381)</f>
        <v>0</v>
      </c>
      <c r="M381" s="20">
        <f>IF(COUNT($A$126:$A381)&lt;MATCH($E$84,L$126:L$585,0),"",ROUND(L381,2))</f>
        <v>0</v>
      </c>
      <c r="N381" s="20">
        <f>IF($A381=0,0,$D381+N380-IF($A380=0,0,R380*($A381-$A380)*0.06))</f>
        <v>0.31726269938653079</v>
      </c>
      <c r="O381" s="11" cm="1">
        <f t="array" ref="O381">INDEX($A$71:$A$75,MATCH(N381,$B$71:$B$75,1))+(N381-INDEX($B$71:$B$75,MATCH(N381,$B$71:$B$75,1)))*(INDEX($A$71:$A$75,MATCH(N381,$B$71:$B$75,1)+1)-INDEX($A$71:$A$75,MATCH(N381,$B$71:$B$75,1)))/(INDEX($B$71:$B$75,MATCH(N381,$B$71:$B$75,1)+1)-INDEX($B$71:$B$75,MATCH(N381,$B$71:$B$75,1)))</f>
        <v>3.1726269938653082E-3</v>
      </c>
      <c r="P381" s="20" cm="1">
        <f t="array" ref="P381">INDEX(Curva_vortex[Caudal (L/s)],MATCH(O381,Curva_vortex[Altura lamina de agua H (m)],1))+(O381-INDEX(Curva_vortex[Altura lamina de agua H (m)],MATCH(O381,Curva_vortex[Altura lamina de agua H (m)],1)))*(INDEX(Curva_vortex[Caudal (L/s)],MATCH(O381,Curva_vortex[Altura lamina de agua H (m)],1)+IF(O381&gt;MAX(Curva_vortex[Altura lamina de agua H (m)]),0,1))-INDEX(Curva_vortex[Caudal (L/s)],MATCH(O381,Curva_vortex[Altura lamina de agua H (m)],1)+IF(O381&gt;MAX(Curva_vortex[Altura lamina de agua H (m)]),-1,0)))/(INDEX(Curva_vortex[Altura lamina de agua H (m)],MATCH(O381,Curva_vortex[Altura lamina de agua H (m)],1)+IF(O381&gt;MAX(Curva_vortex[Altura lamina de agua H (m)]),0,1))-INDEX(Curva_vortex[Altura lamina de agua H (m)],MATCH(O381,Curva_vortex[Altura lamina de agua H (m)],1)+IF(O381&gt;MAX(Curva_vortex[Altura lamina de agua H (m)]),-1,0)))</f>
        <v>3.172626993865308E-2</v>
      </c>
      <c r="Q381" s="20">
        <f t="shared" si="829"/>
        <v>0</v>
      </c>
      <c r="R381" s="20" cm="1">
        <f t="array" ref="R381">INDEX(Curva_vortex[Caudal (L/s)],MATCH(O381,Curva_vortex[Altura lamina de agua H (m)],1))+(O381-INDEX(Curva_vortex[Altura lamina de agua H (m)],MATCH(O381,Curva_vortex[Altura lamina de agua H (m)],1)))*(INDEX(Curva_vortex[Caudal (L/s)],MATCH(O381,Curva_vortex[Altura lamina de agua H (m)],1)+IF(O381&gt;MAX(Curva_vortex[Altura lamina de agua H (m)]),0,1))-INDEX(Curva_vortex[Caudal (L/s)],MATCH(O381,Curva_vortex[Altura lamina de agua H (m)],1)+IF(O381&gt;MAX(Curva_vortex[Altura lamina de agua H (m)]),-1,0)))/(INDEX(Curva_vortex[Altura lamina de agua H (m)],MATCH(O381,Curva_vortex[Altura lamina de agua H (m)],1)+IF(O381&gt;MAX(Curva_vortex[Altura lamina de agua H (m)]),0,1))-INDEX(Curva_vortex[Altura lamina de agua H (m)],MATCH(O381,Curva_vortex[Altura lamina de agua H (m)],1)+IF(O381&gt;MAX(Curva_vortex[Altura lamina de agua H (m)]),-1,0)))+Q381</f>
        <v>3.172626993865308E-2</v>
      </c>
      <c r="S381" s="20">
        <f>IF(COUNT($A$126:$A381)&lt;MATCH($E$117,R$126:R$585,0),"",ROUND(R381,2))</f>
        <v>0.03</v>
      </c>
    </row>
    <row r="382" spans="1:19" x14ac:dyDescent="0.3">
      <c r="A382" s="67">
        <f>A381+Escenario1!$D$15</f>
        <v>1280</v>
      </c>
      <c r="B382" s="20">
        <f>IF(HX259&lt;0,0,Escenario1!HX259)</f>
        <v>0</v>
      </c>
      <c r="C382" s="20">
        <f t="shared" si="830"/>
        <v>0</v>
      </c>
      <c r="D382" s="20">
        <f t="shared" ref="D382:D445" si="831">IF(A382=0,0,B382*(A382-A381)*0.06)</f>
        <v>0</v>
      </c>
      <c r="E382" s="20">
        <f>ROUND(IF($A382=0,0,$D382+E381-IF($A381=0,0,L381*($A382-$A381)*0.06)),4)</f>
        <v>0</v>
      </c>
      <c r="F382" s="11" cm="1">
        <f t="array" ref="F382">INDEX($A$71:$A$75,MATCH(E382,$B$71:$B$75,1))+(E382-INDEX($B$71:$B$75,MATCH(E382,$B$71:$B$75,1)))*(INDEX($A$71:$A$75,MATCH(E382,$B$71:$B$75,1)+IF(E382&gt;MAX($B$71:$B$75),0,1))-INDEX($A$71:$A$75,MATCH(E382,$B$71:$B$75,1)+IF(E382&gt;MAX($B$71:$B$75),1,0)))/(INDEX($B$71:$B$75,MATCH(E382,$B$71:$B$75,1)+IF(E382&gt;MAX($B$71:$B$75),0,1))-INDEX($B$71:$B$75,MATCH(E382,$B$71:$B$75,1)+IF(E382&gt;MAX($B$71:$B$75),-1,0)))</f>
        <v>0</v>
      </c>
      <c r="G382" s="59">
        <f t="shared" ref="G382:G445" si="832">IF((F382-$C$79)&gt;0,PI()*($B$79/2000)^2*$A$79*(2*9.81*(F382-$C$79))^0.5*1000,0)</f>
        <v>0</v>
      </c>
      <c r="H382" s="59">
        <f t="shared" ref="H382:H445" si="833">IF((F382-$E$79)&gt;0,PI()*($D$79/2000)^2*$A$79*(2*9.81*(F382-$E$79))^0.5*1000,0)</f>
        <v>0</v>
      </c>
      <c r="I382" s="59">
        <f t="shared" ref="I382:I445" si="834">IF((F382-$G$79)&gt;0,PI()*($F$79/2000)^2*$A$79*(2*9.81*(F382-$G$79))^0.5*1000,0)</f>
        <v>0</v>
      </c>
      <c r="J382" s="20">
        <f t="shared" ref="J382:J445" si="835">IF((G382+H382+I382)*($A383-$A382)*0.06&gt;E382,E382/($A383-$A382)/0.06,G382+H382+I382)</f>
        <v>0</v>
      </c>
      <c r="K382" s="20">
        <f>IF(OR($H$79&lt;=0,F382-$H$79&lt;=0),0,2/3*(0.602+0.0832*(F382-$H$79)/$H$79)*$I$79*SQRT(2*9.81)*(F382-$H$79+0.0012)^(3/2))*1000</f>
        <v>0</v>
      </c>
      <c r="L382" s="20">
        <f>IF((G382+H382+I382+K382)*($A383-$A382)*0.06&gt;E382,E382/($A383-$A382)/0.06,G382+H382+I382+K382)</f>
        <v>0</v>
      </c>
      <c r="M382" s="20">
        <f>IF(COUNT($A$126:$A382)&lt;MATCH($E$84,L$126:L$585,0),"",ROUND(L382,2))</f>
        <v>0</v>
      </c>
      <c r="N382" s="20">
        <f>IF($A382=0,0,$D382+N381-IF($A381=0,0,R381*($A382-$A381)*0.06))</f>
        <v>0.30774481840493484</v>
      </c>
      <c r="O382" s="11" cm="1">
        <f t="array" ref="O382">INDEX($A$71:$A$75,MATCH(N382,$B$71:$B$75,1))+(N382-INDEX($B$71:$B$75,MATCH(N382,$B$71:$B$75,1)))*(INDEX($A$71:$A$75,MATCH(N382,$B$71:$B$75,1)+1)-INDEX($A$71:$A$75,MATCH(N382,$B$71:$B$75,1)))/(INDEX($B$71:$B$75,MATCH(N382,$B$71:$B$75,1)+1)-INDEX($B$71:$B$75,MATCH(N382,$B$71:$B$75,1)))</f>
        <v>3.0774481840493487E-3</v>
      </c>
      <c r="P382" s="20" cm="1">
        <f t="array" ref="P382">INDEX(Curva_vortex[Caudal (L/s)],MATCH(O382,Curva_vortex[Altura lamina de agua H (m)],1))+(O382-INDEX(Curva_vortex[Altura lamina de agua H (m)],MATCH(O382,Curva_vortex[Altura lamina de agua H (m)],1)))*(INDEX(Curva_vortex[Caudal (L/s)],MATCH(O382,Curva_vortex[Altura lamina de agua H (m)],1)+IF(O382&gt;MAX(Curva_vortex[Altura lamina de agua H (m)]),0,1))-INDEX(Curva_vortex[Caudal (L/s)],MATCH(O382,Curva_vortex[Altura lamina de agua H (m)],1)+IF(O382&gt;MAX(Curva_vortex[Altura lamina de agua H (m)]),-1,0)))/(INDEX(Curva_vortex[Altura lamina de agua H (m)],MATCH(O382,Curva_vortex[Altura lamina de agua H (m)],1)+IF(O382&gt;MAX(Curva_vortex[Altura lamina de agua H (m)]),0,1))-INDEX(Curva_vortex[Altura lamina de agua H (m)],MATCH(O382,Curva_vortex[Altura lamina de agua H (m)],1)+IF(O382&gt;MAX(Curva_vortex[Altura lamina de agua H (m)]),-1,0)))</f>
        <v>3.0774481840493487E-2</v>
      </c>
      <c r="Q382" s="20">
        <f t="shared" ref="Q382:Q445" si="836">IF(OR($F$91&lt;=0,O382-$F$91&lt;=0),0,2/3*(0.602+0.0832*(O382-$F$91)/$F$91)*$F$92*(2*9.81)^0.5*(O382-$F$91+0.0012))^(3/2)</f>
        <v>0</v>
      </c>
      <c r="R382" s="20" cm="1">
        <f t="array" ref="R382">INDEX(Curva_vortex[Caudal (L/s)],MATCH(O382,Curva_vortex[Altura lamina de agua H (m)],1))+(O382-INDEX(Curva_vortex[Altura lamina de agua H (m)],MATCH(O382,Curva_vortex[Altura lamina de agua H (m)],1)))*(INDEX(Curva_vortex[Caudal (L/s)],MATCH(O382,Curva_vortex[Altura lamina de agua H (m)],1)+IF(O382&gt;MAX(Curva_vortex[Altura lamina de agua H (m)]),0,1))-INDEX(Curva_vortex[Caudal (L/s)],MATCH(O382,Curva_vortex[Altura lamina de agua H (m)],1)+IF(O382&gt;MAX(Curva_vortex[Altura lamina de agua H (m)]),-1,0)))/(INDEX(Curva_vortex[Altura lamina de agua H (m)],MATCH(O382,Curva_vortex[Altura lamina de agua H (m)],1)+IF(O382&gt;MAX(Curva_vortex[Altura lamina de agua H (m)]),0,1))-INDEX(Curva_vortex[Altura lamina de agua H (m)],MATCH(O382,Curva_vortex[Altura lamina de agua H (m)],1)+IF(O382&gt;MAX(Curva_vortex[Altura lamina de agua H (m)]),-1,0)))+Q382</f>
        <v>3.0774481840493487E-2</v>
      </c>
      <c r="S382" s="20">
        <f>IF(COUNT($A$126:$A382)&lt;MATCH($E$117,R$126:R$585,0),"",ROUND(R382,2))</f>
        <v>0.03</v>
      </c>
    </row>
    <row r="383" spans="1:19" x14ac:dyDescent="0.3">
      <c r="A383" s="67">
        <f>A382+Escenario1!$D$15</f>
        <v>1285</v>
      </c>
      <c r="B383" s="20">
        <f>IF(HX260&lt;0,0,Escenario1!HX260)</f>
        <v>0</v>
      </c>
      <c r="C383" s="20">
        <f t="shared" ref="C383:C446" si="837">AB260</f>
        <v>0</v>
      </c>
      <c r="D383" s="20">
        <f t="shared" si="831"/>
        <v>0</v>
      </c>
      <c r="E383" s="20">
        <f>ROUND(IF($A383=0,0,$D383+E382-IF($A382=0,0,L382*($A383-$A382)*0.06)),4)</f>
        <v>0</v>
      </c>
      <c r="F383" s="11" cm="1">
        <f t="array" ref="F383">INDEX($A$71:$A$75,MATCH(E383,$B$71:$B$75,1))+(E383-INDEX($B$71:$B$75,MATCH(E383,$B$71:$B$75,1)))*(INDEX($A$71:$A$75,MATCH(E383,$B$71:$B$75,1)+IF(E383&gt;MAX($B$71:$B$75),0,1))-INDEX($A$71:$A$75,MATCH(E383,$B$71:$B$75,1)+IF(E383&gt;MAX($B$71:$B$75),1,0)))/(INDEX($B$71:$B$75,MATCH(E383,$B$71:$B$75,1)+IF(E383&gt;MAX($B$71:$B$75),0,1))-INDEX($B$71:$B$75,MATCH(E383,$B$71:$B$75,1)+IF(E383&gt;MAX($B$71:$B$75),-1,0)))</f>
        <v>0</v>
      </c>
      <c r="G383" s="59">
        <f t="shared" si="832"/>
        <v>0</v>
      </c>
      <c r="H383" s="59">
        <f t="shared" si="833"/>
        <v>0</v>
      </c>
      <c r="I383" s="59">
        <f t="shared" si="834"/>
        <v>0</v>
      </c>
      <c r="J383" s="20">
        <f t="shared" si="835"/>
        <v>0</v>
      </c>
      <c r="K383" s="20">
        <f>IF(OR($H$79&lt;=0,F383-$H$79&lt;=0),0,2/3*(0.602+0.0832*(F383-$H$79)/$H$79)*$I$79*SQRT(2*9.81)*(F383-$H$79+0.0012)^(3/2))*1000</f>
        <v>0</v>
      </c>
      <c r="L383" s="20">
        <f>IF((G383+H383+I383+K383)*($A384-$A383)*0.06&gt;E383,E383/($A384-$A383)/0.06,G383+H383+I383+K383)</f>
        <v>0</v>
      </c>
      <c r="M383" s="20">
        <f>IF(COUNT($A$126:$A383)&lt;MATCH($E$84,L$126:L$585,0),"",ROUND(L383,2))</f>
        <v>0</v>
      </c>
      <c r="N383" s="20">
        <f>IF($A383=0,0,$D383+N382-IF($A382=0,0,R382*($A383-$A382)*0.06))</f>
        <v>0.29851247385278679</v>
      </c>
      <c r="O383" s="11" cm="1">
        <f t="array" ref="O383">INDEX($A$71:$A$75,MATCH(N383,$B$71:$B$75,1))+(N383-INDEX($B$71:$B$75,MATCH(N383,$B$71:$B$75,1)))*(INDEX($A$71:$A$75,MATCH(N383,$B$71:$B$75,1)+1)-INDEX($A$71:$A$75,MATCH(N383,$B$71:$B$75,1)))/(INDEX($B$71:$B$75,MATCH(N383,$B$71:$B$75,1)+1)-INDEX($B$71:$B$75,MATCH(N383,$B$71:$B$75,1)))</f>
        <v>2.9851247385278682E-3</v>
      </c>
      <c r="P383" s="20" cm="1">
        <f t="array" ref="P383">INDEX(Curva_vortex[Caudal (L/s)],MATCH(O383,Curva_vortex[Altura lamina de agua H (m)],1))+(O383-INDEX(Curva_vortex[Altura lamina de agua H (m)],MATCH(O383,Curva_vortex[Altura lamina de agua H (m)],1)))*(INDEX(Curva_vortex[Caudal (L/s)],MATCH(O383,Curva_vortex[Altura lamina de agua H (m)],1)+IF(O383&gt;MAX(Curva_vortex[Altura lamina de agua H (m)]),0,1))-INDEX(Curva_vortex[Caudal (L/s)],MATCH(O383,Curva_vortex[Altura lamina de agua H (m)],1)+IF(O383&gt;MAX(Curva_vortex[Altura lamina de agua H (m)]),-1,0)))/(INDEX(Curva_vortex[Altura lamina de agua H (m)],MATCH(O383,Curva_vortex[Altura lamina de agua H (m)],1)+IF(O383&gt;MAX(Curva_vortex[Altura lamina de agua H (m)]),0,1))-INDEX(Curva_vortex[Altura lamina de agua H (m)],MATCH(O383,Curva_vortex[Altura lamina de agua H (m)],1)+IF(O383&gt;MAX(Curva_vortex[Altura lamina de agua H (m)]),-1,0)))</f>
        <v>2.9851247385278681E-2</v>
      </c>
      <c r="Q383" s="20">
        <f t="shared" si="836"/>
        <v>0</v>
      </c>
      <c r="R383" s="20" cm="1">
        <f t="array" ref="R383">INDEX(Curva_vortex[Caudal (L/s)],MATCH(O383,Curva_vortex[Altura lamina de agua H (m)],1))+(O383-INDEX(Curva_vortex[Altura lamina de agua H (m)],MATCH(O383,Curva_vortex[Altura lamina de agua H (m)],1)))*(INDEX(Curva_vortex[Caudal (L/s)],MATCH(O383,Curva_vortex[Altura lamina de agua H (m)],1)+IF(O383&gt;MAX(Curva_vortex[Altura lamina de agua H (m)]),0,1))-INDEX(Curva_vortex[Caudal (L/s)],MATCH(O383,Curva_vortex[Altura lamina de agua H (m)],1)+IF(O383&gt;MAX(Curva_vortex[Altura lamina de agua H (m)]),-1,0)))/(INDEX(Curva_vortex[Altura lamina de agua H (m)],MATCH(O383,Curva_vortex[Altura lamina de agua H (m)],1)+IF(O383&gt;MAX(Curva_vortex[Altura lamina de agua H (m)]),0,1))-INDEX(Curva_vortex[Altura lamina de agua H (m)],MATCH(O383,Curva_vortex[Altura lamina de agua H (m)],1)+IF(O383&gt;MAX(Curva_vortex[Altura lamina de agua H (m)]),-1,0)))+Q383</f>
        <v>2.9851247385278681E-2</v>
      </c>
      <c r="S383" s="20">
        <f>IF(COUNT($A$126:$A383)&lt;MATCH($E$117,R$126:R$585,0),"",ROUND(R383,2))</f>
        <v>0.03</v>
      </c>
    </row>
    <row r="384" spans="1:19" x14ac:dyDescent="0.3">
      <c r="A384" s="67">
        <f>A383+Escenario1!$D$15</f>
        <v>1290</v>
      </c>
      <c r="B384" s="20">
        <f>IF(HX261&lt;0,0,Escenario1!HX261)</f>
        <v>0</v>
      </c>
      <c r="C384" s="20">
        <f t="shared" si="837"/>
        <v>0</v>
      </c>
      <c r="D384" s="20">
        <f t="shared" si="831"/>
        <v>0</v>
      </c>
      <c r="E384" s="20">
        <f>ROUND(IF($A384=0,0,$D384+E383-IF($A383=0,0,L383*($A384-$A383)*0.06)),4)</f>
        <v>0</v>
      </c>
      <c r="F384" s="11" cm="1">
        <f t="array" ref="F384">INDEX($A$71:$A$75,MATCH(E384,$B$71:$B$75,1))+(E384-INDEX($B$71:$B$75,MATCH(E384,$B$71:$B$75,1)))*(INDEX($A$71:$A$75,MATCH(E384,$B$71:$B$75,1)+IF(E384&gt;MAX($B$71:$B$75),0,1))-INDEX($A$71:$A$75,MATCH(E384,$B$71:$B$75,1)+IF(E384&gt;MAX($B$71:$B$75),1,0)))/(INDEX($B$71:$B$75,MATCH(E384,$B$71:$B$75,1)+IF(E384&gt;MAX($B$71:$B$75),0,1))-INDEX($B$71:$B$75,MATCH(E384,$B$71:$B$75,1)+IF(E384&gt;MAX($B$71:$B$75),-1,0)))</f>
        <v>0</v>
      </c>
      <c r="G384" s="59">
        <f t="shared" si="832"/>
        <v>0</v>
      </c>
      <c r="H384" s="59">
        <f t="shared" si="833"/>
        <v>0</v>
      </c>
      <c r="I384" s="59">
        <f t="shared" si="834"/>
        <v>0</v>
      </c>
      <c r="J384" s="20">
        <f t="shared" si="835"/>
        <v>0</v>
      </c>
      <c r="K384" s="20">
        <f>IF(OR($H$79&lt;=0,F384-$H$79&lt;=0),0,2/3*(0.602+0.0832*(F384-$H$79)/$H$79)*$I$79*SQRT(2*9.81)*(F384-$H$79+0.0012)^(3/2))*1000</f>
        <v>0</v>
      </c>
      <c r="L384" s="20">
        <f>IF((G384+H384+I384+K384)*($A385-$A384)*0.06&gt;E384,E384/($A385-$A384)/0.06,G384+H384+I384+K384)</f>
        <v>0</v>
      </c>
      <c r="M384" s="20">
        <f>IF(COUNT($A$126:$A384)&lt;MATCH($E$84,L$126:L$585,0),"",ROUND(L384,2))</f>
        <v>0</v>
      </c>
      <c r="N384" s="20">
        <f>IF($A384=0,0,$D384+N383-IF($A383=0,0,R383*($A384-$A383)*0.06))</f>
        <v>0.28955709963720316</v>
      </c>
      <c r="O384" s="11" cm="1">
        <f t="array" ref="O384">INDEX($A$71:$A$75,MATCH(N384,$B$71:$B$75,1))+(N384-INDEX($B$71:$B$75,MATCH(N384,$B$71:$B$75,1)))*(INDEX($A$71:$A$75,MATCH(N384,$B$71:$B$75,1)+1)-INDEX($A$71:$A$75,MATCH(N384,$B$71:$B$75,1)))/(INDEX($B$71:$B$75,MATCH(N384,$B$71:$B$75,1)+1)-INDEX($B$71:$B$75,MATCH(N384,$B$71:$B$75,1)))</f>
        <v>2.8955709963720318E-3</v>
      </c>
      <c r="P384" s="20" cm="1">
        <f t="array" ref="P384">INDEX(Curva_vortex[Caudal (L/s)],MATCH(O384,Curva_vortex[Altura lamina de agua H (m)],1))+(O384-INDEX(Curva_vortex[Altura lamina de agua H (m)],MATCH(O384,Curva_vortex[Altura lamina de agua H (m)],1)))*(INDEX(Curva_vortex[Caudal (L/s)],MATCH(O384,Curva_vortex[Altura lamina de agua H (m)],1)+IF(O384&gt;MAX(Curva_vortex[Altura lamina de agua H (m)]),0,1))-INDEX(Curva_vortex[Caudal (L/s)],MATCH(O384,Curva_vortex[Altura lamina de agua H (m)],1)+IF(O384&gt;MAX(Curva_vortex[Altura lamina de agua H (m)]),-1,0)))/(INDEX(Curva_vortex[Altura lamina de agua H (m)],MATCH(O384,Curva_vortex[Altura lamina de agua H (m)],1)+IF(O384&gt;MAX(Curva_vortex[Altura lamina de agua H (m)]),0,1))-INDEX(Curva_vortex[Altura lamina de agua H (m)],MATCH(O384,Curva_vortex[Altura lamina de agua H (m)],1)+IF(O384&gt;MAX(Curva_vortex[Altura lamina de agua H (m)]),-1,0)))</f>
        <v>2.8955709963720318E-2</v>
      </c>
      <c r="Q384" s="20">
        <f t="shared" si="836"/>
        <v>0</v>
      </c>
      <c r="R384" s="20" cm="1">
        <f t="array" ref="R384">INDEX(Curva_vortex[Caudal (L/s)],MATCH(O384,Curva_vortex[Altura lamina de agua H (m)],1))+(O384-INDEX(Curva_vortex[Altura lamina de agua H (m)],MATCH(O384,Curva_vortex[Altura lamina de agua H (m)],1)))*(INDEX(Curva_vortex[Caudal (L/s)],MATCH(O384,Curva_vortex[Altura lamina de agua H (m)],1)+IF(O384&gt;MAX(Curva_vortex[Altura lamina de agua H (m)]),0,1))-INDEX(Curva_vortex[Caudal (L/s)],MATCH(O384,Curva_vortex[Altura lamina de agua H (m)],1)+IF(O384&gt;MAX(Curva_vortex[Altura lamina de agua H (m)]),-1,0)))/(INDEX(Curva_vortex[Altura lamina de agua H (m)],MATCH(O384,Curva_vortex[Altura lamina de agua H (m)],1)+IF(O384&gt;MAX(Curva_vortex[Altura lamina de agua H (m)]),0,1))-INDEX(Curva_vortex[Altura lamina de agua H (m)],MATCH(O384,Curva_vortex[Altura lamina de agua H (m)],1)+IF(O384&gt;MAX(Curva_vortex[Altura lamina de agua H (m)]),-1,0)))+Q384</f>
        <v>2.8955709963720318E-2</v>
      </c>
      <c r="S384" s="20">
        <f>IF(COUNT($A$126:$A384)&lt;MATCH($E$117,R$126:R$585,0),"",ROUND(R384,2))</f>
        <v>0.03</v>
      </c>
    </row>
    <row r="385" spans="1:19" x14ac:dyDescent="0.3">
      <c r="A385" s="67">
        <f>A384+Escenario1!$D$15</f>
        <v>1295</v>
      </c>
      <c r="B385" s="20">
        <f>IF(HX262&lt;0,0,Escenario1!HX262)</f>
        <v>0</v>
      </c>
      <c r="C385" s="20">
        <f t="shared" si="837"/>
        <v>0</v>
      </c>
      <c r="D385" s="20">
        <f t="shared" si="831"/>
        <v>0</v>
      </c>
      <c r="E385" s="20">
        <f>ROUND(IF($A385=0,0,$D385+E384-IF($A384=0,0,L384*($A385-$A384)*0.06)),4)</f>
        <v>0</v>
      </c>
      <c r="F385" s="11" cm="1">
        <f t="array" ref="F385">INDEX($A$71:$A$75,MATCH(E385,$B$71:$B$75,1))+(E385-INDEX($B$71:$B$75,MATCH(E385,$B$71:$B$75,1)))*(INDEX($A$71:$A$75,MATCH(E385,$B$71:$B$75,1)+IF(E385&gt;MAX($B$71:$B$75),0,1))-INDEX($A$71:$A$75,MATCH(E385,$B$71:$B$75,1)+IF(E385&gt;MAX($B$71:$B$75),1,0)))/(INDEX($B$71:$B$75,MATCH(E385,$B$71:$B$75,1)+IF(E385&gt;MAX($B$71:$B$75),0,1))-INDEX($B$71:$B$75,MATCH(E385,$B$71:$B$75,1)+IF(E385&gt;MAX($B$71:$B$75),-1,0)))</f>
        <v>0</v>
      </c>
      <c r="G385" s="59">
        <f t="shared" si="832"/>
        <v>0</v>
      </c>
      <c r="H385" s="59">
        <f t="shared" si="833"/>
        <v>0</v>
      </c>
      <c r="I385" s="59">
        <f t="shared" si="834"/>
        <v>0</v>
      </c>
      <c r="J385" s="20">
        <f t="shared" si="835"/>
        <v>0</v>
      </c>
      <c r="K385" s="20">
        <f>IF(OR($H$79&lt;=0,F385-$H$79&lt;=0),0,2/3*(0.602+0.0832*(F385-$H$79)/$H$79)*$I$79*SQRT(2*9.81)*(F385-$H$79+0.0012)^(3/2))*1000</f>
        <v>0</v>
      </c>
      <c r="L385" s="20">
        <f>IF((G385+H385+I385+K385)*($A386-$A385)*0.06&gt;E385,E385/($A386-$A385)/0.06,G385+H385+I385+K385)</f>
        <v>0</v>
      </c>
      <c r="M385" s="20">
        <f>IF(COUNT($A$126:$A385)&lt;MATCH($E$84,L$126:L$585,0),"",ROUND(L385,2))</f>
        <v>0</v>
      </c>
      <c r="N385" s="20">
        <f>IF($A385=0,0,$D385+N384-IF($A384=0,0,R384*($A385-$A384)*0.06))</f>
        <v>0.28087038664808706</v>
      </c>
      <c r="O385" s="11" cm="1">
        <f t="array" ref="O385">INDEX($A$71:$A$75,MATCH(N385,$B$71:$B$75,1))+(N385-INDEX($B$71:$B$75,MATCH(N385,$B$71:$B$75,1)))*(INDEX($A$71:$A$75,MATCH(N385,$B$71:$B$75,1)+1)-INDEX($A$71:$A$75,MATCH(N385,$B$71:$B$75,1)))/(INDEX($B$71:$B$75,MATCH(N385,$B$71:$B$75,1)+1)-INDEX($B$71:$B$75,MATCH(N385,$B$71:$B$75,1)))</f>
        <v>2.8087038664808706E-3</v>
      </c>
      <c r="P385" s="20" cm="1">
        <f t="array" ref="P385">INDEX(Curva_vortex[Caudal (L/s)],MATCH(O385,Curva_vortex[Altura lamina de agua H (m)],1))+(O385-INDEX(Curva_vortex[Altura lamina de agua H (m)],MATCH(O385,Curva_vortex[Altura lamina de agua H (m)],1)))*(INDEX(Curva_vortex[Caudal (L/s)],MATCH(O385,Curva_vortex[Altura lamina de agua H (m)],1)+IF(O385&gt;MAX(Curva_vortex[Altura lamina de agua H (m)]),0,1))-INDEX(Curva_vortex[Caudal (L/s)],MATCH(O385,Curva_vortex[Altura lamina de agua H (m)],1)+IF(O385&gt;MAX(Curva_vortex[Altura lamina de agua H (m)]),-1,0)))/(INDEX(Curva_vortex[Altura lamina de agua H (m)],MATCH(O385,Curva_vortex[Altura lamina de agua H (m)],1)+IF(O385&gt;MAX(Curva_vortex[Altura lamina de agua H (m)]),0,1))-INDEX(Curva_vortex[Altura lamina de agua H (m)],MATCH(O385,Curva_vortex[Altura lamina de agua H (m)],1)+IF(O385&gt;MAX(Curva_vortex[Altura lamina de agua H (m)]),-1,0)))</f>
        <v>2.8087038664808706E-2</v>
      </c>
      <c r="Q385" s="20">
        <f t="shared" si="836"/>
        <v>0</v>
      </c>
      <c r="R385" s="20" cm="1">
        <f t="array" ref="R385">INDEX(Curva_vortex[Caudal (L/s)],MATCH(O385,Curva_vortex[Altura lamina de agua H (m)],1))+(O385-INDEX(Curva_vortex[Altura lamina de agua H (m)],MATCH(O385,Curva_vortex[Altura lamina de agua H (m)],1)))*(INDEX(Curva_vortex[Caudal (L/s)],MATCH(O385,Curva_vortex[Altura lamina de agua H (m)],1)+IF(O385&gt;MAX(Curva_vortex[Altura lamina de agua H (m)]),0,1))-INDEX(Curva_vortex[Caudal (L/s)],MATCH(O385,Curva_vortex[Altura lamina de agua H (m)],1)+IF(O385&gt;MAX(Curva_vortex[Altura lamina de agua H (m)]),-1,0)))/(INDEX(Curva_vortex[Altura lamina de agua H (m)],MATCH(O385,Curva_vortex[Altura lamina de agua H (m)],1)+IF(O385&gt;MAX(Curva_vortex[Altura lamina de agua H (m)]),0,1))-INDEX(Curva_vortex[Altura lamina de agua H (m)],MATCH(O385,Curva_vortex[Altura lamina de agua H (m)],1)+IF(O385&gt;MAX(Curva_vortex[Altura lamina de agua H (m)]),-1,0)))+Q385</f>
        <v>2.8087038664808706E-2</v>
      </c>
      <c r="S385" s="20">
        <f>IF(COUNT($A$126:$A385)&lt;MATCH($E$117,R$126:R$585,0),"",ROUND(R385,2))</f>
        <v>0.03</v>
      </c>
    </row>
    <row r="386" spans="1:19" x14ac:dyDescent="0.3">
      <c r="A386" s="67">
        <f>A385+Escenario1!$D$15</f>
        <v>1300</v>
      </c>
      <c r="B386" s="20">
        <f>IF(HX263&lt;0,0,Escenario1!HX263)</f>
        <v>0</v>
      </c>
      <c r="C386" s="20">
        <f t="shared" si="837"/>
        <v>0</v>
      </c>
      <c r="D386" s="20">
        <f t="shared" si="831"/>
        <v>0</v>
      </c>
      <c r="E386" s="20">
        <f>ROUND(IF($A386=0,0,$D386+E385-IF($A385=0,0,L385*($A386-$A385)*0.06)),4)</f>
        <v>0</v>
      </c>
      <c r="F386" s="11" cm="1">
        <f t="array" ref="F386">INDEX($A$71:$A$75,MATCH(E386,$B$71:$B$75,1))+(E386-INDEX($B$71:$B$75,MATCH(E386,$B$71:$B$75,1)))*(INDEX($A$71:$A$75,MATCH(E386,$B$71:$B$75,1)+IF(E386&gt;MAX($B$71:$B$75),0,1))-INDEX($A$71:$A$75,MATCH(E386,$B$71:$B$75,1)+IF(E386&gt;MAX($B$71:$B$75),1,0)))/(INDEX($B$71:$B$75,MATCH(E386,$B$71:$B$75,1)+IF(E386&gt;MAX($B$71:$B$75),0,1))-INDEX($B$71:$B$75,MATCH(E386,$B$71:$B$75,1)+IF(E386&gt;MAX($B$71:$B$75),-1,0)))</f>
        <v>0</v>
      </c>
      <c r="G386" s="59">
        <f t="shared" si="832"/>
        <v>0</v>
      </c>
      <c r="H386" s="59">
        <f t="shared" si="833"/>
        <v>0</v>
      </c>
      <c r="I386" s="59">
        <f t="shared" si="834"/>
        <v>0</v>
      </c>
      <c r="J386" s="20">
        <f t="shared" si="835"/>
        <v>0</v>
      </c>
      <c r="K386" s="20">
        <f>IF(OR($H$79&lt;=0,F386-$H$79&lt;=0),0,2/3*(0.602+0.0832*(F386-$H$79)/$H$79)*$I$79*SQRT(2*9.81)*(F386-$H$79+0.0012)^(3/2))*1000</f>
        <v>0</v>
      </c>
      <c r="L386" s="20">
        <f>IF((G386+H386+I386+K386)*($A387-$A386)*0.06&gt;E386,E386/($A387-$A386)/0.06,G386+H386+I386+K386)</f>
        <v>0</v>
      </c>
      <c r="M386" s="20">
        <f>IF(COUNT($A$126:$A386)&lt;MATCH($E$84,L$126:L$585,0),"",ROUND(L386,2))</f>
        <v>0</v>
      </c>
      <c r="N386" s="20">
        <f>IF($A386=0,0,$D386+N385-IF($A385=0,0,R385*($A386-$A385)*0.06))</f>
        <v>0.27244427504864444</v>
      </c>
      <c r="O386" s="11" cm="1">
        <f t="array" ref="O386">INDEX($A$71:$A$75,MATCH(N386,$B$71:$B$75,1))+(N386-INDEX($B$71:$B$75,MATCH(N386,$B$71:$B$75,1)))*(INDEX($A$71:$A$75,MATCH(N386,$B$71:$B$75,1)+1)-INDEX($A$71:$A$75,MATCH(N386,$B$71:$B$75,1)))/(INDEX($B$71:$B$75,MATCH(N386,$B$71:$B$75,1)+1)-INDEX($B$71:$B$75,MATCH(N386,$B$71:$B$75,1)))</f>
        <v>2.7244427504864444E-3</v>
      </c>
      <c r="P386" s="20" cm="1">
        <f t="array" ref="P386">INDEX(Curva_vortex[Caudal (L/s)],MATCH(O386,Curva_vortex[Altura lamina de agua H (m)],1))+(O386-INDEX(Curva_vortex[Altura lamina de agua H (m)],MATCH(O386,Curva_vortex[Altura lamina de agua H (m)],1)))*(INDEX(Curva_vortex[Caudal (L/s)],MATCH(O386,Curva_vortex[Altura lamina de agua H (m)],1)+IF(O386&gt;MAX(Curva_vortex[Altura lamina de agua H (m)]),0,1))-INDEX(Curva_vortex[Caudal (L/s)],MATCH(O386,Curva_vortex[Altura lamina de agua H (m)],1)+IF(O386&gt;MAX(Curva_vortex[Altura lamina de agua H (m)]),-1,0)))/(INDEX(Curva_vortex[Altura lamina de agua H (m)],MATCH(O386,Curva_vortex[Altura lamina de agua H (m)],1)+IF(O386&gt;MAX(Curva_vortex[Altura lamina de agua H (m)]),0,1))-INDEX(Curva_vortex[Altura lamina de agua H (m)],MATCH(O386,Curva_vortex[Altura lamina de agua H (m)],1)+IF(O386&gt;MAX(Curva_vortex[Altura lamina de agua H (m)]),-1,0)))</f>
        <v>2.7244427504864444E-2</v>
      </c>
      <c r="Q386" s="20">
        <f t="shared" si="836"/>
        <v>0</v>
      </c>
      <c r="R386" s="20" cm="1">
        <f t="array" ref="R386">INDEX(Curva_vortex[Caudal (L/s)],MATCH(O386,Curva_vortex[Altura lamina de agua H (m)],1))+(O386-INDEX(Curva_vortex[Altura lamina de agua H (m)],MATCH(O386,Curva_vortex[Altura lamina de agua H (m)],1)))*(INDEX(Curva_vortex[Caudal (L/s)],MATCH(O386,Curva_vortex[Altura lamina de agua H (m)],1)+IF(O386&gt;MAX(Curva_vortex[Altura lamina de agua H (m)]),0,1))-INDEX(Curva_vortex[Caudal (L/s)],MATCH(O386,Curva_vortex[Altura lamina de agua H (m)],1)+IF(O386&gt;MAX(Curva_vortex[Altura lamina de agua H (m)]),-1,0)))/(INDEX(Curva_vortex[Altura lamina de agua H (m)],MATCH(O386,Curva_vortex[Altura lamina de agua H (m)],1)+IF(O386&gt;MAX(Curva_vortex[Altura lamina de agua H (m)]),0,1))-INDEX(Curva_vortex[Altura lamina de agua H (m)],MATCH(O386,Curva_vortex[Altura lamina de agua H (m)],1)+IF(O386&gt;MAX(Curva_vortex[Altura lamina de agua H (m)]),-1,0)))+Q386</f>
        <v>2.7244427504864444E-2</v>
      </c>
      <c r="S386" s="20">
        <f>IF(COUNT($A$126:$A386)&lt;MATCH($E$117,R$126:R$585,0),"",ROUND(R386,2))</f>
        <v>0.03</v>
      </c>
    </row>
    <row r="387" spans="1:19" x14ac:dyDescent="0.3">
      <c r="A387" s="67">
        <f>A386+Escenario1!$D$15</f>
        <v>1305</v>
      </c>
      <c r="B387" s="20">
        <f>IF(HX264&lt;0,0,Escenario1!HX264)</f>
        <v>0</v>
      </c>
      <c r="C387" s="20">
        <f t="shared" si="837"/>
        <v>0</v>
      </c>
      <c r="D387" s="20">
        <f t="shared" si="831"/>
        <v>0</v>
      </c>
      <c r="E387" s="20">
        <f>ROUND(IF($A387=0,0,$D387+E386-IF($A386=0,0,L386*($A387-$A386)*0.06)),4)</f>
        <v>0</v>
      </c>
      <c r="F387" s="11" cm="1">
        <f t="array" ref="F387">INDEX($A$71:$A$75,MATCH(E387,$B$71:$B$75,1))+(E387-INDEX($B$71:$B$75,MATCH(E387,$B$71:$B$75,1)))*(INDEX($A$71:$A$75,MATCH(E387,$B$71:$B$75,1)+IF(E387&gt;MAX($B$71:$B$75),0,1))-INDEX($A$71:$A$75,MATCH(E387,$B$71:$B$75,1)+IF(E387&gt;MAX($B$71:$B$75),1,0)))/(INDEX($B$71:$B$75,MATCH(E387,$B$71:$B$75,1)+IF(E387&gt;MAX($B$71:$B$75),0,1))-INDEX($B$71:$B$75,MATCH(E387,$B$71:$B$75,1)+IF(E387&gt;MAX($B$71:$B$75),-1,0)))</f>
        <v>0</v>
      </c>
      <c r="G387" s="59">
        <f t="shared" si="832"/>
        <v>0</v>
      </c>
      <c r="H387" s="59">
        <f t="shared" si="833"/>
        <v>0</v>
      </c>
      <c r="I387" s="59">
        <f t="shared" si="834"/>
        <v>0</v>
      </c>
      <c r="J387" s="20">
        <f t="shared" si="835"/>
        <v>0</v>
      </c>
      <c r="K387" s="20">
        <f>IF(OR($H$79&lt;=0,F387-$H$79&lt;=0),0,2/3*(0.602+0.0832*(F387-$H$79)/$H$79)*$I$79*SQRT(2*9.81)*(F387-$H$79+0.0012)^(3/2))*1000</f>
        <v>0</v>
      </c>
      <c r="L387" s="20">
        <f>IF((G387+H387+I387+K387)*($A388-$A387)*0.06&gt;E387,E387/($A388-$A387)/0.06,G387+H387+I387+K387)</f>
        <v>0</v>
      </c>
      <c r="M387" s="20">
        <f>IF(COUNT($A$126:$A387)&lt;MATCH($E$84,L$126:L$585,0),"",ROUND(L387,2))</f>
        <v>0</v>
      </c>
      <c r="N387" s="20">
        <f>IF($A387=0,0,$D387+N386-IF($A386=0,0,R386*($A387-$A386)*0.06))</f>
        <v>0.2642709467971851</v>
      </c>
      <c r="O387" s="11" cm="1">
        <f t="array" ref="O387">INDEX($A$71:$A$75,MATCH(N387,$B$71:$B$75,1))+(N387-INDEX($B$71:$B$75,MATCH(N387,$B$71:$B$75,1)))*(INDEX($A$71:$A$75,MATCH(N387,$B$71:$B$75,1)+1)-INDEX($A$71:$A$75,MATCH(N387,$B$71:$B$75,1)))/(INDEX($B$71:$B$75,MATCH(N387,$B$71:$B$75,1)+1)-INDEX($B$71:$B$75,MATCH(N387,$B$71:$B$75,1)))</f>
        <v>2.642709467971851E-3</v>
      </c>
      <c r="P387" s="20" cm="1">
        <f t="array" ref="P387">INDEX(Curva_vortex[Caudal (L/s)],MATCH(O387,Curva_vortex[Altura lamina de agua H (m)],1))+(O387-INDEX(Curva_vortex[Altura lamina de agua H (m)],MATCH(O387,Curva_vortex[Altura lamina de agua H (m)],1)))*(INDEX(Curva_vortex[Caudal (L/s)],MATCH(O387,Curva_vortex[Altura lamina de agua H (m)],1)+IF(O387&gt;MAX(Curva_vortex[Altura lamina de agua H (m)]),0,1))-INDEX(Curva_vortex[Caudal (L/s)],MATCH(O387,Curva_vortex[Altura lamina de agua H (m)],1)+IF(O387&gt;MAX(Curva_vortex[Altura lamina de agua H (m)]),-1,0)))/(INDEX(Curva_vortex[Altura lamina de agua H (m)],MATCH(O387,Curva_vortex[Altura lamina de agua H (m)],1)+IF(O387&gt;MAX(Curva_vortex[Altura lamina de agua H (m)]),0,1))-INDEX(Curva_vortex[Altura lamina de agua H (m)],MATCH(O387,Curva_vortex[Altura lamina de agua H (m)],1)+IF(O387&gt;MAX(Curva_vortex[Altura lamina de agua H (m)]),-1,0)))</f>
        <v>2.6427094679718509E-2</v>
      </c>
      <c r="Q387" s="20">
        <f t="shared" si="836"/>
        <v>0</v>
      </c>
      <c r="R387" s="20" cm="1">
        <f t="array" ref="R387">INDEX(Curva_vortex[Caudal (L/s)],MATCH(O387,Curva_vortex[Altura lamina de agua H (m)],1))+(O387-INDEX(Curva_vortex[Altura lamina de agua H (m)],MATCH(O387,Curva_vortex[Altura lamina de agua H (m)],1)))*(INDEX(Curva_vortex[Caudal (L/s)],MATCH(O387,Curva_vortex[Altura lamina de agua H (m)],1)+IF(O387&gt;MAX(Curva_vortex[Altura lamina de agua H (m)]),0,1))-INDEX(Curva_vortex[Caudal (L/s)],MATCH(O387,Curva_vortex[Altura lamina de agua H (m)],1)+IF(O387&gt;MAX(Curva_vortex[Altura lamina de agua H (m)]),-1,0)))/(INDEX(Curva_vortex[Altura lamina de agua H (m)],MATCH(O387,Curva_vortex[Altura lamina de agua H (m)],1)+IF(O387&gt;MAX(Curva_vortex[Altura lamina de agua H (m)]),0,1))-INDEX(Curva_vortex[Altura lamina de agua H (m)],MATCH(O387,Curva_vortex[Altura lamina de agua H (m)],1)+IF(O387&gt;MAX(Curva_vortex[Altura lamina de agua H (m)]),-1,0)))+Q387</f>
        <v>2.6427094679718509E-2</v>
      </c>
      <c r="S387" s="20">
        <f>IF(COUNT($A$126:$A387)&lt;MATCH($E$117,R$126:R$585,0),"",ROUND(R387,2))</f>
        <v>0.03</v>
      </c>
    </row>
    <row r="388" spans="1:19" x14ac:dyDescent="0.3">
      <c r="A388" s="67">
        <f>A387+Escenario1!$D$15</f>
        <v>1310</v>
      </c>
      <c r="B388" s="20">
        <f>IF(HX265&lt;0,0,Escenario1!HX265)</f>
        <v>0</v>
      </c>
      <c r="C388" s="20">
        <f t="shared" si="837"/>
        <v>0</v>
      </c>
      <c r="D388" s="20">
        <f t="shared" si="831"/>
        <v>0</v>
      </c>
      <c r="E388" s="20">
        <f>ROUND(IF($A388=0,0,$D388+E387-IF($A387=0,0,L387*($A388-$A387)*0.06)),4)</f>
        <v>0</v>
      </c>
      <c r="F388" s="11" cm="1">
        <f t="array" ref="F388">INDEX($A$71:$A$75,MATCH(E388,$B$71:$B$75,1))+(E388-INDEX($B$71:$B$75,MATCH(E388,$B$71:$B$75,1)))*(INDEX($A$71:$A$75,MATCH(E388,$B$71:$B$75,1)+IF(E388&gt;MAX($B$71:$B$75),0,1))-INDEX($A$71:$A$75,MATCH(E388,$B$71:$B$75,1)+IF(E388&gt;MAX($B$71:$B$75),1,0)))/(INDEX($B$71:$B$75,MATCH(E388,$B$71:$B$75,1)+IF(E388&gt;MAX($B$71:$B$75),0,1))-INDEX($B$71:$B$75,MATCH(E388,$B$71:$B$75,1)+IF(E388&gt;MAX($B$71:$B$75),-1,0)))</f>
        <v>0</v>
      </c>
      <c r="G388" s="59">
        <f t="shared" si="832"/>
        <v>0</v>
      </c>
      <c r="H388" s="59">
        <f t="shared" si="833"/>
        <v>0</v>
      </c>
      <c r="I388" s="59">
        <f t="shared" si="834"/>
        <v>0</v>
      </c>
      <c r="J388" s="20">
        <f t="shared" si="835"/>
        <v>0</v>
      </c>
      <c r="K388" s="20">
        <f>IF(OR($H$79&lt;=0,F388-$H$79&lt;=0),0,2/3*(0.602+0.0832*(F388-$H$79)/$H$79)*$I$79*SQRT(2*9.81)*(F388-$H$79+0.0012)^(3/2))*1000</f>
        <v>0</v>
      </c>
      <c r="L388" s="20">
        <f>IF((G388+H388+I388+K388)*($A389-$A388)*0.06&gt;E388,E388/($A389-$A388)/0.06,G388+H388+I388+K388)</f>
        <v>0</v>
      </c>
      <c r="M388" s="20">
        <f>IF(COUNT($A$126:$A388)&lt;MATCH($E$84,L$126:L$585,0),"",ROUND(L388,2))</f>
        <v>0</v>
      </c>
      <c r="N388" s="20">
        <f>IF($A388=0,0,$D388+N387-IF($A387=0,0,R387*($A388-$A387)*0.06))</f>
        <v>0.25634281839326956</v>
      </c>
      <c r="O388" s="11" cm="1">
        <f t="array" ref="O388">INDEX($A$71:$A$75,MATCH(N388,$B$71:$B$75,1))+(N388-INDEX($B$71:$B$75,MATCH(N388,$B$71:$B$75,1)))*(INDEX($A$71:$A$75,MATCH(N388,$B$71:$B$75,1)+1)-INDEX($A$71:$A$75,MATCH(N388,$B$71:$B$75,1)))/(INDEX($B$71:$B$75,MATCH(N388,$B$71:$B$75,1)+1)-INDEX($B$71:$B$75,MATCH(N388,$B$71:$B$75,1)))</f>
        <v>2.5634281839326959E-3</v>
      </c>
      <c r="P388" s="20" cm="1">
        <f t="array" ref="P388">INDEX(Curva_vortex[Caudal (L/s)],MATCH(O388,Curva_vortex[Altura lamina de agua H (m)],1))+(O388-INDEX(Curva_vortex[Altura lamina de agua H (m)],MATCH(O388,Curva_vortex[Altura lamina de agua H (m)],1)))*(INDEX(Curva_vortex[Caudal (L/s)],MATCH(O388,Curva_vortex[Altura lamina de agua H (m)],1)+IF(O388&gt;MAX(Curva_vortex[Altura lamina de agua H (m)]),0,1))-INDEX(Curva_vortex[Caudal (L/s)],MATCH(O388,Curva_vortex[Altura lamina de agua H (m)],1)+IF(O388&gt;MAX(Curva_vortex[Altura lamina de agua H (m)]),-1,0)))/(INDEX(Curva_vortex[Altura lamina de agua H (m)],MATCH(O388,Curva_vortex[Altura lamina de agua H (m)],1)+IF(O388&gt;MAX(Curva_vortex[Altura lamina de agua H (m)]),0,1))-INDEX(Curva_vortex[Altura lamina de agua H (m)],MATCH(O388,Curva_vortex[Altura lamina de agua H (m)],1)+IF(O388&gt;MAX(Curva_vortex[Altura lamina de agua H (m)]),-1,0)))</f>
        <v>2.5634281839326957E-2</v>
      </c>
      <c r="Q388" s="20">
        <f t="shared" si="836"/>
        <v>0</v>
      </c>
      <c r="R388" s="20" cm="1">
        <f t="array" ref="R388">INDEX(Curva_vortex[Caudal (L/s)],MATCH(O388,Curva_vortex[Altura lamina de agua H (m)],1))+(O388-INDEX(Curva_vortex[Altura lamina de agua H (m)],MATCH(O388,Curva_vortex[Altura lamina de agua H (m)],1)))*(INDEX(Curva_vortex[Caudal (L/s)],MATCH(O388,Curva_vortex[Altura lamina de agua H (m)],1)+IF(O388&gt;MAX(Curva_vortex[Altura lamina de agua H (m)]),0,1))-INDEX(Curva_vortex[Caudal (L/s)],MATCH(O388,Curva_vortex[Altura lamina de agua H (m)],1)+IF(O388&gt;MAX(Curva_vortex[Altura lamina de agua H (m)]),-1,0)))/(INDEX(Curva_vortex[Altura lamina de agua H (m)],MATCH(O388,Curva_vortex[Altura lamina de agua H (m)],1)+IF(O388&gt;MAX(Curva_vortex[Altura lamina de agua H (m)]),0,1))-INDEX(Curva_vortex[Altura lamina de agua H (m)],MATCH(O388,Curva_vortex[Altura lamina de agua H (m)],1)+IF(O388&gt;MAX(Curva_vortex[Altura lamina de agua H (m)]),-1,0)))+Q388</f>
        <v>2.5634281839326957E-2</v>
      </c>
      <c r="S388" s="20">
        <f>IF(COUNT($A$126:$A388)&lt;MATCH($E$117,R$126:R$585,0),"",ROUND(R388,2))</f>
        <v>0.03</v>
      </c>
    </row>
    <row r="389" spans="1:19" x14ac:dyDescent="0.3">
      <c r="A389" s="67">
        <f>A388+Escenario1!$D$15</f>
        <v>1315</v>
      </c>
      <c r="B389" s="20">
        <f>IF(HX266&lt;0,0,Escenario1!HX266)</f>
        <v>0</v>
      </c>
      <c r="C389" s="20">
        <f t="shared" si="837"/>
        <v>0</v>
      </c>
      <c r="D389" s="20">
        <f t="shared" si="831"/>
        <v>0</v>
      </c>
      <c r="E389" s="20">
        <f>ROUND(IF($A389=0,0,$D389+E388-IF($A388=0,0,L388*($A389-$A388)*0.06)),4)</f>
        <v>0</v>
      </c>
      <c r="F389" s="11" cm="1">
        <f t="array" ref="F389">INDEX($A$71:$A$75,MATCH(E389,$B$71:$B$75,1))+(E389-INDEX($B$71:$B$75,MATCH(E389,$B$71:$B$75,1)))*(INDEX($A$71:$A$75,MATCH(E389,$B$71:$B$75,1)+IF(E389&gt;MAX($B$71:$B$75),0,1))-INDEX($A$71:$A$75,MATCH(E389,$B$71:$B$75,1)+IF(E389&gt;MAX($B$71:$B$75),1,0)))/(INDEX($B$71:$B$75,MATCH(E389,$B$71:$B$75,1)+IF(E389&gt;MAX($B$71:$B$75),0,1))-INDEX($B$71:$B$75,MATCH(E389,$B$71:$B$75,1)+IF(E389&gt;MAX($B$71:$B$75),-1,0)))</f>
        <v>0</v>
      </c>
      <c r="G389" s="59">
        <f t="shared" si="832"/>
        <v>0</v>
      </c>
      <c r="H389" s="59">
        <f t="shared" si="833"/>
        <v>0</v>
      </c>
      <c r="I389" s="59">
        <f t="shared" si="834"/>
        <v>0</v>
      </c>
      <c r="J389" s="20">
        <f t="shared" si="835"/>
        <v>0</v>
      </c>
      <c r="K389" s="20">
        <f>IF(OR($H$79&lt;=0,F389-$H$79&lt;=0),0,2/3*(0.602+0.0832*(F389-$H$79)/$H$79)*$I$79*SQRT(2*9.81)*(F389-$H$79+0.0012)^(3/2))*1000</f>
        <v>0</v>
      </c>
      <c r="L389" s="20">
        <f>IF((G389+H389+I389+K389)*($A390-$A389)*0.06&gt;E389,E389/($A390-$A389)/0.06,G389+H389+I389+K389)</f>
        <v>0</v>
      </c>
      <c r="M389" s="20">
        <f>IF(COUNT($A$126:$A389)&lt;MATCH($E$84,L$126:L$585,0),"",ROUND(L389,2))</f>
        <v>0</v>
      </c>
      <c r="N389" s="20">
        <f>IF($A389=0,0,$D389+N388-IF($A388=0,0,R388*($A389-$A388)*0.06))</f>
        <v>0.24865253384147146</v>
      </c>
      <c r="O389" s="11" cm="1">
        <f t="array" ref="O389">INDEX($A$71:$A$75,MATCH(N389,$B$71:$B$75,1))+(N389-INDEX($B$71:$B$75,MATCH(N389,$B$71:$B$75,1)))*(INDEX($A$71:$A$75,MATCH(N389,$B$71:$B$75,1)+1)-INDEX($A$71:$A$75,MATCH(N389,$B$71:$B$75,1)))/(INDEX($B$71:$B$75,MATCH(N389,$B$71:$B$75,1)+1)-INDEX($B$71:$B$75,MATCH(N389,$B$71:$B$75,1)))</f>
        <v>2.4865253384147145E-3</v>
      </c>
      <c r="P389" s="20" cm="1">
        <f t="array" ref="P389">INDEX(Curva_vortex[Caudal (L/s)],MATCH(O389,Curva_vortex[Altura lamina de agua H (m)],1))+(O389-INDEX(Curva_vortex[Altura lamina de agua H (m)],MATCH(O389,Curva_vortex[Altura lamina de agua H (m)],1)))*(INDEX(Curva_vortex[Caudal (L/s)],MATCH(O389,Curva_vortex[Altura lamina de agua H (m)],1)+IF(O389&gt;MAX(Curva_vortex[Altura lamina de agua H (m)]),0,1))-INDEX(Curva_vortex[Caudal (L/s)],MATCH(O389,Curva_vortex[Altura lamina de agua H (m)],1)+IF(O389&gt;MAX(Curva_vortex[Altura lamina de agua H (m)]),-1,0)))/(INDEX(Curva_vortex[Altura lamina de agua H (m)],MATCH(O389,Curva_vortex[Altura lamina de agua H (m)],1)+IF(O389&gt;MAX(Curva_vortex[Altura lamina de agua H (m)]),0,1))-INDEX(Curva_vortex[Altura lamina de agua H (m)],MATCH(O389,Curva_vortex[Altura lamina de agua H (m)],1)+IF(O389&gt;MAX(Curva_vortex[Altura lamina de agua H (m)]),-1,0)))</f>
        <v>2.4865253384147145E-2</v>
      </c>
      <c r="Q389" s="20">
        <f t="shared" si="836"/>
        <v>0</v>
      </c>
      <c r="R389" s="20" cm="1">
        <f t="array" ref="R389">INDEX(Curva_vortex[Caudal (L/s)],MATCH(O389,Curva_vortex[Altura lamina de agua H (m)],1))+(O389-INDEX(Curva_vortex[Altura lamina de agua H (m)],MATCH(O389,Curva_vortex[Altura lamina de agua H (m)],1)))*(INDEX(Curva_vortex[Caudal (L/s)],MATCH(O389,Curva_vortex[Altura lamina de agua H (m)],1)+IF(O389&gt;MAX(Curva_vortex[Altura lamina de agua H (m)]),0,1))-INDEX(Curva_vortex[Caudal (L/s)],MATCH(O389,Curva_vortex[Altura lamina de agua H (m)],1)+IF(O389&gt;MAX(Curva_vortex[Altura lamina de agua H (m)]),-1,0)))/(INDEX(Curva_vortex[Altura lamina de agua H (m)],MATCH(O389,Curva_vortex[Altura lamina de agua H (m)],1)+IF(O389&gt;MAX(Curva_vortex[Altura lamina de agua H (m)]),0,1))-INDEX(Curva_vortex[Altura lamina de agua H (m)],MATCH(O389,Curva_vortex[Altura lamina de agua H (m)],1)+IF(O389&gt;MAX(Curva_vortex[Altura lamina de agua H (m)]),-1,0)))+Q389</f>
        <v>2.4865253384147145E-2</v>
      </c>
      <c r="S389" s="20">
        <f>IF(COUNT($A$126:$A389)&lt;MATCH($E$117,R$126:R$585,0),"",ROUND(R389,2))</f>
        <v>0.02</v>
      </c>
    </row>
    <row r="390" spans="1:19" x14ac:dyDescent="0.3">
      <c r="A390" s="67">
        <f>A389+Escenario1!$D$15</f>
        <v>1320</v>
      </c>
      <c r="B390" s="20">
        <f>IF(HX267&lt;0,0,Escenario1!HX267)</f>
        <v>0</v>
      </c>
      <c r="C390" s="20">
        <f t="shared" si="837"/>
        <v>0</v>
      </c>
      <c r="D390" s="20">
        <f t="shared" si="831"/>
        <v>0</v>
      </c>
      <c r="E390" s="20">
        <f>ROUND(IF($A390=0,0,$D390+E389-IF($A389=0,0,L389*($A390-$A389)*0.06)),4)</f>
        <v>0</v>
      </c>
      <c r="F390" s="11" cm="1">
        <f t="array" ref="F390">INDEX($A$71:$A$75,MATCH(E390,$B$71:$B$75,1))+(E390-INDEX($B$71:$B$75,MATCH(E390,$B$71:$B$75,1)))*(INDEX($A$71:$A$75,MATCH(E390,$B$71:$B$75,1)+IF(E390&gt;MAX($B$71:$B$75),0,1))-INDEX($A$71:$A$75,MATCH(E390,$B$71:$B$75,1)+IF(E390&gt;MAX($B$71:$B$75),1,0)))/(INDEX($B$71:$B$75,MATCH(E390,$B$71:$B$75,1)+IF(E390&gt;MAX($B$71:$B$75),0,1))-INDEX($B$71:$B$75,MATCH(E390,$B$71:$B$75,1)+IF(E390&gt;MAX($B$71:$B$75),-1,0)))</f>
        <v>0</v>
      </c>
      <c r="G390" s="59">
        <f t="shared" si="832"/>
        <v>0</v>
      </c>
      <c r="H390" s="59">
        <f t="shared" si="833"/>
        <v>0</v>
      </c>
      <c r="I390" s="59">
        <f t="shared" si="834"/>
        <v>0</v>
      </c>
      <c r="J390" s="20">
        <f t="shared" si="835"/>
        <v>0</v>
      </c>
      <c r="K390" s="20">
        <f>IF(OR($H$79&lt;=0,F390-$H$79&lt;=0),0,2/3*(0.602+0.0832*(F390-$H$79)/$H$79)*$I$79*SQRT(2*9.81)*(F390-$H$79+0.0012)^(3/2))*1000</f>
        <v>0</v>
      </c>
      <c r="L390" s="20">
        <f>IF((G390+H390+I390+K390)*($A391-$A390)*0.06&gt;E390,E390/($A391-$A390)/0.06,G390+H390+I390+K390)</f>
        <v>0</v>
      </c>
      <c r="M390" s="20">
        <f>IF(COUNT($A$126:$A390)&lt;MATCH($E$84,L$126:L$585,0),"",ROUND(L390,2))</f>
        <v>0</v>
      </c>
      <c r="N390" s="20">
        <f>IF($A390=0,0,$D390+N389-IF($A389=0,0,R389*($A390-$A389)*0.06))</f>
        <v>0.24119295782622732</v>
      </c>
      <c r="O390" s="11" cm="1">
        <f t="array" ref="O390">INDEX($A$71:$A$75,MATCH(N390,$B$71:$B$75,1))+(N390-INDEX($B$71:$B$75,MATCH(N390,$B$71:$B$75,1)))*(INDEX($A$71:$A$75,MATCH(N390,$B$71:$B$75,1)+1)-INDEX($A$71:$A$75,MATCH(N390,$B$71:$B$75,1)))/(INDEX($B$71:$B$75,MATCH(N390,$B$71:$B$75,1)+1)-INDEX($B$71:$B$75,MATCH(N390,$B$71:$B$75,1)))</f>
        <v>2.4119295782622733E-3</v>
      </c>
      <c r="P390" s="20" cm="1">
        <f t="array" ref="P390">INDEX(Curva_vortex[Caudal (L/s)],MATCH(O390,Curva_vortex[Altura lamina de agua H (m)],1))+(O390-INDEX(Curva_vortex[Altura lamina de agua H (m)],MATCH(O390,Curva_vortex[Altura lamina de agua H (m)],1)))*(INDEX(Curva_vortex[Caudal (L/s)],MATCH(O390,Curva_vortex[Altura lamina de agua H (m)],1)+IF(O390&gt;MAX(Curva_vortex[Altura lamina de agua H (m)]),0,1))-INDEX(Curva_vortex[Caudal (L/s)],MATCH(O390,Curva_vortex[Altura lamina de agua H (m)],1)+IF(O390&gt;MAX(Curva_vortex[Altura lamina de agua H (m)]),-1,0)))/(INDEX(Curva_vortex[Altura lamina de agua H (m)],MATCH(O390,Curva_vortex[Altura lamina de agua H (m)],1)+IF(O390&gt;MAX(Curva_vortex[Altura lamina de agua H (m)]),0,1))-INDEX(Curva_vortex[Altura lamina de agua H (m)],MATCH(O390,Curva_vortex[Altura lamina de agua H (m)],1)+IF(O390&gt;MAX(Curva_vortex[Altura lamina de agua H (m)]),-1,0)))</f>
        <v>2.4119295782622733E-2</v>
      </c>
      <c r="Q390" s="20">
        <f t="shared" si="836"/>
        <v>0</v>
      </c>
      <c r="R390" s="20" cm="1">
        <f t="array" ref="R390">INDEX(Curva_vortex[Caudal (L/s)],MATCH(O390,Curva_vortex[Altura lamina de agua H (m)],1))+(O390-INDEX(Curva_vortex[Altura lamina de agua H (m)],MATCH(O390,Curva_vortex[Altura lamina de agua H (m)],1)))*(INDEX(Curva_vortex[Caudal (L/s)],MATCH(O390,Curva_vortex[Altura lamina de agua H (m)],1)+IF(O390&gt;MAX(Curva_vortex[Altura lamina de agua H (m)]),0,1))-INDEX(Curva_vortex[Caudal (L/s)],MATCH(O390,Curva_vortex[Altura lamina de agua H (m)],1)+IF(O390&gt;MAX(Curva_vortex[Altura lamina de agua H (m)]),-1,0)))/(INDEX(Curva_vortex[Altura lamina de agua H (m)],MATCH(O390,Curva_vortex[Altura lamina de agua H (m)],1)+IF(O390&gt;MAX(Curva_vortex[Altura lamina de agua H (m)]),0,1))-INDEX(Curva_vortex[Altura lamina de agua H (m)],MATCH(O390,Curva_vortex[Altura lamina de agua H (m)],1)+IF(O390&gt;MAX(Curva_vortex[Altura lamina de agua H (m)]),-1,0)))+Q390</f>
        <v>2.4119295782622733E-2</v>
      </c>
      <c r="S390" s="20">
        <f>IF(COUNT($A$126:$A390)&lt;MATCH($E$117,R$126:R$585,0),"",ROUND(R390,2))</f>
        <v>0.02</v>
      </c>
    </row>
    <row r="391" spans="1:19" x14ac:dyDescent="0.3">
      <c r="A391" s="67">
        <f>A390+Escenario1!$D$15</f>
        <v>1325</v>
      </c>
      <c r="B391" s="20">
        <f>IF(HX268&lt;0,0,Escenario1!HX268)</f>
        <v>0</v>
      </c>
      <c r="C391" s="20">
        <f t="shared" si="837"/>
        <v>0</v>
      </c>
      <c r="D391" s="20">
        <f t="shared" si="831"/>
        <v>0</v>
      </c>
      <c r="E391" s="20">
        <f>ROUND(IF($A391=0,0,$D391+E390-IF($A390=0,0,L390*($A391-$A390)*0.06)),4)</f>
        <v>0</v>
      </c>
      <c r="F391" s="11" cm="1">
        <f t="array" ref="F391">INDEX($A$71:$A$75,MATCH(E391,$B$71:$B$75,1))+(E391-INDEX($B$71:$B$75,MATCH(E391,$B$71:$B$75,1)))*(INDEX($A$71:$A$75,MATCH(E391,$B$71:$B$75,1)+IF(E391&gt;MAX($B$71:$B$75),0,1))-INDEX($A$71:$A$75,MATCH(E391,$B$71:$B$75,1)+IF(E391&gt;MAX($B$71:$B$75),1,0)))/(INDEX($B$71:$B$75,MATCH(E391,$B$71:$B$75,1)+IF(E391&gt;MAX($B$71:$B$75),0,1))-INDEX($B$71:$B$75,MATCH(E391,$B$71:$B$75,1)+IF(E391&gt;MAX($B$71:$B$75),-1,0)))</f>
        <v>0</v>
      </c>
      <c r="G391" s="59">
        <f t="shared" si="832"/>
        <v>0</v>
      </c>
      <c r="H391" s="59">
        <f t="shared" si="833"/>
        <v>0</v>
      </c>
      <c r="I391" s="59">
        <f t="shared" si="834"/>
        <v>0</v>
      </c>
      <c r="J391" s="20">
        <f t="shared" si="835"/>
        <v>0</v>
      </c>
      <c r="K391" s="20">
        <f>IF(OR($H$79&lt;=0,F391-$H$79&lt;=0),0,2/3*(0.602+0.0832*(F391-$H$79)/$H$79)*$I$79*SQRT(2*9.81)*(F391-$H$79+0.0012)^(3/2))*1000</f>
        <v>0</v>
      </c>
      <c r="L391" s="20">
        <f>IF((G391+H391+I391+K391)*($A392-$A391)*0.06&gt;E391,E391/($A392-$A391)/0.06,G391+H391+I391+K391)</f>
        <v>0</v>
      </c>
      <c r="M391" s="20">
        <f>IF(COUNT($A$126:$A391)&lt;MATCH($E$84,L$126:L$585,0),"",ROUND(L391,2))</f>
        <v>0</v>
      </c>
      <c r="N391" s="20">
        <f>IF($A391=0,0,$D391+N390-IF($A390=0,0,R390*($A391-$A390)*0.06))</f>
        <v>0.23395716909144051</v>
      </c>
      <c r="O391" s="11" cm="1">
        <f t="array" ref="O391">INDEX($A$71:$A$75,MATCH(N391,$B$71:$B$75,1))+(N391-INDEX($B$71:$B$75,MATCH(N391,$B$71:$B$75,1)))*(INDEX($A$71:$A$75,MATCH(N391,$B$71:$B$75,1)+1)-INDEX($A$71:$A$75,MATCH(N391,$B$71:$B$75,1)))/(INDEX($B$71:$B$75,MATCH(N391,$B$71:$B$75,1)+1)-INDEX($B$71:$B$75,MATCH(N391,$B$71:$B$75,1)))</f>
        <v>2.339571690914405E-3</v>
      </c>
      <c r="P391" s="20" cm="1">
        <f t="array" ref="P391">INDEX(Curva_vortex[Caudal (L/s)],MATCH(O391,Curva_vortex[Altura lamina de agua H (m)],1))+(O391-INDEX(Curva_vortex[Altura lamina de agua H (m)],MATCH(O391,Curva_vortex[Altura lamina de agua H (m)],1)))*(INDEX(Curva_vortex[Caudal (L/s)],MATCH(O391,Curva_vortex[Altura lamina de agua H (m)],1)+IF(O391&gt;MAX(Curva_vortex[Altura lamina de agua H (m)]),0,1))-INDEX(Curva_vortex[Caudal (L/s)],MATCH(O391,Curva_vortex[Altura lamina de agua H (m)],1)+IF(O391&gt;MAX(Curva_vortex[Altura lamina de agua H (m)]),-1,0)))/(INDEX(Curva_vortex[Altura lamina de agua H (m)],MATCH(O391,Curva_vortex[Altura lamina de agua H (m)],1)+IF(O391&gt;MAX(Curva_vortex[Altura lamina de agua H (m)]),0,1))-INDEX(Curva_vortex[Altura lamina de agua H (m)],MATCH(O391,Curva_vortex[Altura lamina de agua H (m)],1)+IF(O391&gt;MAX(Curva_vortex[Altura lamina de agua H (m)]),-1,0)))</f>
        <v>2.3395716909144049E-2</v>
      </c>
      <c r="Q391" s="20">
        <f t="shared" si="836"/>
        <v>0</v>
      </c>
      <c r="R391" s="20" cm="1">
        <f t="array" ref="R391">INDEX(Curva_vortex[Caudal (L/s)],MATCH(O391,Curva_vortex[Altura lamina de agua H (m)],1))+(O391-INDEX(Curva_vortex[Altura lamina de agua H (m)],MATCH(O391,Curva_vortex[Altura lamina de agua H (m)],1)))*(INDEX(Curva_vortex[Caudal (L/s)],MATCH(O391,Curva_vortex[Altura lamina de agua H (m)],1)+IF(O391&gt;MAX(Curva_vortex[Altura lamina de agua H (m)]),0,1))-INDEX(Curva_vortex[Caudal (L/s)],MATCH(O391,Curva_vortex[Altura lamina de agua H (m)],1)+IF(O391&gt;MAX(Curva_vortex[Altura lamina de agua H (m)]),-1,0)))/(INDEX(Curva_vortex[Altura lamina de agua H (m)],MATCH(O391,Curva_vortex[Altura lamina de agua H (m)],1)+IF(O391&gt;MAX(Curva_vortex[Altura lamina de agua H (m)]),0,1))-INDEX(Curva_vortex[Altura lamina de agua H (m)],MATCH(O391,Curva_vortex[Altura lamina de agua H (m)],1)+IF(O391&gt;MAX(Curva_vortex[Altura lamina de agua H (m)]),-1,0)))+Q391</f>
        <v>2.3395716909144049E-2</v>
      </c>
      <c r="S391" s="20">
        <f>IF(COUNT($A$126:$A391)&lt;MATCH($E$117,R$126:R$585,0),"",ROUND(R391,2))</f>
        <v>0.02</v>
      </c>
    </row>
    <row r="392" spans="1:19" x14ac:dyDescent="0.3">
      <c r="A392" s="67">
        <f>A391+Escenario1!$D$15</f>
        <v>1330</v>
      </c>
      <c r="B392" s="20">
        <f>IF(HX269&lt;0,0,Escenario1!HX269)</f>
        <v>0</v>
      </c>
      <c r="C392" s="20">
        <f t="shared" si="837"/>
        <v>0</v>
      </c>
      <c r="D392" s="20">
        <f t="shared" si="831"/>
        <v>0</v>
      </c>
      <c r="E392" s="20">
        <f>ROUND(IF($A392=0,0,$D392+E391-IF($A391=0,0,L391*($A392-$A391)*0.06)),4)</f>
        <v>0</v>
      </c>
      <c r="F392" s="11" cm="1">
        <f t="array" ref="F392">INDEX($A$71:$A$75,MATCH(E392,$B$71:$B$75,1))+(E392-INDEX($B$71:$B$75,MATCH(E392,$B$71:$B$75,1)))*(INDEX($A$71:$A$75,MATCH(E392,$B$71:$B$75,1)+IF(E392&gt;MAX($B$71:$B$75),0,1))-INDEX($A$71:$A$75,MATCH(E392,$B$71:$B$75,1)+IF(E392&gt;MAX($B$71:$B$75),1,0)))/(INDEX($B$71:$B$75,MATCH(E392,$B$71:$B$75,1)+IF(E392&gt;MAX($B$71:$B$75),0,1))-INDEX($B$71:$B$75,MATCH(E392,$B$71:$B$75,1)+IF(E392&gt;MAX($B$71:$B$75),-1,0)))</f>
        <v>0</v>
      </c>
      <c r="G392" s="59">
        <f t="shared" si="832"/>
        <v>0</v>
      </c>
      <c r="H392" s="59">
        <f t="shared" si="833"/>
        <v>0</v>
      </c>
      <c r="I392" s="59">
        <f t="shared" si="834"/>
        <v>0</v>
      </c>
      <c r="J392" s="20">
        <f t="shared" si="835"/>
        <v>0</v>
      </c>
      <c r="K392" s="20">
        <f>IF(OR($H$79&lt;=0,F392-$H$79&lt;=0),0,2/3*(0.602+0.0832*(F392-$H$79)/$H$79)*$I$79*SQRT(2*9.81)*(F392-$H$79+0.0012)^(3/2))*1000</f>
        <v>0</v>
      </c>
      <c r="L392" s="20">
        <f>IF((G392+H392+I392+K392)*($A393-$A392)*0.06&gt;E392,E392/($A393-$A392)/0.06,G392+H392+I392+K392)</f>
        <v>0</v>
      </c>
      <c r="M392" s="20">
        <f>IF(COUNT($A$126:$A392)&lt;MATCH($E$84,L$126:L$585,0),"",ROUND(L392,2))</f>
        <v>0</v>
      </c>
      <c r="N392" s="20">
        <f>IF($A392=0,0,$D392+N391-IF($A391=0,0,R391*($A392-$A391)*0.06))</f>
        <v>0.22693845401869731</v>
      </c>
      <c r="O392" s="11" cm="1">
        <f t="array" ref="O392">INDEX($A$71:$A$75,MATCH(N392,$B$71:$B$75,1))+(N392-INDEX($B$71:$B$75,MATCH(N392,$B$71:$B$75,1)))*(INDEX($A$71:$A$75,MATCH(N392,$B$71:$B$75,1)+1)-INDEX($A$71:$A$75,MATCH(N392,$B$71:$B$75,1)))/(INDEX($B$71:$B$75,MATCH(N392,$B$71:$B$75,1)+1)-INDEX($B$71:$B$75,MATCH(N392,$B$71:$B$75,1)))</f>
        <v>2.269384540186973E-3</v>
      </c>
      <c r="P392" s="20" cm="1">
        <f t="array" ref="P392">INDEX(Curva_vortex[Caudal (L/s)],MATCH(O392,Curva_vortex[Altura lamina de agua H (m)],1))+(O392-INDEX(Curva_vortex[Altura lamina de agua H (m)],MATCH(O392,Curva_vortex[Altura lamina de agua H (m)],1)))*(INDEX(Curva_vortex[Caudal (L/s)],MATCH(O392,Curva_vortex[Altura lamina de agua H (m)],1)+IF(O392&gt;MAX(Curva_vortex[Altura lamina de agua H (m)]),0,1))-INDEX(Curva_vortex[Caudal (L/s)],MATCH(O392,Curva_vortex[Altura lamina de agua H (m)],1)+IF(O392&gt;MAX(Curva_vortex[Altura lamina de agua H (m)]),-1,0)))/(INDEX(Curva_vortex[Altura lamina de agua H (m)],MATCH(O392,Curva_vortex[Altura lamina de agua H (m)],1)+IF(O392&gt;MAX(Curva_vortex[Altura lamina de agua H (m)]),0,1))-INDEX(Curva_vortex[Altura lamina de agua H (m)],MATCH(O392,Curva_vortex[Altura lamina de agua H (m)],1)+IF(O392&gt;MAX(Curva_vortex[Altura lamina de agua H (m)]),-1,0)))</f>
        <v>2.2693845401869729E-2</v>
      </c>
      <c r="Q392" s="20">
        <f t="shared" si="836"/>
        <v>0</v>
      </c>
      <c r="R392" s="20" cm="1">
        <f t="array" ref="R392">INDEX(Curva_vortex[Caudal (L/s)],MATCH(O392,Curva_vortex[Altura lamina de agua H (m)],1))+(O392-INDEX(Curva_vortex[Altura lamina de agua H (m)],MATCH(O392,Curva_vortex[Altura lamina de agua H (m)],1)))*(INDEX(Curva_vortex[Caudal (L/s)],MATCH(O392,Curva_vortex[Altura lamina de agua H (m)],1)+IF(O392&gt;MAX(Curva_vortex[Altura lamina de agua H (m)]),0,1))-INDEX(Curva_vortex[Caudal (L/s)],MATCH(O392,Curva_vortex[Altura lamina de agua H (m)],1)+IF(O392&gt;MAX(Curva_vortex[Altura lamina de agua H (m)]),-1,0)))/(INDEX(Curva_vortex[Altura lamina de agua H (m)],MATCH(O392,Curva_vortex[Altura lamina de agua H (m)],1)+IF(O392&gt;MAX(Curva_vortex[Altura lamina de agua H (m)]),0,1))-INDEX(Curva_vortex[Altura lamina de agua H (m)],MATCH(O392,Curva_vortex[Altura lamina de agua H (m)],1)+IF(O392&gt;MAX(Curva_vortex[Altura lamina de agua H (m)]),-1,0)))+Q392</f>
        <v>2.2693845401869729E-2</v>
      </c>
      <c r="S392" s="20">
        <f>IF(COUNT($A$126:$A392)&lt;MATCH($E$117,R$126:R$585,0),"",ROUND(R392,2))</f>
        <v>0.02</v>
      </c>
    </row>
    <row r="393" spans="1:19" x14ac:dyDescent="0.3">
      <c r="A393" s="67">
        <f>A392+Escenario1!$D$15</f>
        <v>1335</v>
      </c>
      <c r="B393" s="20">
        <f>IF(HX270&lt;0,0,Escenario1!HX270)</f>
        <v>0</v>
      </c>
      <c r="C393" s="20">
        <f t="shared" si="837"/>
        <v>0</v>
      </c>
      <c r="D393" s="20">
        <f t="shared" si="831"/>
        <v>0</v>
      </c>
      <c r="E393" s="20">
        <f>ROUND(IF($A393=0,0,$D393+E392-IF($A392=0,0,L392*($A393-$A392)*0.06)),4)</f>
        <v>0</v>
      </c>
      <c r="F393" s="11" cm="1">
        <f t="array" ref="F393">INDEX($A$71:$A$75,MATCH(E393,$B$71:$B$75,1))+(E393-INDEX($B$71:$B$75,MATCH(E393,$B$71:$B$75,1)))*(INDEX($A$71:$A$75,MATCH(E393,$B$71:$B$75,1)+IF(E393&gt;MAX($B$71:$B$75),0,1))-INDEX($A$71:$A$75,MATCH(E393,$B$71:$B$75,1)+IF(E393&gt;MAX($B$71:$B$75),1,0)))/(INDEX($B$71:$B$75,MATCH(E393,$B$71:$B$75,1)+IF(E393&gt;MAX($B$71:$B$75),0,1))-INDEX($B$71:$B$75,MATCH(E393,$B$71:$B$75,1)+IF(E393&gt;MAX($B$71:$B$75),-1,0)))</f>
        <v>0</v>
      </c>
      <c r="G393" s="59">
        <f t="shared" si="832"/>
        <v>0</v>
      </c>
      <c r="H393" s="59">
        <f t="shared" si="833"/>
        <v>0</v>
      </c>
      <c r="I393" s="59">
        <f t="shared" si="834"/>
        <v>0</v>
      </c>
      <c r="J393" s="20">
        <f t="shared" si="835"/>
        <v>0</v>
      </c>
      <c r="K393" s="20">
        <f>IF(OR($H$79&lt;=0,F393-$H$79&lt;=0),0,2/3*(0.602+0.0832*(F393-$H$79)/$H$79)*$I$79*SQRT(2*9.81)*(F393-$H$79+0.0012)^(3/2))*1000</f>
        <v>0</v>
      </c>
      <c r="L393" s="20">
        <f>IF((G393+H393+I393+K393)*($A394-$A393)*0.06&gt;E393,E393/($A394-$A393)/0.06,G393+H393+I393+K393)</f>
        <v>0</v>
      </c>
      <c r="M393" s="20">
        <f>IF(COUNT($A$126:$A393)&lt;MATCH($E$84,L$126:L$585,0),"",ROUND(L393,2))</f>
        <v>0</v>
      </c>
      <c r="N393" s="20">
        <f>IF($A393=0,0,$D393+N392-IF($A392=0,0,R392*($A393-$A392)*0.06))</f>
        <v>0.22013030039813639</v>
      </c>
      <c r="O393" s="11" cm="1">
        <f t="array" ref="O393">INDEX($A$71:$A$75,MATCH(N393,$B$71:$B$75,1))+(N393-INDEX($B$71:$B$75,MATCH(N393,$B$71:$B$75,1)))*(INDEX($A$71:$A$75,MATCH(N393,$B$71:$B$75,1)+1)-INDEX($A$71:$A$75,MATCH(N393,$B$71:$B$75,1)))/(INDEX($B$71:$B$75,MATCH(N393,$B$71:$B$75,1)+1)-INDEX($B$71:$B$75,MATCH(N393,$B$71:$B$75,1)))</f>
        <v>2.2013030039813638E-3</v>
      </c>
      <c r="P393" s="20" cm="1">
        <f t="array" ref="P393">INDEX(Curva_vortex[Caudal (L/s)],MATCH(O393,Curva_vortex[Altura lamina de agua H (m)],1))+(O393-INDEX(Curva_vortex[Altura lamina de agua H (m)],MATCH(O393,Curva_vortex[Altura lamina de agua H (m)],1)))*(INDEX(Curva_vortex[Caudal (L/s)],MATCH(O393,Curva_vortex[Altura lamina de agua H (m)],1)+IF(O393&gt;MAX(Curva_vortex[Altura lamina de agua H (m)]),0,1))-INDEX(Curva_vortex[Caudal (L/s)],MATCH(O393,Curva_vortex[Altura lamina de agua H (m)],1)+IF(O393&gt;MAX(Curva_vortex[Altura lamina de agua H (m)]),-1,0)))/(INDEX(Curva_vortex[Altura lamina de agua H (m)],MATCH(O393,Curva_vortex[Altura lamina de agua H (m)],1)+IF(O393&gt;MAX(Curva_vortex[Altura lamina de agua H (m)]),0,1))-INDEX(Curva_vortex[Altura lamina de agua H (m)],MATCH(O393,Curva_vortex[Altura lamina de agua H (m)],1)+IF(O393&gt;MAX(Curva_vortex[Altura lamina de agua H (m)]),-1,0)))</f>
        <v>2.2013030039813638E-2</v>
      </c>
      <c r="Q393" s="20">
        <f t="shared" si="836"/>
        <v>0</v>
      </c>
      <c r="R393" s="20" cm="1">
        <f t="array" ref="R393">INDEX(Curva_vortex[Caudal (L/s)],MATCH(O393,Curva_vortex[Altura lamina de agua H (m)],1))+(O393-INDEX(Curva_vortex[Altura lamina de agua H (m)],MATCH(O393,Curva_vortex[Altura lamina de agua H (m)],1)))*(INDEX(Curva_vortex[Caudal (L/s)],MATCH(O393,Curva_vortex[Altura lamina de agua H (m)],1)+IF(O393&gt;MAX(Curva_vortex[Altura lamina de agua H (m)]),0,1))-INDEX(Curva_vortex[Caudal (L/s)],MATCH(O393,Curva_vortex[Altura lamina de agua H (m)],1)+IF(O393&gt;MAX(Curva_vortex[Altura lamina de agua H (m)]),-1,0)))/(INDEX(Curva_vortex[Altura lamina de agua H (m)],MATCH(O393,Curva_vortex[Altura lamina de agua H (m)],1)+IF(O393&gt;MAX(Curva_vortex[Altura lamina de agua H (m)]),0,1))-INDEX(Curva_vortex[Altura lamina de agua H (m)],MATCH(O393,Curva_vortex[Altura lamina de agua H (m)],1)+IF(O393&gt;MAX(Curva_vortex[Altura lamina de agua H (m)]),-1,0)))+Q393</f>
        <v>2.2013030039813638E-2</v>
      </c>
      <c r="S393" s="20">
        <f>IF(COUNT($A$126:$A393)&lt;MATCH($E$117,R$126:R$585,0),"",ROUND(R393,2))</f>
        <v>0.02</v>
      </c>
    </row>
    <row r="394" spans="1:19" x14ac:dyDescent="0.3">
      <c r="A394" s="67">
        <f>A393+Escenario1!$D$15</f>
        <v>1340</v>
      </c>
      <c r="B394" s="20">
        <f>IF(HX271&lt;0,0,Escenario1!HX271)</f>
        <v>0</v>
      </c>
      <c r="C394" s="20">
        <f t="shared" si="837"/>
        <v>0</v>
      </c>
      <c r="D394" s="20">
        <f t="shared" si="831"/>
        <v>0</v>
      </c>
      <c r="E394" s="20">
        <f>ROUND(IF($A394=0,0,$D394+E393-IF($A393=0,0,L393*($A394-$A393)*0.06)),4)</f>
        <v>0</v>
      </c>
      <c r="F394" s="11" cm="1">
        <f t="array" ref="F394">INDEX($A$71:$A$75,MATCH(E394,$B$71:$B$75,1))+(E394-INDEX($B$71:$B$75,MATCH(E394,$B$71:$B$75,1)))*(INDEX($A$71:$A$75,MATCH(E394,$B$71:$B$75,1)+IF(E394&gt;MAX($B$71:$B$75),0,1))-INDEX($A$71:$A$75,MATCH(E394,$B$71:$B$75,1)+IF(E394&gt;MAX($B$71:$B$75),1,0)))/(INDEX($B$71:$B$75,MATCH(E394,$B$71:$B$75,1)+IF(E394&gt;MAX($B$71:$B$75),0,1))-INDEX($B$71:$B$75,MATCH(E394,$B$71:$B$75,1)+IF(E394&gt;MAX($B$71:$B$75),-1,0)))</f>
        <v>0</v>
      </c>
      <c r="G394" s="59">
        <f t="shared" si="832"/>
        <v>0</v>
      </c>
      <c r="H394" s="59">
        <f t="shared" si="833"/>
        <v>0</v>
      </c>
      <c r="I394" s="59">
        <f t="shared" si="834"/>
        <v>0</v>
      </c>
      <c r="J394" s="20">
        <f t="shared" si="835"/>
        <v>0</v>
      </c>
      <c r="K394" s="20">
        <f>IF(OR($H$79&lt;=0,F394-$H$79&lt;=0),0,2/3*(0.602+0.0832*(F394-$H$79)/$H$79)*$I$79*SQRT(2*9.81)*(F394-$H$79+0.0012)^(3/2))*1000</f>
        <v>0</v>
      </c>
      <c r="L394" s="20">
        <f>IF((G394+H394+I394+K394)*($A395-$A394)*0.06&gt;E394,E394/($A395-$A394)/0.06,G394+H394+I394+K394)</f>
        <v>0</v>
      </c>
      <c r="M394" s="20">
        <f>IF(COUNT($A$126:$A394)&lt;MATCH($E$84,L$126:L$585,0),"",ROUND(L394,2))</f>
        <v>0</v>
      </c>
      <c r="N394" s="20">
        <f>IF($A394=0,0,$D394+N393-IF($A393=0,0,R393*($A394-$A393)*0.06))</f>
        <v>0.21352639138619228</v>
      </c>
      <c r="O394" s="11" cm="1">
        <f t="array" ref="O394">INDEX($A$71:$A$75,MATCH(N394,$B$71:$B$75,1))+(N394-INDEX($B$71:$B$75,MATCH(N394,$B$71:$B$75,1)))*(INDEX($A$71:$A$75,MATCH(N394,$B$71:$B$75,1)+1)-INDEX($A$71:$A$75,MATCH(N394,$B$71:$B$75,1)))/(INDEX($B$71:$B$75,MATCH(N394,$B$71:$B$75,1)+1)-INDEX($B$71:$B$75,MATCH(N394,$B$71:$B$75,1)))</f>
        <v>2.1352639138619229E-3</v>
      </c>
      <c r="P394" s="20" cm="1">
        <f t="array" ref="P394">INDEX(Curva_vortex[Caudal (L/s)],MATCH(O394,Curva_vortex[Altura lamina de agua H (m)],1))+(O394-INDEX(Curva_vortex[Altura lamina de agua H (m)],MATCH(O394,Curva_vortex[Altura lamina de agua H (m)],1)))*(INDEX(Curva_vortex[Caudal (L/s)],MATCH(O394,Curva_vortex[Altura lamina de agua H (m)],1)+IF(O394&gt;MAX(Curva_vortex[Altura lamina de agua H (m)]),0,1))-INDEX(Curva_vortex[Caudal (L/s)],MATCH(O394,Curva_vortex[Altura lamina de agua H (m)],1)+IF(O394&gt;MAX(Curva_vortex[Altura lamina de agua H (m)]),-1,0)))/(INDEX(Curva_vortex[Altura lamina de agua H (m)],MATCH(O394,Curva_vortex[Altura lamina de agua H (m)],1)+IF(O394&gt;MAX(Curva_vortex[Altura lamina de agua H (m)]),0,1))-INDEX(Curva_vortex[Altura lamina de agua H (m)],MATCH(O394,Curva_vortex[Altura lamina de agua H (m)],1)+IF(O394&gt;MAX(Curva_vortex[Altura lamina de agua H (m)]),-1,0)))</f>
        <v>2.1352639138619227E-2</v>
      </c>
      <c r="Q394" s="20">
        <f t="shared" si="836"/>
        <v>0</v>
      </c>
      <c r="R394" s="20" cm="1">
        <f t="array" ref="R394">INDEX(Curva_vortex[Caudal (L/s)],MATCH(O394,Curva_vortex[Altura lamina de agua H (m)],1))+(O394-INDEX(Curva_vortex[Altura lamina de agua H (m)],MATCH(O394,Curva_vortex[Altura lamina de agua H (m)],1)))*(INDEX(Curva_vortex[Caudal (L/s)],MATCH(O394,Curva_vortex[Altura lamina de agua H (m)],1)+IF(O394&gt;MAX(Curva_vortex[Altura lamina de agua H (m)]),0,1))-INDEX(Curva_vortex[Caudal (L/s)],MATCH(O394,Curva_vortex[Altura lamina de agua H (m)],1)+IF(O394&gt;MAX(Curva_vortex[Altura lamina de agua H (m)]),-1,0)))/(INDEX(Curva_vortex[Altura lamina de agua H (m)],MATCH(O394,Curva_vortex[Altura lamina de agua H (m)],1)+IF(O394&gt;MAX(Curva_vortex[Altura lamina de agua H (m)]),0,1))-INDEX(Curva_vortex[Altura lamina de agua H (m)],MATCH(O394,Curva_vortex[Altura lamina de agua H (m)],1)+IF(O394&gt;MAX(Curva_vortex[Altura lamina de agua H (m)]),-1,0)))+Q394</f>
        <v>2.1352639138619227E-2</v>
      </c>
      <c r="S394" s="20">
        <f>IF(COUNT($A$126:$A394)&lt;MATCH($E$117,R$126:R$585,0),"",ROUND(R394,2))</f>
        <v>0.02</v>
      </c>
    </row>
    <row r="395" spans="1:19" x14ac:dyDescent="0.3">
      <c r="A395" s="67">
        <f>A394+Escenario1!$D$15</f>
        <v>1345</v>
      </c>
      <c r="B395" s="20">
        <f>IF(HX272&lt;0,0,Escenario1!HX272)</f>
        <v>0</v>
      </c>
      <c r="C395" s="20">
        <f t="shared" si="837"/>
        <v>0</v>
      </c>
      <c r="D395" s="20">
        <f t="shared" si="831"/>
        <v>0</v>
      </c>
      <c r="E395" s="20">
        <f>ROUND(IF($A395=0,0,$D395+E394-IF($A394=0,0,L394*($A395-$A394)*0.06)),4)</f>
        <v>0</v>
      </c>
      <c r="F395" s="11" cm="1">
        <f t="array" ref="F395">INDEX($A$71:$A$75,MATCH(E395,$B$71:$B$75,1))+(E395-INDEX($B$71:$B$75,MATCH(E395,$B$71:$B$75,1)))*(INDEX($A$71:$A$75,MATCH(E395,$B$71:$B$75,1)+IF(E395&gt;MAX($B$71:$B$75),0,1))-INDEX($A$71:$A$75,MATCH(E395,$B$71:$B$75,1)+IF(E395&gt;MAX($B$71:$B$75),1,0)))/(INDEX($B$71:$B$75,MATCH(E395,$B$71:$B$75,1)+IF(E395&gt;MAX($B$71:$B$75),0,1))-INDEX($B$71:$B$75,MATCH(E395,$B$71:$B$75,1)+IF(E395&gt;MAX($B$71:$B$75),-1,0)))</f>
        <v>0</v>
      </c>
      <c r="G395" s="59">
        <f t="shared" si="832"/>
        <v>0</v>
      </c>
      <c r="H395" s="59">
        <f t="shared" si="833"/>
        <v>0</v>
      </c>
      <c r="I395" s="59">
        <f t="shared" si="834"/>
        <v>0</v>
      </c>
      <c r="J395" s="20">
        <f t="shared" si="835"/>
        <v>0</v>
      </c>
      <c r="K395" s="20">
        <f>IF(OR($H$79&lt;=0,F395-$H$79&lt;=0),0,2/3*(0.602+0.0832*(F395-$H$79)/$H$79)*$I$79*SQRT(2*9.81)*(F395-$H$79+0.0012)^(3/2))*1000</f>
        <v>0</v>
      </c>
      <c r="L395" s="20">
        <f>IF((G395+H395+I395+K395)*($A396-$A395)*0.06&gt;E395,E395/($A396-$A395)/0.06,G395+H395+I395+K395)</f>
        <v>0</v>
      </c>
      <c r="M395" s="20">
        <f>IF(COUNT($A$126:$A395)&lt;MATCH($E$84,L$126:L$585,0),"",ROUND(L395,2))</f>
        <v>0</v>
      </c>
      <c r="N395" s="20">
        <f>IF($A395=0,0,$D395+N394-IF($A394=0,0,R394*($A395-$A394)*0.06))</f>
        <v>0.20712059964460652</v>
      </c>
      <c r="O395" s="11" cm="1">
        <f t="array" ref="O395">INDEX($A$71:$A$75,MATCH(N395,$B$71:$B$75,1))+(N395-INDEX($B$71:$B$75,MATCH(N395,$B$71:$B$75,1)))*(INDEX($A$71:$A$75,MATCH(N395,$B$71:$B$75,1)+1)-INDEX($A$71:$A$75,MATCH(N395,$B$71:$B$75,1)))/(INDEX($B$71:$B$75,MATCH(N395,$B$71:$B$75,1)+1)-INDEX($B$71:$B$75,MATCH(N395,$B$71:$B$75,1)))</f>
        <v>2.071205996446065E-3</v>
      </c>
      <c r="P395" s="20" cm="1">
        <f t="array" ref="P395">INDEX(Curva_vortex[Caudal (L/s)],MATCH(O395,Curva_vortex[Altura lamina de agua H (m)],1))+(O395-INDEX(Curva_vortex[Altura lamina de agua H (m)],MATCH(O395,Curva_vortex[Altura lamina de agua H (m)],1)))*(INDEX(Curva_vortex[Caudal (L/s)],MATCH(O395,Curva_vortex[Altura lamina de agua H (m)],1)+IF(O395&gt;MAX(Curva_vortex[Altura lamina de agua H (m)]),0,1))-INDEX(Curva_vortex[Caudal (L/s)],MATCH(O395,Curva_vortex[Altura lamina de agua H (m)],1)+IF(O395&gt;MAX(Curva_vortex[Altura lamina de agua H (m)]),-1,0)))/(INDEX(Curva_vortex[Altura lamina de agua H (m)],MATCH(O395,Curva_vortex[Altura lamina de agua H (m)],1)+IF(O395&gt;MAX(Curva_vortex[Altura lamina de agua H (m)]),0,1))-INDEX(Curva_vortex[Altura lamina de agua H (m)],MATCH(O395,Curva_vortex[Altura lamina de agua H (m)],1)+IF(O395&gt;MAX(Curva_vortex[Altura lamina de agua H (m)]),-1,0)))</f>
        <v>2.0712059964460648E-2</v>
      </c>
      <c r="Q395" s="20">
        <f t="shared" si="836"/>
        <v>0</v>
      </c>
      <c r="R395" s="20" cm="1">
        <f t="array" ref="R395">INDEX(Curva_vortex[Caudal (L/s)],MATCH(O395,Curva_vortex[Altura lamina de agua H (m)],1))+(O395-INDEX(Curva_vortex[Altura lamina de agua H (m)],MATCH(O395,Curva_vortex[Altura lamina de agua H (m)],1)))*(INDEX(Curva_vortex[Caudal (L/s)],MATCH(O395,Curva_vortex[Altura lamina de agua H (m)],1)+IF(O395&gt;MAX(Curva_vortex[Altura lamina de agua H (m)]),0,1))-INDEX(Curva_vortex[Caudal (L/s)],MATCH(O395,Curva_vortex[Altura lamina de agua H (m)],1)+IF(O395&gt;MAX(Curva_vortex[Altura lamina de agua H (m)]),-1,0)))/(INDEX(Curva_vortex[Altura lamina de agua H (m)],MATCH(O395,Curva_vortex[Altura lamina de agua H (m)],1)+IF(O395&gt;MAX(Curva_vortex[Altura lamina de agua H (m)]),0,1))-INDEX(Curva_vortex[Altura lamina de agua H (m)],MATCH(O395,Curva_vortex[Altura lamina de agua H (m)],1)+IF(O395&gt;MAX(Curva_vortex[Altura lamina de agua H (m)]),-1,0)))+Q395</f>
        <v>2.0712059964460648E-2</v>
      </c>
      <c r="S395" s="20">
        <f>IF(COUNT($A$126:$A395)&lt;MATCH($E$117,R$126:R$585,0),"",ROUND(R395,2))</f>
        <v>0.02</v>
      </c>
    </row>
    <row r="396" spans="1:19" x14ac:dyDescent="0.3">
      <c r="A396" s="67">
        <f>A395+Escenario1!$D$15</f>
        <v>1350</v>
      </c>
      <c r="B396" s="20">
        <f>IF(HX273&lt;0,0,Escenario1!HX273)</f>
        <v>0</v>
      </c>
      <c r="C396" s="20">
        <f t="shared" si="837"/>
        <v>0</v>
      </c>
      <c r="D396" s="20">
        <f t="shared" si="831"/>
        <v>0</v>
      </c>
      <c r="E396" s="20">
        <f>ROUND(IF($A396=0,0,$D396+E395-IF($A395=0,0,L395*($A396-$A395)*0.06)),4)</f>
        <v>0</v>
      </c>
      <c r="F396" s="11" cm="1">
        <f t="array" ref="F396">INDEX($A$71:$A$75,MATCH(E396,$B$71:$B$75,1))+(E396-INDEX($B$71:$B$75,MATCH(E396,$B$71:$B$75,1)))*(INDEX($A$71:$A$75,MATCH(E396,$B$71:$B$75,1)+IF(E396&gt;MAX($B$71:$B$75),0,1))-INDEX($A$71:$A$75,MATCH(E396,$B$71:$B$75,1)+IF(E396&gt;MAX($B$71:$B$75),1,0)))/(INDEX($B$71:$B$75,MATCH(E396,$B$71:$B$75,1)+IF(E396&gt;MAX($B$71:$B$75),0,1))-INDEX($B$71:$B$75,MATCH(E396,$B$71:$B$75,1)+IF(E396&gt;MAX($B$71:$B$75),-1,0)))</f>
        <v>0</v>
      </c>
      <c r="G396" s="59">
        <f t="shared" si="832"/>
        <v>0</v>
      </c>
      <c r="H396" s="59">
        <f t="shared" si="833"/>
        <v>0</v>
      </c>
      <c r="I396" s="59">
        <f t="shared" si="834"/>
        <v>0</v>
      </c>
      <c r="J396" s="20">
        <f t="shared" si="835"/>
        <v>0</v>
      </c>
      <c r="K396" s="20">
        <f>IF(OR($H$79&lt;=0,F396-$H$79&lt;=0),0,2/3*(0.602+0.0832*(F396-$H$79)/$H$79)*$I$79*SQRT(2*9.81)*(F396-$H$79+0.0012)^(3/2))*1000</f>
        <v>0</v>
      </c>
      <c r="L396" s="20">
        <f>IF((G396+H396+I396+K396)*($A397-$A396)*0.06&gt;E396,E396/($A397-$A396)/0.06,G396+H396+I396+K396)</f>
        <v>0</v>
      </c>
      <c r="M396" s="20">
        <f>IF(COUNT($A$126:$A396)&lt;MATCH($E$84,L$126:L$585,0),"",ROUND(L396,2))</f>
        <v>0</v>
      </c>
      <c r="N396" s="20">
        <f>IF($A396=0,0,$D396+N395-IF($A395=0,0,R395*($A396-$A395)*0.06))</f>
        <v>0.20090698165526832</v>
      </c>
      <c r="O396" s="11" cm="1">
        <f t="array" ref="O396">INDEX($A$71:$A$75,MATCH(N396,$B$71:$B$75,1))+(N396-INDEX($B$71:$B$75,MATCH(N396,$B$71:$B$75,1)))*(INDEX($A$71:$A$75,MATCH(N396,$B$71:$B$75,1)+1)-INDEX($A$71:$A$75,MATCH(N396,$B$71:$B$75,1)))/(INDEX($B$71:$B$75,MATCH(N396,$B$71:$B$75,1)+1)-INDEX($B$71:$B$75,MATCH(N396,$B$71:$B$75,1)))</f>
        <v>2.0090698165526836E-3</v>
      </c>
      <c r="P396" s="20" cm="1">
        <f t="array" ref="P396">INDEX(Curva_vortex[Caudal (L/s)],MATCH(O396,Curva_vortex[Altura lamina de agua H (m)],1))+(O396-INDEX(Curva_vortex[Altura lamina de agua H (m)],MATCH(O396,Curva_vortex[Altura lamina de agua H (m)],1)))*(INDEX(Curva_vortex[Caudal (L/s)],MATCH(O396,Curva_vortex[Altura lamina de agua H (m)],1)+IF(O396&gt;MAX(Curva_vortex[Altura lamina de agua H (m)]),0,1))-INDEX(Curva_vortex[Caudal (L/s)],MATCH(O396,Curva_vortex[Altura lamina de agua H (m)],1)+IF(O396&gt;MAX(Curva_vortex[Altura lamina de agua H (m)]),-1,0)))/(INDEX(Curva_vortex[Altura lamina de agua H (m)],MATCH(O396,Curva_vortex[Altura lamina de agua H (m)],1)+IF(O396&gt;MAX(Curva_vortex[Altura lamina de agua H (m)]),0,1))-INDEX(Curva_vortex[Altura lamina de agua H (m)],MATCH(O396,Curva_vortex[Altura lamina de agua H (m)],1)+IF(O396&gt;MAX(Curva_vortex[Altura lamina de agua H (m)]),-1,0)))</f>
        <v>2.0090698165526836E-2</v>
      </c>
      <c r="Q396" s="20">
        <f t="shared" si="836"/>
        <v>0</v>
      </c>
      <c r="R396" s="20" cm="1">
        <f t="array" ref="R396">INDEX(Curva_vortex[Caudal (L/s)],MATCH(O396,Curva_vortex[Altura lamina de agua H (m)],1))+(O396-INDEX(Curva_vortex[Altura lamina de agua H (m)],MATCH(O396,Curva_vortex[Altura lamina de agua H (m)],1)))*(INDEX(Curva_vortex[Caudal (L/s)],MATCH(O396,Curva_vortex[Altura lamina de agua H (m)],1)+IF(O396&gt;MAX(Curva_vortex[Altura lamina de agua H (m)]),0,1))-INDEX(Curva_vortex[Caudal (L/s)],MATCH(O396,Curva_vortex[Altura lamina de agua H (m)],1)+IF(O396&gt;MAX(Curva_vortex[Altura lamina de agua H (m)]),-1,0)))/(INDEX(Curva_vortex[Altura lamina de agua H (m)],MATCH(O396,Curva_vortex[Altura lamina de agua H (m)],1)+IF(O396&gt;MAX(Curva_vortex[Altura lamina de agua H (m)]),0,1))-INDEX(Curva_vortex[Altura lamina de agua H (m)],MATCH(O396,Curva_vortex[Altura lamina de agua H (m)],1)+IF(O396&gt;MAX(Curva_vortex[Altura lamina de agua H (m)]),-1,0)))+Q396</f>
        <v>2.0090698165526836E-2</v>
      </c>
      <c r="S396" s="20">
        <f>IF(COUNT($A$126:$A396)&lt;MATCH($E$117,R$126:R$585,0),"",ROUND(R396,2))</f>
        <v>0.02</v>
      </c>
    </row>
    <row r="397" spans="1:19" x14ac:dyDescent="0.3">
      <c r="A397" s="67">
        <f>A396+Escenario1!$D$15</f>
        <v>1355</v>
      </c>
      <c r="B397" s="20">
        <f>IF(HX274&lt;0,0,Escenario1!HX274)</f>
        <v>0</v>
      </c>
      <c r="C397" s="20">
        <f t="shared" si="837"/>
        <v>0</v>
      </c>
      <c r="D397" s="20">
        <f t="shared" si="831"/>
        <v>0</v>
      </c>
      <c r="E397" s="20">
        <f>ROUND(IF($A397=0,0,$D397+E396-IF($A396=0,0,L396*($A397-$A396)*0.06)),4)</f>
        <v>0</v>
      </c>
      <c r="F397" s="11" cm="1">
        <f t="array" ref="F397">INDEX($A$71:$A$75,MATCH(E397,$B$71:$B$75,1))+(E397-INDEX($B$71:$B$75,MATCH(E397,$B$71:$B$75,1)))*(INDEX($A$71:$A$75,MATCH(E397,$B$71:$B$75,1)+IF(E397&gt;MAX($B$71:$B$75),0,1))-INDEX($A$71:$A$75,MATCH(E397,$B$71:$B$75,1)+IF(E397&gt;MAX($B$71:$B$75),1,0)))/(INDEX($B$71:$B$75,MATCH(E397,$B$71:$B$75,1)+IF(E397&gt;MAX($B$71:$B$75),0,1))-INDEX($B$71:$B$75,MATCH(E397,$B$71:$B$75,1)+IF(E397&gt;MAX($B$71:$B$75),-1,0)))</f>
        <v>0</v>
      </c>
      <c r="G397" s="59">
        <f t="shared" si="832"/>
        <v>0</v>
      </c>
      <c r="H397" s="59">
        <f t="shared" si="833"/>
        <v>0</v>
      </c>
      <c r="I397" s="59">
        <f t="shared" si="834"/>
        <v>0</v>
      </c>
      <c r="J397" s="20">
        <f t="shared" si="835"/>
        <v>0</v>
      </c>
      <c r="K397" s="20">
        <f>IF(OR($H$79&lt;=0,F397-$H$79&lt;=0),0,2/3*(0.602+0.0832*(F397-$H$79)/$H$79)*$I$79*SQRT(2*9.81)*(F397-$H$79+0.0012)^(3/2))*1000</f>
        <v>0</v>
      </c>
      <c r="L397" s="20">
        <f>IF((G397+H397+I397+K397)*($A398-$A397)*0.06&gt;E397,E397/($A398-$A397)/0.06,G397+H397+I397+K397)</f>
        <v>0</v>
      </c>
      <c r="M397" s="20">
        <f>IF(COUNT($A$126:$A397)&lt;MATCH($E$84,L$126:L$585,0),"",ROUND(L397,2))</f>
        <v>0</v>
      </c>
      <c r="N397" s="20">
        <f>IF($A397=0,0,$D397+N396-IF($A396=0,0,R396*($A397-$A396)*0.06))</f>
        <v>0.19487977220561029</v>
      </c>
      <c r="O397" s="11" cm="1">
        <f t="array" ref="O397">INDEX($A$71:$A$75,MATCH(N397,$B$71:$B$75,1))+(N397-INDEX($B$71:$B$75,MATCH(N397,$B$71:$B$75,1)))*(INDEX($A$71:$A$75,MATCH(N397,$B$71:$B$75,1)+1)-INDEX($A$71:$A$75,MATCH(N397,$B$71:$B$75,1)))/(INDEX($B$71:$B$75,MATCH(N397,$B$71:$B$75,1)+1)-INDEX($B$71:$B$75,MATCH(N397,$B$71:$B$75,1)))</f>
        <v>1.9487977220561028E-3</v>
      </c>
      <c r="P397" s="20" cm="1">
        <f t="array" ref="P397">INDEX(Curva_vortex[Caudal (L/s)],MATCH(O397,Curva_vortex[Altura lamina de agua H (m)],1))+(O397-INDEX(Curva_vortex[Altura lamina de agua H (m)],MATCH(O397,Curva_vortex[Altura lamina de agua H (m)],1)))*(INDEX(Curva_vortex[Caudal (L/s)],MATCH(O397,Curva_vortex[Altura lamina de agua H (m)],1)+IF(O397&gt;MAX(Curva_vortex[Altura lamina de agua H (m)]),0,1))-INDEX(Curva_vortex[Caudal (L/s)],MATCH(O397,Curva_vortex[Altura lamina de agua H (m)],1)+IF(O397&gt;MAX(Curva_vortex[Altura lamina de agua H (m)]),-1,0)))/(INDEX(Curva_vortex[Altura lamina de agua H (m)],MATCH(O397,Curva_vortex[Altura lamina de agua H (m)],1)+IF(O397&gt;MAX(Curva_vortex[Altura lamina de agua H (m)]),0,1))-INDEX(Curva_vortex[Altura lamina de agua H (m)],MATCH(O397,Curva_vortex[Altura lamina de agua H (m)],1)+IF(O397&gt;MAX(Curva_vortex[Altura lamina de agua H (m)]),-1,0)))</f>
        <v>1.9487977220561028E-2</v>
      </c>
      <c r="Q397" s="20">
        <f t="shared" si="836"/>
        <v>0</v>
      </c>
      <c r="R397" s="20" cm="1">
        <f t="array" ref="R397">INDEX(Curva_vortex[Caudal (L/s)],MATCH(O397,Curva_vortex[Altura lamina de agua H (m)],1))+(O397-INDEX(Curva_vortex[Altura lamina de agua H (m)],MATCH(O397,Curva_vortex[Altura lamina de agua H (m)],1)))*(INDEX(Curva_vortex[Caudal (L/s)],MATCH(O397,Curva_vortex[Altura lamina de agua H (m)],1)+IF(O397&gt;MAX(Curva_vortex[Altura lamina de agua H (m)]),0,1))-INDEX(Curva_vortex[Caudal (L/s)],MATCH(O397,Curva_vortex[Altura lamina de agua H (m)],1)+IF(O397&gt;MAX(Curva_vortex[Altura lamina de agua H (m)]),-1,0)))/(INDEX(Curva_vortex[Altura lamina de agua H (m)],MATCH(O397,Curva_vortex[Altura lamina de agua H (m)],1)+IF(O397&gt;MAX(Curva_vortex[Altura lamina de agua H (m)]),0,1))-INDEX(Curva_vortex[Altura lamina de agua H (m)],MATCH(O397,Curva_vortex[Altura lamina de agua H (m)],1)+IF(O397&gt;MAX(Curva_vortex[Altura lamina de agua H (m)]),-1,0)))+Q397</f>
        <v>1.9487977220561028E-2</v>
      </c>
      <c r="S397" s="20">
        <f>IF(COUNT($A$126:$A397)&lt;MATCH($E$117,R$126:R$585,0),"",ROUND(R397,2))</f>
        <v>0.02</v>
      </c>
    </row>
    <row r="398" spans="1:19" x14ac:dyDescent="0.3">
      <c r="A398" s="67">
        <f>A397+Escenario1!$D$15</f>
        <v>1360</v>
      </c>
      <c r="B398" s="20">
        <f>IF(HX275&lt;0,0,Escenario1!HX275)</f>
        <v>0</v>
      </c>
      <c r="C398" s="20">
        <f t="shared" si="837"/>
        <v>0</v>
      </c>
      <c r="D398" s="20">
        <f t="shared" si="831"/>
        <v>0</v>
      </c>
      <c r="E398" s="20">
        <f>ROUND(IF($A398=0,0,$D398+E397-IF($A397=0,0,L397*($A398-$A397)*0.06)),4)</f>
        <v>0</v>
      </c>
      <c r="F398" s="11" cm="1">
        <f t="array" ref="F398">INDEX($A$71:$A$75,MATCH(E398,$B$71:$B$75,1))+(E398-INDEX($B$71:$B$75,MATCH(E398,$B$71:$B$75,1)))*(INDEX($A$71:$A$75,MATCH(E398,$B$71:$B$75,1)+IF(E398&gt;MAX($B$71:$B$75),0,1))-INDEX($A$71:$A$75,MATCH(E398,$B$71:$B$75,1)+IF(E398&gt;MAX($B$71:$B$75),1,0)))/(INDEX($B$71:$B$75,MATCH(E398,$B$71:$B$75,1)+IF(E398&gt;MAX($B$71:$B$75),0,1))-INDEX($B$71:$B$75,MATCH(E398,$B$71:$B$75,1)+IF(E398&gt;MAX($B$71:$B$75),-1,0)))</f>
        <v>0</v>
      </c>
      <c r="G398" s="59">
        <f t="shared" si="832"/>
        <v>0</v>
      </c>
      <c r="H398" s="59">
        <f t="shared" si="833"/>
        <v>0</v>
      </c>
      <c r="I398" s="59">
        <f t="shared" si="834"/>
        <v>0</v>
      </c>
      <c r="J398" s="20">
        <f t="shared" si="835"/>
        <v>0</v>
      </c>
      <c r="K398" s="20">
        <f>IF(OR($H$79&lt;=0,F398-$H$79&lt;=0),0,2/3*(0.602+0.0832*(F398-$H$79)/$H$79)*$I$79*SQRT(2*9.81)*(F398-$H$79+0.0012)^(3/2))*1000</f>
        <v>0</v>
      </c>
      <c r="L398" s="20">
        <f>IF((G398+H398+I398+K398)*($A399-$A398)*0.06&gt;E398,E398/($A399-$A398)/0.06,G398+H398+I398+K398)</f>
        <v>0</v>
      </c>
      <c r="M398" s="20">
        <f>IF(COUNT($A$126:$A398)&lt;MATCH($E$84,L$126:L$585,0),"",ROUND(L398,2))</f>
        <v>0</v>
      </c>
      <c r="N398" s="20">
        <f>IF($A398=0,0,$D398+N397-IF($A397=0,0,R397*($A398-$A397)*0.06))</f>
        <v>0.18903337903944198</v>
      </c>
      <c r="O398" s="11" cm="1">
        <f t="array" ref="O398">INDEX($A$71:$A$75,MATCH(N398,$B$71:$B$75,1))+(N398-INDEX($B$71:$B$75,MATCH(N398,$B$71:$B$75,1)))*(INDEX($A$71:$A$75,MATCH(N398,$B$71:$B$75,1)+1)-INDEX($A$71:$A$75,MATCH(N398,$B$71:$B$75,1)))/(INDEX($B$71:$B$75,MATCH(N398,$B$71:$B$75,1)+1)-INDEX($B$71:$B$75,MATCH(N398,$B$71:$B$75,1)))</f>
        <v>1.8903337903944197E-3</v>
      </c>
      <c r="P398" s="20" cm="1">
        <f t="array" ref="P398">INDEX(Curva_vortex[Caudal (L/s)],MATCH(O398,Curva_vortex[Altura lamina de agua H (m)],1))+(O398-INDEX(Curva_vortex[Altura lamina de agua H (m)],MATCH(O398,Curva_vortex[Altura lamina de agua H (m)],1)))*(INDEX(Curva_vortex[Caudal (L/s)],MATCH(O398,Curva_vortex[Altura lamina de agua H (m)],1)+IF(O398&gt;MAX(Curva_vortex[Altura lamina de agua H (m)]),0,1))-INDEX(Curva_vortex[Caudal (L/s)],MATCH(O398,Curva_vortex[Altura lamina de agua H (m)],1)+IF(O398&gt;MAX(Curva_vortex[Altura lamina de agua H (m)]),-1,0)))/(INDEX(Curva_vortex[Altura lamina de agua H (m)],MATCH(O398,Curva_vortex[Altura lamina de agua H (m)],1)+IF(O398&gt;MAX(Curva_vortex[Altura lamina de agua H (m)]),0,1))-INDEX(Curva_vortex[Altura lamina de agua H (m)],MATCH(O398,Curva_vortex[Altura lamina de agua H (m)],1)+IF(O398&gt;MAX(Curva_vortex[Altura lamina de agua H (m)]),-1,0)))</f>
        <v>1.8903337903944196E-2</v>
      </c>
      <c r="Q398" s="20">
        <f t="shared" si="836"/>
        <v>0</v>
      </c>
      <c r="R398" s="20" cm="1">
        <f t="array" ref="R398">INDEX(Curva_vortex[Caudal (L/s)],MATCH(O398,Curva_vortex[Altura lamina de agua H (m)],1))+(O398-INDEX(Curva_vortex[Altura lamina de agua H (m)],MATCH(O398,Curva_vortex[Altura lamina de agua H (m)],1)))*(INDEX(Curva_vortex[Caudal (L/s)],MATCH(O398,Curva_vortex[Altura lamina de agua H (m)],1)+IF(O398&gt;MAX(Curva_vortex[Altura lamina de agua H (m)]),0,1))-INDEX(Curva_vortex[Caudal (L/s)],MATCH(O398,Curva_vortex[Altura lamina de agua H (m)],1)+IF(O398&gt;MAX(Curva_vortex[Altura lamina de agua H (m)]),-1,0)))/(INDEX(Curva_vortex[Altura lamina de agua H (m)],MATCH(O398,Curva_vortex[Altura lamina de agua H (m)],1)+IF(O398&gt;MAX(Curva_vortex[Altura lamina de agua H (m)]),0,1))-INDEX(Curva_vortex[Altura lamina de agua H (m)],MATCH(O398,Curva_vortex[Altura lamina de agua H (m)],1)+IF(O398&gt;MAX(Curva_vortex[Altura lamina de agua H (m)]),-1,0)))+Q398</f>
        <v>1.8903337903944196E-2</v>
      </c>
      <c r="S398" s="20">
        <f>IF(COUNT($A$126:$A398)&lt;MATCH($E$117,R$126:R$585,0),"",ROUND(R398,2))</f>
        <v>0.02</v>
      </c>
    </row>
    <row r="399" spans="1:19" x14ac:dyDescent="0.3">
      <c r="A399" s="67">
        <f>A398+Escenario1!$D$15</f>
        <v>1365</v>
      </c>
      <c r="B399" s="20">
        <f>IF(HX276&lt;0,0,Escenario1!HX276)</f>
        <v>0</v>
      </c>
      <c r="C399" s="20">
        <f t="shared" si="837"/>
        <v>0</v>
      </c>
      <c r="D399" s="20">
        <f t="shared" si="831"/>
        <v>0</v>
      </c>
      <c r="E399" s="20">
        <f>ROUND(IF($A399=0,0,$D399+E398-IF($A398=0,0,L398*($A399-$A398)*0.06)),4)</f>
        <v>0</v>
      </c>
      <c r="F399" s="11" cm="1">
        <f t="array" ref="F399">INDEX($A$71:$A$75,MATCH(E399,$B$71:$B$75,1))+(E399-INDEX($B$71:$B$75,MATCH(E399,$B$71:$B$75,1)))*(INDEX($A$71:$A$75,MATCH(E399,$B$71:$B$75,1)+IF(E399&gt;MAX($B$71:$B$75),0,1))-INDEX($A$71:$A$75,MATCH(E399,$B$71:$B$75,1)+IF(E399&gt;MAX($B$71:$B$75),1,0)))/(INDEX($B$71:$B$75,MATCH(E399,$B$71:$B$75,1)+IF(E399&gt;MAX($B$71:$B$75),0,1))-INDEX($B$71:$B$75,MATCH(E399,$B$71:$B$75,1)+IF(E399&gt;MAX($B$71:$B$75),-1,0)))</f>
        <v>0</v>
      </c>
      <c r="G399" s="59">
        <f t="shared" si="832"/>
        <v>0</v>
      </c>
      <c r="H399" s="59">
        <f t="shared" si="833"/>
        <v>0</v>
      </c>
      <c r="I399" s="59">
        <f t="shared" si="834"/>
        <v>0</v>
      </c>
      <c r="J399" s="20">
        <f t="shared" si="835"/>
        <v>0</v>
      </c>
      <c r="K399" s="20">
        <f>IF(OR($H$79&lt;=0,F399-$H$79&lt;=0),0,2/3*(0.602+0.0832*(F399-$H$79)/$H$79)*$I$79*SQRT(2*9.81)*(F399-$H$79+0.0012)^(3/2))*1000</f>
        <v>0</v>
      </c>
      <c r="L399" s="20">
        <f>IF((G399+H399+I399+K399)*($A400-$A399)*0.06&gt;E399,E399/($A400-$A399)/0.06,G399+H399+I399+K399)</f>
        <v>0</v>
      </c>
      <c r="M399" s="20">
        <f>IF(COUNT($A$126:$A399)&lt;MATCH($E$84,L$126:L$585,0),"",ROUND(L399,2))</f>
        <v>0</v>
      </c>
      <c r="N399" s="20">
        <f>IF($A399=0,0,$D399+N398-IF($A398=0,0,R398*($A399-$A398)*0.06))</f>
        <v>0.18336237766825872</v>
      </c>
      <c r="O399" s="11" cm="1">
        <f t="array" ref="O399">INDEX($A$71:$A$75,MATCH(N399,$B$71:$B$75,1))+(N399-INDEX($B$71:$B$75,MATCH(N399,$B$71:$B$75,1)))*(INDEX($A$71:$A$75,MATCH(N399,$B$71:$B$75,1)+1)-INDEX($A$71:$A$75,MATCH(N399,$B$71:$B$75,1)))/(INDEX($B$71:$B$75,MATCH(N399,$B$71:$B$75,1)+1)-INDEX($B$71:$B$75,MATCH(N399,$B$71:$B$75,1)))</f>
        <v>1.8336237766825871E-3</v>
      </c>
      <c r="P399" s="20" cm="1">
        <f t="array" ref="P399">INDEX(Curva_vortex[Caudal (L/s)],MATCH(O399,Curva_vortex[Altura lamina de agua H (m)],1))+(O399-INDEX(Curva_vortex[Altura lamina de agua H (m)],MATCH(O399,Curva_vortex[Altura lamina de agua H (m)],1)))*(INDEX(Curva_vortex[Caudal (L/s)],MATCH(O399,Curva_vortex[Altura lamina de agua H (m)],1)+IF(O399&gt;MAX(Curva_vortex[Altura lamina de agua H (m)]),0,1))-INDEX(Curva_vortex[Caudal (L/s)],MATCH(O399,Curva_vortex[Altura lamina de agua H (m)],1)+IF(O399&gt;MAX(Curva_vortex[Altura lamina de agua H (m)]),-1,0)))/(INDEX(Curva_vortex[Altura lamina de agua H (m)],MATCH(O399,Curva_vortex[Altura lamina de agua H (m)],1)+IF(O399&gt;MAX(Curva_vortex[Altura lamina de agua H (m)]),0,1))-INDEX(Curva_vortex[Altura lamina de agua H (m)],MATCH(O399,Curva_vortex[Altura lamina de agua H (m)],1)+IF(O399&gt;MAX(Curva_vortex[Altura lamina de agua H (m)]),-1,0)))</f>
        <v>1.8336237766825868E-2</v>
      </c>
      <c r="Q399" s="20">
        <f t="shared" si="836"/>
        <v>0</v>
      </c>
      <c r="R399" s="20" cm="1">
        <f t="array" ref="R399">INDEX(Curva_vortex[Caudal (L/s)],MATCH(O399,Curva_vortex[Altura lamina de agua H (m)],1))+(O399-INDEX(Curva_vortex[Altura lamina de agua H (m)],MATCH(O399,Curva_vortex[Altura lamina de agua H (m)],1)))*(INDEX(Curva_vortex[Caudal (L/s)],MATCH(O399,Curva_vortex[Altura lamina de agua H (m)],1)+IF(O399&gt;MAX(Curva_vortex[Altura lamina de agua H (m)]),0,1))-INDEX(Curva_vortex[Caudal (L/s)],MATCH(O399,Curva_vortex[Altura lamina de agua H (m)],1)+IF(O399&gt;MAX(Curva_vortex[Altura lamina de agua H (m)]),-1,0)))/(INDEX(Curva_vortex[Altura lamina de agua H (m)],MATCH(O399,Curva_vortex[Altura lamina de agua H (m)],1)+IF(O399&gt;MAX(Curva_vortex[Altura lamina de agua H (m)]),0,1))-INDEX(Curva_vortex[Altura lamina de agua H (m)],MATCH(O399,Curva_vortex[Altura lamina de agua H (m)],1)+IF(O399&gt;MAX(Curva_vortex[Altura lamina de agua H (m)]),-1,0)))+Q399</f>
        <v>1.8336237766825868E-2</v>
      </c>
      <c r="S399" s="20">
        <f>IF(COUNT($A$126:$A399)&lt;MATCH($E$117,R$126:R$585,0),"",ROUND(R399,2))</f>
        <v>0.02</v>
      </c>
    </row>
    <row r="400" spans="1:19" x14ac:dyDescent="0.3">
      <c r="A400" s="67">
        <f>A399+Escenario1!$D$15</f>
        <v>1370</v>
      </c>
      <c r="B400" s="20">
        <f>IF(HX277&lt;0,0,Escenario1!HX277)</f>
        <v>0</v>
      </c>
      <c r="C400" s="20">
        <f t="shared" si="837"/>
        <v>0</v>
      </c>
      <c r="D400" s="20">
        <f t="shared" si="831"/>
        <v>0</v>
      </c>
      <c r="E400" s="20">
        <f>ROUND(IF($A400=0,0,$D400+E399-IF($A399=0,0,L399*($A400-$A399)*0.06)),4)</f>
        <v>0</v>
      </c>
      <c r="F400" s="11" cm="1">
        <f t="array" ref="F400">INDEX($A$71:$A$75,MATCH(E400,$B$71:$B$75,1))+(E400-INDEX($B$71:$B$75,MATCH(E400,$B$71:$B$75,1)))*(INDEX($A$71:$A$75,MATCH(E400,$B$71:$B$75,1)+IF(E400&gt;MAX($B$71:$B$75),0,1))-INDEX($A$71:$A$75,MATCH(E400,$B$71:$B$75,1)+IF(E400&gt;MAX($B$71:$B$75),1,0)))/(INDEX($B$71:$B$75,MATCH(E400,$B$71:$B$75,1)+IF(E400&gt;MAX($B$71:$B$75),0,1))-INDEX($B$71:$B$75,MATCH(E400,$B$71:$B$75,1)+IF(E400&gt;MAX($B$71:$B$75),-1,0)))</f>
        <v>0</v>
      </c>
      <c r="G400" s="59">
        <f t="shared" si="832"/>
        <v>0</v>
      </c>
      <c r="H400" s="59">
        <f t="shared" si="833"/>
        <v>0</v>
      </c>
      <c r="I400" s="59">
        <f t="shared" si="834"/>
        <v>0</v>
      </c>
      <c r="J400" s="20">
        <f t="shared" si="835"/>
        <v>0</v>
      </c>
      <c r="K400" s="20">
        <f>IF(OR($H$79&lt;=0,F400-$H$79&lt;=0),0,2/3*(0.602+0.0832*(F400-$H$79)/$H$79)*$I$79*SQRT(2*9.81)*(F400-$H$79+0.0012)^(3/2))*1000</f>
        <v>0</v>
      </c>
      <c r="L400" s="20">
        <f>IF((G400+H400+I400+K400)*($A401-$A400)*0.06&gt;E400,E400/($A401-$A400)/0.06,G400+H400+I400+K400)</f>
        <v>0</v>
      </c>
      <c r="M400" s="20">
        <f>IF(COUNT($A$126:$A400)&lt;MATCH($E$84,L$126:L$585,0),"",ROUND(L400,2))</f>
        <v>0</v>
      </c>
      <c r="N400" s="20">
        <f>IF($A400=0,0,$D400+N399-IF($A399=0,0,R399*($A400-$A399)*0.06))</f>
        <v>0.17786150633821096</v>
      </c>
      <c r="O400" s="11" cm="1">
        <f t="array" ref="O400">INDEX($A$71:$A$75,MATCH(N400,$B$71:$B$75,1))+(N400-INDEX($B$71:$B$75,MATCH(N400,$B$71:$B$75,1)))*(INDEX($A$71:$A$75,MATCH(N400,$B$71:$B$75,1)+1)-INDEX($A$71:$A$75,MATCH(N400,$B$71:$B$75,1)))/(INDEX($B$71:$B$75,MATCH(N400,$B$71:$B$75,1)+1)-INDEX($B$71:$B$75,MATCH(N400,$B$71:$B$75,1)))</f>
        <v>1.7786150633821096E-3</v>
      </c>
      <c r="P400" s="20" cm="1">
        <f t="array" ref="P400">INDEX(Curva_vortex[Caudal (L/s)],MATCH(O400,Curva_vortex[Altura lamina de agua H (m)],1))+(O400-INDEX(Curva_vortex[Altura lamina de agua H (m)],MATCH(O400,Curva_vortex[Altura lamina de agua H (m)],1)))*(INDEX(Curva_vortex[Caudal (L/s)],MATCH(O400,Curva_vortex[Altura lamina de agua H (m)],1)+IF(O400&gt;MAX(Curva_vortex[Altura lamina de agua H (m)]),0,1))-INDEX(Curva_vortex[Caudal (L/s)],MATCH(O400,Curva_vortex[Altura lamina de agua H (m)],1)+IF(O400&gt;MAX(Curva_vortex[Altura lamina de agua H (m)]),-1,0)))/(INDEX(Curva_vortex[Altura lamina de agua H (m)],MATCH(O400,Curva_vortex[Altura lamina de agua H (m)],1)+IF(O400&gt;MAX(Curva_vortex[Altura lamina de agua H (m)]),0,1))-INDEX(Curva_vortex[Altura lamina de agua H (m)],MATCH(O400,Curva_vortex[Altura lamina de agua H (m)],1)+IF(O400&gt;MAX(Curva_vortex[Altura lamina de agua H (m)]),-1,0)))</f>
        <v>1.7786150633821093E-2</v>
      </c>
      <c r="Q400" s="20">
        <f t="shared" si="836"/>
        <v>0</v>
      </c>
      <c r="R400" s="20" cm="1">
        <f t="array" ref="R400">INDEX(Curva_vortex[Caudal (L/s)],MATCH(O400,Curva_vortex[Altura lamina de agua H (m)],1))+(O400-INDEX(Curva_vortex[Altura lamina de agua H (m)],MATCH(O400,Curva_vortex[Altura lamina de agua H (m)],1)))*(INDEX(Curva_vortex[Caudal (L/s)],MATCH(O400,Curva_vortex[Altura lamina de agua H (m)],1)+IF(O400&gt;MAX(Curva_vortex[Altura lamina de agua H (m)]),0,1))-INDEX(Curva_vortex[Caudal (L/s)],MATCH(O400,Curva_vortex[Altura lamina de agua H (m)],1)+IF(O400&gt;MAX(Curva_vortex[Altura lamina de agua H (m)]),-1,0)))/(INDEX(Curva_vortex[Altura lamina de agua H (m)],MATCH(O400,Curva_vortex[Altura lamina de agua H (m)],1)+IF(O400&gt;MAX(Curva_vortex[Altura lamina de agua H (m)]),0,1))-INDEX(Curva_vortex[Altura lamina de agua H (m)],MATCH(O400,Curva_vortex[Altura lamina de agua H (m)],1)+IF(O400&gt;MAX(Curva_vortex[Altura lamina de agua H (m)]),-1,0)))+Q400</f>
        <v>1.7786150633821093E-2</v>
      </c>
      <c r="S400" s="20">
        <f>IF(COUNT($A$126:$A400)&lt;MATCH($E$117,R$126:R$585,0),"",ROUND(R400,2))</f>
        <v>0.02</v>
      </c>
    </row>
    <row r="401" spans="1:19" x14ac:dyDescent="0.3">
      <c r="A401" s="67">
        <f>A400+Escenario1!$D$15</f>
        <v>1375</v>
      </c>
      <c r="B401" s="20">
        <f>IF(HX278&lt;0,0,Escenario1!HX278)</f>
        <v>0</v>
      </c>
      <c r="C401" s="20">
        <f t="shared" si="837"/>
        <v>0</v>
      </c>
      <c r="D401" s="20">
        <f t="shared" si="831"/>
        <v>0</v>
      </c>
      <c r="E401" s="20">
        <f>ROUND(IF($A401=0,0,$D401+E400-IF($A400=0,0,L400*($A401-$A400)*0.06)),4)</f>
        <v>0</v>
      </c>
      <c r="F401" s="11" cm="1">
        <f t="array" ref="F401">INDEX($A$71:$A$75,MATCH(E401,$B$71:$B$75,1))+(E401-INDEX($B$71:$B$75,MATCH(E401,$B$71:$B$75,1)))*(INDEX($A$71:$A$75,MATCH(E401,$B$71:$B$75,1)+IF(E401&gt;MAX($B$71:$B$75),0,1))-INDEX($A$71:$A$75,MATCH(E401,$B$71:$B$75,1)+IF(E401&gt;MAX($B$71:$B$75),1,0)))/(INDEX($B$71:$B$75,MATCH(E401,$B$71:$B$75,1)+IF(E401&gt;MAX($B$71:$B$75),0,1))-INDEX($B$71:$B$75,MATCH(E401,$B$71:$B$75,1)+IF(E401&gt;MAX($B$71:$B$75),-1,0)))</f>
        <v>0</v>
      </c>
      <c r="G401" s="59">
        <f t="shared" si="832"/>
        <v>0</v>
      </c>
      <c r="H401" s="59">
        <f t="shared" si="833"/>
        <v>0</v>
      </c>
      <c r="I401" s="59">
        <f t="shared" si="834"/>
        <v>0</v>
      </c>
      <c r="J401" s="20">
        <f t="shared" si="835"/>
        <v>0</v>
      </c>
      <c r="K401" s="20">
        <f>IF(OR($H$79&lt;=0,F401-$H$79&lt;=0),0,2/3*(0.602+0.0832*(F401-$H$79)/$H$79)*$I$79*SQRT(2*9.81)*(F401-$H$79+0.0012)^(3/2))*1000</f>
        <v>0</v>
      </c>
      <c r="L401" s="20">
        <f>IF((G401+H401+I401+K401)*($A402-$A401)*0.06&gt;E401,E401/($A402-$A401)/0.06,G401+H401+I401+K401)</f>
        <v>0</v>
      </c>
      <c r="M401" s="20">
        <f>IF(COUNT($A$126:$A401)&lt;MATCH($E$84,L$126:L$585,0),"",ROUND(L401,2))</f>
        <v>0</v>
      </c>
      <c r="N401" s="20">
        <f>IF($A401=0,0,$D401+N400-IF($A400=0,0,R400*($A401-$A400)*0.06))</f>
        <v>0.17252566114806464</v>
      </c>
      <c r="O401" s="11" cm="1">
        <f t="array" ref="O401">INDEX($A$71:$A$75,MATCH(N401,$B$71:$B$75,1))+(N401-INDEX($B$71:$B$75,MATCH(N401,$B$71:$B$75,1)))*(INDEX($A$71:$A$75,MATCH(N401,$B$71:$B$75,1)+1)-INDEX($A$71:$A$75,MATCH(N401,$B$71:$B$75,1)))/(INDEX($B$71:$B$75,MATCH(N401,$B$71:$B$75,1)+1)-INDEX($B$71:$B$75,MATCH(N401,$B$71:$B$75,1)))</f>
        <v>1.7252566114806464E-3</v>
      </c>
      <c r="P401" s="20" cm="1">
        <f t="array" ref="P401">INDEX(Curva_vortex[Caudal (L/s)],MATCH(O401,Curva_vortex[Altura lamina de agua H (m)],1))+(O401-INDEX(Curva_vortex[Altura lamina de agua H (m)],MATCH(O401,Curva_vortex[Altura lamina de agua H (m)],1)))*(INDEX(Curva_vortex[Caudal (L/s)],MATCH(O401,Curva_vortex[Altura lamina de agua H (m)],1)+IF(O401&gt;MAX(Curva_vortex[Altura lamina de agua H (m)]),0,1))-INDEX(Curva_vortex[Caudal (L/s)],MATCH(O401,Curva_vortex[Altura lamina de agua H (m)],1)+IF(O401&gt;MAX(Curva_vortex[Altura lamina de agua H (m)]),-1,0)))/(INDEX(Curva_vortex[Altura lamina de agua H (m)],MATCH(O401,Curva_vortex[Altura lamina de agua H (m)],1)+IF(O401&gt;MAX(Curva_vortex[Altura lamina de agua H (m)]),0,1))-INDEX(Curva_vortex[Altura lamina de agua H (m)],MATCH(O401,Curva_vortex[Altura lamina de agua H (m)],1)+IF(O401&gt;MAX(Curva_vortex[Altura lamina de agua H (m)]),-1,0)))</f>
        <v>1.7252566114806463E-2</v>
      </c>
      <c r="Q401" s="20">
        <f t="shared" si="836"/>
        <v>0</v>
      </c>
      <c r="R401" s="20" cm="1">
        <f t="array" ref="R401">INDEX(Curva_vortex[Caudal (L/s)],MATCH(O401,Curva_vortex[Altura lamina de agua H (m)],1))+(O401-INDEX(Curva_vortex[Altura lamina de agua H (m)],MATCH(O401,Curva_vortex[Altura lamina de agua H (m)],1)))*(INDEX(Curva_vortex[Caudal (L/s)],MATCH(O401,Curva_vortex[Altura lamina de agua H (m)],1)+IF(O401&gt;MAX(Curva_vortex[Altura lamina de agua H (m)]),0,1))-INDEX(Curva_vortex[Caudal (L/s)],MATCH(O401,Curva_vortex[Altura lamina de agua H (m)],1)+IF(O401&gt;MAX(Curva_vortex[Altura lamina de agua H (m)]),-1,0)))/(INDEX(Curva_vortex[Altura lamina de agua H (m)],MATCH(O401,Curva_vortex[Altura lamina de agua H (m)],1)+IF(O401&gt;MAX(Curva_vortex[Altura lamina de agua H (m)]),0,1))-INDEX(Curva_vortex[Altura lamina de agua H (m)],MATCH(O401,Curva_vortex[Altura lamina de agua H (m)],1)+IF(O401&gt;MAX(Curva_vortex[Altura lamina de agua H (m)]),-1,0)))+Q401</f>
        <v>1.7252566114806463E-2</v>
      </c>
      <c r="S401" s="20">
        <f>IF(COUNT($A$126:$A401)&lt;MATCH($E$117,R$126:R$585,0),"",ROUND(R401,2))</f>
        <v>0.02</v>
      </c>
    </row>
    <row r="402" spans="1:19" x14ac:dyDescent="0.3">
      <c r="A402" s="67">
        <f>A401+Escenario1!$D$15</f>
        <v>1380</v>
      </c>
      <c r="B402" s="20">
        <f>IF(HX279&lt;0,0,Escenario1!HX279)</f>
        <v>0</v>
      </c>
      <c r="C402" s="20">
        <f t="shared" si="837"/>
        <v>0</v>
      </c>
      <c r="D402" s="20">
        <f t="shared" si="831"/>
        <v>0</v>
      </c>
      <c r="E402" s="20">
        <f>ROUND(IF($A402=0,0,$D402+E401-IF($A401=0,0,L401*($A402-$A401)*0.06)),4)</f>
        <v>0</v>
      </c>
      <c r="F402" s="11" cm="1">
        <f t="array" ref="F402">INDEX($A$71:$A$75,MATCH(E402,$B$71:$B$75,1))+(E402-INDEX($B$71:$B$75,MATCH(E402,$B$71:$B$75,1)))*(INDEX($A$71:$A$75,MATCH(E402,$B$71:$B$75,1)+IF(E402&gt;MAX($B$71:$B$75),0,1))-INDEX($A$71:$A$75,MATCH(E402,$B$71:$B$75,1)+IF(E402&gt;MAX($B$71:$B$75),1,0)))/(INDEX($B$71:$B$75,MATCH(E402,$B$71:$B$75,1)+IF(E402&gt;MAX($B$71:$B$75),0,1))-INDEX($B$71:$B$75,MATCH(E402,$B$71:$B$75,1)+IF(E402&gt;MAX($B$71:$B$75),-1,0)))</f>
        <v>0</v>
      </c>
      <c r="G402" s="59">
        <f t="shared" si="832"/>
        <v>0</v>
      </c>
      <c r="H402" s="59">
        <f t="shared" si="833"/>
        <v>0</v>
      </c>
      <c r="I402" s="59">
        <f t="shared" si="834"/>
        <v>0</v>
      </c>
      <c r="J402" s="20">
        <f t="shared" si="835"/>
        <v>0</v>
      </c>
      <c r="K402" s="20">
        <f>IF(OR($H$79&lt;=0,F402-$H$79&lt;=0),0,2/3*(0.602+0.0832*(F402-$H$79)/$H$79)*$I$79*SQRT(2*9.81)*(F402-$H$79+0.0012)^(3/2))*1000</f>
        <v>0</v>
      </c>
      <c r="L402" s="20">
        <f>IF((G402+H402+I402+K402)*($A403-$A402)*0.06&gt;E402,E402/($A403-$A402)/0.06,G402+H402+I402+K402)</f>
        <v>0</v>
      </c>
      <c r="M402" s="20">
        <f>IF(COUNT($A$126:$A402)&lt;MATCH($E$84,L$126:L$585,0),"",ROUND(L402,2))</f>
        <v>0</v>
      </c>
      <c r="N402" s="20">
        <f>IF($A402=0,0,$D402+N401-IF($A401=0,0,R401*($A402-$A401)*0.06))</f>
        <v>0.16734989131362271</v>
      </c>
      <c r="O402" s="11" cm="1">
        <f t="array" ref="O402">INDEX($A$71:$A$75,MATCH(N402,$B$71:$B$75,1))+(N402-INDEX($B$71:$B$75,MATCH(N402,$B$71:$B$75,1)))*(INDEX($A$71:$A$75,MATCH(N402,$B$71:$B$75,1)+1)-INDEX($A$71:$A$75,MATCH(N402,$B$71:$B$75,1)))/(INDEX($B$71:$B$75,MATCH(N402,$B$71:$B$75,1)+1)-INDEX($B$71:$B$75,MATCH(N402,$B$71:$B$75,1)))</f>
        <v>1.673498913136227E-3</v>
      </c>
      <c r="P402" s="20" cm="1">
        <f t="array" ref="P402">INDEX(Curva_vortex[Caudal (L/s)],MATCH(O402,Curva_vortex[Altura lamina de agua H (m)],1))+(O402-INDEX(Curva_vortex[Altura lamina de agua H (m)],MATCH(O402,Curva_vortex[Altura lamina de agua H (m)],1)))*(INDEX(Curva_vortex[Caudal (L/s)],MATCH(O402,Curva_vortex[Altura lamina de agua H (m)],1)+IF(O402&gt;MAX(Curva_vortex[Altura lamina de agua H (m)]),0,1))-INDEX(Curva_vortex[Caudal (L/s)],MATCH(O402,Curva_vortex[Altura lamina de agua H (m)],1)+IF(O402&gt;MAX(Curva_vortex[Altura lamina de agua H (m)]),-1,0)))/(INDEX(Curva_vortex[Altura lamina de agua H (m)],MATCH(O402,Curva_vortex[Altura lamina de agua H (m)],1)+IF(O402&gt;MAX(Curva_vortex[Altura lamina de agua H (m)]),0,1))-INDEX(Curva_vortex[Altura lamina de agua H (m)],MATCH(O402,Curva_vortex[Altura lamina de agua H (m)],1)+IF(O402&gt;MAX(Curva_vortex[Altura lamina de agua H (m)]),-1,0)))</f>
        <v>1.673498913136227E-2</v>
      </c>
      <c r="Q402" s="20">
        <f t="shared" si="836"/>
        <v>0</v>
      </c>
      <c r="R402" s="20" cm="1">
        <f t="array" ref="R402">INDEX(Curva_vortex[Caudal (L/s)],MATCH(O402,Curva_vortex[Altura lamina de agua H (m)],1))+(O402-INDEX(Curva_vortex[Altura lamina de agua H (m)],MATCH(O402,Curva_vortex[Altura lamina de agua H (m)],1)))*(INDEX(Curva_vortex[Caudal (L/s)],MATCH(O402,Curva_vortex[Altura lamina de agua H (m)],1)+IF(O402&gt;MAX(Curva_vortex[Altura lamina de agua H (m)]),0,1))-INDEX(Curva_vortex[Caudal (L/s)],MATCH(O402,Curva_vortex[Altura lamina de agua H (m)],1)+IF(O402&gt;MAX(Curva_vortex[Altura lamina de agua H (m)]),-1,0)))/(INDEX(Curva_vortex[Altura lamina de agua H (m)],MATCH(O402,Curva_vortex[Altura lamina de agua H (m)],1)+IF(O402&gt;MAX(Curva_vortex[Altura lamina de agua H (m)]),0,1))-INDEX(Curva_vortex[Altura lamina de agua H (m)],MATCH(O402,Curva_vortex[Altura lamina de agua H (m)],1)+IF(O402&gt;MAX(Curva_vortex[Altura lamina de agua H (m)]),-1,0)))+Q402</f>
        <v>1.673498913136227E-2</v>
      </c>
      <c r="S402" s="20">
        <f>IF(COUNT($A$126:$A402)&lt;MATCH($E$117,R$126:R$585,0),"",ROUND(R402,2))</f>
        <v>0.02</v>
      </c>
    </row>
    <row r="403" spans="1:19" x14ac:dyDescent="0.3">
      <c r="A403" s="67">
        <f>A402+Escenario1!$D$15</f>
        <v>1385</v>
      </c>
      <c r="B403" s="20">
        <f>IF(HX280&lt;0,0,Escenario1!HX280)</f>
        <v>0</v>
      </c>
      <c r="C403" s="20">
        <f t="shared" si="837"/>
        <v>0</v>
      </c>
      <c r="D403" s="20">
        <f t="shared" si="831"/>
        <v>0</v>
      </c>
      <c r="E403" s="20">
        <f>ROUND(IF($A403=0,0,$D403+E402-IF($A402=0,0,L402*($A403-$A402)*0.06)),4)</f>
        <v>0</v>
      </c>
      <c r="F403" s="11" cm="1">
        <f t="array" ref="F403">INDEX($A$71:$A$75,MATCH(E403,$B$71:$B$75,1))+(E403-INDEX($B$71:$B$75,MATCH(E403,$B$71:$B$75,1)))*(INDEX($A$71:$A$75,MATCH(E403,$B$71:$B$75,1)+IF(E403&gt;MAX($B$71:$B$75),0,1))-INDEX($A$71:$A$75,MATCH(E403,$B$71:$B$75,1)+IF(E403&gt;MAX($B$71:$B$75),1,0)))/(INDEX($B$71:$B$75,MATCH(E403,$B$71:$B$75,1)+IF(E403&gt;MAX($B$71:$B$75),0,1))-INDEX($B$71:$B$75,MATCH(E403,$B$71:$B$75,1)+IF(E403&gt;MAX($B$71:$B$75),-1,0)))</f>
        <v>0</v>
      </c>
      <c r="G403" s="59">
        <f t="shared" si="832"/>
        <v>0</v>
      </c>
      <c r="H403" s="59">
        <f t="shared" si="833"/>
        <v>0</v>
      </c>
      <c r="I403" s="59">
        <f t="shared" si="834"/>
        <v>0</v>
      </c>
      <c r="J403" s="20">
        <f t="shared" si="835"/>
        <v>0</v>
      </c>
      <c r="K403" s="20">
        <f>IF(OR($H$79&lt;=0,F403-$H$79&lt;=0),0,2/3*(0.602+0.0832*(F403-$H$79)/$H$79)*$I$79*SQRT(2*9.81)*(F403-$H$79+0.0012)^(3/2))*1000</f>
        <v>0</v>
      </c>
      <c r="L403" s="20">
        <f>IF((G403+H403+I403+K403)*($A404-$A403)*0.06&gt;E403,E403/($A404-$A403)/0.06,G403+H403+I403+K403)</f>
        <v>0</v>
      </c>
      <c r="M403" s="20">
        <f>IF(COUNT($A$126:$A403)&lt;MATCH($E$84,L$126:L$585,0),"",ROUND(L403,2))</f>
        <v>0</v>
      </c>
      <c r="N403" s="20">
        <f>IF($A403=0,0,$D403+N402-IF($A402=0,0,R402*($A403-$A402)*0.06))</f>
        <v>0.16232939457421403</v>
      </c>
      <c r="O403" s="11" cm="1">
        <f t="array" ref="O403">INDEX($A$71:$A$75,MATCH(N403,$B$71:$B$75,1))+(N403-INDEX($B$71:$B$75,MATCH(N403,$B$71:$B$75,1)))*(INDEX($A$71:$A$75,MATCH(N403,$B$71:$B$75,1)+1)-INDEX($A$71:$A$75,MATCH(N403,$B$71:$B$75,1)))/(INDEX($B$71:$B$75,MATCH(N403,$B$71:$B$75,1)+1)-INDEX($B$71:$B$75,MATCH(N403,$B$71:$B$75,1)))</f>
        <v>1.6232939457421402E-3</v>
      </c>
      <c r="P403" s="20" cm="1">
        <f t="array" ref="P403">INDEX(Curva_vortex[Caudal (L/s)],MATCH(O403,Curva_vortex[Altura lamina de agua H (m)],1))+(O403-INDEX(Curva_vortex[Altura lamina de agua H (m)],MATCH(O403,Curva_vortex[Altura lamina de agua H (m)],1)))*(INDEX(Curva_vortex[Caudal (L/s)],MATCH(O403,Curva_vortex[Altura lamina de agua H (m)],1)+IF(O403&gt;MAX(Curva_vortex[Altura lamina de agua H (m)]),0,1))-INDEX(Curva_vortex[Caudal (L/s)],MATCH(O403,Curva_vortex[Altura lamina de agua H (m)],1)+IF(O403&gt;MAX(Curva_vortex[Altura lamina de agua H (m)]),-1,0)))/(INDEX(Curva_vortex[Altura lamina de agua H (m)],MATCH(O403,Curva_vortex[Altura lamina de agua H (m)],1)+IF(O403&gt;MAX(Curva_vortex[Altura lamina de agua H (m)]),0,1))-INDEX(Curva_vortex[Altura lamina de agua H (m)],MATCH(O403,Curva_vortex[Altura lamina de agua H (m)],1)+IF(O403&gt;MAX(Curva_vortex[Altura lamina de agua H (m)]),-1,0)))</f>
        <v>1.6232939457421401E-2</v>
      </c>
      <c r="Q403" s="20">
        <f t="shared" si="836"/>
        <v>0</v>
      </c>
      <c r="R403" s="20" cm="1">
        <f t="array" ref="R403">INDEX(Curva_vortex[Caudal (L/s)],MATCH(O403,Curva_vortex[Altura lamina de agua H (m)],1))+(O403-INDEX(Curva_vortex[Altura lamina de agua H (m)],MATCH(O403,Curva_vortex[Altura lamina de agua H (m)],1)))*(INDEX(Curva_vortex[Caudal (L/s)],MATCH(O403,Curva_vortex[Altura lamina de agua H (m)],1)+IF(O403&gt;MAX(Curva_vortex[Altura lamina de agua H (m)]),0,1))-INDEX(Curva_vortex[Caudal (L/s)],MATCH(O403,Curva_vortex[Altura lamina de agua H (m)],1)+IF(O403&gt;MAX(Curva_vortex[Altura lamina de agua H (m)]),-1,0)))/(INDEX(Curva_vortex[Altura lamina de agua H (m)],MATCH(O403,Curva_vortex[Altura lamina de agua H (m)],1)+IF(O403&gt;MAX(Curva_vortex[Altura lamina de agua H (m)]),0,1))-INDEX(Curva_vortex[Altura lamina de agua H (m)],MATCH(O403,Curva_vortex[Altura lamina de agua H (m)],1)+IF(O403&gt;MAX(Curva_vortex[Altura lamina de agua H (m)]),-1,0)))+Q403</f>
        <v>1.6232939457421401E-2</v>
      </c>
      <c r="S403" s="20">
        <f>IF(COUNT($A$126:$A403)&lt;MATCH($E$117,R$126:R$585,0),"",ROUND(R403,2))</f>
        <v>0.02</v>
      </c>
    </row>
    <row r="404" spans="1:19" x14ac:dyDescent="0.3">
      <c r="A404" s="67">
        <f>A403+Escenario1!$D$15</f>
        <v>1390</v>
      </c>
      <c r="B404" s="20">
        <f>IF(HX281&lt;0,0,Escenario1!HX281)</f>
        <v>0</v>
      </c>
      <c r="C404" s="20">
        <f t="shared" si="837"/>
        <v>0</v>
      </c>
      <c r="D404" s="20">
        <f t="shared" si="831"/>
        <v>0</v>
      </c>
      <c r="E404" s="20">
        <f>ROUND(IF($A404=0,0,$D404+E403-IF($A403=0,0,L403*($A404-$A403)*0.06)),4)</f>
        <v>0</v>
      </c>
      <c r="F404" s="11" cm="1">
        <f t="array" ref="F404">INDEX($A$71:$A$75,MATCH(E404,$B$71:$B$75,1))+(E404-INDEX($B$71:$B$75,MATCH(E404,$B$71:$B$75,1)))*(INDEX($A$71:$A$75,MATCH(E404,$B$71:$B$75,1)+IF(E404&gt;MAX($B$71:$B$75),0,1))-INDEX($A$71:$A$75,MATCH(E404,$B$71:$B$75,1)+IF(E404&gt;MAX($B$71:$B$75),1,0)))/(INDEX($B$71:$B$75,MATCH(E404,$B$71:$B$75,1)+IF(E404&gt;MAX($B$71:$B$75),0,1))-INDEX($B$71:$B$75,MATCH(E404,$B$71:$B$75,1)+IF(E404&gt;MAX($B$71:$B$75),-1,0)))</f>
        <v>0</v>
      </c>
      <c r="G404" s="59">
        <f t="shared" si="832"/>
        <v>0</v>
      </c>
      <c r="H404" s="59">
        <f t="shared" si="833"/>
        <v>0</v>
      </c>
      <c r="I404" s="59">
        <f t="shared" si="834"/>
        <v>0</v>
      </c>
      <c r="J404" s="20">
        <f t="shared" si="835"/>
        <v>0</v>
      </c>
      <c r="K404" s="20">
        <f>IF(OR($H$79&lt;=0,F404-$H$79&lt;=0),0,2/3*(0.602+0.0832*(F404-$H$79)/$H$79)*$I$79*SQRT(2*9.81)*(F404-$H$79+0.0012)^(3/2))*1000</f>
        <v>0</v>
      </c>
      <c r="L404" s="20">
        <f>IF((G404+H404+I404+K404)*($A405-$A404)*0.06&gt;E404,E404/($A405-$A404)/0.06,G404+H404+I404+K404)</f>
        <v>0</v>
      </c>
      <c r="M404" s="20">
        <f>IF(COUNT($A$126:$A404)&lt;MATCH($E$84,L$126:L$585,0),"",ROUND(L404,2))</f>
        <v>0</v>
      </c>
      <c r="N404" s="20">
        <f>IF($A404=0,0,$D404+N403-IF($A403=0,0,R403*($A404-$A403)*0.06))</f>
        <v>0.15745951273698761</v>
      </c>
      <c r="O404" s="11" cm="1">
        <f t="array" ref="O404">INDEX($A$71:$A$75,MATCH(N404,$B$71:$B$75,1))+(N404-INDEX($B$71:$B$75,MATCH(N404,$B$71:$B$75,1)))*(INDEX($A$71:$A$75,MATCH(N404,$B$71:$B$75,1)+1)-INDEX($A$71:$A$75,MATCH(N404,$B$71:$B$75,1)))/(INDEX($B$71:$B$75,MATCH(N404,$B$71:$B$75,1)+1)-INDEX($B$71:$B$75,MATCH(N404,$B$71:$B$75,1)))</f>
        <v>1.574595127369876E-3</v>
      </c>
      <c r="P404" s="20" cm="1">
        <f t="array" ref="P404">INDEX(Curva_vortex[Caudal (L/s)],MATCH(O404,Curva_vortex[Altura lamina de agua H (m)],1))+(O404-INDEX(Curva_vortex[Altura lamina de agua H (m)],MATCH(O404,Curva_vortex[Altura lamina de agua H (m)],1)))*(INDEX(Curva_vortex[Caudal (L/s)],MATCH(O404,Curva_vortex[Altura lamina de agua H (m)],1)+IF(O404&gt;MAX(Curva_vortex[Altura lamina de agua H (m)]),0,1))-INDEX(Curva_vortex[Caudal (L/s)],MATCH(O404,Curva_vortex[Altura lamina de agua H (m)],1)+IF(O404&gt;MAX(Curva_vortex[Altura lamina de agua H (m)]),-1,0)))/(INDEX(Curva_vortex[Altura lamina de agua H (m)],MATCH(O404,Curva_vortex[Altura lamina de agua H (m)],1)+IF(O404&gt;MAX(Curva_vortex[Altura lamina de agua H (m)]),0,1))-INDEX(Curva_vortex[Altura lamina de agua H (m)],MATCH(O404,Curva_vortex[Altura lamina de agua H (m)],1)+IF(O404&gt;MAX(Curva_vortex[Altura lamina de agua H (m)]),-1,0)))</f>
        <v>1.5745951273698759E-2</v>
      </c>
      <c r="Q404" s="20">
        <f t="shared" si="836"/>
        <v>0</v>
      </c>
      <c r="R404" s="20" cm="1">
        <f t="array" ref="R404">INDEX(Curva_vortex[Caudal (L/s)],MATCH(O404,Curva_vortex[Altura lamina de agua H (m)],1))+(O404-INDEX(Curva_vortex[Altura lamina de agua H (m)],MATCH(O404,Curva_vortex[Altura lamina de agua H (m)],1)))*(INDEX(Curva_vortex[Caudal (L/s)],MATCH(O404,Curva_vortex[Altura lamina de agua H (m)],1)+IF(O404&gt;MAX(Curva_vortex[Altura lamina de agua H (m)]),0,1))-INDEX(Curva_vortex[Caudal (L/s)],MATCH(O404,Curva_vortex[Altura lamina de agua H (m)],1)+IF(O404&gt;MAX(Curva_vortex[Altura lamina de agua H (m)]),-1,0)))/(INDEX(Curva_vortex[Altura lamina de agua H (m)],MATCH(O404,Curva_vortex[Altura lamina de agua H (m)],1)+IF(O404&gt;MAX(Curva_vortex[Altura lamina de agua H (m)]),0,1))-INDEX(Curva_vortex[Altura lamina de agua H (m)],MATCH(O404,Curva_vortex[Altura lamina de agua H (m)],1)+IF(O404&gt;MAX(Curva_vortex[Altura lamina de agua H (m)]),-1,0)))+Q404</f>
        <v>1.5745951273698759E-2</v>
      </c>
      <c r="S404" s="20">
        <f>IF(COUNT($A$126:$A404)&lt;MATCH($E$117,R$126:R$585,0),"",ROUND(R404,2))</f>
        <v>0.02</v>
      </c>
    </row>
    <row r="405" spans="1:19" x14ac:dyDescent="0.3">
      <c r="A405" s="67">
        <f>A404+Escenario1!$D$15</f>
        <v>1395</v>
      </c>
      <c r="B405" s="20">
        <f>IF(HX282&lt;0,0,Escenario1!HX282)</f>
        <v>0</v>
      </c>
      <c r="C405" s="20">
        <f t="shared" si="837"/>
        <v>0</v>
      </c>
      <c r="D405" s="20">
        <f t="shared" si="831"/>
        <v>0</v>
      </c>
      <c r="E405" s="20">
        <f>ROUND(IF($A405=0,0,$D405+E404-IF($A404=0,0,L404*($A405-$A404)*0.06)),4)</f>
        <v>0</v>
      </c>
      <c r="F405" s="11" cm="1">
        <f t="array" ref="F405">INDEX($A$71:$A$75,MATCH(E405,$B$71:$B$75,1))+(E405-INDEX($B$71:$B$75,MATCH(E405,$B$71:$B$75,1)))*(INDEX($A$71:$A$75,MATCH(E405,$B$71:$B$75,1)+IF(E405&gt;MAX($B$71:$B$75),0,1))-INDEX($A$71:$A$75,MATCH(E405,$B$71:$B$75,1)+IF(E405&gt;MAX($B$71:$B$75),1,0)))/(INDEX($B$71:$B$75,MATCH(E405,$B$71:$B$75,1)+IF(E405&gt;MAX($B$71:$B$75),0,1))-INDEX($B$71:$B$75,MATCH(E405,$B$71:$B$75,1)+IF(E405&gt;MAX($B$71:$B$75),-1,0)))</f>
        <v>0</v>
      </c>
      <c r="G405" s="59">
        <f t="shared" si="832"/>
        <v>0</v>
      </c>
      <c r="H405" s="59">
        <f t="shared" si="833"/>
        <v>0</v>
      </c>
      <c r="I405" s="59">
        <f t="shared" si="834"/>
        <v>0</v>
      </c>
      <c r="J405" s="20">
        <f t="shared" si="835"/>
        <v>0</v>
      </c>
      <c r="K405" s="20">
        <f>IF(OR($H$79&lt;=0,F405-$H$79&lt;=0),0,2/3*(0.602+0.0832*(F405-$H$79)/$H$79)*$I$79*SQRT(2*9.81)*(F405-$H$79+0.0012)^(3/2))*1000</f>
        <v>0</v>
      </c>
      <c r="L405" s="20">
        <f>IF((G405+H405+I405+K405)*($A406-$A405)*0.06&gt;E405,E405/($A406-$A405)/0.06,G405+H405+I405+K405)</f>
        <v>0</v>
      </c>
      <c r="M405" s="20">
        <f>IF(COUNT($A$126:$A405)&lt;MATCH($E$84,L$126:L$585,0),"",ROUND(L405,2))</f>
        <v>0</v>
      </c>
      <c r="N405" s="20">
        <f>IF($A405=0,0,$D405+N404-IF($A404=0,0,R404*($A405-$A404)*0.06))</f>
        <v>0.15273572735487798</v>
      </c>
      <c r="O405" s="11" cm="1">
        <f t="array" ref="O405">INDEX($A$71:$A$75,MATCH(N405,$B$71:$B$75,1))+(N405-INDEX($B$71:$B$75,MATCH(N405,$B$71:$B$75,1)))*(INDEX($A$71:$A$75,MATCH(N405,$B$71:$B$75,1)+1)-INDEX($A$71:$A$75,MATCH(N405,$B$71:$B$75,1)))/(INDEX($B$71:$B$75,MATCH(N405,$B$71:$B$75,1)+1)-INDEX($B$71:$B$75,MATCH(N405,$B$71:$B$75,1)))</f>
        <v>1.5273572735487798E-3</v>
      </c>
      <c r="P405" s="20" cm="1">
        <f t="array" ref="P405">INDEX(Curva_vortex[Caudal (L/s)],MATCH(O405,Curva_vortex[Altura lamina de agua H (m)],1))+(O405-INDEX(Curva_vortex[Altura lamina de agua H (m)],MATCH(O405,Curva_vortex[Altura lamina de agua H (m)],1)))*(INDEX(Curva_vortex[Caudal (L/s)],MATCH(O405,Curva_vortex[Altura lamina de agua H (m)],1)+IF(O405&gt;MAX(Curva_vortex[Altura lamina de agua H (m)]),0,1))-INDEX(Curva_vortex[Caudal (L/s)],MATCH(O405,Curva_vortex[Altura lamina de agua H (m)],1)+IF(O405&gt;MAX(Curva_vortex[Altura lamina de agua H (m)]),-1,0)))/(INDEX(Curva_vortex[Altura lamina de agua H (m)],MATCH(O405,Curva_vortex[Altura lamina de agua H (m)],1)+IF(O405&gt;MAX(Curva_vortex[Altura lamina de agua H (m)]),0,1))-INDEX(Curva_vortex[Altura lamina de agua H (m)],MATCH(O405,Curva_vortex[Altura lamina de agua H (m)],1)+IF(O405&gt;MAX(Curva_vortex[Altura lamina de agua H (m)]),-1,0)))</f>
        <v>1.5273572735487797E-2</v>
      </c>
      <c r="Q405" s="20">
        <f t="shared" si="836"/>
        <v>0</v>
      </c>
      <c r="R405" s="20" cm="1">
        <f t="array" ref="R405">INDEX(Curva_vortex[Caudal (L/s)],MATCH(O405,Curva_vortex[Altura lamina de agua H (m)],1))+(O405-INDEX(Curva_vortex[Altura lamina de agua H (m)],MATCH(O405,Curva_vortex[Altura lamina de agua H (m)],1)))*(INDEX(Curva_vortex[Caudal (L/s)],MATCH(O405,Curva_vortex[Altura lamina de agua H (m)],1)+IF(O405&gt;MAX(Curva_vortex[Altura lamina de agua H (m)]),0,1))-INDEX(Curva_vortex[Caudal (L/s)],MATCH(O405,Curva_vortex[Altura lamina de agua H (m)],1)+IF(O405&gt;MAX(Curva_vortex[Altura lamina de agua H (m)]),-1,0)))/(INDEX(Curva_vortex[Altura lamina de agua H (m)],MATCH(O405,Curva_vortex[Altura lamina de agua H (m)],1)+IF(O405&gt;MAX(Curva_vortex[Altura lamina de agua H (m)]),0,1))-INDEX(Curva_vortex[Altura lamina de agua H (m)],MATCH(O405,Curva_vortex[Altura lamina de agua H (m)],1)+IF(O405&gt;MAX(Curva_vortex[Altura lamina de agua H (m)]),-1,0)))+Q405</f>
        <v>1.5273572735487797E-2</v>
      </c>
      <c r="S405" s="20">
        <f>IF(COUNT($A$126:$A405)&lt;MATCH($E$117,R$126:R$585,0),"",ROUND(R405,2))</f>
        <v>0.02</v>
      </c>
    </row>
    <row r="406" spans="1:19" x14ac:dyDescent="0.3">
      <c r="A406" s="67">
        <f>A405+Escenario1!$D$15</f>
        <v>1400</v>
      </c>
      <c r="B406" s="20">
        <f>IF(HX283&lt;0,0,Escenario1!HX283)</f>
        <v>0</v>
      </c>
      <c r="C406" s="20">
        <f t="shared" si="837"/>
        <v>0</v>
      </c>
      <c r="D406" s="20">
        <f t="shared" si="831"/>
        <v>0</v>
      </c>
      <c r="E406" s="20">
        <f>ROUND(IF($A406=0,0,$D406+E405-IF($A405=0,0,L405*($A406-$A405)*0.06)),4)</f>
        <v>0</v>
      </c>
      <c r="F406" s="11" cm="1">
        <f t="array" ref="F406">INDEX($A$71:$A$75,MATCH(E406,$B$71:$B$75,1))+(E406-INDEX($B$71:$B$75,MATCH(E406,$B$71:$B$75,1)))*(INDEX($A$71:$A$75,MATCH(E406,$B$71:$B$75,1)+IF(E406&gt;MAX($B$71:$B$75),0,1))-INDEX($A$71:$A$75,MATCH(E406,$B$71:$B$75,1)+IF(E406&gt;MAX($B$71:$B$75),1,0)))/(INDEX($B$71:$B$75,MATCH(E406,$B$71:$B$75,1)+IF(E406&gt;MAX($B$71:$B$75),0,1))-INDEX($B$71:$B$75,MATCH(E406,$B$71:$B$75,1)+IF(E406&gt;MAX($B$71:$B$75),-1,0)))</f>
        <v>0</v>
      </c>
      <c r="G406" s="59">
        <f t="shared" si="832"/>
        <v>0</v>
      </c>
      <c r="H406" s="59">
        <f t="shared" si="833"/>
        <v>0</v>
      </c>
      <c r="I406" s="59">
        <f t="shared" si="834"/>
        <v>0</v>
      </c>
      <c r="J406" s="20">
        <f t="shared" si="835"/>
        <v>0</v>
      </c>
      <c r="K406" s="20">
        <f>IF(OR($H$79&lt;=0,F406-$H$79&lt;=0),0,2/3*(0.602+0.0832*(F406-$H$79)/$H$79)*$I$79*SQRT(2*9.81)*(F406-$H$79+0.0012)^(3/2))*1000</f>
        <v>0</v>
      </c>
      <c r="L406" s="20">
        <f>IF((G406+H406+I406+K406)*($A407-$A406)*0.06&gt;E406,E406/($A407-$A406)/0.06,G406+H406+I406+K406)</f>
        <v>0</v>
      </c>
      <c r="M406" s="20">
        <f>IF(COUNT($A$126:$A406)&lt;MATCH($E$84,L$126:L$585,0),"",ROUND(L406,2))</f>
        <v>0</v>
      </c>
      <c r="N406" s="20">
        <f>IF($A406=0,0,$D406+N405-IF($A405=0,0,R405*($A406-$A405)*0.06))</f>
        <v>0.14815365553423163</v>
      </c>
      <c r="O406" s="11" cm="1">
        <f t="array" ref="O406">INDEX($A$71:$A$75,MATCH(N406,$B$71:$B$75,1))+(N406-INDEX($B$71:$B$75,MATCH(N406,$B$71:$B$75,1)))*(INDEX($A$71:$A$75,MATCH(N406,$B$71:$B$75,1)+1)-INDEX($A$71:$A$75,MATCH(N406,$B$71:$B$75,1)))/(INDEX($B$71:$B$75,MATCH(N406,$B$71:$B$75,1)+1)-INDEX($B$71:$B$75,MATCH(N406,$B$71:$B$75,1)))</f>
        <v>1.4815365553423163E-3</v>
      </c>
      <c r="P406" s="20" cm="1">
        <f t="array" ref="P406">INDEX(Curva_vortex[Caudal (L/s)],MATCH(O406,Curva_vortex[Altura lamina de agua H (m)],1))+(O406-INDEX(Curva_vortex[Altura lamina de agua H (m)],MATCH(O406,Curva_vortex[Altura lamina de agua H (m)],1)))*(INDEX(Curva_vortex[Caudal (L/s)],MATCH(O406,Curva_vortex[Altura lamina de agua H (m)],1)+IF(O406&gt;MAX(Curva_vortex[Altura lamina de agua H (m)]),0,1))-INDEX(Curva_vortex[Caudal (L/s)],MATCH(O406,Curva_vortex[Altura lamina de agua H (m)],1)+IF(O406&gt;MAX(Curva_vortex[Altura lamina de agua H (m)]),-1,0)))/(INDEX(Curva_vortex[Altura lamina de agua H (m)],MATCH(O406,Curva_vortex[Altura lamina de agua H (m)],1)+IF(O406&gt;MAX(Curva_vortex[Altura lamina de agua H (m)]),0,1))-INDEX(Curva_vortex[Altura lamina de agua H (m)],MATCH(O406,Curva_vortex[Altura lamina de agua H (m)],1)+IF(O406&gt;MAX(Curva_vortex[Altura lamina de agua H (m)]),-1,0)))</f>
        <v>1.4815365553423162E-2</v>
      </c>
      <c r="Q406" s="20">
        <f t="shared" si="836"/>
        <v>0</v>
      </c>
      <c r="R406" s="20" cm="1">
        <f t="array" ref="R406">INDEX(Curva_vortex[Caudal (L/s)],MATCH(O406,Curva_vortex[Altura lamina de agua H (m)],1))+(O406-INDEX(Curva_vortex[Altura lamina de agua H (m)],MATCH(O406,Curva_vortex[Altura lamina de agua H (m)],1)))*(INDEX(Curva_vortex[Caudal (L/s)],MATCH(O406,Curva_vortex[Altura lamina de agua H (m)],1)+IF(O406&gt;MAX(Curva_vortex[Altura lamina de agua H (m)]),0,1))-INDEX(Curva_vortex[Caudal (L/s)],MATCH(O406,Curva_vortex[Altura lamina de agua H (m)],1)+IF(O406&gt;MAX(Curva_vortex[Altura lamina de agua H (m)]),-1,0)))/(INDEX(Curva_vortex[Altura lamina de agua H (m)],MATCH(O406,Curva_vortex[Altura lamina de agua H (m)],1)+IF(O406&gt;MAX(Curva_vortex[Altura lamina de agua H (m)]),0,1))-INDEX(Curva_vortex[Altura lamina de agua H (m)],MATCH(O406,Curva_vortex[Altura lamina de agua H (m)],1)+IF(O406&gt;MAX(Curva_vortex[Altura lamina de agua H (m)]),-1,0)))+Q406</f>
        <v>1.4815365553423162E-2</v>
      </c>
      <c r="S406" s="20">
        <f>IF(COUNT($A$126:$A406)&lt;MATCH($E$117,R$126:R$585,0),"",ROUND(R406,2))</f>
        <v>0.01</v>
      </c>
    </row>
    <row r="407" spans="1:19" x14ac:dyDescent="0.3">
      <c r="A407" s="67">
        <f>A406+Escenario1!$D$15</f>
        <v>1405</v>
      </c>
      <c r="B407" s="20">
        <f>IF(HX284&lt;0,0,Escenario1!HX284)</f>
        <v>0</v>
      </c>
      <c r="C407" s="20">
        <f t="shared" si="837"/>
        <v>0</v>
      </c>
      <c r="D407" s="20">
        <f t="shared" si="831"/>
        <v>0</v>
      </c>
      <c r="E407" s="20">
        <f>ROUND(IF($A407=0,0,$D407+E406-IF($A406=0,0,L406*($A407-$A406)*0.06)),4)</f>
        <v>0</v>
      </c>
      <c r="F407" s="11" cm="1">
        <f t="array" ref="F407">INDEX($A$71:$A$75,MATCH(E407,$B$71:$B$75,1))+(E407-INDEX($B$71:$B$75,MATCH(E407,$B$71:$B$75,1)))*(INDEX($A$71:$A$75,MATCH(E407,$B$71:$B$75,1)+IF(E407&gt;MAX($B$71:$B$75),0,1))-INDEX($A$71:$A$75,MATCH(E407,$B$71:$B$75,1)+IF(E407&gt;MAX($B$71:$B$75),1,0)))/(INDEX($B$71:$B$75,MATCH(E407,$B$71:$B$75,1)+IF(E407&gt;MAX($B$71:$B$75),0,1))-INDEX($B$71:$B$75,MATCH(E407,$B$71:$B$75,1)+IF(E407&gt;MAX($B$71:$B$75),-1,0)))</f>
        <v>0</v>
      </c>
      <c r="G407" s="59">
        <f t="shared" si="832"/>
        <v>0</v>
      </c>
      <c r="H407" s="59">
        <f t="shared" si="833"/>
        <v>0</v>
      </c>
      <c r="I407" s="59">
        <f t="shared" si="834"/>
        <v>0</v>
      </c>
      <c r="J407" s="20">
        <f t="shared" si="835"/>
        <v>0</v>
      </c>
      <c r="K407" s="20">
        <f>IF(OR($H$79&lt;=0,F407-$H$79&lt;=0),0,2/3*(0.602+0.0832*(F407-$H$79)/$H$79)*$I$79*SQRT(2*9.81)*(F407-$H$79+0.0012)^(3/2))*1000</f>
        <v>0</v>
      </c>
      <c r="L407" s="20">
        <f>IF((G407+H407+I407+K407)*($A408-$A407)*0.06&gt;E407,E407/($A408-$A407)/0.06,G407+H407+I407+K407)</f>
        <v>0</v>
      </c>
      <c r="M407" s="20">
        <f>IF(COUNT($A$126:$A407)&lt;MATCH($E$84,L$126:L$585,0),"",ROUND(L407,2))</f>
        <v>0</v>
      </c>
      <c r="N407" s="20">
        <f>IF($A407=0,0,$D407+N406-IF($A406=0,0,R406*($A407-$A406)*0.06))</f>
        <v>0.14370904586820468</v>
      </c>
      <c r="O407" s="11" cm="1">
        <f t="array" ref="O407">INDEX($A$71:$A$75,MATCH(N407,$B$71:$B$75,1))+(N407-INDEX($B$71:$B$75,MATCH(N407,$B$71:$B$75,1)))*(INDEX($A$71:$A$75,MATCH(N407,$B$71:$B$75,1)+1)-INDEX($A$71:$A$75,MATCH(N407,$B$71:$B$75,1)))/(INDEX($B$71:$B$75,MATCH(N407,$B$71:$B$75,1)+1)-INDEX($B$71:$B$75,MATCH(N407,$B$71:$B$75,1)))</f>
        <v>1.4370904586820468E-3</v>
      </c>
      <c r="P407" s="20" cm="1">
        <f t="array" ref="P407">INDEX(Curva_vortex[Caudal (L/s)],MATCH(O407,Curva_vortex[Altura lamina de agua H (m)],1))+(O407-INDEX(Curva_vortex[Altura lamina de agua H (m)],MATCH(O407,Curva_vortex[Altura lamina de agua H (m)],1)))*(INDEX(Curva_vortex[Caudal (L/s)],MATCH(O407,Curva_vortex[Altura lamina de agua H (m)],1)+IF(O407&gt;MAX(Curva_vortex[Altura lamina de agua H (m)]),0,1))-INDEX(Curva_vortex[Caudal (L/s)],MATCH(O407,Curva_vortex[Altura lamina de agua H (m)],1)+IF(O407&gt;MAX(Curva_vortex[Altura lamina de agua H (m)]),-1,0)))/(INDEX(Curva_vortex[Altura lamina de agua H (m)],MATCH(O407,Curva_vortex[Altura lamina de agua H (m)],1)+IF(O407&gt;MAX(Curva_vortex[Altura lamina de agua H (m)]),0,1))-INDEX(Curva_vortex[Altura lamina de agua H (m)],MATCH(O407,Curva_vortex[Altura lamina de agua H (m)],1)+IF(O407&gt;MAX(Curva_vortex[Altura lamina de agua H (m)]),-1,0)))</f>
        <v>1.4370904586820468E-2</v>
      </c>
      <c r="Q407" s="20">
        <f t="shared" si="836"/>
        <v>0</v>
      </c>
      <c r="R407" s="20" cm="1">
        <f t="array" ref="R407">INDEX(Curva_vortex[Caudal (L/s)],MATCH(O407,Curva_vortex[Altura lamina de agua H (m)],1))+(O407-INDEX(Curva_vortex[Altura lamina de agua H (m)],MATCH(O407,Curva_vortex[Altura lamina de agua H (m)],1)))*(INDEX(Curva_vortex[Caudal (L/s)],MATCH(O407,Curva_vortex[Altura lamina de agua H (m)],1)+IF(O407&gt;MAX(Curva_vortex[Altura lamina de agua H (m)]),0,1))-INDEX(Curva_vortex[Caudal (L/s)],MATCH(O407,Curva_vortex[Altura lamina de agua H (m)],1)+IF(O407&gt;MAX(Curva_vortex[Altura lamina de agua H (m)]),-1,0)))/(INDEX(Curva_vortex[Altura lamina de agua H (m)],MATCH(O407,Curva_vortex[Altura lamina de agua H (m)],1)+IF(O407&gt;MAX(Curva_vortex[Altura lamina de agua H (m)]),0,1))-INDEX(Curva_vortex[Altura lamina de agua H (m)],MATCH(O407,Curva_vortex[Altura lamina de agua H (m)],1)+IF(O407&gt;MAX(Curva_vortex[Altura lamina de agua H (m)]),-1,0)))+Q407</f>
        <v>1.4370904586820468E-2</v>
      </c>
      <c r="S407" s="20">
        <f>IF(COUNT($A$126:$A407)&lt;MATCH($E$117,R$126:R$585,0),"",ROUND(R407,2))</f>
        <v>0.01</v>
      </c>
    </row>
    <row r="408" spans="1:19" x14ac:dyDescent="0.3">
      <c r="A408" s="67">
        <f>A407+Escenario1!$D$15</f>
        <v>1410</v>
      </c>
      <c r="B408" s="20">
        <f>IF(HX285&lt;0,0,Escenario1!HX285)</f>
        <v>0</v>
      </c>
      <c r="C408" s="20">
        <f t="shared" si="837"/>
        <v>0</v>
      </c>
      <c r="D408" s="20">
        <f t="shared" si="831"/>
        <v>0</v>
      </c>
      <c r="E408" s="20">
        <f>ROUND(IF($A408=0,0,$D408+E407-IF($A407=0,0,L407*($A408-$A407)*0.06)),4)</f>
        <v>0</v>
      </c>
      <c r="F408" s="11" cm="1">
        <f t="array" ref="F408">INDEX($A$71:$A$75,MATCH(E408,$B$71:$B$75,1))+(E408-INDEX($B$71:$B$75,MATCH(E408,$B$71:$B$75,1)))*(INDEX($A$71:$A$75,MATCH(E408,$B$71:$B$75,1)+IF(E408&gt;MAX($B$71:$B$75),0,1))-INDEX($A$71:$A$75,MATCH(E408,$B$71:$B$75,1)+IF(E408&gt;MAX($B$71:$B$75),1,0)))/(INDEX($B$71:$B$75,MATCH(E408,$B$71:$B$75,1)+IF(E408&gt;MAX($B$71:$B$75),0,1))-INDEX($B$71:$B$75,MATCH(E408,$B$71:$B$75,1)+IF(E408&gt;MAX($B$71:$B$75),-1,0)))</f>
        <v>0</v>
      </c>
      <c r="G408" s="59">
        <f t="shared" si="832"/>
        <v>0</v>
      </c>
      <c r="H408" s="59">
        <f t="shared" si="833"/>
        <v>0</v>
      </c>
      <c r="I408" s="59">
        <f t="shared" si="834"/>
        <v>0</v>
      </c>
      <c r="J408" s="20">
        <f t="shared" si="835"/>
        <v>0</v>
      </c>
      <c r="K408" s="20">
        <f>IF(OR($H$79&lt;=0,F408-$H$79&lt;=0),0,2/3*(0.602+0.0832*(F408-$H$79)/$H$79)*$I$79*SQRT(2*9.81)*(F408-$H$79+0.0012)^(3/2))*1000</f>
        <v>0</v>
      </c>
      <c r="L408" s="20">
        <f>IF((G408+H408+I408+K408)*($A409-$A408)*0.06&gt;E408,E408/($A409-$A408)/0.06,G408+H408+I408+K408)</f>
        <v>0</v>
      </c>
      <c r="M408" s="20">
        <f>IF(COUNT($A$126:$A408)&lt;MATCH($E$84,L$126:L$585,0),"",ROUND(L408,2))</f>
        <v>0</v>
      </c>
      <c r="N408" s="20">
        <f>IF($A408=0,0,$D408+N407-IF($A407=0,0,R407*($A408-$A407)*0.06))</f>
        <v>0.13939777449215854</v>
      </c>
      <c r="O408" s="11" cm="1">
        <f t="array" ref="O408">INDEX($A$71:$A$75,MATCH(N408,$B$71:$B$75,1))+(N408-INDEX($B$71:$B$75,MATCH(N408,$B$71:$B$75,1)))*(INDEX($A$71:$A$75,MATCH(N408,$B$71:$B$75,1)+1)-INDEX($A$71:$A$75,MATCH(N408,$B$71:$B$75,1)))/(INDEX($B$71:$B$75,MATCH(N408,$B$71:$B$75,1)+1)-INDEX($B$71:$B$75,MATCH(N408,$B$71:$B$75,1)))</f>
        <v>1.3939777449215854E-3</v>
      </c>
      <c r="P408" s="20" cm="1">
        <f t="array" ref="P408">INDEX(Curva_vortex[Caudal (L/s)],MATCH(O408,Curva_vortex[Altura lamina de agua H (m)],1))+(O408-INDEX(Curva_vortex[Altura lamina de agua H (m)],MATCH(O408,Curva_vortex[Altura lamina de agua H (m)],1)))*(INDEX(Curva_vortex[Caudal (L/s)],MATCH(O408,Curva_vortex[Altura lamina de agua H (m)],1)+IF(O408&gt;MAX(Curva_vortex[Altura lamina de agua H (m)]),0,1))-INDEX(Curva_vortex[Caudal (L/s)],MATCH(O408,Curva_vortex[Altura lamina de agua H (m)],1)+IF(O408&gt;MAX(Curva_vortex[Altura lamina de agua H (m)]),-1,0)))/(INDEX(Curva_vortex[Altura lamina de agua H (m)],MATCH(O408,Curva_vortex[Altura lamina de agua H (m)],1)+IF(O408&gt;MAX(Curva_vortex[Altura lamina de agua H (m)]),0,1))-INDEX(Curva_vortex[Altura lamina de agua H (m)],MATCH(O408,Curva_vortex[Altura lamina de agua H (m)],1)+IF(O408&gt;MAX(Curva_vortex[Altura lamina de agua H (m)]),-1,0)))</f>
        <v>1.3939777449215852E-2</v>
      </c>
      <c r="Q408" s="20">
        <f t="shared" si="836"/>
        <v>0</v>
      </c>
      <c r="R408" s="20" cm="1">
        <f t="array" ref="R408">INDEX(Curva_vortex[Caudal (L/s)],MATCH(O408,Curva_vortex[Altura lamina de agua H (m)],1))+(O408-INDEX(Curva_vortex[Altura lamina de agua H (m)],MATCH(O408,Curva_vortex[Altura lamina de agua H (m)],1)))*(INDEX(Curva_vortex[Caudal (L/s)],MATCH(O408,Curva_vortex[Altura lamina de agua H (m)],1)+IF(O408&gt;MAX(Curva_vortex[Altura lamina de agua H (m)]),0,1))-INDEX(Curva_vortex[Caudal (L/s)],MATCH(O408,Curva_vortex[Altura lamina de agua H (m)],1)+IF(O408&gt;MAX(Curva_vortex[Altura lamina de agua H (m)]),-1,0)))/(INDEX(Curva_vortex[Altura lamina de agua H (m)],MATCH(O408,Curva_vortex[Altura lamina de agua H (m)],1)+IF(O408&gt;MAX(Curva_vortex[Altura lamina de agua H (m)]),0,1))-INDEX(Curva_vortex[Altura lamina de agua H (m)],MATCH(O408,Curva_vortex[Altura lamina de agua H (m)],1)+IF(O408&gt;MAX(Curva_vortex[Altura lamina de agua H (m)]),-1,0)))+Q408</f>
        <v>1.3939777449215852E-2</v>
      </c>
      <c r="S408" s="20">
        <f>IF(COUNT($A$126:$A408)&lt;MATCH($E$117,R$126:R$585,0),"",ROUND(R408,2))</f>
        <v>0.01</v>
      </c>
    </row>
    <row r="409" spans="1:19" x14ac:dyDescent="0.3">
      <c r="A409" s="67">
        <f>A408+Escenario1!$D$15</f>
        <v>1415</v>
      </c>
      <c r="B409" s="20">
        <f>IF(HX286&lt;0,0,Escenario1!HX286)</f>
        <v>0</v>
      </c>
      <c r="C409" s="20">
        <f t="shared" si="837"/>
        <v>0</v>
      </c>
      <c r="D409" s="20">
        <f t="shared" si="831"/>
        <v>0</v>
      </c>
      <c r="E409" s="20">
        <f>ROUND(IF($A409=0,0,$D409+E408-IF($A408=0,0,L408*($A409-$A408)*0.06)),4)</f>
        <v>0</v>
      </c>
      <c r="F409" s="11" cm="1">
        <f t="array" ref="F409">INDEX($A$71:$A$75,MATCH(E409,$B$71:$B$75,1))+(E409-INDEX($B$71:$B$75,MATCH(E409,$B$71:$B$75,1)))*(INDEX($A$71:$A$75,MATCH(E409,$B$71:$B$75,1)+IF(E409&gt;MAX($B$71:$B$75),0,1))-INDEX($A$71:$A$75,MATCH(E409,$B$71:$B$75,1)+IF(E409&gt;MAX($B$71:$B$75),1,0)))/(INDEX($B$71:$B$75,MATCH(E409,$B$71:$B$75,1)+IF(E409&gt;MAX($B$71:$B$75),0,1))-INDEX($B$71:$B$75,MATCH(E409,$B$71:$B$75,1)+IF(E409&gt;MAX($B$71:$B$75),-1,0)))</f>
        <v>0</v>
      </c>
      <c r="G409" s="59">
        <f t="shared" si="832"/>
        <v>0</v>
      </c>
      <c r="H409" s="59">
        <f t="shared" si="833"/>
        <v>0</v>
      </c>
      <c r="I409" s="59">
        <f t="shared" si="834"/>
        <v>0</v>
      </c>
      <c r="J409" s="20">
        <f t="shared" si="835"/>
        <v>0</v>
      </c>
      <c r="K409" s="20">
        <f>IF(OR($H$79&lt;=0,F409-$H$79&lt;=0),0,2/3*(0.602+0.0832*(F409-$H$79)/$H$79)*$I$79*SQRT(2*9.81)*(F409-$H$79+0.0012)^(3/2))*1000</f>
        <v>0</v>
      </c>
      <c r="L409" s="20">
        <f>IF((G409+H409+I409+K409)*($A410-$A409)*0.06&gt;E409,E409/($A410-$A409)/0.06,G409+H409+I409+K409)</f>
        <v>0</v>
      </c>
      <c r="M409" s="20">
        <f>IF(COUNT($A$126:$A409)&lt;MATCH($E$84,L$126:L$585,0),"",ROUND(L409,2))</f>
        <v>0</v>
      </c>
      <c r="N409" s="20">
        <f>IF($A409=0,0,$D409+N408-IF($A408=0,0,R408*($A409-$A408)*0.06))</f>
        <v>0.13521584125739378</v>
      </c>
      <c r="O409" s="11" cm="1">
        <f t="array" ref="O409">INDEX($A$71:$A$75,MATCH(N409,$B$71:$B$75,1))+(N409-INDEX($B$71:$B$75,MATCH(N409,$B$71:$B$75,1)))*(INDEX($A$71:$A$75,MATCH(N409,$B$71:$B$75,1)+1)-INDEX($A$71:$A$75,MATCH(N409,$B$71:$B$75,1)))/(INDEX($B$71:$B$75,MATCH(N409,$B$71:$B$75,1)+1)-INDEX($B$71:$B$75,MATCH(N409,$B$71:$B$75,1)))</f>
        <v>1.3521584125739379E-3</v>
      </c>
      <c r="P409" s="20" cm="1">
        <f t="array" ref="P409">INDEX(Curva_vortex[Caudal (L/s)],MATCH(O409,Curva_vortex[Altura lamina de agua H (m)],1))+(O409-INDEX(Curva_vortex[Altura lamina de agua H (m)],MATCH(O409,Curva_vortex[Altura lamina de agua H (m)],1)))*(INDEX(Curva_vortex[Caudal (L/s)],MATCH(O409,Curva_vortex[Altura lamina de agua H (m)],1)+IF(O409&gt;MAX(Curva_vortex[Altura lamina de agua H (m)]),0,1))-INDEX(Curva_vortex[Caudal (L/s)],MATCH(O409,Curva_vortex[Altura lamina de agua H (m)],1)+IF(O409&gt;MAX(Curva_vortex[Altura lamina de agua H (m)]),-1,0)))/(INDEX(Curva_vortex[Altura lamina de agua H (m)],MATCH(O409,Curva_vortex[Altura lamina de agua H (m)],1)+IF(O409&gt;MAX(Curva_vortex[Altura lamina de agua H (m)]),0,1))-INDEX(Curva_vortex[Altura lamina de agua H (m)],MATCH(O409,Curva_vortex[Altura lamina de agua H (m)],1)+IF(O409&gt;MAX(Curva_vortex[Altura lamina de agua H (m)]),-1,0)))</f>
        <v>1.3521584125739379E-2</v>
      </c>
      <c r="Q409" s="20">
        <f t="shared" si="836"/>
        <v>0</v>
      </c>
      <c r="R409" s="20" cm="1">
        <f t="array" ref="R409">INDEX(Curva_vortex[Caudal (L/s)],MATCH(O409,Curva_vortex[Altura lamina de agua H (m)],1))+(O409-INDEX(Curva_vortex[Altura lamina de agua H (m)],MATCH(O409,Curva_vortex[Altura lamina de agua H (m)],1)))*(INDEX(Curva_vortex[Caudal (L/s)],MATCH(O409,Curva_vortex[Altura lamina de agua H (m)],1)+IF(O409&gt;MAX(Curva_vortex[Altura lamina de agua H (m)]),0,1))-INDEX(Curva_vortex[Caudal (L/s)],MATCH(O409,Curva_vortex[Altura lamina de agua H (m)],1)+IF(O409&gt;MAX(Curva_vortex[Altura lamina de agua H (m)]),-1,0)))/(INDEX(Curva_vortex[Altura lamina de agua H (m)],MATCH(O409,Curva_vortex[Altura lamina de agua H (m)],1)+IF(O409&gt;MAX(Curva_vortex[Altura lamina de agua H (m)]),0,1))-INDEX(Curva_vortex[Altura lamina de agua H (m)],MATCH(O409,Curva_vortex[Altura lamina de agua H (m)],1)+IF(O409&gt;MAX(Curva_vortex[Altura lamina de agua H (m)]),-1,0)))+Q409</f>
        <v>1.3521584125739379E-2</v>
      </c>
      <c r="S409" s="20">
        <f>IF(COUNT($A$126:$A409)&lt;MATCH($E$117,R$126:R$585,0),"",ROUND(R409,2))</f>
        <v>0.01</v>
      </c>
    </row>
    <row r="410" spans="1:19" x14ac:dyDescent="0.3">
      <c r="A410" s="67">
        <f>A409+Escenario1!$D$15</f>
        <v>1420</v>
      </c>
      <c r="B410" s="20">
        <f>IF(HX287&lt;0,0,Escenario1!HX287)</f>
        <v>0</v>
      </c>
      <c r="C410" s="20">
        <f t="shared" si="837"/>
        <v>0</v>
      </c>
      <c r="D410" s="20">
        <f t="shared" si="831"/>
        <v>0</v>
      </c>
      <c r="E410" s="20">
        <f>ROUND(IF($A410=0,0,$D410+E409-IF($A409=0,0,L409*($A410-$A409)*0.06)),4)</f>
        <v>0</v>
      </c>
      <c r="F410" s="11" cm="1">
        <f t="array" ref="F410">INDEX($A$71:$A$75,MATCH(E410,$B$71:$B$75,1))+(E410-INDEX($B$71:$B$75,MATCH(E410,$B$71:$B$75,1)))*(INDEX($A$71:$A$75,MATCH(E410,$B$71:$B$75,1)+IF(E410&gt;MAX($B$71:$B$75),0,1))-INDEX($A$71:$A$75,MATCH(E410,$B$71:$B$75,1)+IF(E410&gt;MAX($B$71:$B$75),1,0)))/(INDEX($B$71:$B$75,MATCH(E410,$B$71:$B$75,1)+IF(E410&gt;MAX($B$71:$B$75),0,1))-INDEX($B$71:$B$75,MATCH(E410,$B$71:$B$75,1)+IF(E410&gt;MAX($B$71:$B$75),-1,0)))</f>
        <v>0</v>
      </c>
      <c r="G410" s="59">
        <f t="shared" si="832"/>
        <v>0</v>
      </c>
      <c r="H410" s="59">
        <f t="shared" si="833"/>
        <v>0</v>
      </c>
      <c r="I410" s="59">
        <f t="shared" si="834"/>
        <v>0</v>
      </c>
      <c r="J410" s="20">
        <f t="shared" si="835"/>
        <v>0</v>
      </c>
      <c r="K410" s="20">
        <f>IF(OR($H$79&lt;=0,F410-$H$79&lt;=0),0,2/3*(0.602+0.0832*(F410-$H$79)/$H$79)*$I$79*SQRT(2*9.81)*(F410-$H$79+0.0012)^(3/2))*1000</f>
        <v>0</v>
      </c>
      <c r="L410" s="20">
        <f>IF((G410+H410+I410+K410)*($A411-$A410)*0.06&gt;E410,E410/($A411-$A410)/0.06,G410+H410+I410+K410)</f>
        <v>0</v>
      </c>
      <c r="M410" s="20">
        <f>IF(COUNT($A$126:$A410)&lt;MATCH($E$84,L$126:L$585,0),"",ROUND(L410,2))</f>
        <v>0</v>
      </c>
      <c r="N410" s="20">
        <f>IF($A410=0,0,$D410+N409-IF($A409=0,0,R409*($A410-$A409)*0.06))</f>
        <v>0.13115936601967196</v>
      </c>
      <c r="O410" s="11" cm="1">
        <f t="array" ref="O410">INDEX($A$71:$A$75,MATCH(N410,$B$71:$B$75,1))+(N410-INDEX($B$71:$B$75,MATCH(N410,$B$71:$B$75,1)))*(INDEX($A$71:$A$75,MATCH(N410,$B$71:$B$75,1)+1)-INDEX($A$71:$A$75,MATCH(N410,$B$71:$B$75,1)))/(INDEX($B$71:$B$75,MATCH(N410,$B$71:$B$75,1)+1)-INDEX($B$71:$B$75,MATCH(N410,$B$71:$B$75,1)))</f>
        <v>1.3115936601967196E-3</v>
      </c>
      <c r="P410" s="20" cm="1">
        <f t="array" ref="P410">INDEX(Curva_vortex[Caudal (L/s)],MATCH(O410,Curva_vortex[Altura lamina de agua H (m)],1))+(O410-INDEX(Curva_vortex[Altura lamina de agua H (m)],MATCH(O410,Curva_vortex[Altura lamina de agua H (m)],1)))*(INDEX(Curva_vortex[Caudal (L/s)],MATCH(O410,Curva_vortex[Altura lamina de agua H (m)],1)+IF(O410&gt;MAX(Curva_vortex[Altura lamina de agua H (m)]),0,1))-INDEX(Curva_vortex[Caudal (L/s)],MATCH(O410,Curva_vortex[Altura lamina de agua H (m)],1)+IF(O410&gt;MAX(Curva_vortex[Altura lamina de agua H (m)]),-1,0)))/(INDEX(Curva_vortex[Altura lamina de agua H (m)],MATCH(O410,Curva_vortex[Altura lamina de agua H (m)],1)+IF(O410&gt;MAX(Curva_vortex[Altura lamina de agua H (m)]),0,1))-INDEX(Curva_vortex[Altura lamina de agua H (m)],MATCH(O410,Curva_vortex[Altura lamina de agua H (m)],1)+IF(O410&gt;MAX(Curva_vortex[Altura lamina de agua H (m)]),-1,0)))</f>
        <v>1.3115936601967195E-2</v>
      </c>
      <c r="Q410" s="20">
        <f t="shared" si="836"/>
        <v>0</v>
      </c>
      <c r="R410" s="20" cm="1">
        <f t="array" ref="R410">INDEX(Curva_vortex[Caudal (L/s)],MATCH(O410,Curva_vortex[Altura lamina de agua H (m)],1))+(O410-INDEX(Curva_vortex[Altura lamina de agua H (m)],MATCH(O410,Curva_vortex[Altura lamina de agua H (m)],1)))*(INDEX(Curva_vortex[Caudal (L/s)],MATCH(O410,Curva_vortex[Altura lamina de agua H (m)],1)+IF(O410&gt;MAX(Curva_vortex[Altura lamina de agua H (m)]),0,1))-INDEX(Curva_vortex[Caudal (L/s)],MATCH(O410,Curva_vortex[Altura lamina de agua H (m)],1)+IF(O410&gt;MAX(Curva_vortex[Altura lamina de agua H (m)]),-1,0)))/(INDEX(Curva_vortex[Altura lamina de agua H (m)],MATCH(O410,Curva_vortex[Altura lamina de agua H (m)],1)+IF(O410&gt;MAX(Curva_vortex[Altura lamina de agua H (m)]),0,1))-INDEX(Curva_vortex[Altura lamina de agua H (m)],MATCH(O410,Curva_vortex[Altura lamina de agua H (m)],1)+IF(O410&gt;MAX(Curva_vortex[Altura lamina de agua H (m)]),-1,0)))+Q410</f>
        <v>1.3115936601967195E-2</v>
      </c>
      <c r="S410" s="20">
        <f>IF(COUNT($A$126:$A410)&lt;MATCH($E$117,R$126:R$585,0),"",ROUND(R410,2))</f>
        <v>0.01</v>
      </c>
    </row>
    <row r="411" spans="1:19" x14ac:dyDescent="0.3">
      <c r="A411" s="67">
        <f>A410+Escenario1!$D$15</f>
        <v>1425</v>
      </c>
      <c r="B411" s="20">
        <f>IF(HX288&lt;0,0,Escenario1!HX288)</f>
        <v>0</v>
      </c>
      <c r="C411" s="20">
        <f t="shared" si="837"/>
        <v>0</v>
      </c>
      <c r="D411" s="20">
        <f t="shared" si="831"/>
        <v>0</v>
      </c>
      <c r="E411" s="20">
        <f>ROUND(IF($A411=0,0,$D411+E410-IF($A410=0,0,L410*($A411-$A410)*0.06)),4)</f>
        <v>0</v>
      </c>
      <c r="F411" s="11" cm="1">
        <f t="array" ref="F411">INDEX($A$71:$A$75,MATCH(E411,$B$71:$B$75,1))+(E411-INDEX($B$71:$B$75,MATCH(E411,$B$71:$B$75,1)))*(INDEX($A$71:$A$75,MATCH(E411,$B$71:$B$75,1)+IF(E411&gt;MAX($B$71:$B$75),0,1))-INDEX($A$71:$A$75,MATCH(E411,$B$71:$B$75,1)+IF(E411&gt;MAX($B$71:$B$75),1,0)))/(INDEX($B$71:$B$75,MATCH(E411,$B$71:$B$75,1)+IF(E411&gt;MAX($B$71:$B$75),0,1))-INDEX($B$71:$B$75,MATCH(E411,$B$71:$B$75,1)+IF(E411&gt;MAX($B$71:$B$75),-1,0)))</f>
        <v>0</v>
      </c>
      <c r="G411" s="59">
        <f t="shared" si="832"/>
        <v>0</v>
      </c>
      <c r="H411" s="59">
        <f t="shared" si="833"/>
        <v>0</v>
      </c>
      <c r="I411" s="59">
        <f t="shared" si="834"/>
        <v>0</v>
      </c>
      <c r="J411" s="20">
        <f t="shared" si="835"/>
        <v>0</v>
      </c>
      <c r="K411" s="20">
        <f>IF(OR($H$79&lt;=0,F411-$H$79&lt;=0),0,2/3*(0.602+0.0832*(F411-$H$79)/$H$79)*$I$79*SQRT(2*9.81)*(F411-$H$79+0.0012)^(3/2))*1000</f>
        <v>0</v>
      </c>
      <c r="L411" s="20">
        <f>IF((G411+H411+I411+K411)*($A412-$A411)*0.06&gt;E411,E411/($A412-$A411)/0.06,G411+H411+I411+K411)</f>
        <v>0</v>
      </c>
      <c r="M411" s="20">
        <f>IF(COUNT($A$126:$A411)&lt;MATCH($E$84,L$126:L$585,0),"",ROUND(L411,2))</f>
        <v>0</v>
      </c>
      <c r="N411" s="20">
        <f>IF($A411=0,0,$D411+N410-IF($A410=0,0,R410*($A411-$A410)*0.06))</f>
        <v>0.12722458503908179</v>
      </c>
      <c r="O411" s="11" cm="1">
        <f t="array" ref="O411">INDEX($A$71:$A$75,MATCH(N411,$B$71:$B$75,1))+(N411-INDEX($B$71:$B$75,MATCH(N411,$B$71:$B$75,1)))*(INDEX($A$71:$A$75,MATCH(N411,$B$71:$B$75,1)+1)-INDEX($A$71:$A$75,MATCH(N411,$B$71:$B$75,1)))/(INDEX($B$71:$B$75,MATCH(N411,$B$71:$B$75,1)+1)-INDEX($B$71:$B$75,MATCH(N411,$B$71:$B$75,1)))</f>
        <v>1.2722458503908181E-3</v>
      </c>
      <c r="P411" s="20" cm="1">
        <f t="array" ref="P411">INDEX(Curva_vortex[Caudal (L/s)],MATCH(O411,Curva_vortex[Altura lamina de agua H (m)],1))+(O411-INDEX(Curva_vortex[Altura lamina de agua H (m)],MATCH(O411,Curva_vortex[Altura lamina de agua H (m)],1)))*(INDEX(Curva_vortex[Caudal (L/s)],MATCH(O411,Curva_vortex[Altura lamina de agua H (m)],1)+IF(O411&gt;MAX(Curva_vortex[Altura lamina de agua H (m)]),0,1))-INDEX(Curva_vortex[Caudal (L/s)],MATCH(O411,Curva_vortex[Altura lamina de agua H (m)],1)+IF(O411&gt;MAX(Curva_vortex[Altura lamina de agua H (m)]),-1,0)))/(INDEX(Curva_vortex[Altura lamina de agua H (m)],MATCH(O411,Curva_vortex[Altura lamina de agua H (m)],1)+IF(O411&gt;MAX(Curva_vortex[Altura lamina de agua H (m)]),0,1))-INDEX(Curva_vortex[Altura lamina de agua H (m)],MATCH(O411,Curva_vortex[Altura lamina de agua H (m)],1)+IF(O411&gt;MAX(Curva_vortex[Altura lamina de agua H (m)]),-1,0)))</f>
        <v>1.272245850390818E-2</v>
      </c>
      <c r="Q411" s="20">
        <f t="shared" si="836"/>
        <v>0</v>
      </c>
      <c r="R411" s="20" cm="1">
        <f t="array" ref="R411">INDEX(Curva_vortex[Caudal (L/s)],MATCH(O411,Curva_vortex[Altura lamina de agua H (m)],1))+(O411-INDEX(Curva_vortex[Altura lamina de agua H (m)],MATCH(O411,Curva_vortex[Altura lamina de agua H (m)],1)))*(INDEX(Curva_vortex[Caudal (L/s)],MATCH(O411,Curva_vortex[Altura lamina de agua H (m)],1)+IF(O411&gt;MAX(Curva_vortex[Altura lamina de agua H (m)]),0,1))-INDEX(Curva_vortex[Caudal (L/s)],MATCH(O411,Curva_vortex[Altura lamina de agua H (m)],1)+IF(O411&gt;MAX(Curva_vortex[Altura lamina de agua H (m)]),-1,0)))/(INDEX(Curva_vortex[Altura lamina de agua H (m)],MATCH(O411,Curva_vortex[Altura lamina de agua H (m)],1)+IF(O411&gt;MAX(Curva_vortex[Altura lamina de agua H (m)]),0,1))-INDEX(Curva_vortex[Altura lamina de agua H (m)],MATCH(O411,Curva_vortex[Altura lamina de agua H (m)],1)+IF(O411&gt;MAX(Curva_vortex[Altura lamina de agua H (m)]),-1,0)))+Q411</f>
        <v>1.272245850390818E-2</v>
      </c>
      <c r="S411" s="20">
        <f>IF(COUNT($A$126:$A411)&lt;MATCH($E$117,R$126:R$585,0),"",ROUND(R411,2))</f>
        <v>0.01</v>
      </c>
    </row>
    <row r="412" spans="1:19" x14ac:dyDescent="0.3">
      <c r="A412" s="67">
        <f>A411+Escenario1!$D$15</f>
        <v>1430</v>
      </c>
      <c r="B412" s="20">
        <f>IF(HX289&lt;0,0,Escenario1!HX289)</f>
        <v>0</v>
      </c>
      <c r="C412" s="20">
        <f t="shared" si="837"/>
        <v>0</v>
      </c>
      <c r="D412" s="20">
        <f t="shared" si="831"/>
        <v>0</v>
      </c>
      <c r="E412" s="20">
        <f>ROUND(IF($A412=0,0,$D412+E411-IF($A411=0,0,L411*($A412-$A411)*0.06)),4)</f>
        <v>0</v>
      </c>
      <c r="F412" s="11" cm="1">
        <f t="array" ref="F412">INDEX($A$71:$A$75,MATCH(E412,$B$71:$B$75,1))+(E412-INDEX($B$71:$B$75,MATCH(E412,$B$71:$B$75,1)))*(INDEX($A$71:$A$75,MATCH(E412,$B$71:$B$75,1)+IF(E412&gt;MAX($B$71:$B$75),0,1))-INDEX($A$71:$A$75,MATCH(E412,$B$71:$B$75,1)+IF(E412&gt;MAX($B$71:$B$75),1,0)))/(INDEX($B$71:$B$75,MATCH(E412,$B$71:$B$75,1)+IF(E412&gt;MAX($B$71:$B$75),0,1))-INDEX($B$71:$B$75,MATCH(E412,$B$71:$B$75,1)+IF(E412&gt;MAX($B$71:$B$75),-1,0)))</f>
        <v>0</v>
      </c>
      <c r="G412" s="59">
        <f t="shared" si="832"/>
        <v>0</v>
      </c>
      <c r="H412" s="59">
        <f t="shared" si="833"/>
        <v>0</v>
      </c>
      <c r="I412" s="59">
        <f t="shared" si="834"/>
        <v>0</v>
      </c>
      <c r="J412" s="20">
        <f t="shared" si="835"/>
        <v>0</v>
      </c>
      <c r="K412" s="20">
        <f>IF(OR($H$79&lt;=0,F412-$H$79&lt;=0),0,2/3*(0.602+0.0832*(F412-$H$79)/$H$79)*$I$79*SQRT(2*9.81)*(F412-$H$79+0.0012)^(3/2))*1000</f>
        <v>0</v>
      </c>
      <c r="L412" s="20">
        <f>IF((G412+H412+I412+K412)*($A413-$A412)*0.06&gt;E412,E412/($A413-$A412)/0.06,G412+H412+I412+K412)</f>
        <v>0</v>
      </c>
      <c r="M412" s="20">
        <f>IF(COUNT($A$126:$A412)&lt;MATCH($E$84,L$126:L$585,0),"",ROUND(L412,2))</f>
        <v>0</v>
      </c>
      <c r="N412" s="20">
        <f>IF($A412=0,0,$D412+N411-IF($A411=0,0,R411*($A412-$A411)*0.06))</f>
        <v>0.12340784748790934</v>
      </c>
      <c r="O412" s="11" cm="1">
        <f t="array" ref="O412">INDEX($A$71:$A$75,MATCH(N412,$B$71:$B$75,1))+(N412-INDEX($B$71:$B$75,MATCH(N412,$B$71:$B$75,1)))*(INDEX($A$71:$A$75,MATCH(N412,$B$71:$B$75,1)+1)-INDEX($A$71:$A$75,MATCH(N412,$B$71:$B$75,1)))/(INDEX($B$71:$B$75,MATCH(N412,$B$71:$B$75,1)+1)-INDEX($B$71:$B$75,MATCH(N412,$B$71:$B$75,1)))</f>
        <v>1.2340784748790933E-3</v>
      </c>
      <c r="P412" s="20" cm="1">
        <f t="array" ref="P412">INDEX(Curva_vortex[Caudal (L/s)],MATCH(O412,Curva_vortex[Altura lamina de agua H (m)],1))+(O412-INDEX(Curva_vortex[Altura lamina de agua H (m)],MATCH(O412,Curva_vortex[Altura lamina de agua H (m)],1)))*(INDEX(Curva_vortex[Caudal (L/s)],MATCH(O412,Curva_vortex[Altura lamina de agua H (m)],1)+IF(O412&gt;MAX(Curva_vortex[Altura lamina de agua H (m)]),0,1))-INDEX(Curva_vortex[Caudal (L/s)],MATCH(O412,Curva_vortex[Altura lamina de agua H (m)],1)+IF(O412&gt;MAX(Curva_vortex[Altura lamina de agua H (m)]),-1,0)))/(INDEX(Curva_vortex[Altura lamina de agua H (m)],MATCH(O412,Curva_vortex[Altura lamina de agua H (m)],1)+IF(O412&gt;MAX(Curva_vortex[Altura lamina de agua H (m)]),0,1))-INDEX(Curva_vortex[Altura lamina de agua H (m)],MATCH(O412,Curva_vortex[Altura lamina de agua H (m)],1)+IF(O412&gt;MAX(Curva_vortex[Altura lamina de agua H (m)]),-1,0)))</f>
        <v>1.2340784748790933E-2</v>
      </c>
      <c r="Q412" s="20">
        <f t="shared" si="836"/>
        <v>0</v>
      </c>
      <c r="R412" s="20" cm="1">
        <f t="array" ref="R412">INDEX(Curva_vortex[Caudal (L/s)],MATCH(O412,Curva_vortex[Altura lamina de agua H (m)],1))+(O412-INDEX(Curva_vortex[Altura lamina de agua H (m)],MATCH(O412,Curva_vortex[Altura lamina de agua H (m)],1)))*(INDEX(Curva_vortex[Caudal (L/s)],MATCH(O412,Curva_vortex[Altura lamina de agua H (m)],1)+IF(O412&gt;MAX(Curva_vortex[Altura lamina de agua H (m)]),0,1))-INDEX(Curva_vortex[Caudal (L/s)],MATCH(O412,Curva_vortex[Altura lamina de agua H (m)],1)+IF(O412&gt;MAX(Curva_vortex[Altura lamina de agua H (m)]),-1,0)))/(INDEX(Curva_vortex[Altura lamina de agua H (m)],MATCH(O412,Curva_vortex[Altura lamina de agua H (m)],1)+IF(O412&gt;MAX(Curva_vortex[Altura lamina de agua H (m)]),0,1))-INDEX(Curva_vortex[Altura lamina de agua H (m)],MATCH(O412,Curva_vortex[Altura lamina de agua H (m)],1)+IF(O412&gt;MAX(Curva_vortex[Altura lamina de agua H (m)]),-1,0)))+Q412</f>
        <v>1.2340784748790933E-2</v>
      </c>
      <c r="S412" s="20">
        <f>IF(COUNT($A$126:$A412)&lt;MATCH($E$117,R$126:R$585,0),"",ROUND(R412,2))</f>
        <v>0.01</v>
      </c>
    </row>
    <row r="413" spans="1:19" x14ac:dyDescent="0.3">
      <c r="A413" s="67">
        <f>A412+Escenario1!$D$15</f>
        <v>1435</v>
      </c>
      <c r="B413" s="20">
        <f>IF(HX290&lt;0,0,Escenario1!HX290)</f>
        <v>0</v>
      </c>
      <c r="C413" s="20">
        <f t="shared" si="837"/>
        <v>0</v>
      </c>
      <c r="D413" s="20">
        <f t="shared" si="831"/>
        <v>0</v>
      </c>
      <c r="E413" s="20">
        <f>ROUND(IF($A413=0,0,$D413+E412-IF($A412=0,0,L412*($A413-$A412)*0.06)),4)</f>
        <v>0</v>
      </c>
      <c r="F413" s="11" cm="1">
        <f t="array" ref="F413">INDEX($A$71:$A$75,MATCH(E413,$B$71:$B$75,1))+(E413-INDEX($B$71:$B$75,MATCH(E413,$B$71:$B$75,1)))*(INDEX($A$71:$A$75,MATCH(E413,$B$71:$B$75,1)+IF(E413&gt;MAX($B$71:$B$75),0,1))-INDEX($A$71:$A$75,MATCH(E413,$B$71:$B$75,1)+IF(E413&gt;MAX($B$71:$B$75),1,0)))/(INDEX($B$71:$B$75,MATCH(E413,$B$71:$B$75,1)+IF(E413&gt;MAX($B$71:$B$75),0,1))-INDEX($B$71:$B$75,MATCH(E413,$B$71:$B$75,1)+IF(E413&gt;MAX($B$71:$B$75),-1,0)))</f>
        <v>0</v>
      </c>
      <c r="G413" s="59">
        <f t="shared" si="832"/>
        <v>0</v>
      </c>
      <c r="H413" s="59">
        <f t="shared" si="833"/>
        <v>0</v>
      </c>
      <c r="I413" s="59">
        <f t="shared" si="834"/>
        <v>0</v>
      </c>
      <c r="J413" s="20">
        <f t="shared" si="835"/>
        <v>0</v>
      </c>
      <c r="K413" s="20">
        <f>IF(OR($H$79&lt;=0,F413-$H$79&lt;=0),0,2/3*(0.602+0.0832*(F413-$H$79)/$H$79)*$I$79*SQRT(2*9.81)*(F413-$H$79+0.0012)^(3/2))*1000</f>
        <v>0</v>
      </c>
      <c r="L413" s="20">
        <f>IF((G413+H413+I413+K413)*($A414-$A413)*0.06&gt;E413,E413/($A414-$A413)/0.06,G413+H413+I413+K413)</f>
        <v>0</v>
      </c>
      <c r="M413" s="20">
        <f>IF(COUNT($A$126:$A413)&lt;MATCH($E$84,L$126:L$585,0),"",ROUND(L413,2))</f>
        <v>0</v>
      </c>
      <c r="N413" s="20">
        <f>IF($A413=0,0,$D413+N412-IF($A412=0,0,R412*($A413-$A412)*0.06))</f>
        <v>0.11970561206327206</v>
      </c>
      <c r="O413" s="11" cm="1">
        <f t="array" ref="O413">INDEX($A$71:$A$75,MATCH(N413,$B$71:$B$75,1))+(N413-INDEX($B$71:$B$75,MATCH(N413,$B$71:$B$75,1)))*(INDEX($A$71:$A$75,MATCH(N413,$B$71:$B$75,1)+1)-INDEX($A$71:$A$75,MATCH(N413,$B$71:$B$75,1)))/(INDEX($B$71:$B$75,MATCH(N413,$B$71:$B$75,1)+1)-INDEX($B$71:$B$75,MATCH(N413,$B$71:$B$75,1)))</f>
        <v>1.1970561206327206E-3</v>
      </c>
      <c r="P413" s="20" cm="1">
        <f t="array" ref="P413">INDEX(Curva_vortex[Caudal (L/s)],MATCH(O413,Curva_vortex[Altura lamina de agua H (m)],1))+(O413-INDEX(Curva_vortex[Altura lamina de agua H (m)],MATCH(O413,Curva_vortex[Altura lamina de agua H (m)],1)))*(INDEX(Curva_vortex[Caudal (L/s)],MATCH(O413,Curva_vortex[Altura lamina de agua H (m)],1)+IF(O413&gt;MAX(Curva_vortex[Altura lamina de agua H (m)]),0,1))-INDEX(Curva_vortex[Caudal (L/s)],MATCH(O413,Curva_vortex[Altura lamina de agua H (m)],1)+IF(O413&gt;MAX(Curva_vortex[Altura lamina de agua H (m)]),-1,0)))/(INDEX(Curva_vortex[Altura lamina de agua H (m)],MATCH(O413,Curva_vortex[Altura lamina de agua H (m)],1)+IF(O413&gt;MAX(Curva_vortex[Altura lamina de agua H (m)]),0,1))-INDEX(Curva_vortex[Altura lamina de agua H (m)],MATCH(O413,Curva_vortex[Altura lamina de agua H (m)],1)+IF(O413&gt;MAX(Curva_vortex[Altura lamina de agua H (m)]),-1,0)))</f>
        <v>1.1970561206327205E-2</v>
      </c>
      <c r="Q413" s="20">
        <f t="shared" si="836"/>
        <v>0</v>
      </c>
      <c r="R413" s="20" cm="1">
        <f t="array" ref="R413">INDEX(Curva_vortex[Caudal (L/s)],MATCH(O413,Curva_vortex[Altura lamina de agua H (m)],1))+(O413-INDEX(Curva_vortex[Altura lamina de agua H (m)],MATCH(O413,Curva_vortex[Altura lamina de agua H (m)],1)))*(INDEX(Curva_vortex[Caudal (L/s)],MATCH(O413,Curva_vortex[Altura lamina de agua H (m)],1)+IF(O413&gt;MAX(Curva_vortex[Altura lamina de agua H (m)]),0,1))-INDEX(Curva_vortex[Caudal (L/s)],MATCH(O413,Curva_vortex[Altura lamina de agua H (m)],1)+IF(O413&gt;MAX(Curva_vortex[Altura lamina de agua H (m)]),-1,0)))/(INDEX(Curva_vortex[Altura lamina de agua H (m)],MATCH(O413,Curva_vortex[Altura lamina de agua H (m)],1)+IF(O413&gt;MAX(Curva_vortex[Altura lamina de agua H (m)]),0,1))-INDEX(Curva_vortex[Altura lamina de agua H (m)],MATCH(O413,Curva_vortex[Altura lamina de agua H (m)],1)+IF(O413&gt;MAX(Curva_vortex[Altura lamina de agua H (m)]),-1,0)))+Q413</f>
        <v>1.1970561206327205E-2</v>
      </c>
      <c r="S413" s="20">
        <f>IF(COUNT($A$126:$A413)&lt;MATCH($E$117,R$126:R$585,0),"",ROUND(R413,2))</f>
        <v>0.01</v>
      </c>
    </row>
    <row r="414" spans="1:19" x14ac:dyDescent="0.3">
      <c r="A414" s="67">
        <f>A413+Escenario1!$D$15</f>
        <v>1440</v>
      </c>
      <c r="B414" s="20">
        <f>IF(HX291&lt;0,0,Escenario1!HX291)</f>
        <v>0</v>
      </c>
      <c r="C414" s="20">
        <f t="shared" si="837"/>
        <v>0</v>
      </c>
      <c r="D414" s="20">
        <f t="shared" si="831"/>
        <v>0</v>
      </c>
      <c r="E414" s="20">
        <f>ROUND(IF($A414=0,0,$D414+E413-IF($A413=0,0,L413*($A414-$A413)*0.06)),4)</f>
        <v>0</v>
      </c>
      <c r="F414" s="11" cm="1">
        <f t="array" ref="F414">INDEX($A$71:$A$75,MATCH(E414,$B$71:$B$75,1))+(E414-INDEX($B$71:$B$75,MATCH(E414,$B$71:$B$75,1)))*(INDEX($A$71:$A$75,MATCH(E414,$B$71:$B$75,1)+IF(E414&gt;MAX($B$71:$B$75),0,1))-INDEX($A$71:$A$75,MATCH(E414,$B$71:$B$75,1)+IF(E414&gt;MAX($B$71:$B$75),1,0)))/(INDEX($B$71:$B$75,MATCH(E414,$B$71:$B$75,1)+IF(E414&gt;MAX($B$71:$B$75),0,1))-INDEX($B$71:$B$75,MATCH(E414,$B$71:$B$75,1)+IF(E414&gt;MAX($B$71:$B$75),-1,0)))</f>
        <v>0</v>
      </c>
      <c r="G414" s="59">
        <f t="shared" si="832"/>
        <v>0</v>
      </c>
      <c r="H414" s="59">
        <f t="shared" si="833"/>
        <v>0</v>
      </c>
      <c r="I414" s="59">
        <f t="shared" si="834"/>
        <v>0</v>
      </c>
      <c r="J414" s="20">
        <f t="shared" si="835"/>
        <v>0</v>
      </c>
      <c r="K414" s="20">
        <f>IF(OR($H$79&lt;=0,F414-$H$79&lt;=0),0,2/3*(0.602+0.0832*(F414-$H$79)/$H$79)*$I$79*SQRT(2*9.81)*(F414-$H$79+0.0012)^(3/2))*1000</f>
        <v>0</v>
      </c>
      <c r="L414" s="20">
        <f>IF((G414+H414+I414+K414)*($A415-$A414)*0.06&gt;E414,E414/($A415-$A414)/0.06,G414+H414+I414+K414)</f>
        <v>0</v>
      </c>
      <c r="M414" s="20">
        <f>IF(COUNT($A$126:$A414)&lt;MATCH($E$84,L$126:L$585,0),"",ROUND(L414,2))</f>
        <v>0</v>
      </c>
      <c r="N414" s="20">
        <f>IF($A414=0,0,$D414+N413-IF($A413=0,0,R413*($A414-$A413)*0.06))</f>
        <v>0.1161144437013739</v>
      </c>
      <c r="O414" s="11" cm="1">
        <f t="array" ref="O414">INDEX($A$71:$A$75,MATCH(N414,$B$71:$B$75,1))+(N414-INDEX($B$71:$B$75,MATCH(N414,$B$71:$B$75,1)))*(INDEX($A$71:$A$75,MATCH(N414,$B$71:$B$75,1)+1)-INDEX($A$71:$A$75,MATCH(N414,$B$71:$B$75,1)))/(INDEX($B$71:$B$75,MATCH(N414,$B$71:$B$75,1)+1)-INDEX($B$71:$B$75,MATCH(N414,$B$71:$B$75,1)))</f>
        <v>1.161144437013739E-3</v>
      </c>
      <c r="P414" s="20" cm="1">
        <f t="array" ref="P414">INDEX(Curva_vortex[Caudal (L/s)],MATCH(O414,Curva_vortex[Altura lamina de agua H (m)],1))+(O414-INDEX(Curva_vortex[Altura lamina de agua H (m)],MATCH(O414,Curva_vortex[Altura lamina de agua H (m)],1)))*(INDEX(Curva_vortex[Caudal (L/s)],MATCH(O414,Curva_vortex[Altura lamina de agua H (m)],1)+IF(O414&gt;MAX(Curva_vortex[Altura lamina de agua H (m)]),0,1))-INDEX(Curva_vortex[Caudal (L/s)],MATCH(O414,Curva_vortex[Altura lamina de agua H (m)],1)+IF(O414&gt;MAX(Curva_vortex[Altura lamina de agua H (m)]),-1,0)))/(INDEX(Curva_vortex[Altura lamina de agua H (m)],MATCH(O414,Curva_vortex[Altura lamina de agua H (m)],1)+IF(O414&gt;MAX(Curva_vortex[Altura lamina de agua H (m)]),0,1))-INDEX(Curva_vortex[Altura lamina de agua H (m)],MATCH(O414,Curva_vortex[Altura lamina de agua H (m)],1)+IF(O414&gt;MAX(Curva_vortex[Altura lamina de agua H (m)]),-1,0)))</f>
        <v>1.161144437013739E-2</v>
      </c>
      <c r="Q414" s="20">
        <f t="shared" si="836"/>
        <v>0</v>
      </c>
      <c r="R414" s="20" cm="1">
        <f t="array" ref="R414">INDEX(Curva_vortex[Caudal (L/s)],MATCH(O414,Curva_vortex[Altura lamina de agua H (m)],1))+(O414-INDEX(Curva_vortex[Altura lamina de agua H (m)],MATCH(O414,Curva_vortex[Altura lamina de agua H (m)],1)))*(INDEX(Curva_vortex[Caudal (L/s)],MATCH(O414,Curva_vortex[Altura lamina de agua H (m)],1)+IF(O414&gt;MAX(Curva_vortex[Altura lamina de agua H (m)]),0,1))-INDEX(Curva_vortex[Caudal (L/s)],MATCH(O414,Curva_vortex[Altura lamina de agua H (m)],1)+IF(O414&gt;MAX(Curva_vortex[Altura lamina de agua H (m)]),-1,0)))/(INDEX(Curva_vortex[Altura lamina de agua H (m)],MATCH(O414,Curva_vortex[Altura lamina de agua H (m)],1)+IF(O414&gt;MAX(Curva_vortex[Altura lamina de agua H (m)]),0,1))-INDEX(Curva_vortex[Altura lamina de agua H (m)],MATCH(O414,Curva_vortex[Altura lamina de agua H (m)],1)+IF(O414&gt;MAX(Curva_vortex[Altura lamina de agua H (m)]),-1,0)))+Q414</f>
        <v>1.161144437013739E-2</v>
      </c>
      <c r="S414" s="20">
        <f>IF(COUNT($A$126:$A414)&lt;MATCH($E$117,R$126:R$585,0),"",ROUND(R414,2))</f>
        <v>0.01</v>
      </c>
    </row>
    <row r="415" spans="1:19" x14ac:dyDescent="0.3">
      <c r="A415" s="67">
        <f>A414+Escenario1!$D$15</f>
        <v>1445</v>
      </c>
      <c r="B415" s="20">
        <f>IF(HX292&lt;0,0,Escenario1!HX292)</f>
        <v>0</v>
      </c>
      <c r="C415" s="20">
        <f t="shared" si="837"/>
        <v>0</v>
      </c>
      <c r="D415" s="20">
        <f t="shared" si="831"/>
        <v>0</v>
      </c>
      <c r="E415" s="20">
        <f>ROUND(IF($A415=0,0,$D415+E414-IF($A414=0,0,L414*($A415-$A414)*0.06)),4)</f>
        <v>0</v>
      </c>
      <c r="F415" s="11" cm="1">
        <f t="array" ref="F415">INDEX($A$71:$A$75,MATCH(E415,$B$71:$B$75,1))+(E415-INDEX($B$71:$B$75,MATCH(E415,$B$71:$B$75,1)))*(INDEX($A$71:$A$75,MATCH(E415,$B$71:$B$75,1)+IF(E415&gt;MAX($B$71:$B$75),0,1))-INDEX($A$71:$A$75,MATCH(E415,$B$71:$B$75,1)+IF(E415&gt;MAX($B$71:$B$75),1,0)))/(INDEX($B$71:$B$75,MATCH(E415,$B$71:$B$75,1)+IF(E415&gt;MAX($B$71:$B$75),0,1))-INDEX($B$71:$B$75,MATCH(E415,$B$71:$B$75,1)+IF(E415&gt;MAX($B$71:$B$75),-1,0)))</f>
        <v>0</v>
      </c>
      <c r="G415" s="59">
        <f t="shared" si="832"/>
        <v>0</v>
      </c>
      <c r="H415" s="59">
        <f t="shared" si="833"/>
        <v>0</v>
      </c>
      <c r="I415" s="59">
        <f t="shared" si="834"/>
        <v>0</v>
      </c>
      <c r="J415" s="20">
        <f t="shared" si="835"/>
        <v>0</v>
      </c>
      <c r="K415" s="20">
        <f>IF(OR($H$79&lt;=0,F415-$H$79&lt;=0),0,2/3*(0.602+0.0832*(F415-$H$79)/$H$79)*$I$79*SQRT(2*9.81)*(F415-$H$79+0.0012)^(3/2))*1000</f>
        <v>0</v>
      </c>
      <c r="L415" s="20">
        <f>IF((G415+H415+I415+K415)*($A416-$A415)*0.06&gt;E415,E415/($A416-$A415)/0.06,G415+H415+I415+K415)</f>
        <v>0</v>
      </c>
      <c r="M415" s="20">
        <f>IF(COUNT($A$126:$A415)&lt;MATCH($E$84,L$126:L$585,0),"",ROUND(L415,2))</f>
        <v>0</v>
      </c>
      <c r="N415" s="20">
        <f>IF($A415=0,0,$D415+N414-IF($A414=0,0,R414*($A415-$A414)*0.06))</f>
        <v>0.11263101039033269</v>
      </c>
      <c r="O415" s="11" cm="1">
        <f t="array" ref="O415">INDEX($A$71:$A$75,MATCH(N415,$B$71:$B$75,1))+(N415-INDEX($B$71:$B$75,MATCH(N415,$B$71:$B$75,1)))*(INDEX($A$71:$A$75,MATCH(N415,$B$71:$B$75,1)+1)-INDEX($A$71:$A$75,MATCH(N415,$B$71:$B$75,1)))/(INDEX($B$71:$B$75,MATCH(N415,$B$71:$B$75,1)+1)-INDEX($B$71:$B$75,MATCH(N415,$B$71:$B$75,1)))</f>
        <v>1.1263101039033271E-3</v>
      </c>
      <c r="P415" s="20" cm="1">
        <f t="array" ref="P415">INDEX(Curva_vortex[Caudal (L/s)],MATCH(O415,Curva_vortex[Altura lamina de agua H (m)],1))+(O415-INDEX(Curva_vortex[Altura lamina de agua H (m)],MATCH(O415,Curva_vortex[Altura lamina de agua H (m)],1)))*(INDEX(Curva_vortex[Caudal (L/s)],MATCH(O415,Curva_vortex[Altura lamina de agua H (m)],1)+IF(O415&gt;MAX(Curva_vortex[Altura lamina de agua H (m)]),0,1))-INDEX(Curva_vortex[Caudal (L/s)],MATCH(O415,Curva_vortex[Altura lamina de agua H (m)],1)+IF(O415&gt;MAX(Curva_vortex[Altura lamina de agua H (m)]),-1,0)))/(INDEX(Curva_vortex[Altura lamina de agua H (m)],MATCH(O415,Curva_vortex[Altura lamina de agua H (m)],1)+IF(O415&gt;MAX(Curva_vortex[Altura lamina de agua H (m)]),0,1))-INDEX(Curva_vortex[Altura lamina de agua H (m)],MATCH(O415,Curva_vortex[Altura lamina de agua H (m)],1)+IF(O415&gt;MAX(Curva_vortex[Altura lamina de agua H (m)]),-1,0)))</f>
        <v>1.1263101039033271E-2</v>
      </c>
      <c r="Q415" s="20">
        <f t="shared" si="836"/>
        <v>0</v>
      </c>
      <c r="R415" s="20" cm="1">
        <f t="array" ref="R415">INDEX(Curva_vortex[Caudal (L/s)],MATCH(O415,Curva_vortex[Altura lamina de agua H (m)],1))+(O415-INDEX(Curva_vortex[Altura lamina de agua H (m)],MATCH(O415,Curva_vortex[Altura lamina de agua H (m)],1)))*(INDEX(Curva_vortex[Caudal (L/s)],MATCH(O415,Curva_vortex[Altura lamina de agua H (m)],1)+IF(O415&gt;MAX(Curva_vortex[Altura lamina de agua H (m)]),0,1))-INDEX(Curva_vortex[Caudal (L/s)],MATCH(O415,Curva_vortex[Altura lamina de agua H (m)],1)+IF(O415&gt;MAX(Curva_vortex[Altura lamina de agua H (m)]),-1,0)))/(INDEX(Curva_vortex[Altura lamina de agua H (m)],MATCH(O415,Curva_vortex[Altura lamina de agua H (m)],1)+IF(O415&gt;MAX(Curva_vortex[Altura lamina de agua H (m)]),0,1))-INDEX(Curva_vortex[Altura lamina de agua H (m)],MATCH(O415,Curva_vortex[Altura lamina de agua H (m)],1)+IF(O415&gt;MAX(Curva_vortex[Altura lamina de agua H (m)]),-1,0)))+Q415</f>
        <v>1.1263101039033271E-2</v>
      </c>
      <c r="S415" s="20">
        <f>IF(COUNT($A$126:$A415)&lt;MATCH($E$117,R$126:R$585,0),"",ROUND(R415,2))</f>
        <v>0.01</v>
      </c>
    </row>
    <row r="416" spans="1:19" x14ac:dyDescent="0.3">
      <c r="A416" s="67">
        <f>A415+Escenario1!$D$15</f>
        <v>1450</v>
      </c>
      <c r="B416" s="20">
        <f>IF(HX293&lt;0,0,Escenario1!HX293)</f>
        <v>0</v>
      </c>
      <c r="C416" s="20">
        <f t="shared" si="837"/>
        <v>0</v>
      </c>
      <c r="D416" s="20">
        <f t="shared" si="831"/>
        <v>0</v>
      </c>
      <c r="E416" s="20">
        <f>ROUND(IF($A416=0,0,$D416+E415-IF($A415=0,0,L415*($A416-$A415)*0.06)),4)</f>
        <v>0</v>
      </c>
      <c r="F416" s="11" cm="1">
        <f t="array" ref="F416">INDEX($A$71:$A$75,MATCH(E416,$B$71:$B$75,1))+(E416-INDEX($B$71:$B$75,MATCH(E416,$B$71:$B$75,1)))*(INDEX($A$71:$A$75,MATCH(E416,$B$71:$B$75,1)+IF(E416&gt;MAX($B$71:$B$75),0,1))-INDEX($A$71:$A$75,MATCH(E416,$B$71:$B$75,1)+IF(E416&gt;MAX($B$71:$B$75),1,0)))/(INDEX($B$71:$B$75,MATCH(E416,$B$71:$B$75,1)+IF(E416&gt;MAX($B$71:$B$75),0,1))-INDEX($B$71:$B$75,MATCH(E416,$B$71:$B$75,1)+IF(E416&gt;MAX($B$71:$B$75),-1,0)))</f>
        <v>0</v>
      </c>
      <c r="G416" s="59">
        <f t="shared" si="832"/>
        <v>0</v>
      </c>
      <c r="H416" s="59">
        <f t="shared" si="833"/>
        <v>0</v>
      </c>
      <c r="I416" s="59">
        <f t="shared" si="834"/>
        <v>0</v>
      </c>
      <c r="J416" s="20">
        <f t="shared" si="835"/>
        <v>0</v>
      </c>
      <c r="K416" s="20">
        <f>IF(OR($H$79&lt;=0,F416-$H$79&lt;=0),0,2/3*(0.602+0.0832*(F416-$H$79)/$H$79)*$I$79*SQRT(2*9.81)*(F416-$H$79+0.0012)^(3/2))*1000</f>
        <v>0</v>
      </c>
      <c r="L416" s="20">
        <f>IF((G416+H416+I416+K416)*($A417-$A416)*0.06&gt;E416,E416/($A417-$A416)/0.06,G416+H416+I416+K416)</f>
        <v>0</v>
      </c>
      <c r="M416" s="20">
        <f>IF(COUNT($A$126:$A416)&lt;MATCH($E$84,L$126:L$585,0),"",ROUND(L416,2))</f>
        <v>0</v>
      </c>
      <c r="N416" s="20">
        <f>IF($A416=0,0,$D416+N415-IF($A415=0,0,R415*($A416-$A415)*0.06))</f>
        <v>0.10925208007862271</v>
      </c>
      <c r="O416" s="11" cm="1">
        <f t="array" ref="O416">INDEX($A$71:$A$75,MATCH(N416,$B$71:$B$75,1))+(N416-INDEX($B$71:$B$75,MATCH(N416,$B$71:$B$75,1)))*(INDEX($A$71:$A$75,MATCH(N416,$B$71:$B$75,1)+1)-INDEX($A$71:$A$75,MATCH(N416,$B$71:$B$75,1)))/(INDEX($B$71:$B$75,MATCH(N416,$B$71:$B$75,1)+1)-INDEX($B$71:$B$75,MATCH(N416,$B$71:$B$75,1)))</f>
        <v>1.0925208007862271E-3</v>
      </c>
      <c r="P416" s="20" cm="1">
        <f t="array" ref="P416">INDEX(Curva_vortex[Caudal (L/s)],MATCH(O416,Curva_vortex[Altura lamina de agua H (m)],1))+(O416-INDEX(Curva_vortex[Altura lamina de agua H (m)],MATCH(O416,Curva_vortex[Altura lamina de agua H (m)],1)))*(INDEX(Curva_vortex[Caudal (L/s)],MATCH(O416,Curva_vortex[Altura lamina de agua H (m)],1)+IF(O416&gt;MAX(Curva_vortex[Altura lamina de agua H (m)]),0,1))-INDEX(Curva_vortex[Caudal (L/s)],MATCH(O416,Curva_vortex[Altura lamina de agua H (m)],1)+IF(O416&gt;MAX(Curva_vortex[Altura lamina de agua H (m)]),-1,0)))/(INDEX(Curva_vortex[Altura lamina de agua H (m)],MATCH(O416,Curva_vortex[Altura lamina de agua H (m)],1)+IF(O416&gt;MAX(Curva_vortex[Altura lamina de agua H (m)]),0,1))-INDEX(Curva_vortex[Altura lamina de agua H (m)],MATCH(O416,Curva_vortex[Altura lamina de agua H (m)],1)+IF(O416&gt;MAX(Curva_vortex[Altura lamina de agua H (m)]),-1,0)))</f>
        <v>1.092520800786227E-2</v>
      </c>
      <c r="Q416" s="20">
        <f t="shared" si="836"/>
        <v>0</v>
      </c>
      <c r="R416" s="20" cm="1">
        <f t="array" ref="R416">INDEX(Curva_vortex[Caudal (L/s)],MATCH(O416,Curva_vortex[Altura lamina de agua H (m)],1))+(O416-INDEX(Curva_vortex[Altura lamina de agua H (m)],MATCH(O416,Curva_vortex[Altura lamina de agua H (m)],1)))*(INDEX(Curva_vortex[Caudal (L/s)],MATCH(O416,Curva_vortex[Altura lamina de agua H (m)],1)+IF(O416&gt;MAX(Curva_vortex[Altura lamina de agua H (m)]),0,1))-INDEX(Curva_vortex[Caudal (L/s)],MATCH(O416,Curva_vortex[Altura lamina de agua H (m)],1)+IF(O416&gt;MAX(Curva_vortex[Altura lamina de agua H (m)]),-1,0)))/(INDEX(Curva_vortex[Altura lamina de agua H (m)],MATCH(O416,Curva_vortex[Altura lamina de agua H (m)],1)+IF(O416&gt;MAX(Curva_vortex[Altura lamina de agua H (m)]),0,1))-INDEX(Curva_vortex[Altura lamina de agua H (m)],MATCH(O416,Curva_vortex[Altura lamina de agua H (m)],1)+IF(O416&gt;MAX(Curva_vortex[Altura lamina de agua H (m)]),-1,0)))+Q416</f>
        <v>1.092520800786227E-2</v>
      </c>
      <c r="S416" s="20">
        <f>IF(COUNT($A$126:$A416)&lt;MATCH($E$117,R$126:R$585,0),"",ROUND(R416,2))</f>
        <v>0.01</v>
      </c>
    </row>
    <row r="417" spans="1:19" x14ac:dyDescent="0.3">
      <c r="A417" s="67">
        <f>A416+Escenario1!$D$15</f>
        <v>1455</v>
      </c>
      <c r="B417" s="20">
        <f>IF(HX294&lt;0,0,Escenario1!HX294)</f>
        <v>0</v>
      </c>
      <c r="C417" s="20">
        <f t="shared" si="837"/>
        <v>0</v>
      </c>
      <c r="D417" s="20">
        <f t="shared" si="831"/>
        <v>0</v>
      </c>
      <c r="E417" s="20">
        <f>ROUND(IF($A417=0,0,$D417+E416-IF($A416=0,0,L416*($A417-$A416)*0.06)),4)</f>
        <v>0</v>
      </c>
      <c r="F417" s="11" cm="1">
        <f t="array" ref="F417">INDEX($A$71:$A$75,MATCH(E417,$B$71:$B$75,1))+(E417-INDEX($B$71:$B$75,MATCH(E417,$B$71:$B$75,1)))*(INDEX($A$71:$A$75,MATCH(E417,$B$71:$B$75,1)+IF(E417&gt;MAX($B$71:$B$75),0,1))-INDEX($A$71:$A$75,MATCH(E417,$B$71:$B$75,1)+IF(E417&gt;MAX($B$71:$B$75),1,0)))/(INDEX($B$71:$B$75,MATCH(E417,$B$71:$B$75,1)+IF(E417&gt;MAX($B$71:$B$75),0,1))-INDEX($B$71:$B$75,MATCH(E417,$B$71:$B$75,1)+IF(E417&gt;MAX($B$71:$B$75),-1,0)))</f>
        <v>0</v>
      </c>
      <c r="G417" s="59">
        <f t="shared" si="832"/>
        <v>0</v>
      </c>
      <c r="H417" s="59">
        <f t="shared" si="833"/>
        <v>0</v>
      </c>
      <c r="I417" s="59">
        <f t="shared" si="834"/>
        <v>0</v>
      </c>
      <c r="J417" s="20">
        <f t="shared" si="835"/>
        <v>0</v>
      </c>
      <c r="K417" s="20">
        <f>IF(OR($H$79&lt;=0,F417-$H$79&lt;=0),0,2/3*(0.602+0.0832*(F417-$H$79)/$H$79)*$I$79*SQRT(2*9.81)*(F417-$H$79+0.0012)^(3/2))*1000</f>
        <v>0</v>
      </c>
      <c r="L417" s="20">
        <f>IF((G417+H417+I417+K417)*($A418-$A417)*0.06&gt;E417,E417/($A418-$A417)/0.06,G417+H417+I417+K417)</f>
        <v>0</v>
      </c>
      <c r="M417" s="20">
        <f>IF(COUNT($A$126:$A417)&lt;MATCH($E$84,L$126:L$585,0),"",ROUND(L417,2))</f>
        <v>0</v>
      </c>
      <c r="N417" s="20">
        <f>IF($A417=0,0,$D417+N416-IF($A416=0,0,R416*($A417-$A416)*0.06))</f>
        <v>0.10597451767626402</v>
      </c>
      <c r="O417" s="11" cm="1">
        <f t="array" ref="O417">INDEX($A$71:$A$75,MATCH(N417,$B$71:$B$75,1))+(N417-INDEX($B$71:$B$75,MATCH(N417,$B$71:$B$75,1)))*(INDEX($A$71:$A$75,MATCH(N417,$B$71:$B$75,1)+1)-INDEX($A$71:$A$75,MATCH(N417,$B$71:$B$75,1)))/(INDEX($B$71:$B$75,MATCH(N417,$B$71:$B$75,1)+1)-INDEX($B$71:$B$75,MATCH(N417,$B$71:$B$75,1)))</f>
        <v>1.0597451767626403E-3</v>
      </c>
      <c r="P417" s="20" cm="1">
        <f t="array" ref="P417">INDEX(Curva_vortex[Caudal (L/s)],MATCH(O417,Curva_vortex[Altura lamina de agua H (m)],1))+(O417-INDEX(Curva_vortex[Altura lamina de agua H (m)],MATCH(O417,Curva_vortex[Altura lamina de agua H (m)],1)))*(INDEX(Curva_vortex[Caudal (L/s)],MATCH(O417,Curva_vortex[Altura lamina de agua H (m)],1)+IF(O417&gt;MAX(Curva_vortex[Altura lamina de agua H (m)]),0,1))-INDEX(Curva_vortex[Caudal (L/s)],MATCH(O417,Curva_vortex[Altura lamina de agua H (m)],1)+IF(O417&gt;MAX(Curva_vortex[Altura lamina de agua H (m)]),-1,0)))/(INDEX(Curva_vortex[Altura lamina de agua H (m)],MATCH(O417,Curva_vortex[Altura lamina de agua H (m)],1)+IF(O417&gt;MAX(Curva_vortex[Altura lamina de agua H (m)]),0,1))-INDEX(Curva_vortex[Altura lamina de agua H (m)],MATCH(O417,Curva_vortex[Altura lamina de agua H (m)],1)+IF(O417&gt;MAX(Curva_vortex[Altura lamina de agua H (m)]),-1,0)))</f>
        <v>1.0597451767626402E-2</v>
      </c>
      <c r="Q417" s="20">
        <f t="shared" si="836"/>
        <v>0</v>
      </c>
      <c r="R417" s="20" cm="1">
        <f t="array" ref="R417">INDEX(Curva_vortex[Caudal (L/s)],MATCH(O417,Curva_vortex[Altura lamina de agua H (m)],1))+(O417-INDEX(Curva_vortex[Altura lamina de agua H (m)],MATCH(O417,Curva_vortex[Altura lamina de agua H (m)],1)))*(INDEX(Curva_vortex[Caudal (L/s)],MATCH(O417,Curva_vortex[Altura lamina de agua H (m)],1)+IF(O417&gt;MAX(Curva_vortex[Altura lamina de agua H (m)]),0,1))-INDEX(Curva_vortex[Caudal (L/s)],MATCH(O417,Curva_vortex[Altura lamina de agua H (m)],1)+IF(O417&gt;MAX(Curva_vortex[Altura lamina de agua H (m)]),-1,0)))/(INDEX(Curva_vortex[Altura lamina de agua H (m)],MATCH(O417,Curva_vortex[Altura lamina de agua H (m)],1)+IF(O417&gt;MAX(Curva_vortex[Altura lamina de agua H (m)]),0,1))-INDEX(Curva_vortex[Altura lamina de agua H (m)],MATCH(O417,Curva_vortex[Altura lamina de agua H (m)],1)+IF(O417&gt;MAX(Curva_vortex[Altura lamina de agua H (m)]),-1,0)))+Q417</f>
        <v>1.0597451767626402E-2</v>
      </c>
      <c r="S417" s="20">
        <f>IF(COUNT($A$126:$A417)&lt;MATCH($E$117,R$126:R$585,0),"",ROUND(R417,2))</f>
        <v>0.01</v>
      </c>
    </row>
    <row r="418" spans="1:19" x14ac:dyDescent="0.3">
      <c r="A418" s="67">
        <f>A417+Escenario1!$D$15</f>
        <v>1460</v>
      </c>
      <c r="B418" s="20">
        <f>IF(HX295&lt;0,0,Escenario1!HX295)</f>
        <v>0</v>
      </c>
      <c r="C418" s="20">
        <f t="shared" si="837"/>
        <v>0</v>
      </c>
      <c r="D418" s="20">
        <f t="shared" si="831"/>
        <v>0</v>
      </c>
      <c r="E418" s="20">
        <f>ROUND(IF($A418=0,0,$D418+E417-IF($A417=0,0,L417*($A418-$A417)*0.06)),4)</f>
        <v>0</v>
      </c>
      <c r="F418" s="11" cm="1">
        <f t="array" ref="F418">INDEX($A$71:$A$75,MATCH(E418,$B$71:$B$75,1))+(E418-INDEX($B$71:$B$75,MATCH(E418,$B$71:$B$75,1)))*(INDEX($A$71:$A$75,MATCH(E418,$B$71:$B$75,1)+IF(E418&gt;MAX($B$71:$B$75),0,1))-INDEX($A$71:$A$75,MATCH(E418,$B$71:$B$75,1)+IF(E418&gt;MAX($B$71:$B$75),1,0)))/(INDEX($B$71:$B$75,MATCH(E418,$B$71:$B$75,1)+IF(E418&gt;MAX($B$71:$B$75),0,1))-INDEX($B$71:$B$75,MATCH(E418,$B$71:$B$75,1)+IF(E418&gt;MAX($B$71:$B$75),-1,0)))</f>
        <v>0</v>
      </c>
      <c r="G418" s="59">
        <f t="shared" si="832"/>
        <v>0</v>
      </c>
      <c r="H418" s="59">
        <f t="shared" si="833"/>
        <v>0</v>
      </c>
      <c r="I418" s="59">
        <f t="shared" si="834"/>
        <v>0</v>
      </c>
      <c r="J418" s="20">
        <f t="shared" si="835"/>
        <v>0</v>
      </c>
      <c r="K418" s="20">
        <f>IF(OR($H$79&lt;=0,F418-$H$79&lt;=0),0,2/3*(0.602+0.0832*(F418-$H$79)/$H$79)*$I$79*SQRT(2*9.81)*(F418-$H$79+0.0012)^(3/2))*1000</f>
        <v>0</v>
      </c>
      <c r="L418" s="20">
        <f>IF((G418+H418+I418+K418)*($A419-$A418)*0.06&gt;E418,E418/($A419-$A418)/0.06,G418+H418+I418+K418)</f>
        <v>0</v>
      </c>
      <c r="M418" s="20">
        <f>IF(COUNT($A$126:$A418)&lt;MATCH($E$84,L$126:L$585,0),"",ROUND(L418,2))</f>
        <v>0</v>
      </c>
      <c r="N418" s="20">
        <f>IF($A418=0,0,$D418+N417-IF($A417=0,0,R417*($A418-$A417)*0.06))</f>
        <v>0.10279528214597609</v>
      </c>
      <c r="O418" s="11" cm="1">
        <f t="array" ref="O418">INDEX($A$71:$A$75,MATCH(N418,$B$71:$B$75,1))+(N418-INDEX($B$71:$B$75,MATCH(N418,$B$71:$B$75,1)))*(INDEX($A$71:$A$75,MATCH(N418,$B$71:$B$75,1)+1)-INDEX($A$71:$A$75,MATCH(N418,$B$71:$B$75,1)))/(INDEX($B$71:$B$75,MATCH(N418,$B$71:$B$75,1)+1)-INDEX($B$71:$B$75,MATCH(N418,$B$71:$B$75,1)))</f>
        <v>1.0279528214597608E-3</v>
      </c>
      <c r="P418" s="20" cm="1">
        <f t="array" ref="P418">INDEX(Curva_vortex[Caudal (L/s)],MATCH(O418,Curva_vortex[Altura lamina de agua H (m)],1))+(O418-INDEX(Curva_vortex[Altura lamina de agua H (m)],MATCH(O418,Curva_vortex[Altura lamina de agua H (m)],1)))*(INDEX(Curva_vortex[Caudal (L/s)],MATCH(O418,Curva_vortex[Altura lamina de agua H (m)],1)+IF(O418&gt;MAX(Curva_vortex[Altura lamina de agua H (m)]),0,1))-INDEX(Curva_vortex[Caudal (L/s)],MATCH(O418,Curva_vortex[Altura lamina de agua H (m)],1)+IF(O418&gt;MAX(Curva_vortex[Altura lamina de agua H (m)]),-1,0)))/(INDEX(Curva_vortex[Altura lamina de agua H (m)],MATCH(O418,Curva_vortex[Altura lamina de agua H (m)],1)+IF(O418&gt;MAX(Curva_vortex[Altura lamina de agua H (m)]),0,1))-INDEX(Curva_vortex[Altura lamina de agua H (m)],MATCH(O418,Curva_vortex[Altura lamina de agua H (m)],1)+IF(O418&gt;MAX(Curva_vortex[Altura lamina de agua H (m)]),-1,0)))</f>
        <v>1.0279528214597608E-2</v>
      </c>
      <c r="Q418" s="20">
        <f t="shared" si="836"/>
        <v>0</v>
      </c>
      <c r="R418" s="20" cm="1">
        <f t="array" ref="R418">INDEX(Curva_vortex[Caudal (L/s)],MATCH(O418,Curva_vortex[Altura lamina de agua H (m)],1))+(O418-INDEX(Curva_vortex[Altura lamina de agua H (m)],MATCH(O418,Curva_vortex[Altura lamina de agua H (m)],1)))*(INDEX(Curva_vortex[Caudal (L/s)],MATCH(O418,Curva_vortex[Altura lamina de agua H (m)],1)+IF(O418&gt;MAX(Curva_vortex[Altura lamina de agua H (m)]),0,1))-INDEX(Curva_vortex[Caudal (L/s)],MATCH(O418,Curva_vortex[Altura lamina de agua H (m)],1)+IF(O418&gt;MAX(Curva_vortex[Altura lamina de agua H (m)]),-1,0)))/(INDEX(Curva_vortex[Altura lamina de agua H (m)],MATCH(O418,Curva_vortex[Altura lamina de agua H (m)],1)+IF(O418&gt;MAX(Curva_vortex[Altura lamina de agua H (m)]),0,1))-INDEX(Curva_vortex[Altura lamina de agua H (m)],MATCH(O418,Curva_vortex[Altura lamina de agua H (m)],1)+IF(O418&gt;MAX(Curva_vortex[Altura lamina de agua H (m)]),-1,0)))+Q418</f>
        <v>1.0279528214597608E-2</v>
      </c>
      <c r="S418" s="20">
        <f>IF(COUNT($A$126:$A418)&lt;MATCH($E$117,R$126:R$585,0),"",ROUND(R418,2))</f>
        <v>0.01</v>
      </c>
    </row>
    <row r="419" spans="1:19" x14ac:dyDescent="0.3">
      <c r="A419" s="67">
        <f>A418+Escenario1!$D$15</f>
        <v>1465</v>
      </c>
      <c r="B419" s="20">
        <f>IF(HX296&lt;0,0,Escenario1!HX296)</f>
        <v>0</v>
      </c>
      <c r="C419" s="20">
        <f t="shared" si="837"/>
        <v>0</v>
      </c>
      <c r="D419" s="20">
        <f t="shared" si="831"/>
        <v>0</v>
      </c>
      <c r="E419" s="20">
        <f>ROUND(IF($A419=0,0,$D419+E418-IF($A418=0,0,L418*($A419-$A418)*0.06)),4)</f>
        <v>0</v>
      </c>
      <c r="F419" s="11" cm="1">
        <f t="array" ref="F419">INDEX($A$71:$A$75,MATCH(E419,$B$71:$B$75,1))+(E419-INDEX($B$71:$B$75,MATCH(E419,$B$71:$B$75,1)))*(INDEX($A$71:$A$75,MATCH(E419,$B$71:$B$75,1)+IF(E419&gt;MAX($B$71:$B$75),0,1))-INDEX($A$71:$A$75,MATCH(E419,$B$71:$B$75,1)+IF(E419&gt;MAX($B$71:$B$75),1,0)))/(INDEX($B$71:$B$75,MATCH(E419,$B$71:$B$75,1)+IF(E419&gt;MAX($B$71:$B$75),0,1))-INDEX($B$71:$B$75,MATCH(E419,$B$71:$B$75,1)+IF(E419&gt;MAX($B$71:$B$75),-1,0)))</f>
        <v>0</v>
      </c>
      <c r="G419" s="59">
        <f t="shared" si="832"/>
        <v>0</v>
      </c>
      <c r="H419" s="59">
        <f t="shared" si="833"/>
        <v>0</v>
      </c>
      <c r="I419" s="59">
        <f t="shared" si="834"/>
        <v>0</v>
      </c>
      <c r="J419" s="20">
        <f t="shared" si="835"/>
        <v>0</v>
      </c>
      <c r="K419" s="20">
        <f>IF(OR($H$79&lt;=0,F419-$H$79&lt;=0),0,2/3*(0.602+0.0832*(F419-$H$79)/$H$79)*$I$79*SQRT(2*9.81)*(F419-$H$79+0.0012)^(3/2))*1000</f>
        <v>0</v>
      </c>
      <c r="L419" s="20">
        <f>IF((G419+H419+I419+K419)*($A420-$A419)*0.06&gt;E419,E419/($A420-$A419)/0.06,G419+H419+I419+K419)</f>
        <v>0</v>
      </c>
      <c r="M419" s="20">
        <f>IF(COUNT($A$126:$A419)&lt;MATCH($E$84,L$126:L$585,0),"",ROUND(L419,2))</f>
        <v>0</v>
      </c>
      <c r="N419" s="20">
        <f>IF($A419=0,0,$D419+N418-IF($A418=0,0,R418*($A419-$A418)*0.06))</f>
        <v>9.9711423681596814E-2</v>
      </c>
      <c r="O419" s="11" cm="1">
        <f t="array" ref="O419">INDEX($A$71:$A$75,MATCH(N419,$B$71:$B$75,1))+(N419-INDEX($B$71:$B$75,MATCH(N419,$B$71:$B$75,1)))*(INDEX($A$71:$A$75,MATCH(N419,$B$71:$B$75,1)+1)-INDEX($A$71:$A$75,MATCH(N419,$B$71:$B$75,1)))/(INDEX($B$71:$B$75,MATCH(N419,$B$71:$B$75,1)+1)-INDEX($B$71:$B$75,MATCH(N419,$B$71:$B$75,1)))</f>
        <v>9.9711423681596821E-4</v>
      </c>
      <c r="P419" s="20" cm="1">
        <f t="array" ref="P419">INDEX(Curva_vortex[Caudal (L/s)],MATCH(O419,Curva_vortex[Altura lamina de agua H (m)],1))+(O419-INDEX(Curva_vortex[Altura lamina de agua H (m)],MATCH(O419,Curva_vortex[Altura lamina de agua H (m)],1)))*(INDEX(Curva_vortex[Caudal (L/s)],MATCH(O419,Curva_vortex[Altura lamina de agua H (m)],1)+IF(O419&gt;MAX(Curva_vortex[Altura lamina de agua H (m)]),0,1))-INDEX(Curva_vortex[Caudal (L/s)],MATCH(O419,Curva_vortex[Altura lamina de agua H (m)],1)+IF(O419&gt;MAX(Curva_vortex[Altura lamina de agua H (m)]),-1,0)))/(INDEX(Curva_vortex[Altura lamina de agua H (m)],MATCH(O419,Curva_vortex[Altura lamina de agua H (m)],1)+IF(O419&gt;MAX(Curva_vortex[Altura lamina de agua H (m)]),0,1))-INDEX(Curva_vortex[Altura lamina de agua H (m)],MATCH(O419,Curva_vortex[Altura lamina de agua H (m)],1)+IF(O419&gt;MAX(Curva_vortex[Altura lamina de agua H (m)]),-1,0)))</f>
        <v>9.9711423681596821E-3</v>
      </c>
      <c r="Q419" s="20">
        <f t="shared" si="836"/>
        <v>0</v>
      </c>
      <c r="R419" s="20" cm="1">
        <f t="array" ref="R419">INDEX(Curva_vortex[Caudal (L/s)],MATCH(O419,Curva_vortex[Altura lamina de agua H (m)],1))+(O419-INDEX(Curva_vortex[Altura lamina de agua H (m)],MATCH(O419,Curva_vortex[Altura lamina de agua H (m)],1)))*(INDEX(Curva_vortex[Caudal (L/s)],MATCH(O419,Curva_vortex[Altura lamina de agua H (m)],1)+IF(O419&gt;MAX(Curva_vortex[Altura lamina de agua H (m)]),0,1))-INDEX(Curva_vortex[Caudal (L/s)],MATCH(O419,Curva_vortex[Altura lamina de agua H (m)],1)+IF(O419&gt;MAX(Curva_vortex[Altura lamina de agua H (m)]),-1,0)))/(INDEX(Curva_vortex[Altura lamina de agua H (m)],MATCH(O419,Curva_vortex[Altura lamina de agua H (m)],1)+IF(O419&gt;MAX(Curva_vortex[Altura lamina de agua H (m)]),0,1))-INDEX(Curva_vortex[Altura lamina de agua H (m)],MATCH(O419,Curva_vortex[Altura lamina de agua H (m)],1)+IF(O419&gt;MAX(Curva_vortex[Altura lamina de agua H (m)]),-1,0)))+Q419</f>
        <v>9.9711423681596821E-3</v>
      </c>
      <c r="S419" s="20">
        <f>IF(COUNT($A$126:$A419)&lt;MATCH($E$117,R$126:R$585,0),"",ROUND(R419,2))</f>
        <v>0.01</v>
      </c>
    </row>
    <row r="420" spans="1:19" x14ac:dyDescent="0.3">
      <c r="A420" s="67">
        <f>A419+Escenario1!$D$15</f>
        <v>1470</v>
      </c>
      <c r="B420" s="20">
        <f>IF(HX297&lt;0,0,Escenario1!HX297)</f>
        <v>0</v>
      </c>
      <c r="C420" s="20">
        <f t="shared" si="837"/>
        <v>0</v>
      </c>
      <c r="D420" s="20">
        <f t="shared" si="831"/>
        <v>0</v>
      </c>
      <c r="E420" s="20">
        <f>ROUND(IF($A420=0,0,$D420+E419-IF($A419=0,0,L419*($A420-$A419)*0.06)),4)</f>
        <v>0</v>
      </c>
      <c r="F420" s="11" cm="1">
        <f t="array" ref="F420">INDEX($A$71:$A$75,MATCH(E420,$B$71:$B$75,1))+(E420-INDEX($B$71:$B$75,MATCH(E420,$B$71:$B$75,1)))*(INDEX($A$71:$A$75,MATCH(E420,$B$71:$B$75,1)+IF(E420&gt;MAX($B$71:$B$75),0,1))-INDEX($A$71:$A$75,MATCH(E420,$B$71:$B$75,1)+IF(E420&gt;MAX($B$71:$B$75),1,0)))/(INDEX($B$71:$B$75,MATCH(E420,$B$71:$B$75,1)+IF(E420&gt;MAX($B$71:$B$75),0,1))-INDEX($B$71:$B$75,MATCH(E420,$B$71:$B$75,1)+IF(E420&gt;MAX($B$71:$B$75),-1,0)))</f>
        <v>0</v>
      </c>
      <c r="G420" s="59">
        <f t="shared" si="832"/>
        <v>0</v>
      </c>
      <c r="H420" s="59">
        <f t="shared" si="833"/>
        <v>0</v>
      </c>
      <c r="I420" s="59">
        <f t="shared" si="834"/>
        <v>0</v>
      </c>
      <c r="J420" s="20">
        <f t="shared" si="835"/>
        <v>0</v>
      </c>
      <c r="K420" s="20">
        <f>IF(OR($H$79&lt;=0,F420-$H$79&lt;=0),0,2/3*(0.602+0.0832*(F420-$H$79)/$H$79)*$I$79*SQRT(2*9.81)*(F420-$H$79+0.0012)^(3/2))*1000</f>
        <v>0</v>
      </c>
      <c r="L420" s="20">
        <f>IF((G420+H420+I420+K420)*($A421-$A420)*0.06&gt;E420,E420/($A421-$A420)/0.06,G420+H420+I420+K420)</f>
        <v>0</v>
      </c>
      <c r="M420" s="20">
        <f>IF(COUNT($A$126:$A420)&lt;MATCH($E$84,L$126:L$585,0),"",ROUND(L420,2))</f>
        <v>0</v>
      </c>
      <c r="N420" s="20">
        <f>IF($A420=0,0,$D420+N419-IF($A419=0,0,R419*($A420-$A419)*0.06))</f>
        <v>9.6720080971148911E-2</v>
      </c>
      <c r="O420" s="11" cm="1">
        <f t="array" ref="O420">INDEX($A$71:$A$75,MATCH(N420,$B$71:$B$75,1))+(N420-INDEX($B$71:$B$75,MATCH(N420,$B$71:$B$75,1)))*(INDEX($A$71:$A$75,MATCH(N420,$B$71:$B$75,1)+1)-INDEX($A$71:$A$75,MATCH(N420,$B$71:$B$75,1)))/(INDEX($B$71:$B$75,MATCH(N420,$B$71:$B$75,1)+1)-INDEX($B$71:$B$75,MATCH(N420,$B$71:$B$75,1)))</f>
        <v>9.6720080971148914E-4</v>
      </c>
      <c r="P420" s="20" cm="1">
        <f t="array" ref="P420">INDEX(Curva_vortex[Caudal (L/s)],MATCH(O420,Curva_vortex[Altura lamina de agua H (m)],1))+(O420-INDEX(Curva_vortex[Altura lamina de agua H (m)],MATCH(O420,Curva_vortex[Altura lamina de agua H (m)],1)))*(INDEX(Curva_vortex[Caudal (L/s)],MATCH(O420,Curva_vortex[Altura lamina de agua H (m)],1)+IF(O420&gt;MAX(Curva_vortex[Altura lamina de agua H (m)]),0,1))-INDEX(Curva_vortex[Caudal (L/s)],MATCH(O420,Curva_vortex[Altura lamina de agua H (m)],1)+IF(O420&gt;MAX(Curva_vortex[Altura lamina de agua H (m)]),-1,0)))/(INDEX(Curva_vortex[Altura lamina de agua H (m)],MATCH(O420,Curva_vortex[Altura lamina de agua H (m)],1)+IF(O420&gt;MAX(Curva_vortex[Altura lamina de agua H (m)]),0,1))-INDEX(Curva_vortex[Altura lamina de agua H (m)],MATCH(O420,Curva_vortex[Altura lamina de agua H (m)],1)+IF(O420&gt;MAX(Curva_vortex[Altura lamina de agua H (m)]),-1,0)))</f>
        <v>9.6720080971148901E-3</v>
      </c>
      <c r="Q420" s="20">
        <f t="shared" si="836"/>
        <v>0</v>
      </c>
      <c r="R420" s="20" cm="1">
        <f t="array" ref="R420">INDEX(Curva_vortex[Caudal (L/s)],MATCH(O420,Curva_vortex[Altura lamina de agua H (m)],1))+(O420-INDEX(Curva_vortex[Altura lamina de agua H (m)],MATCH(O420,Curva_vortex[Altura lamina de agua H (m)],1)))*(INDEX(Curva_vortex[Caudal (L/s)],MATCH(O420,Curva_vortex[Altura lamina de agua H (m)],1)+IF(O420&gt;MAX(Curva_vortex[Altura lamina de agua H (m)]),0,1))-INDEX(Curva_vortex[Caudal (L/s)],MATCH(O420,Curva_vortex[Altura lamina de agua H (m)],1)+IF(O420&gt;MAX(Curva_vortex[Altura lamina de agua H (m)]),-1,0)))/(INDEX(Curva_vortex[Altura lamina de agua H (m)],MATCH(O420,Curva_vortex[Altura lamina de agua H (m)],1)+IF(O420&gt;MAX(Curva_vortex[Altura lamina de agua H (m)]),0,1))-INDEX(Curva_vortex[Altura lamina de agua H (m)],MATCH(O420,Curva_vortex[Altura lamina de agua H (m)],1)+IF(O420&gt;MAX(Curva_vortex[Altura lamina de agua H (m)]),-1,0)))+Q420</f>
        <v>9.6720080971148901E-3</v>
      </c>
      <c r="S420" s="20">
        <f>IF(COUNT($A$126:$A420)&lt;MATCH($E$117,R$126:R$585,0),"",ROUND(R420,2))</f>
        <v>0.01</v>
      </c>
    </row>
    <row r="421" spans="1:19" x14ac:dyDescent="0.3">
      <c r="A421" s="67">
        <f>A420+Escenario1!$D$15</f>
        <v>1475</v>
      </c>
      <c r="B421" s="20">
        <f>IF(HX298&lt;0,0,Escenario1!HX298)</f>
        <v>0</v>
      </c>
      <c r="C421" s="20">
        <f t="shared" si="837"/>
        <v>0</v>
      </c>
      <c r="D421" s="20">
        <f t="shared" si="831"/>
        <v>0</v>
      </c>
      <c r="E421" s="20">
        <f>ROUND(IF($A421=0,0,$D421+E420-IF($A420=0,0,L420*($A421-$A420)*0.06)),4)</f>
        <v>0</v>
      </c>
      <c r="F421" s="11" cm="1">
        <f t="array" ref="F421">INDEX($A$71:$A$75,MATCH(E421,$B$71:$B$75,1))+(E421-INDEX($B$71:$B$75,MATCH(E421,$B$71:$B$75,1)))*(INDEX($A$71:$A$75,MATCH(E421,$B$71:$B$75,1)+IF(E421&gt;MAX($B$71:$B$75),0,1))-INDEX($A$71:$A$75,MATCH(E421,$B$71:$B$75,1)+IF(E421&gt;MAX($B$71:$B$75),1,0)))/(INDEX($B$71:$B$75,MATCH(E421,$B$71:$B$75,1)+IF(E421&gt;MAX($B$71:$B$75),0,1))-INDEX($B$71:$B$75,MATCH(E421,$B$71:$B$75,1)+IF(E421&gt;MAX($B$71:$B$75),-1,0)))</f>
        <v>0</v>
      </c>
      <c r="G421" s="59">
        <f t="shared" si="832"/>
        <v>0</v>
      </c>
      <c r="H421" s="59">
        <f t="shared" si="833"/>
        <v>0</v>
      </c>
      <c r="I421" s="59">
        <f t="shared" si="834"/>
        <v>0</v>
      </c>
      <c r="J421" s="20">
        <f t="shared" si="835"/>
        <v>0</v>
      </c>
      <c r="K421" s="20">
        <f>IF(OR($H$79&lt;=0,F421-$H$79&lt;=0),0,2/3*(0.602+0.0832*(F421-$H$79)/$H$79)*$I$79*SQRT(2*9.81)*(F421-$H$79+0.0012)^(3/2))*1000</f>
        <v>0</v>
      </c>
      <c r="L421" s="20">
        <f>IF((G421+H421+I421+K421)*($A422-$A421)*0.06&gt;E421,E421/($A422-$A421)/0.06,G421+H421+I421+K421)</f>
        <v>0</v>
      </c>
      <c r="M421" s="20">
        <f>IF(COUNT($A$126:$A421)&lt;MATCH($E$84,L$126:L$585,0),"",ROUND(L421,2))</f>
        <v>0</v>
      </c>
      <c r="N421" s="20">
        <f>IF($A421=0,0,$D421+N420-IF($A420=0,0,R420*($A421-$A420)*0.06))</f>
        <v>9.3818478542014444E-2</v>
      </c>
      <c r="O421" s="11" cm="1">
        <f t="array" ref="O421">INDEX($A$71:$A$75,MATCH(N421,$B$71:$B$75,1))+(N421-INDEX($B$71:$B$75,MATCH(N421,$B$71:$B$75,1)))*(INDEX($A$71:$A$75,MATCH(N421,$B$71:$B$75,1)+1)-INDEX($A$71:$A$75,MATCH(N421,$B$71:$B$75,1)))/(INDEX($B$71:$B$75,MATCH(N421,$B$71:$B$75,1)+1)-INDEX($B$71:$B$75,MATCH(N421,$B$71:$B$75,1)))</f>
        <v>9.381847854201444E-4</v>
      </c>
      <c r="P421" s="20" cm="1">
        <f t="array" ref="P421">INDEX(Curva_vortex[Caudal (L/s)],MATCH(O421,Curva_vortex[Altura lamina de agua H (m)],1))+(O421-INDEX(Curva_vortex[Altura lamina de agua H (m)],MATCH(O421,Curva_vortex[Altura lamina de agua H (m)],1)))*(INDEX(Curva_vortex[Caudal (L/s)],MATCH(O421,Curva_vortex[Altura lamina de agua H (m)],1)+IF(O421&gt;MAX(Curva_vortex[Altura lamina de agua H (m)]),0,1))-INDEX(Curva_vortex[Caudal (L/s)],MATCH(O421,Curva_vortex[Altura lamina de agua H (m)],1)+IF(O421&gt;MAX(Curva_vortex[Altura lamina de agua H (m)]),-1,0)))/(INDEX(Curva_vortex[Altura lamina de agua H (m)],MATCH(O421,Curva_vortex[Altura lamina de agua H (m)],1)+IF(O421&gt;MAX(Curva_vortex[Altura lamina de agua H (m)]),0,1))-INDEX(Curva_vortex[Altura lamina de agua H (m)],MATCH(O421,Curva_vortex[Altura lamina de agua H (m)],1)+IF(O421&gt;MAX(Curva_vortex[Altura lamina de agua H (m)]),-1,0)))</f>
        <v>9.3818478542014427E-3</v>
      </c>
      <c r="Q421" s="20">
        <f t="shared" si="836"/>
        <v>0</v>
      </c>
      <c r="R421" s="20" cm="1">
        <f t="array" ref="R421">INDEX(Curva_vortex[Caudal (L/s)],MATCH(O421,Curva_vortex[Altura lamina de agua H (m)],1))+(O421-INDEX(Curva_vortex[Altura lamina de agua H (m)],MATCH(O421,Curva_vortex[Altura lamina de agua H (m)],1)))*(INDEX(Curva_vortex[Caudal (L/s)],MATCH(O421,Curva_vortex[Altura lamina de agua H (m)],1)+IF(O421&gt;MAX(Curva_vortex[Altura lamina de agua H (m)]),0,1))-INDEX(Curva_vortex[Caudal (L/s)],MATCH(O421,Curva_vortex[Altura lamina de agua H (m)],1)+IF(O421&gt;MAX(Curva_vortex[Altura lamina de agua H (m)]),-1,0)))/(INDEX(Curva_vortex[Altura lamina de agua H (m)],MATCH(O421,Curva_vortex[Altura lamina de agua H (m)],1)+IF(O421&gt;MAX(Curva_vortex[Altura lamina de agua H (m)]),0,1))-INDEX(Curva_vortex[Altura lamina de agua H (m)],MATCH(O421,Curva_vortex[Altura lamina de agua H (m)],1)+IF(O421&gt;MAX(Curva_vortex[Altura lamina de agua H (m)]),-1,0)))+Q421</f>
        <v>9.3818478542014427E-3</v>
      </c>
      <c r="S421" s="20">
        <f>IF(COUNT($A$126:$A421)&lt;MATCH($E$117,R$126:R$585,0),"",ROUND(R421,2))</f>
        <v>0.01</v>
      </c>
    </row>
    <row r="422" spans="1:19" x14ac:dyDescent="0.3">
      <c r="A422" s="67">
        <f>A421+Escenario1!$D$15</f>
        <v>1480</v>
      </c>
      <c r="B422" s="20">
        <f>IF(HX299&lt;0,0,Escenario1!HX299)</f>
        <v>0</v>
      </c>
      <c r="C422" s="20">
        <f t="shared" si="837"/>
        <v>0</v>
      </c>
      <c r="D422" s="20">
        <f t="shared" si="831"/>
        <v>0</v>
      </c>
      <c r="E422" s="20">
        <f>ROUND(IF($A422=0,0,$D422+E421-IF($A421=0,0,L421*($A422-$A421)*0.06)),4)</f>
        <v>0</v>
      </c>
      <c r="F422" s="11" cm="1">
        <f t="array" ref="F422">INDEX($A$71:$A$75,MATCH(E422,$B$71:$B$75,1))+(E422-INDEX($B$71:$B$75,MATCH(E422,$B$71:$B$75,1)))*(INDEX($A$71:$A$75,MATCH(E422,$B$71:$B$75,1)+IF(E422&gt;MAX($B$71:$B$75),0,1))-INDEX($A$71:$A$75,MATCH(E422,$B$71:$B$75,1)+IF(E422&gt;MAX($B$71:$B$75),1,0)))/(INDEX($B$71:$B$75,MATCH(E422,$B$71:$B$75,1)+IF(E422&gt;MAX($B$71:$B$75),0,1))-INDEX($B$71:$B$75,MATCH(E422,$B$71:$B$75,1)+IF(E422&gt;MAX($B$71:$B$75),-1,0)))</f>
        <v>0</v>
      </c>
      <c r="G422" s="59">
        <f t="shared" si="832"/>
        <v>0</v>
      </c>
      <c r="H422" s="59">
        <f t="shared" si="833"/>
        <v>0</v>
      </c>
      <c r="I422" s="59">
        <f t="shared" si="834"/>
        <v>0</v>
      </c>
      <c r="J422" s="20">
        <f t="shared" si="835"/>
        <v>0</v>
      </c>
      <c r="K422" s="20">
        <f>IF(OR($H$79&lt;=0,F422-$H$79&lt;=0),0,2/3*(0.602+0.0832*(F422-$H$79)/$H$79)*$I$79*SQRT(2*9.81)*(F422-$H$79+0.0012)^(3/2))*1000</f>
        <v>0</v>
      </c>
      <c r="L422" s="20">
        <f>IF((G422+H422+I422+K422)*($A423-$A422)*0.06&gt;E422,E422/($A423-$A422)/0.06,G422+H422+I422+K422)</f>
        <v>0</v>
      </c>
      <c r="M422" s="20">
        <f>IF(COUNT($A$126:$A422)&lt;MATCH($E$84,L$126:L$585,0),"",ROUND(L422,2))</f>
        <v>0</v>
      </c>
      <c r="N422" s="20">
        <f>IF($A422=0,0,$D422+N421-IF($A421=0,0,R421*($A422-$A421)*0.06))</f>
        <v>9.1003924185754009E-2</v>
      </c>
      <c r="O422" s="11" cm="1">
        <f t="array" ref="O422">INDEX($A$71:$A$75,MATCH(N422,$B$71:$B$75,1))+(N422-INDEX($B$71:$B$75,MATCH(N422,$B$71:$B$75,1)))*(INDEX($A$71:$A$75,MATCH(N422,$B$71:$B$75,1)+1)-INDEX($A$71:$A$75,MATCH(N422,$B$71:$B$75,1)))/(INDEX($B$71:$B$75,MATCH(N422,$B$71:$B$75,1)+1)-INDEX($B$71:$B$75,MATCH(N422,$B$71:$B$75,1)))</f>
        <v>9.1003924185754004E-4</v>
      </c>
      <c r="P422" s="20" cm="1">
        <f t="array" ref="P422">INDEX(Curva_vortex[Caudal (L/s)],MATCH(O422,Curva_vortex[Altura lamina de agua H (m)],1))+(O422-INDEX(Curva_vortex[Altura lamina de agua H (m)],MATCH(O422,Curva_vortex[Altura lamina de agua H (m)],1)))*(INDEX(Curva_vortex[Caudal (L/s)],MATCH(O422,Curva_vortex[Altura lamina de agua H (m)],1)+IF(O422&gt;MAX(Curva_vortex[Altura lamina de agua H (m)]),0,1))-INDEX(Curva_vortex[Caudal (L/s)],MATCH(O422,Curva_vortex[Altura lamina de agua H (m)],1)+IF(O422&gt;MAX(Curva_vortex[Altura lamina de agua H (m)]),-1,0)))/(INDEX(Curva_vortex[Altura lamina de agua H (m)],MATCH(O422,Curva_vortex[Altura lamina de agua H (m)],1)+IF(O422&gt;MAX(Curva_vortex[Altura lamina de agua H (m)]),0,1))-INDEX(Curva_vortex[Altura lamina de agua H (m)],MATCH(O422,Curva_vortex[Altura lamina de agua H (m)],1)+IF(O422&gt;MAX(Curva_vortex[Altura lamina de agua H (m)]),-1,0)))</f>
        <v>9.1003924185754006E-3</v>
      </c>
      <c r="Q422" s="20">
        <f t="shared" si="836"/>
        <v>0</v>
      </c>
      <c r="R422" s="20" cm="1">
        <f t="array" ref="R422">INDEX(Curva_vortex[Caudal (L/s)],MATCH(O422,Curva_vortex[Altura lamina de agua H (m)],1))+(O422-INDEX(Curva_vortex[Altura lamina de agua H (m)],MATCH(O422,Curva_vortex[Altura lamina de agua H (m)],1)))*(INDEX(Curva_vortex[Caudal (L/s)],MATCH(O422,Curva_vortex[Altura lamina de agua H (m)],1)+IF(O422&gt;MAX(Curva_vortex[Altura lamina de agua H (m)]),0,1))-INDEX(Curva_vortex[Caudal (L/s)],MATCH(O422,Curva_vortex[Altura lamina de agua H (m)],1)+IF(O422&gt;MAX(Curva_vortex[Altura lamina de agua H (m)]),-1,0)))/(INDEX(Curva_vortex[Altura lamina de agua H (m)],MATCH(O422,Curva_vortex[Altura lamina de agua H (m)],1)+IF(O422&gt;MAX(Curva_vortex[Altura lamina de agua H (m)]),0,1))-INDEX(Curva_vortex[Altura lamina de agua H (m)],MATCH(O422,Curva_vortex[Altura lamina de agua H (m)],1)+IF(O422&gt;MAX(Curva_vortex[Altura lamina de agua H (m)]),-1,0)))+Q422</f>
        <v>9.1003924185754006E-3</v>
      </c>
      <c r="S422" s="20">
        <f>IF(COUNT($A$126:$A422)&lt;MATCH($E$117,R$126:R$585,0),"",ROUND(R422,2))</f>
        <v>0.01</v>
      </c>
    </row>
    <row r="423" spans="1:19" x14ac:dyDescent="0.3">
      <c r="A423" s="67">
        <f>A422+Escenario1!$D$15</f>
        <v>1485</v>
      </c>
      <c r="B423" s="20">
        <f>IF(HX300&lt;0,0,Escenario1!HX300)</f>
        <v>0</v>
      </c>
      <c r="C423" s="20">
        <f t="shared" si="837"/>
        <v>0</v>
      </c>
      <c r="D423" s="20">
        <f t="shared" si="831"/>
        <v>0</v>
      </c>
      <c r="E423" s="20">
        <f>ROUND(IF($A423=0,0,$D423+E422-IF($A422=0,0,L422*($A423-$A422)*0.06)),4)</f>
        <v>0</v>
      </c>
      <c r="F423" s="11" cm="1">
        <f t="array" ref="F423">INDEX($A$71:$A$75,MATCH(E423,$B$71:$B$75,1))+(E423-INDEX($B$71:$B$75,MATCH(E423,$B$71:$B$75,1)))*(INDEX($A$71:$A$75,MATCH(E423,$B$71:$B$75,1)+IF(E423&gt;MAX($B$71:$B$75),0,1))-INDEX($A$71:$A$75,MATCH(E423,$B$71:$B$75,1)+IF(E423&gt;MAX($B$71:$B$75),1,0)))/(INDEX($B$71:$B$75,MATCH(E423,$B$71:$B$75,1)+IF(E423&gt;MAX($B$71:$B$75),0,1))-INDEX($B$71:$B$75,MATCH(E423,$B$71:$B$75,1)+IF(E423&gt;MAX($B$71:$B$75),-1,0)))</f>
        <v>0</v>
      </c>
      <c r="G423" s="59">
        <f t="shared" si="832"/>
        <v>0</v>
      </c>
      <c r="H423" s="59">
        <f t="shared" si="833"/>
        <v>0</v>
      </c>
      <c r="I423" s="59">
        <f t="shared" si="834"/>
        <v>0</v>
      </c>
      <c r="J423" s="20">
        <f t="shared" si="835"/>
        <v>0</v>
      </c>
      <c r="K423" s="20">
        <f>IF(OR($H$79&lt;=0,F423-$H$79&lt;=0),0,2/3*(0.602+0.0832*(F423-$H$79)/$H$79)*$I$79*SQRT(2*9.81)*(F423-$H$79+0.0012)^(3/2))*1000</f>
        <v>0</v>
      </c>
      <c r="L423" s="20">
        <f>IF((G423+H423+I423+K423)*($A424-$A423)*0.06&gt;E423,E423/($A424-$A423)/0.06,G423+H423+I423+K423)</f>
        <v>0</v>
      </c>
      <c r="M423" s="20">
        <f>IF(COUNT($A$126:$A423)&lt;MATCH($E$84,L$126:L$585,0),"",ROUND(L423,2))</f>
        <v>0</v>
      </c>
      <c r="N423" s="20">
        <f>IF($A423=0,0,$D423+N422-IF($A422=0,0,R422*($A423-$A422)*0.06))</f>
        <v>8.8273806460181389E-2</v>
      </c>
      <c r="O423" s="11" cm="1">
        <f t="array" ref="O423">INDEX($A$71:$A$75,MATCH(N423,$B$71:$B$75,1))+(N423-INDEX($B$71:$B$75,MATCH(N423,$B$71:$B$75,1)))*(INDEX($A$71:$A$75,MATCH(N423,$B$71:$B$75,1)+1)-INDEX($A$71:$A$75,MATCH(N423,$B$71:$B$75,1)))/(INDEX($B$71:$B$75,MATCH(N423,$B$71:$B$75,1)+1)-INDEX($B$71:$B$75,MATCH(N423,$B$71:$B$75,1)))</f>
        <v>8.8273806460181391E-4</v>
      </c>
      <c r="P423" s="20" cm="1">
        <f t="array" ref="P423">INDEX(Curva_vortex[Caudal (L/s)],MATCH(O423,Curva_vortex[Altura lamina de agua H (m)],1))+(O423-INDEX(Curva_vortex[Altura lamina de agua H (m)],MATCH(O423,Curva_vortex[Altura lamina de agua H (m)],1)))*(INDEX(Curva_vortex[Caudal (L/s)],MATCH(O423,Curva_vortex[Altura lamina de agua H (m)],1)+IF(O423&gt;MAX(Curva_vortex[Altura lamina de agua H (m)]),0,1))-INDEX(Curva_vortex[Caudal (L/s)],MATCH(O423,Curva_vortex[Altura lamina de agua H (m)],1)+IF(O423&gt;MAX(Curva_vortex[Altura lamina de agua H (m)]),-1,0)))/(INDEX(Curva_vortex[Altura lamina de agua H (m)],MATCH(O423,Curva_vortex[Altura lamina de agua H (m)],1)+IF(O423&gt;MAX(Curva_vortex[Altura lamina de agua H (m)]),0,1))-INDEX(Curva_vortex[Altura lamina de agua H (m)],MATCH(O423,Curva_vortex[Altura lamina de agua H (m)],1)+IF(O423&gt;MAX(Curva_vortex[Altura lamina de agua H (m)]),-1,0)))</f>
        <v>8.8273806460181393E-3</v>
      </c>
      <c r="Q423" s="20">
        <f t="shared" si="836"/>
        <v>0</v>
      </c>
      <c r="R423" s="20" cm="1">
        <f t="array" ref="R423">INDEX(Curva_vortex[Caudal (L/s)],MATCH(O423,Curva_vortex[Altura lamina de agua H (m)],1))+(O423-INDEX(Curva_vortex[Altura lamina de agua H (m)],MATCH(O423,Curva_vortex[Altura lamina de agua H (m)],1)))*(INDEX(Curva_vortex[Caudal (L/s)],MATCH(O423,Curva_vortex[Altura lamina de agua H (m)],1)+IF(O423&gt;MAX(Curva_vortex[Altura lamina de agua H (m)]),0,1))-INDEX(Curva_vortex[Caudal (L/s)],MATCH(O423,Curva_vortex[Altura lamina de agua H (m)],1)+IF(O423&gt;MAX(Curva_vortex[Altura lamina de agua H (m)]),-1,0)))/(INDEX(Curva_vortex[Altura lamina de agua H (m)],MATCH(O423,Curva_vortex[Altura lamina de agua H (m)],1)+IF(O423&gt;MAX(Curva_vortex[Altura lamina de agua H (m)]),0,1))-INDEX(Curva_vortex[Altura lamina de agua H (m)],MATCH(O423,Curva_vortex[Altura lamina de agua H (m)],1)+IF(O423&gt;MAX(Curva_vortex[Altura lamina de agua H (m)]),-1,0)))+Q423</f>
        <v>8.8273806460181393E-3</v>
      </c>
      <c r="S423" s="20">
        <f>IF(COUNT($A$126:$A423)&lt;MATCH($E$117,R$126:R$585,0),"",ROUND(R423,2))</f>
        <v>0.01</v>
      </c>
    </row>
    <row r="424" spans="1:19" x14ac:dyDescent="0.3">
      <c r="A424" s="67">
        <f>A423+Escenario1!$D$15</f>
        <v>1490</v>
      </c>
      <c r="B424" s="20">
        <f>IF(HX301&lt;0,0,Escenario1!HX301)</f>
        <v>0</v>
      </c>
      <c r="C424" s="20">
        <f t="shared" si="837"/>
        <v>0</v>
      </c>
      <c r="D424" s="20">
        <f t="shared" si="831"/>
        <v>0</v>
      </c>
      <c r="E424" s="20">
        <f>ROUND(IF($A424=0,0,$D424+E423-IF($A423=0,0,L423*($A424-$A423)*0.06)),4)</f>
        <v>0</v>
      </c>
      <c r="F424" s="11" cm="1">
        <f t="array" ref="F424">INDEX($A$71:$A$75,MATCH(E424,$B$71:$B$75,1))+(E424-INDEX($B$71:$B$75,MATCH(E424,$B$71:$B$75,1)))*(INDEX($A$71:$A$75,MATCH(E424,$B$71:$B$75,1)+IF(E424&gt;MAX($B$71:$B$75),0,1))-INDEX($A$71:$A$75,MATCH(E424,$B$71:$B$75,1)+IF(E424&gt;MAX($B$71:$B$75),1,0)))/(INDEX($B$71:$B$75,MATCH(E424,$B$71:$B$75,1)+IF(E424&gt;MAX($B$71:$B$75),0,1))-INDEX($B$71:$B$75,MATCH(E424,$B$71:$B$75,1)+IF(E424&gt;MAX($B$71:$B$75),-1,0)))</f>
        <v>0</v>
      </c>
      <c r="G424" s="59">
        <f t="shared" si="832"/>
        <v>0</v>
      </c>
      <c r="H424" s="59">
        <f t="shared" si="833"/>
        <v>0</v>
      </c>
      <c r="I424" s="59">
        <f t="shared" si="834"/>
        <v>0</v>
      </c>
      <c r="J424" s="20">
        <f t="shared" si="835"/>
        <v>0</v>
      </c>
      <c r="K424" s="20">
        <f>IF(OR($H$79&lt;=0,F424-$H$79&lt;=0),0,2/3*(0.602+0.0832*(F424-$H$79)/$H$79)*$I$79*SQRT(2*9.81)*(F424-$H$79+0.0012)^(3/2))*1000</f>
        <v>0</v>
      </c>
      <c r="L424" s="20">
        <f>IF((G424+H424+I424+K424)*($A425-$A424)*0.06&gt;E424,E424/($A425-$A424)/0.06,G424+H424+I424+K424)</f>
        <v>0</v>
      </c>
      <c r="M424" s="20">
        <f>IF(COUNT($A$126:$A424)&lt;MATCH($E$84,L$126:L$585,0),"",ROUND(L424,2))</f>
        <v>0</v>
      </c>
      <c r="N424" s="20">
        <f>IF($A424=0,0,$D424+N423-IF($A423=0,0,R423*($A424-$A423)*0.06))</f>
        <v>8.5625592266375949E-2</v>
      </c>
      <c r="O424" s="11" cm="1">
        <f t="array" ref="O424">INDEX($A$71:$A$75,MATCH(N424,$B$71:$B$75,1))+(N424-INDEX($B$71:$B$75,MATCH(N424,$B$71:$B$75,1)))*(INDEX($A$71:$A$75,MATCH(N424,$B$71:$B$75,1)+1)-INDEX($A$71:$A$75,MATCH(N424,$B$71:$B$75,1)))/(INDEX($B$71:$B$75,MATCH(N424,$B$71:$B$75,1)+1)-INDEX($B$71:$B$75,MATCH(N424,$B$71:$B$75,1)))</f>
        <v>8.5625592266375952E-4</v>
      </c>
      <c r="P424" s="20" cm="1">
        <f t="array" ref="P424">INDEX(Curva_vortex[Caudal (L/s)],MATCH(O424,Curva_vortex[Altura lamina de agua H (m)],1))+(O424-INDEX(Curva_vortex[Altura lamina de agua H (m)],MATCH(O424,Curva_vortex[Altura lamina de agua H (m)],1)))*(INDEX(Curva_vortex[Caudal (L/s)],MATCH(O424,Curva_vortex[Altura lamina de agua H (m)],1)+IF(O424&gt;MAX(Curva_vortex[Altura lamina de agua H (m)]),0,1))-INDEX(Curva_vortex[Caudal (L/s)],MATCH(O424,Curva_vortex[Altura lamina de agua H (m)],1)+IF(O424&gt;MAX(Curva_vortex[Altura lamina de agua H (m)]),-1,0)))/(INDEX(Curva_vortex[Altura lamina de agua H (m)],MATCH(O424,Curva_vortex[Altura lamina de agua H (m)],1)+IF(O424&gt;MAX(Curva_vortex[Altura lamina de agua H (m)]),0,1))-INDEX(Curva_vortex[Altura lamina de agua H (m)],MATCH(O424,Curva_vortex[Altura lamina de agua H (m)],1)+IF(O424&gt;MAX(Curva_vortex[Altura lamina de agua H (m)]),-1,0)))</f>
        <v>8.5625592266375949E-3</v>
      </c>
      <c r="Q424" s="20">
        <f t="shared" si="836"/>
        <v>0</v>
      </c>
      <c r="R424" s="20" cm="1">
        <f t="array" ref="R424">INDEX(Curva_vortex[Caudal (L/s)],MATCH(O424,Curva_vortex[Altura lamina de agua H (m)],1))+(O424-INDEX(Curva_vortex[Altura lamina de agua H (m)],MATCH(O424,Curva_vortex[Altura lamina de agua H (m)],1)))*(INDEX(Curva_vortex[Caudal (L/s)],MATCH(O424,Curva_vortex[Altura lamina de agua H (m)],1)+IF(O424&gt;MAX(Curva_vortex[Altura lamina de agua H (m)]),0,1))-INDEX(Curva_vortex[Caudal (L/s)],MATCH(O424,Curva_vortex[Altura lamina de agua H (m)],1)+IF(O424&gt;MAX(Curva_vortex[Altura lamina de agua H (m)]),-1,0)))/(INDEX(Curva_vortex[Altura lamina de agua H (m)],MATCH(O424,Curva_vortex[Altura lamina de agua H (m)],1)+IF(O424&gt;MAX(Curva_vortex[Altura lamina de agua H (m)]),0,1))-INDEX(Curva_vortex[Altura lamina de agua H (m)],MATCH(O424,Curva_vortex[Altura lamina de agua H (m)],1)+IF(O424&gt;MAX(Curva_vortex[Altura lamina de agua H (m)]),-1,0)))+Q424</f>
        <v>8.5625592266375949E-3</v>
      </c>
      <c r="S424" s="20">
        <f>IF(COUNT($A$126:$A424)&lt;MATCH($E$117,R$126:R$585,0),"",ROUND(R424,2))</f>
        <v>0.01</v>
      </c>
    </row>
    <row r="425" spans="1:19" x14ac:dyDescent="0.3">
      <c r="A425" s="67">
        <f>A424+Escenario1!$D$15</f>
        <v>1495</v>
      </c>
      <c r="B425" s="20">
        <f>IF(HX302&lt;0,0,Escenario1!HX302)</f>
        <v>0</v>
      </c>
      <c r="C425" s="20">
        <f t="shared" si="837"/>
        <v>0</v>
      </c>
      <c r="D425" s="20">
        <f t="shared" si="831"/>
        <v>0</v>
      </c>
      <c r="E425" s="20">
        <f>ROUND(IF($A425=0,0,$D425+E424-IF($A424=0,0,L424*($A425-$A424)*0.06)),4)</f>
        <v>0</v>
      </c>
      <c r="F425" s="11" cm="1">
        <f t="array" ref="F425">INDEX($A$71:$A$75,MATCH(E425,$B$71:$B$75,1))+(E425-INDEX($B$71:$B$75,MATCH(E425,$B$71:$B$75,1)))*(INDEX($A$71:$A$75,MATCH(E425,$B$71:$B$75,1)+IF(E425&gt;MAX($B$71:$B$75),0,1))-INDEX($A$71:$A$75,MATCH(E425,$B$71:$B$75,1)+IF(E425&gt;MAX($B$71:$B$75),1,0)))/(INDEX($B$71:$B$75,MATCH(E425,$B$71:$B$75,1)+IF(E425&gt;MAX($B$71:$B$75),0,1))-INDEX($B$71:$B$75,MATCH(E425,$B$71:$B$75,1)+IF(E425&gt;MAX($B$71:$B$75),-1,0)))</f>
        <v>0</v>
      </c>
      <c r="G425" s="59">
        <f t="shared" si="832"/>
        <v>0</v>
      </c>
      <c r="H425" s="59">
        <f t="shared" si="833"/>
        <v>0</v>
      </c>
      <c r="I425" s="59">
        <f t="shared" si="834"/>
        <v>0</v>
      </c>
      <c r="J425" s="20">
        <f t="shared" si="835"/>
        <v>0</v>
      </c>
      <c r="K425" s="20">
        <f>IF(OR($H$79&lt;=0,F425-$H$79&lt;=0),0,2/3*(0.602+0.0832*(F425-$H$79)/$H$79)*$I$79*SQRT(2*9.81)*(F425-$H$79+0.0012)^(3/2))*1000</f>
        <v>0</v>
      </c>
      <c r="L425" s="20">
        <f>IF((G425+H425+I425+K425)*($A426-$A425)*0.06&gt;E425,E425/($A426-$A425)/0.06,G425+H425+I425+K425)</f>
        <v>0</v>
      </c>
      <c r="M425" s="20">
        <f>IF(COUNT($A$126:$A425)&lt;MATCH($E$84,L$126:L$585,0),"",ROUND(L425,2))</f>
        <v>0</v>
      </c>
      <c r="N425" s="20">
        <f>IF($A425=0,0,$D425+N424-IF($A424=0,0,R424*($A425-$A424)*0.06))</f>
        <v>8.3056824498384668E-2</v>
      </c>
      <c r="O425" s="11" cm="1">
        <f t="array" ref="O425">INDEX($A$71:$A$75,MATCH(N425,$B$71:$B$75,1))+(N425-INDEX($B$71:$B$75,MATCH(N425,$B$71:$B$75,1)))*(INDEX($A$71:$A$75,MATCH(N425,$B$71:$B$75,1)+1)-INDEX($A$71:$A$75,MATCH(N425,$B$71:$B$75,1)))/(INDEX($B$71:$B$75,MATCH(N425,$B$71:$B$75,1)+1)-INDEX($B$71:$B$75,MATCH(N425,$B$71:$B$75,1)))</f>
        <v>8.3056824498384675E-4</v>
      </c>
      <c r="P425" s="20" cm="1">
        <f t="array" ref="P425">INDEX(Curva_vortex[Caudal (L/s)],MATCH(O425,Curva_vortex[Altura lamina de agua H (m)],1))+(O425-INDEX(Curva_vortex[Altura lamina de agua H (m)],MATCH(O425,Curva_vortex[Altura lamina de agua H (m)],1)))*(INDEX(Curva_vortex[Caudal (L/s)],MATCH(O425,Curva_vortex[Altura lamina de agua H (m)],1)+IF(O425&gt;MAX(Curva_vortex[Altura lamina de agua H (m)]),0,1))-INDEX(Curva_vortex[Caudal (L/s)],MATCH(O425,Curva_vortex[Altura lamina de agua H (m)],1)+IF(O425&gt;MAX(Curva_vortex[Altura lamina de agua H (m)]),-1,0)))/(INDEX(Curva_vortex[Altura lamina de agua H (m)],MATCH(O425,Curva_vortex[Altura lamina de agua H (m)],1)+IF(O425&gt;MAX(Curva_vortex[Altura lamina de agua H (m)]),0,1))-INDEX(Curva_vortex[Altura lamina de agua H (m)],MATCH(O425,Curva_vortex[Altura lamina de agua H (m)],1)+IF(O425&gt;MAX(Curva_vortex[Altura lamina de agua H (m)]),-1,0)))</f>
        <v>8.3056824498384668E-3</v>
      </c>
      <c r="Q425" s="20">
        <f t="shared" si="836"/>
        <v>0</v>
      </c>
      <c r="R425" s="20" cm="1">
        <f t="array" ref="R425">INDEX(Curva_vortex[Caudal (L/s)],MATCH(O425,Curva_vortex[Altura lamina de agua H (m)],1))+(O425-INDEX(Curva_vortex[Altura lamina de agua H (m)],MATCH(O425,Curva_vortex[Altura lamina de agua H (m)],1)))*(INDEX(Curva_vortex[Caudal (L/s)],MATCH(O425,Curva_vortex[Altura lamina de agua H (m)],1)+IF(O425&gt;MAX(Curva_vortex[Altura lamina de agua H (m)]),0,1))-INDEX(Curva_vortex[Caudal (L/s)],MATCH(O425,Curva_vortex[Altura lamina de agua H (m)],1)+IF(O425&gt;MAX(Curva_vortex[Altura lamina de agua H (m)]),-1,0)))/(INDEX(Curva_vortex[Altura lamina de agua H (m)],MATCH(O425,Curva_vortex[Altura lamina de agua H (m)],1)+IF(O425&gt;MAX(Curva_vortex[Altura lamina de agua H (m)]),0,1))-INDEX(Curva_vortex[Altura lamina de agua H (m)],MATCH(O425,Curva_vortex[Altura lamina de agua H (m)],1)+IF(O425&gt;MAX(Curva_vortex[Altura lamina de agua H (m)]),-1,0)))+Q425</f>
        <v>8.3056824498384668E-3</v>
      </c>
      <c r="S425" s="20">
        <f>IF(COUNT($A$126:$A425)&lt;MATCH($E$117,R$126:R$585,0),"",ROUND(R425,2))</f>
        <v>0.01</v>
      </c>
    </row>
    <row r="426" spans="1:19" x14ac:dyDescent="0.3">
      <c r="A426" s="67">
        <f>A425+Escenario1!$D$15</f>
        <v>1500</v>
      </c>
      <c r="B426" s="20">
        <f>IF(HX303&lt;0,0,Escenario1!HX303)</f>
        <v>0</v>
      </c>
      <c r="C426" s="20">
        <f t="shared" si="837"/>
        <v>0</v>
      </c>
      <c r="D426" s="20">
        <f t="shared" si="831"/>
        <v>0</v>
      </c>
      <c r="E426" s="20">
        <f>ROUND(IF($A426=0,0,$D426+E425-IF($A425=0,0,L425*($A426-$A425)*0.06)),4)</f>
        <v>0</v>
      </c>
      <c r="F426" s="11" cm="1">
        <f t="array" ref="F426">INDEX($A$71:$A$75,MATCH(E426,$B$71:$B$75,1))+(E426-INDEX($B$71:$B$75,MATCH(E426,$B$71:$B$75,1)))*(INDEX($A$71:$A$75,MATCH(E426,$B$71:$B$75,1)+IF(E426&gt;MAX($B$71:$B$75),0,1))-INDEX($A$71:$A$75,MATCH(E426,$B$71:$B$75,1)+IF(E426&gt;MAX($B$71:$B$75),1,0)))/(INDEX($B$71:$B$75,MATCH(E426,$B$71:$B$75,1)+IF(E426&gt;MAX($B$71:$B$75),0,1))-INDEX($B$71:$B$75,MATCH(E426,$B$71:$B$75,1)+IF(E426&gt;MAX($B$71:$B$75),-1,0)))</f>
        <v>0</v>
      </c>
      <c r="G426" s="59">
        <f t="shared" si="832"/>
        <v>0</v>
      </c>
      <c r="H426" s="59">
        <f t="shared" si="833"/>
        <v>0</v>
      </c>
      <c r="I426" s="59">
        <f t="shared" si="834"/>
        <v>0</v>
      </c>
      <c r="J426" s="20">
        <f t="shared" si="835"/>
        <v>0</v>
      </c>
      <c r="K426" s="20">
        <f>IF(OR($H$79&lt;=0,F426-$H$79&lt;=0),0,2/3*(0.602+0.0832*(F426-$H$79)/$H$79)*$I$79*SQRT(2*9.81)*(F426-$H$79+0.0012)^(3/2))*1000</f>
        <v>0</v>
      </c>
      <c r="L426" s="20">
        <f>IF((G426+H426+I426+K426)*($A427-$A426)*0.06&gt;E426,E426/($A427-$A426)/0.06,G426+H426+I426+K426)</f>
        <v>0</v>
      </c>
      <c r="M426" s="20">
        <f>IF(COUNT($A$126:$A426)&lt;MATCH($E$84,L$126:L$585,0),"",ROUND(L426,2))</f>
        <v>0</v>
      </c>
      <c r="N426" s="20">
        <f>IF($A426=0,0,$D426+N425-IF($A425=0,0,R425*($A426-$A425)*0.06))</f>
        <v>8.0565119763433127E-2</v>
      </c>
      <c r="O426" s="11" cm="1">
        <f t="array" ref="O426">INDEX($A$71:$A$75,MATCH(N426,$B$71:$B$75,1))+(N426-INDEX($B$71:$B$75,MATCH(N426,$B$71:$B$75,1)))*(INDEX($A$71:$A$75,MATCH(N426,$B$71:$B$75,1)+1)-INDEX($A$71:$A$75,MATCH(N426,$B$71:$B$75,1)))/(INDEX($B$71:$B$75,MATCH(N426,$B$71:$B$75,1)+1)-INDEX($B$71:$B$75,MATCH(N426,$B$71:$B$75,1)))</f>
        <v>8.0565119763433121E-4</v>
      </c>
      <c r="P426" s="20" cm="1">
        <f t="array" ref="P426">INDEX(Curva_vortex[Caudal (L/s)],MATCH(O426,Curva_vortex[Altura lamina de agua H (m)],1))+(O426-INDEX(Curva_vortex[Altura lamina de agua H (m)],MATCH(O426,Curva_vortex[Altura lamina de agua H (m)],1)))*(INDEX(Curva_vortex[Caudal (L/s)],MATCH(O426,Curva_vortex[Altura lamina de agua H (m)],1)+IF(O426&gt;MAX(Curva_vortex[Altura lamina de agua H (m)]),0,1))-INDEX(Curva_vortex[Caudal (L/s)],MATCH(O426,Curva_vortex[Altura lamina de agua H (m)],1)+IF(O426&gt;MAX(Curva_vortex[Altura lamina de agua H (m)]),-1,0)))/(INDEX(Curva_vortex[Altura lamina de agua H (m)],MATCH(O426,Curva_vortex[Altura lamina de agua H (m)],1)+IF(O426&gt;MAX(Curva_vortex[Altura lamina de agua H (m)]),0,1))-INDEX(Curva_vortex[Altura lamina de agua H (m)],MATCH(O426,Curva_vortex[Altura lamina de agua H (m)],1)+IF(O426&gt;MAX(Curva_vortex[Altura lamina de agua H (m)]),-1,0)))</f>
        <v>8.0565119763433123E-3</v>
      </c>
      <c r="Q426" s="20">
        <f t="shared" si="836"/>
        <v>0</v>
      </c>
      <c r="R426" s="20" cm="1">
        <f t="array" ref="R426">INDEX(Curva_vortex[Caudal (L/s)],MATCH(O426,Curva_vortex[Altura lamina de agua H (m)],1))+(O426-INDEX(Curva_vortex[Altura lamina de agua H (m)],MATCH(O426,Curva_vortex[Altura lamina de agua H (m)],1)))*(INDEX(Curva_vortex[Caudal (L/s)],MATCH(O426,Curva_vortex[Altura lamina de agua H (m)],1)+IF(O426&gt;MAX(Curva_vortex[Altura lamina de agua H (m)]),0,1))-INDEX(Curva_vortex[Caudal (L/s)],MATCH(O426,Curva_vortex[Altura lamina de agua H (m)],1)+IF(O426&gt;MAX(Curva_vortex[Altura lamina de agua H (m)]),-1,0)))/(INDEX(Curva_vortex[Altura lamina de agua H (m)],MATCH(O426,Curva_vortex[Altura lamina de agua H (m)],1)+IF(O426&gt;MAX(Curva_vortex[Altura lamina de agua H (m)]),0,1))-INDEX(Curva_vortex[Altura lamina de agua H (m)],MATCH(O426,Curva_vortex[Altura lamina de agua H (m)],1)+IF(O426&gt;MAX(Curva_vortex[Altura lamina de agua H (m)]),-1,0)))+Q426</f>
        <v>8.0565119763433123E-3</v>
      </c>
      <c r="S426" s="20">
        <f>IF(COUNT($A$126:$A426)&lt;MATCH($E$117,R$126:R$585,0),"",ROUND(R426,2))</f>
        <v>0.01</v>
      </c>
    </row>
    <row r="427" spans="1:19" x14ac:dyDescent="0.3">
      <c r="A427" s="67">
        <f>A426+Escenario1!$D$15</f>
        <v>1505</v>
      </c>
      <c r="B427" s="20">
        <f>IF(HX304&lt;0,0,Escenario1!HX304)</f>
        <v>0</v>
      </c>
      <c r="C427" s="20">
        <f t="shared" si="837"/>
        <v>0</v>
      </c>
      <c r="D427" s="20">
        <f t="shared" si="831"/>
        <v>0</v>
      </c>
      <c r="E427" s="20">
        <f>ROUND(IF($A427=0,0,$D427+E426-IF($A426=0,0,L426*($A427-$A426)*0.06)),4)</f>
        <v>0</v>
      </c>
      <c r="F427" s="11" cm="1">
        <f t="array" ref="F427">INDEX($A$71:$A$75,MATCH(E427,$B$71:$B$75,1))+(E427-INDEX($B$71:$B$75,MATCH(E427,$B$71:$B$75,1)))*(INDEX($A$71:$A$75,MATCH(E427,$B$71:$B$75,1)+IF(E427&gt;MAX($B$71:$B$75),0,1))-INDEX($A$71:$A$75,MATCH(E427,$B$71:$B$75,1)+IF(E427&gt;MAX($B$71:$B$75),1,0)))/(INDEX($B$71:$B$75,MATCH(E427,$B$71:$B$75,1)+IF(E427&gt;MAX($B$71:$B$75),0,1))-INDEX($B$71:$B$75,MATCH(E427,$B$71:$B$75,1)+IF(E427&gt;MAX($B$71:$B$75),-1,0)))</f>
        <v>0</v>
      </c>
      <c r="G427" s="59">
        <f t="shared" si="832"/>
        <v>0</v>
      </c>
      <c r="H427" s="59">
        <f t="shared" si="833"/>
        <v>0</v>
      </c>
      <c r="I427" s="59">
        <f t="shared" si="834"/>
        <v>0</v>
      </c>
      <c r="J427" s="20">
        <f t="shared" si="835"/>
        <v>0</v>
      </c>
      <c r="K427" s="20">
        <f>IF(OR($H$79&lt;=0,F427-$H$79&lt;=0),0,2/3*(0.602+0.0832*(F427-$H$79)/$H$79)*$I$79*SQRT(2*9.81)*(F427-$H$79+0.0012)^(3/2))*1000</f>
        <v>0</v>
      </c>
      <c r="L427" s="20">
        <f>IF((G427+H427+I427+K427)*($A428-$A427)*0.06&gt;E427,E427/($A428-$A427)/0.06,G427+H427+I427+K427)</f>
        <v>0</v>
      </c>
      <c r="M427" s="20">
        <f>IF(COUNT($A$126:$A427)&lt;MATCH($E$84,L$126:L$585,0),"",ROUND(L427,2))</f>
        <v>0</v>
      </c>
      <c r="N427" s="20">
        <f>IF($A427=0,0,$D427+N426-IF($A426=0,0,R426*($A427-$A426)*0.06))</f>
        <v>7.8148166170530137E-2</v>
      </c>
      <c r="O427" s="11" cm="1">
        <f t="array" ref="O427">INDEX($A$71:$A$75,MATCH(N427,$B$71:$B$75,1))+(N427-INDEX($B$71:$B$75,MATCH(N427,$B$71:$B$75,1)))*(INDEX($A$71:$A$75,MATCH(N427,$B$71:$B$75,1)+1)-INDEX($A$71:$A$75,MATCH(N427,$B$71:$B$75,1)))/(INDEX($B$71:$B$75,MATCH(N427,$B$71:$B$75,1)+1)-INDEX($B$71:$B$75,MATCH(N427,$B$71:$B$75,1)))</f>
        <v>7.8148166170530133E-4</v>
      </c>
      <c r="P427" s="20" cm="1">
        <f t="array" ref="P427">INDEX(Curva_vortex[Caudal (L/s)],MATCH(O427,Curva_vortex[Altura lamina de agua H (m)],1))+(O427-INDEX(Curva_vortex[Altura lamina de agua H (m)],MATCH(O427,Curva_vortex[Altura lamina de agua H (m)],1)))*(INDEX(Curva_vortex[Caudal (L/s)],MATCH(O427,Curva_vortex[Altura lamina de agua H (m)],1)+IF(O427&gt;MAX(Curva_vortex[Altura lamina de agua H (m)]),0,1))-INDEX(Curva_vortex[Caudal (L/s)],MATCH(O427,Curva_vortex[Altura lamina de agua H (m)],1)+IF(O427&gt;MAX(Curva_vortex[Altura lamina de agua H (m)]),-1,0)))/(INDEX(Curva_vortex[Altura lamina de agua H (m)],MATCH(O427,Curva_vortex[Altura lamina de agua H (m)],1)+IF(O427&gt;MAX(Curva_vortex[Altura lamina de agua H (m)]),0,1))-INDEX(Curva_vortex[Altura lamina de agua H (m)],MATCH(O427,Curva_vortex[Altura lamina de agua H (m)],1)+IF(O427&gt;MAX(Curva_vortex[Altura lamina de agua H (m)]),-1,0)))</f>
        <v>7.8148166170530133E-3</v>
      </c>
      <c r="Q427" s="20">
        <f t="shared" si="836"/>
        <v>0</v>
      </c>
      <c r="R427" s="20" cm="1">
        <f t="array" ref="R427">INDEX(Curva_vortex[Caudal (L/s)],MATCH(O427,Curva_vortex[Altura lamina de agua H (m)],1))+(O427-INDEX(Curva_vortex[Altura lamina de agua H (m)],MATCH(O427,Curva_vortex[Altura lamina de agua H (m)],1)))*(INDEX(Curva_vortex[Caudal (L/s)],MATCH(O427,Curva_vortex[Altura lamina de agua H (m)],1)+IF(O427&gt;MAX(Curva_vortex[Altura lamina de agua H (m)]),0,1))-INDEX(Curva_vortex[Caudal (L/s)],MATCH(O427,Curva_vortex[Altura lamina de agua H (m)],1)+IF(O427&gt;MAX(Curva_vortex[Altura lamina de agua H (m)]),-1,0)))/(INDEX(Curva_vortex[Altura lamina de agua H (m)],MATCH(O427,Curva_vortex[Altura lamina de agua H (m)],1)+IF(O427&gt;MAX(Curva_vortex[Altura lamina de agua H (m)]),0,1))-INDEX(Curva_vortex[Altura lamina de agua H (m)],MATCH(O427,Curva_vortex[Altura lamina de agua H (m)],1)+IF(O427&gt;MAX(Curva_vortex[Altura lamina de agua H (m)]),-1,0)))+Q427</f>
        <v>7.8148166170530133E-3</v>
      </c>
      <c r="S427" s="20">
        <f>IF(COUNT($A$126:$A427)&lt;MATCH($E$117,R$126:R$585,0),"",ROUND(R427,2))</f>
        <v>0.01</v>
      </c>
    </row>
    <row r="428" spans="1:19" x14ac:dyDescent="0.3">
      <c r="A428" s="67">
        <f>A427+Escenario1!$D$15</f>
        <v>1510</v>
      </c>
      <c r="B428" s="20">
        <f>IF(HX305&lt;0,0,Escenario1!HX305)</f>
        <v>0</v>
      </c>
      <c r="C428" s="20">
        <f t="shared" si="837"/>
        <v>0</v>
      </c>
      <c r="D428" s="20">
        <f t="shared" si="831"/>
        <v>0</v>
      </c>
      <c r="E428" s="20">
        <f>ROUND(IF($A428=0,0,$D428+E427-IF($A427=0,0,L427*($A428-$A427)*0.06)),4)</f>
        <v>0</v>
      </c>
      <c r="F428" s="11" cm="1">
        <f t="array" ref="F428">INDEX($A$71:$A$75,MATCH(E428,$B$71:$B$75,1))+(E428-INDEX($B$71:$B$75,MATCH(E428,$B$71:$B$75,1)))*(INDEX($A$71:$A$75,MATCH(E428,$B$71:$B$75,1)+IF(E428&gt;MAX($B$71:$B$75),0,1))-INDEX($A$71:$A$75,MATCH(E428,$B$71:$B$75,1)+IF(E428&gt;MAX($B$71:$B$75),1,0)))/(INDEX($B$71:$B$75,MATCH(E428,$B$71:$B$75,1)+IF(E428&gt;MAX($B$71:$B$75),0,1))-INDEX($B$71:$B$75,MATCH(E428,$B$71:$B$75,1)+IF(E428&gt;MAX($B$71:$B$75),-1,0)))</f>
        <v>0</v>
      </c>
      <c r="G428" s="59">
        <f t="shared" si="832"/>
        <v>0</v>
      </c>
      <c r="H428" s="59">
        <f t="shared" si="833"/>
        <v>0</v>
      </c>
      <c r="I428" s="59">
        <f t="shared" si="834"/>
        <v>0</v>
      </c>
      <c r="J428" s="20">
        <f t="shared" si="835"/>
        <v>0</v>
      </c>
      <c r="K428" s="20">
        <f>IF(OR($H$79&lt;=0,F428-$H$79&lt;=0),0,2/3*(0.602+0.0832*(F428-$H$79)/$H$79)*$I$79*SQRT(2*9.81)*(F428-$H$79+0.0012)^(3/2))*1000</f>
        <v>0</v>
      </c>
      <c r="L428" s="20">
        <f>IF((G428+H428+I428+K428)*($A429-$A428)*0.06&gt;E428,E428/($A429-$A428)/0.06,G428+H428+I428+K428)</f>
        <v>0</v>
      </c>
      <c r="M428" s="20">
        <f>IF(COUNT($A$126:$A428)&lt;MATCH($E$84,L$126:L$585,0),"",ROUND(L428,2))</f>
        <v>0</v>
      </c>
      <c r="N428" s="20">
        <f>IF($A428=0,0,$D428+N427-IF($A427=0,0,R427*($A428-$A427)*0.06))</f>
        <v>7.580372118541423E-2</v>
      </c>
      <c r="O428" s="11" cm="1">
        <f t="array" ref="O428">INDEX($A$71:$A$75,MATCH(N428,$B$71:$B$75,1))+(N428-INDEX($B$71:$B$75,MATCH(N428,$B$71:$B$75,1)))*(INDEX($A$71:$A$75,MATCH(N428,$B$71:$B$75,1)+1)-INDEX($A$71:$A$75,MATCH(N428,$B$71:$B$75,1)))/(INDEX($B$71:$B$75,MATCH(N428,$B$71:$B$75,1)+1)-INDEX($B$71:$B$75,MATCH(N428,$B$71:$B$75,1)))</f>
        <v>7.5803721185414234E-4</v>
      </c>
      <c r="P428" s="20" cm="1">
        <f t="array" ref="P428">INDEX(Curva_vortex[Caudal (L/s)],MATCH(O428,Curva_vortex[Altura lamina de agua H (m)],1))+(O428-INDEX(Curva_vortex[Altura lamina de agua H (m)],MATCH(O428,Curva_vortex[Altura lamina de agua H (m)],1)))*(INDEX(Curva_vortex[Caudal (L/s)],MATCH(O428,Curva_vortex[Altura lamina de agua H (m)],1)+IF(O428&gt;MAX(Curva_vortex[Altura lamina de agua H (m)]),0,1))-INDEX(Curva_vortex[Caudal (L/s)],MATCH(O428,Curva_vortex[Altura lamina de agua H (m)],1)+IF(O428&gt;MAX(Curva_vortex[Altura lamina de agua H (m)]),-1,0)))/(INDEX(Curva_vortex[Altura lamina de agua H (m)],MATCH(O428,Curva_vortex[Altura lamina de agua H (m)],1)+IF(O428&gt;MAX(Curva_vortex[Altura lamina de agua H (m)]),0,1))-INDEX(Curva_vortex[Altura lamina de agua H (m)],MATCH(O428,Curva_vortex[Altura lamina de agua H (m)],1)+IF(O428&gt;MAX(Curva_vortex[Altura lamina de agua H (m)]),-1,0)))</f>
        <v>7.5803721185414234E-3</v>
      </c>
      <c r="Q428" s="20">
        <f t="shared" si="836"/>
        <v>0</v>
      </c>
      <c r="R428" s="20" cm="1">
        <f t="array" ref="R428">INDEX(Curva_vortex[Caudal (L/s)],MATCH(O428,Curva_vortex[Altura lamina de agua H (m)],1))+(O428-INDEX(Curva_vortex[Altura lamina de agua H (m)],MATCH(O428,Curva_vortex[Altura lamina de agua H (m)],1)))*(INDEX(Curva_vortex[Caudal (L/s)],MATCH(O428,Curva_vortex[Altura lamina de agua H (m)],1)+IF(O428&gt;MAX(Curva_vortex[Altura lamina de agua H (m)]),0,1))-INDEX(Curva_vortex[Caudal (L/s)],MATCH(O428,Curva_vortex[Altura lamina de agua H (m)],1)+IF(O428&gt;MAX(Curva_vortex[Altura lamina de agua H (m)]),-1,0)))/(INDEX(Curva_vortex[Altura lamina de agua H (m)],MATCH(O428,Curva_vortex[Altura lamina de agua H (m)],1)+IF(O428&gt;MAX(Curva_vortex[Altura lamina de agua H (m)]),0,1))-INDEX(Curva_vortex[Altura lamina de agua H (m)],MATCH(O428,Curva_vortex[Altura lamina de agua H (m)],1)+IF(O428&gt;MAX(Curva_vortex[Altura lamina de agua H (m)]),-1,0)))+Q428</f>
        <v>7.5803721185414234E-3</v>
      </c>
      <c r="S428" s="20">
        <f>IF(COUNT($A$126:$A428)&lt;MATCH($E$117,R$126:R$585,0),"",ROUND(R428,2))</f>
        <v>0.01</v>
      </c>
    </row>
    <row r="429" spans="1:19" x14ac:dyDescent="0.3">
      <c r="A429" s="67">
        <f>A428+Escenario1!$D$15</f>
        <v>1515</v>
      </c>
      <c r="B429" s="20">
        <f>IF(HX306&lt;0,0,Escenario1!HX306)</f>
        <v>0</v>
      </c>
      <c r="C429" s="20">
        <f t="shared" si="837"/>
        <v>0</v>
      </c>
      <c r="D429" s="20">
        <f t="shared" si="831"/>
        <v>0</v>
      </c>
      <c r="E429" s="20">
        <f>ROUND(IF($A429=0,0,$D429+E428-IF($A428=0,0,L428*($A429-$A428)*0.06)),4)</f>
        <v>0</v>
      </c>
      <c r="F429" s="11" cm="1">
        <f t="array" ref="F429">INDEX($A$71:$A$75,MATCH(E429,$B$71:$B$75,1))+(E429-INDEX($B$71:$B$75,MATCH(E429,$B$71:$B$75,1)))*(INDEX($A$71:$A$75,MATCH(E429,$B$71:$B$75,1)+IF(E429&gt;MAX($B$71:$B$75),0,1))-INDEX($A$71:$A$75,MATCH(E429,$B$71:$B$75,1)+IF(E429&gt;MAX($B$71:$B$75),1,0)))/(INDEX($B$71:$B$75,MATCH(E429,$B$71:$B$75,1)+IF(E429&gt;MAX($B$71:$B$75),0,1))-INDEX($B$71:$B$75,MATCH(E429,$B$71:$B$75,1)+IF(E429&gt;MAX($B$71:$B$75),-1,0)))</f>
        <v>0</v>
      </c>
      <c r="G429" s="59">
        <f t="shared" si="832"/>
        <v>0</v>
      </c>
      <c r="H429" s="59">
        <f t="shared" si="833"/>
        <v>0</v>
      </c>
      <c r="I429" s="59">
        <f t="shared" si="834"/>
        <v>0</v>
      </c>
      <c r="J429" s="20">
        <f t="shared" si="835"/>
        <v>0</v>
      </c>
      <c r="K429" s="20">
        <f>IF(OR($H$79&lt;=0,F429-$H$79&lt;=0),0,2/3*(0.602+0.0832*(F429-$H$79)/$H$79)*$I$79*SQRT(2*9.81)*(F429-$H$79+0.0012)^(3/2))*1000</f>
        <v>0</v>
      </c>
      <c r="L429" s="20">
        <f>IF((G429+H429+I429+K429)*($A430-$A429)*0.06&gt;E429,E429/($A430-$A429)/0.06,G429+H429+I429+K429)</f>
        <v>0</v>
      </c>
      <c r="M429" s="20">
        <f>IF(COUNT($A$126:$A429)&lt;MATCH($E$84,L$126:L$585,0),"",ROUND(L429,2))</f>
        <v>0</v>
      </c>
      <c r="N429" s="20">
        <f>IF($A429=0,0,$D429+N428-IF($A428=0,0,R428*($A429-$A428)*0.06))</f>
        <v>7.3529609549851799E-2</v>
      </c>
      <c r="O429" s="11" cm="1">
        <f t="array" ref="O429">INDEX($A$71:$A$75,MATCH(N429,$B$71:$B$75,1))+(N429-INDEX($B$71:$B$75,MATCH(N429,$B$71:$B$75,1)))*(INDEX($A$71:$A$75,MATCH(N429,$B$71:$B$75,1)+1)-INDEX($A$71:$A$75,MATCH(N429,$B$71:$B$75,1)))/(INDEX($B$71:$B$75,MATCH(N429,$B$71:$B$75,1)+1)-INDEX($B$71:$B$75,MATCH(N429,$B$71:$B$75,1)))</f>
        <v>7.3529609549851792E-4</v>
      </c>
      <c r="P429" s="20" cm="1">
        <f t="array" ref="P429">INDEX(Curva_vortex[Caudal (L/s)],MATCH(O429,Curva_vortex[Altura lamina de agua H (m)],1))+(O429-INDEX(Curva_vortex[Altura lamina de agua H (m)],MATCH(O429,Curva_vortex[Altura lamina de agua H (m)],1)))*(INDEX(Curva_vortex[Caudal (L/s)],MATCH(O429,Curva_vortex[Altura lamina de agua H (m)],1)+IF(O429&gt;MAX(Curva_vortex[Altura lamina de agua H (m)]),0,1))-INDEX(Curva_vortex[Caudal (L/s)],MATCH(O429,Curva_vortex[Altura lamina de agua H (m)],1)+IF(O429&gt;MAX(Curva_vortex[Altura lamina de agua H (m)]),-1,0)))/(INDEX(Curva_vortex[Altura lamina de agua H (m)],MATCH(O429,Curva_vortex[Altura lamina de agua H (m)],1)+IF(O429&gt;MAX(Curva_vortex[Altura lamina de agua H (m)]),0,1))-INDEX(Curva_vortex[Altura lamina de agua H (m)],MATCH(O429,Curva_vortex[Altura lamina de agua H (m)],1)+IF(O429&gt;MAX(Curva_vortex[Altura lamina de agua H (m)]),-1,0)))</f>
        <v>7.352960954985179E-3</v>
      </c>
      <c r="Q429" s="20">
        <f t="shared" si="836"/>
        <v>0</v>
      </c>
      <c r="R429" s="20" cm="1">
        <f t="array" ref="R429">INDEX(Curva_vortex[Caudal (L/s)],MATCH(O429,Curva_vortex[Altura lamina de agua H (m)],1))+(O429-INDEX(Curva_vortex[Altura lamina de agua H (m)],MATCH(O429,Curva_vortex[Altura lamina de agua H (m)],1)))*(INDEX(Curva_vortex[Caudal (L/s)],MATCH(O429,Curva_vortex[Altura lamina de agua H (m)],1)+IF(O429&gt;MAX(Curva_vortex[Altura lamina de agua H (m)]),0,1))-INDEX(Curva_vortex[Caudal (L/s)],MATCH(O429,Curva_vortex[Altura lamina de agua H (m)],1)+IF(O429&gt;MAX(Curva_vortex[Altura lamina de agua H (m)]),-1,0)))/(INDEX(Curva_vortex[Altura lamina de agua H (m)],MATCH(O429,Curva_vortex[Altura lamina de agua H (m)],1)+IF(O429&gt;MAX(Curva_vortex[Altura lamina de agua H (m)]),0,1))-INDEX(Curva_vortex[Altura lamina de agua H (m)],MATCH(O429,Curva_vortex[Altura lamina de agua H (m)],1)+IF(O429&gt;MAX(Curva_vortex[Altura lamina de agua H (m)]),-1,0)))+Q429</f>
        <v>7.352960954985179E-3</v>
      </c>
      <c r="S429" s="20">
        <f>IF(COUNT($A$126:$A429)&lt;MATCH($E$117,R$126:R$585,0),"",ROUND(R429,2))</f>
        <v>0.01</v>
      </c>
    </row>
    <row r="430" spans="1:19" x14ac:dyDescent="0.3">
      <c r="A430" s="67">
        <f>A429+Escenario1!$D$15</f>
        <v>1520</v>
      </c>
      <c r="B430" s="20">
        <f>IF(HX307&lt;0,0,Escenario1!HX307)</f>
        <v>0</v>
      </c>
      <c r="C430" s="20">
        <f t="shared" si="837"/>
        <v>0</v>
      </c>
      <c r="D430" s="20">
        <f t="shared" si="831"/>
        <v>0</v>
      </c>
      <c r="E430" s="20">
        <f>ROUND(IF($A430=0,0,$D430+E429-IF($A429=0,0,L429*($A430-$A429)*0.06)),4)</f>
        <v>0</v>
      </c>
      <c r="F430" s="11" cm="1">
        <f t="array" ref="F430">INDEX($A$71:$A$75,MATCH(E430,$B$71:$B$75,1))+(E430-INDEX($B$71:$B$75,MATCH(E430,$B$71:$B$75,1)))*(INDEX($A$71:$A$75,MATCH(E430,$B$71:$B$75,1)+IF(E430&gt;MAX($B$71:$B$75),0,1))-INDEX($A$71:$A$75,MATCH(E430,$B$71:$B$75,1)+IF(E430&gt;MAX($B$71:$B$75),1,0)))/(INDEX($B$71:$B$75,MATCH(E430,$B$71:$B$75,1)+IF(E430&gt;MAX($B$71:$B$75),0,1))-INDEX($B$71:$B$75,MATCH(E430,$B$71:$B$75,1)+IF(E430&gt;MAX($B$71:$B$75),-1,0)))</f>
        <v>0</v>
      </c>
      <c r="G430" s="59">
        <f t="shared" si="832"/>
        <v>0</v>
      </c>
      <c r="H430" s="59">
        <f t="shared" si="833"/>
        <v>0</v>
      </c>
      <c r="I430" s="59">
        <f t="shared" si="834"/>
        <v>0</v>
      </c>
      <c r="J430" s="20">
        <f t="shared" si="835"/>
        <v>0</v>
      </c>
      <c r="K430" s="20">
        <f>IF(OR($H$79&lt;=0,F430-$H$79&lt;=0),0,2/3*(0.602+0.0832*(F430-$H$79)/$H$79)*$I$79*SQRT(2*9.81)*(F430-$H$79+0.0012)^(3/2))*1000</f>
        <v>0</v>
      </c>
      <c r="L430" s="20">
        <f>IF((G430+H430+I430+K430)*($A431-$A430)*0.06&gt;E430,E430/($A431-$A430)/0.06,G430+H430+I430+K430)</f>
        <v>0</v>
      </c>
      <c r="M430" s="20">
        <f>IF(COUNT($A$126:$A430)&lt;MATCH($E$84,L$126:L$585,0),"",ROUND(L430,2))</f>
        <v>0</v>
      </c>
      <c r="N430" s="20">
        <f>IF($A430=0,0,$D430+N429-IF($A429=0,0,R429*($A430-$A429)*0.06))</f>
        <v>7.1323721263356246E-2</v>
      </c>
      <c r="O430" s="11" cm="1">
        <f t="array" ref="O430">INDEX($A$71:$A$75,MATCH(N430,$B$71:$B$75,1))+(N430-INDEX($B$71:$B$75,MATCH(N430,$B$71:$B$75,1)))*(INDEX($A$71:$A$75,MATCH(N430,$B$71:$B$75,1)+1)-INDEX($A$71:$A$75,MATCH(N430,$B$71:$B$75,1)))/(INDEX($B$71:$B$75,MATCH(N430,$B$71:$B$75,1)+1)-INDEX($B$71:$B$75,MATCH(N430,$B$71:$B$75,1)))</f>
        <v>7.1323721263356248E-4</v>
      </c>
      <c r="P430" s="20" cm="1">
        <f t="array" ref="P430">INDEX(Curva_vortex[Caudal (L/s)],MATCH(O430,Curva_vortex[Altura lamina de agua H (m)],1))+(O430-INDEX(Curva_vortex[Altura lamina de agua H (m)],MATCH(O430,Curva_vortex[Altura lamina de agua H (m)],1)))*(INDEX(Curva_vortex[Caudal (L/s)],MATCH(O430,Curva_vortex[Altura lamina de agua H (m)],1)+IF(O430&gt;MAX(Curva_vortex[Altura lamina de agua H (m)]),0,1))-INDEX(Curva_vortex[Caudal (L/s)],MATCH(O430,Curva_vortex[Altura lamina de agua H (m)],1)+IF(O430&gt;MAX(Curva_vortex[Altura lamina de agua H (m)]),-1,0)))/(INDEX(Curva_vortex[Altura lamina de agua H (m)],MATCH(O430,Curva_vortex[Altura lamina de agua H (m)],1)+IF(O430&gt;MAX(Curva_vortex[Altura lamina de agua H (m)]),0,1))-INDEX(Curva_vortex[Altura lamina de agua H (m)],MATCH(O430,Curva_vortex[Altura lamina de agua H (m)],1)+IF(O430&gt;MAX(Curva_vortex[Altura lamina de agua H (m)]),-1,0)))</f>
        <v>7.1323721263356248E-3</v>
      </c>
      <c r="Q430" s="20">
        <f t="shared" si="836"/>
        <v>0</v>
      </c>
      <c r="R430" s="20" cm="1">
        <f t="array" ref="R430">INDEX(Curva_vortex[Caudal (L/s)],MATCH(O430,Curva_vortex[Altura lamina de agua H (m)],1))+(O430-INDEX(Curva_vortex[Altura lamina de agua H (m)],MATCH(O430,Curva_vortex[Altura lamina de agua H (m)],1)))*(INDEX(Curva_vortex[Caudal (L/s)],MATCH(O430,Curva_vortex[Altura lamina de agua H (m)],1)+IF(O430&gt;MAX(Curva_vortex[Altura lamina de agua H (m)]),0,1))-INDEX(Curva_vortex[Caudal (L/s)],MATCH(O430,Curva_vortex[Altura lamina de agua H (m)],1)+IF(O430&gt;MAX(Curva_vortex[Altura lamina de agua H (m)]),-1,0)))/(INDEX(Curva_vortex[Altura lamina de agua H (m)],MATCH(O430,Curva_vortex[Altura lamina de agua H (m)],1)+IF(O430&gt;MAX(Curva_vortex[Altura lamina de agua H (m)]),0,1))-INDEX(Curva_vortex[Altura lamina de agua H (m)],MATCH(O430,Curva_vortex[Altura lamina de agua H (m)],1)+IF(O430&gt;MAX(Curva_vortex[Altura lamina de agua H (m)]),-1,0)))+Q430</f>
        <v>7.1323721263356248E-3</v>
      </c>
      <c r="S430" s="20">
        <f>IF(COUNT($A$126:$A430)&lt;MATCH($E$117,R$126:R$585,0),"",ROUND(R430,2))</f>
        <v>0.01</v>
      </c>
    </row>
    <row r="431" spans="1:19" x14ac:dyDescent="0.3">
      <c r="A431" s="67">
        <f>A430+Escenario1!$D$15</f>
        <v>1525</v>
      </c>
      <c r="B431" s="20">
        <f>IF(HX308&lt;0,0,Escenario1!HX308)</f>
        <v>0</v>
      </c>
      <c r="C431" s="20">
        <f t="shared" si="837"/>
        <v>0</v>
      </c>
      <c r="D431" s="20">
        <f t="shared" si="831"/>
        <v>0</v>
      </c>
      <c r="E431" s="20">
        <f>ROUND(IF($A431=0,0,$D431+E430-IF($A430=0,0,L430*($A431-$A430)*0.06)),4)</f>
        <v>0</v>
      </c>
      <c r="F431" s="11" cm="1">
        <f t="array" ref="F431">INDEX($A$71:$A$75,MATCH(E431,$B$71:$B$75,1))+(E431-INDEX($B$71:$B$75,MATCH(E431,$B$71:$B$75,1)))*(INDEX($A$71:$A$75,MATCH(E431,$B$71:$B$75,1)+IF(E431&gt;MAX($B$71:$B$75),0,1))-INDEX($A$71:$A$75,MATCH(E431,$B$71:$B$75,1)+IF(E431&gt;MAX($B$71:$B$75),1,0)))/(INDEX($B$71:$B$75,MATCH(E431,$B$71:$B$75,1)+IF(E431&gt;MAX($B$71:$B$75),0,1))-INDEX($B$71:$B$75,MATCH(E431,$B$71:$B$75,1)+IF(E431&gt;MAX($B$71:$B$75),-1,0)))</f>
        <v>0</v>
      </c>
      <c r="G431" s="59">
        <f t="shared" si="832"/>
        <v>0</v>
      </c>
      <c r="H431" s="59">
        <f t="shared" si="833"/>
        <v>0</v>
      </c>
      <c r="I431" s="59">
        <f t="shared" si="834"/>
        <v>0</v>
      </c>
      <c r="J431" s="20">
        <f t="shared" si="835"/>
        <v>0</v>
      </c>
      <c r="K431" s="20">
        <f>IF(OR($H$79&lt;=0,F431-$H$79&lt;=0),0,2/3*(0.602+0.0832*(F431-$H$79)/$H$79)*$I$79*SQRT(2*9.81)*(F431-$H$79+0.0012)^(3/2))*1000</f>
        <v>0</v>
      </c>
      <c r="L431" s="20">
        <f>IF((G431+H431+I431+K431)*($A432-$A431)*0.06&gt;E431,E431/($A432-$A431)/0.06,G431+H431+I431+K431)</f>
        <v>0</v>
      </c>
      <c r="M431" s="20">
        <f>IF(COUNT($A$126:$A431)&lt;MATCH($E$84,L$126:L$585,0),"",ROUND(L431,2))</f>
        <v>0</v>
      </c>
      <c r="N431" s="20">
        <f>IF($A431=0,0,$D431+N430-IF($A430=0,0,R430*($A431-$A430)*0.06))</f>
        <v>6.9184009625455553E-2</v>
      </c>
      <c r="O431" s="11" cm="1">
        <f t="array" ref="O431">INDEX($A$71:$A$75,MATCH(N431,$B$71:$B$75,1))+(N431-INDEX($B$71:$B$75,MATCH(N431,$B$71:$B$75,1)))*(INDEX($A$71:$A$75,MATCH(N431,$B$71:$B$75,1)+1)-INDEX($A$71:$A$75,MATCH(N431,$B$71:$B$75,1)))/(INDEX($B$71:$B$75,MATCH(N431,$B$71:$B$75,1)+1)-INDEX($B$71:$B$75,MATCH(N431,$B$71:$B$75,1)))</f>
        <v>6.9184009625455553E-4</v>
      </c>
      <c r="P431" s="20" cm="1">
        <f t="array" ref="P431">INDEX(Curva_vortex[Caudal (L/s)],MATCH(O431,Curva_vortex[Altura lamina de agua H (m)],1))+(O431-INDEX(Curva_vortex[Altura lamina de agua H (m)],MATCH(O431,Curva_vortex[Altura lamina de agua H (m)],1)))*(INDEX(Curva_vortex[Caudal (L/s)],MATCH(O431,Curva_vortex[Altura lamina de agua H (m)],1)+IF(O431&gt;MAX(Curva_vortex[Altura lamina de agua H (m)]),0,1))-INDEX(Curva_vortex[Caudal (L/s)],MATCH(O431,Curva_vortex[Altura lamina de agua H (m)],1)+IF(O431&gt;MAX(Curva_vortex[Altura lamina de agua H (m)]),-1,0)))/(INDEX(Curva_vortex[Altura lamina de agua H (m)],MATCH(O431,Curva_vortex[Altura lamina de agua H (m)],1)+IF(O431&gt;MAX(Curva_vortex[Altura lamina de agua H (m)]),0,1))-INDEX(Curva_vortex[Altura lamina de agua H (m)],MATCH(O431,Curva_vortex[Altura lamina de agua H (m)],1)+IF(O431&gt;MAX(Curva_vortex[Altura lamina de agua H (m)]),-1,0)))</f>
        <v>6.9184009625455553E-3</v>
      </c>
      <c r="Q431" s="20">
        <f t="shared" si="836"/>
        <v>0</v>
      </c>
      <c r="R431" s="20" cm="1">
        <f t="array" ref="R431">INDEX(Curva_vortex[Caudal (L/s)],MATCH(O431,Curva_vortex[Altura lamina de agua H (m)],1))+(O431-INDEX(Curva_vortex[Altura lamina de agua H (m)],MATCH(O431,Curva_vortex[Altura lamina de agua H (m)],1)))*(INDEX(Curva_vortex[Caudal (L/s)],MATCH(O431,Curva_vortex[Altura lamina de agua H (m)],1)+IF(O431&gt;MAX(Curva_vortex[Altura lamina de agua H (m)]),0,1))-INDEX(Curva_vortex[Caudal (L/s)],MATCH(O431,Curva_vortex[Altura lamina de agua H (m)],1)+IF(O431&gt;MAX(Curva_vortex[Altura lamina de agua H (m)]),-1,0)))/(INDEX(Curva_vortex[Altura lamina de agua H (m)],MATCH(O431,Curva_vortex[Altura lamina de agua H (m)],1)+IF(O431&gt;MAX(Curva_vortex[Altura lamina de agua H (m)]),0,1))-INDEX(Curva_vortex[Altura lamina de agua H (m)],MATCH(O431,Curva_vortex[Altura lamina de agua H (m)],1)+IF(O431&gt;MAX(Curva_vortex[Altura lamina de agua H (m)]),-1,0)))+Q431</f>
        <v>6.9184009625455553E-3</v>
      </c>
      <c r="S431" s="20">
        <f>IF(COUNT($A$126:$A431)&lt;MATCH($E$117,R$126:R$585,0),"",ROUND(R431,2))</f>
        <v>0.01</v>
      </c>
    </row>
    <row r="432" spans="1:19" x14ac:dyDescent="0.3">
      <c r="A432" s="67">
        <f>A431+Escenario1!$D$15</f>
        <v>1530</v>
      </c>
      <c r="B432" s="20">
        <f>IF(HX309&lt;0,0,Escenario1!HX309)</f>
        <v>0</v>
      </c>
      <c r="C432" s="20">
        <f t="shared" si="837"/>
        <v>0</v>
      </c>
      <c r="D432" s="20">
        <f t="shared" si="831"/>
        <v>0</v>
      </c>
      <c r="E432" s="20">
        <f>ROUND(IF($A432=0,0,$D432+E431-IF($A431=0,0,L431*($A432-$A431)*0.06)),4)</f>
        <v>0</v>
      </c>
      <c r="F432" s="11" cm="1">
        <f t="array" ref="F432">INDEX($A$71:$A$75,MATCH(E432,$B$71:$B$75,1))+(E432-INDEX($B$71:$B$75,MATCH(E432,$B$71:$B$75,1)))*(INDEX($A$71:$A$75,MATCH(E432,$B$71:$B$75,1)+IF(E432&gt;MAX($B$71:$B$75),0,1))-INDEX($A$71:$A$75,MATCH(E432,$B$71:$B$75,1)+IF(E432&gt;MAX($B$71:$B$75),1,0)))/(INDEX($B$71:$B$75,MATCH(E432,$B$71:$B$75,1)+IF(E432&gt;MAX($B$71:$B$75),0,1))-INDEX($B$71:$B$75,MATCH(E432,$B$71:$B$75,1)+IF(E432&gt;MAX($B$71:$B$75),-1,0)))</f>
        <v>0</v>
      </c>
      <c r="G432" s="59">
        <f t="shared" si="832"/>
        <v>0</v>
      </c>
      <c r="H432" s="59">
        <f t="shared" si="833"/>
        <v>0</v>
      </c>
      <c r="I432" s="59">
        <f t="shared" si="834"/>
        <v>0</v>
      </c>
      <c r="J432" s="20">
        <f t="shared" si="835"/>
        <v>0</v>
      </c>
      <c r="K432" s="20">
        <f>IF(OR($H$79&lt;=0,F432-$H$79&lt;=0),0,2/3*(0.602+0.0832*(F432-$H$79)/$H$79)*$I$79*SQRT(2*9.81)*(F432-$H$79+0.0012)^(3/2))*1000</f>
        <v>0</v>
      </c>
      <c r="L432" s="20">
        <f>IF((G432+H432+I432+K432)*($A433-$A432)*0.06&gt;E432,E432/($A433-$A432)/0.06,G432+H432+I432+K432)</f>
        <v>0</v>
      </c>
      <c r="M432" s="20">
        <f>IF(COUNT($A$126:$A432)&lt;MATCH($E$84,L$126:L$585,0),"",ROUND(L432,2))</f>
        <v>0</v>
      </c>
      <c r="N432" s="20">
        <f>IF($A432=0,0,$D432+N431-IF($A431=0,0,R431*($A432-$A431)*0.06))</f>
        <v>6.710848933669189E-2</v>
      </c>
      <c r="O432" s="11" cm="1">
        <f t="array" ref="O432">INDEX($A$71:$A$75,MATCH(N432,$B$71:$B$75,1))+(N432-INDEX($B$71:$B$75,MATCH(N432,$B$71:$B$75,1)))*(INDEX($A$71:$A$75,MATCH(N432,$B$71:$B$75,1)+1)-INDEX($A$71:$A$75,MATCH(N432,$B$71:$B$75,1)))/(INDEX($B$71:$B$75,MATCH(N432,$B$71:$B$75,1)+1)-INDEX($B$71:$B$75,MATCH(N432,$B$71:$B$75,1)))</f>
        <v>6.7108489336691892E-4</v>
      </c>
      <c r="P432" s="20" cm="1">
        <f t="array" ref="P432">INDEX(Curva_vortex[Caudal (L/s)],MATCH(O432,Curva_vortex[Altura lamina de agua H (m)],1))+(O432-INDEX(Curva_vortex[Altura lamina de agua H (m)],MATCH(O432,Curva_vortex[Altura lamina de agua H (m)],1)))*(INDEX(Curva_vortex[Caudal (L/s)],MATCH(O432,Curva_vortex[Altura lamina de agua H (m)],1)+IF(O432&gt;MAX(Curva_vortex[Altura lamina de agua H (m)]),0,1))-INDEX(Curva_vortex[Caudal (L/s)],MATCH(O432,Curva_vortex[Altura lamina de agua H (m)],1)+IF(O432&gt;MAX(Curva_vortex[Altura lamina de agua H (m)]),-1,0)))/(INDEX(Curva_vortex[Altura lamina de agua H (m)],MATCH(O432,Curva_vortex[Altura lamina de agua H (m)],1)+IF(O432&gt;MAX(Curva_vortex[Altura lamina de agua H (m)]),0,1))-INDEX(Curva_vortex[Altura lamina de agua H (m)],MATCH(O432,Curva_vortex[Altura lamina de agua H (m)],1)+IF(O432&gt;MAX(Curva_vortex[Altura lamina de agua H (m)]),-1,0)))</f>
        <v>6.710848933669189E-3</v>
      </c>
      <c r="Q432" s="20">
        <f t="shared" si="836"/>
        <v>0</v>
      </c>
      <c r="R432" s="20" cm="1">
        <f t="array" ref="R432">INDEX(Curva_vortex[Caudal (L/s)],MATCH(O432,Curva_vortex[Altura lamina de agua H (m)],1))+(O432-INDEX(Curva_vortex[Altura lamina de agua H (m)],MATCH(O432,Curva_vortex[Altura lamina de agua H (m)],1)))*(INDEX(Curva_vortex[Caudal (L/s)],MATCH(O432,Curva_vortex[Altura lamina de agua H (m)],1)+IF(O432&gt;MAX(Curva_vortex[Altura lamina de agua H (m)]),0,1))-INDEX(Curva_vortex[Caudal (L/s)],MATCH(O432,Curva_vortex[Altura lamina de agua H (m)],1)+IF(O432&gt;MAX(Curva_vortex[Altura lamina de agua H (m)]),-1,0)))/(INDEX(Curva_vortex[Altura lamina de agua H (m)],MATCH(O432,Curva_vortex[Altura lamina de agua H (m)],1)+IF(O432&gt;MAX(Curva_vortex[Altura lamina de agua H (m)]),0,1))-INDEX(Curva_vortex[Altura lamina de agua H (m)],MATCH(O432,Curva_vortex[Altura lamina de agua H (m)],1)+IF(O432&gt;MAX(Curva_vortex[Altura lamina de agua H (m)]),-1,0)))+Q432</f>
        <v>6.710848933669189E-3</v>
      </c>
      <c r="S432" s="20">
        <f>IF(COUNT($A$126:$A432)&lt;MATCH($E$117,R$126:R$585,0),"",ROUND(R432,2))</f>
        <v>0.01</v>
      </c>
    </row>
    <row r="433" spans="1:19" x14ac:dyDescent="0.3">
      <c r="A433" s="67">
        <f>A432+Escenario1!$D$15</f>
        <v>1535</v>
      </c>
      <c r="B433" s="20">
        <f>IF(HX310&lt;0,0,Escenario1!HX310)</f>
        <v>0</v>
      </c>
      <c r="C433" s="20">
        <f t="shared" si="837"/>
        <v>0</v>
      </c>
      <c r="D433" s="20">
        <f t="shared" si="831"/>
        <v>0</v>
      </c>
      <c r="E433" s="20">
        <f>ROUND(IF($A433=0,0,$D433+E432-IF($A432=0,0,L432*($A433-$A432)*0.06)),4)</f>
        <v>0</v>
      </c>
      <c r="F433" s="11" cm="1">
        <f t="array" ref="F433">INDEX($A$71:$A$75,MATCH(E433,$B$71:$B$75,1))+(E433-INDEX($B$71:$B$75,MATCH(E433,$B$71:$B$75,1)))*(INDEX($A$71:$A$75,MATCH(E433,$B$71:$B$75,1)+IF(E433&gt;MAX($B$71:$B$75),0,1))-INDEX($A$71:$A$75,MATCH(E433,$B$71:$B$75,1)+IF(E433&gt;MAX($B$71:$B$75),1,0)))/(INDEX($B$71:$B$75,MATCH(E433,$B$71:$B$75,1)+IF(E433&gt;MAX($B$71:$B$75),0,1))-INDEX($B$71:$B$75,MATCH(E433,$B$71:$B$75,1)+IF(E433&gt;MAX($B$71:$B$75),-1,0)))</f>
        <v>0</v>
      </c>
      <c r="G433" s="59">
        <f t="shared" si="832"/>
        <v>0</v>
      </c>
      <c r="H433" s="59">
        <f t="shared" si="833"/>
        <v>0</v>
      </c>
      <c r="I433" s="59">
        <f t="shared" si="834"/>
        <v>0</v>
      </c>
      <c r="J433" s="20">
        <f t="shared" si="835"/>
        <v>0</v>
      </c>
      <c r="K433" s="20">
        <f>IF(OR($H$79&lt;=0,F433-$H$79&lt;=0),0,2/3*(0.602+0.0832*(F433-$H$79)/$H$79)*$I$79*SQRT(2*9.81)*(F433-$H$79+0.0012)^(3/2))*1000</f>
        <v>0</v>
      </c>
      <c r="L433" s="20">
        <f>IF((G433+H433+I433+K433)*($A434-$A433)*0.06&gt;E433,E433/($A434-$A433)/0.06,G433+H433+I433+K433)</f>
        <v>0</v>
      </c>
      <c r="M433" s="20">
        <f>IF(COUNT($A$126:$A433)&lt;MATCH($E$84,L$126:L$585,0),"",ROUND(L433,2))</f>
        <v>0</v>
      </c>
      <c r="N433" s="20">
        <f>IF($A433=0,0,$D433+N432-IF($A432=0,0,R432*($A433-$A432)*0.06))</f>
        <v>6.5095234656591131E-2</v>
      </c>
      <c r="O433" s="11" cm="1">
        <f t="array" ref="O433">INDEX($A$71:$A$75,MATCH(N433,$B$71:$B$75,1))+(N433-INDEX($B$71:$B$75,MATCH(N433,$B$71:$B$75,1)))*(INDEX($A$71:$A$75,MATCH(N433,$B$71:$B$75,1)+1)-INDEX($A$71:$A$75,MATCH(N433,$B$71:$B$75,1)))/(INDEX($B$71:$B$75,MATCH(N433,$B$71:$B$75,1)+1)-INDEX($B$71:$B$75,MATCH(N433,$B$71:$B$75,1)))</f>
        <v>6.5095234656591127E-4</v>
      </c>
      <c r="P433" s="20" cm="1">
        <f t="array" ref="P433">INDEX(Curva_vortex[Caudal (L/s)],MATCH(O433,Curva_vortex[Altura lamina de agua H (m)],1))+(O433-INDEX(Curva_vortex[Altura lamina de agua H (m)],MATCH(O433,Curva_vortex[Altura lamina de agua H (m)],1)))*(INDEX(Curva_vortex[Caudal (L/s)],MATCH(O433,Curva_vortex[Altura lamina de agua H (m)],1)+IF(O433&gt;MAX(Curva_vortex[Altura lamina de agua H (m)]),0,1))-INDEX(Curva_vortex[Caudal (L/s)],MATCH(O433,Curva_vortex[Altura lamina de agua H (m)],1)+IF(O433&gt;MAX(Curva_vortex[Altura lamina de agua H (m)]),-1,0)))/(INDEX(Curva_vortex[Altura lamina de agua H (m)],MATCH(O433,Curva_vortex[Altura lamina de agua H (m)],1)+IF(O433&gt;MAX(Curva_vortex[Altura lamina de agua H (m)]),0,1))-INDEX(Curva_vortex[Altura lamina de agua H (m)],MATCH(O433,Curva_vortex[Altura lamina de agua H (m)],1)+IF(O433&gt;MAX(Curva_vortex[Altura lamina de agua H (m)]),-1,0)))</f>
        <v>6.5095234656591125E-3</v>
      </c>
      <c r="Q433" s="20">
        <f t="shared" si="836"/>
        <v>0</v>
      </c>
      <c r="R433" s="20" cm="1">
        <f t="array" ref="R433">INDEX(Curva_vortex[Caudal (L/s)],MATCH(O433,Curva_vortex[Altura lamina de agua H (m)],1))+(O433-INDEX(Curva_vortex[Altura lamina de agua H (m)],MATCH(O433,Curva_vortex[Altura lamina de agua H (m)],1)))*(INDEX(Curva_vortex[Caudal (L/s)],MATCH(O433,Curva_vortex[Altura lamina de agua H (m)],1)+IF(O433&gt;MAX(Curva_vortex[Altura lamina de agua H (m)]),0,1))-INDEX(Curva_vortex[Caudal (L/s)],MATCH(O433,Curva_vortex[Altura lamina de agua H (m)],1)+IF(O433&gt;MAX(Curva_vortex[Altura lamina de agua H (m)]),-1,0)))/(INDEX(Curva_vortex[Altura lamina de agua H (m)],MATCH(O433,Curva_vortex[Altura lamina de agua H (m)],1)+IF(O433&gt;MAX(Curva_vortex[Altura lamina de agua H (m)]),0,1))-INDEX(Curva_vortex[Altura lamina de agua H (m)],MATCH(O433,Curva_vortex[Altura lamina de agua H (m)],1)+IF(O433&gt;MAX(Curva_vortex[Altura lamina de agua H (m)]),-1,0)))+Q433</f>
        <v>6.5095234656591125E-3</v>
      </c>
      <c r="S433" s="20">
        <f>IF(COUNT($A$126:$A433)&lt;MATCH($E$117,R$126:R$585,0),"",ROUND(R433,2))</f>
        <v>0.01</v>
      </c>
    </row>
    <row r="434" spans="1:19" x14ac:dyDescent="0.3">
      <c r="A434" s="67">
        <f>A433+Escenario1!$D$15</f>
        <v>1540</v>
      </c>
      <c r="B434" s="20">
        <f>IF(HX311&lt;0,0,Escenario1!HX311)</f>
        <v>0</v>
      </c>
      <c r="C434" s="20">
        <f t="shared" si="837"/>
        <v>0</v>
      </c>
      <c r="D434" s="20">
        <f t="shared" si="831"/>
        <v>0</v>
      </c>
      <c r="E434" s="20">
        <f>ROUND(IF($A434=0,0,$D434+E433-IF($A433=0,0,L433*($A434-$A433)*0.06)),4)</f>
        <v>0</v>
      </c>
      <c r="F434" s="11" cm="1">
        <f t="array" ref="F434">INDEX($A$71:$A$75,MATCH(E434,$B$71:$B$75,1))+(E434-INDEX($B$71:$B$75,MATCH(E434,$B$71:$B$75,1)))*(INDEX($A$71:$A$75,MATCH(E434,$B$71:$B$75,1)+IF(E434&gt;MAX($B$71:$B$75),0,1))-INDEX($A$71:$A$75,MATCH(E434,$B$71:$B$75,1)+IF(E434&gt;MAX($B$71:$B$75),1,0)))/(INDEX($B$71:$B$75,MATCH(E434,$B$71:$B$75,1)+IF(E434&gt;MAX($B$71:$B$75),0,1))-INDEX($B$71:$B$75,MATCH(E434,$B$71:$B$75,1)+IF(E434&gt;MAX($B$71:$B$75),-1,0)))</f>
        <v>0</v>
      </c>
      <c r="G434" s="59">
        <f t="shared" si="832"/>
        <v>0</v>
      </c>
      <c r="H434" s="59">
        <f t="shared" si="833"/>
        <v>0</v>
      </c>
      <c r="I434" s="59">
        <f t="shared" si="834"/>
        <v>0</v>
      </c>
      <c r="J434" s="20">
        <f t="shared" si="835"/>
        <v>0</v>
      </c>
      <c r="K434" s="20">
        <f>IF(OR($H$79&lt;=0,F434-$H$79&lt;=0),0,2/3*(0.602+0.0832*(F434-$H$79)/$H$79)*$I$79*SQRT(2*9.81)*(F434-$H$79+0.0012)^(3/2))*1000</f>
        <v>0</v>
      </c>
      <c r="L434" s="20">
        <f>IF((G434+H434+I434+K434)*($A435-$A434)*0.06&gt;E434,E434/($A435-$A434)/0.06,G434+H434+I434+K434)</f>
        <v>0</v>
      </c>
      <c r="M434" s="20">
        <f>IF(COUNT($A$126:$A434)&lt;MATCH($E$84,L$126:L$585,0),"",ROUND(L434,2))</f>
        <v>0</v>
      </c>
      <c r="N434" s="20">
        <f>IF($A434=0,0,$D434+N433-IF($A433=0,0,R433*($A434-$A433)*0.06))</f>
        <v>6.3142377616893397E-2</v>
      </c>
      <c r="O434" s="11" cm="1">
        <f t="array" ref="O434">INDEX($A$71:$A$75,MATCH(N434,$B$71:$B$75,1))+(N434-INDEX($B$71:$B$75,MATCH(N434,$B$71:$B$75,1)))*(INDEX($A$71:$A$75,MATCH(N434,$B$71:$B$75,1)+1)-INDEX($A$71:$A$75,MATCH(N434,$B$71:$B$75,1)))/(INDEX($B$71:$B$75,MATCH(N434,$B$71:$B$75,1)+1)-INDEX($B$71:$B$75,MATCH(N434,$B$71:$B$75,1)))</f>
        <v>6.3142377616893402E-4</v>
      </c>
      <c r="P434" s="20" cm="1">
        <f t="array" ref="P434">INDEX(Curva_vortex[Caudal (L/s)],MATCH(O434,Curva_vortex[Altura lamina de agua H (m)],1))+(O434-INDEX(Curva_vortex[Altura lamina de agua H (m)],MATCH(O434,Curva_vortex[Altura lamina de agua H (m)],1)))*(INDEX(Curva_vortex[Caudal (L/s)],MATCH(O434,Curva_vortex[Altura lamina de agua H (m)],1)+IF(O434&gt;MAX(Curva_vortex[Altura lamina de agua H (m)]),0,1))-INDEX(Curva_vortex[Caudal (L/s)],MATCH(O434,Curva_vortex[Altura lamina de agua H (m)],1)+IF(O434&gt;MAX(Curva_vortex[Altura lamina de agua H (m)]),-1,0)))/(INDEX(Curva_vortex[Altura lamina de agua H (m)],MATCH(O434,Curva_vortex[Altura lamina de agua H (m)],1)+IF(O434&gt;MAX(Curva_vortex[Altura lamina de agua H (m)]),0,1))-INDEX(Curva_vortex[Altura lamina de agua H (m)],MATCH(O434,Curva_vortex[Altura lamina de agua H (m)],1)+IF(O434&gt;MAX(Curva_vortex[Altura lamina de agua H (m)]),-1,0)))</f>
        <v>6.3142377616893395E-3</v>
      </c>
      <c r="Q434" s="20">
        <f t="shared" si="836"/>
        <v>0</v>
      </c>
      <c r="R434" s="20" cm="1">
        <f t="array" ref="R434">INDEX(Curva_vortex[Caudal (L/s)],MATCH(O434,Curva_vortex[Altura lamina de agua H (m)],1))+(O434-INDEX(Curva_vortex[Altura lamina de agua H (m)],MATCH(O434,Curva_vortex[Altura lamina de agua H (m)],1)))*(INDEX(Curva_vortex[Caudal (L/s)],MATCH(O434,Curva_vortex[Altura lamina de agua H (m)],1)+IF(O434&gt;MAX(Curva_vortex[Altura lamina de agua H (m)]),0,1))-INDEX(Curva_vortex[Caudal (L/s)],MATCH(O434,Curva_vortex[Altura lamina de agua H (m)],1)+IF(O434&gt;MAX(Curva_vortex[Altura lamina de agua H (m)]),-1,0)))/(INDEX(Curva_vortex[Altura lamina de agua H (m)],MATCH(O434,Curva_vortex[Altura lamina de agua H (m)],1)+IF(O434&gt;MAX(Curva_vortex[Altura lamina de agua H (m)]),0,1))-INDEX(Curva_vortex[Altura lamina de agua H (m)],MATCH(O434,Curva_vortex[Altura lamina de agua H (m)],1)+IF(O434&gt;MAX(Curva_vortex[Altura lamina de agua H (m)]),-1,0)))+Q434</f>
        <v>6.3142377616893395E-3</v>
      </c>
      <c r="S434" s="20">
        <f>IF(COUNT($A$126:$A434)&lt;MATCH($E$117,R$126:R$585,0),"",ROUND(R434,2))</f>
        <v>0.01</v>
      </c>
    </row>
    <row r="435" spans="1:19" x14ac:dyDescent="0.3">
      <c r="A435" s="67">
        <f>A434+Escenario1!$D$15</f>
        <v>1545</v>
      </c>
      <c r="B435" s="20">
        <f>IF(HX312&lt;0,0,Escenario1!HX312)</f>
        <v>0</v>
      </c>
      <c r="C435" s="20">
        <f t="shared" si="837"/>
        <v>0</v>
      </c>
      <c r="D435" s="20">
        <f t="shared" si="831"/>
        <v>0</v>
      </c>
      <c r="E435" s="20">
        <f>ROUND(IF($A435=0,0,$D435+E434-IF($A434=0,0,L434*($A435-$A434)*0.06)),4)</f>
        <v>0</v>
      </c>
      <c r="F435" s="11" cm="1">
        <f t="array" ref="F435">INDEX($A$71:$A$75,MATCH(E435,$B$71:$B$75,1))+(E435-INDEX($B$71:$B$75,MATCH(E435,$B$71:$B$75,1)))*(INDEX($A$71:$A$75,MATCH(E435,$B$71:$B$75,1)+IF(E435&gt;MAX($B$71:$B$75),0,1))-INDEX($A$71:$A$75,MATCH(E435,$B$71:$B$75,1)+IF(E435&gt;MAX($B$71:$B$75),1,0)))/(INDEX($B$71:$B$75,MATCH(E435,$B$71:$B$75,1)+IF(E435&gt;MAX($B$71:$B$75),0,1))-INDEX($B$71:$B$75,MATCH(E435,$B$71:$B$75,1)+IF(E435&gt;MAX($B$71:$B$75),-1,0)))</f>
        <v>0</v>
      </c>
      <c r="G435" s="59">
        <f t="shared" si="832"/>
        <v>0</v>
      </c>
      <c r="H435" s="59">
        <f t="shared" si="833"/>
        <v>0</v>
      </c>
      <c r="I435" s="59">
        <f t="shared" si="834"/>
        <v>0</v>
      </c>
      <c r="J435" s="20">
        <f t="shared" si="835"/>
        <v>0</v>
      </c>
      <c r="K435" s="20">
        <f>IF(OR($H$79&lt;=0,F435-$H$79&lt;=0),0,2/3*(0.602+0.0832*(F435-$H$79)/$H$79)*$I$79*SQRT(2*9.81)*(F435-$H$79+0.0012)^(3/2))*1000</f>
        <v>0</v>
      </c>
      <c r="L435" s="20">
        <f>IF((G435+H435+I435+K435)*($A436-$A435)*0.06&gt;E435,E435/($A436-$A435)/0.06,G435+H435+I435+K435)</f>
        <v>0</v>
      </c>
      <c r="M435" s="20">
        <f>IF(COUNT($A$126:$A435)&lt;MATCH($E$84,L$126:L$585,0),"",ROUND(L435,2))</f>
        <v>0</v>
      </c>
      <c r="N435" s="20">
        <f>IF($A435=0,0,$D435+N434-IF($A434=0,0,R434*($A435-$A434)*0.06))</f>
        <v>6.1248106288386596E-2</v>
      </c>
      <c r="O435" s="11" cm="1">
        <f t="array" ref="O435">INDEX($A$71:$A$75,MATCH(N435,$B$71:$B$75,1))+(N435-INDEX($B$71:$B$75,MATCH(N435,$B$71:$B$75,1)))*(INDEX($A$71:$A$75,MATCH(N435,$B$71:$B$75,1)+1)-INDEX($A$71:$A$75,MATCH(N435,$B$71:$B$75,1)))/(INDEX($B$71:$B$75,MATCH(N435,$B$71:$B$75,1)+1)-INDEX($B$71:$B$75,MATCH(N435,$B$71:$B$75,1)))</f>
        <v>6.1248106288386598E-4</v>
      </c>
      <c r="P435" s="20" cm="1">
        <f t="array" ref="P435">INDEX(Curva_vortex[Caudal (L/s)],MATCH(O435,Curva_vortex[Altura lamina de agua H (m)],1))+(O435-INDEX(Curva_vortex[Altura lamina de agua H (m)],MATCH(O435,Curva_vortex[Altura lamina de agua H (m)],1)))*(INDEX(Curva_vortex[Caudal (L/s)],MATCH(O435,Curva_vortex[Altura lamina de agua H (m)],1)+IF(O435&gt;MAX(Curva_vortex[Altura lamina de agua H (m)]),0,1))-INDEX(Curva_vortex[Caudal (L/s)],MATCH(O435,Curva_vortex[Altura lamina de agua H (m)],1)+IF(O435&gt;MAX(Curva_vortex[Altura lamina de agua H (m)]),-1,0)))/(INDEX(Curva_vortex[Altura lamina de agua H (m)],MATCH(O435,Curva_vortex[Altura lamina de agua H (m)],1)+IF(O435&gt;MAX(Curva_vortex[Altura lamina de agua H (m)]),0,1))-INDEX(Curva_vortex[Altura lamina de agua H (m)],MATCH(O435,Curva_vortex[Altura lamina de agua H (m)],1)+IF(O435&gt;MAX(Curva_vortex[Altura lamina de agua H (m)]),-1,0)))</f>
        <v>6.1248106288386596E-3</v>
      </c>
      <c r="Q435" s="20">
        <f t="shared" si="836"/>
        <v>0</v>
      </c>
      <c r="R435" s="20" cm="1">
        <f t="array" ref="R435">INDEX(Curva_vortex[Caudal (L/s)],MATCH(O435,Curva_vortex[Altura lamina de agua H (m)],1))+(O435-INDEX(Curva_vortex[Altura lamina de agua H (m)],MATCH(O435,Curva_vortex[Altura lamina de agua H (m)],1)))*(INDEX(Curva_vortex[Caudal (L/s)],MATCH(O435,Curva_vortex[Altura lamina de agua H (m)],1)+IF(O435&gt;MAX(Curva_vortex[Altura lamina de agua H (m)]),0,1))-INDEX(Curva_vortex[Caudal (L/s)],MATCH(O435,Curva_vortex[Altura lamina de agua H (m)],1)+IF(O435&gt;MAX(Curva_vortex[Altura lamina de agua H (m)]),-1,0)))/(INDEX(Curva_vortex[Altura lamina de agua H (m)],MATCH(O435,Curva_vortex[Altura lamina de agua H (m)],1)+IF(O435&gt;MAX(Curva_vortex[Altura lamina de agua H (m)]),0,1))-INDEX(Curva_vortex[Altura lamina de agua H (m)],MATCH(O435,Curva_vortex[Altura lamina de agua H (m)],1)+IF(O435&gt;MAX(Curva_vortex[Altura lamina de agua H (m)]),-1,0)))+Q435</f>
        <v>6.1248106288386596E-3</v>
      </c>
      <c r="S435" s="20">
        <f>IF(COUNT($A$126:$A435)&lt;MATCH($E$117,R$126:R$585,0),"",ROUND(R435,2))</f>
        <v>0.01</v>
      </c>
    </row>
    <row r="436" spans="1:19" x14ac:dyDescent="0.3">
      <c r="A436" s="67">
        <f>A435+Escenario1!$D$15</f>
        <v>1550</v>
      </c>
      <c r="B436" s="20">
        <f>IF(HX313&lt;0,0,Escenario1!HX313)</f>
        <v>0</v>
      </c>
      <c r="C436" s="20">
        <f t="shared" si="837"/>
        <v>0</v>
      </c>
      <c r="D436" s="20">
        <f t="shared" si="831"/>
        <v>0</v>
      </c>
      <c r="E436" s="20">
        <f>ROUND(IF($A436=0,0,$D436+E435-IF($A435=0,0,L435*($A436-$A435)*0.06)),4)</f>
        <v>0</v>
      </c>
      <c r="F436" s="11" cm="1">
        <f t="array" ref="F436">INDEX($A$71:$A$75,MATCH(E436,$B$71:$B$75,1))+(E436-INDEX($B$71:$B$75,MATCH(E436,$B$71:$B$75,1)))*(INDEX($A$71:$A$75,MATCH(E436,$B$71:$B$75,1)+IF(E436&gt;MAX($B$71:$B$75),0,1))-INDEX($A$71:$A$75,MATCH(E436,$B$71:$B$75,1)+IF(E436&gt;MAX($B$71:$B$75),1,0)))/(INDEX($B$71:$B$75,MATCH(E436,$B$71:$B$75,1)+IF(E436&gt;MAX($B$71:$B$75),0,1))-INDEX($B$71:$B$75,MATCH(E436,$B$71:$B$75,1)+IF(E436&gt;MAX($B$71:$B$75),-1,0)))</f>
        <v>0</v>
      </c>
      <c r="G436" s="59">
        <f t="shared" si="832"/>
        <v>0</v>
      </c>
      <c r="H436" s="59">
        <f t="shared" si="833"/>
        <v>0</v>
      </c>
      <c r="I436" s="59">
        <f t="shared" si="834"/>
        <v>0</v>
      </c>
      <c r="J436" s="20">
        <f t="shared" si="835"/>
        <v>0</v>
      </c>
      <c r="K436" s="20">
        <f>IF(OR($H$79&lt;=0,F436-$H$79&lt;=0),0,2/3*(0.602+0.0832*(F436-$H$79)/$H$79)*$I$79*SQRT(2*9.81)*(F436-$H$79+0.0012)^(3/2))*1000</f>
        <v>0</v>
      </c>
      <c r="L436" s="20">
        <f>IF((G436+H436+I436+K436)*($A437-$A436)*0.06&gt;E436,E436/($A437-$A436)/0.06,G436+H436+I436+K436)</f>
        <v>0</v>
      </c>
      <c r="M436" s="20">
        <f>IF(COUNT($A$126:$A436)&lt;MATCH($E$84,L$126:L$585,0),"",ROUND(L436,2))</f>
        <v>0</v>
      </c>
      <c r="N436" s="20">
        <f>IF($A436=0,0,$D436+N435-IF($A435=0,0,R435*($A436-$A435)*0.06))</f>
        <v>5.9410663099735E-2</v>
      </c>
      <c r="O436" s="11" cm="1">
        <f t="array" ref="O436">INDEX($A$71:$A$75,MATCH(N436,$B$71:$B$75,1))+(N436-INDEX($B$71:$B$75,MATCH(N436,$B$71:$B$75,1)))*(INDEX($A$71:$A$75,MATCH(N436,$B$71:$B$75,1)+1)-INDEX($A$71:$A$75,MATCH(N436,$B$71:$B$75,1)))/(INDEX($B$71:$B$75,MATCH(N436,$B$71:$B$75,1)+1)-INDEX($B$71:$B$75,MATCH(N436,$B$71:$B$75,1)))</f>
        <v>5.9410663099734992E-4</v>
      </c>
      <c r="P436" s="20" cm="1">
        <f t="array" ref="P436">INDEX(Curva_vortex[Caudal (L/s)],MATCH(O436,Curva_vortex[Altura lamina de agua H (m)],1))+(O436-INDEX(Curva_vortex[Altura lamina de agua H (m)],MATCH(O436,Curva_vortex[Altura lamina de agua H (m)],1)))*(INDEX(Curva_vortex[Caudal (L/s)],MATCH(O436,Curva_vortex[Altura lamina de agua H (m)],1)+IF(O436&gt;MAX(Curva_vortex[Altura lamina de agua H (m)]),0,1))-INDEX(Curva_vortex[Caudal (L/s)],MATCH(O436,Curva_vortex[Altura lamina de agua H (m)],1)+IF(O436&gt;MAX(Curva_vortex[Altura lamina de agua H (m)]),-1,0)))/(INDEX(Curva_vortex[Altura lamina de agua H (m)],MATCH(O436,Curva_vortex[Altura lamina de agua H (m)],1)+IF(O436&gt;MAX(Curva_vortex[Altura lamina de agua H (m)]),0,1))-INDEX(Curva_vortex[Altura lamina de agua H (m)],MATCH(O436,Curva_vortex[Altura lamina de agua H (m)],1)+IF(O436&gt;MAX(Curva_vortex[Altura lamina de agua H (m)]),-1,0)))</f>
        <v>5.9410663099734992E-3</v>
      </c>
      <c r="Q436" s="20">
        <f t="shared" si="836"/>
        <v>0</v>
      </c>
      <c r="R436" s="20" cm="1">
        <f t="array" ref="R436">INDEX(Curva_vortex[Caudal (L/s)],MATCH(O436,Curva_vortex[Altura lamina de agua H (m)],1))+(O436-INDEX(Curva_vortex[Altura lamina de agua H (m)],MATCH(O436,Curva_vortex[Altura lamina de agua H (m)],1)))*(INDEX(Curva_vortex[Caudal (L/s)],MATCH(O436,Curva_vortex[Altura lamina de agua H (m)],1)+IF(O436&gt;MAX(Curva_vortex[Altura lamina de agua H (m)]),0,1))-INDEX(Curva_vortex[Caudal (L/s)],MATCH(O436,Curva_vortex[Altura lamina de agua H (m)],1)+IF(O436&gt;MAX(Curva_vortex[Altura lamina de agua H (m)]),-1,0)))/(INDEX(Curva_vortex[Altura lamina de agua H (m)],MATCH(O436,Curva_vortex[Altura lamina de agua H (m)],1)+IF(O436&gt;MAX(Curva_vortex[Altura lamina de agua H (m)]),0,1))-INDEX(Curva_vortex[Altura lamina de agua H (m)],MATCH(O436,Curva_vortex[Altura lamina de agua H (m)],1)+IF(O436&gt;MAX(Curva_vortex[Altura lamina de agua H (m)]),-1,0)))+Q436</f>
        <v>5.9410663099734992E-3</v>
      </c>
      <c r="S436" s="20">
        <f>IF(COUNT($A$126:$A436)&lt;MATCH($E$117,R$126:R$585,0),"",ROUND(R436,2))</f>
        <v>0.01</v>
      </c>
    </row>
    <row r="437" spans="1:19" x14ac:dyDescent="0.3">
      <c r="A437" s="67">
        <f>A436+Escenario1!$D$15</f>
        <v>1555</v>
      </c>
      <c r="B437" s="20">
        <f>IF(HX314&lt;0,0,Escenario1!HX314)</f>
        <v>0</v>
      </c>
      <c r="C437" s="20">
        <f t="shared" si="837"/>
        <v>0</v>
      </c>
      <c r="D437" s="20">
        <f t="shared" si="831"/>
        <v>0</v>
      </c>
      <c r="E437" s="20">
        <f>ROUND(IF($A437=0,0,$D437+E436-IF($A436=0,0,L436*($A437-$A436)*0.06)),4)</f>
        <v>0</v>
      </c>
      <c r="F437" s="11" cm="1">
        <f t="array" ref="F437">INDEX($A$71:$A$75,MATCH(E437,$B$71:$B$75,1))+(E437-INDEX($B$71:$B$75,MATCH(E437,$B$71:$B$75,1)))*(INDEX($A$71:$A$75,MATCH(E437,$B$71:$B$75,1)+IF(E437&gt;MAX($B$71:$B$75),0,1))-INDEX($A$71:$A$75,MATCH(E437,$B$71:$B$75,1)+IF(E437&gt;MAX($B$71:$B$75),1,0)))/(INDEX($B$71:$B$75,MATCH(E437,$B$71:$B$75,1)+IF(E437&gt;MAX($B$71:$B$75),0,1))-INDEX($B$71:$B$75,MATCH(E437,$B$71:$B$75,1)+IF(E437&gt;MAX($B$71:$B$75),-1,0)))</f>
        <v>0</v>
      </c>
      <c r="G437" s="59">
        <f t="shared" si="832"/>
        <v>0</v>
      </c>
      <c r="H437" s="59">
        <f t="shared" si="833"/>
        <v>0</v>
      </c>
      <c r="I437" s="59">
        <f t="shared" si="834"/>
        <v>0</v>
      </c>
      <c r="J437" s="20">
        <f t="shared" si="835"/>
        <v>0</v>
      </c>
      <c r="K437" s="20">
        <f>IF(OR($H$79&lt;=0,F437-$H$79&lt;=0),0,2/3*(0.602+0.0832*(F437-$H$79)/$H$79)*$I$79*SQRT(2*9.81)*(F437-$H$79+0.0012)^(3/2))*1000</f>
        <v>0</v>
      </c>
      <c r="L437" s="20">
        <f>IF((G437+H437+I437+K437)*($A438-$A437)*0.06&gt;E437,E437/($A438-$A437)/0.06,G437+H437+I437+K437)</f>
        <v>0</v>
      </c>
      <c r="M437" s="20">
        <f>IF(COUNT($A$126:$A437)&lt;MATCH($E$84,L$126:L$585,0),"",ROUND(L437,2))</f>
        <v>0</v>
      </c>
      <c r="N437" s="20">
        <f>IF($A437=0,0,$D437+N436-IF($A436=0,0,R436*($A437-$A436)*0.06))</f>
        <v>5.7628343206742948E-2</v>
      </c>
      <c r="O437" s="11" cm="1">
        <f t="array" ref="O437">INDEX($A$71:$A$75,MATCH(N437,$B$71:$B$75,1))+(N437-INDEX($B$71:$B$75,MATCH(N437,$B$71:$B$75,1)))*(INDEX($A$71:$A$75,MATCH(N437,$B$71:$B$75,1)+1)-INDEX($A$71:$A$75,MATCH(N437,$B$71:$B$75,1)))/(INDEX($B$71:$B$75,MATCH(N437,$B$71:$B$75,1)+1)-INDEX($B$71:$B$75,MATCH(N437,$B$71:$B$75,1)))</f>
        <v>5.7628343206742949E-4</v>
      </c>
      <c r="P437" s="20" cm="1">
        <f t="array" ref="P437">INDEX(Curva_vortex[Caudal (L/s)],MATCH(O437,Curva_vortex[Altura lamina de agua H (m)],1))+(O437-INDEX(Curva_vortex[Altura lamina de agua H (m)],MATCH(O437,Curva_vortex[Altura lamina de agua H (m)],1)))*(INDEX(Curva_vortex[Caudal (L/s)],MATCH(O437,Curva_vortex[Altura lamina de agua H (m)],1)+IF(O437&gt;MAX(Curva_vortex[Altura lamina de agua H (m)]),0,1))-INDEX(Curva_vortex[Caudal (L/s)],MATCH(O437,Curva_vortex[Altura lamina de agua H (m)],1)+IF(O437&gt;MAX(Curva_vortex[Altura lamina de agua H (m)]),-1,0)))/(INDEX(Curva_vortex[Altura lamina de agua H (m)],MATCH(O437,Curva_vortex[Altura lamina de agua H (m)],1)+IF(O437&gt;MAX(Curva_vortex[Altura lamina de agua H (m)]),0,1))-INDEX(Curva_vortex[Altura lamina de agua H (m)],MATCH(O437,Curva_vortex[Altura lamina de agua H (m)],1)+IF(O437&gt;MAX(Curva_vortex[Altura lamina de agua H (m)]),-1,0)))</f>
        <v>5.7628343206742949E-3</v>
      </c>
      <c r="Q437" s="20">
        <f t="shared" si="836"/>
        <v>0</v>
      </c>
      <c r="R437" s="20" cm="1">
        <f t="array" ref="R437">INDEX(Curva_vortex[Caudal (L/s)],MATCH(O437,Curva_vortex[Altura lamina de agua H (m)],1))+(O437-INDEX(Curva_vortex[Altura lamina de agua H (m)],MATCH(O437,Curva_vortex[Altura lamina de agua H (m)],1)))*(INDEX(Curva_vortex[Caudal (L/s)],MATCH(O437,Curva_vortex[Altura lamina de agua H (m)],1)+IF(O437&gt;MAX(Curva_vortex[Altura lamina de agua H (m)]),0,1))-INDEX(Curva_vortex[Caudal (L/s)],MATCH(O437,Curva_vortex[Altura lamina de agua H (m)],1)+IF(O437&gt;MAX(Curva_vortex[Altura lamina de agua H (m)]),-1,0)))/(INDEX(Curva_vortex[Altura lamina de agua H (m)],MATCH(O437,Curva_vortex[Altura lamina de agua H (m)],1)+IF(O437&gt;MAX(Curva_vortex[Altura lamina de agua H (m)]),0,1))-INDEX(Curva_vortex[Altura lamina de agua H (m)],MATCH(O437,Curva_vortex[Altura lamina de agua H (m)],1)+IF(O437&gt;MAX(Curva_vortex[Altura lamina de agua H (m)]),-1,0)))+Q437</f>
        <v>5.7628343206742949E-3</v>
      </c>
      <c r="S437" s="20">
        <f>IF(COUNT($A$126:$A437)&lt;MATCH($E$117,R$126:R$585,0),"",ROUND(R437,2))</f>
        <v>0.01</v>
      </c>
    </row>
    <row r="438" spans="1:19" x14ac:dyDescent="0.3">
      <c r="A438" s="67">
        <f>A437+Escenario1!$D$15</f>
        <v>1560</v>
      </c>
      <c r="B438" s="20">
        <f>IF(HX315&lt;0,0,Escenario1!HX315)</f>
        <v>0</v>
      </c>
      <c r="C438" s="20">
        <f t="shared" si="837"/>
        <v>0</v>
      </c>
      <c r="D438" s="20">
        <f t="shared" si="831"/>
        <v>0</v>
      </c>
      <c r="E438" s="20">
        <f>ROUND(IF($A438=0,0,$D438+E437-IF($A437=0,0,L437*($A438-$A437)*0.06)),4)</f>
        <v>0</v>
      </c>
      <c r="F438" s="11" cm="1">
        <f t="array" ref="F438">INDEX($A$71:$A$75,MATCH(E438,$B$71:$B$75,1))+(E438-INDEX($B$71:$B$75,MATCH(E438,$B$71:$B$75,1)))*(INDEX($A$71:$A$75,MATCH(E438,$B$71:$B$75,1)+IF(E438&gt;MAX($B$71:$B$75),0,1))-INDEX($A$71:$A$75,MATCH(E438,$B$71:$B$75,1)+IF(E438&gt;MAX($B$71:$B$75),1,0)))/(INDEX($B$71:$B$75,MATCH(E438,$B$71:$B$75,1)+IF(E438&gt;MAX($B$71:$B$75),0,1))-INDEX($B$71:$B$75,MATCH(E438,$B$71:$B$75,1)+IF(E438&gt;MAX($B$71:$B$75),-1,0)))</f>
        <v>0</v>
      </c>
      <c r="G438" s="59">
        <f t="shared" si="832"/>
        <v>0</v>
      </c>
      <c r="H438" s="59">
        <f t="shared" si="833"/>
        <v>0</v>
      </c>
      <c r="I438" s="59">
        <f t="shared" si="834"/>
        <v>0</v>
      </c>
      <c r="J438" s="20">
        <f t="shared" si="835"/>
        <v>0</v>
      </c>
      <c r="K438" s="20">
        <f>IF(OR($H$79&lt;=0,F438-$H$79&lt;=0),0,2/3*(0.602+0.0832*(F438-$H$79)/$H$79)*$I$79*SQRT(2*9.81)*(F438-$H$79+0.0012)^(3/2))*1000</f>
        <v>0</v>
      </c>
      <c r="L438" s="20">
        <f>IF((G438+H438+I438+K438)*($A439-$A438)*0.06&gt;E438,E438/($A439-$A438)/0.06,G438+H438+I438+K438)</f>
        <v>0</v>
      </c>
      <c r="M438" s="20">
        <f>IF(COUNT($A$126:$A438)&lt;MATCH($E$84,L$126:L$585,0),"",ROUND(L438,2))</f>
        <v>0</v>
      </c>
      <c r="N438" s="20">
        <f>IF($A438=0,0,$D438+N437-IF($A437=0,0,R437*($A438-$A437)*0.06))</f>
        <v>5.5899492910540659E-2</v>
      </c>
      <c r="O438" s="11" cm="1">
        <f t="array" ref="O438">INDEX($A$71:$A$75,MATCH(N438,$B$71:$B$75,1))+(N438-INDEX($B$71:$B$75,MATCH(N438,$B$71:$B$75,1)))*(INDEX($A$71:$A$75,MATCH(N438,$B$71:$B$75,1)+1)-INDEX($A$71:$A$75,MATCH(N438,$B$71:$B$75,1)))/(INDEX($B$71:$B$75,MATCH(N438,$B$71:$B$75,1)+1)-INDEX($B$71:$B$75,MATCH(N438,$B$71:$B$75,1)))</f>
        <v>5.5899492910540659E-4</v>
      </c>
      <c r="P438" s="20" cm="1">
        <f t="array" ref="P438">INDEX(Curva_vortex[Caudal (L/s)],MATCH(O438,Curva_vortex[Altura lamina de agua H (m)],1))+(O438-INDEX(Curva_vortex[Altura lamina de agua H (m)],MATCH(O438,Curva_vortex[Altura lamina de agua H (m)],1)))*(INDEX(Curva_vortex[Caudal (L/s)],MATCH(O438,Curva_vortex[Altura lamina de agua H (m)],1)+IF(O438&gt;MAX(Curva_vortex[Altura lamina de agua H (m)]),0,1))-INDEX(Curva_vortex[Caudal (L/s)],MATCH(O438,Curva_vortex[Altura lamina de agua H (m)],1)+IF(O438&gt;MAX(Curva_vortex[Altura lamina de agua H (m)]),-1,0)))/(INDEX(Curva_vortex[Altura lamina de agua H (m)],MATCH(O438,Curva_vortex[Altura lamina de agua H (m)],1)+IF(O438&gt;MAX(Curva_vortex[Altura lamina de agua H (m)]),0,1))-INDEX(Curva_vortex[Altura lamina de agua H (m)],MATCH(O438,Curva_vortex[Altura lamina de agua H (m)],1)+IF(O438&gt;MAX(Curva_vortex[Altura lamina de agua H (m)]),-1,0)))</f>
        <v>5.5899492910540657E-3</v>
      </c>
      <c r="Q438" s="20">
        <f t="shared" si="836"/>
        <v>0</v>
      </c>
      <c r="R438" s="20" cm="1">
        <f t="array" ref="R438">INDEX(Curva_vortex[Caudal (L/s)],MATCH(O438,Curva_vortex[Altura lamina de agua H (m)],1))+(O438-INDEX(Curva_vortex[Altura lamina de agua H (m)],MATCH(O438,Curva_vortex[Altura lamina de agua H (m)],1)))*(INDEX(Curva_vortex[Caudal (L/s)],MATCH(O438,Curva_vortex[Altura lamina de agua H (m)],1)+IF(O438&gt;MAX(Curva_vortex[Altura lamina de agua H (m)]),0,1))-INDEX(Curva_vortex[Caudal (L/s)],MATCH(O438,Curva_vortex[Altura lamina de agua H (m)],1)+IF(O438&gt;MAX(Curva_vortex[Altura lamina de agua H (m)]),-1,0)))/(INDEX(Curva_vortex[Altura lamina de agua H (m)],MATCH(O438,Curva_vortex[Altura lamina de agua H (m)],1)+IF(O438&gt;MAX(Curva_vortex[Altura lamina de agua H (m)]),0,1))-INDEX(Curva_vortex[Altura lamina de agua H (m)],MATCH(O438,Curva_vortex[Altura lamina de agua H (m)],1)+IF(O438&gt;MAX(Curva_vortex[Altura lamina de agua H (m)]),-1,0)))+Q438</f>
        <v>5.5899492910540657E-3</v>
      </c>
      <c r="S438" s="20">
        <f>IF(COUNT($A$126:$A438)&lt;MATCH($E$117,R$126:R$585,0),"",ROUND(R438,2))</f>
        <v>0.01</v>
      </c>
    </row>
    <row r="439" spans="1:19" x14ac:dyDescent="0.3">
      <c r="A439" s="67">
        <f>A438+Escenario1!$D$15</f>
        <v>1565</v>
      </c>
      <c r="B439" s="20">
        <f>IF(HX316&lt;0,0,Escenario1!HX316)</f>
        <v>0</v>
      </c>
      <c r="C439" s="20">
        <f t="shared" si="837"/>
        <v>0</v>
      </c>
      <c r="D439" s="20">
        <f t="shared" si="831"/>
        <v>0</v>
      </c>
      <c r="E439" s="20">
        <f>ROUND(IF($A439=0,0,$D439+E438-IF($A438=0,0,L438*($A439-$A438)*0.06)),4)</f>
        <v>0</v>
      </c>
      <c r="F439" s="11" cm="1">
        <f t="array" ref="F439">INDEX($A$71:$A$75,MATCH(E439,$B$71:$B$75,1))+(E439-INDEX($B$71:$B$75,MATCH(E439,$B$71:$B$75,1)))*(INDEX($A$71:$A$75,MATCH(E439,$B$71:$B$75,1)+IF(E439&gt;MAX($B$71:$B$75),0,1))-INDEX($A$71:$A$75,MATCH(E439,$B$71:$B$75,1)+IF(E439&gt;MAX($B$71:$B$75),1,0)))/(INDEX($B$71:$B$75,MATCH(E439,$B$71:$B$75,1)+IF(E439&gt;MAX($B$71:$B$75),0,1))-INDEX($B$71:$B$75,MATCH(E439,$B$71:$B$75,1)+IF(E439&gt;MAX($B$71:$B$75),-1,0)))</f>
        <v>0</v>
      </c>
      <c r="G439" s="59">
        <f t="shared" si="832"/>
        <v>0</v>
      </c>
      <c r="H439" s="59">
        <f t="shared" si="833"/>
        <v>0</v>
      </c>
      <c r="I439" s="59">
        <f t="shared" si="834"/>
        <v>0</v>
      </c>
      <c r="J439" s="20">
        <f t="shared" si="835"/>
        <v>0</v>
      </c>
      <c r="K439" s="20">
        <f>IF(OR($H$79&lt;=0,F439-$H$79&lt;=0),0,2/3*(0.602+0.0832*(F439-$H$79)/$H$79)*$I$79*SQRT(2*9.81)*(F439-$H$79+0.0012)^(3/2))*1000</f>
        <v>0</v>
      </c>
      <c r="L439" s="20">
        <f>IF((G439+H439+I439+K439)*($A440-$A439)*0.06&gt;E439,E439/($A440-$A439)/0.06,G439+H439+I439+K439)</f>
        <v>0</v>
      </c>
      <c r="M439" s="20">
        <f>IF(COUNT($A$126:$A439)&lt;MATCH($E$84,L$126:L$585,0),"",ROUND(L439,2))</f>
        <v>0</v>
      </c>
      <c r="N439" s="20">
        <f>IF($A439=0,0,$D439+N438-IF($A438=0,0,R438*($A439-$A438)*0.06))</f>
        <v>5.422250812322444E-2</v>
      </c>
      <c r="O439" s="11" cm="1">
        <f t="array" ref="O439">INDEX($A$71:$A$75,MATCH(N439,$B$71:$B$75,1))+(N439-INDEX($B$71:$B$75,MATCH(N439,$B$71:$B$75,1)))*(INDEX($A$71:$A$75,MATCH(N439,$B$71:$B$75,1)+1)-INDEX($A$71:$A$75,MATCH(N439,$B$71:$B$75,1)))/(INDEX($B$71:$B$75,MATCH(N439,$B$71:$B$75,1)+1)-INDEX($B$71:$B$75,MATCH(N439,$B$71:$B$75,1)))</f>
        <v>5.4222508123224448E-4</v>
      </c>
      <c r="P439" s="20" cm="1">
        <f t="array" ref="P439">INDEX(Curva_vortex[Caudal (L/s)],MATCH(O439,Curva_vortex[Altura lamina de agua H (m)],1))+(O439-INDEX(Curva_vortex[Altura lamina de agua H (m)],MATCH(O439,Curva_vortex[Altura lamina de agua H (m)],1)))*(INDEX(Curva_vortex[Caudal (L/s)],MATCH(O439,Curva_vortex[Altura lamina de agua H (m)],1)+IF(O439&gt;MAX(Curva_vortex[Altura lamina de agua H (m)]),0,1))-INDEX(Curva_vortex[Caudal (L/s)],MATCH(O439,Curva_vortex[Altura lamina de agua H (m)],1)+IF(O439&gt;MAX(Curva_vortex[Altura lamina de agua H (m)]),-1,0)))/(INDEX(Curva_vortex[Altura lamina de agua H (m)],MATCH(O439,Curva_vortex[Altura lamina de agua H (m)],1)+IF(O439&gt;MAX(Curva_vortex[Altura lamina de agua H (m)]),0,1))-INDEX(Curva_vortex[Altura lamina de agua H (m)],MATCH(O439,Curva_vortex[Altura lamina de agua H (m)],1)+IF(O439&gt;MAX(Curva_vortex[Altura lamina de agua H (m)]),-1,0)))</f>
        <v>5.4222508123224445E-3</v>
      </c>
      <c r="Q439" s="20">
        <f t="shared" si="836"/>
        <v>0</v>
      </c>
      <c r="R439" s="20" cm="1">
        <f t="array" ref="R439">INDEX(Curva_vortex[Caudal (L/s)],MATCH(O439,Curva_vortex[Altura lamina de agua H (m)],1))+(O439-INDEX(Curva_vortex[Altura lamina de agua H (m)],MATCH(O439,Curva_vortex[Altura lamina de agua H (m)],1)))*(INDEX(Curva_vortex[Caudal (L/s)],MATCH(O439,Curva_vortex[Altura lamina de agua H (m)],1)+IF(O439&gt;MAX(Curva_vortex[Altura lamina de agua H (m)]),0,1))-INDEX(Curva_vortex[Caudal (L/s)],MATCH(O439,Curva_vortex[Altura lamina de agua H (m)],1)+IF(O439&gt;MAX(Curva_vortex[Altura lamina de agua H (m)]),-1,0)))/(INDEX(Curva_vortex[Altura lamina de agua H (m)],MATCH(O439,Curva_vortex[Altura lamina de agua H (m)],1)+IF(O439&gt;MAX(Curva_vortex[Altura lamina de agua H (m)]),0,1))-INDEX(Curva_vortex[Altura lamina de agua H (m)],MATCH(O439,Curva_vortex[Altura lamina de agua H (m)],1)+IF(O439&gt;MAX(Curva_vortex[Altura lamina de agua H (m)]),-1,0)))+Q439</f>
        <v>5.4222508123224445E-3</v>
      </c>
      <c r="S439" s="20">
        <f>IF(COUNT($A$126:$A439)&lt;MATCH($E$117,R$126:R$585,0),"",ROUND(R439,2))</f>
        <v>0.01</v>
      </c>
    </row>
    <row r="440" spans="1:19" x14ac:dyDescent="0.3">
      <c r="A440" s="67">
        <f>A439+Escenario1!$D$15</f>
        <v>1570</v>
      </c>
      <c r="B440" s="20">
        <f>IF(HX317&lt;0,0,Escenario1!HX317)</f>
        <v>0</v>
      </c>
      <c r="C440" s="20">
        <f t="shared" si="837"/>
        <v>0</v>
      </c>
      <c r="D440" s="20">
        <f t="shared" si="831"/>
        <v>0</v>
      </c>
      <c r="E440" s="20">
        <f>ROUND(IF($A440=0,0,$D440+E439-IF($A439=0,0,L439*($A440-$A439)*0.06)),4)</f>
        <v>0</v>
      </c>
      <c r="F440" s="11" cm="1">
        <f t="array" ref="F440">INDEX($A$71:$A$75,MATCH(E440,$B$71:$B$75,1))+(E440-INDEX($B$71:$B$75,MATCH(E440,$B$71:$B$75,1)))*(INDEX($A$71:$A$75,MATCH(E440,$B$71:$B$75,1)+IF(E440&gt;MAX($B$71:$B$75),0,1))-INDEX($A$71:$A$75,MATCH(E440,$B$71:$B$75,1)+IF(E440&gt;MAX($B$71:$B$75),1,0)))/(INDEX($B$71:$B$75,MATCH(E440,$B$71:$B$75,1)+IF(E440&gt;MAX($B$71:$B$75),0,1))-INDEX($B$71:$B$75,MATCH(E440,$B$71:$B$75,1)+IF(E440&gt;MAX($B$71:$B$75),-1,0)))</f>
        <v>0</v>
      </c>
      <c r="G440" s="59">
        <f t="shared" si="832"/>
        <v>0</v>
      </c>
      <c r="H440" s="59">
        <f t="shared" si="833"/>
        <v>0</v>
      </c>
      <c r="I440" s="59">
        <f t="shared" si="834"/>
        <v>0</v>
      </c>
      <c r="J440" s="20">
        <f t="shared" si="835"/>
        <v>0</v>
      </c>
      <c r="K440" s="20">
        <f>IF(OR($H$79&lt;=0,F440-$H$79&lt;=0),0,2/3*(0.602+0.0832*(F440-$H$79)/$H$79)*$I$79*SQRT(2*9.81)*(F440-$H$79+0.0012)^(3/2))*1000</f>
        <v>0</v>
      </c>
      <c r="L440" s="20">
        <f>IF((G440+H440+I440+K440)*($A441-$A440)*0.06&gt;E440,E440/($A441-$A440)/0.06,G440+H440+I440+K440)</f>
        <v>0</v>
      </c>
      <c r="M440" s="20">
        <f>IF(COUNT($A$126:$A440)&lt;MATCH($E$84,L$126:L$585,0),"",ROUND(L440,2))</f>
        <v>0</v>
      </c>
      <c r="N440" s="20">
        <f>IF($A440=0,0,$D440+N439-IF($A439=0,0,R439*($A440-$A439)*0.06))</f>
        <v>5.259583287952771E-2</v>
      </c>
      <c r="O440" s="11" cm="1">
        <f t="array" ref="O440">INDEX($A$71:$A$75,MATCH(N440,$B$71:$B$75,1))+(N440-INDEX($B$71:$B$75,MATCH(N440,$B$71:$B$75,1)))*(INDEX($A$71:$A$75,MATCH(N440,$B$71:$B$75,1)+1)-INDEX($A$71:$A$75,MATCH(N440,$B$71:$B$75,1)))/(INDEX($B$71:$B$75,MATCH(N440,$B$71:$B$75,1)+1)-INDEX($B$71:$B$75,MATCH(N440,$B$71:$B$75,1)))</f>
        <v>5.2595832879527712E-4</v>
      </c>
      <c r="P440" s="20" cm="1">
        <f t="array" ref="P440">INDEX(Curva_vortex[Caudal (L/s)],MATCH(O440,Curva_vortex[Altura lamina de agua H (m)],1))+(O440-INDEX(Curva_vortex[Altura lamina de agua H (m)],MATCH(O440,Curva_vortex[Altura lamina de agua H (m)],1)))*(INDEX(Curva_vortex[Caudal (L/s)],MATCH(O440,Curva_vortex[Altura lamina de agua H (m)],1)+IF(O440&gt;MAX(Curva_vortex[Altura lamina de agua H (m)]),0,1))-INDEX(Curva_vortex[Caudal (L/s)],MATCH(O440,Curva_vortex[Altura lamina de agua H (m)],1)+IF(O440&gt;MAX(Curva_vortex[Altura lamina de agua H (m)]),-1,0)))/(INDEX(Curva_vortex[Altura lamina de agua H (m)],MATCH(O440,Curva_vortex[Altura lamina de agua H (m)],1)+IF(O440&gt;MAX(Curva_vortex[Altura lamina de agua H (m)]),0,1))-INDEX(Curva_vortex[Altura lamina de agua H (m)],MATCH(O440,Curva_vortex[Altura lamina de agua H (m)],1)+IF(O440&gt;MAX(Curva_vortex[Altura lamina de agua H (m)]),-1,0)))</f>
        <v>5.259583287952771E-3</v>
      </c>
      <c r="Q440" s="20">
        <f t="shared" si="836"/>
        <v>0</v>
      </c>
      <c r="R440" s="20" cm="1">
        <f t="array" ref="R440">INDEX(Curva_vortex[Caudal (L/s)],MATCH(O440,Curva_vortex[Altura lamina de agua H (m)],1))+(O440-INDEX(Curva_vortex[Altura lamina de agua H (m)],MATCH(O440,Curva_vortex[Altura lamina de agua H (m)],1)))*(INDEX(Curva_vortex[Caudal (L/s)],MATCH(O440,Curva_vortex[Altura lamina de agua H (m)],1)+IF(O440&gt;MAX(Curva_vortex[Altura lamina de agua H (m)]),0,1))-INDEX(Curva_vortex[Caudal (L/s)],MATCH(O440,Curva_vortex[Altura lamina de agua H (m)],1)+IF(O440&gt;MAX(Curva_vortex[Altura lamina de agua H (m)]),-1,0)))/(INDEX(Curva_vortex[Altura lamina de agua H (m)],MATCH(O440,Curva_vortex[Altura lamina de agua H (m)],1)+IF(O440&gt;MAX(Curva_vortex[Altura lamina de agua H (m)]),0,1))-INDEX(Curva_vortex[Altura lamina de agua H (m)],MATCH(O440,Curva_vortex[Altura lamina de agua H (m)],1)+IF(O440&gt;MAX(Curva_vortex[Altura lamina de agua H (m)]),-1,0)))+Q440</f>
        <v>5.259583287952771E-3</v>
      </c>
      <c r="S440" s="20">
        <f>IF(COUNT($A$126:$A440)&lt;MATCH($E$117,R$126:R$585,0),"",ROUND(R440,2))</f>
        <v>0.01</v>
      </c>
    </row>
    <row r="441" spans="1:19" x14ac:dyDescent="0.3">
      <c r="A441" s="67">
        <f>A440+Escenario1!$D$15</f>
        <v>1575</v>
      </c>
      <c r="B441" s="20">
        <f>IF(HX318&lt;0,0,Escenario1!HX318)</f>
        <v>0</v>
      </c>
      <c r="C441" s="20">
        <f t="shared" si="837"/>
        <v>0</v>
      </c>
      <c r="D441" s="20">
        <f t="shared" si="831"/>
        <v>0</v>
      </c>
      <c r="E441" s="20">
        <f>ROUND(IF($A441=0,0,$D441+E440-IF($A440=0,0,L440*($A441-$A440)*0.06)),4)</f>
        <v>0</v>
      </c>
      <c r="F441" s="11" cm="1">
        <f t="array" ref="F441">INDEX($A$71:$A$75,MATCH(E441,$B$71:$B$75,1))+(E441-INDEX($B$71:$B$75,MATCH(E441,$B$71:$B$75,1)))*(INDEX($A$71:$A$75,MATCH(E441,$B$71:$B$75,1)+IF(E441&gt;MAX($B$71:$B$75),0,1))-INDEX($A$71:$A$75,MATCH(E441,$B$71:$B$75,1)+IF(E441&gt;MAX($B$71:$B$75),1,0)))/(INDEX($B$71:$B$75,MATCH(E441,$B$71:$B$75,1)+IF(E441&gt;MAX($B$71:$B$75),0,1))-INDEX($B$71:$B$75,MATCH(E441,$B$71:$B$75,1)+IF(E441&gt;MAX($B$71:$B$75),-1,0)))</f>
        <v>0</v>
      </c>
      <c r="G441" s="59">
        <f t="shared" si="832"/>
        <v>0</v>
      </c>
      <c r="H441" s="59">
        <f t="shared" si="833"/>
        <v>0</v>
      </c>
      <c r="I441" s="59">
        <f t="shared" si="834"/>
        <v>0</v>
      </c>
      <c r="J441" s="20">
        <f t="shared" si="835"/>
        <v>0</v>
      </c>
      <c r="K441" s="20">
        <f>IF(OR($H$79&lt;=0,F441-$H$79&lt;=0),0,2/3*(0.602+0.0832*(F441-$H$79)/$H$79)*$I$79*SQRT(2*9.81)*(F441-$H$79+0.0012)^(3/2))*1000</f>
        <v>0</v>
      </c>
      <c r="L441" s="20">
        <f>IF((G441+H441+I441+K441)*($A442-$A441)*0.06&gt;E441,E441/($A442-$A441)/0.06,G441+H441+I441+K441)</f>
        <v>0</v>
      </c>
      <c r="M441" s="20">
        <f>IF(COUNT($A$126:$A441)&lt;MATCH($E$84,L$126:L$585,0),"",ROUND(L441,2))</f>
        <v>0</v>
      </c>
      <c r="N441" s="20">
        <f>IF($A441=0,0,$D441+N440-IF($A440=0,0,R440*($A441-$A440)*0.06))</f>
        <v>5.1017957893141876E-2</v>
      </c>
      <c r="O441" s="11" cm="1">
        <f t="array" ref="O441">INDEX($A$71:$A$75,MATCH(N441,$B$71:$B$75,1))+(N441-INDEX($B$71:$B$75,MATCH(N441,$B$71:$B$75,1)))*(INDEX($A$71:$A$75,MATCH(N441,$B$71:$B$75,1)+1)-INDEX($A$71:$A$75,MATCH(N441,$B$71:$B$75,1)))/(INDEX($B$71:$B$75,MATCH(N441,$B$71:$B$75,1)+1)-INDEX($B$71:$B$75,MATCH(N441,$B$71:$B$75,1)))</f>
        <v>5.1017957893141879E-4</v>
      </c>
      <c r="P441" s="20" cm="1">
        <f t="array" ref="P441">INDEX(Curva_vortex[Caudal (L/s)],MATCH(O441,Curva_vortex[Altura lamina de agua H (m)],1))+(O441-INDEX(Curva_vortex[Altura lamina de agua H (m)],MATCH(O441,Curva_vortex[Altura lamina de agua H (m)],1)))*(INDEX(Curva_vortex[Caudal (L/s)],MATCH(O441,Curva_vortex[Altura lamina de agua H (m)],1)+IF(O441&gt;MAX(Curva_vortex[Altura lamina de agua H (m)]),0,1))-INDEX(Curva_vortex[Caudal (L/s)],MATCH(O441,Curva_vortex[Altura lamina de agua H (m)],1)+IF(O441&gt;MAX(Curva_vortex[Altura lamina de agua H (m)]),-1,0)))/(INDEX(Curva_vortex[Altura lamina de agua H (m)],MATCH(O441,Curva_vortex[Altura lamina de agua H (m)],1)+IF(O441&gt;MAX(Curva_vortex[Altura lamina de agua H (m)]),0,1))-INDEX(Curva_vortex[Altura lamina de agua H (m)],MATCH(O441,Curva_vortex[Altura lamina de agua H (m)],1)+IF(O441&gt;MAX(Curva_vortex[Altura lamina de agua H (m)]),-1,0)))</f>
        <v>5.1017957893141879E-3</v>
      </c>
      <c r="Q441" s="20">
        <f t="shared" si="836"/>
        <v>0</v>
      </c>
      <c r="R441" s="20" cm="1">
        <f t="array" ref="R441">INDEX(Curva_vortex[Caudal (L/s)],MATCH(O441,Curva_vortex[Altura lamina de agua H (m)],1))+(O441-INDEX(Curva_vortex[Altura lamina de agua H (m)],MATCH(O441,Curva_vortex[Altura lamina de agua H (m)],1)))*(INDEX(Curva_vortex[Caudal (L/s)],MATCH(O441,Curva_vortex[Altura lamina de agua H (m)],1)+IF(O441&gt;MAX(Curva_vortex[Altura lamina de agua H (m)]),0,1))-INDEX(Curva_vortex[Caudal (L/s)],MATCH(O441,Curva_vortex[Altura lamina de agua H (m)],1)+IF(O441&gt;MAX(Curva_vortex[Altura lamina de agua H (m)]),-1,0)))/(INDEX(Curva_vortex[Altura lamina de agua H (m)],MATCH(O441,Curva_vortex[Altura lamina de agua H (m)],1)+IF(O441&gt;MAX(Curva_vortex[Altura lamina de agua H (m)]),0,1))-INDEX(Curva_vortex[Altura lamina de agua H (m)],MATCH(O441,Curva_vortex[Altura lamina de agua H (m)],1)+IF(O441&gt;MAX(Curva_vortex[Altura lamina de agua H (m)]),-1,0)))+Q441</f>
        <v>5.1017957893141879E-3</v>
      </c>
      <c r="S441" s="20">
        <f>IF(COUNT($A$126:$A441)&lt;MATCH($E$117,R$126:R$585,0),"",ROUND(R441,2))</f>
        <v>0.01</v>
      </c>
    </row>
    <row r="442" spans="1:19" x14ac:dyDescent="0.3">
      <c r="A442" s="67">
        <f>A441+Escenario1!$D$15</f>
        <v>1580</v>
      </c>
      <c r="B442" s="20">
        <f>IF(HX319&lt;0,0,Escenario1!HX319)</f>
        <v>0</v>
      </c>
      <c r="C442" s="20">
        <f t="shared" si="837"/>
        <v>0</v>
      </c>
      <c r="D442" s="20">
        <f t="shared" si="831"/>
        <v>0</v>
      </c>
      <c r="E442" s="20">
        <f>ROUND(IF($A442=0,0,$D442+E441-IF($A441=0,0,L441*($A442-$A441)*0.06)),4)</f>
        <v>0</v>
      </c>
      <c r="F442" s="11" cm="1">
        <f t="array" ref="F442">INDEX($A$71:$A$75,MATCH(E442,$B$71:$B$75,1))+(E442-INDEX($B$71:$B$75,MATCH(E442,$B$71:$B$75,1)))*(INDEX($A$71:$A$75,MATCH(E442,$B$71:$B$75,1)+IF(E442&gt;MAX($B$71:$B$75),0,1))-INDEX($A$71:$A$75,MATCH(E442,$B$71:$B$75,1)+IF(E442&gt;MAX($B$71:$B$75),1,0)))/(INDEX($B$71:$B$75,MATCH(E442,$B$71:$B$75,1)+IF(E442&gt;MAX($B$71:$B$75),0,1))-INDEX($B$71:$B$75,MATCH(E442,$B$71:$B$75,1)+IF(E442&gt;MAX($B$71:$B$75),-1,0)))</f>
        <v>0</v>
      </c>
      <c r="G442" s="59">
        <f t="shared" si="832"/>
        <v>0</v>
      </c>
      <c r="H442" s="59">
        <f t="shared" si="833"/>
        <v>0</v>
      </c>
      <c r="I442" s="59">
        <f t="shared" si="834"/>
        <v>0</v>
      </c>
      <c r="J442" s="20">
        <f t="shared" si="835"/>
        <v>0</v>
      </c>
      <c r="K442" s="20">
        <f>IF(OR($H$79&lt;=0,F442-$H$79&lt;=0),0,2/3*(0.602+0.0832*(F442-$H$79)/$H$79)*$I$79*SQRT(2*9.81)*(F442-$H$79+0.0012)^(3/2))*1000</f>
        <v>0</v>
      </c>
      <c r="L442" s="20">
        <f>IF((G442+H442+I442+K442)*($A443-$A442)*0.06&gt;E442,E442/($A443-$A442)/0.06,G442+H442+I442+K442)</f>
        <v>0</v>
      </c>
      <c r="M442" s="20">
        <f>IF(COUNT($A$126:$A442)&lt;MATCH($E$84,L$126:L$585,0),"",ROUND(L442,2))</f>
        <v>0</v>
      </c>
      <c r="N442" s="20">
        <f>IF($A442=0,0,$D442+N441-IF($A441=0,0,R441*($A442-$A441)*0.06))</f>
        <v>4.948741915634762E-2</v>
      </c>
      <c r="O442" s="11" cm="1">
        <f t="array" ref="O442">INDEX($A$71:$A$75,MATCH(N442,$B$71:$B$75,1))+(N442-INDEX($B$71:$B$75,MATCH(N442,$B$71:$B$75,1)))*(INDEX($A$71:$A$75,MATCH(N442,$B$71:$B$75,1)+1)-INDEX($A$71:$A$75,MATCH(N442,$B$71:$B$75,1)))/(INDEX($B$71:$B$75,MATCH(N442,$B$71:$B$75,1)+1)-INDEX($B$71:$B$75,MATCH(N442,$B$71:$B$75,1)))</f>
        <v>4.948741915634762E-4</v>
      </c>
      <c r="P442" s="20" cm="1">
        <f t="array" ref="P442">INDEX(Curva_vortex[Caudal (L/s)],MATCH(O442,Curva_vortex[Altura lamina de agua H (m)],1))+(O442-INDEX(Curva_vortex[Altura lamina de agua H (m)],MATCH(O442,Curva_vortex[Altura lamina de agua H (m)],1)))*(INDEX(Curva_vortex[Caudal (L/s)],MATCH(O442,Curva_vortex[Altura lamina de agua H (m)],1)+IF(O442&gt;MAX(Curva_vortex[Altura lamina de agua H (m)]),0,1))-INDEX(Curva_vortex[Caudal (L/s)],MATCH(O442,Curva_vortex[Altura lamina de agua H (m)],1)+IF(O442&gt;MAX(Curva_vortex[Altura lamina de agua H (m)]),-1,0)))/(INDEX(Curva_vortex[Altura lamina de agua H (m)],MATCH(O442,Curva_vortex[Altura lamina de agua H (m)],1)+IF(O442&gt;MAX(Curva_vortex[Altura lamina de agua H (m)]),0,1))-INDEX(Curva_vortex[Altura lamina de agua H (m)],MATCH(O442,Curva_vortex[Altura lamina de agua H (m)],1)+IF(O442&gt;MAX(Curva_vortex[Altura lamina de agua H (m)]),-1,0)))</f>
        <v>4.948741915634762E-3</v>
      </c>
      <c r="Q442" s="20">
        <f t="shared" si="836"/>
        <v>0</v>
      </c>
      <c r="R442" s="20" cm="1">
        <f t="array" ref="R442">INDEX(Curva_vortex[Caudal (L/s)],MATCH(O442,Curva_vortex[Altura lamina de agua H (m)],1))+(O442-INDEX(Curva_vortex[Altura lamina de agua H (m)],MATCH(O442,Curva_vortex[Altura lamina de agua H (m)],1)))*(INDEX(Curva_vortex[Caudal (L/s)],MATCH(O442,Curva_vortex[Altura lamina de agua H (m)],1)+IF(O442&gt;MAX(Curva_vortex[Altura lamina de agua H (m)]),0,1))-INDEX(Curva_vortex[Caudal (L/s)],MATCH(O442,Curva_vortex[Altura lamina de agua H (m)],1)+IF(O442&gt;MAX(Curva_vortex[Altura lamina de agua H (m)]),-1,0)))/(INDEX(Curva_vortex[Altura lamina de agua H (m)],MATCH(O442,Curva_vortex[Altura lamina de agua H (m)],1)+IF(O442&gt;MAX(Curva_vortex[Altura lamina de agua H (m)]),0,1))-INDEX(Curva_vortex[Altura lamina de agua H (m)],MATCH(O442,Curva_vortex[Altura lamina de agua H (m)],1)+IF(O442&gt;MAX(Curva_vortex[Altura lamina de agua H (m)]),-1,0)))+Q442</f>
        <v>4.948741915634762E-3</v>
      </c>
      <c r="S442" s="20">
        <f>IF(COUNT($A$126:$A442)&lt;MATCH($E$117,R$126:R$585,0),"",ROUND(R442,2))</f>
        <v>0</v>
      </c>
    </row>
    <row r="443" spans="1:19" x14ac:dyDescent="0.3">
      <c r="A443" s="67">
        <f>A442+Escenario1!$D$15</f>
        <v>1585</v>
      </c>
      <c r="B443" s="20">
        <f>IF(HX320&lt;0,0,Escenario1!HX320)</f>
        <v>0</v>
      </c>
      <c r="C443" s="20">
        <f t="shared" si="837"/>
        <v>0</v>
      </c>
      <c r="D443" s="20">
        <f t="shared" si="831"/>
        <v>0</v>
      </c>
      <c r="E443" s="20">
        <f>ROUND(IF($A443=0,0,$D443+E442-IF($A442=0,0,L442*($A443-$A442)*0.06)),4)</f>
        <v>0</v>
      </c>
      <c r="F443" s="11" cm="1">
        <f t="array" ref="F443">INDEX($A$71:$A$75,MATCH(E443,$B$71:$B$75,1))+(E443-INDEX($B$71:$B$75,MATCH(E443,$B$71:$B$75,1)))*(INDEX($A$71:$A$75,MATCH(E443,$B$71:$B$75,1)+IF(E443&gt;MAX($B$71:$B$75),0,1))-INDEX($A$71:$A$75,MATCH(E443,$B$71:$B$75,1)+IF(E443&gt;MAX($B$71:$B$75),1,0)))/(INDEX($B$71:$B$75,MATCH(E443,$B$71:$B$75,1)+IF(E443&gt;MAX($B$71:$B$75),0,1))-INDEX($B$71:$B$75,MATCH(E443,$B$71:$B$75,1)+IF(E443&gt;MAX($B$71:$B$75),-1,0)))</f>
        <v>0</v>
      </c>
      <c r="G443" s="59">
        <f t="shared" si="832"/>
        <v>0</v>
      </c>
      <c r="H443" s="59">
        <f t="shared" si="833"/>
        <v>0</v>
      </c>
      <c r="I443" s="59">
        <f t="shared" si="834"/>
        <v>0</v>
      </c>
      <c r="J443" s="20">
        <f t="shared" si="835"/>
        <v>0</v>
      </c>
      <c r="K443" s="20">
        <f>IF(OR($H$79&lt;=0,F443-$H$79&lt;=0),0,2/3*(0.602+0.0832*(F443-$H$79)/$H$79)*$I$79*SQRT(2*9.81)*(F443-$H$79+0.0012)^(3/2))*1000</f>
        <v>0</v>
      </c>
      <c r="L443" s="20">
        <f>IF((G443+H443+I443+K443)*($A444-$A443)*0.06&gt;E443,E443/($A444-$A443)/0.06,G443+H443+I443+K443)</f>
        <v>0</v>
      </c>
      <c r="M443" s="20">
        <f>IF(COUNT($A$126:$A443)&lt;MATCH($E$84,L$126:L$585,0),"",ROUND(L443,2))</f>
        <v>0</v>
      </c>
      <c r="N443" s="20">
        <f>IF($A443=0,0,$D443+N442-IF($A442=0,0,R442*($A443-$A442)*0.06))</f>
        <v>4.8002796581657195E-2</v>
      </c>
      <c r="O443" s="11" cm="1">
        <f t="array" ref="O443">INDEX($A$71:$A$75,MATCH(N443,$B$71:$B$75,1))+(N443-INDEX($B$71:$B$75,MATCH(N443,$B$71:$B$75,1)))*(INDEX($A$71:$A$75,MATCH(N443,$B$71:$B$75,1)+1)-INDEX($A$71:$A$75,MATCH(N443,$B$71:$B$75,1)))/(INDEX($B$71:$B$75,MATCH(N443,$B$71:$B$75,1)+1)-INDEX($B$71:$B$75,MATCH(N443,$B$71:$B$75,1)))</f>
        <v>4.800279658165719E-4</v>
      </c>
      <c r="P443" s="20" cm="1">
        <f t="array" ref="P443">INDEX(Curva_vortex[Caudal (L/s)],MATCH(O443,Curva_vortex[Altura lamina de agua H (m)],1))+(O443-INDEX(Curva_vortex[Altura lamina de agua H (m)],MATCH(O443,Curva_vortex[Altura lamina de agua H (m)],1)))*(INDEX(Curva_vortex[Caudal (L/s)],MATCH(O443,Curva_vortex[Altura lamina de agua H (m)],1)+IF(O443&gt;MAX(Curva_vortex[Altura lamina de agua H (m)]),0,1))-INDEX(Curva_vortex[Caudal (L/s)],MATCH(O443,Curva_vortex[Altura lamina de agua H (m)],1)+IF(O443&gt;MAX(Curva_vortex[Altura lamina de agua H (m)]),-1,0)))/(INDEX(Curva_vortex[Altura lamina de agua H (m)],MATCH(O443,Curva_vortex[Altura lamina de agua H (m)],1)+IF(O443&gt;MAX(Curva_vortex[Altura lamina de agua H (m)]),0,1))-INDEX(Curva_vortex[Altura lamina de agua H (m)],MATCH(O443,Curva_vortex[Altura lamina de agua H (m)],1)+IF(O443&gt;MAX(Curva_vortex[Altura lamina de agua H (m)]),-1,0)))</f>
        <v>4.8002796581657192E-3</v>
      </c>
      <c r="Q443" s="20">
        <f t="shared" si="836"/>
        <v>0</v>
      </c>
      <c r="R443" s="20" cm="1">
        <f t="array" ref="R443">INDEX(Curva_vortex[Caudal (L/s)],MATCH(O443,Curva_vortex[Altura lamina de agua H (m)],1))+(O443-INDEX(Curva_vortex[Altura lamina de agua H (m)],MATCH(O443,Curva_vortex[Altura lamina de agua H (m)],1)))*(INDEX(Curva_vortex[Caudal (L/s)],MATCH(O443,Curva_vortex[Altura lamina de agua H (m)],1)+IF(O443&gt;MAX(Curva_vortex[Altura lamina de agua H (m)]),0,1))-INDEX(Curva_vortex[Caudal (L/s)],MATCH(O443,Curva_vortex[Altura lamina de agua H (m)],1)+IF(O443&gt;MAX(Curva_vortex[Altura lamina de agua H (m)]),-1,0)))/(INDEX(Curva_vortex[Altura lamina de agua H (m)],MATCH(O443,Curva_vortex[Altura lamina de agua H (m)],1)+IF(O443&gt;MAX(Curva_vortex[Altura lamina de agua H (m)]),0,1))-INDEX(Curva_vortex[Altura lamina de agua H (m)],MATCH(O443,Curva_vortex[Altura lamina de agua H (m)],1)+IF(O443&gt;MAX(Curva_vortex[Altura lamina de agua H (m)]),-1,0)))+Q443</f>
        <v>4.8002796581657192E-3</v>
      </c>
      <c r="S443" s="20">
        <f>IF(COUNT($A$126:$A443)&lt;MATCH($E$117,R$126:R$585,0),"",ROUND(R443,2))</f>
        <v>0</v>
      </c>
    </row>
    <row r="444" spans="1:19" x14ac:dyDescent="0.3">
      <c r="A444" s="67">
        <f>A443+Escenario1!$D$15</f>
        <v>1590</v>
      </c>
      <c r="B444" s="20">
        <f>IF(HX321&lt;0,0,Escenario1!HX321)</f>
        <v>0</v>
      </c>
      <c r="C444" s="20">
        <f t="shared" si="837"/>
        <v>0</v>
      </c>
      <c r="D444" s="20">
        <f t="shared" si="831"/>
        <v>0</v>
      </c>
      <c r="E444" s="20">
        <f>ROUND(IF($A444=0,0,$D444+E443-IF($A443=0,0,L443*($A444-$A443)*0.06)),4)</f>
        <v>0</v>
      </c>
      <c r="F444" s="11" cm="1">
        <f t="array" ref="F444">INDEX($A$71:$A$75,MATCH(E444,$B$71:$B$75,1))+(E444-INDEX($B$71:$B$75,MATCH(E444,$B$71:$B$75,1)))*(INDEX($A$71:$A$75,MATCH(E444,$B$71:$B$75,1)+IF(E444&gt;MAX($B$71:$B$75),0,1))-INDEX($A$71:$A$75,MATCH(E444,$B$71:$B$75,1)+IF(E444&gt;MAX($B$71:$B$75),1,0)))/(INDEX($B$71:$B$75,MATCH(E444,$B$71:$B$75,1)+IF(E444&gt;MAX($B$71:$B$75),0,1))-INDEX($B$71:$B$75,MATCH(E444,$B$71:$B$75,1)+IF(E444&gt;MAX($B$71:$B$75),-1,0)))</f>
        <v>0</v>
      </c>
      <c r="G444" s="59">
        <f t="shared" si="832"/>
        <v>0</v>
      </c>
      <c r="H444" s="59">
        <f t="shared" si="833"/>
        <v>0</v>
      </c>
      <c r="I444" s="59">
        <f t="shared" si="834"/>
        <v>0</v>
      </c>
      <c r="J444" s="20">
        <f t="shared" si="835"/>
        <v>0</v>
      </c>
      <c r="K444" s="20">
        <f>IF(OR($H$79&lt;=0,F444-$H$79&lt;=0),0,2/3*(0.602+0.0832*(F444-$H$79)/$H$79)*$I$79*SQRT(2*9.81)*(F444-$H$79+0.0012)^(3/2))*1000</f>
        <v>0</v>
      </c>
      <c r="L444" s="20">
        <f>IF((G444+H444+I444+K444)*($A445-$A444)*0.06&gt;E444,E444/($A445-$A444)/0.06,G444+H444+I444+K444)</f>
        <v>0</v>
      </c>
      <c r="M444" s="20">
        <f>IF(COUNT($A$126:$A444)&lt;MATCH($E$84,L$126:L$585,0),"",ROUND(L444,2))</f>
        <v>0</v>
      </c>
      <c r="N444" s="20">
        <f>IF($A444=0,0,$D444+N443-IF($A443=0,0,R443*($A444-$A443)*0.06))</f>
        <v>4.6562712684207481E-2</v>
      </c>
      <c r="O444" s="11" cm="1">
        <f t="array" ref="O444">INDEX($A$71:$A$75,MATCH(N444,$B$71:$B$75,1))+(N444-INDEX($B$71:$B$75,MATCH(N444,$B$71:$B$75,1)))*(INDEX($A$71:$A$75,MATCH(N444,$B$71:$B$75,1)+1)-INDEX($A$71:$A$75,MATCH(N444,$B$71:$B$75,1)))/(INDEX($B$71:$B$75,MATCH(N444,$B$71:$B$75,1)+1)-INDEX($B$71:$B$75,MATCH(N444,$B$71:$B$75,1)))</f>
        <v>4.656271268420748E-4</v>
      </c>
      <c r="P444" s="20" cm="1">
        <f t="array" ref="P444">INDEX(Curva_vortex[Caudal (L/s)],MATCH(O444,Curva_vortex[Altura lamina de agua H (m)],1))+(O444-INDEX(Curva_vortex[Altura lamina de agua H (m)],MATCH(O444,Curva_vortex[Altura lamina de agua H (m)],1)))*(INDEX(Curva_vortex[Caudal (L/s)],MATCH(O444,Curva_vortex[Altura lamina de agua H (m)],1)+IF(O444&gt;MAX(Curva_vortex[Altura lamina de agua H (m)]),0,1))-INDEX(Curva_vortex[Caudal (L/s)],MATCH(O444,Curva_vortex[Altura lamina de agua H (m)],1)+IF(O444&gt;MAX(Curva_vortex[Altura lamina de agua H (m)]),-1,0)))/(INDEX(Curva_vortex[Altura lamina de agua H (m)],MATCH(O444,Curva_vortex[Altura lamina de agua H (m)],1)+IF(O444&gt;MAX(Curva_vortex[Altura lamina de agua H (m)]),0,1))-INDEX(Curva_vortex[Altura lamina de agua H (m)],MATCH(O444,Curva_vortex[Altura lamina de agua H (m)],1)+IF(O444&gt;MAX(Curva_vortex[Altura lamina de agua H (m)]),-1,0)))</f>
        <v>4.6562712684207475E-3</v>
      </c>
      <c r="Q444" s="20">
        <f t="shared" si="836"/>
        <v>0</v>
      </c>
      <c r="R444" s="20" cm="1">
        <f t="array" ref="R444">INDEX(Curva_vortex[Caudal (L/s)],MATCH(O444,Curva_vortex[Altura lamina de agua H (m)],1))+(O444-INDEX(Curva_vortex[Altura lamina de agua H (m)],MATCH(O444,Curva_vortex[Altura lamina de agua H (m)],1)))*(INDEX(Curva_vortex[Caudal (L/s)],MATCH(O444,Curva_vortex[Altura lamina de agua H (m)],1)+IF(O444&gt;MAX(Curva_vortex[Altura lamina de agua H (m)]),0,1))-INDEX(Curva_vortex[Caudal (L/s)],MATCH(O444,Curva_vortex[Altura lamina de agua H (m)],1)+IF(O444&gt;MAX(Curva_vortex[Altura lamina de agua H (m)]),-1,0)))/(INDEX(Curva_vortex[Altura lamina de agua H (m)],MATCH(O444,Curva_vortex[Altura lamina de agua H (m)],1)+IF(O444&gt;MAX(Curva_vortex[Altura lamina de agua H (m)]),0,1))-INDEX(Curva_vortex[Altura lamina de agua H (m)],MATCH(O444,Curva_vortex[Altura lamina de agua H (m)],1)+IF(O444&gt;MAX(Curva_vortex[Altura lamina de agua H (m)]),-1,0)))+Q444</f>
        <v>4.6562712684207475E-3</v>
      </c>
      <c r="S444" s="20">
        <f>IF(COUNT($A$126:$A444)&lt;MATCH($E$117,R$126:R$585,0),"",ROUND(R444,2))</f>
        <v>0</v>
      </c>
    </row>
    <row r="445" spans="1:19" x14ac:dyDescent="0.3">
      <c r="A445" s="67">
        <f>A444+Escenario1!$D$15</f>
        <v>1595</v>
      </c>
      <c r="B445" s="20">
        <f>IF(HX322&lt;0,0,Escenario1!HX322)</f>
        <v>0</v>
      </c>
      <c r="C445" s="20">
        <f t="shared" si="837"/>
        <v>0</v>
      </c>
      <c r="D445" s="20">
        <f t="shared" si="831"/>
        <v>0</v>
      </c>
      <c r="E445" s="20">
        <f>ROUND(IF($A445=0,0,$D445+E444-IF($A444=0,0,L444*($A445-$A444)*0.06)),4)</f>
        <v>0</v>
      </c>
      <c r="F445" s="11" cm="1">
        <f t="array" ref="F445">INDEX($A$71:$A$75,MATCH(E445,$B$71:$B$75,1))+(E445-INDEX($B$71:$B$75,MATCH(E445,$B$71:$B$75,1)))*(INDEX($A$71:$A$75,MATCH(E445,$B$71:$B$75,1)+IF(E445&gt;MAX($B$71:$B$75),0,1))-INDEX($A$71:$A$75,MATCH(E445,$B$71:$B$75,1)+IF(E445&gt;MAX($B$71:$B$75),1,0)))/(INDEX($B$71:$B$75,MATCH(E445,$B$71:$B$75,1)+IF(E445&gt;MAX($B$71:$B$75),0,1))-INDEX($B$71:$B$75,MATCH(E445,$B$71:$B$75,1)+IF(E445&gt;MAX($B$71:$B$75),-1,0)))</f>
        <v>0</v>
      </c>
      <c r="G445" s="59">
        <f t="shared" si="832"/>
        <v>0</v>
      </c>
      <c r="H445" s="59">
        <f t="shared" si="833"/>
        <v>0</v>
      </c>
      <c r="I445" s="59">
        <f t="shared" si="834"/>
        <v>0</v>
      </c>
      <c r="J445" s="20">
        <f t="shared" si="835"/>
        <v>0</v>
      </c>
      <c r="K445" s="20">
        <f>IF(OR($H$79&lt;=0,F445-$H$79&lt;=0),0,2/3*(0.602+0.0832*(F445-$H$79)/$H$79)*$I$79*SQRT(2*9.81)*(F445-$H$79+0.0012)^(3/2))*1000</f>
        <v>0</v>
      </c>
      <c r="L445" s="20">
        <f>IF((G445+H445+I445+K445)*($A446-$A445)*0.06&gt;E445,E445/($A446-$A445)/0.06,G445+H445+I445+K445)</f>
        <v>0</v>
      </c>
      <c r="M445" s="20">
        <f>IF(COUNT($A$126:$A445)&lt;MATCH($E$84,L$126:L$585,0),"",ROUND(L445,2))</f>
        <v>0</v>
      </c>
      <c r="N445" s="20">
        <f>IF($A445=0,0,$D445+N444-IF($A444=0,0,R444*($A445-$A444)*0.06))</f>
        <v>4.5165831303681257E-2</v>
      </c>
      <c r="O445" s="11" cm="1">
        <f t="array" ref="O445">INDEX($A$71:$A$75,MATCH(N445,$B$71:$B$75,1))+(N445-INDEX($B$71:$B$75,MATCH(N445,$B$71:$B$75,1)))*(INDEX($A$71:$A$75,MATCH(N445,$B$71:$B$75,1)+1)-INDEX($A$71:$A$75,MATCH(N445,$B$71:$B$75,1)))/(INDEX($B$71:$B$75,MATCH(N445,$B$71:$B$75,1)+1)-INDEX($B$71:$B$75,MATCH(N445,$B$71:$B$75,1)))</f>
        <v>4.5165831303681258E-4</v>
      </c>
      <c r="P445" s="20" cm="1">
        <f t="array" ref="P445">INDEX(Curva_vortex[Caudal (L/s)],MATCH(O445,Curva_vortex[Altura lamina de agua H (m)],1))+(O445-INDEX(Curva_vortex[Altura lamina de agua H (m)],MATCH(O445,Curva_vortex[Altura lamina de agua H (m)],1)))*(INDEX(Curva_vortex[Caudal (L/s)],MATCH(O445,Curva_vortex[Altura lamina de agua H (m)],1)+IF(O445&gt;MAX(Curva_vortex[Altura lamina de agua H (m)]),0,1))-INDEX(Curva_vortex[Caudal (L/s)],MATCH(O445,Curva_vortex[Altura lamina de agua H (m)],1)+IF(O445&gt;MAX(Curva_vortex[Altura lamina de agua H (m)]),-1,0)))/(INDEX(Curva_vortex[Altura lamina de agua H (m)],MATCH(O445,Curva_vortex[Altura lamina de agua H (m)],1)+IF(O445&gt;MAX(Curva_vortex[Altura lamina de agua H (m)]),0,1))-INDEX(Curva_vortex[Altura lamina de agua H (m)],MATCH(O445,Curva_vortex[Altura lamina de agua H (m)],1)+IF(O445&gt;MAX(Curva_vortex[Altura lamina de agua H (m)]),-1,0)))</f>
        <v>4.5165831303681254E-3</v>
      </c>
      <c r="Q445" s="20">
        <f t="shared" si="836"/>
        <v>0</v>
      </c>
      <c r="R445" s="20" cm="1">
        <f t="array" ref="R445">INDEX(Curva_vortex[Caudal (L/s)],MATCH(O445,Curva_vortex[Altura lamina de agua H (m)],1))+(O445-INDEX(Curva_vortex[Altura lamina de agua H (m)],MATCH(O445,Curva_vortex[Altura lamina de agua H (m)],1)))*(INDEX(Curva_vortex[Caudal (L/s)],MATCH(O445,Curva_vortex[Altura lamina de agua H (m)],1)+IF(O445&gt;MAX(Curva_vortex[Altura lamina de agua H (m)]),0,1))-INDEX(Curva_vortex[Caudal (L/s)],MATCH(O445,Curva_vortex[Altura lamina de agua H (m)],1)+IF(O445&gt;MAX(Curva_vortex[Altura lamina de agua H (m)]),-1,0)))/(INDEX(Curva_vortex[Altura lamina de agua H (m)],MATCH(O445,Curva_vortex[Altura lamina de agua H (m)],1)+IF(O445&gt;MAX(Curva_vortex[Altura lamina de agua H (m)]),0,1))-INDEX(Curva_vortex[Altura lamina de agua H (m)],MATCH(O445,Curva_vortex[Altura lamina de agua H (m)],1)+IF(O445&gt;MAX(Curva_vortex[Altura lamina de agua H (m)]),-1,0)))+Q445</f>
        <v>4.5165831303681254E-3</v>
      </c>
      <c r="S445" s="20">
        <f>IF(COUNT($A$126:$A445)&lt;MATCH($E$117,R$126:R$585,0),"",ROUND(R445,2))</f>
        <v>0</v>
      </c>
    </row>
    <row r="446" spans="1:19" x14ac:dyDescent="0.3">
      <c r="A446" s="67">
        <f>A445+Escenario1!$D$15</f>
        <v>1600</v>
      </c>
      <c r="B446" s="20">
        <f>IF(HX323&lt;0,0,Escenario1!HX323)</f>
        <v>0</v>
      </c>
      <c r="C446" s="20">
        <f t="shared" si="837"/>
        <v>0</v>
      </c>
      <c r="D446" s="20">
        <f t="shared" ref="D446:D509" si="838">IF(A446=0,0,B446*(A446-A445)*0.06)</f>
        <v>0</v>
      </c>
      <c r="E446" s="20">
        <f>ROUND(IF($A446=0,0,$D446+E445-IF($A445=0,0,L445*($A446-$A445)*0.06)),4)</f>
        <v>0</v>
      </c>
      <c r="F446" s="11" cm="1">
        <f t="array" ref="F446">INDEX($A$71:$A$75,MATCH(E446,$B$71:$B$75,1))+(E446-INDEX($B$71:$B$75,MATCH(E446,$B$71:$B$75,1)))*(INDEX($A$71:$A$75,MATCH(E446,$B$71:$B$75,1)+IF(E446&gt;MAX($B$71:$B$75),0,1))-INDEX($A$71:$A$75,MATCH(E446,$B$71:$B$75,1)+IF(E446&gt;MAX($B$71:$B$75),1,0)))/(INDEX($B$71:$B$75,MATCH(E446,$B$71:$B$75,1)+IF(E446&gt;MAX($B$71:$B$75),0,1))-INDEX($B$71:$B$75,MATCH(E446,$B$71:$B$75,1)+IF(E446&gt;MAX($B$71:$B$75),-1,0)))</f>
        <v>0</v>
      </c>
      <c r="G446" s="59">
        <f t="shared" ref="G446:G509" si="839">IF((F446-$C$79)&gt;0,PI()*($B$79/2000)^2*$A$79*(2*9.81*(F446-$C$79))^0.5*1000,0)</f>
        <v>0</v>
      </c>
      <c r="H446" s="59">
        <f t="shared" ref="H446:H509" si="840">IF((F446-$E$79)&gt;0,PI()*($D$79/2000)^2*$A$79*(2*9.81*(F446-$E$79))^0.5*1000,0)</f>
        <v>0</v>
      </c>
      <c r="I446" s="59">
        <f t="shared" ref="I446:I509" si="841">IF((F446-$G$79)&gt;0,PI()*($F$79/2000)^2*$A$79*(2*9.81*(F446-$G$79))^0.5*1000,0)</f>
        <v>0</v>
      </c>
      <c r="J446" s="20">
        <f t="shared" ref="J446:J509" si="842">IF((G446+H446+I446)*($A447-$A446)*0.06&gt;E446,E446/($A447-$A446)/0.06,G446+H446+I446)</f>
        <v>0</v>
      </c>
      <c r="K446" s="20">
        <f>IF(OR($H$79&lt;=0,F446-$H$79&lt;=0),0,2/3*(0.602+0.0832*(F446-$H$79)/$H$79)*$I$79*SQRT(2*9.81)*(F446-$H$79+0.0012)^(3/2))*1000</f>
        <v>0</v>
      </c>
      <c r="L446" s="20">
        <f>IF((G446+H446+I446+K446)*($A447-$A446)*0.06&gt;E446,E446/($A447-$A446)/0.06,G446+H446+I446+K446)</f>
        <v>0</v>
      </c>
      <c r="M446" s="20">
        <f>IF(COUNT($A$126:$A446)&lt;MATCH($E$84,L$126:L$585,0),"",ROUND(L446,2))</f>
        <v>0</v>
      </c>
      <c r="N446" s="20">
        <f>IF($A446=0,0,$D446+N445-IF($A445=0,0,R445*($A446-$A445)*0.06))</f>
        <v>4.381085636457082E-2</v>
      </c>
      <c r="O446" s="11" cm="1">
        <f t="array" ref="O446">INDEX($A$71:$A$75,MATCH(N446,$B$71:$B$75,1))+(N446-INDEX($B$71:$B$75,MATCH(N446,$B$71:$B$75,1)))*(INDEX($A$71:$A$75,MATCH(N446,$B$71:$B$75,1)+1)-INDEX($A$71:$A$75,MATCH(N446,$B$71:$B$75,1)))/(INDEX($B$71:$B$75,MATCH(N446,$B$71:$B$75,1)+1)-INDEX($B$71:$B$75,MATCH(N446,$B$71:$B$75,1)))</f>
        <v>4.3810856364570822E-4</v>
      </c>
      <c r="P446" s="20" cm="1">
        <f t="array" ref="P446">INDEX(Curva_vortex[Caudal (L/s)],MATCH(O446,Curva_vortex[Altura lamina de agua H (m)],1))+(O446-INDEX(Curva_vortex[Altura lamina de agua H (m)],MATCH(O446,Curva_vortex[Altura lamina de agua H (m)],1)))*(INDEX(Curva_vortex[Caudal (L/s)],MATCH(O446,Curva_vortex[Altura lamina de agua H (m)],1)+IF(O446&gt;MAX(Curva_vortex[Altura lamina de agua H (m)]),0,1))-INDEX(Curva_vortex[Caudal (L/s)],MATCH(O446,Curva_vortex[Altura lamina de agua H (m)],1)+IF(O446&gt;MAX(Curva_vortex[Altura lamina de agua H (m)]),-1,0)))/(INDEX(Curva_vortex[Altura lamina de agua H (m)],MATCH(O446,Curva_vortex[Altura lamina de agua H (m)],1)+IF(O446&gt;MAX(Curva_vortex[Altura lamina de agua H (m)]),0,1))-INDEX(Curva_vortex[Altura lamina de agua H (m)],MATCH(O446,Curva_vortex[Altura lamina de agua H (m)],1)+IF(O446&gt;MAX(Curva_vortex[Altura lamina de agua H (m)]),-1,0)))</f>
        <v>4.3810856364570822E-3</v>
      </c>
      <c r="Q446" s="20">
        <f t="shared" ref="Q446:Q509" si="843">IF(OR($F$91&lt;=0,O446-$F$91&lt;=0),0,2/3*(0.602+0.0832*(O446-$F$91)/$F$91)*$F$92*(2*9.81)^0.5*(O446-$F$91+0.0012))^(3/2)</f>
        <v>0</v>
      </c>
      <c r="R446" s="20" cm="1">
        <f t="array" ref="R446">INDEX(Curva_vortex[Caudal (L/s)],MATCH(O446,Curva_vortex[Altura lamina de agua H (m)],1))+(O446-INDEX(Curva_vortex[Altura lamina de agua H (m)],MATCH(O446,Curva_vortex[Altura lamina de agua H (m)],1)))*(INDEX(Curva_vortex[Caudal (L/s)],MATCH(O446,Curva_vortex[Altura lamina de agua H (m)],1)+IF(O446&gt;MAX(Curva_vortex[Altura lamina de agua H (m)]),0,1))-INDEX(Curva_vortex[Caudal (L/s)],MATCH(O446,Curva_vortex[Altura lamina de agua H (m)],1)+IF(O446&gt;MAX(Curva_vortex[Altura lamina de agua H (m)]),-1,0)))/(INDEX(Curva_vortex[Altura lamina de agua H (m)],MATCH(O446,Curva_vortex[Altura lamina de agua H (m)],1)+IF(O446&gt;MAX(Curva_vortex[Altura lamina de agua H (m)]),0,1))-INDEX(Curva_vortex[Altura lamina de agua H (m)],MATCH(O446,Curva_vortex[Altura lamina de agua H (m)],1)+IF(O446&gt;MAX(Curva_vortex[Altura lamina de agua H (m)]),-1,0)))+Q446</f>
        <v>4.3810856364570822E-3</v>
      </c>
      <c r="S446" s="20">
        <f>IF(COUNT($A$126:$A446)&lt;MATCH($E$117,R$126:R$585,0),"",ROUND(R446,2))</f>
        <v>0</v>
      </c>
    </row>
    <row r="447" spans="1:19" x14ac:dyDescent="0.3">
      <c r="A447" s="67">
        <f>A446+Escenario1!$D$15</f>
        <v>1605</v>
      </c>
      <c r="B447" s="20">
        <f>IF(HX324&lt;0,0,Escenario1!HX324)</f>
        <v>0</v>
      </c>
      <c r="C447" s="20">
        <f t="shared" ref="C447:C510" si="844">AB324</f>
        <v>0</v>
      </c>
      <c r="D447" s="20">
        <f t="shared" si="838"/>
        <v>0</v>
      </c>
      <c r="E447" s="20">
        <f>ROUND(IF($A447=0,0,$D447+E446-IF($A446=0,0,L446*($A447-$A446)*0.06)),4)</f>
        <v>0</v>
      </c>
      <c r="F447" s="11" cm="1">
        <f t="array" ref="F447">INDEX($A$71:$A$75,MATCH(E447,$B$71:$B$75,1))+(E447-INDEX($B$71:$B$75,MATCH(E447,$B$71:$B$75,1)))*(INDEX($A$71:$A$75,MATCH(E447,$B$71:$B$75,1)+IF(E447&gt;MAX($B$71:$B$75),0,1))-INDEX($A$71:$A$75,MATCH(E447,$B$71:$B$75,1)+IF(E447&gt;MAX($B$71:$B$75),1,0)))/(INDEX($B$71:$B$75,MATCH(E447,$B$71:$B$75,1)+IF(E447&gt;MAX($B$71:$B$75),0,1))-INDEX($B$71:$B$75,MATCH(E447,$B$71:$B$75,1)+IF(E447&gt;MAX($B$71:$B$75),-1,0)))</f>
        <v>0</v>
      </c>
      <c r="G447" s="59">
        <f t="shared" si="839"/>
        <v>0</v>
      </c>
      <c r="H447" s="59">
        <f t="shared" si="840"/>
        <v>0</v>
      </c>
      <c r="I447" s="59">
        <f t="shared" si="841"/>
        <v>0</v>
      </c>
      <c r="J447" s="20">
        <f t="shared" si="842"/>
        <v>0</v>
      </c>
      <c r="K447" s="20">
        <f>IF(OR($H$79&lt;=0,F447-$H$79&lt;=0),0,2/3*(0.602+0.0832*(F447-$H$79)/$H$79)*$I$79*SQRT(2*9.81)*(F447-$H$79+0.0012)^(3/2))*1000</f>
        <v>0</v>
      </c>
      <c r="L447" s="20">
        <f>IF((G447+H447+I447+K447)*($A448-$A447)*0.06&gt;E447,E447/($A448-$A447)/0.06,G447+H447+I447+K447)</f>
        <v>0</v>
      </c>
      <c r="M447" s="20">
        <f>IF(COUNT($A$126:$A447)&lt;MATCH($E$84,L$126:L$585,0),"",ROUND(L447,2))</f>
        <v>0</v>
      </c>
      <c r="N447" s="20">
        <f>IF($A447=0,0,$D447+N446-IF($A446=0,0,R446*($A447-$A446)*0.06))</f>
        <v>4.2496530673633695E-2</v>
      </c>
      <c r="O447" s="11" cm="1">
        <f t="array" ref="O447">INDEX($A$71:$A$75,MATCH(N447,$B$71:$B$75,1))+(N447-INDEX($B$71:$B$75,MATCH(N447,$B$71:$B$75,1)))*(INDEX($A$71:$A$75,MATCH(N447,$B$71:$B$75,1)+1)-INDEX($A$71:$A$75,MATCH(N447,$B$71:$B$75,1)))/(INDEX($B$71:$B$75,MATCH(N447,$B$71:$B$75,1)+1)-INDEX($B$71:$B$75,MATCH(N447,$B$71:$B$75,1)))</f>
        <v>4.2496530673633693E-4</v>
      </c>
      <c r="P447" s="20" cm="1">
        <f t="array" ref="P447">INDEX(Curva_vortex[Caudal (L/s)],MATCH(O447,Curva_vortex[Altura lamina de agua H (m)],1))+(O447-INDEX(Curva_vortex[Altura lamina de agua H (m)],MATCH(O447,Curva_vortex[Altura lamina de agua H (m)],1)))*(INDEX(Curva_vortex[Caudal (L/s)],MATCH(O447,Curva_vortex[Altura lamina de agua H (m)],1)+IF(O447&gt;MAX(Curva_vortex[Altura lamina de agua H (m)]),0,1))-INDEX(Curva_vortex[Caudal (L/s)],MATCH(O447,Curva_vortex[Altura lamina de agua H (m)],1)+IF(O447&gt;MAX(Curva_vortex[Altura lamina de agua H (m)]),-1,0)))/(INDEX(Curva_vortex[Altura lamina de agua H (m)],MATCH(O447,Curva_vortex[Altura lamina de agua H (m)],1)+IF(O447&gt;MAX(Curva_vortex[Altura lamina de agua H (m)]),0,1))-INDEX(Curva_vortex[Altura lamina de agua H (m)],MATCH(O447,Curva_vortex[Altura lamina de agua H (m)],1)+IF(O447&gt;MAX(Curva_vortex[Altura lamina de agua H (m)]),-1,0)))</f>
        <v>4.2496530673633692E-3</v>
      </c>
      <c r="Q447" s="20">
        <f t="shared" si="843"/>
        <v>0</v>
      </c>
      <c r="R447" s="20" cm="1">
        <f t="array" ref="R447">INDEX(Curva_vortex[Caudal (L/s)],MATCH(O447,Curva_vortex[Altura lamina de agua H (m)],1))+(O447-INDEX(Curva_vortex[Altura lamina de agua H (m)],MATCH(O447,Curva_vortex[Altura lamina de agua H (m)],1)))*(INDEX(Curva_vortex[Caudal (L/s)],MATCH(O447,Curva_vortex[Altura lamina de agua H (m)],1)+IF(O447&gt;MAX(Curva_vortex[Altura lamina de agua H (m)]),0,1))-INDEX(Curva_vortex[Caudal (L/s)],MATCH(O447,Curva_vortex[Altura lamina de agua H (m)],1)+IF(O447&gt;MAX(Curva_vortex[Altura lamina de agua H (m)]),-1,0)))/(INDEX(Curva_vortex[Altura lamina de agua H (m)],MATCH(O447,Curva_vortex[Altura lamina de agua H (m)],1)+IF(O447&gt;MAX(Curva_vortex[Altura lamina de agua H (m)]),0,1))-INDEX(Curva_vortex[Altura lamina de agua H (m)],MATCH(O447,Curva_vortex[Altura lamina de agua H (m)],1)+IF(O447&gt;MAX(Curva_vortex[Altura lamina de agua H (m)]),-1,0)))+Q447</f>
        <v>4.2496530673633692E-3</v>
      </c>
      <c r="S447" s="20">
        <f>IF(COUNT($A$126:$A447)&lt;MATCH($E$117,R$126:R$585,0),"",ROUND(R447,2))</f>
        <v>0</v>
      </c>
    </row>
    <row r="448" spans="1:19" x14ac:dyDescent="0.3">
      <c r="A448" s="67">
        <f>A447+Escenario1!$D$15</f>
        <v>1610</v>
      </c>
      <c r="B448" s="20">
        <f>IF(HX325&lt;0,0,Escenario1!HX325)</f>
        <v>0</v>
      </c>
      <c r="C448" s="20">
        <f t="shared" si="844"/>
        <v>0</v>
      </c>
      <c r="D448" s="20">
        <f t="shared" si="838"/>
        <v>0</v>
      </c>
      <c r="E448" s="20">
        <f>ROUND(IF($A448=0,0,$D448+E447-IF($A447=0,0,L447*($A448-$A447)*0.06)),4)</f>
        <v>0</v>
      </c>
      <c r="F448" s="11" cm="1">
        <f t="array" ref="F448">INDEX($A$71:$A$75,MATCH(E448,$B$71:$B$75,1))+(E448-INDEX($B$71:$B$75,MATCH(E448,$B$71:$B$75,1)))*(INDEX($A$71:$A$75,MATCH(E448,$B$71:$B$75,1)+IF(E448&gt;MAX($B$71:$B$75),0,1))-INDEX($A$71:$A$75,MATCH(E448,$B$71:$B$75,1)+IF(E448&gt;MAX($B$71:$B$75),1,0)))/(INDEX($B$71:$B$75,MATCH(E448,$B$71:$B$75,1)+IF(E448&gt;MAX($B$71:$B$75),0,1))-INDEX($B$71:$B$75,MATCH(E448,$B$71:$B$75,1)+IF(E448&gt;MAX($B$71:$B$75),-1,0)))</f>
        <v>0</v>
      </c>
      <c r="G448" s="59">
        <f t="shared" si="839"/>
        <v>0</v>
      </c>
      <c r="H448" s="59">
        <f t="shared" si="840"/>
        <v>0</v>
      </c>
      <c r="I448" s="59">
        <f t="shared" si="841"/>
        <v>0</v>
      </c>
      <c r="J448" s="20">
        <f t="shared" si="842"/>
        <v>0</v>
      </c>
      <c r="K448" s="20">
        <f>IF(OR($H$79&lt;=0,F448-$H$79&lt;=0),0,2/3*(0.602+0.0832*(F448-$H$79)/$H$79)*$I$79*SQRT(2*9.81)*(F448-$H$79+0.0012)^(3/2))*1000</f>
        <v>0</v>
      </c>
      <c r="L448" s="20">
        <f>IF((G448+H448+I448+K448)*($A449-$A448)*0.06&gt;E448,E448/($A449-$A448)/0.06,G448+H448+I448+K448)</f>
        <v>0</v>
      </c>
      <c r="M448" s="20">
        <f>IF(COUNT($A$126:$A448)&lt;MATCH($E$84,L$126:L$585,0),"",ROUND(L448,2))</f>
        <v>0</v>
      </c>
      <c r="N448" s="20">
        <f>IF($A448=0,0,$D448+N447-IF($A447=0,0,R447*($A448-$A447)*0.06))</f>
        <v>4.1221634753424684E-2</v>
      </c>
      <c r="O448" s="11" cm="1">
        <f t="array" ref="O448">INDEX($A$71:$A$75,MATCH(N448,$B$71:$B$75,1))+(N448-INDEX($B$71:$B$75,MATCH(N448,$B$71:$B$75,1)))*(INDEX($A$71:$A$75,MATCH(N448,$B$71:$B$75,1)+1)-INDEX($A$71:$A$75,MATCH(N448,$B$71:$B$75,1)))/(INDEX($B$71:$B$75,MATCH(N448,$B$71:$B$75,1)+1)-INDEX($B$71:$B$75,MATCH(N448,$B$71:$B$75,1)))</f>
        <v>4.1221634753424685E-4</v>
      </c>
      <c r="P448" s="20" cm="1">
        <f t="array" ref="P448">INDEX(Curva_vortex[Caudal (L/s)],MATCH(O448,Curva_vortex[Altura lamina de agua H (m)],1))+(O448-INDEX(Curva_vortex[Altura lamina de agua H (m)],MATCH(O448,Curva_vortex[Altura lamina de agua H (m)],1)))*(INDEX(Curva_vortex[Caudal (L/s)],MATCH(O448,Curva_vortex[Altura lamina de agua H (m)],1)+IF(O448&gt;MAX(Curva_vortex[Altura lamina de agua H (m)]),0,1))-INDEX(Curva_vortex[Caudal (L/s)],MATCH(O448,Curva_vortex[Altura lamina de agua H (m)],1)+IF(O448&gt;MAX(Curva_vortex[Altura lamina de agua H (m)]),-1,0)))/(INDEX(Curva_vortex[Altura lamina de agua H (m)],MATCH(O448,Curva_vortex[Altura lamina de agua H (m)],1)+IF(O448&gt;MAX(Curva_vortex[Altura lamina de agua H (m)]),0,1))-INDEX(Curva_vortex[Altura lamina de agua H (m)],MATCH(O448,Curva_vortex[Altura lamina de agua H (m)],1)+IF(O448&gt;MAX(Curva_vortex[Altura lamina de agua H (m)]),-1,0)))</f>
        <v>4.1221634753424684E-3</v>
      </c>
      <c r="Q448" s="20">
        <f t="shared" si="843"/>
        <v>0</v>
      </c>
      <c r="R448" s="20" cm="1">
        <f t="array" ref="R448">INDEX(Curva_vortex[Caudal (L/s)],MATCH(O448,Curva_vortex[Altura lamina de agua H (m)],1))+(O448-INDEX(Curva_vortex[Altura lamina de agua H (m)],MATCH(O448,Curva_vortex[Altura lamina de agua H (m)],1)))*(INDEX(Curva_vortex[Caudal (L/s)],MATCH(O448,Curva_vortex[Altura lamina de agua H (m)],1)+IF(O448&gt;MAX(Curva_vortex[Altura lamina de agua H (m)]),0,1))-INDEX(Curva_vortex[Caudal (L/s)],MATCH(O448,Curva_vortex[Altura lamina de agua H (m)],1)+IF(O448&gt;MAX(Curva_vortex[Altura lamina de agua H (m)]),-1,0)))/(INDEX(Curva_vortex[Altura lamina de agua H (m)],MATCH(O448,Curva_vortex[Altura lamina de agua H (m)],1)+IF(O448&gt;MAX(Curva_vortex[Altura lamina de agua H (m)]),0,1))-INDEX(Curva_vortex[Altura lamina de agua H (m)],MATCH(O448,Curva_vortex[Altura lamina de agua H (m)],1)+IF(O448&gt;MAX(Curva_vortex[Altura lamina de agua H (m)]),-1,0)))+Q448</f>
        <v>4.1221634753424684E-3</v>
      </c>
      <c r="S448" s="20">
        <f>IF(COUNT($A$126:$A448)&lt;MATCH($E$117,R$126:R$585,0),"",ROUND(R448,2))</f>
        <v>0</v>
      </c>
    </row>
    <row r="449" spans="1:19" x14ac:dyDescent="0.3">
      <c r="A449" s="67">
        <f>A448+Escenario1!$D$15</f>
        <v>1615</v>
      </c>
      <c r="B449" s="20">
        <f>IF(HX326&lt;0,0,Escenario1!HX326)</f>
        <v>0</v>
      </c>
      <c r="C449" s="20">
        <f t="shared" si="844"/>
        <v>0</v>
      </c>
      <c r="D449" s="20">
        <f t="shared" si="838"/>
        <v>0</v>
      </c>
      <c r="E449" s="20">
        <f>ROUND(IF($A449=0,0,$D449+E448-IF($A448=0,0,L448*($A449-$A448)*0.06)),4)</f>
        <v>0</v>
      </c>
      <c r="F449" s="11" cm="1">
        <f t="array" ref="F449">INDEX($A$71:$A$75,MATCH(E449,$B$71:$B$75,1))+(E449-INDEX($B$71:$B$75,MATCH(E449,$B$71:$B$75,1)))*(INDEX($A$71:$A$75,MATCH(E449,$B$71:$B$75,1)+IF(E449&gt;MAX($B$71:$B$75),0,1))-INDEX($A$71:$A$75,MATCH(E449,$B$71:$B$75,1)+IF(E449&gt;MAX($B$71:$B$75),1,0)))/(INDEX($B$71:$B$75,MATCH(E449,$B$71:$B$75,1)+IF(E449&gt;MAX($B$71:$B$75),0,1))-INDEX($B$71:$B$75,MATCH(E449,$B$71:$B$75,1)+IF(E449&gt;MAX($B$71:$B$75),-1,0)))</f>
        <v>0</v>
      </c>
      <c r="G449" s="59">
        <f t="shared" si="839"/>
        <v>0</v>
      </c>
      <c r="H449" s="59">
        <f t="shared" si="840"/>
        <v>0</v>
      </c>
      <c r="I449" s="59">
        <f t="shared" si="841"/>
        <v>0</v>
      </c>
      <c r="J449" s="20">
        <f t="shared" si="842"/>
        <v>0</v>
      </c>
      <c r="K449" s="20">
        <f>IF(OR($H$79&lt;=0,F449-$H$79&lt;=0),0,2/3*(0.602+0.0832*(F449-$H$79)/$H$79)*$I$79*SQRT(2*9.81)*(F449-$H$79+0.0012)^(3/2))*1000</f>
        <v>0</v>
      </c>
      <c r="L449" s="20">
        <f>IF((G449+H449+I449+K449)*($A450-$A449)*0.06&gt;E449,E449/($A450-$A449)/0.06,G449+H449+I449+K449)</f>
        <v>0</v>
      </c>
      <c r="M449" s="20">
        <f>IF(COUNT($A$126:$A449)&lt;MATCH($E$84,L$126:L$585,0),"",ROUND(L449,2))</f>
        <v>0</v>
      </c>
      <c r="N449" s="20">
        <f>IF($A449=0,0,$D449+N448-IF($A448=0,0,R448*($A449-$A448)*0.06))</f>
        <v>3.9984985710821944E-2</v>
      </c>
      <c r="O449" s="11" cm="1">
        <f t="array" ref="O449">INDEX($A$71:$A$75,MATCH(N449,$B$71:$B$75,1))+(N449-INDEX($B$71:$B$75,MATCH(N449,$B$71:$B$75,1)))*(INDEX($A$71:$A$75,MATCH(N449,$B$71:$B$75,1)+1)-INDEX($A$71:$A$75,MATCH(N449,$B$71:$B$75,1)))/(INDEX($B$71:$B$75,MATCH(N449,$B$71:$B$75,1)+1)-INDEX($B$71:$B$75,MATCH(N449,$B$71:$B$75,1)))</f>
        <v>3.9984985710821939E-4</v>
      </c>
      <c r="P449" s="20" cm="1">
        <f t="array" ref="P449">INDEX(Curva_vortex[Caudal (L/s)],MATCH(O449,Curva_vortex[Altura lamina de agua H (m)],1))+(O449-INDEX(Curva_vortex[Altura lamina de agua H (m)],MATCH(O449,Curva_vortex[Altura lamina de agua H (m)],1)))*(INDEX(Curva_vortex[Caudal (L/s)],MATCH(O449,Curva_vortex[Altura lamina de agua H (m)],1)+IF(O449&gt;MAX(Curva_vortex[Altura lamina de agua H (m)]),0,1))-INDEX(Curva_vortex[Caudal (L/s)],MATCH(O449,Curva_vortex[Altura lamina de agua H (m)],1)+IF(O449&gt;MAX(Curva_vortex[Altura lamina de agua H (m)]),-1,0)))/(INDEX(Curva_vortex[Altura lamina de agua H (m)],MATCH(O449,Curva_vortex[Altura lamina de agua H (m)],1)+IF(O449&gt;MAX(Curva_vortex[Altura lamina de agua H (m)]),0,1))-INDEX(Curva_vortex[Altura lamina de agua H (m)],MATCH(O449,Curva_vortex[Altura lamina de agua H (m)],1)+IF(O449&gt;MAX(Curva_vortex[Altura lamina de agua H (m)]),-1,0)))</f>
        <v>3.9984985710821933E-3</v>
      </c>
      <c r="Q449" s="20">
        <f t="shared" si="843"/>
        <v>0</v>
      </c>
      <c r="R449" s="20" cm="1">
        <f t="array" ref="R449">INDEX(Curva_vortex[Caudal (L/s)],MATCH(O449,Curva_vortex[Altura lamina de agua H (m)],1))+(O449-INDEX(Curva_vortex[Altura lamina de agua H (m)],MATCH(O449,Curva_vortex[Altura lamina de agua H (m)],1)))*(INDEX(Curva_vortex[Caudal (L/s)],MATCH(O449,Curva_vortex[Altura lamina de agua H (m)],1)+IF(O449&gt;MAX(Curva_vortex[Altura lamina de agua H (m)]),0,1))-INDEX(Curva_vortex[Caudal (L/s)],MATCH(O449,Curva_vortex[Altura lamina de agua H (m)],1)+IF(O449&gt;MAX(Curva_vortex[Altura lamina de agua H (m)]),-1,0)))/(INDEX(Curva_vortex[Altura lamina de agua H (m)],MATCH(O449,Curva_vortex[Altura lamina de agua H (m)],1)+IF(O449&gt;MAX(Curva_vortex[Altura lamina de agua H (m)]),0,1))-INDEX(Curva_vortex[Altura lamina de agua H (m)],MATCH(O449,Curva_vortex[Altura lamina de agua H (m)],1)+IF(O449&gt;MAX(Curva_vortex[Altura lamina de agua H (m)]),-1,0)))+Q449</f>
        <v>3.9984985710821933E-3</v>
      </c>
      <c r="S449" s="20">
        <f>IF(COUNT($A$126:$A449)&lt;MATCH($E$117,R$126:R$585,0),"",ROUND(R449,2))</f>
        <v>0</v>
      </c>
    </row>
    <row r="450" spans="1:19" x14ac:dyDescent="0.3">
      <c r="A450" s="67">
        <f>A449+Escenario1!$D$15</f>
        <v>1620</v>
      </c>
      <c r="B450" s="20">
        <f>IF(HX327&lt;0,0,Escenario1!HX327)</f>
        <v>0</v>
      </c>
      <c r="C450" s="20">
        <f t="shared" si="844"/>
        <v>0</v>
      </c>
      <c r="D450" s="20">
        <f t="shared" si="838"/>
        <v>0</v>
      </c>
      <c r="E450" s="20">
        <f>ROUND(IF($A450=0,0,$D450+E449-IF($A449=0,0,L449*($A450-$A449)*0.06)),4)</f>
        <v>0</v>
      </c>
      <c r="F450" s="11" cm="1">
        <f t="array" ref="F450">INDEX($A$71:$A$75,MATCH(E450,$B$71:$B$75,1))+(E450-INDEX($B$71:$B$75,MATCH(E450,$B$71:$B$75,1)))*(INDEX($A$71:$A$75,MATCH(E450,$B$71:$B$75,1)+IF(E450&gt;MAX($B$71:$B$75),0,1))-INDEX($A$71:$A$75,MATCH(E450,$B$71:$B$75,1)+IF(E450&gt;MAX($B$71:$B$75),1,0)))/(INDEX($B$71:$B$75,MATCH(E450,$B$71:$B$75,1)+IF(E450&gt;MAX($B$71:$B$75),0,1))-INDEX($B$71:$B$75,MATCH(E450,$B$71:$B$75,1)+IF(E450&gt;MAX($B$71:$B$75),-1,0)))</f>
        <v>0</v>
      </c>
      <c r="G450" s="59">
        <f t="shared" si="839"/>
        <v>0</v>
      </c>
      <c r="H450" s="59">
        <f t="shared" si="840"/>
        <v>0</v>
      </c>
      <c r="I450" s="59">
        <f t="shared" si="841"/>
        <v>0</v>
      </c>
      <c r="J450" s="20">
        <f t="shared" si="842"/>
        <v>0</v>
      </c>
      <c r="K450" s="20">
        <f>IF(OR($H$79&lt;=0,F450-$H$79&lt;=0),0,2/3*(0.602+0.0832*(F450-$H$79)/$H$79)*$I$79*SQRT(2*9.81)*(F450-$H$79+0.0012)^(3/2))*1000</f>
        <v>0</v>
      </c>
      <c r="L450" s="20">
        <f>IF((G450+H450+I450+K450)*($A451-$A450)*0.06&gt;E450,E450/($A451-$A450)/0.06,G450+H450+I450+K450)</f>
        <v>0</v>
      </c>
      <c r="M450" s="20">
        <f>IF(COUNT($A$126:$A450)&lt;MATCH($E$84,L$126:L$585,0),"",ROUND(L450,2))</f>
        <v>0</v>
      </c>
      <c r="N450" s="20">
        <f>IF($A450=0,0,$D450+N449-IF($A449=0,0,R449*($A450-$A449)*0.06))</f>
        <v>3.8785436139497288E-2</v>
      </c>
      <c r="O450" s="11" cm="1">
        <f t="array" ref="O450">INDEX($A$71:$A$75,MATCH(N450,$B$71:$B$75,1))+(N450-INDEX($B$71:$B$75,MATCH(N450,$B$71:$B$75,1)))*(INDEX($A$71:$A$75,MATCH(N450,$B$71:$B$75,1)+1)-INDEX($A$71:$A$75,MATCH(N450,$B$71:$B$75,1)))/(INDEX($B$71:$B$75,MATCH(N450,$B$71:$B$75,1)+1)-INDEX($B$71:$B$75,MATCH(N450,$B$71:$B$75,1)))</f>
        <v>3.8785436139497284E-4</v>
      </c>
      <c r="P450" s="20" cm="1">
        <f t="array" ref="P450">INDEX(Curva_vortex[Caudal (L/s)],MATCH(O450,Curva_vortex[Altura lamina de agua H (m)],1))+(O450-INDEX(Curva_vortex[Altura lamina de agua H (m)],MATCH(O450,Curva_vortex[Altura lamina de agua H (m)],1)))*(INDEX(Curva_vortex[Caudal (L/s)],MATCH(O450,Curva_vortex[Altura lamina de agua H (m)],1)+IF(O450&gt;MAX(Curva_vortex[Altura lamina de agua H (m)]),0,1))-INDEX(Curva_vortex[Caudal (L/s)],MATCH(O450,Curva_vortex[Altura lamina de agua H (m)],1)+IF(O450&gt;MAX(Curva_vortex[Altura lamina de agua H (m)]),-1,0)))/(INDEX(Curva_vortex[Altura lamina de agua H (m)],MATCH(O450,Curva_vortex[Altura lamina de agua H (m)],1)+IF(O450&gt;MAX(Curva_vortex[Altura lamina de agua H (m)]),0,1))-INDEX(Curva_vortex[Altura lamina de agua H (m)],MATCH(O450,Curva_vortex[Altura lamina de agua H (m)],1)+IF(O450&gt;MAX(Curva_vortex[Altura lamina de agua H (m)]),-1,0)))</f>
        <v>3.8785436139497282E-3</v>
      </c>
      <c r="Q450" s="20">
        <f t="shared" si="843"/>
        <v>0</v>
      </c>
      <c r="R450" s="20" cm="1">
        <f t="array" ref="R450">INDEX(Curva_vortex[Caudal (L/s)],MATCH(O450,Curva_vortex[Altura lamina de agua H (m)],1))+(O450-INDEX(Curva_vortex[Altura lamina de agua H (m)],MATCH(O450,Curva_vortex[Altura lamina de agua H (m)],1)))*(INDEX(Curva_vortex[Caudal (L/s)],MATCH(O450,Curva_vortex[Altura lamina de agua H (m)],1)+IF(O450&gt;MAX(Curva_vortex[Altura lamina de agua H (m)]),0,1))-INDEX(Curva_vortex[Caudal (L/s)],MATCH(O450,Curva_vortex[Altura lamina de agua H (m)],1)+IF(O450&gt;MAX(Curva_vortex[Altura lamina de agua H (m)]),-1,0)))/(INDEX(Curva_vortex[Altura lamina de agua H (m)],MATCH(O450,Curva_vortex[Altura lamina de agua H (m)],1)+IF(O450&gt;MAX(Curva_vortex[Altura lamina de agua H (m)]),0,1))-INDEX(Curva_vortex[Altura lamina de agua H (m)],MATCH(O450,Curva_vortex[Altura lamina de agua H (m)],1)+IF(O450&gt;MAX(Curva_vortex[Altura lamina de agua H (m)]),-1,0)))+Q450</f>
        <v>3.8785436139497282E-3</v>
      </c>
      <c r="S450" s="20">
        <f>IF(COUNT($A$126:$A450)&lt;MATCH($E$117,R$126:R$585,0),"",ROUND(R450,2))</f>
        <v>0</v>
      </c>
    </row>
    <row r="451" spans="1:19" x14ac:dyDescent="0.3">
      <c r="A451" s="67">
        <f>A450+Escenario1!$D$15</f>
        <v>1625</v>
      </c>
      <c r="B451" s="20">
        <f>IF(HX328&lt;0,0,Escenario1!HX328)</f>
        <v>0</v>
      </c>
      <c r="C451" s="20">
        <f t="shared" si="844"/>
        <v>0</v>
      </c>
      <c r="D451" s="20">
        <f t="shared" si="838"/>
        <v>0</v>
      </c>
      <c r="E451" s="20">
        <f>ROUND(IF($A451=0,0,$D451+E450-IF($A450=0,0,L450*($A451-$A450)*0.06)),4)</f>
        <v>0</v>
      </c>
      <c r="F451" s="11" cm="1">
        <f t="array" ref="F451">INDEX($A$71:$A$75,MATCH(E451,$B$71:$B$75,1))+(E451-INDEX($B$71:$B$75,MATCH(E451,$B$71:$B$75,1)))*(INDEX($A$71:$A$75,MATCH(E451,$B$71:$B$75,1)+IF(E451&gt;MAX($B$71:$B$75),0,1))-INDEX($A$71:$A$75,MATCH(E451,$B$71:$B$75,1)+IF(E451&gt;MAX($B$71:$B$75),1,0)))/(INDEX($B$71:$B$75,MATCH(E451,$B$71:$B$75,1)+IF(E451&gt;MAX($B$71:$B$75),0,1))-INDEX($B$71:$B$75,MATCH(E451,$B$71:$B$75,1)+IF(E451&gt;MAX($B$71:$B$75),-1,0)))</f>
        <v>0</v>
      </c>
      <c r="G451" s="59">
        <f t="shared" si="839"/>
        <v>0</v>
      </c>
      <c r="H451" s="59">
        <f t="shared" si="840"/>
        <v>0</v>
      </c>
      <c r="I451" s="59">
        <f t="shared" si="841"/>
        <v>0</v>
      </c>
      <c r="J451" s="20">
        <f t="shared" si="842"/>
        <v>0</v>
      </c>
      <c r="K451" s="20">
        <f>IF(OR($H$79&lt;=0,F451-$H$79&lt;=0),0,2/3*(0.602+0.0832*(F451-$H$79)/$H$79)*$I$79*SQRT(2*9.81)*(F451-$H$79+0.0012)^(3/2))*1000</f>
        <v>0</v>
      </c>
      <c r="L451" s="20">
        <f>IF((G451+H451+I451+K451)*($A452-$A451)*0.06&gt;E451,E451/($A452-$A451)/0.06,G451+H451+I451+K451)</f>
        <v>0</v>
      </c>
      <c r="M451" s="20">
        <f>IF(COUNT($A$126:$A451)&lt;MATCH($E$84,L$126:L$585,0),"",ROUND(L451,2))</f>
        <v>0</v>
      </c>
      <c r="N451" s="20">
        <f>IF($A451=0,0,$D451+N450-IF($A450=0,0,R450*($A451-$A450)*0.06))</f>
        <v>3.7621873055312373E-2</v>
      </c>
      <c r="O451" s="11" cm="1">
        <f t="array" ref="O451">INDEX($A$71:$A$75,MATCH(N451,$B$71:$B$75,1))+(N451-INDEX($B$71:$B$75,MATCH(N451,$B$71:$B$75,1)))*(INDEX($A$71:$A$75,MATCH(N451,$B$71:$B$75,1)+1)-INDEX($A$71:$A$75,MATCH(N451,$B$71:$B$75,1)))/(INDEX($B$71:$B$75,MATCH(N451,$B$71:$B$75,1)+1)-INDEX($B$71:$B$75,MATCH(N451,$B$71:$B$75,1)))</f>
        <v>3.7621873055312374E-4</v>
      </c>
      <c r="P451" s="20" cm="1">
        <f t="array" ref="P451">INDEX(Curva_vortex[Caudal (L/s)],MATCH(O451,Curva_vortex[Altura lamina de agua H (m)],1))+(O451-INDEX(Curva_vortex[Altura lamina de agua H (m)],MATCH(O451,Curva_vortex[Altura lamina de agua H (m)],1)))*(INDEX(Curva_vortex[Caudal (L/s)],MATCH(O451,Curva_vortex[Altura lamina de agua H (m)],1)+IF(O451&gt;MAX(Curva_vortex[Altura lamina de agua H (m)]),0,1))-INDEX(Curva_vortex[Caudal (L/s)],MATCH(O451,Curva_vortex[Altura lamina de agua H (m)],1)+IF(O451&gt;MAX(Curva_vortex[Altura lamina de agua H (m)]),-1,0)))/(INDEX(Curva_vortex[Altura lamina de agua H (m)],MATCH(O451,Curva_vortex[Altura lamina de agua H (m)],1)+IF(O451&gt;MAX(Curva_vortex[Altura lamina de agua H (m)]),0,1))-INDEX(Curva_vortex[Altura lamina de agua H (m)],MATCH(O451,Curva_vortex[Altura lamina de agua H (m)],1)+IF(O451&gt;MAX(Curva_vortex[Altura lamina de agua H (m)]),-1,0)))</f>
        <v>3.7621873055312372E-3</v>
      </c>
      <c r="Q451" s="20">
        <f t="shared" si="843"/>
        <v>0</v>
      </c>
      <c r="R451" s="20" cm="1">
        <f t="array" ref="R451">INDEX(Curva_vortex[Caudal (L/s)],MATCH(O451,Curva_vortex[Altura lamina de agua H (m)],1))+(O451-INDEX(Curva_vortex[Altura lamina de agua H (m)],MATCH(O451,Curva_vortex[Altura lamina de agua H (m)],1)))*(INDEX(Curva_vortex[Caudal (L/s)],MATCH(O451,Curva_vortex[Altura lamina de agua H (m)],1)+IF(O451&gt;MAX(Curva_vortex[Altura lamina de agua H (m)]),0,1))-INDEX(Curva_vortex[Caudal (L/s)],MATCH(O451,Curva_vortex[Altura lamina de agua H (m)],1)+IF(O451&gt;MAX(Curva_vortex[Altura lamina de agua H (m)]),-1,0)))/(INDEX(Curva_vortex[Altura lamina de agua H (m)],MATCH(O451,Curva_vortex[Altura lamina de agua H (m)],1)+IF(O451&gt;MAX(Curva_vortex[Altura lamina de agua H (m)]),0,1))-INDEX(Curva_vortex[Altura lamina de agua H (m)],MATCH(O451,Curva_vortex[Altura lamina de agua H (m)],1)+IF(O451&gt;MAX(Curva_vortex[Altura lamina de agua H (m)]),-1,0)))+Q451</f>
        <v>3.7621873055312372E-3</v>
      </c>
      <c r="S451" s="20">
        <f>IF(COUNT($A$126:$A451)&lt;MATCH($E$117,R$126:R$585,0),"",ROUND(R451,2))</f>
        <v>0</v>
      </c>
    </row>
    <row r="452" spans="1:19" x14ac:dyDescent="0.3">
      <c r="A452" s="67">
        <f>A451+Escenario1!$D$15</f>
        <v>1630</v>
      </c>
      <c r="B452" s="20">
        <f>IF(HX329&lt;0,0,Escenario1!HX329)</f>
        <v>0</v>
      </c>
      <c r="C452" s="20">
        <f t="shared" si="844"/>
        <v>0</v>
      </c>
      <c r="D452" s="20">
        <f t="shared" si="838"/>
        <v>0</v>
      </c>
      <c r="E452" s="20">
        <f>ROUND(IF($A452=0,0,$D452+E451-IF($A451=0,0,L451*($A452-$A451)*0.06)),4)</f>
        <v>0</v>
      </c>
      <c r="F452" s="11" cm="1">
        <f t="array" ref="F452">INDEX($A$71:$A$75,MATCH(E452,$B$71:$B$75,1))+(E452-INDEX($B$71:$B$75,MATCH(E452,$B$71:$B$75,1)))*(INDEX($A$71:$A$75,MATCH(E452,$B$71:$B$75,1)+IF(E452&gt;MAX($B$71:$B$75),0,1))-INDEX($A$71:$A$75,MATCH(E452,$B$71:$B$75,1)+IF(E452&gt;MAX($B$71:$B$75),1,0)))/(INDEX($B$71:$B$75,MATCH(E452,$B$71:$B$75,1)+IF(E452&gt;MAX($B$71:$B$75),0,1))-INDEX($B$71:$B$75,MATCH(E452,$B$71:$B$75,1)+IF(E452&gt;MAX($B$71:$B$75),-1,0)))</f>
        <v>0</v>
      </c>
      <c r="G452" s="59">
        <f t="shared" si="839"/>
        <v>0</v>
      </c>
      <c r="H452" s="59">
        <f t="shared" si="840"/>
        <v>0</v>
      </c>
      <c r="I452" s="59">
        <f t="shared" si="841"/>
        <v>0</v>
      </c>
      <c r="J452" s="20">
        <f t="shared" si="842"/>
        <v>0</v>
      </c>
      <c r="K452" s="20">
        <f>IF(OR($H$79&lt;=0,F452-$H$79&lt;=0),0,2/3*(0.602+0.0832*(F452-$H$79)/$H$79)*$I$79*SQRT(2*9.81)*(F452-$H$79+0.0012)^(3/2))*1000</f>
        <v>0</v>
      </c>
      <c r="L452" s="20">
        <f>IF((G452+H452+I452+K452)*($A453-$A452)*0.06&gt;E452,E452/($A453-$A452)/0.06,G452+H452+I452+K452)</f>
        <v>0</v>
      </c>
      <c r="M452" s="20">
        <f>IF(COUNT($A$126:$A452)&lt;MATCH($E$84,L$126:L$585,0),"",ROUND(L452,2))</f>
        <v>0</v>
      </c>
      <c r="N452" s="20">
        <f>IF($A452=0,0,$D452+N451-IF($A451=0,0,R451*($A452-$A451)*0.06))</f>
        <v>3.6493216863653005E-2</v>
      </c>
      <c r="O452" s="11" cm="1">
        <f t="array" ref="O452">INDEX($A$71:$A$75,MATCH(N452,$B$71:$B$75,1))+(N452-INDEX($B$71:$B$75,MATCH(N452,$B$71:$B$75,1)))*(INDEX($A$71:$A$75,MATCH(N452,$B$71:$B$75,1)+1)-INDEX($A$71:$A$75,MATCH(N452,$B$71:$B$75,1)))/(INDEX($B$71:$B$75,MATCH(N452,$B$71:$B$75,1)+1)-INDEX($B$71:$B$75,MATCH(N452,$B$71:$B$75,1)))</f>
        <v>3.6493216863653003E-4</v>
      </c>
      <c r="P452" s="20" cm="1">
        <f t="array" ref="P452">INDEX(Curva_vortex[Caudal (L/s)],MATCH(O452,Curva_vortex[Altura lamina de agua H (m)],1))+(O452-INDEX(Curva_vortex[Altura lamina de agua H (m)],MATCH(O452,Curva_vortex[Altura lamina de agua H (m)],1)))*(INDEX(Curva_vortex[Caudal (L/s)],MATCH(O452,Curva_vortex[Altura lamina de agua H (m)],1)+IF(O452&gt;MAX(Curva_vortex[Altura lamina de agua H (m)]),0,1))-INDEX(Curva_vortex[Caudal (L/s)],MATCH(O452,Curva_vortex[Altura lamina de agua H (m)],1)+IF(O452&gt;MAX(Curva_vortex[Altura lamina de agua H (m)]),-1,0)))/(INDEX(Curva_vortex[Altura lamina de agua H (m)],MATCH(O452,Curva_vortex[Altura lamina de agua H (m)],1)+IF(O452&gt;MAX(Curva_vortex[Altura lamina de agua H (m)]),0,1))-INDEX(Curva_vortex[Altura lamina de agua H (m)],MATCH(O452,Curva_vortex[Altura lamina de agua H (m)],1)+IF(O452&gt;MAX(Curva_vortex[Altura lamina de agua H (m)]),-1,0)))</f>
        <v>3.6493216863653002E-3</v>
      </c>
      <c r="Q452" s="20">
        <f t="shared" si="843"/>
        <v>0</v>
      </c>
      <c r="R452" s="20" cm="1">
        <f t="array" ref="R452">INDEX(Curva_vortex[Caudal (L/s)],MATCH(O452,Curva_vortex[Altura lamina de agua H (m)],1))+(O452-INDEX(Curva_vortex[Altura lamina de agua H (m)],MATCH(O452,Curva_vortex[Altura lamina de agua H (m)],1)))*(INDEX(Curva_vortex[Caudal (L/s)],MATCH(O452,Curva_vortex[Altura lamina de agua H (m)],1)+IF(O452&gt;MAX(Curva_vortex[Altura lamina de agua H (m)]),0,1))-INDEX(Curva_vortex[Caudal (L/s)],MATCH(O452,Curva_vortex[Altura lamina de agua H (m)],1)+IF(O452&gt;MAX(Curva_vortex[Altura lamina de agua H (m)]),-1,0)))/(INDEX(Curva_vortex[Altura lamina de agua H (m)],MATCH(O452,Curva_vortex[Altura lamina de agua H (m)],1)+IF(O452&gt;MAX(Curva_vortex[Altura lamina de agua H (m)]),0,1))-INDEX(Curva_vortex[Altura lamina de agua H (m)],MATCH(O452,Curva_vortex[Altura lamina de agua H (m)],1)+IF(O452&gt;MAX(Curva_vortex[Altura lamina de agua H (m)]),-1,0)))+Q452</f>
        <v>3.6493216863653002E-3</v>
      </c>
      <c r="S452" s="20">
        <f>IF(COUNT($A$126:$A452)&lt;MATCH($E$117,R$126:R$585,0),"",ROUND(R452,2))</f>
        <v>0</v>
      </c>
    </row>
    <row r="453" spans="1:19" x14ac:dyDescent="0.3">
      <c r="A453" s="67">
        <f>A452+Escenario1!$D$15</f>
        <v>1635</v>
      </c>
      <c r="B453" s="20">
        <f>IF(HX330&lt;0,0,Escenario1!HX330)</f>
        <v>0</v>
      </c>
      <c r="C453" s="20">
        <f t="shared" si="844"/>
        <v>0</v>
      </c>
      <c r="D453" s="20">
        <f t="shared" si="838"/>
        <v>0</v>
      </c>
      <c r="E453" s="20">
        <f>ROUND(IF($A453=0,0,$D453+E452-IF($A452=0,0,L452*($A453-$A452)*0.06)),4)</f>
        <v>0</v>
      </c>
      <c r="F453" s="11" cm="1">
        <f t="array" ref="F453">INDEX($A$71:$A$75,MATCH(E453,$B$71:$B$75,1))+(E453-INDEX($B$71:$B$75,MATCH(E453,$B$71:$B$75,1)))*(INDEX($A$71:$A$75,MATCH(E453,$B$71:$B$75,1)+IF(E453&gt;MAX($B$71:$B$75),0,1))-INDEX($A$71:$A$75,MATCH(E453,$B$71:$B$75,1)+IF(E453&gt;MAX($B$71:$B$75),1,0)))/(INDEX($B$71:$B$75,MATCH(E453,$B$71:$B$75,1)+IF(E453&gt;MAX($B$71:$B$75),0,1))-INDEX($B$71:$B$75,MATCH(E453,$B$71:$B$75,1)+IF(E453&gt;MAX($B$71:$B$75),-1,0)))</f>
        <v>0</v>
      </c>
      <c r="G453" s="59">
        <f t="shared" si="839"/>
        <v>0</v>
      </c>
      <c r="H453" s="59">
        <f t="shared" si="840"/>
        <v>0</v>
      </c>
      <c r="I453" s="59">
        <f t="shared" si="841"/>
        <v>0</v>
      </c>
      <c r="J453" s="20">
        <f t="shared" si="842"/>
        <v>0</v>
      </c>
      <c r="K453" s="20">
        <f>IF(OR($H$79&lt;=0,F453-$H$79&lt;=0),0,2/3*(0.602+0.0832*(F453-$H$79)/$H$79)*$I$79*SQRT(2*9.81)*(F453-$H$79+0.0012)^(3/2))*1000</f>
        <v>0</v>
      </c>
      <c r="L453" s="20">
        <f>IF((G453+H453+I453+K453)*($A454-$A453)*0.06&gt;E453,E453/($A454-$A453)/0.06,G453+H453+I453+K453)</f>
        <v>0</v>
      </c>
      <c r="M453" s="20">
        <f>IF(COUNT($A$126:$A453)&lt;MATCH($E$84,L$126:L$585,0),"",ROUND(L453,2))</f>
        <v>0</v>
      </c>
      <c r="N453" s="20">
        <f>IF($A453=0,0,$D453+N452-IF($A452=0,0,R452*($A453-$A452)*0.06))</f>
        <v>3.5398420357743418E-2</v>
      </c>
      <c r="O453" s="11" cm="1">
        <f t="array" ref="O453">INDEX($A$71:$A$75,MATCH(N453,$B$71:$B$75,1))+(N453-INDEX($B$71:$B$75,MATCH(N453,$B$71:$B$75,1)))*(INDEX($A$71:$A$75,MATCH(N453,$B$71:$B$75,1)+1)-INDEX($A$71:$A$75,MATCH(N453,$B$71:$B$75,1)))/(INDEX($B$71:$B$75,MATCH(N453,$B$71:$B$75,1)+1)-INDEX($B$71:$B$75,MATCH(N453,$B$71:$B$75,1)))</f>
        <v>3.5398420357743421E-4</v>
      </c>
      <c r="P453" s="20" cm="1">
        <f t="array" ref="P453">INDEX(Curva_vortex[Caudal (L/s)],MATCH(O453,Curva_vortex[Altura lamina de agua H (m)],1))+(O453-INDEX(Curva_vortex[Altura lamina de agua H (m)],MATCH(O453,Curva_vortex[Altura lamina de agua H (m)],1)))*(INDEX(Curva_vortex[Caudal (L/s)],MATCH(O453,Curva_vortex[Altura lamina de agua H (m)],1)+IF(O453&gt;MAX(Curva_vortex[Altura lamina de agua H (m)]),0,1))-INDEX(Curva_vortex[Caudal (L/s)],MATCH(O453,Curva_vortex[Altura lamina de agua H (m)],1)+IF(O453&gt;MAX(Curva_vortex[Altura lamina de agua H (m)]),-1,0)))/(INDEX(Curva_vortex[Altura lamina de agua H (m)],MATCH(O453,Curva_vortex[Altura lamina de agua H (m)],1)+IF(O453&gt;MAX(Curva_vortex[Altura lamina de agua H (m)]),0,1))-INDEX(Curva_vortex[Altura lamina de agua H (m)],MATCH(O453,Curva_vortex[Altura lamina de agua H (m)],1)+IF(O453&gt;MAX(Curva_vortex[Altura lamina de agua H (m)]),-1,0)))</f>
        <v>3.5398420357743419E-3</v>
      </c>
      <c r="Q453" s="20">
        <f t="shared" si="843"/>
        <v>0</v>
      </c>
      <c r="R453" s="20" cm="1">
        <f t="array" ref="R453">INDEX(Curva_vortex[Caudal (L/s)],MATCH(O453,Curva_vortex[Altura lamina de agua H (m)],1))+(O453-INDEX(Curva_vortex[Altura lamina de agua H (m)],MATCH(O453,Curva_vortex[Altura lamina de agua H (m)],1)))*(INDEX(Curva_vortex[Caudal (L/s)],MATCH(O453,Curva_vortex[Altura lamina de agua H (m)],1)+IF(O453&gt;MAX(Curva_vortex[Altura lamina de agua H (m)]),0,1))-INDEX(Curva_vortex[Caudal (L/s)],MATCH(O453,Curva_vortex[Altura lamina de agua H (m)],1)+IF(O453&gt;MAX(Curva_vortex[Altura lamina de agua H (m)]),-1,0)))/(INDEX(Curva_vortex[Altura lamina de agua H (m)],MATCH(O453,Curva_vortex[Altura lamina de agua H (m)],1)+IF(O453&gt;MAX(Curva_vortex[Altura lamina de agua H (m)]),0,1))-INDEX(Curva_vortex[Altura lamina de agua H (m)],MATCH(O453,Curva_vortex[Altura lamina de agua H (m)],1)+IF(O453&gt;MAX(Curva_vortex[Altura lamina de agua H (m)]),-1,0)))+Q453</f>
        <v>3.5398420357743419E-3</v>
      </c>
      <c r="S453" s="20">
        <f>IF(COUNT($A$126:$A453)&lt;MATCH($E$117,R$126:R$585,0),"",ROUND(R453,2))</f>
        <v>0</v>
      </c>
    </row>
    <row r="454" spans="1:19" x14ac:dyDescent="0.3">
      <c r="A454" s="67">
        <f>A453+Escenario1!$D$15</f>
        <v>1640</v>
      </c>
      <c r="B454" s="20">
        <f>IF(HX331&lt;0,0,Escenario1!HX331)</f>
        <v>0</v>
      </c>
      <c r="C454" s="20">
        <f t="shared" si="844"/>
        <v>0</v>
      </c>
      <c r="D454" s="20">
        <f t="shared" si="838"/>
        <v>0</v>
      </c>
      <c r="E454" s="20">
        <f>ROUND(IF($A454=0,0,$D454+E453-IF($A453=0,0,L453*($A454-$A453)*0.06)),4)</f>
        <v>0</v>
      </c>
      <c r="F454" s="11" cm="1">
        <f t="array" ref="F454">INDEX($A$71:$A$75,MATCH(E454,$B$71:$B$75,1))+(E454-INDEX($B$71:$B$75,MATCH(E454,$B$71:$B$75,1)))*(INDEX($A$71:$A$75,MATCH(E454,$B$71:$B$75,1)+IF(E454&gt;MAX($B$71:$B$75),0,1))-INDEX($A$71:$A$75,MATCH(E454,$B$71:$B$75,1)+IF(E454&gt;MAX($B$71:$B$75),1,0)))/(INDEX($B$71:$B$75,MATCH(E454,$B$71:$B$75,1)+IF(E454&gt;MAX($B$71:$B$75),0,1))-INDEX($B$71:$B$75,MATCH(E454,$B$71:$B$75,1)+IF(E454&gt;MAX($B$71:$B$75),-1,0)))</f>
        <v>0</v>
      </c>
      <c r="G454" s="59">
        <f t="shared" si="839"/>
        <v>0</v>
      </c>
      <c r="H454" s="59">
        <f t="shared" si="840"/>
        <v>0</v>
      </c>
      <c r="I454" s="59">
        <f t="shared" si="841"/>
        <v>0</v>
      </c>
      <c r="J454" s="20">
        <f t="shared" si="842"/>
        <v>0</v>
      </c>
      <c r="K454" s="20">
        <f>IF(OR($H$79&lt;=0,F454-$H$79&lt;=0),0,2/3*(0.602+0.0832*(F454-$H$79)/$H$79)*$I$79*SQRT(2*9.81)*(F454-$H$79+0.0012)^(3/2))*1000</f>
        <v>0</v>
      </c>
      <c r="L454" s="20">
        <f>IF((G454+H454+I454+K454)*($A455-$A454)*0.06&gt;E454,E454/($A455-$A454)/0.06,G454+H454+I454+K454)</f>
        <v>0</v>
      </c>
      <c r="M454" s="20">
        <f>IF(COUNT($A$126:$A454)&lt;MATCH($E$84,L$126:L$585,0),"",ROUND(L454,2))</f>
        <v>0</v>
      </c>
      <c r="N454" s="20">
        <f>IF($A454=0,0,$D454+N453-IF($A453=0,0,R453*($A454-$A453)*0.06))</f>
        <v>3.4336467747011115E-2</v>
      </c>
      <c r="O454" s="11" cm="1">
        <f t="array" ref="O454">INDEX($A$71:$A$75,MATCH(N454,$B$71:$B$75,1))+(N454-INDEX($B$71:$B$75,MATCH(N454,$B$71:$B$75,1)))*(INDEX($A$71:$A$75,MATCH(N454,$B$71:$B$75,1)+1)-INDEX($A$71:$A$75,MATCH(N454,$B$71:$B$75,1)))/(INDEX($B$71:$B$75,MATCH(N454,$B$71:$B$75,1)+1)-INDEX($B$71:$B$75,MATCH(N454,$B$71:$B$75,1)))</f>
        <v>3.4336467747011113E-4</v>
      </c>
      <c r="P454" s="20" cm="1">
        <f t="array" ref="P454">INDEX(Curva_vortex[Caudal (L/s)],MATCH(O454,Curva_vortex[Altura lamina de agua H (m)],1))+(O454-INDEX(Curva_vortex[Altura lamina de agua H (m)],MATCH(O454,Curva_vortex[Altura lamina de agua H (m)],1)))*(INDEX(Curva_vortex[Caudal (L/s)],MATCH(O454,Curva_vortex[Altura lamina de agua H (m)],1)+IF(O454&gt;MAX(Curva_vortex[Altura lamina de agua H (m)]),0,1))-INDEX(Curva_vortex[Caudal (L/s)],MATCH(O454,Curva_vortex[Altura lamina de agua H (m)],1)+IF(O454&gt;MAX(Curva_vortex[Altura lamina de agua H (m)]),-1,0)))/(INDEX(Curva_vortex[Altura lamina de agua H (m)],MATCH(O454,Curva_vortex[Altura lamina de agua H (m)],1)+IF(O454&gt;MAX(Curva_vortex[Altura lamina de agua H (m)]),0,1))-INDEX(Curva_vortex[Altura lamina de agua H (m)],MATCH(O454,Curva_vortex[Altura lamina de agua H (m)],1)+IF(O454&gt;MAX(Curva_vortex[Altura lamina de agua H (m)]),-1,0)))</f>
        <v>3.4336467747011113E-3</v>
      </c>
      <c r="Q454" s="20">
        <f t="shared" si="843"/>
        <v>0</v>
      </c>
      <c r="R454" s="20" cm="1">
        <f t="array" ref="R454">INDEX(Curva_vortex[Caudal (L/s)],MATCH(O454,Curva_vortex[Altura lamina de agua H (m)],1))+(O454-INDEX(Curva_vortex[Altura lamina de agua H (m)],MATCH(O454,Curva_vortex[Altura lamina de agua H (m)],1)))*(INDEX(Curva_vortex[Caudal (L/s)],MATCH(O454,Curva_vortex[Altura lamina de agua H (m)],1)+IF(O454&gt;MAX(Curva_vortex[Altura lamina de agua H (m)]),0,1))-INDEX(Curva_vortex[Caudal (L/s)],MATCH(O454,Curva_vortex[Altura lamina de agua H (m)],1)+IF(O454&gt;MAX(Curva_vortex[Altura lamina de agua H (m)]),-1,0)))/(INDEX(Curva_vortex[Altura lamina de agua H (m)],MATCH(O454,Curva_vortex[Altura lamina de agua H (m)],1)+IF(O454&gt;MAX(Curva_vortex[Altura lamina de agua H (m)]),0,1))-INDEX(Curva_vortex[Altura lamina de agua H (m)],MATCH(O454,Curva_vortex[Altura lamina de agua H (m)],1)+IF(O454&gt;MAX(Curva_vortex[Altura lamina de agua H (m)]),-1,0)))+Q454</f>
        <v>3.4336467747011113E-3</v>
      </c>
      <c r="S454" s="20">
        <f>IF(COUNT($A$126:$A454)&lt;MATCH($E$117,R$126:R$585,0),"",ROUND(R454,2))</f>
        <v>0</v>
      </c>
    </row>
    <row r="455" spans="1:19" x14ac:dyDescent="0.3">
      <c r="A455" s="67">
        <f>A454+Escenario1!$D$15</f>
        <v>1645</v>
      </c>
      <c r="B455" s="20">
        <f>IF(HX332&lt;0,0,Escenario1!HX332)</f>
        <v>0</v>
      </c>
      <c r="C455" s="20">
        <f t="shared" si="844"/>
        <v>0</v>
      </c>
      <c r="D455" s="20">
        <f t="shared" si="838"/>
        <v>0</v>
      </c>
      <c r="E455" s="20">
        <f>ROUND(IF($A455=0,0,$D455+E454-IF($A454=0,0,L454*($A455-$A454)*0.06)),4)</f>
        <v>0</v>
      </c>
      <c r="F455" s="11" cm="1">
        <f t="array" ref="F455">INDEX($A$71:$A$75,MATCH(E455,$B$71:$B$75,1))+(E455-INDEX($B$71:$B$75,MATCH(E455,$B$71:$B$75,1)))*(INDEX($A$71:$A$75,MATCH(E455,$B$71:$B$75,1)+IF(E455&gt;MAX($B$71:$B$75),0,1))-INDEX($A$71:$A$75,MATCH(E455,$B$71:$B$75,1)+IF(E455&gt;MAX($B$71:$B$75),1,0)))/(INDEX($B$71:$B$75,MATCH(E455,$B$71:$B$75,1)+IF(E455&gt;MAX($B$71:$B$75),0,1))-INDEX($B$71:$B$75,MATCH(E455,$B$71:$B$75,1)+IF(E455&gt;MAX($B$71:$B$75),-1,0)))</f>
        <v>0</v>
      </c>
      <c r="G455" s="59">
        <f t="shared" si="839"/>
        <v>0</v>
      </c>
      <c r="H455" s="59">
        <f t="shared" si="840"/>
        <v>0</v>
      </c>
      <c r="I455" s="59">
        <f t="shared" si="841"/>
        <v>0</v>
      </c>
      <c r="J455" s="20">
        <f t="shared" si="842"/>
        <v>0</v>
      </c>
      <c r="K455" s="20">
        <f>IF(OR($H$79&lt;=0,F455-$H$79&lt;=0),0,2/3*(0.602+0.0832*(F455-$H$79)/$H$79)*$I$79*SQRT(2*9.81)*(F455-$H$79+0.0012)^(3/2))*1000</f>
        <v>0</v>
      </c>
      <c r="L455" s="20">
        <f>IF((G455+H455+I455+K455)*($A456-$A455)*0.06&gt;E455,E455/($A456-$A455)/0.06,G455+H455+I455+K455)</f>
        <v>0</v>
      </c>
      <c r="M455" s="20">
        <f>IF(COUNT($A$126:$A455)&lt;MATCH($E$84,L$126:L$585,0),"",ROUND(L455,2))</f>
        <v>0</v>
      </c>
      <c r="N455" s="20">
        <f>IF($A455=0,0,$D455+N454-IF($A454=0,0,R454*($A455-$A454)*0.06))</f>
        <v>3.3306373714600782E-2</v>
      </c>
      <c r="O455" s="11" cm="1">
        <f t="array" ref="O455">INDEX($A$71:$A$75,MATCH(N455,$B$71:$B$75,1))+(N455-INDEX($B$71:$B$75,MATCH(N455,$B$71:$B$75,1)))*(INDEX($A$71:$A$75,MATCH(N455,$B$71:$B$75,1)+1)-INDEX($A$71:$A$75,MATCH(N455,$B$71:$B$75,1)))/(INDEX($B$71:$B$75,MATCH(N455,$B$71:$B$75,1)+1)-INDEX($B$71:$B$75,MATCH(N455,$B$71:$B$75,1)))</f>
        <v>3.3306373714600779E-4</v>
      </c>
      <c r="P455" s="20" cm="1">
        <f t="array" ref="P455">INDEX(Curva_vortex[Caudal (L/s)],MATCH(O455,Curva_vortex[Altura lamina de agua H (m)],1))+(O455-INDEX(Curva_vortex[Altura lamina de agua H (m)],MATCH(O455,Curva_vortex[Altura lamina de agua H (m)],1)))*(INDEX(Curva_vortex[Caudal (L/s)],MATCH(O455,Curva_vortex[Altura lamina de agua H (m)],1)+IF(O455&gt;MAX(Curva_vortex[Altura lamina de agua H (m)]),0,1))-INDEX(Curva_vortex[Caudal (L/s)],MATCH(O455,Curva_vortex[Altura lamina de agua H (m)],1)+IF(O455&gt;MAX(Curva_vortex[Altura lamina de agua H (m)]),-1,0)))/(INDEX(Curva_vortex[Altura lamina de agua H (m)],MATCH(O455,Curva_vortex[Altura lamina de agua H (m)],1)+IF(O455&gt;MAX(Curva_vortex[Altura lamina de agua H (m)]),0,1))-INDEX(Curva_vortex[Altura lamina de agua H (m)],MATCH(O455,Curva_vortex[Altura lamina de agua H (m)],1)+IF(O455&gt;MAX(Curva_vortex[Altura lamina de agua H (m)]),-1,0)))</f>
        <v>3.3306373714600775E-3</v>
      </c>
      <c r="Q455" s="20">
        <f t="shared" si="843"/>
        <v>0</v>
      </c>
      <c r="R455" s="20" cm="1">
        <f t="array" ref="R455">INDEX(Curva_vortex[Caudal (L/s)],MATCH(O455,Curva_vortex[Altura lamina de agua H (m)],1))+(O455-INDEX(Curva_vortex[Altura lamina de agua H (m)],MATCH(O455,Curva_vortex[Altura lamina de agua H (m)],1)))*(INDEX(Curva_vortex[Caudal (L/s)],MATCH(O455,Curva_vortex[Altura lamina de agua H (m)],1)+IF(O455&gt;MAX(Curva_vortex[Altura lamina de agua H (m)]),0,1))-INDEX(Curva_vortex[Caudal (L/s)],MATCH(O455,Curva_vortex[Altura lamina de agua H (m)],1)+IF(O455&gt;MAX(Curva_vortex[Altura lamina de agua H (m)]),-1,0)))/(INDEX(Curva_vortex[Altura lamina de agua H (m)],MATCH(O455,Curva_vortex[Altura lamina de agua H (m)],1)+IF(O455&gt;MAX(Curva_vortex[Altura lamina de agua H (m)]),0,1))-INDEX(Curva_vortex[Altura lamina de agua H (m)],MATCH(O455,Curva_vortex[Altura lamina de agua H (m)],1)+IF(O455&gt;MAX(Curva_vortex[Altura lamina de agua H (m)]),-1,0)))+Q455</f>
        <v>3.3306373714600775E-3</v>
      </c>
      <c r="S455" s="20">
        <f>IF(COUNT($A$126:$A455)&lt;MATCH($E$117,R$126:R$585,0),"",ROUND(R455,2))</f>
        <v>0</v>
      </c>
    </row>
    <row r="456" spans="1:19" x14ac:dyDescent="0.3">
      <c r="A456" s="67">
        <f>A455+Escenario1!$D$15</f>
        <v>1650</v>
      </c>
      <c r="B456" s="20">
        <f>IF(HX333&lt;0,0,Escenario1!HX333)</f>
        <v>0</v>
      </c>
      <c r="C456" s="20">
        <f t="shared" si="844"/>
        <v>0</v>
      </c>
      <c r="D456" s="20">
        <f t="shared" si="838"/>
        <v>0</v>
      </c>
      <c r="E456" s="20">
        <f>ROUND(IF($A456=0,0,$D456+E455-IF($A455=0,0,L455*($A456-$A455)*0.06)),4)</f>
        <v>0</v>
      </c>
      <c r="F456" s="11" cm="1">
        <f t="array" ref="F456">INDEX($A$71:$A$75,MATCH(E456,$B$71:$B$75,1))+(E456-INDEX($B$71:$B$75,MATCH(E456,$B$71:$B$75,1)))*(INDEX($A$71:$A$75,MATCH(E456,$B$71:$B$75,1)+IF(E456&gt;MAX($B$71:$B$75),0,1))-INDEX($A$71:$A$75,MATCH(E456,$B$71:$B$75,1)+IF(E456&gt;MAX($B$71:$B$75),1,0)))/(INDEX($B$71:$B$75,MATCH(E456,$B$71:$B$75,1)+IF(E456&gt;MAX($B$71:$B$75),0,1))-INDEX($B$71:$B$75,MATCH(E456,$B$71:$B$75,1)+IF(E456&gt;MAX($B$71:$B$75),-1,0)))</f>
        <v>0</v>
      </c>
      <c r="G456" s="59">
        <f t="shared" si="839"/>
        <v>0</v>
      </c>
      <c r="H456" s="59">
        <f t="shared" si="840"/>
        <v>0</v>
      </c>
      <c r="I456" s="59">
        <f t="shared" si="841"/>
        <v>0</v>
      </c>
      <c r="J456" s="20">
        <f t="shared" si="842"/>
        <v>0</v>
      </c>
      <c r="K456" s="20">
        <f>IF(OR($H$79&lt;=0,F456-$H$79&lt;=0),0,2/3*(0.602+0.0832*(F456-$H$79)/$H$79)*$I$79*SQRT(2*9.81)*(F456-$H$79+0.0012)^(3/2))*1000</f>
        <v>0</v>
      </c>
      <c r="L456" s="20">
        <f>IF((G456+H456+I456+K456)*($A457-$A456)*0.06&gt;E456,E456/($A457-$A456)/0.06,G456+H456+I456+K456)</f>
        <v>0</v>
      </c>
      <c r="M456" s="20">
        <f>IF(COUNT($A$126:$A456)&lt;MATCH($E$84,L$126:L$585,0),"",ROUND(L456,2))</f>
        <v>0</v>
      </c>
      <c r="N456" s="20">
        <f>IF($A456=0,0,$D456+N455-IF($A455=0,0,R455*($A456-$A455)*0.06))</f>
        <v>3.2307182503162758E-2</v>
      </c>
      <c r="O456" s="11" cm="1">
        <f t="array" ref="O456">INDEX($A$71:$A$75,MATCH(N456,$B$71:$B$75,1))+(N456-INDEX($B$71:$B$75,MATCH(N456,$B$71:$B$75,1)))*(INDEX($A$71:$A$75,MATCH(N456,$B$71:$B$75,1)+1)-INDEX($A$71:$A$75,MATCH(N456,$B$71:$B$75,1)))/(INDEX($B$71:$B$75,MATCH(N456,$B$71:$B$75,1)+1)-INDEX($B$71:$B$75,MATCH(N456,$B$71:$B$75,1)))</f>
        <v>3.2307182503162757E-4</v>
      </c>
      <c r="P456" s="20" cm="1">
        <f t="array" ref="P456">INDEX(Curva_vortex[Caudal (L/s)],MATCH(O456,Curva_vortex[Altura lamina de agua H (m)],1))+(O456-INDEX(Curva_vortex[Altura lamina de agua H (m)],MATCH(O456,Curva_vortex[Altura lamina de agua H (m)],1)))*(INDEX(Curva_vortex[Caudal (L/s)],MATCH(O456,Curva_vortex[Altura lamina de agua H (m)],1)+IF(O456&gt;MAX(Curva_vortex[Altura lamina de agua H (m)]),0,1))-INDEX(Curva_vortex[Caudal (L/s)],MATCH(O456,Curva_vortex[Altura lamina de agua H (m)],1)+IF(O456&gt;MAX(Curva_vortex[Altura lamina de agua H (m)]),-1,0)))/(INDEX(Curva_vortex[Altura lamina de agua H (m)],MATCH(O456,Curva_vortex[Altura lamina de agua H (m)],1)+IF(O456&gt;MAX(Curva_vortex[Altura lamina de agua H (m)]),0,1))-INDEX(Curva_vortex[Altura lamina de agua H (m)],MATCH(O456,Curva_vortex[Altura lamina de agua H (m)],1)+IF(O456&gt;MAX(Curva_vortex[Altura lamina de agua H (m)]),-1,0)))</f>
        <v>3.2307182503162756E-3</v>
      </c>
      <c r="Q456" s="20">
        <f t="shared" si="843"/>
        <v>0</v>
      </c>
      <c r="R456" s="20" cm="1">
        <f t="array" ref="R456">INDEX(Curva_vortex[Caudal (L/s)],MATCH(O456,Curva_vortex[Altura lamina de agua H (m)],1))+(O456-INDEX(Curva_vortex[Altura lamina de agua H (m)],MATCH(O456,Curva_vortex[Altura lamina de agua H (m)],1)))*(INDEX(Curva_vortex[Caudal (L/s)],MATCH(O456,Curva_vortex[Altura lamina de agua H (m)],1)+IF(O456&gt;MAX(Curva_vortex[Altura lamina de agua H (m)]),0,1))-INDEX(Curva_vortex[Caudal (L/s)],MATCH(O456,Curva_vortex[Altura lamina de agua H (m)],1)+IF(O456&gt;MAX(Curva_vortex[Altura lamina de agua H (m)]),-1,0)))/(INDEX(Curva_vortex[Altura lamina de agua H (m)],MATCH(O456,Curva_vortex[Altura lamina de agua H (m)],1)+IF(O456&gt;MAX(Curva_vortex[Altura lamina de agua H (m)]),0,1))-INDEX(Curva_vortex[Altura lamina de agua H (m)],MATCH(O456,Curva_vortex[Altura lamina de agua H (m)],1)+IF(O456&gt;MAX(Curva_vortex[Altura lamina de agua H (m)]),-1,0)))+Q456</f>
        <v>3.2307182503162756E-3</v>
      </c>
      <c r="S456" s="20">
        <f>IF(COUNT($A$126:$A456)&lt;MATCH($E$117,R$126:R$585,0),"",ROUND(R456,2))</f>
        <v>0</v>
      </c>
    </row>
    <row r="457" spans="1:19" x14ac:dyDescent="0.3">
      <c r="A457" s="67">
        <f>A456+Escenario1!$D$15</f>
        <v>1655</v>
      </c>
      <c r="B457" s="20">
        <f>IF(HX334&lt;0,0,Escenario1!HX334)</f>
        <v>0</v>
      </c>
      <c r="C457" s="20">
        <f t="shared" si="844"/>
        <v>0</v>
      </c>
      <c r="D457" s="20">
        <f t="shared" si="838"/>
        <v>0</v>
      </c>
      <c r="E457" s="20">
        <f>ROUND(IF($A457=0,0,$D457+E456-IF($A456=0,0,L456*($A457-$A456)*0.06)),4)</f>
        <v>0</v>
      </c>
      <c r="F457" s="11" cm="1">
        <f t="array" ref="F457">INDEX($A$71:$A$75,MATCH(E457,$B$71:$B$75,1))+(E457-INDEX($B$71:$B$75,MATCH(E457,$B$71:$B$75,1)))*(INDEX($A$71:$A$75,MATCH(E457,$B$71:$B$75,1)+IF(E457&gt;MAX($B$71:$B$75),0,1))-INDEX($A$71:$A$75,MATCH(E457,$B$71:$B$75,1)+IF(E457&gt;MAX($B$71:$B$75),1,0)))/(INDEX($B$71:$B$75,MATCH(E457,$B$71:$B$75,1)+IF(E457&gt;MAX($B$71:$B$75),0,1))-INDEX($B$71:$B$75,MATCH(E457,$B$71:$B$75,1)+IF(E457&gt;MAX($B$71:$B$75),-1,0)))</f>
        <v>0</v>
      </c>
      <c r="G457" s="59">
        <f t="shared" si="839"/>
        <v>0</v>
      </c>
      <c r="H457" s="59">
        <f t="shared" si="840"/>
        <v>0</v>
      </c>
      <c r="I457" s="59">
        <f t="shared" si="841"/>
        <v>0</v>
      </c>
      <c r="J457" s="20">
        <f t="shared" si="842"/>
        <v>0</v>
      </c>
      <c r="K457" s="20">
        <f>IF(OR($H$79&lt;=0,F457-$H$79&lt;=0),0,2/3*(0.602+0.0832*(F457-$H$79)/$H$79)*$I$79*SQRT(2*9.81)*(F457-$H$79+0.0012)^(3/2))*1000</f>
        <v>0</v>
      </c>
      <c r="L457" s="20">
        <f>IF((G457+H457+I457+K457)*($A458-$A457)*0.06&gt;E457,E457/($A458-$A457)/0.06,G457+H457+I457+K457)</f>
        <v>0</v>
      </c>
      <c r="M457" s="20">
        <f>IF(COUNT($A$126:$A457)&lt;MATCH($E$84,L$126:L$585,0),"",ROUND(L457,2))</f>
        <v>0</v>
      </c>
      <c r="N457" s="20">
        <f>IF($A457=0,0,$D457+N456-IF($A456=0,0,R456*($A457-$A456)*0.06))</f>
        <v>3.1337967028067876E-2</v>
      </c>
      <c r="O457" s="11" cm="1">
        <f t="array" ref="O457">INDEX($A$71:$A$75,MATCH(N457,$B$71:$B$75,1))+(N457-INDEX($B$71:$B$75,MATCH(N457,$B$71:$B$75,1)))*(INDEX($A$71:$A$75,MATCH(N457,$B$71:$B$75,1)+1)-INDEX($A$71:$A$75,MATCH(N457,$B$71:$B$75,1)))/(INDEX($B$71:$B$75,MATCH(N457,$B$71:$B$75,1)+1)-INDEX($B$71:$B$75,MATCH(N457,$B$71:$B$75,1)))</f>
        <v>3.1337967028067875E-4</v>
      </c>
      <c r="P457" s="20" cm="1">
        <f t="array" ref="P457">INDEX(Curva_vortex[Caudal (L/s)],MATCH(O457,Curva_vortex[Altura lamina de agua H (m)],1))+(O457-INDEX(Curva_vortex[Altura lamina de agua H (m)],MATCH(O457,Curva_vortex[Altura lamina de agua H (m)],1)))*(INDEX(Curva_vortex[Caudal (L/s)],MATCH(O457,Curva_vortex[Altura lamina de agua H (m)],1)+IF(O457&gt;MAX(Curva_vortex[Altura lamina de agua H (m)]),0,1))-INDEX(Curva_vortex[Caudal (L/s)],MATCH(O457,Curva_vortex[Altura lamina de agua H (m)],1)+IF(O457&gt;MAX(Curva_vortex[Altura lamina de agua H (m)]),-1,0)))/(INDEX(Curva_vortex[Altura lamina de agua H (m)],MATCH(O457,Curva_vortex[Altura lamina de agua H (m)],1)+IF(O457&gt;MAX(Curva_vortex[Altura lamina de agua H (m)]),0,1))-INDEX(Curva_vortex[Altura lamina de agua H (m)],MATCH(O457,Curva_vortex[Altura lamina de agua H (m)],1)+IF(O457&gt;MAX(Curva_vortex[Altura lamina de agua H (m)]),-1,0)))</f>
        <v>3.1337967028067875E-3</v>
      </c>
      <c r="Q457" s="20">
        <f t="shared" si="843"/>
        <v>0</v>
      </c>
      <c r="R457" s="20" cm="1">
        <f t="array" ref="R457">INDEX(Curva_vortex[Caudal (L/s)],MATCH(O457,Curva_vortex[Altura lamina de agua H (m)],1))+(O457-INDEX(Curva_vortex[Altura lamina de agua H (m)],MATCH(O457,Curva_vortex[Altura lamina de agua H (m)],1)))*(INDEX(Curva_vortex[Caudal (L/s)],MATCH(O457,Curva_vortex[Altura lamina de agua H (m)],1)+IF(O457&gt;MAX(Curva_vortex[Altura lamina de agua H (m)]),0,1))-INDEX(Curva_vortex[Caudal (L/s)],MATCH(O457,Curva_vortex[Altura lamina de agua H (m)],1)+IF(O457&gt;MAX(Curva_vortex[Altura lamina de agua H (m)]),-1,0)))/(INDEX(Curva_vortex[Altura lamina de agua H (m)],MATCH(O457,Curva_vortex[Altura lamina de agua H (m)],1)+IF(O457&gt;MAX(Curva_vortex[Altura lamina de agua H (m)]),0,1))-INDEX(Curva_vortex[Altura lamina de agua H (m)],MATCH(O457,Curva_vortex[Altura lamina de agua H (m)],1)+IF(O457&gt;MAX(Curva_vortex[Altura lamina de agua H (m)]),-1,0)))+Q457</f>
        <v>3.1337967028067875E-3</v>
      </c>
      <c r="S457" s="20">
        <f>IF(COUNT($A$126:$A457)&lt;MATCH($E$117,R$126:R$585,0),"",ROUND(R457,2))</f>
        <v>0</v>
      </c>
    </row>
    <row r="458" spans="1:19" x14ac:dyDescent="0.3">
      <c r="A458" s="67">
        <f>A457+Escenario1!$D$15</f>
        <v>1660</v>
      </c>
      <c r="B458" s="20">
        <f>IF(HX335&lt;0,0,Escenario1!HX335)</f>
        <v>0</v>
      </c>
      <c r="C458" s="20">
        <f t="shared" si="844"/>
        <v>0</v>
      </c>
      <c r="D458" s="20">
        <f t="shared" si="838"/>
        <v>0</v>
      </c>
      <c r="E458" s="20">
        <f>ROUND(IF($A458=0,0,$D458+E457-IF($A457=0,0,L457*($A458-$A457)*0.06)),4)</f>
        <v>0</v>
      </c>
      <c r="F458" s="11" cm="1">
        <f t="array" ref="F458">INDEX($A$71:$A$75,MATCH(E458,$B$71:$B$75,1))+(E458-INDEX($B$71:$B$75,MATCH(E458,$B$71:$B$75,1)))*(INDEX($A$71:$A$75,MATCH(E458,$B$71:$B$75,1)+IF(E458&gt;MAX($B$71:$B$75),0,1))-INDEX($A$71:$A$75,MATCH(E458,$B$71:$B$75,1)+IF(E458&gt;MAX($B$71:$B$75),1,0)))/(INDEX($B$71:$B$75,MATCH(E458,$B$71:$B$75,1)+IF(E458&gt;MAX($B$71:$B$75),0,1))-INDEX($B$71:$B$75,MATCH(E458,$B$71:$B$75,1)+IF(E458&gt;MAX($B$71:$B$75),-1,0)))</f>
        <v>0</v>
      </c>
      <c r="G458" s="59">
        <f t="shared" si="839"/>
        <v>0</v>
      </c>
      <c r="H458" s="59">
        <f t="shared" si="840"/>
        <v>0</v>
      </c>
      <c r="I458" s="59">
        <f t="shared" si="841"/>
        <v>0</v>
      </c>
      <c r="J458" s="20">
        <f t="shared" si="842"/>
        <v>0</v>
      </c>
      <c r="K458" s="20">
        <f>IF(OR($H$79&lt;=0,F458-$H$79&lt;=0),0,2/3*(0.602+0.0832*(F458-$H$79)/$H$79)*$I$79*SQRT(2*9.81)*(F458-$H$79+0.0012)^(3/2))*1000</f>
        <v>0</v>
      </c>
      <c r="L458" s="20">
        <f>IF((G458+H458+I458+K458)*($A459-$A458)*0.06&gt;E458,E458/($A459-$A458)/0.06,G458+H458+I458+K458)</f>
        <v>0</v>
      </c>
      <c r="M458" s="20">
        <f>IF(COUNT($A$126:$A458)&lt;MATCH($E$84,L$126:L$585,0),"",ROUND(L458,2))</f>
        <v>0</v>
      </c>
      <c r="N458" s="20">
        <f>IF($A458=0,0,$D458+N457-IF($A457=0,0,R457*($A458-$A457)*0.06))</f>
        <v>3.0397828017225841E-2</v>
      </c>
      <c r="O458" s="11" cm="1">
        <f t="array" ref="O458">INDEX($A$71:$A$75,MATCH(N458,$B$71:$B$75,1))+(N458-INDEX($B$71:$B$75,MATCH(N458,$B$71:$B$75,1)))*(INDEX($A$71:$A$75,MATCH(N458,$B$71:$B$75,1)+1)-INDEX($A$71:$A$75,MATCH(N458,$B$71:$B$75,1)))/(INDEX($B$71:$B$75,MATCH(N458,$B$71:$B$75,1)+1)-INDEX($B$71:$B$75,MATCH(N458,$B$71:$B$75,1)))</f>
        <v>3.0397828017225844E-4</v>
      </c>
      <c r="P458" s="20" cm="1">
        <f t="array" ref="P458">INDEX(Curva_vortex[Caudal (L/s)],MATCH(O458,Curva_vortex[Altura lamina de agua H (m)],1))+(O458-INDEX(Curva_vortex[Altura lamina de agua H (m)],MATCH(O458,Curva_vortex[Altura lamina de agua H (m)],1)))*(INDEX(Curva_vortex[Caudal (L/s)],MATCH(O458,Curva_vortex[Altura lamina de agua H (m)],1)+IF(O458&gt;MAX(Curva_vortex[Altura lamina de agua H (m)]),0,1))-INDEX(Curva_vortex[Caudal (L/s)],MATCH(O458,Curva_vortex[Altura lamina de agua H (m)],1)+IF(O458&gt;MAX(Curva_vortex[Altura lamina de agua H (m)]),-1,0)))/(INDEX(Curva_vortex[Altura lamina de agua H (m)],MATCH(O458,Curva_vortex[Altura lamina de agua H (m)],1)+IF(O458&gt;MAX(Curva_vortex[Altura lamina de agua H (m)]),0,1))-INDEX(Curva_vortex[Altura lamina de agua H (m)],MATCH(O458,Curva_vortex[Altura lamina de agua H (m)],1)+IF(O458&gt;MAX(Curva_vortex[Altura lamina de agua H (m)]),-1,0)))</f>
        <v>3.0397828017225841E-3</v>
      </c>
      <c r="Q458" s="20">
        <f t="shared" si="843"/>
        <v>0</v>
      </c>
      <c r="R458" s="20" cm="1">
        <f t="array" ref="R458">INDEX(Curva_vortex[Caudal (L/s)],MATCH(O458,Curva_vortex[Altura lamina de agua H (m)],1))+(O458-INDEX(Curva_vortex[Altura lamina de agua H (m)],MATCH(O458,Curva_vortex[Altura lamina de agua H (m)],1)))*(INDEX(Curva_vortex[Caudal (L/s)],MATCH(O458,Curva_vortex[Altura lamina de agua H (m)],1)+IF(O458&gt;MAX(Curva_vortex[Altura lamina de agua H (m)]),0,1))-INDEX(Curva_vortex[Caudal (L/s)],MATCH(O458,Curva_vortex[Altura lamina de agua H (m)],1)+IF(O458&gt;MAX(Curva_vortex[Altura lamina de agua H (m)]),-1,0)))/(INDEX(Curva_vortex[Altura lamina de agua H (m)],MATCH(O458,Curva_vortex[Altura lamina de agua H (m)],1)+IF(O458&gt;MAX(Curva_vortex[Altura lamina de agua H (m)]),0,1))-INDEX(Curva_vortex[Altura lamina de agua H (m)],MATCH(O458,Curva_vortex[Altura lamina de agua H (m)],1)+IF(O458&gt;MAX(Curva_vortex[Altura lamina de agua H (m)]),-1,0)))+Q458</f>
        <v>3.0397828017225841E-3</v>
      </c>
      <c r="S458" s="20">
        <f>IF(COUNT($A$126:$A458)&lt;MATCH($E$117,R$126:R$585,0),"",ROUND(R458,2))</f>
        <v>0</v>
      </c>
    </row>
    <row r="459" spans="1:19" x14ac:dyDescent="0.3">
      <c r="A459" s="67">
        <f>A458+Escenario1!$D$15</f>
        <v>1665</v>
      </c>
      <c r="B459" s="20">
        <f>IF(HX336&lt;0,0,Escenario1!HX336)</f>
        <v>0</v>
      </c>
      <c r="C459" s="20">
        <f t="shared" si="844"/>
        <v>0</v>
      </c>
      <c r="D459" s="20">
        <f t="shared" si="838"/>
        <v>0</v>
      </c>
      <c r="E459" s="20">
        <f>ROUND(IF($A459=0,0,$D459+E458-IF($A458=0,0,L458*($A459-$A458)*0.06)),4)</f>
        <v>0</v>
      </c>
      <c r="F459" s="11" cm="1">
        <f t="array" ref="F459">INDEX($A$71:$A$75,MATCH(E459,$B$71:$B$75,1))+(E459-INDEX($B$71:$B$75,MATCH(E459,$B$71:$B$75,1)))*(INDEX($A$71:$A$75,MATCH(E459,$B$71:$B$75,1)+IF(E459&gt;MAX($B$71:$B$75),0,1))-INDEX($A$71:$A$75,MATCH(E459,$B$71:$B$75,1)+IF(E459&gt;MAX($B$71:$B$75),1,0)))/(INDEX($B$71:$B$75,MATCH(E459,$B$71:$B$75,1)+IF(E459&gt;MAX($B$71:$B$75),0,1))-INDEX($B$71:$B$75,MATCH(E459,$B$71:$B$75,1)+IF(E459&gt;MAX($B$71:$B$75),-1,0)))</f>
        <v>0</v>
      </c>
      <c r="G459" s="59">
        <f t="shared" si="839"/>
        <v>0</v>
      </c>
      <c r="H459" s="59">
        <f t="shared" si="840"/>
        <v>0</v>
      </c>
      <c r="I459" s="59">
        <f t="shared" si="841"/>
        <v>0</v>
      </c>
      <c r="J459" s="20">
        <f t="shared" si="842"/>
        <v>0</v>
      </c>
      <c r="K459" s="20">
        <f>IF(OR($H$79&lt;=0,F459-$H$79&lt;=0),0,2/3*(0.602+0.0832*(F459-$H$79)/$H$79)*$I$79*SQRT(2*9.81)*(F459-$H$79+0.0012)^(3/2))*1000</f>
        <v>0</v>
      </c>
      <c r="L459" s="20">
        <f>IF((G459+H459+I459+K459)*($A460-$A459)*0.06&gt;E459,E459/($A460-$A459)/0.06,G459+H459+I459+K459)</f>
        <v>0</v>
      </c>
      <c r="M459" s="20">
        <f>IF(COUNT($A$126:$A459)&lt;MATCH($E$84,L$126:L$585,0),"",ROUND(L459,2))</f>
        <v>0</v>
      </c>
      <c r="N459" s="20">
        <f>IF($A459=0,0,$D459+N458-IF($A458=0,0,R458*($A459-$A458)*0.06))</f>
        <v>2.9485893176709067E-2</v>
      </c>
      <c r="O459" s="11" cm="1">
        <f t="array" ref="O459">INDEX($A$71:$A$75,MATCH(N459,$B$71:$B$75,1))+(N459-INDEX($B$71:$B$75,MATCH(N459,$B$71:$B$75,1)))*(INDEX($A$71:$A$75,MATCH(N459,$B$71:$B$75,1)+1)-INDEX($A$71:$A$75,MATCH(N459,$B$71:$B$75,1)))/(INDEX($B$71:$B$75,MATCH(N459,$B$71:$B$75,1)+1)-INDEX($B$71:$B$75,MATCH(N459,$B$71:$B$75,1)))</f>
        <v>2.9485893176709068E-4</v>
      </c>
      <c r="P459" s="20" cm="1">
        <f t="array" ref="P459">INDEX(Curva_vortex[Caudal (L/s)],MATCH(O459,Curva_vortex[Altura lamina de agua H (m)],1))+(O459-INDEX(Curva_vortex[Altura lamina de agua H (m)],MATCH(O459,Curva_vortex[Altura lamina de agua H (m)],1)))*(INDEX(Curva_vortex[Caudal (L/s)],MATCH(O459,Curva_vortex[Altura lamina de agua H (m)],1)+IF(O459&gt;MAX(Curva_vortex[Altura lamina de agua H (m)]),0,1))-INDEX(Curva_vortex[Caudal (L/s)],MATCH(O459,Curva_vortex[Altura lamina de agua H (m)],1)+IF(O459&gt;MAX(Curva_vortex[Altura lamina de agua H (m)]),-1,0)))/(INDEX(Curva_vortex[Altura lamina de agua H (m)],MATCH(O459,Curva_vortex[Altura lamina de agua H (m)],1)+IF(O459&gt;MAX(Curva_vortex[Altura lamina de agua H (m)]),0,1))-INDEX(Curva_vortex[Altura lamina de agua H (m)],MATCH(O459,Curva_vortex[Altura lamina de agua H (m)],1)+IF(O459&gt;MAX(Curva_vortex[Altura lamina de agua H (m)]),-1,0)))</f>
        <v>2.9485893176709067E-3</v>
      </c>
      <c r="Q459" s="20">
        <f t="shared" si="843"/>
        <v>0</v>
      </c>
      <c r="R459" s="20" cm="1">
        <f t="array" ref="R459">INDEX(Curva_vortex[Caudal (L/s)],MATCH(O459,Curva_vortex[Altura lamina de agua H (m)],1))+(O459-INDEX(Curva_vortex[Altura lamina de agua H (m)],MATCH(O459,Curva_vortex[Altura lamina de agua H (m)],1)))*(INDEX(Curva_vortex[Caudal (L/s)],MATCH(O459,Curva_vortex[Altura lamina de agua H (m)],1)+IF(O459&gt;MAX(Curva_vortex[Altura lamina de agua H (m)]),0,1))-INDEX(Curva_vortex[Caudal (L/s)],MATCH(O459,Curva_vortex[Altura lamina de agua H (m)],1)+IF(O459&gt;MAX(Curva_vortex[Altura lamina de agua H (m)]),-1,0)))/(INDEX(Curva_vortex[Altura lamina de agua H (m)],MATCH(O459,Curva_vortex[Altura lamina de agua H (m)],1)+IF(O459&gt;MAX(Curva_vortex[Altura lamina de agua H (m)]),0,1))-INDEX(Curva_vortex[Altura lamina de agua H (m)],MATCH(O459,Curva_vortex[Altura lamina de agua H (m)],1)+IF(O459&gt;MAX(Curva_vortex[Altura lamina de agua H (m)]),-1,0)))+Q459</f>
        <v>2.9485893176709067E-3</v>
      </c>
      <c r="S459" s="20">
        <f>IF(COUNT($A$126:$A459)&lt;MATCH($E$117,R$126:R$585,0),"",ROUND(R459,2))</f>
        <v>0</v>
      </c>
    </row>
    <row r="460" spans="1:19" x14ac:dyDescent="0.3">
      <c r="A460" s="67">
        <f>A459+Escenario1!$D$15</f>
        <v>1670</v>
      </c>
      <c r="B460" s="20">
        <f>IF(HX337&lt;0,0,Escenario1!HX337)</f>
        <v>0</v>
      </c>
      <c r="C460" s="20">
        <f t="shared" si="844"/>
        <v>0</v>
      </c>
      <c r="D460" s="20">
        <f t="shared" si="838"/>
        <v>0</v>
      </c>
      <c r="E460" s="20">
        <f>ROUND(IF($A460=0,0,$D460+E459-IF($A459=0,0,L459*($A460-$A459)*0.06)),4)</f>
        <v>0</v>
      </c>
      <c r="F460" s="11" cm="1">
        <f t="array" ref="F460">INDEX($A$71:$A$75,MATCH(E460,$B$71:$B$75,1))+(E460-INDEX($B$71:$B$75,MATCH(E460,$B$71:$B$75,1)))*(INDEX($A$71:$A$75,MATCH(E460,$B$71:$B$75,1)+IF(E460&gt;MAX($B$71:$B$75),0,1))-INDEX($A$71:$A$75,MATCH(E460,$B$71:$B$75,1)+IF(E460&gt;MAX($B$71:$B$75),1,0)))/(INDEX($B$71:$B$75,MATCH(E460,$B$71:$B$75,1)+IF(E460&gt;MAX($B$71:$B$75),0,1))-INDEX($B$71:$B$75,MATCH(E460,$B$71:$B$75,1)+IF(E460&gt;MAX($B$71:$B$75),-1,0)))</f>
        <v>0</v>
      </c>
      <c r="G460" s="59">
        <f t="shared" si="839"/>
        <v>0</v>
      </c>
      <c r="H460" s="59">
        <f t="shared" si="840"/>
        <v>0</v>
      </c>
      <c r="I460" s="59">
        <f t="shared" si="841"/>
        <v>0</v>
      </c>
      <c r="J460" s="20">
        <f t="shared" si="842"/>
        <v>0</v>
      </c>
      <c r="K460" s="20">
        <f>IF(OR($H$79&lt;=0,F460-$H$79&lt;=0),0,2/3*(0.602+0.0832*(F460-$H$79)/$H$79)*$I$79*SQRT(2*9.81)*(F460-$H$79+0.0012)^(3/2))*1000</f>
        <v>0</v>
      </c>
      <c r="L460" s="20">
        <f>IF((G460+H460+I460+K460)*($A461-$A460)*0.06&gt;E460,E460/($A461-$A460)/0.06,G460+H460+I460+K460)</f>
        <v>0</v>
      </c>
      <c r="M460" s="20">
        <f>IF(COUNT($A$126:$A460)&lt;MATCH($E$84,L$126:L$585,0),"",ROUND(L460,2))</f>
        <v>0</v>
      </c>
      <c r="N460" s="20">
        <f>IF($A460=0,0,$D460+N459-IF($A459=0,0,R459*($A460-$A459)*0.06))</f>
        <v>2.8601316381407796E-2</v>
      </c>
      <c r="O460" s="11" cm="1">
        <f t="array" ref="O460">INDEX($A$71:$A$75,MATCH(N460,$B$71:$B$75,1))+(N460-INDEX($B$71:$B$75,MATCH(N460,$B$71:$B$75,1)))*(INDEX($A$71:$A$75,MATCH(N460,$B$71:$B$75,1)+1)-INDEX($A$71:$A$75,MATCH(N460,$B$71:$B$75,1)))/(INDEX($B$71:$B$75,MATCH(N460,$B$71:$B$75,1)+1)-INDEX($B$71:$B$75,MATCH(N460,$B$71:$B$75,1)))</f>
        <v>2.8601316381407792E-4</v>
      </c>
      <c r="P460" s="20" cm="1">
        <f t="array" ref="P460">INDEX(Curva_vortex[Caudal (L/s)],MATCH(O460,Curva_vortex[Altura lamina de agua H (m)],1))+(O460-INDEX(Curva_vortex[Altura lamina de agua H (m)],MATCH(O460,Curva_vortex[Altura lamina de agua H (m)],1)))*(INDEX(Curva_vortex[Caudal (L/s)],MATCH(O460,Curva_vortex[Altura lamina de agua H (m)],1)+IF(O460&gt;MAX(Curva_vortex[Altura lamina de agua H (m)]),0,1))-INDEX(Curva_vortex[Caudal (L/s)],MATCH(O460,Curva_vortex[Altura lamina de agua H (m)],1)+IF(O460&gt;MAX(Curva_vortex[Altura lamina de agua H (m)]),-1,0)))/(INDEX(Curva_vortex[Altura lamina de agua H (m)],MATCH(O460,Curva_vortex[Altura lamina de agua H (m)],1)+IF(O460&gt;MAX(Curva_vortex[Altura lamina de agua H (m)]),0,1))-INDEX(Curva_vortex[Altura lamina de agua H (m)],MATCH(O460,Curva_vortex[Altura lamina de agua H (m)],1)+IF(O460&gt;MAX(Curva_vortex[Altura lamina de agua H (m)]),-1,0)))</f>
        <v>2.8601316381407791E-3</v>
      </c>
      <c r="Q460" s="20">
        <f t="shared" si="843"/>
        <v>0</v>
      </c>
      <c r="R460" s="20" cm="1">
        <f t="array" ref="R460">INDEX(Curva_vortex[Caudal (L/s)],MATCH(O460,Curva_vortex[Altura lamina de agua H (m)],1))+(O460-INDEX(Curva_vortex[Altura lamina de agua H (m)],MATCH(O460,Curva_vortex[Altura lamina de agua H (m)],1)))*(INDEX(Curva_vortex[Caudal (L/s)],MATCH(O460,Curva_vortex[Altura lamina de agua H (m)],1)+IF(O460&gt;MAX(Curva_vortex[Altura lamina de agua H (m)]),0,1))-INDEX(Curva_vortex[Caudal (L/s)],MATCH(O460,Curva_vortex[Altura lamina de agua H (m)],1)+IF(O460&gt;MAX(Curva_vortex[Altura lamina de agua H (m)]),-1,0)))/(INDEX(Curva_vortex[Altura lamina de agua H (m)],MATCH(O460,Curva_vortex[Altura lamina de agua H (m)],1)+IF(O460&gt;MAX(Curva_vortex[Altura lamina de agua H (m)]),0,1))-INDEX(Curva_vortex[Altura lamina de agua H (m)],MATCH(O460,Curva_vortex[Altura lamina de agua H (m)],1)+IF(O460&gt;MAX(Curva_vortex[Altura lamina de agua H (m)]),-1,0)))+Q460</f>
        <v>2.8601316381407791E-3</v>
      </c>
      <c r="S460" s="20">
        <f>IF(COUNT($A$126:$A460)&lt;MATCH($E$117,R$126:R$585,0),"",ROUND(R460,2))</f>
        <v>0</v>
      </c>
    </row>
    <row r="461" spans="1:19" x14ac:dyDescent="0.3">
      <c r="A461" s="67">
        <f>A460+Escenario1!$D$15</f>
        <v>1675</v>
      </c>
      <c r="B461" s="20">
        <f>IF(HX338&lt;0,0,Escenario1!HX338)</f>
        <v>0</v>
      </c>
      <c r="C461" s="20">
        <f t="shared" si="844"/>
        <v>0</v>
      </c>
      <c r="D461" s="20">
        <f t="shared" si="838"/>
        <v>0</v>
      </c>
      <c r="E461" s="20">
        <f>ROUND(IF($A461=0,0,$D461+E460-IF($A460=0,0,L460*($A461-$A460)*0.06)),4)</f>
        <v>0</v>
      </c>
      <c r="F461" s="11" cm="1">
        <f t="array" ref="F461">INDEX($A$71:$A$75,MATCH(E461,$B$71:$B$75,1))+(E461-INDEX($B$71:$B$75,MATCH(E461,$B$71:$B$75,1)))*(INDEX($A$71:$A$75,MATCH(E461,$B$71:$B$75,1)+IF(E461&gt;MAX($B$71:$B$75),0,1))-INDEX($A$71:$A$75,MATCH(E461,$B$71:$B$75,1)+IF(E461&gt;MAX($B$71:$B$75),1,0)))/(INDEX($B$71:$B$75,MATCH(E461,$B$71:$B$75,1)+IF(E461&gt;MAX($B$71:$B$75),0,1))-INDEX($B$71:$B$75,MATCH(E461,$B$71:$B$75,1)+IF(E461&gt;MAX($B$71:$B$75),-1,0)))</f>
        <v>0</v>
      </c>
      <c r="G461" s="59">
        <f t="shared" si="839"/>
        <v>0</v>
      </c>
      <c r="H461" s="59">
        <f t="shared" si="840"/>
        <v>0</v>
      </c>
      <c r="I461" s="59">
        <f t="shared" si="841"/>
        <v>0</v>
      </c>
      <c r="J461" s="20">
        <f t="shared" si="842"/>
        <v>0</v>
      </c>
      <c r="K461" s="20">
        <f>IF(OR($H$79&lt;=0,F461-$H$79&lt;=0),0,2/3*(0.602+0.0832*(F461-$H$79)/$H$79)*$I$79*SQRT(2*9.81)*(F461-$H$79+0.0012)^(3/2))*1000</f>
        <v>0</v>
      </c>
      <c r="L461" s="20">
        <f>IF((G461+H461+I461+K461)*($A462-$A461)*0.06&gt;E461,E461/($A462-$A461)/0.06,G461+H461+I461+K461)</f>
        <v>0</v>
      </c>
      <c r="M461" s="20">
        <f>IF(COUNT($A$126:$A461)&lt;MATCH($E$84,L$126:L$585,0),"",ROUND(L461,2))</f>
        <v>0</v>
      </c>
      <c r="N461" s="20">
        <f>IF($A461=0,0,$D461+N460-IF($A460=0,0,R460*($A461-$A460)*0.06))</f>
        <v>2.7743276889965564E-2</v>
      </c>
      <c r="O461" s="11" cm="1">
        <f t="array" ref="O461">INDEX($A$71:$A$75,MATCH(N461,$B$71:$B$75,1))+(N461-INDEX($B$71:$B$75,MATCH(N461,$B$71:$B$75,1)))*(INDEX($A$71:$A$75,MATCH(N461,$B$71:$B$75,1)+1)-INDEX($A$71:$A$75,MATCH(N461,$B$71:$B$75,1)))/(INDEX($B$71:$B$75,MATCH(N461,$B$71:$B$75,1)+1)-INDEX($B$71:$B$75,MATCH(N461,$B$71:$B$75,1)))</f>
        <v>2.7743276889965562E-4</v>
      </c>
      <c r="P461" s="20" cm="1">
        <f t="array" ref="P461">INDEX(Curva_vortex[Caudal (L/s)],MATCH(O461,Curva_vortex[Altura lamina de agua H (m)],1))+(O461-INDEX(Curva_vortex[Altura lamina de agua H (m)],MATCH(O461,Curva_vortex[Altura lamina de agua H (m)],1)))*(INDEX(Curva_vortex[Caudal (L/s)],MATCH(O461,Curva_vortex[Altura lamina de agua H (m)],1)+IF(O461&gt;MAX(Curva_vortex[Altura lamina de agua H (m)]),0,1))-INDEX(Curva_vortex[Caudal (L/s)],MATCH(O461,Curva_vortex[Altura lamina de agua H (m)],1)+IF(O461&gt;MAX(Curva_vortex[Altura lamina de agua H (m)]),-1,0)))/(INDEX(Curva_vortex[Altura lamina de agua H (m)],MATCH(O461,Curva_vortex[Altura lamina de agua H (m)],1)+IF(O461&gt;MAX(Curva_vortex[Altura lamina de agua H (m)]),0,1))-INDEX(Curva_vortex[Altura lamina de agua H (m)],MATCH(O461,Curva_vortex[Altura lamina de agua H (m)],1)+IF(O461&gt;MAX(Curva_vortex[Altura lamina de agua H (m)]),-1,0)))</f>
        <v>2.774327688996556E-3</v>
      </c>
      <c r="Q461" s="20">
        <f t="shared" si="843"/>
        <v>0</v>
      </c>
      <c r="R461" s="20" cm="1">
        <f t="array" ref="R461">INDEX(Curva_vortex[Caudal (L/s)],MATCH(O461,Curva_vortex[Altura lamina de agua H (m)],1))+(O461-INDEX(Curva_vortex[Altura lamina de agua H (m)],MATCH(O461,Curva_vortex[Altura lamina de agua H (m)],1)))*(INDEX(Curva_vortex[Caudal (L/s)],MATCH(O461,Curva_vortex[Altura lamina de agua H (m)],1)+IF(O461&gt;MAX(Curva_vortex[Altura lamina de agua H (m)]),0,1))-INDEX(Curva_vortex[Caudal (L/s)],MATCH(O461,Curva_vortex[Altura lamina de agua H (m)],1)+IF(O461&gt;MAX(Curva_vortex[Altura lamina de agua H (m)]),-1,0)))/(INDEX(Curva_vortex[Altura lamina de agua H (m)],MATCH(O461,Curva_vortex[Altura lamina de agua H (m)],1)+IF(O461&gt;MAX(Curva_vortex[Altura lamina de agua H (m)]),0,1))-INDEX(Curva_vortex[Altura lamina de agua H (m)],MATCH(O461,Curva_vortex[Altura lamina de agua H (m)],1)+IF(O461&gt;MAX(Curva_vortex[Altura lamina de agua H (m)]),-1,0)))+Q461</f>
        <v>2.774327688996556E-3</v>
      </c>
      <c r="S461" s="20">
        <f>IF(COUNT($A$126:$A461)&lt;MATCH($E$117,R$126:R$585,0),"",ROUND(R461,2))</f>
        <v>0</v>
      </c>
    </row>
    <row r="462" spans="1:19" x14ac:dyDescent="0.3">
      <c r="A462" s="67">
        <f>A461+Escenario1!$D$15</f>
        <v>1680</v>
      </c>
      <c r="B462" s="20">
        <f>IF(HX339&lt;0,0,Escenario1!HX339)</f>
        <v>0</v>
      </c>
      <c r="C462" s="20">
        <f t="shared" si="844"/>
        <v>0</v>
      </c>
      <c r="D462" s="20">
        <f t="shared" si="838"/>
        <v>0</v>
      </c>
      <c r="E462" s="20">
        <f>ROUND(IF($A462=0,0,$D462+E461-IF($A461=0,0,L461*($A462-$A461)*0.06)),4)</f>
        <v>0</v>
      </c>
      <c r="F462" s="11" cm="1">
        <f t="array" ref="F462">INDEX($A$71:$A$75,MATCH(E462,$B$71:$B$75,1))+(E462-INDEX($B$71:$B$75,MATCH(E462,$B$71:$B$75,1)))*(INDEX($A$71:$A$75,MATCH(E462,$B$71:$B$75,1)+IF(E462&gt;MAX($B$71:$B$75),0,1))-INDEX($A$71:$A$75,MATCH(E462,$B$71:$B$75,1)+IF(E462&gt;MAX($B$71:$B$75),1,0)))/(INDEX($B$71:$B$75,MATCH(E462,$B$71:$B$75,1)+IF(E462&gt;MAX($B$71:$B$75),0,1))-INDEX($B$71:$B$75,MATCH(E462,$B$71:$B$75,1)+IF(E462&gt;MAX($B$71:$B$75),-1,0)))</f>
        <v>0</v>
      </c>
      <c r="G462" s="59">
        <f t="shared" si="839"/>
        <v>0</v>
      </c>
      <c r="H462" s="59">
        <f t="shared" si="840"/>
        <v>0</v>
      </c>
      <c r="I462" s="59">
        <f t="shared" si="841"/>
        <v>0</v>
      </c>
      <c r="J462" s="20">
        <f t="shared" si="842"/>
        <v>0</v>
      </c>
      <c r="K462" s="20">
        <f>IF(OR($H$79&lt;=0,F462-$H$79&lt;=0),0,2/3*(0.602+0.0832*(F462-$H$79)/$H$79)*$I$79*SQRT(2*9.81)*(F462-$H$79+0.0012)^(3/2))*1000</f>
        <v>0</v>
      </c>
      <c r="L462" s="20">
        <f>IF((G462+H462+I462+K462)*($A463-$A462)*0.06&gt;E462,E462/($A463-$A462)/0.06,G462+H462+I462+K462)</f>
        <v>0</v>
      </c>
      <c r="M462" s="20">
        <f>IF(COUNT($A$126:$A462)&lt;MATCH($E$84,L$126:L$585,0),"",ROUND(L462,2))</f>
        <v>0</v>
      </c>
      <c r="N462" s="20">
        <f>IF($A462=0,0,$D462+N461-IF($A461=0,0,R461*($A462-$A461)*0.06))</f>
        <v>2.6910978583266597E-2</v>
      </c>
      <c r="O462" s="11" cm="1">
        <f t="array" ref="O462">INDEX($A$71:$A$75,MATCH(N462,$B$71:$B$75,1))+(N462-INDEX($B$71:$B$75,MATCH(N462,$B$71:$B$75,1)))*(INDEX($A$71:$A$75,MATCH(N462,$B$71:$B$75,1)+1)-INDEX($A$71:$A$75,MATCH(N462,$B$71:$B$75,1)))/(INDEX($B$71:$B$75,MATCH(N462,$B$71:$B$75,1)+1)-INDEX($B$71:$B$75,MATCH(N462,$B$71:$B$75,1)))</f>
        <v>2.6910978583266599E-4</v>
      </c>
      <c r="P462" s="20" cm="1">
        <f t="array" ref="P462">INDEX(Curva_vortex[Caudal (L/s)],MATCH(O462,Curva_vortex[Altura lamina de agua H (m)],1))+(O462-INDEX(Curva_vortex[Altura lamina de agua H (m)],MATCH(O462,Curva_vortex[Altura lamina de agua H (m)],1)))*(INDEX(Curva_vortex[Caudal (L/s)],MATCH(O462,Curva_vortex[Altura lamina de agua H (m)],1)+IF(O462&gt;MAX(Curva_vortex[Altura lamina de agua H (m)]),0,1))-INDEX(Curva_vortex[Caudal (L/s)],MATCH(O462,Curva_vortex[Altura lamina de agua H (m)],1)+IF(O462&gt;MAX(Curva_vortex[Altura lamina de agua H (m)]),-1,0)))/(INDEX(Curva_vortex[Altura lamina de agua H (m)],MATCH(O462,Curva_vortex[Altura lamina de agua H (m)],1)+IF(O462&gt;MAX(Curva_vortex[Altura lamina de agua H (m)]),0,1))-INDEX(Curva_vortex[Altura lamina de agua H (m)],MATCH(O462,Curva_vortex[Altura lamina de agua H (m)],1)+IF(O462&gt;MAX(Curva_vortex[Altura lamina de agua H (m)]),-1,0)))</f>
        <v>2.6910978583266597E-3</v>
      </c>
      <c r="Q462" s="20">
        <f t="shared" si="843"/>
        <v>0</v>
      </c>
      <c r="R462" s="20" cm="1">
        <f t="array" ref="R462">INDEX(Curva_vortex[Caudal (L/s)],MATCH(O462,Curva_vortex[Altura lamina de agua H (m)],1))+(O462-INDEX(Curva_vortex[Altura lamina de agua H (m)],MATCH(O462,Curva_vortex[Altura lamina de agua H (m)],1)))*(INDEX(Curva_vortex[Caudal (L/s)],MATCH(O462,Curva_vortex[Altura lamina de agua H (m)],1)+IF(O462&gt;MAX(Curva_vortex[Altura lamina de agua H (m)]),0,1))-INDEX(Curva_vortex[Caudal (L/s)],MATCH(O462,Curva_vortex[Altura lamina de agua H (m)],1)+IF(O462&gt;MAX(Curva_vortex[Altura lamina de agua H (m)]),-1,0)))/(INDEX(Curva_vortex[Altura lamina de agua H (m)],MATCH(O462,Curva_vortex[Altura lamina de agua H (m)],1)+IF(O462&gt;MAX(Curva_vortex[Altura lamina de agua H (m)]),0,1))-INDEX(Curva_vortex[Altura lamina de agua H (m)],MATCH(O462,Curva_vortex[Altura lamina de agua H (m)],1)+IF(O462&gt;MAX(Curva_vortex[Altura lamina de agua H (m)]),-1,0)))+Q462</f>
        <v>2.6910978583266597E-3</v>
      </c>
      <c r="S462" s="20">
        <f>IF(COUNT($A$126:$A462)&lt;MATCH($E$117,R$126:R$585,0),"",ROUND(R462,2))</f>
        <v>0</v>
      </c>
    </row>
    <row r="463" spans="1:19" x14ac:dyDescent="0.3">
      <c r="A463" s="67">
        <f>A462+Escenario1!$D$15</f>
        <v>1685</v>
      </c>
      <c r="B463" s="20">
        <f>IF(HX340&lt;0,0,Escenario1!HX340)</f>
        <v>0</v>
      </c>
      <c r="C463" s="20">
        <f t="shared" si="844"/>
        <v>0</v>
      </c>
      <c r="D463" s="20">
        <f t="shared" si="838"/>
        <v>0</v>
      </c>
      <c r="E463" s="20">
        <f>ROUND(IF($A463=0,0,$D463+E462-IF($A462=0,0,L462*($A463-$A462)*0.06)),4)</f>
        <v>0</v>
      </c>
      <c r="F463" s="11" cm="1">
        <f t="array" ref="F463">INDEX($A$71:$A$75,MATCH(E463,$B$71:$B$75,1))+(E463-INDEX($B$71:$B$75,MATCH(E463,$B$71:$B$75,1)))*(INDEX($A$71:$A$75,MATCH(E463,$B$71:$B$75,1)+IF(E463&gt;MAX($B$71:$B$75),0,1))-INDEX($A$71:$A$75,MATCH(E463,$B$71:$B$75,1)+IF(E463&gt;MAX($B$71:$B$75),1,0)))/(INDEX($B$71:$B$75,MATCH(E463,$B$71:$B$75,1)+IF(E463&gt;MAX($B$71:$B$75),0,1))-INDEX($B$71:$B$75,MATCH(E463,$B$71:$B$75,1)+IF(E463&gt;MAX($B$71:$B$75),-1,0)))</f>
        <v>0</v>
      </c>
      <c r="G463" s="59">
        <f t="shared" si="839"/>
        <v>0</v>
      </c>
      <c r="H463" s="59">
        <f t="shared" si="840"/>
        <v>0</v>
      </c>
      <c r="I463" s="59">
        <f t="shared" si="841"/>
        <v>0</v>
      </c>
      <c r="J463" s="20">
        <f t="shared" si="842"/>
        <v>0</v>
      </c>
      <c r="K463" s="20">
        <f>IF(OR($H$79&lt;=0,F463-$H$79&lt;=0),0,2/3*(0.602+0.0832*(F463-$H$79)/$H$79)*$I$79*SQRT(2*9.81)*(F463-$H$79+0.0012)^(3/2))*1000</f>
        <v>0</v>
      </c>
      <c r="L463" s="20">
        <f>IF((G463+H463+I463+K463)*($A464-$A463)*0.06&gt;E463,E463/($A464-$A463)/0.06,G463+H463+I463+K463)</f>
        <v>0</v>
      </c>
      <c r="M463" s="20">
        <f>IF(COUNT($A$126:$A463)&lt;MATCH($E$84,L$126:L$585,0),"",ROUND(L463,2))</f>
        <v>0</v>
      </c>
      <c r="N463" s="20">
        <f>IF($A463=0,0,$D463+N462-IF($A462=0,0,R462*($A463-$A462)*0.06))</f>
        <v>2.6103649225768598E-2</v>
      </c>
      <c r="O463" s="11" cm="1">
        <f t="array" ref="O463">INDEX($A$71:$A$75,MATCH(N463,$B$71:$B$75,1))+(N463-INDEX($B$71:$B$75,MATCH(N463,$B$71:$B$75,1)))*(INDEX($A$71:$A$75,MATCH(N463,$B$71:$B$75,1)+1)-INDEX($A$71:$A$75,MATCH(N463,$B$71:$B$75,1)))/(INDEX($B$71:$B$75,MATCH(N463,$B$71:$B$75,1)+1)-INDEX($B$71:$B$75,MATCH(N463,$B$71:$B$75,1)))</f>
        <v>2.6103649225768597E-4</v>
      </c>
      <c r="P463" s="20" cm="1">
        <f t="array" ref="P463">INDEX(Curva_vortex[Caudal (L/s)],MATCH(O463,Curva_vortex[Altura lamina de agua H (m)],1))+(O463-INDEX(Curva_vortex[Altura lamina de agua H (m)],MATCH(O463,Curva_vortex[Altura lamina de agua H (m)],1)))*(INDEX(Curva_vortex[Caudal (L/s)],MATCH(O463,Curva_vortex[Altura lamina de agua H (m)],1)+IF(O463&gt;MAX(Curva_vortex[Altura lamina de agua H (m)]),0,1))-INDEX(Curva_vortex[Caudal (L/s)],MATCH(O463,Curva_vortex[Altura lamina de agua H (m)],1)+IF(O463&gt;MAX(Curva_vortex[Altura lamina de agua H (m)]),-1,0)))/(INDEX(Curva_vortex[Altura lamina de agua H (m)],MATCH(O463,Curva_vortex[Altura lamina de agua H (m)],1)+IF(O463&gt;MAX(Curva_vortex[Altura lamina de agua H (m)]),0,1))-INDEX(Curva_vortex[Altura lamina de agua H (m)],MATCH(O463,Curva_vortex[Altura lamina de agua H (m)],1)+IF(O463&gt;MAX(Curva_vortex[Altura lamina de agua H (m)]),-1,0)))</f>
        <v>2.6103649225768595E-3</v>
      </c>
      <c r="Q463" s="20">
        <f t="shared" si="843"/>
        <v>0</v>
      </c>
      <c r="R463" s="20" cm="1">
        <f t="array" ref="R463">INDEX(Curva_vortex[Caudal (L/s)],MATCH(O463,Curva_vortex[Altura lamina de agua H (m)],1))+(O463-INDEX(Curva_vortex[Altura lamina de agua H (m)],MATCH(O463,Curva_vortex[Altura lamina de agua H (m)],1)))*(INDEX(Curva_vortex[Caudal (L/s)],MATCH(O463,Curva_vortex[Altura lamina de agua H (m)],1)+IF(O463&gt;MAX(Curva_vortex[Altura lamina de agua H (m)]),0,1))-INDEX(Curva_vortex[Caudal (L/s)],MATCH(O463,Curva_vortex[Altura lamina de agua H (m)],1)+IF(O463&gt;MAX(Curva_vortex[Altura lamina de agua H (m)]),-1,0)))/(INDEX(Curva_vortex[Altura lamina de agua H (m)],MATCH(O463,Curva_vortex[Altura lamina de agua H (m)],1)+IF(O463&gt;MAX(Curva_vortex[Altura lamina de agua H (m)]),0,1))-INDEX(Curva_vortex[Altura lamina de agua H (m)],MATCH(O463,Curva_vortex[Altura lamina de agua H (m)],1)+IF(O463&gt;MAX(Curva_vortex[Altura lamina de agua H (m)]),-1,0)))+Q463</f>
        <v>2.6103649225768595E-3</v>
      </c>
      <c r="S463" s="20">
        <f>IF(COUNT($A$126:$A463)&lt;MATCH($E$117,R$126:R$585,0),"",ROUND(R463,2))</f>
        <v>0</v>
      </c>
    </row>
    <row r="464" spans="1:19" x14ac:dyDescent="0.3">
      <c r="A464" s="67">
        <f>A463+Escenario1!$D$15</f>
        <v>1690</v>
      </c>
      <c r="B464" s="20">
        <f>IF(HX341&lt;0,0,Escenario1!HX341)</f>
        <v>0</v>
      </c>
      <c r="C464" s="20">
        <f t="shared" si="844"/>
        <v>0</v>
      </c>
      <c r="D464" s="20">
        <f t="shared" si="838"/>
        <v>0</v>
      </c>
      <c r="E464" s="20">
        <f>ROUND(IF($A464=0,0,$D464+E463-IF($A463=0,0,L463*($A464-$A463)*0.06)),4)</f>
        <v>0</v>
      </c>
      <c r="F464" s="11" cm="1">
        <f t="array" ref="F464">INDEX($A$71:$A$75,MATCH(E464,$B$71:$B$75,1))+(E464-INDEX($B$71:$B$75,MATCH(E464,$B$71:$B$75,1)))*(INDEX($A$71:$A$75,MATCH(E464,$B$71:$B$75,1)+IF(E464&gt;MAX($B$71:$B$75),0,1))-INDEX($A$71:$A$75,MATCH(E464,$B$71:$B$75,1)+IF(E464&gt;MAX($B$71:$B$75),1,0)))/(INDEX($B$71:$B$75,MATCH(E464,$B$71:$B$75,1)+IF(E464&gt;MAX($B$71:$B$75),0,1))-INDEX($B$71:$B$75,MATCH(E464,$B$71:$B$75,1)+IF(E464&gt;MAX($B$71:$B$75),-1,0)))</f>
        <v>0</v>
      </c>
      <c r="G464" s="59">
        <f t="shared" si="839"/>
        <v>0</v>
      </c>
      <c r="H464" s="59">
        <f t="shared" si="840"/>
        <v>0</v>
      </c>
      <c r="I464" s="59">
        <f t="shared" si="841"/>
        <v>0</v>
      </c>
      <c r="J464" s="20">
        <f t="shared" si="842"/>
        <v>0</v>
      </c>
      <c r="K464" s="20">
        <f>IF(OR($H$79&lt;=0,F464-$H$79&lt;=0),0,2/3*(0.602+0.0832*(F464-$H$79)/$H$79)*$I$79*SQRT(2*9.81)*(F464-$H$79+0.0012)^(3/2))*1000</f>
        <v>0</v>
      </c>
      <c r="L464" s="20">
        <f>IF((G464+H464+I464+K464)*($A465-$A464)*0.06&gt;E464,E464/($A465-$A464)/0.06,G464+H464+I464+K464)</f>
        <v>0</v>
      </c>
      <c r="M464" s="20">
        <f>IF(COUNT($A$126:$A464)&lt;MATCH($E$84,L$126:L$585,0),"",ROUND(L464,2))</f>
        <v>0</v>
      </c>
      <c r="N464" s="20">
        <f>IF($A464=0,0,$D464+N463-IF($A463=0,0,R463*($A464-$A463)*0.06))</f>
        <v>2.5320539748995539E-2</v>
      </c>
      <c r="O464" s="11" cm="1">
        <f t="array" ref="O464">INDEX($A$71:$A$75,MATCH(N464,$B$71:$B$75,1))+(N464-INDEX($B$71:$B$75,MATCH(N464,$B$71:$B$75,1)))*(INDEX($A$71:$A$75,MATCH(N464,$B$71:$B$75,1)+1)-INDEX($A$71:$A$75,MATCH(N464,$B$71:$B$75,1)))/(INDEX($B$71:$B$75,MATCH(N464,$B$71:$B$75,1)+1)-INDEX($B$71:$B$75,MATCH(N464,$B$71:$B$75,1)))</f>
        <v>2.5320539748995539E-4</v>
      </c>
      <c r="P464" s="20" cm="1">
        <f t="array" ref="P464">INDEX(Curva_vortex[Caudal (L/s)],MATCH(O464,Curva_vortex[Altura lamina de agua H (m)],1))+(O464-INDEX(Curva_vortex[Altura lamina de agua H (m)],MATCH(O464,Curva_vortex[Altura lamina de agua H (m)],1)))*(INDEX(Curva_vortex[Caudal (L/s)],MATCH(O464,Curva_vortex[Altura lamina de agua H (m)],1)+IF(O464&gt;MAX(Curva_vortex[Altura lamina de agua H (m)]),0,1))-INDEX(Curva_vortex[Caudal (L/s)],MATCH(O464,Curva_vortex[Altura lamina de agua H (m)],1)+IF(O464&gt;MAX(Curva_vortex[Altura lamina de agua H (m)]),-1,0)))/(INDEX(Curva_vortex[Altura lamina de agua H (m)],MATCH(O464,Curva_vortex[Altura lamina de agua H (m)],1)+IF(O464&gt;MAX(Curva_vortex[Altura lamina de agua H (m)]),0,1))-INDEX(Curva_vortex[Altura lamina de agua H (m)],MATCH(O464,Curva_vortex[Altura lamina de agua H (m)],1)+IF(O464&gt;MAX(Curva_vortex[Altura lamina de agua H (m)]),-1,0)))</f>
        <v>2.5320539748995537E-3</v>
      </c>
      <c r="Q464" s="20">
        <f t="shared" si="843"/>
        <v>0</v>
      </c>
      <c r="R464" s="20" cm="1">
        <f t="array" ref="R464">INDEX(Curva_vortex[Caudal (L/s)],MATCH(O464,Curva_vortex[Altura lamina de agua H (m)],1))+(O464-INDEX(Curva_vortex[Altura lamina de agua H (m)],MATCH(O464,Curva_vortex[Altura lamina de agua H (m)],1)))*(INDEX(Curva_vortex[Caudal (L/s)],MATCH(O464,Curva_vortex[Altura lamina de agua H (m)],1)+IF(O464&gt;MAX(Curva_vortex[Altura lamina de agua H (m)]),0,1))-INDEX(Curva_vortex[Caudal (L/s)],MATCH(O464,Curva_vortex[Altura lamina de agua H (m)],1)+IF(O464&gt;MAX(Curva_vortex[Altura lamina de agua H (m)]),-1,0)))/(INDEX(Curva_vortex[Altura lamina de agua H (m)],MATCH(O464,Curva_vortex[Altura lamina de agua H (m)],1)+IF(O464&gt;MAX(Curva_vortex[Altura lamina de agua H (m)]),0,1))-INDEX(Curva_vortex[Altura lamina de agua H (m)],MATCH(O464,Curva_vortex[Altura lamina de agua H (m)],1)+IF(O464&gt;MAX(Curva_vortex[Altura lamina de agua H (m)]),-1,0)))+Q464</f>
        <v>2.5320539748995537E-3</v>
      </c>
      <c r="S464" s="20">
        <f>IF(COUNT($A$126:$A464)&lt;MATCH($E$117,R$126:R$585,0),"",ROUND(R464,2))</f>
        <v>0</v>
      </c>
    </row>
    <row r="465" spans="1:19" x14ac:dyDescent="0.3">
      <c r="A465" s="67">
        <f>A464+Escenario1!$D$15</f>
        <v>1695</v>
      </c>
      <c r="B465" s="20">
        <f>IF(HX342&lt;0,0,Escenario1!HX342)</f>
        <v>0</v>
      </c>
      <c r="C465" s="20">
        <f t="shared" si="844"/>
        <v>0</v>
      </c>
      <c r="D465" s="20">
        <f t="shared" si="838"/>
        <v>0</v>
      </c>
      <c r="E465" s="20">
        <f>ROUND(IF($A465=0,0,$D465+E464-IF($A464=0,0,L464*($A465-$A464)*0.06)),4)</f>
        <v>0</v>
      </c>
      <c r="F465" s="11" cm="1">
        <f t="array" ref="F465">INDEX($A$71:$A$75,MATCH(E465,$B$71:$B$75,1))+(E465-INDEX($B$71:$B$75,MATCH(E465,$B$71:$B$75,1)))*(INDEX($A$71:$A$75,MATCH(E465,$B$71:$B$75,1)+IF(E465&gt;MAX($B$71:$B$75),0,1))-INDEX($A$71:$A$75,MATCH(E465,$B$71:$B$75,1)+IF(E465&gt;MAX($B$71:$B$75),1,0)))/(INDEX($B$71:$B$75,MATCH(E465,$B$71:$B$75,1)+IF(E465&gt;MAX($B$71:$B$75),0,1))-INDEX($B$71:$B$75,MATCH(E465,$B$71:$B$75,1)+IF(E465&gt;MAX($B$71:$B$75),-1,0)))</f>
        <v>0</v>
      </c>
      <c r="G465" s="59">
        <f t="shared" si="839"/>
        <v>0</v>
      </c>
      <c r="H465" s="59">
        <f t="shared" si="840"/>
        <v>0</v>
      </c>
      <c r="I465" s="59">
        <f t="shared" si="841"/>
        <v>0</v>
      </c>
      <c r="J465" s="20">
        <f t="shared" si="842"/>
        <v>0</v>
      </c>
      <c r="K465" s="20">
        <f>IF(OR($H$79&lt;=0,F465-$H$79&lt;=0),0,2/3*(0.602+0.0832*(F465-$H$79)/$H$79)*$I$79*SQRT(2*9.81)*(F465-$H$79+0.0012)^(3/2))*1000</f>
        <v>0</v>
      </c>
      <c r="L465" s="20">
        <f>IF((G465+H465+I465+K465)*($A466-$A465)*0.06&gt;E465,E465/($A466-$A465)/0.06,G465+H465+I465+K465)</f>
        <v>0</v>
      </c>
      <c r="M465" s="20">
        <f>IF(COUNT($A$126:$A465)&lt;MATCH($E$84,L$126:L$585,0),"",ROUND(L465,2))</f>
        <v>0</v>
      </c>
      <c r="N465" s="20">
        <f>IF($A465=0,0,$D465+N464-IF($A464=0,0,R464*($A465-$A464)*0.06))</f>
        <v>2.4560923556525671E-2</v>
      </c>
      <c r="O465" s="11" cm="1">
        <f t="array" ref="O465">INDEX($A$71:$A$75,MATCH(N465,$B$71:$B$75,1))+(N465-INDEX($B$71:$B$75,MATCH(N465,$B$71:$B$75,1)))*(INDEX($A$71:$A$75,MATCH(N465,$B$71:$B$75,1)+1)-INDEX($A$71:$A$75,MATCH(N465,$B$71:$B$75,1)))/(INDEX($B$71:$B$75,MATCH(N465,$B$71:$B$75,1)+1)-INDEX($B$71:$B$75,MATCH(N465,$B$71:$B$75,1)))</f>
        <v>2.4560923556525669E-4</v>
      </c>
      <c r="P465" s="20" cm="1">
        <f t="array" ref="P465">INDEX(Curva_vortex[Caudal (L/s)],MATCH(O465,Curva_vortex[Altura lamina de agua H (m)],1))+(O465-INDEX(Curva_vortex[Altura lamina de agua H (m)],MATCH(O465,Curva_vortex[Altura lamina de agua H (m)],1)))*(INDEX(Curva_vortex[Caudal (L/s)],MATCH(O465,Curva_vortex[Altura lamina de agua H (m)],1)+IF(O465&gt;MAX(Curva_vortex[Altura lamina de agua H (m)]),0,1))-INDEX(Curva_vortex[Caudal (L/s)],MATCH(O465,Curva_vortex[Altura lamina de agua H (m)],1)+IF(O465&gt;MAX(Curva_vortex[Altura lamina de agua H (m)]),-1,0)))/(INDEX(Curva_vortex[Altura lamina de agua H (m)],MATCH(O465,Curva_vortex[Altura lamina de agua H (m)],1)+IF(O465&gt;MAX(Curva_vortex[Altura lamina de agua H (m)]),0,1))-INDEX(Curva_vortex[Altura lamina de agua H (m)],MATCH(O465,Curva_vortex[Altura lamina de agua H (m)],1)+IF(O465&gt;MAX(Curva_vortex[Altura lamina de agua H (m)]),-1,0)))</f>
        <v>2.4560923556525669E-3</v>
      </c>
      <c r="Q465" s="20">
        <f t="shared" si="843"/>
        <v>0</v>
      </c>
      <c r="R465" s="20" cm="1">
        <f t="array" ref="R465">INDEX(Curva_vortex[Caudal (L/s)],MATCH(O465,Curva_vortex[Altura lamina de agua H (m)],1))+(O465-INDEX(Curva_vortex[Altura lamina de agua H (m)],MATCH(O465,Curva_vortex[Altura lamina de agua H (m)],1)))*(INDEX(Curva_vortex[Caudal (L/s)],MATCH(O465,Curva_vortex[Altura lamina de agua H (m)],1)+IF(O465&gt;MAX(Curva_vortex[Altura lamina de agua H (m)]),0,1))-INDEX(Curva_vortex[Caudal (L/s)],MATCH(O465,Curva_vortex[Altura lamina de agua H (m)],1)+IF(O465&gt;MAX(Curva_vortex[Altura lamina de agua H (m)]),-1,0)))/(INDEX(Curva_vortex[Altura lamina de agua H (m)],MATCH(O465,Curva_vortex[Altura lamina de agua H (m)],1)+IF(O465&gt;MAX(Curva_vortex[Altura lamina de agua H (m)]),0,1))-INDEX(Curva_vortex[Altura lamina de agua H (m)],MATCH(O465,Curva_vortex[Altura lamina de agua H (m)],1)+IF(O465&gt;MAX(Curva_vortex[Altura lamina de agua H (m)]),-1,0)))+Q465</f>
        <v>2.4560923556525669E-3</v>
      </c>
      <c r="S465" s="20">
        <f>IF(COUNT($A$126:$A465)&lt;MATCH($E$117,R$126:R$585,0),"",ROUND(R465,2))</f>
        <v>0</v>
      </c>
    </row>
    <row r="466" spans="1:19" x14ac:dyDescent="0.3">
      <c r="A466" s="67">
        <f>A465+Escenario1!$D$15</f>
        <v>1700</v>
      </c>
      <c r="B466" s="20">
        <f>IF(HX343&lt;0,0,Escenario1!HX343)</f>
        <v>0</v>
      </c>
      <c r="C466" s="20">
        <f t="shared" si="844"/>
        <v>0</v>
      </c>
      <c r="D466" s="20">
        <f t="shared" si="838"/>
        <v>0</v>
      </c>
      <c r="E466" s="20">
        <f>ROUND(IF($A466=0,0,$D466+E465-IF($A465=0,0,L465*($A466-$A465)*0.06)),4)</f>
        <v>0</v>
      </c>
      <c r="F466" s="11" cm="1">
        <f t="array" ref="F466">INDEX($A$71:$A$75,MATCH(E466,$B$71:$B$75,1))+(E466-INDEX($B$71:$B$75,MATCH(E466,$B$71:$B$75,1)))*(INDEX($A$71:$A$75,MATCH(E466,$B$71:$B$75,1)+IF(E466&gt;MAX($B$71:$B$75),0,1))-INDEX($A$71:$A$75,MATCH(E466,$B$71:$B$75,1)+IF(E466&gt;MAX($B$71:$B$75),1,0)))/(INDEX($B$71:$B$75,MATCH(E466,$B$71:$B$75,1)+IF(E466&gt;MAX($B$71:$B$75),0,1))-INDEX($B$71:$B$75,MATCH(E466,$B$71:$B$75,1)+IF(E466&gt;MAX($B$71:$B$75),-1,0)))</f>
        <v>0</v>
      </c>
      <c r="G466" s="59">
        <f t="shared" si="839"/>
        <v>0</v>
      </c>
      <c r="H466" s="59">
        <f t="shared" si="840"/>
        <v>0</v>
      </c>
      <c r="I466" s="59">
        <f t="shared" si="841"/>
        <v>0</v>
      </c>
      <c r="J466" s="20">
        <f t="shared" si="842"/>
        <v>0</v>
      </c>
      <c r="K466" s="20">
        <f>IF(OR($H$79&lt;=0,F466-$H$79&lt;=0),0,2/3*(0.602+0.0832*(F466-$H$79)/$H$79)*$I$79*SQRT(2*9.81)*(F466-$H$79+0.0012)^(3/2))*1000</f>
        <v>0</v>
      </c>
      <c r="L466" s="20">
        <f>IF((G466+H466+I466+K466)*($A467-$A466)*0.06&gt;E466,E466/($A467-$A466)/0.06,G466+H466+I466+K466)</f>
        <v>0</v>
      </c>
      <c r="M466" s="20">
        <f>IF(COUNT($A$126:$A466)&lt;MATCH($E$84,L$126:L$585,0),"",ROUND(L466,2))</f>
        <v>0</v>
      </c>
      <c r="N466" s="20">
        <f>IF($A466=0,0,$D466+N465-IF($A465=0,0,R465*($A466-$A465)*0.06))</f>
        <v>2.3824095849829901E-2</v>
      </c>
      <c r="O466" s="11" cm="1">
        <f t="array" ref="O466">INDEX($A$71:$A$75,MATCH(N466,$B$71:$B$75,1))+(N466-INDEX($B$71:$B$75,MATCH(N466,$B$71:$B$75,1)))*(INDEX($A$71:$A$75,MATCH(N466,$B$71:$B$75,1)+1)-INDEX($A$71:$A$75,MATCH(N466,$B$71:$B$75,1)))/(INDEX($B$71:$B$75,MATCH(N466,$B$71:$B$75,1)+1)-INDEX($B$71:$B$75,MATCH(N466,$B$71:$B$75,1)))</f>
        <v>2.3824095849829901E-4</v>
      </c>
      <c r="P466" s="20" cm="1">
        <f t="array" ref="P466">INDEX(Curva_vortex[Caudal (L/s)],MATCH(O466,Curva_vortex[Altura lamina de agua H (m)],1))+(O466-INDEX(Curva_vortex[Altura lamina de agua H (m)],MATCH(O466,Curva_vortex[Altura lamina de agua H (m)],1)))*(INDEX(Curva_vortex[Caudal (L/s)],MATCH(O466,Curva_vortex[Altura lamina de agua H (m)],1)+IF(O466&gt;MAX(Curva_vortex[Altura lamina de agua H (m)]),0,1))-INDEX(Curva_vortex[Caudal (L/s)],MATCH(O466,Curva_vortex[Altura lamina de agua H (m)],1)+IF(O466&gt;MAX(Curva_vortex[Altura lamina de agua H (m)]),-1,0)))/(INDEX(Curva_vortex[Altura lamina de agua H (m)],MATCH(O466,Curva_vortex[Altura lamina de agua H (m)],1)+IF(O466&gt;MAX(Curva_vortex[Altura lamina de agua H (m)]),0,1))-INDEX(Curva_vortex[Altura lamina de agua H (m)],MATCH(O466,Curva_vortex[Altura lamina de agua H (m)],1)+IF(O466&gt;MAX(Curva_vortex[Altura lamina de agua H (m)]),-1,0)))</f>
        <v>2.3824095849829898E-3</v>
      </c>
      <c r="Q466" s="20">
        <f t="shared" si="843"/>
        <v>0</v>
      </c>
      <c r="R466" s="20" cm="1">
        <f t="array" ref="R466">INDEX(Curva_vortex[Caudal (L/s)],MATCH(O466,Curva_vortex[Altura lamina de agua H (m)],1))+(O466-INDEX(Curva_vortex[Altura lamina de agua H (m)],MATCH(O466,Curva_vortex[Altura lamina de agua H (m)],1)))*(INDEX(Curva_vortex[Caudal (L/s)],MATCH(O466,Curva_vortex[Altura lamina de agua H (m)],1)+IF(O466&gt;MAX(Curva_vortex[Altura lamina de agua H (m)]),0,1))-INDEX(Curva_vortex[Caudal (L/s)],MATCH(O466,Curva_vortex[Altura lamina de agua H (m)],1)+IF(O466&gt;MAX(Curva_vortex[Altura lamina de agua H (m)]),-1,0)))/(INDEX(Curva_vortex[Altura lamina de agua H (m)],MATCH(O466,Curva_vortex[Altura lamina de agua H (m)],1)+IF(O466&gt;MAX(Curva_vortex[Altura lamina de agua H (m)]),0,1))-INDEX(Curva_vortex[Altura lamina de agua H (m)],MATCH(O466,Curva_vortex[Altura lamina de agua H (m)],1)+IF(O466&gt;MAX(Curva_vortex[Altura lamina de agua H (m)]),-1,0)))+Q466</f>
        <v>2.3824095849829898E-3</v>
      </c>
      <c r="S466" s="20">
        <f>IF(COUNT($A$126:$A466)&lt;MATCH($E$117,R$126:R$585,0),"",ROUND(R466,2))</f>
        <v>0</v>
      </c>
    </row>
    <row r="467" spans="1:19" x14ac:dyDescent="0.3">
      <c r="A467" s="67">
        <f>A466+Escenario1!$D$15</f>
        <v>1705</v>
      </c>
      <c r="B467" s="20">
        <f>IF(HX344&lt;0,0,Escenario1!HX344)</f>
        <v>0</v>
      </c>
      <c r="C467" s="20">
        <f t="shared" si="844"/>
        <v>0</v>
      </c>
      <c r="D467" s="20">
        <f t="shared" si="838"/>
        <v>0</v>
      </c>
      <c r="E467" s="20">
        <f>ROUND(IF($A467=0,0,$D467+E466-IF($A466=0,0,L466*($A467-$A466)*0.06)),4)</f>
        <v>0</v>
      </c>
      <c r="F467" s="11" cm="1">
        <f t="array" ref="F467">INDEX($A$71:$A$75,MATCH(E467,$B$71:$B$75,1))+(E467-INDEX($B$71:$B$75,MATCH(E467,$B$71:$B$75,1)))*(INDEX($A$71:$A$75,MATCH(E467,$B$71:$B$75,1)+IF(E467&gt;MAX($B$71:$B$75),0,1))-INDEX($A$71:$A$75,MATCH(E467,$B$71:$B$75,1)+IF(E467&gt;MAX($B$71:$B$75),1,0)))/(INDEX($B$71:$B$75,MATCH(E467,$B$71:$B$75,1)+IF(E467&gt;MAX($B$71:$B$75),0,1))-INDEX($B$71:$B$75,MATCH(E467,$B$71:$B$75,1)+IF(E467&gt;MAX($B$71:$B$75),-1,0)))</f>
        <v>0</v>
      </c>
      <c r="G467" s="59">
        <f t="shared" si="839"/>
        <v>0</v>
      </c>
      <c r="H467" s="59">
        <f t="shared" si="840"/>
        <v>0</v>
      </c>
      <c r="I467" s="59">
        <f t="shared" si="841"/>
        <v>0</v>
      </c>
      <c r="J467" s="20">
        <f t="shared" si="842"/>
        <v>0</v>
      </c>
      <c r="K467" s="20">
        <f>IF(OR($H$79&lt;=0,F467-$H$79&lt;=0),0,2/3*(0.602+0.0832*(F467-$H$79)/$H$79)*$I$79*SQRT(2*9.81)*(F467-$H$79+0.0012)^(3/2))*1000</f>
        <v>0</v>
      </c>
      <c r="L467" s="20">
        <f>IF((G467+H467+I467+K467)*($A468-$A467)*0.06&gt;E467,E467/($A468-$A467)/0.06,G467+H467+I467+K467)</f>
        <v>0</v>
      </c>
      <c r="M467" s="20">
        <f>IF(COUNT($A$126:$A467)&lt;MATCH($E$84,L$126:L$585,0),"",ROUND(L467,2))</f>
        <v>0</v>
      </c>
      <c r="N467" s="20">
        <f>IF($A467=0,0,$D467+N466-IF($A466=0,0,R466*($A467-$A466)*0.06))</f>
        <v>2.3109372974335005E-2</v>
      </c>
      <c r="O467" s="11" cm="1">
        <f t="array" ref="O467">INDEX($A$71:$A$75,MATCH(N467,$B$71:$B$75,1))+(N467-INDEX($B$71:$B$75,MATCH(N467,$B$71:$B$75,1)))*(INDEX($A$71:$A$75,MATCH(N467,$B$71:$B$75,1)+1)-INDEX($A$71:$A$75,MATCH(N467,$B$71:$B$75,1)))/(INDEX($B$71:$B$75,MATCH(N467,$B$71:$B$75,1)+1)-INDEX($B$71:$B$75,MATCH(N467,$B$71:$B$75,1)))</f>
        <v>2.3109372974335004E-4</v>
      </c>
      <c r="P467" s="20" cm="1">
        <f t="array" ref="P467">INDEX(Curva_vortex[Caudal (L/s)],MATCH(O467,Curva_vortex[Altura lamina de agua H (m)],1))+(O467-INDEX(Curva_vortex[Altura lamina de agua H (m)],MATCH(O467,Curva_vortex[Altura lamina de agua H (m)],1)))*(INDEX(Curva_vortex[Caudal (L/s)],MATCH(O467,Curva_vortex[Altura lamina de agua H (m)],1)+IF(O467&gt;MAX(Curva_vortex[Altura lamina de agua H (m)]),0,1))-INDEX(Curva_vortex[Caudal (L/s)],MATCH(O467,Curva_vortex[Altura lamina de agua H (m)],1)+IF(O467&gt;MAX(Curva_vortex[Altura lamina de agua H (m)]),-1,0)))/(INDEX(Curva_vortex[Altura lamina de agua H (m)],MATCH(O467,Curva_vortex[Altura lamina de agua H (m)],1)+IF(O467&gt;MAX(Curva_vortex[Altura lamina de agua H (m)]),0,1))-INDEX(Curva_vortex[Altura lamina de agua H (m)],MATCH(O467,Curva_vortex[Altura lamina de agua H (m)],1)+IF(O467&gt;MAX(Curva_vortex[Altura lamina de agua H (m)]),-1,0)))</f>
        <v>2.3109372974335E-3</v>
      </c>
      <c r="Q467" s="20">
        <f t="shared" si="843"/>
        <v>0</v>
      </c>
      <c r="R467" s="20" cm="1">
        <f t="array" ref="R467">INDEX(Curva_vortex[Caudal (L/s)],MATCH(O467,Curva_vortex[Altura lamina de agua H (m)],1))+(O467-INDEX(Curva_vortex[Altura lamina de agua H (m)],MATCH(O467,Curva_vortex[Altura lamina de agua H (m)],1)))*(INDEX(Curva_vortex[Caudal (L/s)],MATCH(O467,Curva_vortex[Altura lamina de agua H (m)],1)+IF(O467&gt;MAX(Curva_vortex[Altura lamina de agua H (m)]),0,1))-INDEX(Curva_vortex[Caudal (L/s)],MATCH(O467,Curva_vortex[Altura lamina de agua H (m)],1)+IF(O467&gt;MAX(Curva_vortex[Altura lamina de agua H (m)]),-1,0)))/(INDEX(Curva_vortex[Altura lamina de agua H (m)],MATCH(O467,Curva_vortex[Altura lamina de agua H (m)],1)+IF(O467&gt;MAX(Curva_vortex[Altura lamina de agua H (m)]),0,1))-INDEX(Curva_vortex[Altura lamina de agua H (m)],MATCH(O467,Curva_vortex[Altura lamina de agua H (m)],1)+IF(O467&gt;MAX(Curva_vortex[Altura lamina de agua H (m)]),-1,0)))+Q467</f>
        <v>2.3109372974335E-3</v>
      </c>
      <c r="S467" s="20">
        <f>IF(COUNT($A$126:$A467)&lt;MATCH($E$117,R$126:R$585,0),"",ROUND(R467,2))</f>
        <v>0</v>
      </c>
    </row>
    <row r="468" spans="1:19" x14ac:dyDescent="0.3">
      <c r="A468" s="67">
        <f>A467+Escenario1!$D$15</f>
        <v>1710</v>
      </c>
      <c r="B468" s="20">
        <f>IF(HX345&lt;0,0,Escenario1!HX345)</f>
        <v>0</v>
      </c>
      <c r="C468" s="20">
        <f t="shared" si="844"/>
        <v>0</v>
      </c>
      <c r="D468" s="20">
        <f t="shared" si="838"/>
        <v>0</v>
      </c>
      <c r="E468" s="20">
        <f>ROUND(IF($A468=0,0,$D468+E467-IF($A467=0,0,L467*($A468-$A467)*0.06)),4)</f>
        <v>0</v>
      </c>
      <c r="F468" s="11" cm="1">
        <f t="array" ref="F468">INDEX($A$71:$A$75,MATCH(E468,$B$71:$B$75,1))+(E468-INDEX($B$71:$B$75,MATCH(E468,$B$71:$B$75,1)))*(INDEX($A$71:$A$75,MATCH(E468,$B$71:$B$75,1)+IF(E468&gt;MAX($B$71:$B$75),0,1))-INDEX($A$71:$A$75,MATCH(E468,$B$71:$B$75,1)+IF(E468&gt;MAX($B$71:$B$75),1,0)))/(INDEX($B$71:$B$75,MATCH(E468,$B$71:$B$75,1)+IF(E468&gt;MAX($B$71:$B$75),0,1))-INDEX($B$71:$B$75,MATCH(E468,$B$71:$B$75,1)+IF(E468&gt;MAX($B$71:$B$75),-1,0)))</f>
        <v>0</v>
      </c>
      <c r="G468" s="59">
        <f t="shared" si="839"/>
        <v>0</v>
      </c>
      <c r="H468" s="59">
        <f t="shared" si="840"/>
        <v>0</v>
      </c>
      <c r="I468" s="59">
        <f t="shared" si="841"/>
        <v>0</v>
      </c>
      <c r="J468" s="20">
        <f t="shared" si="842"/>
        <v>0</v>
      </c>
      <c r="K468" s="20">
        <f>IF(OR($H$79&lt;=0,F468-$H$79&lt;=0),0,2/3*(0.602+0.0832*(F468-$H$79)/$H$79)*$I$79*SQRT(2*9.81)*(F468-$H$79+0.0012)^(3/2))*1000</f>
        <v>0</v>
      </c>
      <c r="L468" s="20">
        <f>IF((G468+H468+I468+K468)*($A469-$A468)*0.06&gt;E468,E468/($A469-$A468)/0.06,G468+H468+I468+K468)</f>
        <v>0</v>
      </c>
      <c r="M468" s="20">
        <f>IF(COUNT($A$126:$A468)&lt;MATCH($E$84,L$126:L$585,0),"",ROUND(L468,2))</f>
        <v>0</v>
      </c>
      <c r="N468" s="20">
        <f>IF($A468=0,0,$D468+N467-IF($A467=0,0,R467*($A468-$A467)*0.06))</f>
        <v>2.2416091785104956E-2</v>
      </c>
      <c r="O468" s="11" cm="1">
        <f t="array" ref="O468">INDEX($A$71:$A$75,MATCH(N468,$B$71:$B$75,1))+(N468-INDEX($B$71:$B$75,MATCH(N468,$B$71:$B$75,1)))*(INDEX($A$71:$A$75,MATCH(N468,$B$71:$B$75,1)+1)-INDEX($A$71:$A$75,MATCH(N468,$B$71:$B$75,1)))/(INDEX($B$71:$B$75,MATCH(N468,$B$71:$B$75,1)+1)-INDEX($B$71:$B$75,MATCH(N468,$B$71:$B$75,1)))</f>
        <v>2.2416091785104955E-4</v>
      </c>
      <c r="P468" s="20" cm="1">
        <f t="array" ref="P468">INDEX(Curva_vortex[Caudal (L/s)],MATCH(O468,Curva_vortex[Altura lamina de agua H (m)],1))+(O468-INDEX(Curva_vortex[Altura lamina de agua H (m)],MATCH(O468,Curva_vortex[Altura lamina de agua H (m)],1)))*(INDEX(Curva_vortex[Caudal (L/s)],MATCH(O468,Curva_vortex[Altura lamina de agua H (m)],1)+IF(O468&gt;MAX(Curva_vortex[Altura lamina de agua H (m)]),0,1))-INDEX(Curva_vortex[Caudal (L/s)],MATCH(O468,Curva_vortex[Altura lamina de agua H (m)],1)+IF(O468&gt;MAX(Curva_vortex[Altura lamina de agua H (m)]),-1,0)))/(INDEX(Curva_vortex[Altura lamina de agua H (m)],MATCH(O468,Curva_vortex[Altura lamina de agua H (m)],1)+IF(O468&gt;MAX(Curva_vortex[Altura lamina de agua H (m)]),0,1))-INDEX(Curva_vortex[Altura lamina de agua H (m)],MATCH(O468,Curva_vortex[Altura lamina de agua H (m)],1)+IF(O468&gt;MAX(Curva_vortex[Altura lamina de agua H (m)]),-1,0)))</f>
        <v>2.2416091785104953E-3</v>
      </c>
      <c r="Q468" s="20">
        <f t="shared" si="843"/>
        <v>0</v>
      </c>
      <c r="R468" s="20" cm="1">
        <f t="array" ref="R468">INDEX(Curva_vortex[Caudal (L/s)],MATCH(O468,Curva_vortex[Altura lamina de agua H (m)],1))+(O468-INDEX(Curva_vortex[Altura lamina de agua H (m)],MATCH(O468,Curva_vortex[Altura lamina de agua H (m)],1)))*(INDEX(Curva_vortex[Caudal (L/s)],MATCH(O468,Curva_vortex[Altura lamina de agua H (m)],1)+IF(O468&gt;MAX(Curva_vortex[Altura lamina de agua H (m)]),0,1))-INDEX(Curva_vortex[Caudal (L/s)],MATCH(O468,Curva_vortex[Altura lamina de agua H (m)],1)+IF(O468&gt;MAX(Curva_vortex[Altura lamina de agua H (m)]),-1,0)))/(INDEX(Curva_vortex[Altura lamina de agua H (m)],MATCH(O468,Curva_vortex[Altura lamina de agua H (m)],1)+IF(O468&gt;MAX(Curva_vortex[Altura lamina de agua H (m)]),0,1))-INDEX(Curva_vortex[Altura lamina de agua H (m)],MATCH(O468,Curva_vortex[Altura lamina de agua H (m)],1)+IF(O468&gt;MAX(Curva_vortex[Altura lamina de agua H (m)]),-1,0)))+Q468</f>
        <v>2.2416091785104953E-3</v>
      </c>
      <c r="S468" s="20">
        <f>IF(COUNT($A$126:$A468)&lt;MATCH($E$117,R$126:R$585,0),"",ROUND(R468,2))</f>
        <v>0</v>
      </c>
    </row>
    <row r="469" spans="1:19" x14ac:dyDescent="0.3">
      <c r="A469" s="67">
        <f>A468+Escenario1!$D$15</f>
        <v>1715</v>
      </c>
      <c r="B469" s="20">
        <f>IF(HX346&lt;0,0,Escenario1!HX346)</f>
        <v>0</v>
      </c>
      <c r="C469" s="20">
        <f t="shared" si="844"/>
        <v>0</v>
      </c>
      <c r="D469" s="20">
        <f t="shared" si="838"/>
        <v>0</v>
      </c>
      <c r="E469" s="20">
        <f>ROUND(IF($A469=0,0,$D469+E468-IF($A468=0,0,L468*($A469-$A468)*0.06)),4)</f>
        <v>0</v>
      </c>
      <c r="F469" s="11" cm="1">
        <f t="array" ref="F469">INDEX($A$71:$A$75,MATCH(E469,$B$71:$B$75,1))+(E469-INDEX($B$71:$B$75,MATCH(E469,$B$71:$B$75,1)))*(INDEX($A$71:$A$75,MATCH(E469,$B$71:$B$75,1)+IF(E469&gt;MAX($B$71:$B$75),0,1))-INDEX($A$71:$A$75,MATCH(E469,$B$71:$B$75,1)+IF(E469&gt;MAX($B$71:$B$75),1,0)))/(INDEX($B$71:$B$75,MATCH(E469,$B$71:$B$75,1)+IF(E469&gt;MAX($B$71:$B$75),0,1))-INDEX($B$71:$B$75,MATCH(E469,$B$71:$B$75,1)+IF(E469&gt;MAX($B$71:$B$75),-1,0)))</f>
        <v>0</v>
      </c>
      <c r="G469" s="59">
        <f t="shared" si="839"/>
        <v>0</v>
      </c>
      <c r="H469" s="59">
        <f t="shared" si="840"/>
        <v>0</v>
      </c>
      <c r="I469" s="59">
        <f t="shared" si="841"/>
        <v>0</v>
      </c>
      <c r="J469" s="20">
        <f t="shared" si="842"/>
        <v>0</v>
      </c>
      <c r="K469" s="20">
        <f>IF(OR($H$79&lt;=0,F469-$H$79&lt;=0),0,2/3*(0.602+0.0832*(F469-$H$79)/$H$79)*$I$79*SQRT(2*9.81)*(F469-$H$79+0.0012)^(3/2))*1000</f>
        <v>0</v>
      </c>
      <c r="L469" s="20">
        <f>IF((G469+H469+I469+K469)*($A470-$A469)*0.06&gt;E469,E469/($A470-$A469)/0.06,G469+H469+I469+K469)</f>
        <v>0</v>
      </c>
      <c r="M469" s="20">
        <f>IF(COUNT($A$126:$A469)&lt;MATCH($E$84,L$126:L$585,0),"",ROUND(L469,2))</f>
        <v>0</v>
      </c>
      <c r="N469" s="20">
        <f>IF($A469=0,0,$D469+N468-IF($A468=0,0,R468*($A469-$A468)*0.06))</f>
        <v>2.1743609031551807E-2</v>
      </c>
      <c r="O469" s="11" cm="1">
        <f t="array" ref="O469">INDEX($A$71:$A$75,MATCH(N469,$B$71:$B$75,1))+(N469-INDEX($B$71:$B$75,MATCH(N469,$B$71:$B$75,1)))*(INDEX($A$71:$A$75,MATCH(N469,$B$71:$B$75,1)+1)-INDEX($A$71:$A$75,MATCH(N469,$B$71:$B$75,1)))/(INDEX($B$71:$B$75,MATCH(N469,$B$71:$B$75,1)+1)-INDEX($B$71:$B$75,MATCH(N469,$B$71:$B$75,1)))</f>
        <v>2.1743609031551808E-4</v>
      </c>
      <c r="P469" s="20" cm="1">
        <f t="array" ref="P469">INDEX(Curva_vortex[Caudal (L/s)],MATCH(O469,Curva_vortex[Altura lamina de agua H (m)],1))+(O469-INDEX(Curva_vortex[Altura lamina de agua H (m)],MATCH(O469,Curva_vortex[Altura lamina de agua H (m)],1)))*(INDEX(Curva_vortex[Caudal (L/s)],MATCH(O469,Curva_vortex[Altura lamina de agua H (m)],1)+IF(O469&gt;MAX(Curva_vortex[Altura lamina de agua H (m)]),0,1))-INDEX(Curva_vortex[Caudal (L/s)],MATCH(O469,Curva_vortex[Altura lamina de agua H (m)],1)+IF(O469&gt;MAX(Curva_vortex[Altura lamina de agua H (m)]),-1,0)))/(INDEX(Curva_vortex[Altura lamina de agua H (m)],MATCH(O469,Curva_vortex[Altura lamina de agua H (m)],1)+IF(O469&gt;MAX(Curva_vortex[Altura lamina de agua H (m)]),0,1))-INDEX(Curva_vortex[Altura lamina de agua H (m)],MATCH(O469,Curva_vortex[Altura lamina de agua H (m)],1)+IF(O469&gt;MAX(Curva_vortex[Altura lamina de agua H (m)]),-1,0)))</f>
        <v>2.1743609031551806E-3</v>
      </c>
      <c r="Q469" s="20">
        <f t="shared" si="843"/>
        <v>0</v>
      </c>
      <c r="R469" s="20" cm="1">
        <f t="array" ref="R469">INDEX(Curva_vortex[Caudal (L/s)],MATCH(O469,Curva_vortex[Altura lamina de agua H (m)],1))+(O469-INDEX(Curva_vortex[Altura lamina de agua H (m)],MATCH(O469,Curva_vortex[Altura lamina de agua H (m)],1)))*(INDEX(Curva_vortex[Caudal (L/s)],MATCH(O469,Curva_vortex[Altura lamina de agua H (m)],1)+IF(O469&gt;MAX(Curva_vortex[Altura lamina de agua H (m)]),0,1))-INDEX(Curva_vortex[Caudal (L/s)],MATCH(O469,Curva_vortex[Altura lamina de agua H (m)],1)+IF(O469&gt;MAX(Curva_vortex[Altura lamina de agua H (m)]),-1,0)))/(INDEX(Curva_vortex[Altura lamina de agua H (m)],MATCH(O469,Curva_vortex[Altura lamina de agua H (m)],1)+IF(O469&gt;MAX(Curva_vortex[Altura lamina de agua H (m)]),0,1))-INDEX(Curva_vortex[Altura lamina de agua H (m)],MATCH(O469,Curva_vortex[Altura lamina de agua H (m)],1)+IF(O469&gt;MAX(Curva_vortex[Altura lamina de agua H (m)]),-1,0)))+Q469</f>
        <v>2.1743609031551806E-3</v>
      </c>
      <c r="S469" s="20">
        <f>IF(COUNT($A$126:$A469)&lt;MATCH($E$117,R$126:R$585,0),"",ROUND(R469,2))</f>
        <v>0</v>
      </c>
    </row>
    <row r="470" spans="1:19" x14ac:dyDescent="0.3">
      <c r="A470" s="67">
        <f>A469+Escenario1!$D$15</f>
        <v>1720</v>
      </c>
      <c r="B470" s="20">
        <f>IF(HX347&lt;0,0,Escenario1!HX347)</f>
        <v>0</v>
      </c>
      <c r="C470" s="20">
        <f t="shared" si="844"/>
        <v>0</v>
      </c>
      <c r="D470" s="20">
        <f t="shared" si="838"/>
        <v>0</v>
      </c>
      <c r="E470" s="20">
        <f>ROUND(IF($A470=0,0,$D470+E469-IF($A469=0,0,L469*($A470-$A469)*0.06)),4)</f>
        <v>0</v>
      </c>
      <c r="F470" s="11" cm="1">
        <f t="array" ref="F470">INDEX($A$71:$A$75,MATCH(E470,$B$71:$B$75,1))+(E470-INDEX($B$71:$B$75,MATCH(E470,$B$71:$B$75,1)))*(INDEX($A$71:$A$75,MATCH(E470,$B$71:$B$75,1)+IF(E470&gt;MAX($B$71:$B$75),0,1))-INDEX($A$71:$A$75,MATCH(E470,$B$71:$B$75,1)+IF(E470&gt;MAX($B$71:$B$75),1,0)))/(INDEX($B$71:$B$75,MATCH(E470,$B$71:$B$75,1)+IF(E470&gt;MAX($B$71:$B$75),0,1))-INDEX($B$71:$B$75,MATCH(E470,$B$71:$B$75,1)+IF(E470&gt;MAX($B$71:$B$75),-1,0)))</f>
        <v>0</v>
      </c>
      <c r="G470" s="59">
        <f t="shared" si="839"/>
        <v>0</v>
      </c>
      <c r="H470" s="59">
        <f t="shared" si="840"/>
        <v>0</v>
      </c>
      <c r="I470" s="59">
        <f t="shared" si="841"/>
        <v>0</v>
      </c>
      <c r="J470" s="20">
        <f t="shared" si="842"/>
        <v>0</v>
      </c>
      <c r="K470" s="20">
        <f>IF(OR($H$79&lt;=0,F470-$H$79&lt;=0),0,2/3*(0.602+0.0832*(F470-$H$79)/$H$79)*$I$79*SQRT(2*9.81)*(F470-$H$79+0.0012)^(3/2))*1000</f>
        <v>0</v>
      </c>
      <c r="L470" s="20">
        <f>IF((G470+H470+I470+K470)*($A471-$A470)*0.06&gt;E470,E470/($A471-$A470)/0.06,G470+H470+I470+K470)</f>
        <v>0</v>
      </c>
      <c r="M470" s="20">
        <f>IF(COUNT($A$126:$A470)&lt;MATCH($E$84,L$126:L$585,0),"",ROUND(L470,2))</f>
        <v>0</v>
      </c>
      <c r="N470" s="20">
        <f>IF($A470=0,0,$D470+N469-IF($A469=0,0,R469*($A470-$A469)*0.06))</f>
        <v>2.1091300760605253E-2</v>
      </c>
      <c r="O470" s="11" cm="1">
        <f t="array" ref="O470">INDEX($A$71:$A$75,MATCH(N470,$B$71:$B$75,1))+(N470-INDEX($B$71:$B$75,MATCH(N470,$B$71:$B$75,1)))*(INDEX($A$71:$A$75,MATCH(N470,$B$71:$B$75,1)+1)-INDEX($A$71:$A$75,MATCH(N470,$B$71:$B$75,1)))/(INDEX($B$71:$B$75,MATCH(N470,$B$71:$B$75,1)+1)-INDEX($B$71:$B$75,MATCH(N470,$B$71:$B$75,1)))</f>
        <v>2.1091300760605253E-4</v>
      </c>
      <c r="P470" s="20" cm="1">
        <f t="array" ref="P470">INDEX(Curva_vortex[Caudal (L/s)],MATCH(O470,Curva_vortex[Altura lamina de agua H (m)],1))+(O470-INDEX(Curva_vortex[Altura lamina de agua H (m)],MATCH(O470,Curva_vortex[Altura lamina de agua H (m)],1)))*(INDEX(Curva_vortex[Caudal (L/s)],MATCH(O470,Curva_vortex[Altura lamina de agua H (m)],1)+IF(O470&gt;MAX(Curva_vortex[Altura lamina de agua H (m)]),0,1))-INDEX(Curva_vortex[Caudal (L/s)],MATCH(O470,Curva_vortex[Altura lamina de agua H (m)],1)+IF(O470&gt;MAX(Curva_vortex[Altura lamina de agua H (m)]),-1,0)))/(INDEX(Curva_vortex[Altura lamina de agua H (m)],MATCH(O470,Curva_vortex[Altura lamina de agua H (m)],1)+IF(O470&gt;MAX(Curva_vortex[Altura lamina de agua H (m)]),0,1))-INDEX(Curva_vortex[Altura lamina de agua H (m)],MATCH(O470,Curva_vortex[Altura lamina de agua H (m)],1)+IF(O470&gt;MAX(Curva_vortex[Altura lamina de agua H (m)]),-1,0)))</f>
        <v>2.1091300760605249E-3</v>
      </c>
      <c r="Q470" s="20">
        <f t="shared" si="843"/>
        <v>0</v>
      </c>
      <c r="R470" s="20" cm="1">
        <f t="array" ref="R470">INDEX(Curva_vortex[Caudal (L/s)],MATCH(O470,Curva_vortex[Altura lamina de agua H (m)],1))+(O470-INDEX(Curva_vortex[Altura lamina de agua H (m)],MATCH(O470,Curva_vortex[Altura lamina de agua H (m)],1)))*(INDEX(Curva_vortex[Caudal (L/s)],MATCH(O470,Curva_vortex[Altura lamina de agua H (m)],1)+IF(O470&gt;MAX(Curva_vortex[Altura lamina de agua H (m)]),0,1))-INDEX(Curva_vortex[Caudal (L/s)],MATCH(O470,Curva_vortex[Altura lamina de agua H (m)],1)+IF(O470&gt;MAX(Curva_vortex[Altura lamina de agua H (m)]),-1,0)))/(INDEX(Curva_vortex[Altura lamina de agua H (m)],MATCH(O470,Curva_vortex[Altura lamina de agua H (m)],1)+IF(O470&gt;MAX(Curva_vortex[Altura lamina de agua H (m)]),0,1))-INDEX(Curva_vortex[Altura lamina de agua H (m)],MATCH(O470,Curva_vortex[Altura lamina de agua H (m)],1)+IF(O470&gt;MAX(Curva_vortex[Altura lamina de agua H (m)]),-1,0)))+Q470</f>
        <v>2.1091300760605249E-3</v>
      </c>
      <c r="S470" s="20">
        <f>IF(COUNT($A$126:$A470)&lt;MATCH($E$117,R$126:R$585,0),"",ROUND(R470,2))</f>
        <v>0</v>
      </c>
    </row>
    <row r="471" spans="1:19" x14ac:dyDescent="0.3">
      <c r="A471" s="67">
        <f>A470+Escenario1!$D$15</f>
        <v>1725</v>
      </c>
      <c r="B471" s="20">
        <f>IF(HX348&lt;0,0,Escenario1!HX348)</f>
        <v>0</v>
      </c>
      <c r="C471" s="20">
        <f t="shared" si="844"/>
        <v>0</v>
      </c>
      <c r="D471" s="20">
        <f t="shared" si="838"/>
        <v>0</v>
      </c>
      <c r="E471" s="20">
        <f>ROUND(IF($A471=0,0,$D471+E470-IF($A470=0,0,L470*($A471-$A470)*0.06)),4)</f>
        <v>0</v>
      </c>
      <c r="F471" s="11" cm="1">
        <f t="array" ref="F471">INDEX($A$71:$A$75,MATCH(E471,$B$71:$B$75,1))+(E471-INDEX($B$71:$B$75,MATCH(E471,$B$71:$B$75,1)))*(INDEX($A$71:$A$75,MATCH(E471,$B$71:$B$75,1)+IF(E471&gt;MAX($B$71:$B$75),0,1))-INDEX($A$71:$A$75,MATCH(E471,$B$71:$B$75,1)+IF(E471&gt;MAX($B$71:$B$75),1,0)))/(INDEX($B$71:$B$75,MATCH(E471,$B$71:$B$75,1)+IF(E471&gt;MAX($B$71:$B$75),0,1))-INDEX($B$71:$B$75,MATCH(E471,$B$71:$B$75,1)+IF(E471&gt;MAX($B$71:$B$75),-1,0)))</f>
        <v>0</v>
      </c>
      <c r="G471" s="59">
        <f t="shared" si="839"/>
        <v>0</v>
      </c>
      <c r="H471" s="59">
        <f t="shared" si="840"/>
        <v>0</v>
      </c>
      <c r="I471" s="59">
        <f t="shared" si="841"/>
        <v>0</v>
      </c>
      <c r="J471" s="20">
        <f t="shared" si="842"/>
        <v>0</v>
      </c>
      <c r="K471" s="20">
        <f>IF(OR($H$79&lt;=0,F471-$H$79&lt;=0),0,2/3*(0.602+0.0832*(F471-$H$79)/$H$79)*$I$79*SQRT(2*9.81)*(F471-$H$79+0.0012)^(3/2))*1000</f>
        <v>0</v>
      </c>
      <c r="L471" s="20">
        <f>IF((G471+H471+I471+K471)*($A472-$A471)*0.06&gt;E471,E471/($A472-$A471)/0.06,G471+H471+I471+K471)</f>
        <v>0</v>
      </c>
      <c r="M471" s="20">
        <f>IF(COUNT($A$126:$A471)&lt;MATCH($E$84,L$126:L$585,0),"",ROUND(L471,2))</f>
        <v>0</v>
      </c>
      <c r="N471" s="20">
        <f>IF($A471=0,0,$D471+N470-IF($A470=0,0,R470*($A471-$A470)*0.06))</f>
        <v>2.0458561737787095E-2</v>
      </c>
      <c r="O471" s="11" cm="1">
        <f t="array" ref="O471">INDEX($A$71:$A$75,MATCH(N471,$B$71:$B$75,1))+(N471-INDEX($B$71:$B$75,MATCH(N471,$B$71:$B$75,1)))*(INDEX($A$71:$A$75,MATCH(N471,$B$71:$B$75,1)+1)-INDEX($A$71:$A$75,MATCH(N471,$B$71:$B$75,1)))/(INDEX($B$71:$B$75,MATCH(N471,$B$71:$B$75,1)+1)-INDEX($B$71:$B$75,MATCH(N471,$B$71:$B$75,1)))</f>
        <v>2.0458561737787096E-4</v>
      </c>
      <c r="P471" s="20" cm="1">
        <f t="array" ref="P471">INDEX(Curva_vortex[Caudal (L/s)],MATCH(O471,Curva_vortex[Altura lamina de agua H (m)],1))+(O471-INDEX(Curva_vortex[Altura lamina de agua H (m)],MATCH(O471,Curva_vortex[Altura lamina de agua H (m)],1)))*(INDEX(Curva_vortex[Caudal (L/s)],MATCH(O471,Curva_vortex[Altura lamina de agua H (m)],1)+IF(O471&gt;MAX(Curva_vortex[Altura lamina de agua H (m)]),0,1))-INDEX(Curva_vortex[Caudal (L/s)],MATCH(O471,Curva_vortex[Altura lamina de agua H (m)],1)+IF(O471&gt;MAX(Curva_vortex[Altura lamina de agua H (m)]),-1,0)))/(INDEX(Curva_vortex[Altura lamina de agua H (m)],MATCH(O471,Curva_vortex[Altura lamina de agua H (m)],1)+IF(O471&gt;MAX(Curva_vortex[Altura lamina de agua H (m)]),0,1))-INDEX(Curva_vortex[Altura lamina de agua H (m)],MATCH(O471,Curva_vortex[Altura lamina de agua H (m)],1)+IF(O471&gt;MAX(Curva_vortex[Altura lamina de agua H (m)]),-1,0)))</f>
        <v>2.0458561737787093E-3</v>
      </c>
      <c r="Q471" s="20">
        <f t="shared" si="843"/>
        <v>0</v>
      </c>
      <c r="R471" s="20" cm="1">
        <f t="array" ref="R471">INDEX(Curva_vortex[Caudal (L/s)],MATCH(O471,Curva_vortex[Altura lamina de agua H (m)],1))+(O471-INDEX(Curva_vortex[Altura lamina de agua H (m)],MATCH(O471,Curva_vortex[Altura lamina de agua H (m)],1)))*(INDEX(Curva_vortex[Caudal (L/s)],MATCH(O471,Curva_vortex[Altura lamina de agua H (m)],1)+IF(O471&gt;MAX(Curva_vortex[Altura lamina de agua H (m)]),0,1))-INDEX(Curva_vortex[Caudal (L/s)],MATCH(O471,Curva_vortex[Altura lamina de agua H (m)],1)+IF(O471&gt;MAX(Curva_vortex[Altura lamina de agua H (m)]),-1,0)))/(INDEX(Curva_vortex[Altura lamina de agua H (m)],MATCH(O471,Curva_vortex[Altura lamina de agua H (m)],1)+IF(O471&gt;MAX(Curva_vortex[Altura lamina de agua H (m)]),0,1))-INDEX(Curva_vortex[Altura lamina de agua H (m)],MATCH(O471,Curva_vortex[Altura lamina de agua H (m)],1)+IF(O471&gt;MAX(Curva_vortex[Altura lamina de agua H (m)]),-1,0)))+Q471</f>
        <v>2.0458561737787093E-3</v>
      </c>
      <c r="S471" s="20">
        <f>IF(COUNT($A$126:$A471)&lt;MATCH($E$117,R$126:R$585,0),"",ROUND(R471,2))</f>
        <v>0</v>
      </c>
    </row>
    <row r="472" spans="1:19" x14ac:dyDescent="0.3">
      <c r="A472" s="67">
        <f>A471+Escenario1!$D$15</f>
        <v>1730</v>
      </c>
      <c r="B472" s="20">
        <f>IF(HX349&lt;0,0,Escenario1!HX349)</f>
        <v>0</v>
      </c>
      <c r="C472" s="20">
        <f t="shared" si="844"/>
        <v>0</v>
      </c>
      <c r="D472" s="20">
        <f t="shared" si="838"/>
        <v>0</v>
      </c>
      <c r="E472" s="20">
        <f>ROUND(IF($A472=0,0,$D472+E471-IF($A471=0,0,L471*($A472-$A471)*0.06)),4)</f>
        <v>0</v>
      </c>
      <c r="F472" s="11" cm="1">
        <f t="array" ref="F472">INDEX($A$71:$A$75,MATCH(E472,$B$71:$B$75,1))+(E472-INDEX($B$71:$B$75,MATCH(E472,$B$71:$B$75,1)))*(INDEX($A$71:$A$75,MATCH(E472,$B$71:$B$75,1)+IF(E472&gt;MAX($B$71:$B$75),0,1))-INDEX($A$71:$A$75,MATCH(E472,$B$71:$B$75,1)+IF(E472&gt;MAX($B$71:$B$75),1,0)))/(INDEX($B$71:$B$75,MATCH(E472,$B$71:$B$75,1)+IF(E472&gt;MAX($B$71:$B$75),0,1))-INDEX($B$71:$B$75,MATCH(E472,$B$71:$B$75,1)+IF(E472&gt;MAX($B$71:$B$75),-1,0)))</f>
        <v>0</v>
      </c>
      <c r="G472" s="59">
        <f t="shared" si="839"/>
        <v>0</v>
      </c>
      <c r="H472" s="59">
        <f t="shared" si="840"/>
        <v>0</v>
      </c>
      <c r="I472" s="59">
        <f t="shared" si="841"/>
        <v>0</v>
      </c>
      <c r="J472" s="20">
        <f t="shared" si="842"/>
        <v>0</v>
      </c>
      <c r="K472" s="20">
        <f>IF(OR($H$79&lt;=0,F472-$H$79&lt;=0),0,2/3*(0.602+0.0832*(F472-$H$79)/$H$79)*$I$79*SQRT(2*9.81)*(F472-$H$79+0.0012)^(3/2))*1000</f>
        <v>0</v>
      </c>
      <c r="L472" s="20">
        <f>IF((G472+H472+I472+K472)*($A473-$A472)*0.06&gt;E472,E472/($A473-$A472)/0.06,G472+H472+I472+K472)</f>
        <v>0</v>
      </c>
      <c r="M472" s="20">
        <f>IF(COUNT($A$126:$A472)&lt;MATCH($E$84,L$126:L$585,0),"",ROUND(L472,2))</f>
        <v>0</v>
      </c>
      <c r="N472" s="20">
        <f>IF($A472=0,0,$D472+N471-IF($A471=0,0,R471*($A472-$A471)*0.06))</f>
        <v>1.9844804885653482E-2</v>
      </c>
      <c r="O472" s="11" cm="1">
        <f t="array" ref="O472">INDEX($A$71:$A$75,MATCH(N472,$B$71:$B$75,1))+(N472-INDEX($B$71:$B$75,MATCH(N472,$B$71:$B$75,1)))*(INDEX($A$71:$A$75,MATCH(N472,$B$71:$B$75,1)+1)-INDEX($A$71:$A$75,MATCH(N472,$B$71:$B$75,1)))/(INDEX($B$71:$B$75,MATCH(N472,$B$71:$B$75,1)+1)-INDEX($B$71:$B$75,MATCH(N472,$B$71:$B$75,1)))</f>
        <v>1.9844804885653483E-4</v>
      </c>
      <c r="P472" s="20" cm="1">
        <f t="array" ref="P472">INDEX(Curva_vortex[Caudal (L/s)],MATCH(O472,Curva_vortex[Altura lamina de agua H (m)],1))+(O472-INDEX(Curva_vortex[Altura lamina de agua H (m)],MATCH(O472,Curva_vortex[Altura lamina de agua H (m)],1)))*(INDEX(Curva_vortex[Caudal (L/s)],MATCH(O472,Curva_vortex[Altura lamina de agua H (m)],1)+IF(O472&gt;MAX(Curva_vortex[Altura lamina de agua H (m)]),0,1))-INDEX(Curva_vortex[Caudal (L/s)],MATCH(O472,Curva_vortex[Altura lamina de agua H (m)],1)+IF(O472&gt;MAX(Curva_vortex[Altura lamina de agua H (m)]),-1,0)))/(INDEX(Curva_vortex[Altura lamina de agua H (m)],MATCH(O472,Curva_vortex[Altura lamina de agua H (m)],1)+IF(O472&gt;MAX(Curva_vortex[Altura lamina de agua H (m)]),0,1))-INDEX(Curva_vortex[Altura lamina de agua H (m)],MATCH(O472,Curva_vortex[Altura lamina de agua H (m)],1)+IF(O472&gt;MAX(Curva_vortex[Altura lamina de agua H (m)]),-1,0)))</f>
        <v>1.9844804885653482E-3</v>
      </c>
      <c r="Q472" s="20">
        <f t="shared" si="843"/>
        <v>0</v>
      </c>
      <c r="R472" s="20" cm="1">
        <f t="array" ref="R472">INDEX(Curva_vortex[Caudal (L/s)],MATCH(O472,Curva_vortex[Altura lamina de agua H (m)],1))+(O472-INDEX(Curva_vortex[Altura lamina de agua H (m)],MATCH(O472,Curva_vortex[Altura lamina de agua H (m)],1)))*(INDEX(Curva_vortex[Caudal (L/s)],MATCH(O472,Curva_vortex[Altura lamina de agua H (m)],1)+IF(O472&gt;MAX(Curva_vortex[Altura lamina de agua H (m)]),0,1))-INDEX(Curva_vortex[Caudal (L/s)],MATCH(O472,Curva_vortex[Altura lamina de agua H (m)],1)+IF(O472&gt;MAX(Curva_vortex[Altura lamina de agua H (m)]),-1,0)))/(INDEX(Curva_vortex[Altura lamina de agua H (m)],MATCH(O472,Curva_vortex[Altura lamina de agua H (m)],1)+IF(O472&gt;MAX(Curva_vortex[Altura lamina de agua H (m)]),0,1))-INDEX(Curva_vortex[Altura lamina de agua H (m)],MATCH(O472,Curva_vortex[Altura lamina de agua H (m)],1)+IF(O472&gt;MAX(Curva_vortex[Altura lamina de agua H (m)]),-1,0)))+Q472</f>
        <v>1.9844804885653482E-3</v>
      </c>
      <c r="S472" s="20">
        <f>IF(COUNT($A$126:$A472)&lt;MATCH($E$117,R$126:R$585,0),"",ROUND(R472,2))</f>
        <v>0</v>
      </c>
    </row>
    <row r="473" spans="1:19" x14ac:dyDescent="0.3">
      <c r="A473" s="67">
        <f>A472+Escenario1!$D$15</f>
        <v>1735</v>
      </c>
      <c r="B473" s="20">
        <f>IF(HX350&lt;0,0,Escenario1!HX350)</f>
        <v>0</v>
      </c>
      <c r="C473" s="20">
        <f t="shared" si="844"/>
        <v>0</v>
      </c>
      <c r="D473" s="20">
        <f t="shared" si="838"/>
        <v>0</v>
      </c>
      <c r="E473" s="20">
        <f>ROUND(IF($A473=0,0,$D473+E472-IF($A472=0,0,L472*($A473-$A472)*0.06)),4)</f>
        <v>0</v>
      </c>
      <c r="F473" s="11" cm="1">
        <f t="array" ref="F473">INDEX($A$71:$A$75,MATCH(E473,$B$71:$B$75,1))+(E473-INDEX($B$71:$B$75,MATCH(E473,$B$71:$B$75,1)))*(INDEX($A$71:$A$75,MATCH(E473,$B$71:$B$75,1)+IF(E473&gt;MAX($B$71:$B$75),0,1))-INDEX($A$71:$A$75,MATCH(E473,$B$71:$B$75,1)+IF(E473&gt;MAX($B$71:$B$75),1,0)))/(INDEX($B$71:$B$75,MATCH(E473,$B$71:$B$75,1)+IF(E473&gt;MAX($B$71:$B$75),0,1))-INDEX($B$71:$B$75,MATCH(E473,$B$71:$B$75,1)+IF(E473&gt;MAX($B$71:$B$75),-1,0)))</f>
        <v>0</v>
      </c>
      <c r="G473" s="59">
        <f t="shared" si="839"/>
        <v>0</v>
      </c>
      <c r="H473" s="59">
        <f t="shared" si="840"/>
        <v>0</v>
      </c>
      <c r="I473" s="59">
        <f t="shared" si="841"/>
        <v>0</v>
      </c>
      <c r="J473" s="20">
        <f t="shared" si="842"/>
        <v>0</v>
      </c>
      <c r="K473" s="20">
        <f>IF(OR($H$79&lt;=0,F473-$H$79&lt;=0),0,2/3*(0.602+0.0832*(F473-$H$79)/$H$79)*$I$79*SQRT(2*9.81)*(F473-$H$79+0.0012)^(3/2))*1000</f>
        <v>0</v>
      </c>
      <c r="L473" s="20">
        <f>IF((G473+H473+I473+K473)*($A474-$A473)*0.06&gt;E473,E473/($A474-$A473)/0.06,G473+H473+I473+K473)</f>
        <v>0</v>
      </c>
      <c r="M473" s="20">
        <f>IF(COUNT($A$126:$A473)&lt;MATCH($E$84,L$126:L$585,0),"",ROUND(L473,2))</f>
        <v>0</v>
      </c>
      <c r="N473" s="20">
        <f>IF($A473=0,0,$D473+N472-IF($A472=0,0,R472*($A473-$A472)*0.06))</f>
        <v>1.9249460739083877E-2</v>
      </c>
      <c r="O473" s="11" cm="1">
        <f t="array" ref="O473">INDEX($A$71:$A$75,MATCH(N473,$B$71:$B$75,1))+(N473-INDEX($B$71:$B$75,MATCH(N473,$B$71:$B$75,1)))*(INDEX($A$71:$A$75,MATCH(N473,$B$71:$B$75,1)+1)-INDEX($A$71:$A$75,MATCH(N473,$B$71:$B$75,1)))/(INDEX($B$71:$B$75,MATCH(N473,$B$71:$B$75,1)+1)-INDEX($B$71:$B$75,MATCH(N473,$B$71:$B$75,1)))</f>
        <v>1.9249460739083877E-4</v>
      </c>
      <c r="P473" s="20" cm="1">
        <f t="array" ref="P473">INDEX(Curva_vortex[Caudal (L/s)],MATCH(O473,Curva_vortex[Altura lamina de agua H (m)],1))+(O473-INDEX(Curva_vortex[Altura lamina de agua H (m)],MATCH(O473,Curva_vortex[Altura lamina de agua H (m)],1)))*(INDEX(Curva_vortex[Caudal (L/s)],MATCH(O473,Curva_vortex[Altura lamina de agua H (m)],1)+IF(O473&gt;MAX(Curva_vortex[Altura lamina de agua H (m)]),0,1))-INDEX(Curva_vortex[Caudal (L/s)],MATCH(O473,Curva_vortex[Altura lamina de agua H (m)],1)+IF(O473&gt;MAX(Curva_vortex[Altura lamina de agua H (m)]),-1,0)))/(INDEX(Curva_vortex[Altura lamina de agua H (m)],MATCH(O473,Curva_vortex[Altura lamina de agua H (m)],1)+IF(O473&gt;MAX(Curva_vortex[Altura lamina de agua H (m)]),0,1))-INDEX(Curva_vortex[Altura lamina de agua H (m)],MATCH(O473,Curva_vortex[Altura lamina de agua H (m)],1)+IF(O473&gt;MAX(Curva_vortex[Altura lamina de agua H (m)]),-1,0)))</f>
        <v>1.9249460739083877E-3</v>
      </c>
      <c r="Q473" s="20">
        <f t="shared" si="843"/>
        <v>0</v>
      </c>
      <c r="R473" s="20" cm="1">
        <f t="array" ref="R473">INDEX(Curva_vortex[Caudal (L/s)],MATCH(O473,Curva_vortex[Altura lamina de agua H (m)],1))+(O473-INDEX(Curva_vortex[Altura lamina de agua H (m)],MATCH(O473,Curva_vortex[Altura lamina de agua H (m)],1)))*(INDEX(Curva_vortex[Caudal (L/s)],MATCH(O473,Curva_vortex[Altura lamina de agua H (m)],1)+IF(O473&gt;MAX(Curva_vortex[Altura lamina de agua H (m)]),0,1))-INDEX(Curva_vortex[Caudal (L/s)],MATCH(O473,Curva_vortex[Altura lamina de agua H (m)],1)+IF(O473&gt;MAX(Curva_vortex[Altura lamina de agua H (m)]),-1,0)))/(INDEX(Curva_vortex[Altura lamina de agua H (m)],MATCH(O473,Curva_vortex[Altura lamina de agua H (m)],1)+IF(O473&gt;MAX(Curva_vortex[Altura lamina de agua H (m)]),0,1))-INDEX(Curva_vortex[Altura lamina de agua H (m)],MATCH(O473,Curva_vortex[Altura lamina de agua H (m)],1)+IF(O473&gt;MAX(Curva_vortex[Altura lamina de agua H (m)]),-1,0)))+Q473</f>
        <v>1.9249460739083877E-3</v>
      </c>
      <c r="S473" s="20">
        <f>IF(COUNT($A$126:$A473)&lt;MATCH($E$117,R$126:R$585,0),"",ROUND(R473,2))</f>
        <v>0</v>
      </c>
    </row>
    <row r="474" spans="1:19" x14ac:dyDescent="0.3">
      <c r="A474" s="67">
        <f>A473+Escenario1!$D$15</f>
        <v>1740</v>
      </c>
      <c r="B474" s="20">
        <f>IF(HX351&lt;0,0,Escenario1!HX351)</f>
        <v>0</v>
      </c>
      <c r="C474" s="20">
        <f t="shared" si="844"/>
        <v>0</v>
      </c>
      <c r="D474" s="20">
        <f t="shared" si="838"/>
        <v>0</v>
      </c>
      <c r="E474" s="20">
        <f>ROUND(IF($A474=0,0,$D474+E473-IF($A473=0,0,L473*($A474-$A473)*0.06)),4)</f>
        <v>0</v>
      </c>
      <c r="F474" s="11" cm="1">
        <f t="array" ref="F474">INDEX($A$71:$A$75,MATCH(E474,$B$71:$B$75,1))+(E474-INDEX($B$71:$B$75,MATCH(E474,$B$71:$B$75,1)))*(INDEX($A$71:$A$75,MATCH(E474,$B$71:$B$75,1)+IF(E474&gt;MAX($B$71:$B$75),0,1))-INDEX($A$71:$A$75,MATCH(E474,$B$71:$B$75,1)+IF(E474&gt;MAX($B$71:$B$75),1,0)))/(INDEX($B$71:$B$75,MATCH(E474,$B$71:$B$75,1)+IF(E474&gt;MAX($B$71:$B$75),0,1))-INDEX($B$71:$B$75,MATCH(E474,$B$71:$B$75,1)+IF(E474&gt;MAX($B$71:$B$75),-1,0)))</f>
        <v>0</v>
      </c>
      <c r="G474" s="59">
        <f t="shared" si="839"/>
        <v>0</v>
      </c>
      <c r="H474" s="59">
        <f t="shared" si="840"/>
        <v>0</v>
      </c>
      <c r="I474" s="59">
        <f t="shared" si="841"/>
        <v>0</v>
      </c>
      <c r="J474" s="20">
        <f t="shared" si="842"/>
        <v>0</v>
      </c>
      <c r="K474" s="20">
        <f>IF(OR($H$79&lt;=0,F474-$H$79&lt;=0),0,2/3*(0.602+0.0832*(F474-$H$79)/$H$79)*$I$79*SQRT(2*9.81)*(F474-$H$79+0.0012)^(3/2))*1000</f>
        <v>0</v>
      </c>
      <c r="L474" s="20">
        <f>IF((G474+H474+I474+K474)*($A475-$A474)*0.06&gt;E474,E474/($A475-$A474)/0.06,G474+H474+I474+K474)</f>
        <v>0</v>
      </c>
      <c r="M474" s="20">
        <f>IF(COUNT($A$126:$A474)&lt;MATCH($E$84,L$126:L$585,0),"",ROUND(L474,2))</f>
        <v>0</v>
      </c>
      <c r="N474" s="20">
        <f>IF($A474=0,0,$D474+N473-IF($A473=0,0,R473*($A474-$A473)*0.06))</f>
        <v>1.8671976916911359E-2</v>
      </c>
      <c r="O474" s="11" cm="1">
        <f t="array" ref="O474">INDEX($A$71:$A$75,MATCH(N474,$B$71:$B$75,1))+(N474-INDEX($B$71:$B$75,MATCH(N474,$B$71:$B$75,1)))*(INDEX($A$71:$A$75,MATCH(N474,$B$71:$B$75,1)+1)-INDEX($A$71:$A$75,MATCH(N474,$B$71:$B$75,1)))/(INDEX($B$71:$B$75,MATCH(N474,$B$71:$B$75,1)+1)-INDEX($B$71:$B$75,MATCH(N474,$B$71:$B$75,1)))</f>
        <v>1.8671976916911359E-4</v>
      </c>
      <c r="P474" s="20" cm="1">
        <f t="array" ref="P474">INDEX(Curva_vortex[Caudal (L/s)],MATCH(O474,Curva_vortex[Altura lamina de agua H (m)],1))+(O474-INDEX(Curva_vortex[Altura lamina de agua H (m)],MATCH(O474,Curva_vortex[Altura lamina de agua H (m)],1)))*(INDEX(Curva_vortex[Caudal (L/s)],MATCH(O474,Curva_vortex[Altura lamina de agua H (m)],1)+IF(O474&gt;MAX(Curva_vortex[Altura lamina de agua H (m)]),0,1))-INDEX(Curva_vortex[Caudal (L/s)],MATCH(O474,Curva_vortex[Altura lamina de agua H (m)],1)+IF(O474&gt;MAX(Curva_vortex[Altura lamina de agua H (m)]),-1,0)))/(INDEX(Curva_vortex[Altura lamina de agua H (m)],MATCH(O474,Curva_vortex[Altura lamina de agua H (m)],1)+IF(O474&gt;MAX(Curva_vortex[Altura lamina de agua H (m)]),0,1))-INDEX(Curva_vortex[Altura lamina de agua H (m)],MATCH(O474,Curva_vortex[Altura lamina de agua H (m)],1)+IF(O474&gt;MAX(Curva_vortex[Altura lamina de agua H (m)]),-1,0)))</f>
        <v>1.8671976916911357E-3</v>
      </c>
      <c r="Q474" s="20">
        <f t="shared" si="843"/>
        <v>0</v>
      </c>
      <c r="R474" s="20" cm="1">
        <f t="array" ref="R474">INDEX(Curva_vortex[Caudal (L/s)],MATCH(O474,Curva_vortex[Altura lamina de agua H (m)],1))+(O474-INDEX(Curva_vortex[Altura lamina de agua H (m)],MATCH(O474,Curva_vortex[Altura lamina de agua H (m)],1)))*(INDEX(Curva_vortex[Caudal (L/s)],MATCH(O474,Curva_vortex[Altura lamina de agua H (m)],1)+IF(O474&gt;MAX(Curva_vortex[Altura lamina de agua H (m)]),0,1))-INDEX(Curva_vortex[Caudal (L/s)],MATCH(O474,Curva_vortex[Altura lamina de agua H (m)],1)+IF(O474&gt;MAX(Curva_vortex[Altura lamina de agua H (m)]),-1,0)))/(INDEX(Curva_vortex[Altura lamina de agua H (m)],MATCH(O474,Curva_vortex[Altura lamina de agua H (m)],1)+IF(O474&gt;MAX(Curva_vortex[Altura lamina de agua H (m)]),0,1))-INDEX(Curva_vortex[Altura lamina de agua H (m)],MATCH(O474,Curva_vortex[Altura lamina de agua H (m)],1)+IF(O474&gt;MAX(Curva_vortex[Altura lamina de agua H (m)]),-1,0)))+Q474</f>
        <v>1.8671976916911357E-3</v>
      </c>
      <c r="S474" s="20">
        <f>IF(COUNT($A$126:$A474)&lt;MATCH($E$117,R$126:R$585,0),"",ROUND(R474,2))</f>
        <v>0</v>
      </c>
    </row>
    <row r="475" spans="1:19" x14ac:dyDescent="0.3">
      <c r="A475" s="67">
        <f>A474+Escenario1!$D$15</f>
        <v>1745</v>
      </c>
      <c r="B475" s="20">
        <f>IF(HX352&lt;0,0,Escenario1!HX352)</f>
        <v>0</v>
      </c>
      <c r="C475" s="20">
        <f t="shared" si="844"/>
        <v>0</v>
      </c>
      <c r="D475" s="20">
        <f t="shared" si="838"/>
        <v>0</v>
      </c>
      <c r="E475" s="20">
        <f>ROUND(IF($A475=0,0,$D475+E474-IF($A474=0,0,L474*($A475-$A474)*0.06)),4)</f>
        <v>0</v>
      </c>
      <c r="F475" s="11" cm="1">
        <f t="array" ref="F475">INDEX($A$71:$A$75,MATCH(E475,$B$71:$B$75,1))+(E475-INDEX($B$71:$B$75,MATCH(E475,$B$71:$B$75,1)))*(INDEX($A$71:$A$75,MATCH(E475,$B$71:$B$75,1)+IF(E475&gt;MAX($B$71:$B$75),0,1))-INDEX($A$71:$A$75,MATCH(E475,$B$71:$B$75,1)+IF(E475&gt;MAX($B$71:$B$75),1,0)))/(INDEX($B$71:$B$75,MATCH(E475,$B$71:$B$75,1)+IF(E475&gt;MAX($B$71:$B$75),0,1))-INDEX($B$71:$B$75,MATCH(E475,$B$71:$B$75,1)+IF(E475&gt;MAX($B$71:$B$75),-1,0)))</f>
        <v>0</v>
      </c>
      <c r="G475" s="59">
        <f t="shared" si="839"/>
        <v>0</v>
      </c>
      <c r="H475" s="59">
        <f t="shared" si="840"/>
        <v>0</v>
      </c>
      <c r="I475" s="59">
        <f t="shared" si="841"/>
        <v>0</v>
      </c>
      <c r="J475" s="20">
        <f t="shared" si="842"/>
        <v>0</v>
      </c>
      <c r="K475" s="20">
        <f>IF(OR($H$79&lt;=0,F475-$H$79&lt;=0),0,2/3*(0.602+0.0832*(F475-$H$79)/$H$79)*$I$79*SQRT(2*9.81)*(F475-$H$79+0.0012)^(3/2))*1000</f>
        <v>0</v>
      </c>
      <c r="L475" s="20">
        <f>IF((G475+H475+I475+K475)*($A476-$A475)*0.06&gt;E475,E475/($A476-$A475)/0.06,G475+H475+I475+K475)</f>
        <v>0</v>
      </c>
      <c r="M475" s="20">
        <f>IF(COUNT($A$126:$A475)&lt;MATCH($E$84,L$126:L$585,0),"",ROUND(L475,2))</f>
        <v>0</v>
      </c>
      <c r="N475" s="20">
        <f>IF($A475=0,0,$D475+N474-IF($A474=0,0,R474*($A475-$A474)*0.06))</f>
        <v>1.8111817609404019E-2</v>
      </c>
      <c r="O475" s="11" cm="1">
        <f t="array" ref="O475">INDEX($A$71:$A$75,MATCH(N475,$B$71:$B$75,1))+(N475-INDEX($B$71:$B$75,MATCH(N475,$B$71:$B$75,1)))*(INDEX($A$71:$A$75,MATCH(N475,$B$71:$B$75,1)+1)-INDEX($A$71:$A$75,MATCH(N475,$B$71:$B$75,1)))/(INDEX($B$71:$B$75,MATCH(N475,$B$71:$B$75,1)+1)-INDEX($B$71:$B$75,MATCH(N475,$B$71:$B$75,1)))</f>
        <v>1.811181760940402E-4</v>
      </c>
      <c r="P475" s="20" cm="1">
        <f t="array" ref="P475">INDEX(Curva_vortex[Caudal (L/s)],MATCH(O475,Curva_vortex[Altura lamina de agua H (m)],1))+(O475-INDEX(Curva_vortex[Altura lamina de agua H (m)],MATCH(O475,Curva_vortex[Altura lamina de agua H (m)],1)))*(INDEX(Curva_vortex[Caudal (L/s)],MATCH(O475,Curva_vortex[Altura lamina de agua H (m)],1)+IF(O475&gt;MAX(Curva_vortex[Altura lamina de agua H (m)]),0,1))-INDEX(Curva_vortex[Caudal (L/s)],MATCH(O475,Curva_vortex[Altura lamina de agua H (m)],1)+IF(O475&gt;MAX(Curva_vortex[Altura lamina de agua H (m)]),-1,0)))/(INDEX(Curva_vortex[Altura lamina de agua H (m)],MATCH(O475,Curva_vortex[Altura lamina de agua H (m)],1)+IF(O475&gt;MAX(Curva_vortex[Altura lamina de agua H (m)]),0,1))-INDEX(Curva_vortex[Altura lamina de agua H (m)],MATCH(O475,Curva_vortex[Altura lamina de agua H (m)],1)+IF(O475&gt;MAX(Curva_vortex[Altura lamina de agua H (m)]),-1,0)))</f>
        <v>1.8111817609404019E-3</v>
      </c>
      <c r="Q475" s="20">
        <f t="shared" si="843"/>
        <v>0</v>
      </c>
      <c r="R475" s="20" cm="1">
        <f t="array" ref="R475">INDEX(Curva_vortex[Caudal (L/s)],MATCH(O475,Curva_vortex[Altura lamina de agua H (m)],1))+(O475-INDEX(Curva_vortex[Altura lamina de agua H (m)],MATCH(O475,Curva_vortex[Altura lamina de agua H (m)],1)))*(INDEX(Curva_vortex[Caudal (L/s)],MATCH(O475,Curva_vortex[Altura lamina de agua H (m)],1)+IF(O475&gt;MAX(Curva_vortex[Altura lamina de agua H (m)]),0,1))-INDEX(Curva_vortex[Caudal (L/s)],MATCH(O475,Curva_vortex[Altura lamina de agua H (m)],1)+IF(O475&gt;MAX(Curva_vortex[Altura lamina de agua H (m)]),-1,0)))/(INDEX(Curva_vortex[Altura lamina de agua H (m)],MATCH(O475,Curva_vortex[Altura lamina de agua H (m)],1)+IF(O475&gt;MAX(Curva_vortex[Altura lamina de agua H (m)]),0,1))-INDEX(Curva_vortex[Altura lamina de agua H (m)],MATCH(O475,Curva_vortex[Altura lamina de agua H (m)],1)+IF(O475&gt;MAX(Curva_vortex[Altura lamina de agua H (m)]),-1,0)))+Q475</f>
        <v>1.8111817609404019E-3</v>
      </c>
      <c r="S475" s="20">
        <f>IF(COUNT($A$126:$A475)&lt;MATCH($E$117,R$126:R$585,0),"",ROUND(R475,2))</f>
        <v>0</v>
      </c>
    </row>
    <row r="476" spans="1:19" x14ac:dyDescent="0.3">
      <c r="A476" s="67">
        <f>A475+Escenario1!$D$15</f>
        <v>1750</v>
      </c>
      <c r="B476" s="20">
        <f>IF(HX353&lt;0,0,Escenario1!HX353)</f>
        <v>0</v>
      </c>
      <c r="C476" s="20">
        <f t="shared" si="844"/>
        <v>0</v>
      </c>
      <c r="D476" s="20">
        <f t="shared" si="838"/>
        <v>0</v>
      </c>
      <c r="E476" s="20">
        <f>ROUND(IF($A476=0,0,$D476+E475-IF($A475=0,0,L475*($A476-$A475)*0.06)),4)</f>
        <v>0</v>
      </c>
      <c r="F476" s="11" cm="1">
        <f t="array" ref="F476">INDEX($A$71:$A$75,MATCH(E476,$B$71:$B$75,1))+(E476-INDEX($B$71:$B$75,MATCH(E476,$B$71:$B$75,1)))*(INDEX($A$71:$A$75,MATCH(E476,$B$71:$B$75,1)+IF(E476&gt;MAX($B$71:$B$75),0,1))-INDEX($A$71:$A$75,MATCH(E476,$B$71:$B$75,1)+IF(E476&gt;MAX($B$71:$B$75),1,0)))/(INDEX($B$71:$B$75,MATCH(E476,$B$71:$B$75,1)+IF(E476&gt;MAX($B$71:$B$75),0,1))-INDEX($B$71:$B$75,MATCH(E476,$B$71:$B$75,1)+IF(E476&gt;MAX($B$71:$B$75),-1,0)))</f>
        <v>0</v>
      </c>
      <c r="G476" s="59">
        <f t="shared" si="839"/>
        <v>0</v>
      </c>
      <c r="H476" s="59">
        <f t="shared" si="840"/>
        <v>0</v>
      </c>
      <c r="I476" s="59">
        <f t="shared" si="841"/>
        <v>0</v>
      </c>
      <c r="J476" s="20">
        <f t="shared" si="842"/>
        <v>0</v>
      </c>
      <c r="K476" s="20">
        <f>IF(OR($H$79&lt;=0,F476-$H$79&lt;=0),0,2/3*(0.602+0.0832*(F476-$H$79)/$H$79)*$I$79*SQRT(2*9.81)*(F476-$H$79+0.0012)^(3/2))*1000</f>
        <v>0</v>
      </c>
      <c r="L476" s="20">
        <f>IF((G476+H476+I476+K476)*($A477-$A476)*0.06&gt;E476,E476/($A477-$A476)/0.06,G476+H476+I476+K476)</f>
        <v>0</v>
      </c>
      <c r="M476" s="20">
        <f>IF(COUNT($A$126:$A476)&lt;MATCH($E$84,L$126:L$585,0),"",ROUND(L476,2))</f>
        <v>0</v>
      </c>
      <c r="N476" s="20">
        <f>IF($A476=0,0,$D476+N475-IF($A475=0,0,R475*($A476-$A475)*0.06))</f>
        <v>1.75684630811219E-2</v>
      </c>
      <c r="O476" s="11" cm="1">
        <f t="array" ref="O476">INDEX($A$71:$A$75,MATCH(N476,$B$71:$B$75,1))+(N476-INDEX($B$71:$B$75,MATCH(N476,$B$71:$B$75,1)))*(INDEX($A$71:$A$75,MATCH(N476,$B$71:$B$75,1)+1)-INDEX($A$71:$A$75,MATCH(N476,$B$71:$B$75,1)))/(INDEX($B$71:$B$75,MATCH(N476,$B$71:$B$75,1)+1)-INDEX($B$71:$B$75,MATCH(N476,$B$71:$B$75,1)))</f>
        <v>1.75684630811219E-4</v>
      </c>
      <c r="P476" s="20" cm="1">
        <f t="array" ref="P476">INDEX(Curva_vortex[Caudal (L/s)],MATCH(O476,Curva_vortex[Altura lamina de agua H (m)],1))+(O476-INDEX(Curva_vortex[Altura lamina de agua H (m)],MATCH(O476,Curva_vortex[Altura lamina de agua H (m)],1)))*(INDEX(Curva_vortex[Caudal (L/s)],MATCH(O476,Curva_vortex[Altura lamina de agua H (m)],1)+IF(O476&gt;MAX(Curva_vortex[Altura lamina de agua H (m)]),0,1))-INDEX(Curva_vortex[Caudal (L/s)],MATCH(O476,Curva_vortex[Altura lamina de agua H (m)],1)+IF(O476&gt;MAX(Curva_vortex[Altura lamina de agua H (m)]),-1,0)))/(INDEX(Curva_vortex[Altura lamina de agua H (m)],MATCH(O476,Curva_vortex[Altura lamina de agua H (m)],1)+IF(O476&gt;MAX(Curva_vortex[Altura lamina de agua H (m)]),0,1))-INDEX(Curva_vortex[Altura lamina de agua H (m)],MATCH(O476,Curva_vortex[Altura lamina de agua H (m)],1)+IF(O476&gt;MAX(Curva_vortex[Altura lamina de agua H (m)]),-1,0)))</f>
        <v>1.7568463081121899E-3</v>
      </c>
      <c r="Q476" s="20">
        <f t="shared" si="843"/>
        <v>0</v>
      </c>
      <c r="R476" s="20" cm="1">
        <f t="array" ref="R476">INDEX(Curva_vortex[Caudal (L/s)],MATCH(O476,Curva_vortex[Altura lamina de agua H (m)],1))+(O476-INDEX(Curva_vortex[Altura lamina de agua H (m)],MATCH(O476,Curva_vortex[Altura lamina de agua H (m)],1)))*(INDEX(Curva_vortex[Caudal (L/s)],MATCH(O476,Curva_vortex[Altura lamina de agua H (m)],1)+IF(O476&gt;MAX(Curva_vortex[Altura lamina de agua H (m)]),0,1))-INDEX(Curva_vortex[Caudal (L/s)],MATCH(O476,Curva_vortex[Altura lamina de agua H (m)],1)+IF(O476&gt;MAX(Curva_vortex[Altura lamina de agua H (m)]),-1,0)))/(INDEX(Curva_vortex[Altura lamina de agua H (m)],MATCH(O476,Curva_vortex[Altura lamina de agua H (m)],1)+IF(O476&gt;MAX(Curva_vortex[Altura lamina de agua H (m)]),0,1))-INDEX(Curva_vortex[Altura lamina de agua H (m)],MATCH(O476,Curva_vortex[Altura lamina de agua H (m)],1)+IF(O476&gt;MAX(Curva_vortex[Altura lamina de agua H (m)]),-1,0)))+Q476</f>
        <v>1.7568463081121899E-3</v>
      </c>
      <c r="S476" s="20">
        <f>IF(COUNT($A$126:$A476)&lt;MATCH($E$117,R$126:R$585,0),"",ROUND(R476,2))</f>
        <v>0</v>
      </c>
    </row>
    <row r="477" spans="1:19" x14ac:dyDescent="0.3">
      <c r="A477" s="67">
        <f>A476+Escenario1!$D$15</f>
        <v>1755</v>
      </c>
      <c r="B477" s="20">
        <f>IF(HX354&lt;0,0,Escenario1!HX354)</f>
        <v>0</v>
      </c>
      <c r="C477" s="20">
        <f t="shared" si="844"/>
        <v>0</v>
      </c>
      <c r="D477" s="20">
        <f t="shared" si="838"/>
        <v>0</v>
      </c>
      <c r="E477" s="20">
        <f>ROUND(IF($A477=0,0,$D477+E476-IF($A476=0,0,L476*($A477-$A476)*0.06)),4)</f>
        <v>0</v>
      </c>
      <c r="F477" s="11" cm="1">
        <f t="array" ref="F477">INDEX($A$71:$A$75,MATCH(E477,$B$71:$B$75,1))+(E477-INDEX($B$71:$B$75,MATCH(E477,$B$71:$B$75,1)))*(INDEX($A$71:$A$75,MATCH(E477,$B$71:$B$75,1)+IF(E477&gt;MAX($B$71:$B$75),0,1))-INDEX($A$71:$A$75,MATCH(E477,$B$71:$B$75,1)+IF(E477&gt;MAX($B$71:$B$75),1,0)))/(INDEX($B$71:$B$75,MATCH(E477,$B$71:$B$75,1)+IF(E477&gt;MAX($B$71:$B$75),0,1))-INDEX($B$71:$B$75,MATCH(E477,$B$71:$B$75,1)+IF(E477&gt;MAX($B$71:$B$75),-1,0)))</f>
        <v>0</v>
      </c>
      <c r="G477" s="59">
        <f t="shared" si="839"/>
        <v>0</v>
      </c>
      <c r="H477" s="59">
        <f t="shared" si="840"/>
        <v>0</v>
      </c>
      <c r="I477" s="59">
        <f t="shared" si="841"/>
        <v>0</v>
      </c>
      <c r="J477" s="20">
        <f t="shared" si="842"/>
        <v>0</v>
      </c>
      <c r="K477" s="20">
        <f>IF(OR($H$79&lt;=0,F477-$H$79&lt;=0),0,2/3*(0.602+0.0832*(F477-$H$79)/$H$79)*$I$79*SQRT(2*9.81)*(F477-$H$79+0.0012)^(3/2))*1000</f>
        <v>0</v>
      </c>
      <c r="L477" s="20">
        <f>IF((G477+H477+I477+K477)*($A478-$A477)*0.06&gt;E477,E477/($A478-$A477)/0.06,G477+H477+I477+K477)</f>
        <v>0</v>
      </c>
      <c r="M477" s="20">
        <f>IF(COUNT($A$126:$A477)&lt;MATCH($E$84,L$126:L$585,0),"",ROUND(L477,2))</f>
        <v>0</v>
      </c>
      <c r="N477" s="20">
        <f>IF($A477=0,0,$D477+N476-IF($A476=0,0,R476*($A477-$A476)*0.06))</f>
        <v>1.7041409188688243E-2</v>
      </c>
      <c r="O477" s="11" cm="1">
        <f t="array" ref="O477">INDEX($A$71:$A$75,MATCH(N477,$B$71:$B$75,1))+(N477-INDEX($B$71:$B$75,MATCH(N477,$B$71:$B$75,1)))*(INDEX($A$71:$A$75,MATCH(N477,$B$71:$B$75,1)+1)-INDEX($A$71:$A$75,MATCH(N477,$B$71:$B$75,1)))/(INDEX($B$71:$B$75,MATCH(N477,$B$71:$B$75,1)+1)-INDEX($B$71:$B$75,MATCH(N477,$B$71:$B$75,1)))</f>
        <v>1.7041409188688241E-4</v>
      </c>
      <c r="P477" s="20" cm="1">
        <f t="array" ref="P477">INDEX(Curva_vortex[Caudal (L/s)],MATCH(O477,Curva_vortex[Altura lamina de agua H (m)],1))+(O477-INDEX(Curva_vortex[Altura lamina de agua H (m)],MATCH(O477,Curva_vortex[Altura lamina de agua H (m)],1)))*(INDEX(Curva_vortex[Caudal (L/s)],MATCH(O477,Curva_vortex[Altura lamina de agua H (m)],1)+IF(O477&gt;MAX(Curva_vortex[Altura lamina de agua H (m)]),0,1))-INDEX(Curva_vortex[Caudal (L/s)],MATCH(O477,Curva_vortex[Altura lamina de agua H (m)],1)+IF(O477&gt;MAX(Curva_vortex[Altura lamina de agua H (m)]),-1,0)))/(INDEX(Curva_vortex[Altura lamina de agua H (m)],MATCH(O477,Curva_vortex[Altura lamina de agua H (m)],1)+IF(O477&gt;MAX(Curva_vortex[Altura lamina de agua H (m)]),0,1))-INDEX(Curva_vortex[Altura lamina de agua H (m)],MATCH(O477,Curva_vortex[Altura lamina de agua H (m)],1)+IF(O477&gt;MAX(Curva_vortex[Altura lamina de agua H (m)]),-1,0)))</f>
        <v>1.7041409188688239E-3</v>
      </c>
      <c r="Q477" s="20">
        <f t="shared" si="843"/>
        <v>0</v>
      </c>
      <c r="R477" s="20" cm="1">
        <f t="array" ref="R477">INDEX(Curva_vortex[Caudal (L/s)],MATCH(O477,Curva_vortex[Altura lamina de agua H (m)],1))+(O477-INDEX(Curva_vortex[Altura lamina de agua H (m)],MATCH(O477,Curva_vortex[Altura lamina de agua H (m)],1)))*(INDEX(Curva_vortex[Caudal (L/s)],MATCH(O477,Curva_vortex[Altura lamina de agua H (m)],1)+IF(O477&gt;MAX(Curva_vortex[Altura lamina de agua H (m)]),0,1))-INDEX(Curva_vortex[Caudal (L/s)],MATCH(O477,Curva_vortex[Altura lamina de agua H (m)],1)+IF(O477&gt;MAX(Curva_vortex[Altura lamina de agua H (m)]),-1,0)))/(INDEX(Curva_vortex[Altura lamina de agua H (m)],MATCH(O477,Curva_vortex[Altura lamina de agua H (m)],1)+IF(O477&gt;MAX(Curva_vortex[Altura lamina de agua H (m)]),0,1))-INDEX(Curva_vortex[Altura lamina de agua H (m)],MATCH(O477,Curva_vortex[Altura lamina de agua H (m)],1)+IF(O477&gt;MAX(Curva_vortex[Altura lamina de agua H (m)]),-1,0)))+Q477</f>
        <v>1.7041409188688239E-3</v>
      </c>
      <c r="S477" s="20">
        <f>IF(COUNT($A$126:$A477)&lt;MATCH($E$117,R$126:R$585,0),"",ROUND(R477,2))</f>
        <v>0</v>
      </c>
    </row>
    <row r="478" spans="1:19" x14ac:dyDescent="0.3">
      <c r="A478" s="67">
        <f>A477+Escenario1!$D$15</f>
        <v>1760</v>
      </c>
      <c r="B478" s="20">
        <f>IF(HX355&lt;0,0,Escenario1!HX355)</f>
        <v>0</v>
      </c>
      <c r="C478" s="20">
        <f t="shared" si="844"/>
        <v>0</v>
      </c>
      <c r="D478" s="20">
        <f t="shared" si="838"/>
        <v>0</v>
      </c>
      <c r="E478" s="20">
        <f>ROUND(IF($A478=0,0,$D478+E477-IF($A477=0,0,L477*($A478-$A477)*0.06)),4)</f>
        <v>0</v>
      </c>
      <c r="F478" s="11" cm="1">
        <f t="array" ref="F478">INDEX($A$71:$A$75,MATCH(E478,$B$71:$B$75,1))+(E478-INDEX($B$71:$B$75,MATCH(E478,$B$71:$B$75,1)))*(INDEX($A$71:$A$75,MATCH(E478,$B$71:$B$75,1)+IF(E478&gt;MAX($B$71:$B$75),0,1))-INDEX($A$71:$A$75,MATCH(E478,$B$71:$B$75,1)+IF(E478&gt;MAX($B$71:$B$75),1,0)))/(INDEX($B$71:$B$75,MATCH(E478,$B$71:$B$75,1)+IF(E478&gt;MAX($B$71:$B$75),0,1))-INDEX($B$71:$B$75,MATCH(E478,$B$71:$B$75,1)+IF(E478&gt;MAX($B$71:$B$75),-1,0)))</f>
        <v>0</v>
      </c>
      <c r="G478" s="59">
        <f t="shared" si="839"/>
        <v>0</v>
      </c>
      <c r="H478" s="59">
        <f t="shared" si="840"/>
        <v>0</v>
      </c>
      <c r="I478" s="59">
        <f t="shared" si="841"/>
        <v>0</v>
      </c>
      <c r="J478" s="20">
        <f t="shared" si="842"/>
        <v>0</v>
      </c>
      <c r="K478" s="20">
        <f>IF(OR($H$79&lt;=0,F478-$H$79&lt;=0),0,2/3*(0.602+0.0832*(F478-$H$79)/$H$79)*$I$79*SQRT(2*9.81)*(F478-$H$79+0.0012)^(3/2))*1000</f>
        <v>0</v>
      </c>
      <c r="L478" s="20">
        <f>IF((G478+H478+I478+K478)*($A479-$A478)*0.06&gt;E478,E478/($A479-$A478)/0.06,G478+H478+I478+K478)</f>
        <v>0</v>
      </c>
      <c r="M478" s="20">
        <f>IF(COUNT($A$126:$A478)&lt;MATCH($E$84,L$126:L$585,0),"",ROUND(L478,2))</f>
        <v>0</v>
      </c>
      <c r="N478" s="20">
        <f>IF($A478=0,0,$D478+N477-IF($A477=0,0,R477*($A478-$A477)*0.06))</f>
        <v>1.6530166913027597E-2</v>
      </c>
      <c r="O478" s="11" cm="1">
        <f t="array" ref="O478">INDEX($A$71:$A$75,MATCH(N478,$B$71:$B$75,1))+(N478-INDEX($B$71:$B$75,MATCH(N478,$B$71:$B$75,1)))*(INDEX($A$71:$A$75,MATCH(N478,$B$71:$B$75,1)+1)-INDEX($A$71:$A$75,MATCH(N478,$B$71:$B$75,1)))/(INDEX($B$71:$B$75,MATCH(N478,$B$71:$B$75,1)+1)-INDEX($B$71:$B$75,MATCH(N478,$B$71:$B$75,1)))</f>
        <v>1.6530166913027598E-4</v>
      </c>
      <c r="P478" s="20" cm="1">
        <f t="array" ref="P478">INDEX(Curva_vortex[Caudal (L/s)],MATCH(O478,Curva_vortex[Altura lamina de agua H (m)],1))+(O478-INDEX(Curva_vortex[Altura lamina de agua H (m)],MATCH(O478,Curva_vortex[Altura lamina de agua H (m)],1)))*(INDEX(Curva_vortex[Caudal (L/s)],MATCH(O478,Curva_vortex[Altura lamina de agua H (m)],1)+IF(O478&gt;MAX(Curva_vortex[Altura lamina de agua H (m)]),0,1))-INDEX(Curva_vortex[Caudal (L/s)],MATCH(O478,Curva_vortex[Altura lamina de agua H (m)],1)+IF(O478&gt;MAX(Curva_vortex[Altura lamina de agua H (m)]),-1,0)))/(INDEX(Curva_vortex[Altura lamina de agua H (m)],MATCH(O478,Curva_vortex[Altura lamina de agua H (m)],1)+IF(O478&gt;MAX(Curva_vortex[Altura lamina de agua H (m)]),0,1))-INDEX(Curva_vortex[Altura lamina de agua H (m)],MATCH(O478,Curva_vortex[Altura lamina de agua H (m)],1)+IF(O478&gt;MAX(Curva_vortex[Altura lamina de agua H (m)]),-1,0)))</f>
        <v>1.6530166913027596E-3</v>
      </c>
      <c r="Q478" s="20">
        <f t="shared" si="843"/>
        <v>0</v>
      </c>
      <c r="R478" s="20" cm="1">
        <f t="array" ref="R478">INDEX(Curva_vortex[Caudal (L/s)],MATCH(O478,Curva_vortex[Altura lamina de agua H (m)],1))+(O478-INDEX(Curva_vortex[Altura lamina de agua H (m)],MATCH(O478,Curva_vortex[Altura lamina de agua H (m)],1)))*(INDEX(Curva_vortex[Caudal (L/s)],MATCH(O478,Curva_vortex[Altura lamina de agua H (m)],1)+IF(O478&gt;MAX(Curva_vortex[Altura lamina de agua H (m)]),0,1))-INDEX(Curva_vortex[Caudal (L/s)],MATCH(O478,Curva_vortex[Altura lamina de agua H (m)],1)+IF(O478&gt;MAX(Curva_vortex[Altura lamina de agua H (m)]),-1,0)))/(INDEX(Curva_vortex[Altura lamina de agua H (m)],MATCH(O478,Curva_vortex[Altura lamina de agua H (m)],1)+IF(O478&gt;MAX(Curva_vortex[Altura lamina de agua H (m)]),0,1))-INDEX(Curva_vortex[Altura lamina de agua H (m)],MATCH(O478,Curva_vortex[Altura lamina de agua H (m)],1)+IF(O478&gt;MAX(Curva_vortex[Altura lamina de agua H (m)]),-1,0)))+Q478</f>
        <v>1.6530166913027596E-3</v>
      </c>
      <c r="S478" s="20">
        <f>IF(COUNT($A$126:$A478)&lt;MATCH($E$117,R$126:R$585,0),"",ROUND(R478,2))</f>
        <v>0</v>
      </c>
    </row>
    <row r="479" spans="1:19" x14ac:dyDescent="0.3">
      <c r="A479" s="67">
        <f>A478+Escenario1!$D$15</f>
        <v>1765</v>
      </c>
      <c r="B479" s="20">
        <f>IF(HX356&lt;0,0,Escenario1!HX356)</f>
        <v>0</v>
      </c>
      <c r="C479" s="20">
        <f t="shared" si="844"/>
        <v>0</v>
      </c>
      <c r="D479" s="20">
        <f t="shared" si="838"/>
        <v>0</v>
      </c>
      <c r="E479" s="20">
        <f>ROUND(IF($A479=0,0,$D479+E478-IF($A478=0,0,L478*($A479-$A478)*0.06)),4)</f>
        <v>0</v>
      </c>
      <c r="F479" s="11" cm="1">
        <f t="array" ref="F479">INDEX($A$71:$A$75,MATCH(E479,$B$71:$B$75,1))+(E479-INDEX($B$71:$B$75,MATCH(E479,$B$71:$B$75,1)))*(INDEX($A$71:$A$75,MATCH(E479,$B$71:$B$75,1)+IF(E479&gt;MAX($B$71:$B$75),0,1))-INDEX($A$71:$A$75,MATCH(E479,$B$71:$B$75,1)+IF(E479&gt;MAX($B$71:$B$75),1,0)))/(INDEX($B$71:$B$75,MATCH(E479,$B$71:$B$75,1)+IF(E479&gt;MAX($B$71:$B$75),0,1))-INDEX($B$71:$B$75,MATCH(E479,$B$71:$B$75,1)+IF(E479&gt;MAX($B$71:$B$75),-1,0)))</f>
        <v>0</v>
      </c>
      <c r="G479" s="59">
        <f t="shared" si="839"/>
        <v>0</v>
      </c>
      <c r="H479" s="59">
        <f t="shared" si="840"/>
        <v>0</v>
      </c>
      <c r="I479" s="59">
        <f t="shared" si="841"/>
        <v>0</v>
      </c>
      <c r="J479" s="20">
        <f t="shared" si="842"/>
        <v>0</v>
      </c>
      <c r="K479" s="20">
        <f>IF(OR($H$79&lt;=0,F479-$H$79&lt;=0),0,2/3*(0.602+0.0832*(F479-$H$79)/$H$79)*$I$79*SQRT(2*9.81)*(F479-$H$79+0.0012)^(3/2))*1000</f>
        <v>0</v>
      </c>
      <c r="L479" s="20">
        <f>IF((G479+H479+I479+K479)*($A480-$A479)*0.06&gt;E479,E479/($A480-$A479)/0.06,G479+H479+I479+K479)</f>
        <v>0</v>
      </c>
      <c r="M479" s="20">
        <f>IF(COUNT($A$126:$A479)&lt;MATCH($E$84,L$126:L$585,0),"",ROUND(L479,2))</f>
        <v>0</v>
      </c>
      <c r="N479" s="20">
        <f>IF($A479=0,0,$D479+N478-IF($A478=0,0,R478*($A479-$A478)*0.06))</f>
        <v>1.6034261905636768E-2</v>
      </c>
      <c r="O479" s="11" cm="1">
        <f t="array" ref="O479">INDEX($A$71:$A$75,MATCH(N479,$B$71:$B$75,1))+(N479-INDEX($B$71:$B$75,MATCH(N479,$B$71:$B$75,1)))*(INDEX($A$71:$A$75,MATCH(N479,$B$71:$B$75,1)+1)-INDEX($A$71:$A$75,MATCH(N479,$B$71:$B$75,1)))/(INDEX($B$71:$B$75,MATCH(N479,$B$71:$B$75,1)+1)-INDEX($B$71:$B$75,MATCH(N479,$B$71:$B$75,1)))</f>
        <v>1.6034261905636767E-4</v>
      </c>
      <c r="P479" s="20" cm="1">
        <f t="array" ref="P479">INDEX(Curva_vortex[Caudal (L/s)],MATCH(O479,Curva_vortex[Altura lamina de agua H (m)],1))+(O479-INDEX(Curva_vortex[Altura lamina de agua H (m)],MATCH(O479,Curva_vortex[Altura lamina de agua H (m)],1)))*(INDEX(Curva_vortex[Caudal (L/s)],MATCH(O479,Curva_vortex[Altura lamina de agua H (m)],1)+IF(O479&gt;MAX(Curva_vortex[Altura lamina de agua H (m)]),0,1))-INDEX(Curva_vortex[Caudal (L/s)],MATCH(O479,Curva_vortex[Altura lamina de agua H (m)],1)+IF(O479&gt;MAX(Curva_vortex[Altura lamina de agua H (m)]),-1,0)))/(INDEX(Curva_vortex[Altura lamina de agua H (m)],MATCH(O479,Curva_vortex[Altura lamina de agua H (m)],1)+IF(O479&gt;MAX(Curva_vortex[Altura lamina de agua H (m)]),0,1))-INDEX(Curva_vortex[Altura lamina de agua H (m)],MATCH(O479,Curva_vortex[Altura lamina de agua H (m)],1)+IF(O479&gt;MAX(Curva_vortex[Altura lamina de agua H (m)]),-1,0)))</f>
        <v>1.6034261905636766E-3</v>
      </c>
      <c r="Q479" s="20">
        <f t="shared" si="843"/>
        <v>0</v>
      </c>
      <c r="R479" s="20" cm="1">
        <f t="array" ref="R479">INDEX(Curva_vortex[Caudal (L/s)],MATCH(O479,Curva_vortex[Altura lamina de agua H (m)],1))+(O479-INDEX(Curva_vortex[Altura lamina de agua H (m)],MATCH(O479,Curva_vortex[Altura lamina de agua H (m)],1)))*(INDEX(Curva_vortex[Caudal (L/s)],MATCH(O479,Curva_vortex[Altura lamina de agua H (m)],1)+IF(O479&gt;MAX(Curva_vortex[Altura lamina de agua H (m)]),0,1))-INDEX(Curva_vortex[Caudal (L/s)],MATCH(O479,Curva_vortex[Altura lamina de agua H (m)],1)+IF(O479&gt;MAX(Curva_vortex[Altura lamina de agua H (m)]),-1,0)))/(INDEX(Curva_vortex[Altura lamina de agua H (m)],MATCH(O479,Curva_vortex[Altura lamina de agua H (m)],1)+IF(O479&gt;MAX(Curva_vortex[Altura lamina de agua H (m)]),0,1))-INDEX(Curva_vortex[Altura lamina de agua H (m)],MATCH(O479,Curva_vortex[Altura lamina de agua H (m)],1)+IF(O479&gt;MAX(Curva_vortex[Altura lamina de agua H (m)]),-1,0)))+Q479</f>
        <v>1.6034261905636766E-3</v>
      </c>
      <c r="S479" s="20">
        <f>IF(COUNT($A$126:$A479)&lt;MATCH($E$117,R$126:R$585,0),"",ROUND(R479,2))</f>
        <v>0</v>
      </c>
    </row>
    <row r="480" spans="1:19" x14ac:dyDescent="0.3">
      <c r="A480" s="67">
        <f>A479+Escenario1!$D$15</f>
        <v>1770</v>
      </c>
      <c r="B480" s="20">
        <f>IF(HX357&lt;0,0,Escenario1!HX357)</f>
        <v>0</v>
      </c>
      <c r="C480" s="20">
        <f t="shared" si="844"/>
        <v>0</v>
      </c>
      <c r="D480" s="20">
        <f t="shared" si="838"/>
        <v>0</v>
      </c>
      <c r="E480" s="20">
        <f>ROUND(IF($A480=0,0,$D480+E479-IF($A479=0,0,L479*($A480-$A479)*0.06)),4)</f>
        <v>0</v>
      </c>
      <c r="F480" s="11" cm="1">
        <f t="array" ref="F480">INDEX($A$71:$A$75,MATCH(E480,$B$71:$B$75,1))+(E480-INDEX($B$71:$B$75,MATCH(E480,$B$71:$B$75,1)))*(INDEX($A$71:$A$75,MATCH(E480,$B$71:$B$75,1)+IF(E480&gt;MAX($B$71:$B$75),0,1))-INDEX($A$71:$A$75,MATCH(E480,$B$71:$B$75,1)+IF(E480&gt;MAX($B$71:$B$75),1,0)))/(INDEX($B$71:$B$75,MATCH(E480,$B$71:$B$75,1)+IF(E480&gt;MAX($B$71:$B$75),0,1))-INDEX($B$71:$B$75,MATCH(E480,$B$71:$B$75,1)+IF(E480&gt;MAX($B$71:$B$75),-1,0)))</f>
        <v>0</v>
      </c>
      <c r="G480" s="59">
        <f t="shared" si="839"/>
        <v>0</v>
      </c>
      <c r="H480" s="59">
        <f t="shared" si="840"/>
        <v>0</v>
      </c>
      <c r="I480" s="59">
        <f t="shared" si="841"/>
        <v>0</v>
      </c>
      <c r="J480" s="20">
        <f t="shared" si="842"/>
        <v>0</v>
      </c>
      <c r="K480" s="20">
        <f>IF(OR($H$79&lt;=0,F480-$H$79&lt;=0),0,2/3*(0.602+0.0832*(F480-$H$79)/$H$79)*$I$79*SQRT(2*9.81)*(F480-$H$79+0.0012)^(3/2))*1000</f>
        <v>0</v>
      </c>
      <c r="L480" s="20">
        <f>IF((G480+H480+I480+K480)*($A481-$A480)*0.06&gt;E480,E480/($A481-$A480)/0.06,G480+H480+I480+K480)</f>
        <v>0</v>
      </c>
      <c r="M480" s="20">
        <f>IF(COUNT($A$126:$A480)&lt;MATCH($E$84,L$126:L$585,0),"",ROUND(L480,2))</f>
        <v>0</v>
      </c>
      <c r="N480" s="20">
        <f>IF($A480=0,0,$D480+N479-IF($A479=0,0,R479*($A480-$A479)*0.06))</f>
        <v>1.5553234048467665E-2</v>
      </c>
      <c r="O480" s="11" cm="1">
        <f t="array" ref="O480">INDEX($A$71:$A$75,MATCH(N480,$B$71:$B$75,1))+(N480-INDEX($B$71:$B$75,MATCH(N480,$B$71:$B$75,1)))*(INDEX($A$71:$A$75,MATCH(N480,$B$71:$B$75,1)+1)-INDEX($A$71:$A$75,MATCH(N480,$B$71:$B$75,1)))/(INDEX($B$71:$B$75,MATCH(N480,$B$71:$B$75,1)+1)-INDEX($B$71:$B$75,MATCH(N480,$B$71:$B$75,1)))</f>
        <v>1.5553234048467664E-4</v>
      </c>
      <c r="P480" s="20" cm="1">
        <f t="array" ref="P480">INDEX(Curva_vortex[Caudal (L/s)],MATCH(O480,Curva_vortex[Altura lamina de agua H (m)],1))+(O480-INDEX(Curva_vortex[Altura lamina de agua H (m)],MATCH(O480,Curva_vortex[Altura lamina de agua H (m)],1)))*(INDEX(Curva_vortex[Caudal (L/s)],MATCH(O480,Curva_vortex[Altura lamina de agua H (m)],1)+IF(O480&gt;MAX(Curva_vortex[Altura lamina de agua H (m)]),0,1))-INDEX(Curva_vortex[Caudal (L/s)],MATCH(O480,Curva_vortex[Altura lamina de agua H (m)],1)+IF(O480&gt;MAX(Curva_vortex[Altura lamina de agua H (m)]),-1,0)))/(INDEX(Curva_vortex[Altura lamina de agua H (m)],MATCH(O480,Curva_vortex[Altura lamina de agua H (m)],1)+IF(O480&gt;MAX(Curva_vortex[Altura lamina de agua H (m)]),0,1))-INDEX(Curva_vortex[Altura lamina de agua H (m)],MATCH(O480,Curva_vortex[Altura lamina de agua H (m)],1)+IF(O480&gt;MAX(Curva_vortex[Altura lamina de agua H (m)]),-1,0)))</f>
        <v>1.5553234048467663E-3</v>
      </c>
      <c r="Q480" s="20">
        <f t="shared" si="843"/>
        <v>0</v>
      </c>
      <c r="R480" s="20" cm="1">
        <f t="array" ref="R480">INDEX(Curva_vortex[Caudal (L/s)],MATCH(O480,Curva_vortex[Altura lamina de agua H (m)],1))+(O480-INDEX(Curva_vortex[Altura lamina de agua H (m)],MATCH(O480,Curva_vortex[Altura lamina de agua H (m)],1)))*(INDEX(Curva_vortex[Caudal (L/s)],MATCH(O480,Curva_vortex[Altura lamina de agua H (m)],1)+IF(O480&gt;MAX(Curva_vortex[Altura lamina de agua H (m)]),0,1))-INDEX(Curva_vortex[Caudal (L/s)],MATCH(O480,Curva_vortex[Altura lamina de agua H (m)],1)+IF(O480&gt;MAX(Curva_vortex[Altura lamina de agua H (m)]),-1,0)))/(INDEX(Curva_vortex[Altura lamina de agua H (m)],MATCH(O480,Curva_vortex[Altura lamina de agua H (m)],1)+IF(O480&gt;MAX(Curva_vortex[Altura lamina de agua H (m)]),0,1))-INDEX(Curva_vortex[Altura lamina de agua H (m)],MATCH(O480,Curva_vortex[Altura lamina de agua H (m)],1)+IF(O480&gt;MAX(Curva_vortex[Altura lamina de agua H (m)]),-1,0)))+Q480</f>
        <v>1.5553234048467663E-3</v>
      </c>
      <c r="S480" s="20">
        <f>IF(COUNT($A$126:$A480)&lt;MATCH($E$117,R$126:R$585,0),"",ROUND(R480,2))</f>
        <v>0</v>
      </c>
    </row>
    <row r="481" spans="1:19" x14ac:dyDescent="0.3">
      <c r="A481" s="67">
        <f>A480+Escenario1!$D$15</f>
        <v>1775</v>
      </c>
      <c r="B481" s="20">
        <f>IF(HX358&lt;0,0,Escenario1!HX358)</f>
        <v>0</v>
      </c>
      <c r="C481" s="20">
        <f t="shared" si="844"/>
        <v>0</v>
      </c>
      <c r="D481" s="20">
        <f t="shared" si="838"/>
        <v>0</v>
      </c>
      <c r="E481" s="20">
        <f>ROUND(IF($A481=0,0,$D481+E480-IF($A480=0,0,L480*($A481-$A480)*0.06)),4)</f>
        <v>0</v>
      </c>
      <c r="F481" s="11" cm="1">
        <f t="array" ref="F481">INDEX($A$71:$A$75,MATCH(E481,$B$71:$B$75,1))+(E481-INDEX($B$71:$B$75,MATCH(E481,$B$71:$B$75,1)))*(INDEX($A$71:$A$75,MATCH(E481,$B$71:$B$75,1)+IF(E481&gt;MAX($B$71:$B$75),0,1))-INDEX($A$71:$A$75,MATCH(E481,$B$71:$B$75,1)+IF(E481&gt;MAX($B$71:$B$75),1,0)))/(INDEX($B$71:$B$75,MATCH(E481,$B$71:$B$75,1)+IF(E481&gt;MAX($B$71:$B$75),0,1))-INDEX($B$71:$B$75,MATCH(E481,$B$71:$B$75,1)+IF(E481&gt;MAX($B$71:$B$75),-1,0)))</f>
        <v>0</v>
      </c>
      <c r="G481" s="59">
        <f t="shared" si="839"/>
        <v>0</v>
      </c>
      <c r="H481" s="59">
        <f t="shared" si="840"/>
        <v>0</v>
      </c>
      <c r="I481" s="59">
        <f t="shared" si="841"/>
        <v>0</v>
      </c>
      <c r="J481" s="20">
        <f t="shared" si="842"/>
        <v>0</v>
      </c>
      <c r="K481" s="20">
        <f>IF(OR($H$79&lt;=0,F481-$H$79&lt;=0),0,2/3*(0.602+0.0832*(F481-$H$79)/$H$79)*$I$79*SQRT(2*9.81)*(F481-$H$79+0.0012)^(3/2))*1000</f>
        <v>0</v>
      </c>
      <c r="L481" s="20">
        <f>IF((G481+H481+I481+K481)*($A482-$A481)*0.06&gt;E481,E481/($A482-$A481)/0.06,G481+H481+I481+K481)</f>
        <v>0</v>
      </c>
      <c r="M481" s="20">
        <f>IF(COUNT($A$126:$A481)&lt;MATCH($E$84,L$126:L$585,0),"",ROUND(L481,2))</f>
        <v>0</v>
      </c>
      <c r="N481" s="20">
        <f>IF($A481=0,0,$D481+N480-IF($A480=0,0,R480*($A481-$A480)*0.06))</f>
        <v>1.5086637027013634E-2</v>
      </c>
      <c r="O481" s="11" cm="1">
        <f t="array" ref="O481">INDEX($A$71:$A$75,MATCH(N481,$B$71:$B$75,1))+(N481-INDEX($B$71:$B$75,MATCH(N481,$B$71:$B$75,1)))*(INDEX($A$71:$A$75,MATCH(N481,$B$71:$B$75,1)+1)-INDEX($A$71:$A$75,MATCH(N481,$B$71:$B$75,1)))/(INDEX($B$71:$B$75,MATCH(N481,$B$71:$B$75,1)+1)-INDEX($B$71:$B$75,MATCH(N481,$B$71:$B$75,1)))</f>
        <v>1.5086637027013632E-4</v>
      </c>
      <c r="P481" s="20" cm="1">
        <f t="array" ref="P481">INDEX(Curva_vortex[Caudal (L/s)],MATCH(O481,Curva_vortex[Altura lamina de agua H (m)],1))+(O481-INDEX(Curva_vortex[Altura lamina de agua H (m)],MATCH(O481,Curva_vortex[Altura lamina de agua H (m)],1)))*(INDEX(Curva_vortex[Caudal (L/s)],MATCH(O481,Curva_vortex[Altura lamina de agua H (m)],1)+IF(O481&gt;MAX(Curva_vortex[Altura lamina de agua H (m)]),0,1))-INDEX(Curva_vortex[Caudal (L/s)],MATCH(O481,Curva_vortex[Altura lamina de agua H (m)],1)+IF(O481&gt;MAX(Curva_vortex[Altura lamina de agua H (m)]),-1,0)))/(INDEX(Curva_vortex[Altura lamina de agua H (m)],MATCH(O481,Curva_vortex[Altura lamina de agua H (m)],1)+IF(O481&gt;MAX(Curva_vortex[Altura lamina de agua H (m)]),0,1))-INDEX(Curva_vortex[Altura lamina de agua H (m)],MATCH(O481,Curva_vortex[Altura lamina de agua H (m)],1)+IF(O481&gt;MAX(Curva_vortex[Altura lamina de agua H (m)]),-1,0)))</f>
        <v>1.5086637027013632E-3</v>
      </c>
      <c r="Q481" s="20">
        <f t="shared" si="843"/>
        <v>0</v>
      </c>
      <c r="R481" s="20" cm="1">
        <f t="array" ref="R481">INDEX(Curva_vortex[Caudal (L/s)],MATCH(O481,Curva_vortex[Altura lamina de agua H (m)],1))+(O481-INDEX(Curva_vortex[Altura lamina de agua H (m)],MATCH(O481,Curva_vortex[Altura lamina de agua H (m)],1)))*(INDEX(Curva_vortex[Caudal (L/s)],MATCH(O481,Curva_vortex[Altura lamina de agua H (m)],1)+IF(O481&gt;MAX(Curva_vortex[Altura lamina de agua H (m)]),0,1))-INDEX(Curva_vortex[Caudal (L/s)],MATCH(O481,Curva_vortex[Altura lamina de agua H (m)],1)+IF(O481&gt;MAX(Curva_vortex[Altura lamina de agua H (m)]),-1,0)))/(INDEX(Curva_vortex[Altura lamina de agua H (m)],MATCH(O481,Curva_vortex[Altura lamina de agua H (m)],1)+IF(O481&gt;MAX(Curva_vortex[Altura lamina de agua H (m)]),0,1))-INDEX(Curva_vortex[Altura lamina de agua H (m)],MATCH(O481,Curva_vortex[Altura lamina de agua H (m)],1)+IF(O481&gt;MAX(Curva_vortex[Altura lamina de agua H (m)]),-1,0)))+Q481</f>
        <v>1.5086637027013632E-3</v>
      </c>
      <c r="S481" s="20">
        <f>IF(COUNT($A$126:$A481)&lt;MATCH($E$117,R$126:R$585,0),"",ROUND(R481,2))</f>
        <v>0</v>
      </c>
    </row>
    <row r="482" spans="1:19" x14ac:dyDescent="0.3">
      <c r="A482" s="67">
        <f>A481+Escenario1!$D$15</f>
        <v>1780</v>
      </c>
      <c r="B482" s="20">
        <f>IF(HX359&lt;0,0,Escenario1!HX359)</f>
        <v>0</v>
      </c>
      <c r="C482" s="20">
        <f t="shared" si="844"/>
        <v>0</v>
      </c>
      <c r="D482" s="20">
        <f t="shared" si="838"/>
        <v>0</v>
      </c>
      <c r="E482" s="20">
        <f>ROUND(IF($A482=0,0,$D482+E481-IF($A481=0,0,L481*($A482-$A481)*0.06)),4)</f>
        <v>0</v>
      </c>
      <c r="F482" s="11" cm="1">
        <f t="array" ref="F482">INDEX($A$71:$A$75,MATCH(E482,$B$71:$B$75,1))+(E482-INDEX($B$71:$B$75,MATCH(E482,$B$71:$B$75,1)))*(INDEX($A$71:$A$75,MATCH(E482,$B$71:$B$75,1)+IF(E482&gt;MAX($B$71:$B$75),0,1))-INDEX($A$71:$A$75,MATCH(E482,$B$71:$B$75,1)+IF(E482&gt;MAX($B$71:$B$75),1,0)))/(INDEX($B$71:$B$75,MATCH(E482,$B$71:$B$75,1)+IF(E482&gt;MAX($B$71:$B$75),0,1))-INDEX($B$71:$B$75,MATCH(E482,$B$71:$B$75,1)+IF(E482&gt;MAX($B$71:$B$75),-1,0)))</f>
        <v>0</v>
      </c>
      <c r="G482" s="59">
        <f t="shared" si="839"/>
        <v>0</v>
      </c>
      <c r="H482" s="59">
        <f t="shared" si="840"/>
        <v>0</v>
      </c>
      <c r="I482" s="59">
        <f t="shared" si="841"/>
        <v>0</v>
      </c>
      <c r="J482" s="20">
        <f t="shared" si="842"/>
        <v>0</v>
      </c>
      <c r="K482" s="20">
        <f>IF(OR($H$79&lt;=0,F482-$H$79&lt;=0),0,2/3*(0.602+0.0832*(F482-$H$79)/$H$79)*$I$79*SQRT(2*9.81)*(F482-$H$79+0.0012)^(3/2))*1000</f>
        <v>0</v>
      </c>
      <c r="L482" s="20">
        <f>IF((G482+H482+I482+K482)*($A483-$A482)*0.06&gt;E482,E482/($A483-$A482)/0.06,G482+H482+I482+K482)</f>
        <v>0</v>
      </c>
      <c r="M482" s="20">
        <f>IF(COUNT($A$126:$A482)&lt;MATCH($E$84,L$126:L$585,0),"",ROUND(L482,2))</f>
        <v>0</v>
      </c>
      <c r="N482" s="20">
        <f>IF($A482=0,0,$D482+N481-IF($A481=0,0,R481*($A482-$A481)*0.06))</f>
        <v>1.4634037916203225E-2</v>
      </c>
      <c r="O482" s="11" cm="1">
        <f t="array" ref="O482">INDEX($A$71:$A$75,MATCH(N482,$B$71:$B$75,1))+(N482-INDEX($B$71:$B$75,MATCH(N482,$B$71:$B$75,1)))*(INDEX($A$71:$A$75,MATCH(N482,$B$71:$B$75,1)+1)-INDEX($A$71:$A$75,MATCH(N482,$B$71:$B$75,1)))/(INDEX($B$71:$B$75,MATCH(N482,$B$71:$B$75,1)+1)-INDEX($B$71:$B$75,MATCH(N482,$B$71:$B$75,1)))</f>
        <v>1.4634037916203224E-4</v>
      </c>
      <c r="P482" s="20" cm="1">
        <f t="array" ref="P482">INDEX(Curva_vortex[Caudal (L/s)],MATCH(O482,Curva_vortex[Altura lamina de agua H (m)],1))+(O482-INDEX(Curva_vortex[Altura lamina de agua H (m)],MATCH(O482,Curva_vortex[Altura lamina de agua H (m)],1)))*(INDEX(Curva_vortex[Caudal (L/s)],MATCH(O482,Curva_vortex[Altura lamina de agua H (m)],1)+IF(O482&gt;MAX(Curva_vortex[Altura lamina de agua H (m)]),0,1))-INDEX(Curva_vortex[Caudal (L/s)],MATCH(O482,Curva_vortex[Altura lamina de agua H (m)],1)+IF(O482&gt;MAX(Curva_vortex[Altura lamina de agua H (m)]),-1,0)))/(INDEX(Curva_vortex[Altura lamina de agua H (m)],MATCH(O482,Curva_vortex[Altura lamina de agua H (m)],1)+IF(O482&gt;MAX(Curva_vortex[Altura lamina de agua H (m)]),0,1))-INDEX(Curva_vortex[Altura lamina de agua H (m)],MATCH(O482,Curva_vortex[Altura lamina de agua H (m)],1)+IF(O482&gt;MAX(Curva_vortex[Altura lamina de agua H (m)]),-1,0)))</f>
        <v>1.4634037916203223E-3</v>
      </c>
      <c r="Q482" s="20">
        <f t="shared" si="843"/>
        <v>0</v>
      </c>
      <c r="R482" s="20" cm="1">
        <f t="array" ref="R482">INDEX(Curva_vortex[Caudal (L/s)],MATCH(O482,Curva_vortex[Altura lamina de agua H (m)],1))+(O482-INDEX(Curva_vortex[Altura lamina de agua H (m)],MATCH(O482,Curva_vortex[Altura lamina de agua H (m)],1)))*(INDEX(Curva_vortex[Caudal (L/s)],MATCH(O482,Curva_vortex[Altura lamina de agua H (m)],1)+IF(O482&gt;MAX(Curva_vortex[Altura lamina de agua H (m)]),0,1))-INDEX(Curva_vortex[Caudal (L/s)],MATCH(O482,Curva_vortex[Altura lamina de agua H (m)],1)+IF(O482&gt;MAX(Curva_vortex[Altura lamina de agua H (m)]),-1,0)))/(INDEX(Curva_vortex[Altura lamina de agua H (m)],MATCH(O482,Curva_vortex[Altura lamina de agua H (m)],1)+IF(O482&gt;MAX(Curva_vortex[Altura lamina de agua H (m)]),0,1))-INDEX(Curva_vortex[Altura lamina de agua H (m)],MATCH(O482,Curva_vortex[Altura lamina de agua H (m)],1)+IF(O482&gt;MAX(Curva_vortex[Altura lamina de agua H (m)]),-1,0)))+Q482</f>
        <v>1.4634037916203223E-3</v>
      </c>
      <c r="S482" s="20">
        <f>IF(COUNT($A$126:$A482)&lt;MATCH($E$117,R$126:R$585,0),"",ROUND(R482,2))</f>
        <v>0</v>
      </c>
    </row>
    <row r="483" spans="1:19" x14ac:dyDescent="0.3">
      <c r="A483" s="67">
        <f>A482+Escenario1!$D$15</f>
        <v>1785</v>
      </c>
      <c r="B483" s="20">
        <f>IF(HX360&lt;0,0,Escenario1!HX360)</f>
        <v>0</v>
      </c>
      <c r="C483" s="20">
        <f t="shared" si="844"/>
        <v>0</v>
      </c>
      <c r="D483" s="20">
        <f t="shared" si="838"/>
        <v>0</v>
      </c>
      <c r="E483" s="20">
        <f>ROUND(IF($A483=0,0,$D483+E482-IF($A482=0,0,L482*($A483-$A482)*0.06)),4)</f>
        <v>0</v>
      </c>
      <c r="F483" s="11" cm="1">
        <f t="array" ref="F483">INDEX($A$71:$A$75,MATCH(E483,$B$71:$B$75,1))+(E483-INDEX($B$71:$B$75,MATCH(E483,$B$71:$B$75,1)))*(INDEX($A$71:$A$75,MATCH(E483,$B$71:$B$75,1)+IF(E483&gt;MAX($B$71:$B$75),0,1))-INDEX($A$71:$A$75,MATCH(E483,$B$71:$B$75,1)+IF(E483&gt;MAX($B$71:$B$75),1,0)))/(INDEX($B$71:$B$75,MATCH(E483,$B$71:$B$75,1)+IF(E483&gt;MAX($B$71:$B$75),0,1))-INDEX($B$71:$B$75,MATCH(E483,$B$71:$B$75,1)+IF(E483&gt;MAX($B$71:$B$75),-1,0)))</f>
        <v>0</v>
      </c>
      <c r="G483" s="59">
        <f t="shared" si="839"/>
        <v>0</v>
      </c>
      <c r="H483" s="59">
        <f t="shared" si="840"/>
        <v>0</v>
      </c>
      <c r="I483" s="59">
        <f t="shared" si="841"/>
        <v>0</v>
      </c>
      <c r="J483" s="20">
        <f t="shared" si="842"/>
        <v>0</v>
      </c>
      <c r="K483" s="20">
        <f>IF(OR($H$79&lt;=0,F483-$H$79&lt;=0),0,2/3*(0.602+0.0832*(F483-$H$79)/$H$79)*$I$79*SQRT(2*9.81)*(F483-$H$79+0.0012)^(3/2))*1000</f>
        <v>0</v>
      </c>
      <c r="L483" s="20">
        <f>IF((G483+H483+I483+K483)*($A484-$A483)*0.06&gt;E483,E483/($A484-$A483)/0.06,G483+H483+I483+K483)</f>
        <v>0</v>
      </c>
      <c r="M483" s="20">
        <f>IF(COUNT($A$126:$A483)&lt;MATCH($E$84,L$126:L$585,0),"",ROUND(L483,2))</f>
        <v>0</v>
      </c>
      <c r="N483" s="20">
        <f>IF($A483=0,0,$D483+N482-IF($A482=0,0,R482*($A483-$A482)*0.06))</f>
        <v>1.4195016778717129E-2</v>
      </c>
      <c r="O483" s="11" cm="1">
        <f t="array" ref="O483">INDEX($A$71:$A$75,MATCH(N483,$B$71:$B$75,1))+(N483-INDEX($B$71:$B$75,MATCH(N483,$B$71:$B$75,1)))*(INDEX($A$71:$A$75,MATCH(N483,$B$71:$B$75,1)+1)-INDEX($A$71:$A$75,MATCH(N483,$B$71:$B$75,1)))/(INDEX($B$71:$B$75,MATCH(N483,$B$71:$B$75,1)+1)-INDEX($B$71:$B$75,MATCH(N483,$B$71:$B$75,1)))</f>
        <v>1.4195016778717129E-4</v>
      </c>
      <c r="P483" s="20" cm="1">
        <f t="array" ref="P483">INDEX(Curva_vortex[Caudal (L/s)],MATCH(O483,Curva_vortex[Altura lamina de agua H (m)],1))+(O483-INDEX(Curva_vortex[Altura lamina de agua H (m)],MATCH(O483,Curva_vortex[Altura lamina de agua H (m)],1)))*(INDEX(Curva_vortex[Caudal (L/s)],MATCH(O483,Curva_vortex[Altura lamina de agua H (m)],1)+IF(O483&gt;MAX(Curva_vortex[Altura lamina de agua H (m)]),0,1))-INDEX(Curva_vortex[Caudal (L/s)],MATCH(O483,Curva_vortex[Altura lamina de agua H (m)],1)+IF(O483&gt;MAX(Curva_vortex[Altura lamina de agua H (m)]),-1,0)))/(INDEX(Curva_vortex[Altura lamina de agua H (m)],MATCH(O483,Curva_vortex[Altura lamina de agua H (m)],1)+IF(O483&gt;MAX(Curva_vortex[Altura lamina de agua H (m)]),0,1))-INDEX(Curva_vortex[Altura lamina de agua H (m)],MATCH(O483,Curva_vortex[Altura lamina de agua H (m)],1)+IF(O483&gt;MAX(Curva_vortex[Altura lamina de agua H (m)]),-1,0)))</f>
        <v>1.4195016778717129E-3</v>
      </c>
      <c r="Q483" s="20">
        <f t="shared" si="843"/>
        <v>0</v>
      </c>
      <c r="R483" s="20" cm="1">
        <f t="array" ref="R483">INDEX(Curva_vortex[Caudal (L/s)],MATCH(O483,Curva_vortex[Altura lamina de agua H (m)],1))+(O483-INDEX(Curva_vortex[Altura lamina de agua H (m)],MATCH(O483,Curva_vortex[Altura lamina de agua H (m)],1)))*(INDEX(Curva_vortex[Caudal (L/s)],MATCH(O483,Curva_vortex[Altura lamina de agua H (m)],1)+IF(O483&gt;MAX(Curva_vortex[Altura lamina de agua H (m)]),0,1))-INDEX(Curva_vortex[Caudal (L/s)],MATCH(O483,Curva_vortex[Altura lamina de agua H (m)],1)+IF(O483&gt;MAX(Curva_vortex[Altura lamina de agua H (m)]),-1,0)))/(INDEX(Curva_vortex[Altura lamina de agua H (m)],MATCH(O483,Curva_vortex[Altura lamina de agua H (m)],1)+IF(O483&gt;MAX(Curva_vortex[Altura lamina de agua H (m)]),0,1))-INDEX(Curva_vortex[Altura lamina de agua H (m)],MATCH(O483,Curva_vortex[Altura lamina de agua H (m)],1)+IF(O483&gt;MAX(Curva_vortex[Altura lamina de agua H (m)]),-1,0)))+Q483</f>
        <v>1.4195016778717129E-3</v>
      </c>
      <c r="S483" s="20">
        <f>IF(COUNT($A$126:$A483)&lt;MATCH($E$117,R$126:R$585,0),"",ROUND(R483,2))</f>
        <v>0</v>
      </c>
    </row>
    <row r="484" spans="1:19" x14ac:dyDescent="0.3">
      <c r="A484" s="67">
        <f>A483+Escenario1!$D$15</f>
        <v>1790</v>
      </c>
      <c r="B484" s="20">
        <f>IF(HX361&lt;0,0,Escenario1!HX361)</f>
        <v>0</v>
      </c>
      <c r="C484" s="20">
        <f t="shared" si="844"/>
        <v>0</v>
      </c>
      <c r="D484" s="20">
        <f t="shared" si="838"/>
        <v>0</v>
      </c>
      <c r="E484" s="20">
        <f>ROUND(IF($A484=0,0,$D484+E483-IF($A483=0,0,L483*($A484-$A483)*0.06)),4)</f>
        <v>0</v>
      </c>
      <c r="F484" s="11" cm="1">
        <f t="array" ref="F484">INDEX($A$71:$A$75,MATCH(E484,$B$71:$B$75,1))+(E484-INDEX($B$71:$B$75,MATCH(E484,$B$71:$B$75,1)))*(INDEX($A$71:$A$75,MATCH(E484,$B$71:$B$75,1)+IF(E484&gt;MAX($B$71:$B$75),0,1))-INDEX($A$71:$A$75,MATCH(E484,$B$71:$B$75,1)+IF(E484&gt;MAX($B$71:$B$75),1,0)))/(INDEX($B$71:$B$75,MATCH(E484,$B$71:$B$75,1)+IF(E484&gt;MAX($B$71:$B$75),0,1))-INDEX($B$71:$B$75,MATCH(E484,$B$71:$B$75,1)+IF(E484&gt;MAX($B$71:$B$75),-1,0)))</f>
        <v>0</v>
      </c>
      <c r="G484" s="59">
        <f t="shared" si="839"/>
        <v>0</v>
      </c>
      <c r="H484" s="59">
        <f t="shared" si="840"/>
        <v>0</v>
      </c>
      <c r="I484" s="59">
        <f t="shared" si="841"/>
        <v>0</v>
      </c>
      <c r="J484" s="20">
        <f t="shared" si="842"/>
        <v>0</v>
      </c>
      <c r="K484" s="20">
        <f>IF(OR($H$79&lt;=0,F484-$H$79&lt;=0),0,2/3*(0.602+0.0832*(F484-$H$79)/$H$79)*$I$79*SQRT(2*9.81)*(F484-$H$79+0.0012)^(3/2))*1000</f>
        <v>0</v>
      </c>
      <c r="L484" s="20">
        <f>IF((G484+H484+I484+K484)*($A485-$A484)*0.06&gt;E484,E484/($A485-$A484)/0.06,G484+H484+I484+K484)</f>
        <v>0</v>
      </c>
      <c r="M484" s="20">
        <f>IF(COUNT($A$126:$A484)&lt;MATCH($E$84,L$126:L$585,0),"",ROUND(L484,2))</f>
        <v>0</v>
      </c>
      <c r="N484" s="20">
        <f>IF($A484=0,0,$D484+N483-IF($A483=0,0,R483*($A484-$A483)*0.06))</f>
        <v>1.3769166275355614E-2</v>
      </c>
      <c r="O484" s="11" cm="1">
        <f t="array" ref="O484">INDEX($A$71:$A$75,MATCH(N484,$B$71:$B$75,1))+(N484-INDEX($B$71:$B$75,MATCH(N484,$B$71:$B$75,1)))*(INDEX($A$71:$A$75,MATCH(N484,$B$71:$B$75,1)+1)-INDEX($A$71:$A$75,MATCH(N484,$B$71:$B$75,1)))/(INDEX($B$71:$B$75,MATCH(N484,$B$71:$B$75,1)+1)-INDEX($B$71:$B$75,MATCH(N484,$B$71:$B$75,1)))</f>
        <v>1.3769166275355614E-4</v>
      </c>
      <c r="P484" s="20" cm="1">
        <f t="array" ref="P484">INDEX(Curva_vortex[Caudal (L/s)],MATCH(O484,Curva_vortex[Altura lamina de agua H (m)],1))+(O484-INDEX(Curva_vortex[Altura lamina de agua H (m)],MATCH(O484,Curva_vortex[Altura lamina de agua H (m)],1)))*(INDEX(Curva_vortex[Caudal (L/s)],MATCH(O484,Curva_vortex[Altura lamina de agua H (m)],1)+IF(O484&gt;MAX(Curva_vortex[Altura lamina de agua H (m)]),0,1))-INDEX(Curva_vortex[Caudal (L/s)],MATCH(O484,Curva_vortex[Altura lamina de agua H (m)],1)+IF(O484&gt;MAX(Curva_vortex[Altura lamina de agua H (m)]),-1,0)))/(INDEX(Curva_vortex[Altura lamina de agua H (m)],MATCH(O484,Curva_vortex[Altura lamina de agua H (m)],1)+IF(O484&gt;MAX(Curva_vortex[Altura lamina de agua H (m)]),0,1))-INDEX(Curva_vortex[Altura lamina de agua H (m)],MATCH(O484,Curva_vortex[Altura lamina de agua H (m)],1)+IF(O484&gt;MAX(Curva_vortex[Altura lamina de agua H (m)]),-1,0)))</f>
        <v>1.3769166275355614E-3</v>
      </c>
      <c r="Q484" s="20">
        <f t="shared" si="843"/>
        <v>0</v>
      </c>
      <c r="R484" s="20" cm="1">
        <f t="array" ref="R484">INDEX(Curva_vortex[Caudal (L/s)],MATCH(O484,Curva_vortex[Altura lamina de agua H (m)],1))+(O484-INDEX(Curva_vortex[Altura lamina de agua H (m)],MATCH(O484,Curva_vortex[Altura lamina de agua H (m)],1)))*(INDEX(Curva_vortex[Caudal (L/s)],MATCH(O484,Curva_vortex[Altura lamina de agua H (m)],1)+IF(O484&gt;MAX(Curva_vortex[Altura lamina de agua H (m)]),0,1))-INDEX(Curva_vortex[Caudal (L/s)],MATCH(O484,Curva_vortex[Altura lamina de agua H (m)],1)+IF(O484&gt;MAX(Curva_vortex[Altura lamina de agua H (m)]),-1,0)))/(INDEX(Curva_vortex[Altura lamina de agua H (m)],MATCH(O484,Curva_vortex[Altura lamina de agua H (m)],1)+IF(O484&gt;MAX(Curva_vortex[Altura lamina de agua H (m)]),0,1))-INDEX(Curva_vortex[Altura lamina de agua H (m)],MATCH(O484,Curva_vortex[Altura lamina de agua H (m)],1)+IF(O484&gt;MAX(Curva_vortex[Altura lamina de agua H (m)]),-1,0)))+Q484</f>
        <v>1.3769166275355614E-3</v>
      </c>
      <c r="S484" s="20">
        <f>IF(COUNT($A$126:$A484)&lt;MATCH($E$117,R$126:R$585,0),"",ROUND(R484,2))</f>
        <v>0</v>
      </c>
    </row>
    <row r="485" spans="1:19" x14ac:dyDescent="0.3">
      <c r="A485" s="67">
        <f>A484+Escenario1!$D$15</f>
        <v>1795</v>
      </c>
      <c r="B485" s="20">
        <f>IF(HX362&lt;0,0,Escenario1!HX362)</f>
        <v>0</v>
      </c>
      <c r="C485" s="20">
        <f t="shared" si="844"/>
        <v>0</v>
      </c>
      <c r="D485" s="20">
        <f t="shared" si="838"/>
        <v>0</v>
      </c>
      <c r="E485" s="20">
        <f>ROUND(IF($A485=0,0,$D485+E484-IF($A484=0,0,L484*($A485-$A484)*0.06)),4)</f>
        <v>0</v>
      </c>
      <c r="F485" s="11" cm="1">
        <f t="array" ref="F485">INDEX($A$71:$A$75,MATCH(E485,$B$71:$B$75,1))+(E485-INDEX($B$71:$B$75,MATCH(E485,$B$71:$B$75,1)))*(INDEX($A$71:$A$75,MATCH(E485,$B$71:$B$75,1)+IF(E485&gt;MAX($B$71:$B$75),0,1))-INDEX($A$71:$A$75,MATCH(E485,$B$71:$B$75,1)+IF(E485&gt;MAX($B$71:$B$75),1,0)))/(INDEX($B$71:$B$75,MATCH(E485,$B$71:$B$75,1)+IF(E485&gt;MAX($B$71:$B$75),0,1))-INDEX($B$71:$B$75,MATCH(E485,$B$71:$B$75,1)+IF(E485&gt;MAX($B$71:$B$75),-1,0)))</f>
        <v>0</v>
      </c>
      <c r="G485" s="59">
        <f t="shared" si="839"/>
        <v>0</v>
      </c>
      <c r="H485" s="59">
        <f t="shared" si="840"/>
        <v>0</v>
      </c>
      <c r="I485" s="59">
        <f t="shared" si="841"/>
        <v>0</v>
      </c>
      <c r="J485" s="20">
        <f t="shared" si="842"/>
        <v>0</v>
      </c>
      <c r="K485" s="20">
        <f>IF(OR($H$79&lt;=0,F485-$H$79&lt;=0),0,2/3*(0.602+0.0832*(F485-$H$79)/$H$79)*$I$79*SQRT(2*9.81)*(F485-$H$79+0.0012)^(3/2))*1000</f>
        <v>0</v>
      </c>
      <c r="L485" s="20">
        <f>IF((G485+H485+I485+K485)*($A486-$A485)*0.06&gt;E485,E485/($A486-$A485)/0.06,G485+H485+I485+K485)</f>
        <v>0</v>
      </c>
      <c r="M485" s="20">
        <f>IF(COUNT($A$126:$A485)&lt;MATCH($E$84,L$126:L$585,0),"",ROUND(L485,2))</f>
        <v>0</v>
      </c>
      <c r="N485" s="20">
        <f>IF($A485=0,0,$D485+N484-IF($A484=0,0,R484*($A485-$A484)*0.06))</f>
        <v>1.3356091287094946E-2</v>
      </c>
      <c r="O485" s="11" cm="1">
        <f t="array" ref="O485">INDEX($A$71:$A$75,MATCH(N485,$B$71:$B$75,1))+(N485-INDEX($B$71:$B$75,MATCH(N485,$B$71:$B$75,1)))*(INDEX($A$71:$A$75,MATCH(N485,$B$71:$B$75,1)+1)-INDEX($A$71:$A$75,MATCH(N485,$B$71:$B$75,1)))/(INDEX($B$71:$B$75,MATCH(N485,$B$71:$B$75,1)+1)-INDEX($B$71:$B$75,MATCH(N485,$B$71:$B$75,1)))</f>
        <v>1.3356091287094945E-4</v>
      </c>
      <c r="P485" s="20" cm="1">
        <f t="array" ref="P485">INDEX(Curva_vortex[Caudal (L/s)],MATCH(O485,Curva_vortex[Altura lamina de agua H (m)],1))+(O485-INDEX(Curva_vortex[Altura lamina de agua H (m)],MATCH(O485,Curva_vortex[Altura lamina de agua H (m)],1)))*(INDEX(Curva_vortex[Caudal (L/s)],MATCH(O485,Curva_vortex[Altura lamina de agua H (m)],1)+IF(O485&gt;MAX(Curva_vortex[Altura lamina de agua H (m)]),0,1))-INDEX(Curva_vortex[Caudal (L/s)],MATCH(O485,Curva_vortex[Altura lamina de agua H (m)],1)+IF(O485&gt;MAX(Curva_vortex[Altura lamina de agua H (m)]),-1,0)))/(INDEX(Curva_vortex[Altura lamina de agua H (m)],MATCH(O485,Curva_vortex[Altura lamina de agua H (m)],1)+IF(O485&gt;MAX(Curva_vortex[Altura lamina de agua H (m)]),0,1))-INDEX(Curva_vortex[Altura lamina de agua H (m)],MATCH(O485,Curva_vortex[Altura lamina de agua H (m)],1)+IF(O485&gt;MAX(Curva_vortex[Altura lamina de agua H (m)]),-1,0)))</f>
        <v>1.3356091287094944E-3</v>
      </c>
      <c r="Q485" s="20">
        <f t="shared" si="843"/>
        <v>0</v>
      </c>
      <c r="R485" s="20" cm="1">
        <f t="array" ref="R485">INDEX(Curva_vortex[Caudal (L/s)],MATCH(O485,Curva_vortex[Altura lamina de agua H (m)],1))+(O485-INDEX(Curva_vortex[Altura lamina de agua H (m)],MATCH(O485,Curva_vortex[Altura lamina de agua H (m)],1)))*(INDEX(Curva_vortex[Caudal (L/s)],MATCH(O485,Curva_vortex[Altura lamina de agua H (m)],1)+IF(O485&gt;MAX(Curva_vortex[Altura lamina de agua H (m)]),0,1))-INDEX(Curva_vortex[Caudal (L/s)],MATCH(O485,Curva_vortex[Altura lamina de agua H (m)],1)+IF(O485&gt;MAX(Curva_vortex[Altura lamina de agua H (m)]),-1,0)))/(INDEX(Curva_vortex[Altura lamina de agua H (m)],MATCH(O485,Curva_vortex[Altura lamina de agua H (m)],1)+IF(O485&gt;MAX(Curva_vortex[Altura lamina de agua H (m)]),0,1))-INDEX(Curva_vortex[Altura lamina de agua H (m)],MATCH(O485,Curva_vortex[Altura lamina de agua H (m)],1)+IF(O485&gt;MAX(Curva_vortex[Altura lamina de agua H (m)]),-1,0)))+Q485</f>
        <v>1.3356091287094944E-3</v>
      </c>
      <c r="S485" s="20">
        <f>IF(COUNT($A$126:$A485)&lt;MATCH($E$117,R$126:R$585,0),"",ROUND(R485,2))</f>
        <v>0</v>
      </c>
    </row>
    <row r="486" spans="1:19" x14ac:dyDescent="0.3">
      <c r="A486" s="67">
        <f>A485+Escenario1!$D$15</f>
        <v>1800</v>
      </c>
      <c r="B486" s="20">
        <f>IF(HX363&lt;0,0,Escenario1!HX363)</f>
        <v>0</v>
      </c>
      <c r="C486" s="20">
        <f t="shared" si="844"/>
        <v>0</v>
      </c>
      <c r="D486" s="20">
        <f t="shared" si="838"/>
        <v>0</v>
      </c>
      <c r="E486" s="20">
        <f>ROUND(IF($A486=0,0,$D486+E485-IF($A485=0,0,L485*($A486-$A485)*0.06)),4)</f>
        <v>0</v>
      </c>
      <c r="F486" s="11" cm="1">
        <f t="array" ref="F486">INDEX($A$71:$A$75,MATCH(E486,$B$71:$B$75,1))+(E486-INDEX($B$71:$B$75,MATCH(E486,$B$71:$B$75,1)))*(INDEX($A$71:$A$75,MATCH(E486,$B$71:$B$75,1)+IF(E486&gt;MAX($B$71:$B$75),0,1))-INDEX($A$71:$A$75,MATCH(E486,$B$71:$B$75,1)+IF(E486&gt;MAX($B$71:$B$75),1,0)))/(INDEX($B$71:$B$75,MATCH(E486,$B$71:$B$75,1)+IF(E486&gt;MAX($B$71:$B$75),0,1))-INDEX($B$71:$B$75,MATCH(E486,$B$71:$B$75,1)+IF(E486&gt;MAX($B$71:$B$75),-1,0)))</f>
        <v>0</v>
      </c>
      <c r="G486" s="59">
        <f t="shared" si="839"/>
        <v>0</v>
      </c>
      <c r="H486" s="59">
        <f t="shared" si="840"/>
        <v>0</v>
      </c>
      <c r="I486" s="59">
        <f t="shared" si="841"/>
        <v>0</v>
      </c>
      <c r="J486" s="20">
        <f t="shared" si="842"/>
        <v>0</v>
      </c>
      <c r="K486" s="20">
        <f>IF(OR($H$79&lt;=0,F486-$H$79&lt;=0),0,2/3*(0.602+0.0832*(F486-$H$79)/$H$79)*$I$79*SQRT(2*9.81)*(F486-$H$79+0.0012)^(3/2))*1000</f>
        <v>0</v>
      </c>
      <c r="L486" s="20">
        <f>IF((G486+H486+I486+K486)*($A487-$A486)*0.06&gt;E486,E486/($A487-$A486)/0.06,G486+H486+I486+K486)</f>
        <v>0</v>
      </c>
      <c r="M486" s="20">
        <f>IF(COUNT($A$126:$A486)&lt;MATCH($E$84,L$126:L$585,0),"",ROUND(L486,2))</f>
        <v>0</v>
      </c>
      <c r="N486" s="20">
        <f>IF($A486=0,0,$D486+N485-IF($A485=0,0,R485*($A486-$A485)*0.06))</f>
        <v>1.2955408548482096E-2</v>
      </c>
      <c r="O486" s="11" cm="1">
        <f t="array" ref="O486">INDEX($A$71:$A$75,MATCH(N486,$B$71:$B$75,1))+(N486-INDEX($B$71:$B$75,MATCH(N486,$B$71:$B$75,1)))*(INDEX($A$71:$A$75,MATCH(N486,$B$71:$B$75,1)+1)-INDEX($A$71:$A$75,MATCH(N486,$B$71:$B$75,1)))/(INDEX($B$71:$B$75,MATCH(N486,$B$71:$B$75,1)+1)-INDEX($B$71:$B$75,MATCH(N486,$B$71:$B$75,1)))</f>
        <v>1.2955408548482098E-4</v>
      </c>
      <c r="P486" s="20" cm="1">
        <f t="array" ref="P486">INDEX(Curva_vortex[Caudal (L/s)],MATCH(O486,Curva_vortex[Altura lamina de agua H (m)],1))+(O486-INDEX(Curva_vortex[Altura lamina de agua H (m)],MATCH(O486,Curva_vortex[Altura lamina de agua H (m)],1)))*(INDEX(Curva_vortex[Caudal (L/s)],MATCH(O486,Curva_vortex[Altura lamina de agua H (m)],1)+IF(O486&gt;MAX(Curva_vortex[Altura lamina de agua H (m)]),0,1))-INDEX(Curva_vortex[Caudal (L/s)],MATCH(O486,Curva_vortex[Altura lamina de agua H (m)],1)+IF(O486&gt;MAX(Curva_vortex[Altura lamina de agua H (m)]),-1,0)))/(INDEX(Curva_vortex[Altura lamina de agua H (m)],MATCH(O486,Curva_vortex[Altura lamina de agua H (m)],1)+IF(O486&gt;MAX(Curva_vortex[Altura lamina de agua H (m)]),0,1))-INDEX(Curva_vortex[Altura lamina de agua H (m)],MATCH(O486,Curva_vortex[Altura lamina de agua H (m)],1)+IF(O486&gt;MAX(Curva_vortex[Altura lamina de agua H (m)]),-1,0)))</f>
        <v>1.2955408548482098E-3</v>
      </c>
      <c r="Q486" s="20">
        <f t="shared" si="843"/>
        <v>0</v>
      </c>
      <c r="R486" s="20" cm="1">
        <f t="array" ref="R486">INDEX(Curva_vortex[Caudal (L/s)],MATCH(O486,Curva_vortex[Altura lamina de agua H (m)],1))+(O486-INDEX(Curva_vortex[Altura lamina de agua H (m)],MATCH(O486,Curva_vortex[Altura lamina de agua H (m)],1)))*(INDEX(Curva_vortex[Caudal (L/s)],MATCH(O486,Curva_vortex[Altura lamina de agua H (m)],1)+IF(O486&gt;MAX(Curva_vortex[Altura lamina de agua H (m)]),0,1))-INDEX(Curva_vortex[Caudal (L/s)],MATCH(O486,Curva_vortex[Altura lamina de agua H (m)],1)+IF(O486&gt;MAX(Curva_vortex[Altura lamina de agua H (m)]),-1,0)))/(INDEX(Curva_vortex[Altura lamina de agua H (m)],MATCH(O486,Curva_vortex[Altura lamina de agua H (m)],1)+IF(O486&gt;MAX(Curva_vortex[Altura lamina de agua H (m)]),0,1))-INDEX(Curva_vortex[Altura lamina de agua H (m)],MATCH(O486,Curva_vortex[Altura lamina de agua H (m)],1)+IF(O486&gt;MAX(Curva_vortex[Altura lamina de agua H (m)]),-1,0)))+Q486</f>
        <v>1.2955408548482098E-3</v>
      </c>
      <c r="S486" s="20">
        <f>IF(COUNT($A$126:$A486)&lt;MATCH($E$117,R$126:R$585,0),"",ROUND(R486,2))</f>
        <v>0</v>
      </c>
    </row>
    <row r="487" spans="1:19" x14ac:dyDescent="0.3">
      <c r="A487" s="67">
        <f>A486+Escenario1!$D$15</f>
        <v>1805</v>
      </c>
      <c r="B487" s="20">
        <f>IF(HX364&lt;0,0,Escenario1!HX364)</f>
        <v>0</v>
      </c>
      <c r="C487" s="20">
        <f t="shared" si="844"/>
        <v>0</v>
      </c>
      <c r="D487" s="20">
        <f t="shared" si="838"/>
        <v>0</v>
      </c>
      <c r="E487" s="20">
        <f>ROUND(IF($A487=0,0,$D487+E486-IF($A486=0,0,L486*($A487-$A486)*0.06)),4)</f>
        <v>0</v>
      </c>
      <c r="F487" s="11" cm="1">
        <f t="array" ref="F487">INDEX($A$71:$A$75,MATCH(E487,$B$71:$B$75,1))+(E487-INDEX($B$71:$B$75,MATCH(E487,$B$71:$B$75,1)))*(INDEX($A$71:$A$75,MATCH(E487,$B$71:$B$75,1)+IF(E487&gt;MAX($B$71:$B$75),0,1))-INDEX($A$71:$A$75,MATCH(E487,$B$71:$B$75,1)+IF(E487&gt;MAX($B$71:$B$75),1,0)))/(INDEX($B$71:$B$75,MATCH(E487,$B$71:$B$75,1)+IF(E487&gt;MAX($B$71:$B$75),0,1))-INDEX($B$71:$B$75,MATCH(E487,$B$71:$B$75,1)+IF(E487&gt;MAX($B$71:$B$75),-1,0)))</f>
        <v>0</v>
      </c>
      <c r="G487" s="59">
        <f t="shared" si="839"/>
        <v>0</v>
      </c>
      <c r="H487" s="59">
        <f t="shared" si="840"/>
        <v>0</v>
      </c>
      <c r="I487" s="59">
        <f t="shared" si="841"/>
        <v>0</v>
      </c>
      <c r="J487" s="20">
        <f t="shared" si="842"/>
        <v>0</v>
      </c>
      <c r="K487" s="20">
        <f>IF(OR($H$79&lt;=0,F487-$H$79&lt;=0),0,2/3*(0.602+0.0832*(F487-$H$79)/$H$79)*$I$79*SQRT(2*9.81)*(F487-$H$79+0.0012)^(3/2))*1000</f>
        <v>0</v>
      </c>
      <c r="L487" s="20">
        <f>IF((G487+H487+I487+K487)*($A488-$A487)*0.06&gt;E487,E487/($A488-$A487)/0.06,G487+H487+I487+K487)</f>
        <v>0</v>
      </c>
      <c r="M487" s="20">
        <f>IF(COUNT($A$126:$A487)&lt;MATCH($E$84,L$126:L$585,0),"",ROUND(L487,2))</f>
        <v>0</v>
      </c>
      <c r="N487" s="20">
        <f>IF($A487=0,0,$D487+N486-IF($A486=0,0,R486*($A487-$A486)*0.06))</f>
        <v>1.2566746292027633E-2</v>
      </c>
      <c r="O487" s="11" cm="1">
        <f t="array" ref="O487">INDEX($A$71:$A$75,MATCH(N487,$B$71:$B$75,1))+(N487-INDEX($B$71:$B$75,MATCH(N487,$B$71:$B$75,1)))*(INDEX($A$71:$A$75,MATCH(N487,$B$71:$B$75,1)+1)-INDEX($A$71:$A$75,MATCH(N487,$B$71:$B$75,1)))/(INDEX($B$71:$B$75,MATCH(N487,$B$71:$B$75,1)+1)-INDEX($B$71:$B$75,MATCH(N487,$B$71:$B$75,1)))</f>
        <v>1.2566746292027635E-4</v>
      </c>
      <c r="P487" s="20" cm="1">
        <f t="array" ref="P487">INDEX(Curva_vortex[Caudal (L/s)],MATCH(O487,Curva_vortex[Altura lamina de agua H (m)],1))+(O487-INDEX(Curva_vortex[Altura lamina de agua H (m)],MATCH(O487,Curva_vortex[Altura lamina de agua H (m)],1)))*(INDEX(Curva_vortex[Caudal (L/s)],MATCH(O487,Curva_vortex[Altura lamina de agua H (m)],1)+IF(O487&gt;MAX(Curva_vortex[Altura lamina de agua H (m)]),0,1))-INDEX(Curva_vortex[Caudal (L/s)],MATCH(O487,Curva_vortex[Altura lamina de agua H (m)],1)+IF(O487&gt;MAX(Curva_vortex[Altura lamina de agua H (m)]),-1,0)))/(INDEX(Curva_vortex[Altura lamina de agua H (m)],MATCH(O487,Curva_vortex[Altura lamina de agua H (m)],1)+IF(O487&gt;MAX(Curva_vortex[Altura lamina de agua H (m)]),0,1))-INDEX(Curva_vortex[Altura lamina de agua H (m)],MATCH(O487,Curva_vortex[Altura lamina de agua H (m)],1)+IF(O487&gt;MAX(Curva_vortex[Altura lamina de agua H (m)]),-1,0)))</f>
        <v>1.2566746292027634E-3</v>
      </c>
      <c r="Q487" s="20">
        <f t="shared" si="843"/>
        <v>0</v>
      </c>
      <c r="R487" s="20" cm="1">
        <f t="array" ref="R487">INDEX(Curva_vortex[Caudal (L/s)],MATCH(O487,Curva_vortex[Altura lamina de agua H (m)],1))+(O487-INDEX(Curva_vortex[Altura lamina de agua H (m)],MATCH(O487,Curva_vortex[Altura lamina de agua H (m)],1)))*(INDEX(Curva_vortex[Caudal (L/s)],MATCH(O487,Curva_vortex[Altura lamina de agua H (m)],1)+IF(O487&gt;MAX(Curva_vortex[Altura lamina de agua H (m)]),0,1))-INDEX(Curva_vortex[Caudal (L/s)],MATCH(O487,Curva_vortex[Altura lamina de agua H (m)],1)+IF(O487&gt;MAX(Curva_vortex[Altura lamina de agua H (m)]),-1,0)))/(INDEX(Curva_vortex[Altura lamina de agua H (m)],MATCH(O487,Curva_vortex[Altura lamina de agua H (m)],1)+IF(O487&gt;MAX(Curva_vortex[Altura lamina de agua H (m)]),0,1))-INDEX(Curva_vortex[Altura lamina de agua H (m)],MATCH(O487,Curva_vortex[Altura lamina de agua H (m)],1)+IF(O487&gt;MAX(Curva_vortex[Altura lamina de agua H (m)]),-1,0)))+Q487</f>
        <v>1.2566746292027634E-3</v>
      </c>
      <c r="S487" s="20">
        <f>IF(COUNT($A$126:$A487)&lt;MATCH($E$117,R$126:R$585,0),"",ROUND(R487,2))</f>
        <v>0</v>
      </c>
    </row>
    <row r="488" spans="1:19" x14ac:dyDescent="0.3">
      <c r="A488" s="67">
        <f>A487+Escenario1!$D$15</f>
        <v>1810</v>
      </c>
      <c r="B488" s="20">
        <f>IF(HX365&lt;0,0,Escenario1!HX365)</f>
        <v>0</v>
      </c>
      <c r="C488" s="20">
        <f t="shared" si="844"/>
        <v>0</v>
      </c>
      <c r="D488" s="20">
        <f t="shared" si="838"/>
        <v>0</v>
      </c>
      <c r="E488" s="20">
        <f>ROUND(IF($A488=0,0,$D488+E487-IF($A487=0,0,L487*($A488-$A487)*0.06)),4)</f>
        <v>0</v>
      </c>
      <c r="F488" s="11" cm="1">
        <f t="array" ref="F488">INDEX($A$71:$A$75,MATCH(E488,$B$71:$B$75,1))+(E488-INDEX($B$71:$B$75,MATCH(E488,$B$71:$B$75,1)))*(INDEX($A$71:$A$75,MATCH(E488,$B$71:$B$75,1)+IF(E488&gt;MAX($B$71:$B$75),0,1))-INDEX($A$71:$A$75,MATCH(E488,$B$71:$B$75,1)+IF(E488&gt;MAX($B$71:$B$75),1,0)))/(INDEX($B$71:$B$75,MATCH(E488,$B$71:$B$75,1)+IF(E488&gt;MAX($B$71:$B$75),0,1))-INDEX($B$71:$B$75,MATCH(E488,$B$71:$B$75,1)+IF(E488&gt;MAX($B$71:$B$75),-1,0)))</f>
        <v>0</v>
      </c>
      <c r="G488" s="59">
        <f t="shared" si="839"/>
        <v>0</v>
      </c>
      <c r="H488" s="59">
        <f t="shared" si="840"/>
        <v>0</v>
      </c>
      <c r="I488" s="59">
        <f t="shared" si="841"/>
        <v>0</v>
      </c>
      <c r="J488" s="20">
        <f t="shared" si="842"/>
        <v>0</v>
      </c>
      <c r="K488" s="20">
        <f>IF(OR($H$79&lt;=0,F488-$H$79&lt;=0),0,2/3*(0.602+0.0832*(F488-$H$79)/$H$79)*$I$79*SQRT(2*9.81)*(F488-$H$79+0.0012)^(3/2))*1000</f>
        <v>0</v>
      </c>
      <c r="L488" s="20">
        <f>IF((G488+H488+I488+K488)*($A489-$A488)*0.06&gt;E488,E488/($A489-$A488)/0.06,G488+H488+I488+K488)</f>
        <v>0</v>
      </c>
      <c r="M488" s="20">
        <f>IF(COUNT($A$126:$A488)&lt;MATCH($E$84,L$126:L$585,0),"",ROUND(L488,2))</f>
        <v>0</v>
      </c>
      <c r="N488" s="20">
        <f>IF($A488=0,0,$D488+N487-IF($A487=0,0,R487*($A488-$A487)*0.06))</f>
        <v>1.2189743903266805E-2</v>
      </c>
      <c r="O488" s="11" cm="1">
        <f t="array" ref="O488">INDEX($A$71:$A$75,MATCH(N488,$B$71:$B$75,1))+(N488-INDEX($B$71:$B$75,MATCH(N488,$B$71:$B$75,1)))*(INDEX($A$71:$A$75,MATCH(N488,$B$71:$B$75,1)+1)-INDEX($A$71:$A$75,MATCH(N488,$B$71:$B$75,1)))/(INDEX($B$71:$B$75,MATCH(N488,$B$71:$B$75,1)+1)-INDEX($B$71:$B$75,MATCH(N488,$B$71:$B$75,1)))</f>
        <v>1.2189743903266805E-4</v>
      </c>
      <c r="P488" s="20" cm="1">
        <f t="array" ref="P488">INDEX(Curva_vortex[Caudal (L/s)],MATCH(O488,Curva_vortex[Altura lamina de agua H (m)],1))+(O488-INDEX(Curva_vortex[Altura lamina de agua H (m)],MATCH(O488,Curva_vortex[Altura lamina de agua H (m)],1)))*(INDEX(Curva_vortex[Caudal (L/s)],MATCH(O488,Curva_vortex[Altura lamina de agua H (m)],1)+IF(O488&gt;MAX(Curva_vortex[Altura lamina de agua H (m)]),0,1))-INDEX(Curva_vortex[Caudal (L/s)],MATCH(O488,Curva_vortex[Altura lamina de agua H (m)],1)+IF(O488&gt;MAX(Curva_vortex[Altura lamina de agua H (m)]),-1,0)))/(INDEX(Curva_vortex[Altura lamina de agua H (m)],MATCH(O488,Curva_vortex[Altura lamina de agua H (m)],1)+IF(O488&gt;MAX(Curva_vortex[Altura lamina de agua H (m)]),0,1))-INDEX(Curva_vortex[Altura lamina de agua H (m)],MATCH(O488,Curva_vortex[Altura lamina de agua H (m)],1)+IF(O488&gt;MAX(Curva_vortex[Altura lamina de agua H (m)]),-1,0)))</f>
        <v>1.2189743903266805E-3</v>
      </c>
      <c r="Q488" s="20">
        <f t="shared" si="843"/>
        <v>0</v>
      </c>
      <c r="R488" s="20" cm="1">
        <f t="array" ref="R488">INDEX(Curva_vortex[Caudal (L/s)],MATCH(O488,Curva_vortex[Altura lamina de agua H (m)],1))+(O488-INDEX(Curva_vortex[Altura lamina de agua H (m)],MATCH(O488,Curva_vortex[Altura lamina de agua H (m)],1)))*(INDEX(Curva_vortex[Caudal (L/s)],MATCH(O488,Curva_vortex[Altura lamina de agua H (m)],1)+IF(O488&gt;MAX(Curva_vortex[Altura lamina de agua H (m)]),0,1))-INDEX(Curva_vortex[Caudal (L/s)],MATCH(O488,Curva_vortex[Altura lamina de agua H (m)],1)+IF(O488&gt;MAX(Curva_vortex[Altura lamina de agua H (m)]),-1,0)))/(INDEX(Curva_vortex[Altura lamina de agua H (m)],MATCH(O488,Curva_vortex[Altura lamina de agua H (m)],1)+IF(O488&gt;MAX(Curva_vortex[Altura lamina de agua H (m)]),0,1))-INDEX(Curva_vortex[Altura lamina de agua H (m)],MATCH(O488,Curva_vortex[Altura lamina de agua H (m)],1)+IF(O488&gt;MAX(Curva_vortex[Altura lamina de agua H (m)]),-1,0)))+Q488</f>
        <v>1.2189743903266805E-3</v>
      </c>
      <c r="S488" s="20">
        <f>IF(COUNT($A$126:$A488)&lt;MATCH($E$117,R$126:R$585,0),"",ROUND(R488,2))</f>
        <v>0</v>
      </c>
    </row>
    <row r="489" spans="1:19" x14ac:dyDescent="0.3">
      <c r="A489" s="67">
        <f>A488+Escenario1!$D$15</f>
        <v>1815</v>
      </c>
      <c r="B489" s="20">
        <f>IF(HX366&lt;0,0,Escenario1!HX366)</f>
        <v>0</v>
      </c>
      <c r="C489" s="20">
        <f t="shared" si="844"/>
        <v>0</v>
      </c>
      <c r="D489" s="20">
        <f t="shared" si="838"/>
        <v>0</v>
      </c>
      <c r="E489" s="20">
        <f>ROUND(IF($A489=0,0,$D489+E488-IF($A488=0,0,L488*($A489-$A488)*0.06)),4)</f>
        <v>0</v>
      </c>
      <c r="F489" s="11" cm="1">
        <f t="array" ref="F489">INDEX($A$71:$A$75,MATCH(E489,$B$71:$B$75,1))+(E489-INDEX($B$71:$B$75,MATCH(E489,$B$71:$B$75,1)))*(INDEX($A$71:$A$75,MATCH(E489,$B$71:$B$75,1)+IF(E489&gt;MAX($B$71:$B$75),0,1))-INDEX($A$71:$A$75,MATCH(E489,$B$71:$B$75,1)+IF(E489&gt;MAX($B$71:$B$75),1,0)))/(INDEX($B$71:$B$75,MATCH(E489,$B$71:$B$75,1)+IF(E489&gt;MAX($B$71:$B$75),0,1))-INDEX($B$71:$B$75,MATCH(E489,$B$71:$B$75,1)+IF(E489&gt;MAX($B$71:$B$75),-1,0)))</f>
        <v>0</v>
      </c>
      <c r="G489" s="59">
        <f t="shared" si="839"/>
        <v>0</v>
      </c>
      <c r="H489" s="59">
        <f t="shared" si="840"/>
        <v>0</v>
      </c>
      <c r="I489" s="59">
        <f t="shared" si="841"/>
        <v>0</v>
      </c>
      <c r="J489" s="20">
        <f t="shared" si="842"/>
        <v>0</v>
      </c>
      <c r="K489" s="20">
        <f>IF(OR($H$79&lt;=0,F489-$H$79&lt;=0),0,2/3*(0.602+0.0832*(F489-$H$79)/$H$79)*$I$79*SQRT(2*9.81)*(F489-$H$79+0.0012)^(3/2))*1000</f>
        <v>0</v>
      </c>
      <c r="L489" s="20">
        <f>IF((G489+H489+I489+K489)*($A490-$A489)*0.06&gt;E489,E489/($A490-$A489)/0.06,G489+H489+I489+K489)</f>
        <v>0</v>
      </c>
      <c r="M489" s="20">
        <f>IF(COUNT($A$126:$A489)&lt;MATCH($E$84,L$126:L$585,0),"",ROUND(L489,2))</f>
        <v>0</v>
      </c>
      <c r="N489" s="20">
        <f>IF($A489=0,0,$D489+N488-IF($A488=0,0,R488*($A489-$A488)*0.06))</f>
        <v>1.18240515861688E-2</v>
      </c>
      <c r="O489" s="11" cm="1">
        <f t="array" ref="O489">INDEX($A$71:$A$75,MATCH(N489,$B$71:$B$75,1))+(N489-INDEX($B$71:$B$75,MATCH(N489,$B$71:$B$75,1)))*(INDEX($A$71:$A$75,MATCH(N489,$B$71:$B$75,1)+1)-INDEX($A$71:$A$75,MATCH(N489,$B$71:$B$75,1)))/(INDEX($B$71:$B$75,MATCH(N489,$B$71:$B$75,1)+1)-INDEX($B$71:$B$75,MATCH(N489,$B$71:$B$75,1)))</f>
        <v>1.1824051586168799E-4</v>
      </c>
      <c r="P489" s="20" cm="1">
        <f t="array" ref="P489">INDEX(Curva_vortex[Caudal (L/s)],MATCH(O489,Curva_vortex[Altura lamina de agua H (m)],1))+(O489-INDEX(Curva_vortex[Altura lamina de agua H (m)],MATCH(O489,Curva_vortex[Altura lamina de agua H (m)],1)))*(INDEX(Curva_vortex[Caudal (L/s)],MATCH(O489,Curva_vortex[Altura lamina de agua H (m)],1)+IF(O489&gt;MAX(Curva_vortex[Altura lamina de agua H (m)]),0,1))-INDEX(Curva_vortex[Caudal (L/s)],MATCH(O489,Curva_vortex[Altura lamina de agua H (m)],1)+IF(O489&gt;MAX(Curva_vortex[Altura lamina de agua H (m)]),-1,0)))/(INDEX(Curva_vortex[Altura lamina de agua H (m)],MATCH(O489,Curva_vortex[Altura lamina de agua H (m)],1)+IF(O489&gt;MAX(Curva_vortex[Altura lamina de agua H (m)]),0,1))-INDEX(Curva_vortex[Altura lamina de agua H (m)],MATCH(O489,Curva_vortex[Altura lamina de agua H (m)],1)+IF(O489&gt;MAX(Curva_vortex[Altura lamina de agua H (m)]),-1,0)))</f>
        <v>1.1824051586168799E-3</v>
      </c>
      <c r="Q489" s="20">
        <f t="shared" si="843"/>
        <v>0</v>
      </c>
      <c r="R489" s="20" cm="1">
        <f t="array" ref="R489">INDEX(Curva_vortex[Caudal (L/s)],MATCH(O489,Curva_vortex[Altura lamina de agua H (m)],1))+(O489-INDEX(Curva_vortex[Altura lamina de agua H (m)],MATCH(O489,Curva_vortex[Altura lamina de agua H (m)],1)))*(INDEX(Curva_vortex[Caudal (L/s)],MATCH(O489,Curva_vortex[Altura lamina de agua H (m)],1)+IF(O489&gt;MAX(Curva_vortex[Altura lamina de agua H (m)]),0,1))-INDEX(Curva_vortex[Caudal (L/s)],MATCH(O489,Curva_vortex[Altura lamina de agua H (m)],1)+IF(O489&gt;MAX(Curva_vortex[Altura lamina de agua H (m)]),-1,0)))/(INDEX(Curva_vortex[Altura lamina de agua H (m)],MATCH(O489,Curva_vortex[Altura lamina de agua H (m)],1)+IF(O489&gt;MAX(Curva_vortex[Altura lamina de agua H (m)]),0,1))-INDEX(Curva_vortex[Altura lamina de agua H (m)],MATCH(O489,Curva_vortex[Altura lamina de agua H (m)],1)+IF(O489&gt;MAX(Curva_vortex[Altura lamina de agua H (m)]),-1,0)))+Q489</f>
        <v>1.1824051586168799E-3</v>
      </c>
      <c r="S489" s="20">
        <f>IF(COUNT($A$126:$A489)&lt;MATCH($E$117,R$126:R$585,0),"",ROUND(R489,2))</f>
        <v>0</v>
      </c>
    </row>
    <row r="490" spans="1:19" x14ac:dyDescent="0.3">
      <c r="A490" s="67">
        <f>A489+Escenario1!$D$15</f>
        <v>1820</v>
      </c>
      <c r="B490" s="20">
        <f>IF(HX367&lt;0,0,Escenario1!HX367)</f>
        <v>0</v>
      </c>
      <c r="C490" s="20">
        <f t="shared" si="844"/>
        <v>0</v>
      </c>
      <c r="D490" s="20">
        <f t="shared" si="838"/>
        <v>0</v>
      </c>
      <c r="E490" s="20">
        <f>ROUND(IF($A490=0,0,$D490+E489-IF($A489=0,0,L489*($A490-$A489)*0.06)),4)</f>
        <v>0</v>
      </c>
      <c r="F490" s="11" cm="1">
        <f t="array" ref="F490">INDEX($A$71:$A$75,MATCH(E490,$B$71:$B$75,1))+(E490-INDEX($B$71:$B$75,MATCH(E490,$B$71:$B$75,1)))*(INDEX($A$71:$A$75,MATCH(E490,$B$71:$B$75,1)+IF(E490&gt;MAX($B$71:$B$75),0,1))-INDEX($A$71:$A$75,MATCH(E490,$B$71:$B$75,1)+IF(E490&gt;MAX($B$71:$B$75),1,0)))/(INDEX($B$71:$B$75,MATCH(E490,$B$71:$B$75,1)+IF(E490&gt;MAX($B$71:$B$75),0,1))-INDEX($B$71:$B$75,MATCH(E490,$B$71:$B$75,1)+IF(E490&gt;MAX($B$71:$B$75),-1,0)))</f>
        <v>0</v>
      </c>
      <c r="G490" s="59">
        <f t="shared" si="839"/>
        <v>0</v>
      </c>
      <c r="H490" s="59">
        <f t="shared" si="840"/>
        <v>0</v>
      </c>
      <c r="I490" s="59">
        <f t="shared" si="841"/>
        <v>0</v>
      </c>
      <c r="J490" s="20">
        <f t="shared" si="842"/>
        <v>0</v>
      </c>
      <c r="K490" s="20">
        <f>IF(OR($H$79&lt;=0,F490-$H$79&lt;=0),0,2/3*(0.602+0.0832*(F490-$H$79)/$H$79)*$I$79*SQRT(2*9.81)*(F490-$H$79+0.0012)^(3/2))*1000</f>
        <v>0</v>
      </c>
      <c r="L490" s="20">
        <f>IF((G490+H490+I490+K490)*($A491-$A490)*0.06&gt;E490,E490/($A491-$A490)/0.06,G490+H490+I490+K490)</f>
        <v>0</v>
      </c>
      <c r="M490" s="20">
        <f>IF(COUNT($A$126:$A490)&lt;MATCH($E$84,L$126:L$585,0),"",ROUND(L490,2))</f>
        <v>0</v>
      </c>
      <c r="N490" s="20">
        <f>IF($A490=0,0,$D490+N489-IF($A489=0,0,R489*($A490-$A489)*0.06))</f>
        <v>1.1469330038583735E-2</v>
      </c>
      <c r="O490" s="11" cm="1">
        <f t="array" ref="O490">INDEX($A$71:$A$75,MATCH(N490,$B$71:$B$75,1))+(N490-INDEX($B$71:$B$75,MATCH(N490,$B$71:$B$75,1)))*(INDEX($A$71:$A$75,MATCH(N490,$B$71:$B$75,1)+1)-INDEX($A$71:$A$75,MATCH(N490,$B$71:$B$75,1)))/(INDEX($B$71:$B$75,MATCH(N490,$B$71:$B$75,1)+1)-INDEX($B$71:$B$75,MATCH(N490,$B$71:$B$75,1)))</f>
        <v>1.1469330038583735E-4</v>
      </c>
      <c r="P490" s="20" cm="1">
        <f t="array" ref="P490">INDEX(Curva_vortex[Caudal (L/s)],MATCH(O490,Curva_vortex[Altura lamina de agua H (m)],1))+(O490-INDEX(Curva_vortex[Altura lamina de agua H (m)],MATCH(O490,Curva_vortex[Altura lamina de agua H (m)],1)))*(INDEX(Curva_vortex[Caudal (L/s)],MATCH(O490,Curva_vortex[Altura lamina de agua H (m)],1)+IF(O490&gt;MAX(Curva_vortex[Altura lamina de agua H (m)]),0,1))-INDEX(Curva_vortex[Caudal (L/s)],MATCH(O490,Curva_vortex[Altura lamina de agua H (m)],1)+IF(O490&gt;MAX(Curva_vortex[Altura lamina de agua H (m)]),-1,0)))/(INDEX(Curva_vortex[Altura lamina de agua H (m)],MATCH(O490,Curva_vortex[Altura lamina de agua H (m)],1)+IF(O490&gt;MAX(Curva_vortex[Altura lamina de agua H (m)]),0,1))-INDEX(Curva_vortex[Altura lamina de agua H (m)],MATCH(O490,Curva_vortex[Altura lamina de agua H (m)],1)+IF(O490&gt;MAX(Curva_vortex[Altura lamina de agua H (m)]),-1,0)))</f>
        <v>1.1469330038583734E-3</v>
      </c>
      <c r="Q490" s="20">
        <f t="shared" si="843"/>
        <v>0</v>
      </c>
      <c r="R490" s="20" cm="1">
        <f t="array" ref="R490">INDEX(Curva_vortex[Caudal (L/s)],MATCH(O490,Curva_vortex[Altura lamina de agua H (m)],1))+(O490-INDEX(Curva_vortex[Altura lamina de agua H (m)],MATCH(O490,Curva_vortex[Altura lamina de agua H (m)],1)))*(INDEX(Curva_vortex[Caudal (L/s)],MATCH(O490,Curva_vortex[Altura lamina de agua H (m)],1)+IF(O490&gt;MAX(Curva_vortex[Altura lamina de agua H (m)]),0,1))-INDEX(Curva_vortex[Caudal (L/s)],MATCH(O490,Curva_vortex[Altura lamina de agua H (m)],1)+IF(O490&gt;MAX(Curva_vortex[Altura lamina de agua H (m)]),-1,0)))/(INDEX(Curva_vortex[Altura lamina de agua H (m)],MATCH(O490,Curva_vortex[Altura lamina de agua H (m)],1)+IF(O490&gt;MAX(Curva_vortex[Altura lamina de agua H (m)]),0,1))-INDEX(Curva_vortex[Altura lamina de agua H (m)],MATCH(O490,Curva_vortex[Altura lamina de agua H (m)],1)+IF(O490&gt;MAX(Curva_vortex[Altura lamina de agua H (m)]),-1,0)))+Q490</f>
        <v>1.1469330038583734E-3</v>
      </c>
      <c r="S490" s="20">
        <f>IF(COUNT($A$126:$A490)&lt;MATCH($E$117,R$126:R$585,0),"",ROUND(R490,2))</f>
        <v>0</v>
      </c>
    </row>
    <row r="491" spans="1:19" x14ac:dyDescent="0.3">
      <c r="A491" s="67">
        <f>A490+Escenario1!$D$15</f>
        <v>1825</v>
      </c>
      <c r="B491" s="20">
        <f>IF(HX368&lt;0,0,Escenario1!HX368)</f>
        <v>0</v>
      </c>
      <c r="C491" s="20">
        <f t="shared" si="844"/>
        <v>0</v>
      </c>
      <c r="D491" s="20">
        <f t="shared" si="838"/>
        <v>0</v>
      </c>
      <c r="E491" s="20">
        <f>ROUND(IF($A491=0,0,$D491+E490-IF($A490=0,0,L490*($A491-$A490)*0.06)),4)</f>
        <v>0</v>
      </c>
      <c r="F491" s="11" cm="1">
        <f t="array" ref="F491">INDEX($A$71:$A$75,MATCH(E491,$B$71:$B$75,1))+(E491-INDEX($B$71:$B$75,MATCH(E491,$B$71:$B$75,1)))*(INDEX($A$71:$A$75,MATCH(E491,$B$71:$B$75,1)+IF(E491&gt;MAX($B$71:$B$75),0,1))-INDEX($A$71:$A$75,MATCH(E491,$B$71:$B$75,1)+IF(E491&gt;MAX($B$71:$B$75),1,0)))/(INDEX($B$71:$B$75,MATCH(E491,$B$71:$B$75,1)+IF(E491&gt;MAX($B$71:$B$75),0,1))-INDEX($B$71:$B$75,MATCH(E491,$B$71:$B$75,1)+IF(E491&gt;MAX($B$71:$B$75),-1,0)))</f>
        <v>0</v>
      </c>
      <c r="G491" s="59">
        <f t="shared" si="839"/>
        <v>0</v>
      </c>
      <c r="H491" s="59">
        <f t="shared" si="840"/>
        <v>0</v>
      </c>
      <c r="I491" s="59">
        <f t="shared" si="841"/>
        <v>0</v>
      </c>
      <c r="J491" s="20">
        <f t="shared" si="842"/>
        <v>0</v>
      </c>
      <c r="K491" s="20">
        <f>IF(OR($H$79&lt;=0,F491-$H$79&lt;=0),0,2/3*(0.602+0.0832*(F491-$H$79)/$H$79)*$I$79*SQRT(2*9.81)*(F491-$H$79+0.0012)^(3/2))*1000</f>
        <v>0</v>
      </c>
      <c r="L491" s="20">
        <f>IF((G491+H491+I491+K491)*($A492-$A491)*0.06&gt;E491,E491/($A492-$A491)/0.06,G491+H491+I491+K491)</f>
        <v>0</v>
      </c>
      <c r="M491" s="20">
        <f>IF(COUNT($A$126:$A491)&lt;MATCH($E$84,L$126:L$585,0),"",ROUND(L491,2))</f>
        <v>0</v>
      </c>
      <c r="N491" s="20">
        <f>IF($A491=0,0,$D491+N490-IF($A490=0,0,R490*($A491-$A490)*0.06))</f>
        <v>1.1125250137426223E-2</v>
      </c>
      <c r="O491" s="11" cm="1">
        <f t="array" ref="O491">INDEX($A$71:$A$75,MATCH(N491,$B$71:$B$75,1))+(N491-INDEX($B$71:$B$75,MATCH(N491,$B$71:$B$75,1)))*(INDEX($A$71:$A$75,MATCH(N491,$B$71:$B$75,1)+1)-INDEX($A$71:$A$75,MATCH(N491,$B$71:$B$75,1)))/(INDEX($B$71:$B$75,MATCH(N491,$B$71:$B$75,1)+1)-INDEX($B$71:$B$75,MATCH(N491,$B$71:$B$75,1)))</f>
        <v>1.1125250137426224E-4</v>
      </c>
      <c r="P491" s="20" cm="1">
        <f t="array" ref="P491">INDEX(Curva_vortex[Caudal (L/s)],MATCH(O491,Curva_vortex[Altura lamina de agua H (m)],1))+(O491-INDEX(Curva_vortex[Altura lamina de agua H (m)],MATCH(O491,Curva_vortex[Altura lamina de agua H (m)],1)))*(INDEX(Curva_vortex[Caudal (L/s)],MATCH(O491,Curva_vortex[Altura lamina de agua H (m)],1)+IF(O491&gt;MAX(Curva_vortex[Altura lamina de agua H (m)]),0,1))-INDEX(Curva_vortex[Caudal (L/s)],MATCH(O491,Curva_vortex[Altura lamina de agua H (m)],1)+IF(O491&gt;MAX(Curva_vortex[Altura lamina de agua H (m)]),-1,0)))/(INDEX(Curva_vortex[Altura lamina de agua H (m)],MATCH(O491,Curva_vortex[Altura lamina de agua H (m)],1)+IF(O491&gt;MAX(Curva_vortex[Altura lamina de agua H (m)]),0,1))-INDEX(Curva_vortex[Altura lamina de agua H (m)],MATCH(O491,Curva_vortex[Altura lamina de agua H (m)],1)+IF(O491&gt;MAX(Curva_vortex[Altura lamina de agua H (m)]),-1,0)))</f>
        <v>1.1125250137426223E-3</v>
      </c>
      <c r="Q491" s="20">
        <f t="shared" si="843"/>
        <v>0</v>
      </c>
      <c r="R491" s="20" cm="1">
        <f t="array" ref="R491">INDEX(Curva_vortex[Caudal (L/s)],MATCH(O491,Curva_vortex[Altura lamina de agua H (m)],1))+(O491-INDEX(Curva_vortex[Altura lamina de agua H (m)],MATCH(O491,Curva_vortex[Altura lamina de agua H (m)],1)))*(INDEX(Curva_vortex[Caudal (L/s)],MATCH(O491,Curva_vortex[Altura lamina de agua H (m)],1)+IF(O491&gt;MAX(Curva_vortex[Altura lamina de agua H (m)]),0,1))-INDEX(Curva_vortex[Caudal (L/s)],MATCH(O491,Curva_vortex[Altura lamina de agua H (m)],1)+IF(O491&gt;MAX(Curva_vortex[Altura lamina de agua H (m)]),-1,0)))/(INDEX(Curva_vortex[Altura lamina de agua H (m)],MATCH(O491,Curva_vortex[Altura lamina de agua H (m)],1)+IF(O491&gt;MAX(Curva_vortex[Altura lamina de agua H (m)]),0,1))-INDEX(Curva_vortex[Altura lamina de agua H (m)],MATCH(O491,Curva_vortex[Altura lamina de agua H (m)],1)+IF(O491&gt;MAX(Curva_vortex[Altura lamina de agua H (m)]),-1,0)))+Q491</f>
        <v>1.1125250137426223E-3</v>
      </c>
      <c r="S491" s="20">
        <f>IF(COUNT($A$126:$A491)&lt;MATCH($E$117,R$126:R$585,0),"",ROUND(R491,2))</f>
        <v>0</v>
      </c>
    </row>
    <row r="492" spans="1:19" x14ac:dyDescent="0.3">
      <c r="A492" s="67">
        <f>A491+Escenario1!$D$15</f>
        <v>1830</v>
      </c>
      <c r="B492" s="20">
        <f>IF(HX369&lt;0,0,Escenario1!HX369)</f>
        <v>0</v>
      </c>
      <c r="C492" s="20">
        <f t="shared" si="844"/>
        <v>0</v>
      </c>
      <c r="D492" s="20">
        <f t="shared" si="838"/>
        <v>0</v>
      </c>
      <c r="E492" s="20">
        <f>ROUND(IF($A492=0,0,$D492+E491-IF($A491=0,0,L491*($A492-$A491)*0.06)),4)</f>
        <v>0</v>
      </c>
      <c r="F492" s="11" cm="1">
        <f t="array" ref="F492">INDEX($A$71:$A$75,MATCH(E492,$B$71:$B$75,1))+(E492-INDEX($B$71:$B$75,MATCH(E492,$B$71:$B$75,1)))*(INDEX($A$71:$A$75,MATCH(E492,$B$71:$B$75,1)+IF(E492&gt;MAX($B$71:$B$75),0,1))-INDEX($A$71:$A$75,MATCH(E492,$B$71:$B$75,1)+IF(E492&gt;MAX($B$71:$B$75),1,0)))/(INDEX($B$71:$B$75,MATCH(E492,$B$71:$B$75,1)+IF(E492&gt;MAX($B$71:$B$75),0,1))-INDEX($B$71:$B$75,MATCH(E492,$B$71:$B$75,1)+IF(E492&gt;MAX($B$71:$B$75),-1,0)))</f>
        <v>0</v>
      </c>
      <c r="G492" s="59">
        <f t="shared" si="839"/>
        <v>0</v>
      </c>
      <c r="H492" s="59">
        <f t="shared" si="840"/>
        <v>0</v>
      </c>
      <c r="I492" s="59">
        <f t="shared" si="841"/>
        <v>0</v>
      </c>
      <c r="J492" s="20">
        <f t="shared" si="842"/>
        <v>0</v>
      </c>
      <c r="K492" s="20">
        <f>IF(OR($H$79&lt;=0,F492-$H$79&lt;=0),0,2/3*(0.602+0.0832*(F492-$H$79)/$H$79)*$I$79*SQRT(2*9.81)*(F492-$H$79+0.0012)^(3/2))*1000</f>
        <v>0</v>
      </c>
      <c r="L492" s="20">
        <f>IF((G492+H492+I492+K492)*($A493-$A492)*0.06&gt;E492,E492/($A493-$A492)/0.06,G492+H492+I492+K492)</f>
        <v>0</v>
      </c>
      <c r="M492" s="20">
        <f>IF(COUNT($A$126:$A492)&lt;MATCH($E$84,L$126:L$585,0),"",ROUND(L492,2))</f>
        <v>0</v>
      </c>
      <c r="N492" s="20">
        <f>IF($A492=0,0,$D492+N491-IF($A491=0,0,R491*($A492-$A491)*0.06))</f>
        <v>1.0791492633303435E-2</v>
      </c>
      <c r="O492" s="11" cm="1">
        <f t="array" ref="O492">INDEX($A$71:$A$75,MATCH(N492,$B$71:$B$75,1))+(N492-INDEX($B$71:$B$75,MATCH(N492,$B$71:$B$75,1)))*(INDEX($A$71:$A$75,MATCH(N492,$B$71:$B$75,1)+1)-INDEX($A$71:$A$75,MATCH(N492,$B$71:$B$75,1)))/(INDEX($B$71:$B$75,MATCH(N492,$B$71:$B$75,1)+1)-INDEX($B$71:$B$75,MATCH(N492,$B$71:$B$75,1)))</f>
        <v>1.0791492633303436E-4</v>
      </c>
      <c r="P492" s="20" cm="1">
        <f t="array" ref="P492">INDEX(Curva_vortex[Caudal (L/s)],MATCH(O492,Curva_vortex[Altura lamina de agua H (m)],1))+(O492-INDEX(Curva_vortex[Altura lamina de agua H (m)],MATCH(O492,Curva_vortex[Altura lamina de agua H (m)],1)))*(INDEX(Curva_vortex[Caudal (L/s)],MATCH(O492,Curva_vortex[Altura lamina de agua H (m)],1)+IF(O492&gt;MAX(Curva_vortex[Altura lamina de agua H (m)]),0,1))-INDEX(Curva_vortex[Caudal (L/s)],MATCH(O492,Curva_vortex[Altura lamina de agua H (m)],1)+IF(O492&gt;MAX(Curva_vortex[Altura lamina de agua H (m)]),-1,0)))/(INDEX(Curva_vortex[Altura lamina de agua H (m)],MATCH(O492,Curva_vortex[Altura lamina de agua H (m)],1)+IF(O492&gt;MAX(Curva_vortex[Altura lamina de agua H (m)]),0,1))-INDEX(Curva_vortex[Altura lamina de agua H (m)],MATCH(O492,Curva_vortex[Altura lamina de agua H (m)],1)+IF(O492&gt;MAX(Curva_vortex[Altura lamina de agua H (m)]),-1,0)))</f>
        <v>1.0791492633303436E-3</v>
      </c>
      <c r="Q492" s="20">
        <f t="shared" si="843"/>
        <v>0</v>
      </c>
      <c r="R492" s="20" cm="1">
        <f t="array" ref="R492">INDEX(Curva_vortex[Caudal (L/s)],MATCH(O492,Curva_vortex[Altura lamina de agua H (m)],1))+(O492-INDEX(Curva_vortex[Altura lamina de agua H (m)],MATCH(O492,Curva_vortex[Altura lamina de agua H (m)],1)))*(INDEX(Curva_vortex[Caudal (L/s)],MATCH(O492,Curva_vortex[Altura lamina de agua H (m)],1)+IF(O492&gt;MAX(Curva_vortex[Altura lamina de agua H (m)]),0,1))-INDEX(Curva_vortex[Caudal (L/s)],MATCH(O492,Curva_vortex[Altura lamina de agua H (m)],1)+IF(O492&gt;MAX(Curva_vortex[Altura lamina de agua H (m)]),-1,0)))/(INDEX(Curva_vortex[Altura lamina de agua H (m)],MATCH(O492,Curva_vortex[Altura lamina de agua H (m)],1)+IF(O492&gt;MAX(Curva_vortex[Altura lamina de agua H (m)]),0,1))-INDEX(Curva_vortex[Altura lamina de agua H (m)],MATCH(O492,Curva_vortex[Altura lamina de agua H (m)],1)+IF(O492&gt;MAX(Curva_vortex[Altura lamina de agua H (m)]),-1,0)))+Q492</f>
        <v>1.0791492633303436E-3</v>
      </c>
      <c r="S492" s="20">
        <f>IF(COUNT($A$126:$A492)&lt;MATCH($E$117,R$126:R$585,0),"",ROUND(R492,2))</f>
        <v>0</v>
      </c>
    </row>
    <row r="493" spans="1:19" x14ac:dyDescent="0.3">
      <c r="A493" s="67">
        <f>A492+Escenario1!$D$15</f>
        <v>1835</v>
      </c>
      <c r="B493" s="20">
        <f>IF(HX370&lt;0,0,Escenario1!HX370)</f>
        <v>0</v>
      </c>
      <c r="C493" s="20">
        <f t="shared" si="844"/>
        <v>0</v>
      </c>
      <c r="D493" s="20">
        <f t="shared" si="838"/>
        <v>0</v>
      </c>
      <c r="E493" s="20">
        <f>ROUND(IF($A493=0,0,$D493+E492-IF($A492=0,0,L492*($A493-$A492)*0.06)),4)</f>
        <v>0</v>
      </c>
      <c r="F493" s="11" cm="1">
        <f t="array" ref="F493">INDEX($A$71:$A$75,MATCH(E493,$B$71:$B$75,1))+(E493-INDEX($B$71:$B$75,MATCH(E493,$B$71:$B$75,1)))*(INDEX($A$71:$A$75,MATCH(E493,$B$71:$B$75,1)+IF(E493&gt;MAX($B$71:$B$75),0,1))-INDEX($A$71:$A$75,MATCH(E493,$B$71:$B$75,1)+IF(E493&gt;MAX($B$71:$B$75),1,0)))/(INDEX($B$71:$B$75,MATCH(E493,$B$71:$B$75,1)+IF(E493&gt;MAX($B$71:$B$75),0,1))-INDEX($B$71:$B$75,MATCH(E493,$B$71:$B$75,1)+IF(E493&gt;MAX($B$71:$B$75),-1,0)))</f>
        <v>0</v>
      </c>
      <c r="G493" s="59">
        <f t="shared" si="839"/>
        <v>0</v>
      </c>
      <c r="H493" s="59">
        <f t="shared" si="840"/>
        <v>0</v>
      </c>
      <c r="I493" s="59">
        <f t="shared" si="841"/>
        <v>0</v>
      </c>
      <c r="J493" s="20">
        <f t="shared" si="842"/>
        <v>0</v>
      </c>
      <c r="K493" s="20">
        <f>IF(OR($H$79&lt;=0,F493-$H$79&lt;=0),0,2/3*(0.602+0.0832*(F493-$H$79)/$H$79)*$I$79*SQRT(2*9.81)*(F493-$H$79+0.0012)^(3/2))*1000</f>
        <v>0</v>
      </c>
      <c r="L493" s="20">
        <f>IF((G493+H493+I493+K493)*($A494-$A493)*0.06&gt;E493,E493/($A494-$A493)/0.06,G493+H493+I493+K493)</f>
        <v>0</v>
      </c>
      <c r="M493" s="20">
        <f>IF(COUNT($A$126:$A493)&lt;MATCH($E$84,L$126:L$585,0),"",ROUND(L493,2))</f>
        <v>0</v>
      </c>
      <c r="N493" s="20">
        <f>IF($A493=0,0,$D493+N492-IF($A492=0,0,R492*($A493-$A492)*0.06))</f>
        <v>1.0467747854304332E-2</v>
      </c>
      <c r="O493" s="11" cm="1">
        <f t="array" ref="O493">INDEX($A$71:$A$75,MATCH(N493,$B$71:$B$75,1))+(N493-INDEX($B$71:$B$75,MATCH(N493,$B$71:$B$75,1)))*(INDEX($A$71:$A$75,MATCH(N493,$B$71:$B$75,1)+1)-INDEX($A$71:$A$75,MATCH(N493,$B$71:$B$75,1)))/(INDEX($B$71:$B$75,MATCH(N493,$B$71:$B$75,1)+1)-INDEX($B$71:$B$75,MATCH(N493,$B$71:$B$75,1)))</f>
        <v>1.0467747854304333E-4</v>
      </c>
      <c r="P493" s="20" cm="1">
        <f t="array" ref="P493">INDEX(Curva_vortex[Caudal (L/s)],MATCH(O493,Curva_vortex[Altura lamina de agua H (m)],1))+(O493-INDEX(Curva_vortex[Altura lamina de agua H (m)],MATCH(O493,Curva_vortex[Altura lamina de agua H (m)],1)))*(INDEX(Curva_vortex[Caudal (L/s)],MATCH(O493,Curva_vortex[Altura lamina de agua H (m)],1)+IF(O493&gt;MAX(Curva_vortex[Altura lamina de agua H (m)]),0,1))-INDEX(Curva_vortex[Caudal (L/s)],MATCH(O493,Curva_vortex[Altura lamina de agua H (m)],1)+IF(O493&gt;MAX(Curva_vortex[Altura lamina de agua H (m)]),-1,0)))/(INDEX(Curva_vortex[Altura lamina de agua H (m)],MATCH(O493,Curva_vortex[Altura lamina de agua H (m)],1)+IF(O493&gt;MAX(Curva_vortex[Altura lamina de agua H (m)]),0,1))-INDEX(Curva_vortex[Altura lamina de agua H (m)],MATCH(O493,Curva_vortex[Altura lamina de agua H (m)],1)+IF(O493&gt;MAX(Curva_vortex[Altura lamina de agua H (m)]),-1,0)))</f>
        <v>1.0467747854304332E-3</v>
      </c>
      <c r="Q493" s="20">
        <f t="shared" si="843"/>
        <v>0</v>
      </c>
      <c r="R493" s="20" cm="1">
        <f t="array" ref="R493">INDEX(Curva_vortex[Caudal (L/s)],MATCH(O493,Curva_vortex[Altura lamina de agua H (m)],1))+(O493-INDEX(Curva_vortex[Altura lamina de agua H (m)],MATCH(O493,Curva_vortex[Altura lamina de agua H (m)],1)))*(INDEX(Curva_vortex[Caudal (L/s)],MATCH(O493,Curva_vortex[Altura lamina de agua H (m)],1)+IF(O493&gt;MAX(Curva_vortex[Altura lamina de agua H (m)]),0,1))-INDEX(Curva_vortex[Caudal (L/s)],MATCH(O493,Curva_vortex[Altura lamina de agua H (m)],1)+IF(O493&gt;MAX(Curva_vortex[Altura lamina de agua H (m)]),-1,0)))/(INDEX(Curva_vortex[Altura lamina de agua H (m)],MATCH(O493,Curva_vortex[Altura lamina de agua H (m)],1)+IF(O493&gt;MAX(Curva_vortex[Altura lamina de agua H (m)]),0,1))-INDEX(Curva_vortex[Altura lamina de agua H (m)],MATCH(O493,Curva_vortex[Altura lamina de agua H (m)],1)+IF(O493&gt;MAX(Curva_vortex[Altura lamina de agua H (m)]),-1,0)))+Q493</f>
        <v>1.0467747854304332E-3</v>
      </c>
      <c r="S493" s="20">
        <f>IF(COUNT($A$126:$A493)&lt;MATCH($E$117,R$126:R$585,0),"",ROUND(R493,2))</f>
        <v>0</v>
      </c>
    </row>
    <row r="494" spans="1:19" x14ac:dyDescent="0.3">
      <c r="A494" s="67">
        <f>A493+Escenario1!$D$15</f>
        <v>1840</v>
      </c>
      <c r="B494" s="20">
        <f>IF(HX371&lt;0,0,Escenario1!HX371)</f>
        <v>0</v>
      </c>
      <c r="C494" s="20">
        <f t="shared" si="844"/>
        <v>0</v>
      </c>
      <c r="D494" s="20">
        <f t="shared" si="838"/>
        <v>0</v>
      </c>
      <c r="E494" s="20">
        <f>ROUND(IF($A494=0,0,$D494+E493-IF($A493=0,0,L493*($A494-$A493)*0.06)),4)</f>
        <v>0</v>
      </c>
      <c r="F494" s="11" cm="1">
        <f t="array" ref="F494">INDEX($A$71:$A$75,MATCH(E494,$B$71:$B$75,1))+(E494-INDEX($B$71:$B$75,MATCH(E494,$B$71:$B$75,1)))*(INDEX($A$71:$A$75,MATCH(E494,$B$71:$B$75,1)+IF(E494&gt;MAX($B$71:$B$75),0,1))-INDEX($A$71:$A$75,MATCH(E494,$B$71:$B$75,1)+IF(E494&gt;MAX($B$71:$B$75),1,0)))/(INDEX($B$71:$B$75,MATCH(E494,$B$71:$B$75,1)+IF(E494&gt;MAX($B$71:$B$75),0,1))-INDEX($B$71:$B$75,MATCH(E494,$B$71:$B$75,1)+IF(E494&gt;MAX($B$71:$B$75),-1,0)))</f>
        <v>0</v>
      </c>
      <c r="G494" s="59">
        <f t="shared" si="839"/>
        <v>0</v>
      </c>
      <c r="H494" s="59">
        <f t="shared" si="840"/>
        <v>0</v>
      </c>
      <c r="I494" s="59">
        <f t="shared" si="841"/>
        <v>0</v>
      </c>
      <c r="J494" s="20">
        <f t="shared" si="842"/>
        <v>0</v>
      </c>
      <c r="K494" s="20">
        <f>IF(OR($H$79&lt;=0,F494-$H$79&lt;=0),0,2/3*(0.602+0.0832*(F494-$H$79)/$H$79)*$I$79*SQRT(2*9.81)*(F494-$H$79+0.0012)^(3/2))*1000</f>
        <v>0</v>
      </c>
      <c r="L494" s="20">
        <f>IF((G494+H494+I494+K494)*($A495-$A494)*0.06&gt;E494,E494/($A495-$A494)/0.06,G494+H494+I494+K494)</f>
        <v>0</v>
      </c>
      <c r="M494" s="20">
        <f>IF(COUNT($A$126:$A494)&lt;MATCH($E$84,L$126:L$585,0),"",ROUND(L494,2))</f>
        <v>0</v>
      </c>
      <c r="N494" s="20">
        <f>IF($A494=0,0,$D494+N493-IF($A493=0,0,R493*($A494-$A493)*0.06))</f>
        <v>1.0153715418675201E-2</v>
      </c>
      <c r="O494" s="11" cm="1">
        <f t="array" ref="O494">INDEX($A$71:$A$75,MATCH(N494,$B$71:$B$75,1))+(N494-INDEX($B$71:$B$75,MATCH(N494,$B$71:$B$75,1)))*(INDEX($A$71:$A$75,MATCH(N494,$B$71:$B$75,1)+1)-INDEX($A$71:$A$75,MATCH(N494,$B$71:$B$75,1)))/(INDEX($B$71:$B$75,MATCH(N494,$B$71:$B$75,1)+1)-INDEX($B$71:$B$75,MATCH(N494,$B$71:$B$75,1)))</f>
        <v>1.01537154186752E-4</v>
      </c>
      <c r="P494" s="20" cm="1">
        <f t="array" ref="P494">INDEX(Curva_vortex[Caudal (L/s)],MATCH(O494,Curva_vortex[Altura lamina de agua H (m)],1))+(O494-INDEX(Curva_vortex[Altura lamina de agua H (m)],MATCH(O494,Curva_vortex[Altura lamina de agua H (m)],1)))*(INDEX(Curva_vortex[Caudal (L/s)],MATCH(O494,Curva_vortex[Altura lamina de agua H (m)],1)+IF(O494&gt;MAX(Curva_vortex[Altura lamina de agua H (m)]),0,1))-INDEX(Curva_vortex[Caudal (L/s)],MATCH(O494,Curva_vortex[Altura lamina de agua H (m)],1)+IF(O494&gt;MAX(Curva_vortex[Altura lamina de agua H (m)]),-1,0)))/(INDEX(Curva_vortex[Altura lamina de agua H (m)],MATCH(O494,Curva_vortex[Altura lamina de agua H (m)],1)+IF(O494&gt;MAX(Curva_vortex[Altura lamina de agua H (m)]),0,1))-INDEX(Curva_vortex[Altura lamina de agua H (m)],MATCH(O494,Curva_vortex[Altura lamina de agua H (m)],1)+IF(O494&gt;MAX(Curva_vortex[Altura lamina de agua H (m)]),-1,0)))</f>
        <v>1.01537154186752E-3</v>
      </c>
      <c r="Q494" s="20">
        <f t="shared" si="843"/>
        <v>0</v>
      </c>
      <c r="R494" s="20" cm="1">
        <f t="array" ref="R494">INDEX(Curva_vortex[Caudal (L/s)],MATCH(O494,Curva_vortex[Altura lamina de agua H (m)],1))+(O494-INDEX(Curva_vortex[Altura lamina de agua H (m)],MATCH(O494,Curva_vortex[Altura lamina de agua H (m)],1)))*(INDEX(Curva_vortex[Caudal (L/s)],MATCH(O494,Curva_vortex[Altura lamina de agua H (m)],1)+IF(O494&gt;MAX(Curva_vortex[Altura lamina de agua H (m)]),0,1))-INDEX(Curva_vortex[Caudal (L/s)],MATCH(O494,Curva_vortex[Altura lamina de agua H (m)],1)+IF(O494&gt;MAX(Curva_vortex[Altura lamina de agua H (m)]),-1,0)))/(INDEX(Curva_vortex[Altura lamina de agua H (m)],MATCH(O494,Curva_vortex[Altura lamina de agua H (m)],1)+IF(O494&gt;MAX(Curva_vortex[Altura lamina de agua H (m)]),0,1))-INDEX(Curva_vortex[Altura lamina de agua H (m)],MATCH(O494,Curva_vortex[Altura lamina de agua H (m)],1)+IF(O494&gt;MAX(Curva_vortex[Altura lamina de agua H (m)]),-1,0)))+Q494</f>
        <v>1.01537154186752E-3</v>
      </c>
      <c r="S494" s="20">
        <f>IF(COUNT($A$126:$A494)&lt;MATCH($E$117,R$126:R$585,0),"",ROUND(R494,2))</f>
        <v>0</v>
      </c>
    </row>
    <row r="495" spans="1:19" x14ac:dyDescent="0.3">
      <c r="A495" s="67">
        <f>A494+Escenario1!$D$15</f>
        <v>1845</v>
      </c>
      <c r="B495" s="20">
        <f>IF(HX372&lt;0,0,Escenario1!HX372)</f>
        <v>0</v>
      </c>
      <c r="C495" s="20">
        <f t="shared" si="844"/>
        <v>0</v>
      </c>
      <c r="D495" s="20">
        <f t="shared" si="838"/>
        <v>0</v>
      </c>
      <c r="E495" s="20">
        <f>ROUND(IF($A495=0,0,$D495+E494-IF($A494=0,0,L494*($A495-$A494)*0.06)),4)</f>
        <v>0</v>
      </c>
      <c r="F495" s="11" cm="1">
        <f t="array" ref="F495">INDEX($A$71:$A$75,MATCH(E495,$B$71:$B$75,1))+(E495-INDEX($B$71:$B$75,MATCH(E495,$B$71:$B$75,1)))*(INDEX($A$71:$A$75,MATCH(E495,$B$71:$B$75,1)+IF(E495&gt;MAX($B$71:$B$75),0,1))-INDEX($A$71:$A$75,MATCH(E495,$B$71:$B$75,1)+IF(E495&gt;MAX($B$71:$B$75),1,0)))/(INDEX($B$71:$B$75,MATCH(E495,$B$71:$B$75,1)+IF(E495&gt;MAX($B$71:$B$75),0,1))-INDEX($B$71:$B$75,MATCH(E495,$B$71:$B$75,1)+IF(E495&gt;MAX($B$71:$B$75),-1,0)))</f>
        <v>0</v>
      </c>
      <c r="G495" s="59">
        <f t="shared" si="839"/>
        <v>0</v>
      </c>
      <c r="H495" s="59">
        <f t="shared" si="840"/>
        <v>0</v>
      </c>
      <c r="I495" s="59">
        <f t="shared" si="841"/>
        <v>0</v>
      </c>
      <c r="J495" s="20">
        <f t="shared" si="842"/>
        <v>0</v>
      </c>
      <c r="K495" s="20">
        <f>IF(OR($H$79&lt;=0,F495-$H$79&lt;=0),0,2/3*(0.602+0.0832*(F495-$H$79)/$H$79)*$I$79*SQRT(2*9.81)*(F495-$H$79+0.0012)^(3/2))*1000</f>
        <v>0</v>
      </c>
      <c r="L495" s="20">
        <f>IF((G495+H495+I495+K495)*($A496-$A495)*0.06&gt;E495,E495/($A496-$A495)/0.06,G495+H495+I495+K495)</f>
        <v>0</v>
      </c>
      <c r="M495" s="20">
        <f>IF(COUNT($A$126:$A495)&lt;MATCH($E$84,L$126:L$585,0),"",ROUND(L495,2))</f>
        <v>0</v>
      </c>
      <c r="N495" s="20">
        <f>IF($A495=0,0,$D495+N494-IF($A494=0,0,R494*($A495-$A494)*0.06))</f>
        <v>9.8491039561149456E-3</v>
      </c>
      <c r="O495" s="11" cm="1">
        <f t="array" ref="O495">INDEX($A$71:$A$75,MATCH(N495,$B$71:$B$75,1))+(N495-INDEX($B$71:$B$75,MATCH(N495,$B$71:$B$75,1)))*(INDEX($A$71:$A$75,MATCH(N495,$B$71:$B$75,1)+1)-INDEX($A$71:$A$75,MATCH(N495,$B$71:$B$75,1)))/(INDEX($B$71:$B$75,MATCH(N495,$B$71:$B$75,1)+1)-INDEX($B$71:$B$75,MATCH(N495,$B$71:$B$75,1)))</f>
        <v>9.8491039561149457E-5</v>
      </c>
      <c r="P495" s="20" cm="1">
        <f t="array" ref="P495">INDEX(Curva_vortex[Caudal (L/s)],MATCH(O495,Curva_vortex[Altura lamina de agua H (m)],1))+(O495-INDEX(Curva_vortex[Altura lamina de agua H (m)],MATCH(O495,Curva_vortex[Altura lamina de agua H (m)],1)))*(INDEX(Curva_vortex[Caudal (L/s)],MATCH(O495,Curva_vortex[Altura lamina de agua H (m)],1)+IF(O495&gt;MAX(Curva_vortex[Altura lamina de agua H (m)]),0,1))-INDEX(Curva_vortex[Caudal (L/s)],MATCH(O495,Curva_vortex[Altura lamina de agua H (m)],1)+IF(O495&gt;MAX(Curva_vortex[Altura lamina de agua H (m)]),-1,0)))/(INDEX(Curva_vortex[Altura lamina de agua H (m)],MATCH(O495,Curva_vortex[Altura lamina de agua H (m)],1)+IF(O495&gt;MAX(Curva_vortex[Altura lamina de agua H (m)]),0,1))-INDEX(Curva_vortex[Altura lamina de agua H (m)],MATCH(O495,Curva_vortex[Altura lamina de agua H (m)],1)+IF(O495&gt;MAX(Curva_vortex[Altura lamina de agua H (m)]),-1,0)))</f>
        <v>9.849103956114946E-4</v>
      </c>
      <c r="Q495" s="20">
        <f t="shared" si="843"/>
        <v>0</v>
      </c>
      <c r="R495" s="20" cm="1">
        <f t="array" ref="R495">INDEX(Curva_vortex[Caudal (L/s)],MATCH(O495,Curva_vortex[Altura lamina de agua H (m)],1))+(O495-INDEX(Curva_vortex[Altura lamina de agua H (m)],MATCH(O495,Curva_vortex[Altura lamina de agua H (m)],1)))*(INDEX(Curva_vortex[Caudal (L/s)],MATCH(O495,Curva_vortex[Altura lamina de agua H (m)],1)+IF(O495&gt;MAX(Curva_vortex[Altura lamina de agua H (m)]),0,1))-INDEX(Curva_vortex[Caudal (L/s)],MATCH(O495,Curva_vortex[Altura lamina de agua H (m)],1)+IF(O495&gt;MAX(Curva_vortex[Altura lamina de agua H (m)]),-1,0)))/(INDEX(Curva_vortex[Altura lamina de agua H (m)],MATCH(O495,Curva_vortex[Altura lamina de agua H (m)],1)+IF(O495&gt;MAX(Curva_vortex[Altura lamina de agua H (m)]),0,1))-INDEX(Curva_vortex[Altura lamina de agua H (m)],MATCH(O495,Curva_vortex[Altura lamina de agua H (m)],1)+IF(O495&gt;MAX(Curva_vortex[Altura lamina de agua H (m)]),-1,0)))+Q495</f>
        <v>9.849103956114946E-4</v>
      </c>
      <c r="S495" s="20">
        <f>IF(COUNT($A$126:$A495)&lt;MATCH($E$117,R$126:R$585,0),"",ROUND(R495,2))</f>
        <v>0</v>
      </c>
    </row>
    <row r="496" spans="1:19" x14ac:dyDescent="0.3">
      <c r="A496" s="67">
        <f>A495+Escenario1!$D$15</f>
        <v>1850</v>
      </c>
      <c r="B496" s="20">
        <f>IF(HX373&lt;0,0,Escenario1!HX373)</f>
        <v>0</v>
      </c>
      <c r="C496" s="20">
        <f t="shared" si="844"/>
        <v>0</v>
      </c>
      <c r="D496" s="20">
        <f t="shared" si="838"/>
        <v>0</v>
      </c>
      <c r="E496" s="20">
        <f>ROUND(IF($A496=0,0,$D496+E495-IF($A495=0,0,L495*($A496-$A495)*0.06)),4)</f>
        <v>0</v>
      </c>
      <c r="F496" s="11" cm="1">
        <f t="array" ref="F496">INDEX($A$71:$A$75,MATCH(E496,$B$71:$B$75,1))+(E496-INDEX($B$71:$B$75,MATCH(E496,$B$71:$B$75,1)))*(INDEX($A$71:$A$75,MATCH(E496,$B$71:$B$75,1)+IF(E496&gt;MAX($B$71:$B$75),0,1))-INDEX($A$71:$A$75,MATCH(E496,$B$71:$B$75,1)+IF(E496&gt;MAX($B$71:$B$75),1,0)))/(INDEX($B$71:$B$75,MATCH(E496,$B$71:$B$75,1)+IF(E496&gt;MAX($B$71:$B$75),0,1))-INDEX($B$71:$B$75,MATCH(E496,$B$71:$B$75,1)+IF(E496&gt;MAX($B$71:$B$75),-1,0)))</f>
        <v>0</v>
      </c>
      <c r="G496" s="59">
        <f t="shared" si="839"/>
        <v>0</v>
      </c>
      <c r="H496" s="59">
        <f t="shared" si="840"/>
        <v>0</v>
      </c>
      <c r="I496" s="59">
        <f t="shared" si="841"/>
        <v>0</v>
      </c>
      <c r="J496" s="20">
        <f t="shared" si="842"/>
        <v>0</v>
      </c>
      <c r="K496" s="20">
        <f>IF(OR($H$79&lt;=0,F496-$H$79&lt;=0),0,2/3*(0.602+0.0832*(F496-$H$79)/$H$79)*$I$79*SQRT(2*9.81)*(F496-$H$79+0.0012)^(3/2))*1000</f>
        <v>0</v>
      </c>
      <c r="L496" s="20">
        <f>IF((G496+H496+I496+K496)*($A497-$A496)*0.06&gt;E496,E496/($A497-$A496)/0.06,G496+H496+I496+K496)</f>
        <v>0</v>
      </c>
      <c r="M496" s="20">
        <f>IF(COUNT($A$126:$A496)&lt;MATCH($E$84,L$126:L$585,0),"",ROUND(L496,2))</f>
        <v>0</v>
      </c>
      <c r="N496" s="20">
        <f>IF($A496=0,0,$D496+N495-IF($A495=0,0,R495*($A496-$A495)*0.06))</f>
        <v>9.5536308374314979E-3</v>
      </c>
      <c r="O496" s="11" cm="1">
        <f t="array" ref="O496">INDEX($A$71:$A$75,MATCH(N496,$B$71:$B$75,1))+(N496-INDEX($B$71:$B$75,MATCH(N496,$B$71:$B$75,1)))*(INDEX($A$71:$A$75,MATCH(N496,$B$71:$B$75,1)+1)-INDEX($A$71:$A$75,MATCH(N496,$B$71:$B$75,1)))/(INDEX($B$71:$B$75,MATCH(N496,$B$71:$B$75,1)+1)-INDEX($B$71:$B$75,MATCH(N496,$B$71:$B$75,1)))</f>
        <v>9.5536308374314976E-5</v>
      </c>
      <c r="P496" s="20" cm="1">
        <f t="array" ref="P496">INDEX(Curva_vortex[Caudal (L/s)],MATCH(O496,Curva_vortex[Altura lamina de agua H (m)],1))+(O496-INDEX(Curva_vortex[Altura lamina de agua H (m)],MATCH(O496,Curva_vortex[Altura lamina de agua H (m)],1)))*(INDEX(Curva_vortex[Caudal (L/s)],MATCH(O496,Curva_vortex[Altura lamina de agua H (m)],1)+IF(O496&gt;MAX(Curva_vortex[Altura lamina de agua H (m)]),0,1))-INDEX(Curva_vortex[Caudal (L/s)],MATCH(O496,Curva_vortex[Altura lamina de agua H (m)],1)+IF(O496&gt;MAX(Curva_vortex[Altura lamina de agua H (m)]),-1,0)))/(INDEX(Curva_vortex[Altura lamina de agua H (m)],MATCH(O496,Curva_vortex[Altura lamina de agua H (m)],1)+IF(O496&gt;MAX(Curva_vortex[Altura lamina de agua H (m)]),0,1))-INDEX(Curva_vortex[Altura lamina de agua H (m)],MATCH(O496,Curva_vortex[Altura lamina de agua H (m)],1)+IF(O496&gt;MAX(Curva_vortex[Altura lamina de agua H (m)]),-1,0)))</f>
        <v>9.5536308374314976E-4</v>
      </c>
      <c r="Q496" s="20">
        <f t="shared" si="843"/>
        <v>0</v>
      </c>
      <c r="R496" s="20" cm="1">
        <f t="array" ref="R496">INDEX(Curva_vortex[Caudal (L/s)],MATCH(O496,Curva_vortex[Altura lamina de agua H (m)],1))+(O496-INDEX(Curva_vortex[Altura lamina de agua H (m)],MATCH(O496,Curva_vortex[Altura lamina de agua H (m)],1)))*(INDEX(Curva_vortex[Caudal (L/s)],MATCH(O496,Curva_vortex[Altura lamina de agua H (m)],1)+IF(O496&gt;MAX(Curva_vortex[Altura lamina de agua H (m)]),0,1))-INDEX(Curva_vortex[Caudal (L/s)],MATCH(O496,Curva_vortex[Altura lamina de agua H (m)],1)+IF(O496&gt;MAX(Curva_vortex[Altura lamina de agua H (m)]),-1,0)))/(INDEX(Curva_vortex[Altura lamina de agua H (m)],MATCH(O496,Curva_vortex[Altura lamina de agua H (m)],1)+IF(O496&gt;MAX(Curva_vortex[Altura lamina de agua H (m)]),0,1))-INDEX(Curva_vortex[Altura lamina de agua H (m)],MATCH(O496,Curva_vortex[Altura lamina de agua H (m)],1)+IF(O496&gt;MAX(Curva_vortex[Altura lamina de agua H (m)]),-1,0)))+Q496</f>
        <v>9.5536308374314976E-4</v>
      </c>
      <c r="S496" s="20">
        <f>IF(COUNT($A$126:$A496)&lt;MATCH($E$117,R$126:R$585,0),"",ROUND(R496,2))</f>
        <v>0</v>
      </c>
    </row>
    <row r="497" spans="1:19" x14ac:dyDescent="0.3">
      <c r="A497" s="67">
        <f>A496+Escenario1!$D$15</f>
        <v>1855</v>
      </c>
      <c r="B497" s="20">
        <f>IF(HX374&lt;0,0,Escenario1!HX374)</f>
        <v>0</v>
      </c>
      <c r="C497" s="20">
        <f t="shared" si="844"/>
        <v>0</v>
      </c>
      <c r="D497" s="20">
        <f t="shared" si="838"/>
        <v>0</v>
      </c>
      <c r="E497" s="20">
        <f>ROUND(IF($A497=0,0,$D497+E496-IF($A496=0,0,L496*($A497-$A496)*0.06)),4)</f>
        <v>0</v>
      </c>
      <c r="F497" s="11" cm="1">
        <f t="array" ref="F497">INDEX($A$71:$A$75,MATCH(E497,$B$71:$B$75,1))+(E497-INDEX($B$71:$B$75,MATCH(E497,$B$71:$B$75,1)))*(INDEX($A$71:$A$75,MATCH(E497,$B$71:$B$75,1)+IF(E497&gt;MAX($B$71:$B$75),0,1))-INDEX($A$71:$A$75,MATCH(E497,$B$71:$B$75,1)+IF(E497&gt;MAX($B$71:$B$75),1,0)))/(INDEX($B$71:$B$75,MATCH(E497,$B$71:$B$75,1)+IF(E497&gt;MAX($B$71:$B$75),0,1))-INDEX($B$71:$B$75,MATCH(E497,$B$71:$B$75,1)+IF(E497&gt;MAX($B$71:$B$75),-1,0)))</f>
        <v>0</v>
      </c>
      <c r="G497" s="59">
        <f t="shared" si="839"/>
        <v>0</v>
      </c>
      <c r="H497" s="59">
        <f t="shared" si="840"/>
        <v>0</v>
      </c>
      <c r="I497" s="59">
        <f t="shared" si="841"/>
        <v>0</v>
      </c>
      <c r="J497" s="20">
        <f t="shared" si="842"/>
        <v>0</v>
      </c>
      <c r="K497" s="20">
        <f>IF(OR($H$79&lt;=0,F497-$H$79&lt;=0),0,2/3*(0.602+0.0832*(F497-$H$79)/$H$79)*$I$79*SQRT(2*9.81)*(F497-$H$79+0.0012)^(3/2))*1000</f>
        <v>0</v>
      </c>
      <c r="L497" s="20">
        <f>IF((G497+H497+I497+K497)*($A498-$A497)*0.06&gt;E497,E497/($A498-$A497)/0.06,G497+H497+I497+K497)</f>
        <v>0</v>
      </c>
      <c r="M497" s="20">
        <f>IF(COUNT($A$126:$A497)&lt;MATCH($E$84,L$126:L$585,0),"",ROUND(L497,2))</f>
        <v>0</v>
      </c>
      <c r="N497" s="20">
        <f>IF($A497=0,0,$D497+N496-IF($A496=0,0,R496*($A497-$A496)*0.06))</f>
        <v>9.2670219123085536E-3</v>
      </c>
      <c r="O497" s="11" cm="1">
        <f t="array" ref="O497">INDEX($A$71:$A$75,MATCH(N497,$B$71:$B$75,1))+(N497-INDEX($B$71:$B$75,MATCH(N497,$B$71:$B$75,1)))*(INDEX($A$71:$A$75,MATCH(N497,$B$71:$B$75,1)+1)-INDEX($A$71:$A$75,MATCH(N497,$B$71:$B$75,1)))/(INDEX($B$71:$B$75,MATCH(N497,$B$71:$B$75,1)+1)-INDEX($B$71:$B$75,MATCH(N497,$B$71:$B$75,1)))</f>
        <v>9.267021912308554E-5</v>
      </c>
      <c r="P497" s="20" cm="1">
        <f t="array" ref="P497">INDEX(Curva_vortex[Caudal (L/s)],MATCH(O497,Curva_vortex[Altura lamina de agua H (m)],1))+(O497-INDEX(Curva_vortex[Altura lamina de agua H (m)],MATCH(O497,Curva_vortex[Altura lamina de agua H (m)],1)))*(INDEX(Curva_vortex[Caudal (L/s)],MATCH(O497,Curva_vortex[Altura lamina de agua H (m)],1)+IF(O497&gt;MAX(Curva_vortex[Altura lamina de agua H (m)]),0,1))-INDEX(Curva_vortex[Caudal (L/s)],MATCH(O497,Curva_vortex[Altura lamina de agua H (m)],1)+IF(O497&gt;MAX(Curva_vortex[Altura lamina de agua H (m)]),-1,0)))/(INDEX(Curva_vortex[Altura lamina de agua H (m)],MATCH(O497,Curva_vortex[Altura lamina de agua H (m)],1)+IF(O497&gt;MAX(Curva_vortex[Altura lamina de agua H (m)]),0,1))-INDEX(Curva_vortex[Altura lamina de agua H (m)],MATCH(O497,Curva_vortex[Altura lamina de agua H (m)],1)+IF(O497&gt;MAX(Curva_vortex[Altura lamina de agua H (m)]),-1,0)))</f>
        <v>9.2670219123085532E-4</v>
      </c>
      <c r="Q497" s="20">
        <f t="shared" si="843"/>
        <v>0</v>
      </c>
      <c r="R497" s="20" cm="1">
        <f t="array" ref="R497">INDEX(Curva_vortex[Caudal (L/s)],MATCH(O497,Curva_vortex[Altura lamina de agua H (m)],1))+(O497-INDEX(Curva_vortex[Altura lamina de agua H (m)],MATCH(O497,Curva_vortex[Altura lamina de agua H (m)],1)))*(INDEX(Curva_vortex[Caudal (L/s)],MATCH(O497,Curva_vortex[Altura lamina de agua H (m)],1)+IF(O497&gt;MAX(Curva_vortex[Altura lamina de agua H (m)]),0,1))-INDEX(Curva_vortex[Caudal (L/s)],MATCH(O497,Curva_vortex[Altura lamina de agua H (m)],1)+IF(O497&gt;MAX(Curva_vortex[Altura lamina de agua H (m)]),-1,0)))/(INDEX(Curva_vortex[Altura lamina de agua H (m)],MATCH(O497,Curva_vortex[Altura lamina de agua H (m)],1)+IF(O497&gt;MAX(Curva_vortex[Altura lamina de agua H (m)]),0,1))-INDEX(Curva_vortex[Altura lamina de agua H (m)],MATCH(O497,Curva_vortex[Altura lamina de agua H (m)],1)+IF(O497&gt;MAX(Curva_vortex[Altura lamina de agua H (m)]),-1,0)))+Q497</f>
        <v>9.2670219123085532E-4</v>
      </c>
      <c r="S497" s="20">
        <f>IF(COUNT($A$126:$A497)&lt;MATCH($E$117,R$126:R$585,0),"",ROUND(R497,2))</f>
        <v>0</v>
      </c>
    </row>
    <row r="498" spans="1:19" x14ac:dyDescent="0.3">
      <c r="A498" s="67">
        <f>A497+Escenario1!$D$15</f>
        <v>1860</v>
      </c>
      <c r="B498" s="20">
        <f>IF(HX375&lt;0,0,Escenario1!HX375)</f>
        <v>0</v>
      </c>
      <c r="C498" s="20">
        <f t="shared" si="844"/>
        <v>0</v>
      </c>
      <c r="D498" s="20">
        <f t="shared" si="838"/>
        <v>0</v>
      </c>
      <c r="E498" s="20">
        <f>ROUND(IF($A498=0,0,$D498+E497-IF($A497=0,0,L497*($A498-$A497)*0.06)),4)</f>
        <v>0</v>
      </c>
      <c r="F498" s="11" cm="1">
        <f t="array" ref="F498">INDEX($A$71:$A$75,MATCH(E498,$B$71:$B$75,1))+(E498-INDEX($B$71:$B$75,MATCH(E498,$B$71:$B$75,1)))*(INDEX($A$71:$A$75,MATCH(E498,$B$71:$B$75,1)+IF(E498&gt;MAX($B$71:$B$75),0,1))-INDEX($A$71:$A$75,MATCH(E498,$B$71:$B$75,1)+IF(E498&gt;MAX($B$71:$B$75),1,0)))/(INDEX($B$71:$B$75,MATCH(E498,$B$71:$B$75,1)+IF(E498&gt;MAX($B$71:$B$75),0,1))-INDEX($B$71:$B$75,MATCH(E498,$B$71:$B$75,1)+IF(E498&gt;MAX($B$71:$B$75),-1,0)))</f>
        <v>0</v>
      </c>
      <c r="G498" s="59">
        <f t="shared" si="839"/>
        <v>0</v>
      </c>
      <c r="H498" s="59">
        <f t="shared" si="840"/>
        <v>0</v>
      </c>
      <c r="I498" s="59">
        <f t="shared" si="841"/>
        <v>0</v>
      </c>
      <c r="J498" s="20">
        <f t="shared" si="842"/>
        <v>0</v>
      </c>
      <c r="K498" s="20">
        <f>IF(OR($H$79&lt;=0,F498-$H$79&lt;=0),0,2/3*(0.602+0.0832*(F498-$H$79)/$H$79)*$I$79*SQRT(2*9.81)*(F498-$H$79+0.0012)^(3/2))*1000</f>
        <v>0</v>
      </c>
      <c r="L498" s="20">
        <f>IF((G498+H498+I498+K498)*($A499-$A498)*0.06&gt;E498,E498/($A499-$A498)/0.06,G498+H498+I498+K498)</f>
        <v>0</v>
      </c>
      <c r="M498" s="20">
        <f>IF(COUNT($A$126:$A498)&lt;MATCH($E$84,L$126:L$585,0),"",ROUND(L498,2))</f>
        <v>0</v>
      </c>
      <c r="N498" s="20">
        <f>IF($A498=0,0,$D498+N497-IF($A497=0,0,R497*($A498-$A497)*0.06))</f>
        <v>8.989011254939297E-3</v>
      </c>
      <c r="O498" s="11" cm="1">
        <f t="array" ref="O498">INDEX($A$71:$A$75,MATCH(N498,$B$71:$B$75,1))+(N498-INDEX($B$71:$B$75,MATCH(N498,$B$71:$B$75,1)))*(INDEX($A$71:$A$75,MATCH(N498,$B$71:$B$75,1)+1)-INDEX($A$71:$A$75,MATCH(N498,$B$71:$B$75,1)))/(INDEX($B$71:$B$75,MATCH(N498,$B$71:$B$75,1)+1)-INDEX($B$71:$B$75,MATCH(N498,$B$71:$B$75,1)))</f>
        <v>8.9890112549392964E-5</v>
      </c>
      <c r="P498" s="20" cm="1">
        <f t="array" ref="P498">INDEX(Curva_vortex[Caudal (L/s)],MATCH(O498,Curva_vortex[Altura lamina de agua H (m)],1))+(O498-INDEX(Curva_vortex[Altura lamina de agua H (m)],MATCH(O498,Curva_vortex[Altura lamina de agua H (m)],1)))*(INDEX(Curva_vortex[Caudal (L/s)],MATCH(O498,Curva_vortex[Altura lamina de agua H (m)],1)+IF(O498&gt;MAX(Curva_vortex[Altura lamina de agua H (m)]),0,1))-INDEX(Curva_vortex[Caudal (L/s)],MATCH(O498,Curva_vortex[Altura lamina de agua H (m)],1)+IF(O498&gt;MAX(Curva_vortex[Altura lamina de agua H (m)]),-1,0)))/(INDEX(Curva_vortex[Altura lamina de agua H (m)],MATCH(O498,Curva_vortex[Altura lamina de agua H (m)],1)+IF(O498&gt;MAX(Curva_vortex[Altura lamina de agua H (m)]),0,1))-INDEX(Curva_vortex[Altura lamina de agua H (m)],MATCH(O498,Curva_vortex[Altura lamina de agua H (m)],1)+IF(O498&gt;MAX(Curva_vortex[Altura lamina de agua H (m)]),-1,0)))</f>
        <v>8.9890112549392961E-4</v>
      </c>
      <c r="Q498" s="20">
        <f t="shared" si="843"/>
        <v>0</v>
      </c>
      <c r="R498" s="20" cm="1">
        <f t="array" ref="R498">INDEX(Curva_vortex[Caudal (L/s)],MATCH(O498,Curva_vortex[Altura lamina de agua H (m)],1))+(O498-INDEX(Curva_vortex[Altura lamina de agua H (m)],MATCH(O498,Curva_vortex[Altura lamina de agua H (m)],1)))*(INDEX(Curva_vortex[Caudal (L/s)],MATCH(O498,Curva_vortex[Altura lamina de agua H (m)],1)+IF(O498&gt;MAX(Curva_vortex[Altura lamina de agua H (m)]),0,1))-INDEX(Curva_vortex[Caudal (L/s)],MATCH(O498,Curva_vortex[Altura lamina de agua H (m)],1)+IF(O498&gt;MAX(Curva_vortex[Altura lamina de agua H (m)]),-1,0)))/(INDEX(Curva_vortex[Altura lamina de agua H (m)],MATCH(O498,Curva_vortex[Altura lamina de agua H (m)],1)+IF(O498&gt;MAX(Curva_vortex[Altura lamina de agua H (m)]),0,1))-INDEX(Curva_vortex[Altura lamina de agua H (m)],MATCH(O498,Curva_vortex[Altura lamina de agua H (m)],1)+IF(O498&gt;MAX(Curva_vortex[Altura lamina de agua H (m)]),-1,0)))+Q498</f>
        <v>8.9890112549392961E-4</v>
      </c>
      <c r="S498" s="20">
        <f>IF(COUNT($A$126:$A498)&lt;MATCH($E$117,R$126:R$585,0),"",ROUND(R498,2))</f>
        <v>0</v>
      </c>
    </row>
    <row r="499" spans="1:19" x14ac:dyDescent="0.3">
      <c r="A499" s="67">
        <f>A498+Escenario1!$D$15</f>
        <v>1865</v>
      </c>
      <c r="B499" s="20">
        <f>IF(HX376&lt;0,0,Escenario1!HX376)</f>
        <v>0</v>
      </c>
      <c r="C499" s="20">
        <f t="shared" si="844"/>
        <v>0</v>
      </c>
      <c r="D499" s="20">
        <f t="shared" si="838"/>
        <v>0</v>
      </c>
      <c r="E499" s="20">
        <f>ROUND(IF($A499=0,0,$D499+E498-IF($A498=0,0,L498*($A499-$A498)*0.06)),4)</f>
        <v>0</v>
      </c>
      <c r="F499" s="11" cm="1">
        <f t="array" ref="F499">INDEX($A$71:$A$75,MATCH(E499,$B$71:$B$75,1))+(E499-INDEX($B$71:$B$75,MATCH(E499,$B$71:$B$75,1)))*(INDEX($A$71:$A$75,MATCH(E499,$B$71:$B$75,1)+IF(E499&gt;MAX($B$71:$B$75),0,1))-INDEX($A$71:$A$75,MATCH(E499,$B$71:$B$75,1)+IF(E499&gt;MAX($B$71:$B$75),1,0)))/(INDEX($B$71:$B$75,MATCH(E499,$B$71:$B$75,1)+IF(E499&gt;MAX($B$71:$B$75),0,1))-INDEX($B$71:$B$75,MATCH(E499,$B$71:$B$75,1)+IF(E499&gt;MAX($B$71:$B$75),-1,0)))</f>
        <v>0</v>
      </c>
      <c r="G499" s="59">
        <f t="shared" si="839"/>
        <v>0</v>
      </c>
      <c r="H499" s="59">
        <f t="shared" si="840"/>
        <v>0</v>
      </c>
      <c r="I499" s="59">
        <f t="shared" si="841"/>
        <v>0</v>
      </c>
      <c r="J499" s="20">
        <f t="shared" si="842"/>
        <v>0</v>
      </c>
      <c r="K499" s="20">
        <f>IF(OR($H$79&lt;=0,F499-$H$79&lt;=0),0,2/3*(0.602+0.0832*(F499-$H$79)/$H$79)*$I$79*SQRT(2*9.81)*(F499-$H$79+0.0012)^(3/2))*1000</f>
        <v>0</v>
      </c>
      <c r="L499" s="20">
        <f>IF((G499+H499+I499+K499)*($A500-$A499)*0.06&gt;E499,E499/($A500-$A499)/0.06,G499+H499+I499+K499)</f>
        <v>0</v>
      </c>
      <c r="M499" s="20">
        <f>IF(COUNT($A$126:$A499)&lt;MATCH($E$84,L$126:L$585,0),"",ROUND(L499,2))</f>
        <v>0</v>
      </c>
      <c r="N499" s="20">
        <f>IF($A499=0,0,$D499+N498-IF($A498=0,0,R498*($A499-$A498)*0.06))</f>
        <v>8.7193409172911188E-3</v>
      </c>
      <c r="O499" s="11" cm="1">
        <f t="array" ref="O499">INDEX($A$71:$A$75,MATCH(N499,$B$71:$B$75,1))+(N499-INDEX($B$71:$B$75,MATCH(N499,$B$71:$B$75,1)))*(INDEX($A$71:$A$75,MATCH(N499,$B$71:$B$75,1)+1)-INDEX($A$71:$A$75,MATCH(N499,$B$71:$B$75,1)))/(INDEX($B$71:$B$75,MATCH(N499,$B$71:$B$75,1)+1)-INDEX($B$71:$B$75,MATCH(N499,$B$71:$B$75,1)))</f>
        <v>8.7193409172911187E-5</v>
      </c>
      <c r="P499" s="20" cm="1">
        <f t="array" ref="P499">INDEX(Curva_vortex[Caudal (L/s)],MATCH(O499,Curva_vortex[Altura lamina de agua H (m)],1))+(O499-INDEX(Curva_vortex[Altura lamina de agua H (m)],MATCH(O499,Curva_vortex[Altura lamina de agua H (m)],1)))*(INDEX(Curva_vortex[Caudal (L/s)],MATCH(O499,Curva_vortex[Altura lamina de agua H (m)],1)+IF(O499&gt;MAX(Curva_vortex[Altura lamina de agua H (m)]),0,1))-INDEX(Curva_vortex[Caudal (L/s)],MATCH(O499,Curva_vortex[Altura lamina de agua H (m)],1)+IF(O499&gt;MAX(Curva_vortex[Altura lamina de agua H (m)]),-1,0)))/(INDEX(Curva_vortex[Altura lamina de agua H (m)],MATCH(O499,Curva_vortex[Altura lamina de agua H (m)],1)+IF(O499&gt;MAX(Curva_vortex[Altura lamina de agua H (m)]),0,1))-INDEX(Curva_vortex[Altura lamina de agua H (m)],MATCH(O499,Curva_vortex[Altura lamina de agua H (m)],1)+IF(O499&gt;MAX(Curva_vortex[Altura lamina de agua H (m)]),-1,0)))</f>
        <v>8.7193409172911182E-4</v>
      </c>
      <c r="Q499" s="20">
        <f t="shared" si="843"/>
        <v>0</v>
      </c>
      <c r="R499" s="20" cm="1">
        <f t="array" ref="R499">INDEX(Curva_vortex[Caudal (L/s)],MATCH(O499,Curva_vortex[Altura lamina de agua H (m)],1))+(O499-INDEX(Curva_vortex[Altura lamina de agua H (m)],MATCH(O499,Curva_vortex[Altura lamina de agua H (m)],1)))*(INDEX(Curva_vortex[Caudal (L/s)],MATCH(O499,Curva_vortex[Altura lamina de agua H (m)],1)+IF(O499&gt;MAX(Curva_vortex[Altura lamina de agua H (m)]),0,1))-INDEX(Curva_vortex[Caudal (L/s)],MATCH(O499,Curva_vortex[Altura lamina de agua H (m)],1)+IF(O499&gt;MAX(Curva_vortex[Altura lamina de agua H (m)]),-1,0)))/(INDEX(Curva_vortex[Altura lamina de agua H (m)],MATCH(O499,Curva_vortex[Altura lamina de agua H (m)],1)+IF(O499&gt;MAX(Curva_vortex[Altura lamina de agua H (m)]),0,1))-INDEX(Curva_vortex[Altura lamina de agua H (m)],MATCH(O499,Curva_vortex[Altura lamina de agua H (m)],1)+IF(O499&gt;MAX(Curva_vortex[Altura lamina de agua H (m)]),-1,0)))+Q499</f>
        <v>8.7193409172911182E-4</v>
      </c>
      <c r="S499" s="20">
        <f>IF(COUNT($A$126:$A499)&lt;MATCH($E$117,R$126:R$585,0),"",ROUND(R499,2))</f>
        <v>0</v>
      </c>
    </row>
    <row r="500" spans="1:19" x14ac:dyDescent="0.3">
      <c r="A500" s="67">
        <f>A499+Escenario1!$D$15</f>
        <v>1870</v>
      </c>
      <c r="B500" s="20">
        <f>IF(HX377&lt;0,0,Escenario1!HX377)</f>
        <v>0</v>
      </c>
      <c r="C500" s="20">
        <f t="shared" si="844"/>
        <v>0</v>
      </c>
      <c r="D500" s="20">
        <f t="shared" si="838"/>
        <v>0</v>
      </c>
      <c r="E500" s="20">
        <f>ROUND(IF($A500=0,0,$D500+E499-IF($A499=0,0,L499*($A500-$A499)*0.06)),4)</f>
        <v>0</v>
      </c>
      <c r="F500" s="11" cm="1">
        <f t="array" ref="F500">INDEX($A$71:$A$75,MATCH(E500,$B$71:$B$75,1))+(E500-INDEX($B$71:$B$75,MATCH(E500,$B$71:$B$75,1)))*(INDEX($A$71:$A$75,MATCH(E500,$B$71:$B$75,1)+IF(E500&gt;MAX($B$71:$B$75),0,1))-INDEX($A$71:$A$75,MATCH(E500,$B$71:$B$75,1)+IF(E500&gt;MAX($B$71:$B$75),1,0)))/(INDEX($B$71:$B$75,MATCH(E500,$B$71:$B$75,1)+IF(E500&gt;MAX($B$71:$B$75),0,1))-INDEX($B$71:$B$75,MATCH(E500,$B$71:$B$75,1)+IF(E500&gt;MAX($B$71:$B$75),-1,0)))</f>
        <v>0</v>
      </c>
      <c r="G500" s="59">
        <f t="shared" si="839"/>
        <v>0</v>
      </c>
      <c r="H500" s="59">
        <f t="shared" si="840"/>
        <v>0</v>
      </c>
      <c r="I500" s="59">
        <f t="shared" si="841"/>
        <v>0</v>
      </c>
      <c r="J500" s="20">
        <f t="shared" si="842"/>
        <v>0</v>
      </c>
      <c r="K500" s="20">
        <f>IF(OR($H$79&lt;=0,F500-$H$79&lt;=0),0,2/3*(0.602+0.0832*(F500-$H$79)/$H$79)*$I$79*SQRT(2*9.81)*(F500-$H$79+0.0012)^(3/2))*1000</f>
        <v>0</v>
      </c>
      <c r="L500" s="20">
        <f>IF((G500+H500+I500+K500)*($A501-$A500)*0.06&gt;E500,E500/($A501-$A500)/0.06,G500+H500+I500+K500)</f>
        <v>0</v>
      </c>
      <c r="M500" s="20">
        <f>IF(COUNT($A$126:$A500)&lt;MATCH($E$84,L$126:L$585,0),"",ROUND(L500,2))</f>
        <v>0</v>
      </c>
      <c r="N500" s="20">
        <f>IF($A500=0,0,$D500+N499-IF($A499=0,0,R499*($A500-$A499)*0.06))</f>
        <v>8.457760689772385E-3</v>
      </c>
      <c r="O500" s="11" cm="1">
        <f t="array" ref="O500">INDEX($A$71:$A$75,MATCH(N500,$B$71:$B$75,1))+(N500-INDEX($B$71:$B$75,MATCH(N500,$B$71:$B$75,1)))*(INDEX($A$71:$A$75,MATCH(N500,$B$71:$B$75,1)+1)-INDEX($A$71:$A$75,MATCH(N500,$B$71:$B$75,1)))/(INDEX($B$71:$B$75,MATCH(N500,$B$71:$B$75,1)+1)-INDEX($B$71:$B$75,MATCH(N500,$B$71:$B$75,1)))</f>
        <v>8.4577606897723849E-5</v>
      </c>
      <c r="P500" s="20" cm="1">
        <f t="array" ref="P500">INDEX(Curva_vortex[Caudal (L/s)],MATCH(O500,Curva_vortex[Altura lamina de agua H (m)],1))+(O500-INDEX(Curva_vortex[Altura lamina de agua H (m)],MATCH(O500,Curva_vortex[Altura lamina de agua H (m)],1)))*(INDEX(Curva_vortex[Caudal (L/s)],MATCH(O500,Curva_vortex[Altura lamina de agua H (m)],1)+IF(O500&gt;MAX(Curva_vortex[Altura lamina de agua H (m)]),0,1))-INDEX(Curva_vortex[Caudal (L/s)],MATCH(O500,Curva_vortex[Altura lamina de agua H (m)],1)+IF(O500&gt;MAX(Curva_vortex[Altura lamina de agua H (m)]),-1,0)))/(INDEX(Curva_vortex[Altura lamina de agua H (m)],MATCH(O500,Curva_vortex[Altura lamina de agua H (m)],1)+IF(O500&gt;MAX(Curva_vortex[Altura lamina de agua H (m)]),0,1))-INDEX(Curva_vortex[Altura lamina de agua H (m)],MATCH(O500,Curva_vortex[Altura lamina de agua H (m)],1)+IF(O500&gt;MAX(Curva_vortex[Altura lamina de agua H (m)]),-1,0)))</f>
        <v>8.4577606897723843E-4</v>
      </c>
      <c r="Q500" s="20">
        <f t="shared" si="843"/>
        <v>0</v>
      </c>
      <c r="R500" s="20" cm="1">
        <f t="array" ref="R500">INDEX(Curva_vortex[Caudal (L/s)],MATCH(O500,Curva_vortex[Altura lamina de agua H (m)],1))+(O500-INDEX(Curva_vortex[Altura lamina de agua H (m)],MATCH(O500,Curva_vortex[Altura lamina de agua H (m)],1)))*(INDEX(Curva_vortex[Caudal (L/s)],MATCH(O500,Curva_vortex[Altura lamina de agua H (m)],1)+IF(O500&gt;MAX(Curva_vortex[Altura lamina de agua H (m)]),0,1))-INDEX(Curva_vortex[Caudal (L/s)],MATCH(O500,Curva_vortex[Altura lamina de agua H (m)],1)+IF(O500&gt;MAX(Curva_vortex[Altura lamina de agua H (m)]),-1,0)))/(INDEX(Curva_vortex[Altura lamina de agua H (m)],MATCH(O500,Curva_vortex[Altura lamina de agua H (m)],1)+IF(O500&gt;MAX(Curva_vortex[Altura lamina de agua H (m)]),0,1))-INDEX(Curva_vortex[Altura lamina de agua H (m)],MATCH(O500,Curva_vortex[Altura lamina de agua H (m)],1)+IF(O500&gt;MAX(Curva_vortex[Altura lamina de agua H (m)]),-1,0)))+Q500</f>
        <v>8.4577606897723843E-4</v>
      </c>
      <c r="S500" s="20">
        <f>IF(COUNT($A$126:$A500)&lt;MATCH($E$117,R$126:R$585,0),"",ROUND(R500,2))</f>
        <v>0</v>
      </c>
    </row>
    <row r="501" spans="1:19" x14ac:dyDescent="0.3">
      <c r="A501" s="67">
        <f>A500+Escenario1!$D$15</f>
        <v>1875</v>
      </c>
      <c r="B501" s="20">
        <f>IF(HX378&lt;0,0,Escenario1!HX378)</f>
        <v>0</v>
      </c>
      <c r="C501" s="20">
        <f t="shared" si="844"/>
        <v>0</v>
      </c>
      <c r="D501" s="20">
        <f t="shared" si="838"/>
        <v>0</v>
      </c>
      <c r="E501" s="20">
        <f>ROUND(IF($A501=0,0,$D501+E500-IF($A500=0,0,L500*($A501-$A500)*0.06)),4)</f>
        <v>0</v>
      </c>
      <c r="F501" s="11" cm="1">
        <f t="array" ref="F501">INDEX($A$71:$A$75,MATCH(E501,$B$71:$B$75,1))+(E501-INDEX($B$71:$B$75,MATCH(E501,$B$71:$B$75,1)))*(INDEX($A$71:$A$75,MATCH(E501,$B$71:$B$75,1)+IF(E501&gt;MAX($B$71:$B$75),0,1))-INDEX($A$71:$A$75,MATCH(E501,$B$71:$B$75,1)+IF(E501&gt;MAX($B$71:$B$75),1,0)))/(INDEX($B$71:$B$75,MATCH(E501,$B$71:$B$75,1)+IF(E501&gt;MAX($B$71:$B$75),0,1))-INDEX($B$71:$B$75,MATCH(E501,$B$71:$B$75,1)+IF(E501&gt;MAX($B$71:$B$75),-1,0)))</f>
        <v>0</v>
      </c>
      <c r="G501" s="59">
        <f t="shared" si="839"/>
        <v>0</v>
      </c>
      <c r="H501" s="59">
        <f t="shared" si="840"/>
        <v>0</v>
      </c>
      <c r="I501" s="59">
        <f t="shared" si="841"/>
        <v>0</v>
      </c>
      <c r="J501" s="20">
        <f t="shared" si="842"/>
        <v>0</v>
      </c>
      <c r="K501" s="20">
        <f>IF(OR($H$79&lt;=0,F501-$H$79&lt;=0),0,2/3*(0.602+0.0832*(F501-$H$79)/$H$79)*$I$79*SQRT(2*9.81)*(F501-$H$79+0.0012)^(3/2))*1000</f>
        <v>0</v>
      </c>
      <c r="L501" s="20">
        <f>IF((G501+H501+I501+K501)*($A502-$A501)*0.06&gt;E501,E501/($A502-$A501)/0.06,G501+H501+I501+K501)</f>
        <v>0</v>
      </c>
      <c r="M501" s="20">
        <f>IF(COUNT($A$126:$A501)&lt;MATCH($E$84,L$126:L$585,0),"",ROUND(L501,2))</f>
        <v>0</v>
      </c>
      <c r="N501" s="20">
        <f>IF($A501=0,0,$D501+N500-IF($A500=0,0,R500*($A501-$A500)*0.06))</f>
        <v>8.204027869079214E-3</v>
      </c>
      <c r="O501" s="11" cm="1">
        <f t="array" ref="O501">INDEX($A$71:$A$75,MATCH(N501,$B$71:$B$75,1))+(N501-INDEX($B$71:$B$75,MATCH(N501,$B$71:$B$75,1)))*(INDEX($A$71:$A$75,MATCH(N501,$B$71:$B$75,1)+1)-INDEX($A$71:$A$75,MATCH(N501,$B$71:$B$75,1)))/(INDEX($B$71:$B$75,MATCH(N501,$B$71:$B$75,1)+1)-INDEX($B$71:$B$75,MATCH(N501,$B$71:$B$75,1)))</f>
        <v>8.2040278690792144E-5</v>
      </c>
      <c r="P501" s="20" cm="1">
        <f t="array" ref="P501">INDEX(Curva_vortex[Caudal (L/s)],MATCH(O501,Curva_vortex[Altura lamina de agua H (m)],1))+(O501-INDEX(Curva_vortex[Altura lamina de agua H (m)],MATCH(O501,Curva_vortex[Altura lamina de agua H (m)],1)))*(INDEX(Curva_vortex[Caudal (L/s)],MATCH(O501,Curva_vortex[Altura lamina de agua H (m)],1)+IF(O501&gt;MAX(Curva_vortex[Altura lamina de agua H (m)]),0,1))-INDEX(Curva_vortex[Caudal (L/s)],MATCH(O501,Curva_vortex[Altura lamina de agua H (m)],1)+IF(O501&gt;MAX(Curva_vortex[Altura lamina de agua H (m)]),-1,0)))/(INDEX(Curva_vortex[Altura lamina de agua H (m)],MATCH(O501,Curva_vortex[Altura lamina de agua H (m)],1)+IF(O501&gt;MAX(Curva_vortex[Altura lamina de agua H (m)]),0,1))-INDEX(Curva_vortex[Altura lamina de agua H (m)],MATCH(O501,Curva_vortex[Altura lamina de agua H (m)],1)+IF(O501&gt;MAX(Curva_vortex[Altura lamina de agua H (m)]),-1,0)))</f>
        <v>8.2040278690792144E-4</v>
      </c>
      <c r="Q501" s="20">
        <f t="shared" si="843"/>
        <v>0</v>
      </c>
      <c r="R501" s="20" cm="1">
        <f t="array" ref="R501">INDEX(Curva_vortex[Caudal (L/s)],MATCH(O501,Curva_vortex[Altura lamina de agua H (m)],1))+(O501-INDEX(Curva_vortex[Altura lamina de agua H (m)],MATCH(O501,Curva_vortex[Altura lamina de agua H (m)],1)))*(INDEX(Curva_vortex[Caudal (L/s)],MATCH(O501,Curva_vortex[Altura lamina de agua H (m)],1)+IF(O501&gt;MAX(Curva_vortex[Altura lamina de agua H (m)]),0,1))-INDEX(Curva_vortex[Caudal (L/s)],MATCH(O501,Curva_vortex[Altura lamina de agua H (m)],1)+IF(O501&gt;MAX(Curva_vortex[Altura lamina de agua H (m)]),-1,0)))/(INDEX(Curva_vortex[Altura lamina de agua H (m)],MATCH(O501,Curva_vortex[Altura lamina de agua H (m)],1)+IF(O501&gt;MAX(Curva_vortex[Altura lamina de agua H (m)]),0,1))-INDEX(Curva_vortex[Altura lamina de agua H (m)],MATCH(O501,Curva_vortex[Altura lamina de agua H (m)],1)+IF(O501&gt;MAX(Curva_vortex[Altura lamina de agua H (m)]),-1,0)))+Q501</f>
        <v>8.2040278690792144E-4</v>
      </c>
      <c r="S501" s="20">
        <f>IF(COUNT($A$126:$A501)&lt;MATCH($E$117,R$126:R$585,0),"",ROUND(R501,2))</f>
        <v>0</v>
      </c>
    </row>
    <row r="502" spans="1:19" x14ac:dyDescent="0.3">
      <c r="A502" s="67">
        <f>A501+Escenario1!$D$15</f>
        <v>1880</v>
      </c>
      <c r="B502" s="20">
        <f>IF(HX379&lt;0,0,Escenario1!HX379)</f>
        <v>0</v>
      </c>
      <c r="C502" s="20">
        <f t="shared" si="844"/>
        <v>0</v>
      </c>
      <c r="D502" s="20">
        <f t="shared" si="838"/>
        <v>0</v>
      </c>
      <c r="E502" s="20">
        <f>ROUND(IF($A502=0,0,$D502+E501-IF($A501=0,0,L501*($A502-$A501)*0.06)),4)</f>
        <v>0</v>
      </c>
      <c r="F502" s="11" cm="1">
        <f t="array" ref="F502">INDEX($A$71:$A$75,MATCH(E502,$B$71:$B$75,1))+(E502-INDEX($B$71:$B$75,MATCH(E502,$B$71:$B$75,1)))*(INDEX($A$71:$A$75,MATCH(E502,$B$71:$B$75,1)+IF(E502&gt;MAX($B$71:$B$75),0,1))-INDEX($A$71:$A$75,MATCH(E502,$B$71:$B$75,1)+IF(E502&gt;MAX($B$71:$B$75),1,0)))/(INDEX($B$71:$B$75,MATCH(E502,$B$71:$B$75,1)+IF(E502&gt;MAX($B$71:$B$75),0,1))-INDEX($B$71:$B$75,MATCH(E502,$B$71:$B$75,1)+IF(E502&gt;MAX($B$71:$B$75),-1,0)))</f>
        <v>0</v>
      </c>
      <c r="G502" s="59">
        <f t="shared" si="839"/>
        <v>0</v>
      </c>
      <c r="H502" s="59">
        <f t="shared" si="840"/>
        <v>0</v>
      </c>
      <c r="I502" s="59">
        <f t="shared" si="841"/>
        <v>0</v>
      </c>
      <c r="J502" s="20">
        <f t="shared" si="842"/>
        <v>0</v>
      </c>
      <c r="K502" s="20">
        <f>IF(OR($H$79&lt;=0,F502-$H$79&lt;=0),0,2/3*(0.602+0.0832*(F502-$H$79)/$H$79)*$I$79*SQRT(2*9.81)*(F502-$H$79+0.0012)^(3/2))*1000</f>
        <v>0</v>
      </c>
      <c r="L502" s="20">
        <f>IF((G502+H502+I502+K502)*($A503-$A502)*0.06&gt;E502,E502/($A503-$A502)/0.06,G502+H502+I502+K502)</f>
        <v>0</v>
      </c>
      <c r="M502" s="20">
        <f>IF(COUNT($A$126:$A502)&lt;MATCH($E$84,L$126:L$585,0),"",ROUND(L502,2))</f>
        <v>0</v>
      </c>
      <c r="N502" s="20">
        <f>IF($A502=0,0,$D502+N501-IF($A501=0,0,R501*($A502-$A501)*0.06))</f>
        <v>7.957907033006837E-3</v>
      </c>
      <c r="O502" s="11" cm="1">
        <f t="array" ref="O502">INDEX($A$71:$A$75,MATCH(N502,$B$71:$B$75,1))+(N502-INDEX($B$71:$B$75,MATCH(N502,$B$71:$B$75,1)))*(INDEX($A$71:$A$75,MATCH(N502,$B$71:$B$75,1)+1)-INDEX($A$71:$A$75,MATCH(N502,$B$71:$B$75,1)))/(INDEX($B$71:$B$75,MATCH(N502,$B$71:$B$75,1)+1)-INDEX($B$71:$B$75,MATCH(N502,$B$71:$B$75,1)))</f>
        <v>7.9579070330068366E-5</v>
      </c>
      <c r="P502" s="20" cm="1">
        <f t="array" ref="P502">INDEX(Curva_vortex[Caudal (L/s)],MATCH(O502,Curva_vortex[Altura lamina de agua H (m)],1))+(O502-INDEX(Curva_vortex[Altura lamina de agua H (m)],MATCH(O502,Curva_vortex[Altura lamina de agua H (m)],1)))*(INDEX(Curva_vortex[Caudal (L/s)],MATCH(O502,Curva_vortex[Altura lamina de agua H (m)],1)+IF(O502&gt;MAX(Curva_vortex[Altura lamina de agua H (m)]),0,1))-INDEX(Curva_vortex[Caudal (L/s)],MATCH(O502,Curva_vortex[Altura lamina de agua H (m)],1)+IF(O502&gt;MAX(Curva_vortex[Altura lamina de agua H (m)]),-1,0)))/(INDEX(Curva_vortex[Altura lamina de agua H (m)],MATCH(O502,Curva_vortex[Altura lamina de agua H (m)],1)+IF(O502&gt;MAX(Curva_vortex[Altura lamina de agua H (m)]),0,1))-INDEX(Curva_vortex[Altura lamina de agua H (m)],MATCH(O502,Curva_vortex[Altura lamina de agua H (m)],1)+IF(O502&gt;MAX(Curva_vortex[Altura lamina de agua H (m)]),-1,0)))</f>
        <v>7.9579070330068364E-4</v>
      </c>
      <c r="Q502" s="20">
        <f t="shared" si="843"/>
        <v>0</v>
      </c>
      <c r="R502" s="20" cm="1">
        <f t="array" ref="R502">INDEX(Curva_vortex[Caudal (L/s)],MATCH(O502,Curva_vortex[Altura lamina de agua H (m)],1))+(O502-INDEX(Curva_vortex[Altura lamina de agua H (m)],MATCH(O502,Curva_vortex[Altura lamina de agua H (m)],1)))*(INDEX(Curva_vortex[Caudal (L/s)],MATCH(O502,Curva_vortex[Altura lamina de agua H (m)],1)+IF(O502&gt;MAX(Curva_vortex[Altura lamina de agua H (m)]),0,1))-INDEX(Curva_vortex[Caudal (L/s)],MATCH(O502,Curva_vortex[Altura lamina de agua H (m)],1)+IF(O502&gt;MAX(Curva_vortex[Altura lamina de agua H (m)]),-1,0)))/(INDEX(Curva_vortex[Altura lamina de agua H (m)],MATCH(O502,Curva_vortex[Altura lamina de agua H (m)],1)+IF(O502&gt;MAX(Curva_vortex[Altura lamina de agua H (m)]),0,1))-INDEX(Curva_vortex[Altura lamina de agua H (m)],MATCH(O502,Curva_vortex[Altura lamina de agua H (m)],1)+IF(O502&gt;MAX(Curva_vortex[Altura lamina de agua H (m)]),-1,0)))+Q502</f>
        <v>7.9579070330068364E-4</v>
      </c>
      <c r="S502" s="20">
        <f>IF(COUNT($A$126:$A502)&lt;MATCH($E$117,R$126:R$585,0),"",ROUND(R502,2))</f>
        <v>0</v>
      </c>
    </row>
    <row r="503" spans="1:19" x14ac:dyDescent="0.3">
      <c r="A503" s="67">
        <f>A502+Escenario1!$D$15</f>
        <v>1885</v>
      </c>
      <c r="B503" s="20">
        <f>IF(HX380&lt;0,0,Escenario1!HX380)</f>
        <v>0</v>
      </c>
      <c r="C503" s="20">
        <f t="shared" si="844"/>
        <v>0</v>
      </c>
      <c r="D503" s="20">
        <f t="shared" si="838"/>
        <v>0</v>
      </c>
      <c r="E503" s="20">
        <f>ROUND(IF($A503=0,0,$D503+E502-IF($A502=0,0,L502*($A503-$A502)*0.06)),4)</f>
        <v>0</v>
      </c>
      <c r="F503" s="11" cm="1">
        <f t="array" ref="F503">INDEX($A$71:$A$75,MATCH(E503,$B$71:$B$75,1))+(E503-INDEX($B$71:$B$75,MATCH(E503,$B$71:$B$75,1)))*(INDEX($A$71:$A$75,MATCH(E503,$B$71:$B$75,1)+IF(E503&gt;MAX($B$71:$B$75),0,1))-INDEX($A$71:$A$75,MATCH(E503,$B$71:$B$75,1)+IF(E503&gt;MAX($B$71:$B$75),1,0)))/(INDEX($B$71:$B$75,MATCH(E503,$B$71:$B$75,1)+IF(E503&gt;MAX($B$71:$B$75),0,1))-INDEX($B$71:$B$75,MATCH(E503,$B$71:$B$75,1)+IF(E503&gt;MAX($B$71:$B$75),-1,0)))</f>
        <v>0</v>
      </c>
      <c r="G503" s="59">
        <f t="shared" si="839"/>
        <v>0</v>
      </c>
      <c r="H503" s="59">
        <f t="shared" si="840"/>
        <v>0</v>
      </c>
      <c r="I503" s="59">
        <f t="shared" si="841"/>
        <v>0</v>
      </c>
      <c r="J503" s="20">
        <f t="shared" si="842"/>
        <v>0</v>
      </c>
      <c r="K503" s="20">
        <f>IF(OR($H$79&lt;=0,F503-$H$79&lt;=0),0,2/3*(0.602+0.0832*(F503-$H$79)/$H$79)*$I$79*SQRT(2*9.81)*(F503-$H$79+0.0012)^(3/2))*1000</f>
        <v>0</v>
      </c>
      <c r="L503" s="20">
        <f>IF((G503+H503+I503+K503)*($A504-$A503)*0.06&gt;E503,E503/($A504-$A503)/0.06,G503+H503+I503+K503)</f>
        <v>0</v>
      </c>
      <c r="M503" s="20">
        <f>IF(COUNT($A$126:$A503)&lt;MATCH($E$84,L$126:L$585,0),"",ROUND(L503,2))</f>
        <v>0</v>
      </c>
      <c r="N503" s="20">
        <f>IF($A503=0,0,$D503+N502-IF($A502=0,0,R502*($A503-$A502)*0.06))</f>
        <v>7.7191698220166315E-3</v>
      </c>
      <c r="O503" s="11" cm="1">
        <f t="array" ref="O503">INDEX($A$71:$A$75,MATCH(N503,$B$71:$B$75,1))+(N503-INDEX($B$71:$B$75,MATCH(N503,$B$71:$B$75,1)))*(INDEX($A$71:$A$75,MATCH(N503,$B$71:$B$75,1)+1)-INDEX($A$71:$A$75,MATCH(N503,$B$71:$B$75,1)))/(INDEX($B$71:$B$75,MATCH(N503,$B$71:$B$75,1)+1)-INDEX($B$71:$B$75,MATCH(N503,$B$71:$B$75,1)))</f>
        <v>7.7191698220166322E-5</v>
      </c>
      <c r="P503" s="20" cm="1">
        <f t="array" ref="P503">INDEX(Curva_vortex[Caudal (L/s)],MATCH(O503,Curva_vortex[Altura lamina de agua H (m)],1))+(O503-INDEX(Curva_vortex[Altura lamina de agua H (m)],MATCH(O503,Curva_vortex[Altura lamina de agua H (m)],1)))*(INDEX(Curva_vortex[Caudal (L/s)],MATCH(O503,Curva_vortex[Altura lamina de agua H (m)],1)+IF(O503&gt;MAX(Curva_vortex[Altura lamina de agua H (m)]),0,1))-INDEX(Curva_vortex[Caudal (L/s)],MATCH(O503,Curva_vortex[Altura lamina de agua H (m)],1)+IF(O503&gt;MAX(Curva_vortex[Altura lamina de agua H (m)]),-1,0)))/(INDEX(Curva_vortex[Altura lamina de agua H (m)],MATCH(O503,Curva_vortex[Altura lamina de agua H (m)],1)+IF(O503&gt;MAX(Curva_vortex[Altura lamina de agua H (m)]),0,1))-INDEX(Curva_vortex[Altura lamina de agua H (m)],MATCH(O503,Curva_vortex[Altura lamina de agua H (m)],1)+IF(O503&gt;MAX(Curva_vortex[Altura lamina de agua H (m)]),-1,0)))</f>
        <v>7.719169822016632E-4</v>
      </c>
      <c r="Q503" s="20">
        <f t="shared" si="843"/>
        <v>0</v>
      </c>
      <c r="R503" s="20" cm="1">
        <f t="array" ref="R503">INDEX(Curva_vortex[Caudal (L/s)],MATCH(O503,Curva_vortex[Altura lamina de agua H (m)],1))+(O503-INDEX(Curva_vortex[Altura lamina de agua H (m)],MATCH(O503,Curva_vortex[Altura lamina de agua H (m)],1)))*(INDEX(Curva_vortex[Caudal (L/s)],MATCH(O503,Curva_vortex[Altura lamina de agua H (m)],1)+IF(O503&gt;MAX(Curva_vortex[Altura lamina de agua H (m)]),0,1))-INDEX(Curva_vortex[Caudal (L/s)],MATCH(O503,Curva_vortex[Altura lamina de agua H (m)],1)+IF(O503&gt;MAX(Curva_vortex[Altura lamina de agua H (m)]),-1,0)))/(INDEX(Curva_vortex[Altura lamina de agua H (m)],MATCH(O503,Curva_vortex[Altura lamina de agua H (m)],1)+IF(O503&gt;MAX(Curva_vortex[Altura lamina de agua H (m)]),0,1))-INDEX(Curva_vortex[Altura lamina de agua H (m)],MATCH(O503,Curva_vortex[Altura lamina de agua H (m)],1)+IF(O503&gt;MAX(Curva_vortex[Altura lamina de agua H (m)]),-1,0)))+Q503</f>
        <v>7.719169822016632E-4</v>
      </c>
      <c r="S503" s="20">
        <f>IF(COUNT($A$126:$A503)&lt;MATCH($E$117,R$126:R$585,0),"",ROUND(R503,2))</f>
        <v>0</v>
      </c>
    </row>
    <row r="504" spans="1:19" x14ac:dyDescent="0.3">
      <c r="A504" s="67">
        <f>A503+Escenario1!$D$15</f>
        <v>1890</v>
      </c>
      <c r="B504" s="20">
        <f>IF(HX381&lt;0,0,Escenario1!HX381)</f>
        <v>0</v>
      </c>
      <c r="C504" s="20">
        <f t="shared" si="844"/>
        <v>0</v>
      </c>
      <c r="D504" s="20">
        <f t="shared" si="838"/>
        <v>0</v>
      </c>
      <c r="E504" s="20">
        <f>ROUND(IF($A504=0,0,$D504+E503-IF($A503=0,0,L503*($A504-$A503)*0.06)),4)</f>
        <v>0</v>
      </c>
      <c r="F504" s="11" cm="1">
        <f t="array" ref="F504">INDEX($A$71:$A$75,MATCH(E504,$B$71:$B$75,1))+(E504-INDEX($B$71:$B$75,MATCH(E504,$B$71:$B$75,1)))*(INDEX($A$71:$A$75,MATCH(E504,$B$71:$B$75,1)+IF(E504&gt;MAX($B$71:$B$75),0,1))-INDEX($A$71:$A$75,MATCH(E504,$B$71:$B$75,1)+IF(E504&gt;MAX($B$71:$B$75),1,0)))/(INDEX($B$71:$B$75,MATCH(E504,$B$71:$B$75,1)+IF(E504&gt;MAX($B$71:$B$75),0,1))-INDEX($B$71:$B$75,MATCH(E504,$B$71:$B$75,1)+IF(E504&gt;MAX($B$71:$B$75),-1,0)))</f>
        <v>0</v>
      </c>
      <c r="G504" s="59">
        <f t="shared" si="839"/>
        <v>0</v>
      </c>
      <c r="H504" s="59">
        <f t="shared" si="840"/>
        <v>0</v>
      </c>
      <c r="I504" s="59">
        <f t="shared" si="841"/>
        <v>0</v>
      </c>
      <c r="J504" s="20">
        <f t="shared" si="842"/>
        <v>0</v>
      </c>
      <c r="K504" s="20">
        <f>IF(OR($H$79&lt;=0,F504-$H$79&lt;=0),0,2/3*(0.602+0.0832*(F504-$H$79)/$H$79)*$I$79*SQRT(2*9.81)*(F504-$H$79+0.0012)^(3/2))*1000</f>
        <v>0</v>
      </c>
      <c r="L504" s="20">
        <f>IF((G504+H504+I504+K504)*($A505-$A504)*0.06&gt;E504,E504/($A505-$A504)/0.06,G504+H504+I504+K504)</f>
        <v>0</v>
      </c>
      <c r="M504" s="20">
        <f>IF(COUNT($A$126:$A504)&lt;MATCH($E$84,L$126:L$585,0),"",ROUND(L504,2))</f>
        <v>0</v>
      </c>
      <c r="N504" s="20">
        <f>IF($A504=0,0,$D504+N503-IF($A503=0,0,R503*($A504-$A503)*0.06))</f>
        <v>7.487594727356133E-3</v>
      </c>
      <c r="O504" s="11" cm="1">
        <f t="array" ref="O504">INDEX($A$71:$A$75,MATCH(N504,$B$71:$B$75,1))+(N504-INDEX($B$71:$B$75,MATCH(N504,$B$71:$B$75,1)))*(INDEX($A$71:$A$75,MATCH(N504,$B$71:$B$75,1)+1)-INDEX($A$71:$A$75,MATCH(N504,$B$71:$B$75,1)))/(INDEX($B$71:$B$75,MATCH(N504,$B$71:$B$75,1)+1)-INDEX($B$71:$B$75,MATCH(N504,$B$71:$B$75,1)))</f>
        <v>7.4875947273561326E-5</v>
      </c>
      <c r="P504" s="20" cm="1">
        <f t="array" ref="P504">INDEX(Curva_vortex[Caudal (L/s)],MATCH(O504,Curva_vortex[Altura lamina de agua H (m)],1))+(O504-INDEX(Curva_vortex[Altura lamina de agua H (m)],MATCH(O504,Curva_vortex[Altura lamina de agua H (m)],1)))*(INDEX(Curva_vortex[Caudal (L/s)],MATCH(O504,Curva_vortex[Altura lamina de agua H (m)],1)+IF(O504&gt;MAX(Curva_vortex[Altura lamina de agua H (m)]),0,1))-INDEX(Curva_vortex[Caudal (L/s)],MATCH(O504,Curva_vortex[Altura lamina de agua H (m)],1)+IF(O504&gt;MAX(Curva_vortex[Altura lamina de agua H (m)]),-1,0)))/(INDEX(Curva_vortex[Altura lamina de agua H (m)],MATCH(O504,Curva_vortex[Altura lamina de agua H (m)],1)+IF(O504&gt;MAX(Curva_vortex[Altura lamina de agua H (m)]),0,1))-INDEX(Curva_vortex[Altura lamina de agua H (m)],MATCH(O504,Curva_vortex[Altura lamina de agua H (m)],1)+IF(O504&gt;MAX(Curva_vortex[Altura lamina de agua H (m)]),-1,0)))</f>
        <v>7.4875947273561323E-4</v>
      </c>
      <c r="Q504" s="20">
        <f t="shared" si="843"/>
        <v>0</v>
      </c>
      <c r="R504" s="20" cm="1">
        <f t="array" ref="R504">INDEX(Curva_vortex[Caudal (L/s)],MATCH(O504,Curva_vortex[Altura lamina de agua H (m)],1))+(O504-INDEX(Curva_vortex[Altura lamina de agua H (m)],MATCH(O504,Curva_vortex[Altura lamina de agua H (m)],1)))*(INDEX(Curva_vortex[Caudal (L/s)],MATCH(O504,Curva_vortex[Altura lamina de agua H (m)],1)+IF(O504&gt;MAX(Curva_vortex[Altura lamina de agua H (m)]),0,1))-INDEX(Curva_vortex[Caudal (L/s)],MATCH(O504,Curva_vortex[Altura lamina de agua H (m)],1)+IF(O504&gt;MAX(Curva_vortex[Altura lamina de agua H (m)]),-1,0)))/(INDEX(Curva_vortex[Altura lamina de agua H (m)],MATCH(O504,Curva_vortex[Altura lamina de agua H (m)],1)+IF(O504&gt;MAX(Curva_vortex[Altura lamina de agua H (m)]),0,1))-INDEX(Curva_vortex[Altura lamina de agua H (m)],MATCH(O504,Curva_vortex[Altura lamina de agua H (m)],1)+IF(O504&gt;MAX(Curva_vortex[Altura lamina de agua H (m)]),-1,0)))+Q504</f>
        <v>7.4875947273561323E-4</v>
      </c>
      <c r="S504" s="20">
        <f>IF(COUNT($A$126:$A504)&lt;MATCH($E$117,R$126:R$585,0),"",ROUND(R504,2))</f>
        <v>0</v>
      </c>
    </row>
    <row r="505" spans="1:19" x14ac:dyDescent="0.3">
      <c r="A505" s="67">
        <f>A504+Escenario1!$D$15</f>
        <v>1895</v>
      </c>
      <c r="B505" s="20">
        <f>IF(HX382&lt;0,0,Escenario1!HX382)</f>
        <v>0</v>
      </c>
      <c r="C505" s="20">
        <f t="shared" si="844"/>
        <v>0</v>
      </c>
      <c r="D505" s="20">
        <f t="shared" si="838"/>
        <v>0</v>
      </c>
      <c r="E505" s="20">
        <f>ROUND(IF($A505=0,0,$D505+E504-IF($A504=0,0,L504*($A505-$A504)*0.06)),4)</f>
        <v>0</v>
      </c>
      <c r="F505" s="11" cm="1">
        <f t="array" ref="F505">INDEX($A$71:$A$75,MATCH(E505,$B$71:$B$75,1))+(E505-INDEX($B$71:$B$75,MATCH(E505,$B$71:$B$75,1)))*(INDEX($A$71:$A$75,MATCH(E505,$B$71:$B$75,1)+IF(E505&gt;MAX($B$71:$B$75),0,1))-INDEX($A$71:$A$75,MATCH(E505,$B$71:$B$75,1)+IF(E505&gt;MAX($B$71:$B$75),1,0)))/(INDEX($B$71:$B$75,MATCH(E505,$B$71:$B$75,1)+IF(E505&gt;MAX($B$71:$B$75),0,1))-INDEX($B$71:$B$75,MATCH(E505,$B$71:$B$75,1)+IF(E505&gt;MAX($B$71:$B$75),-1,0)))</f>
        <v>0</v>
      </c>
      <c r="G505" s="59">
        <f t="shared" si="839"/>
        <v>0</v>
      </c>
      <c r="H505" s="59">
        <f t="shared" si="840"/>
        <v>0</v>
      </c>
      <c r="I505" s="59">
        <f t="shared" si="841"/>
        <v>0</v>
      </c>
      <c r="J505" s="20">
        <f t="shared" si="842"/>
        <v>0</v>
      </c>
      <c r="K505" s="20">
        <f>IF(OR($H$79&lt;=0,F505-$H$79&lt;=0),0,2/3*(0.602+0.0832*(F505-$H$79)/$H$79)*$I$79*SQRT(2*9.81)*(F505-$H$79+0.0012)^(3/2))*1000</f>
        <v>0</v>
      </c>
      <c r="L505" s="20">
        <f>IF((G505+H505+I505+K505)*($A506-$A505)*0.06&gt;E505,E505/($A506-$A505)/0.06,G505+H505+I505+K505)</f>
        <v>0</v>
      </c>
      <c r="M505" s="20">
        <f>IF(COUNT($A$126:$A505)&lt;MATCH($E$84,L$126:L$585,0),"",ROUND(L505,2))</f>
        <v>0</v>
      </c>
      <c r="N505" s="20">
        <f>IF($A505=0,0,$D505+N504-IF($A504=0,0,R504*($A505-$A504)*0.06))</f>
        <v>7.2629668855354488E-3</v>
      </c>
      <c r="O505" s="11" cm="1">
        <f t="array" ref="O505">INDEX($A$71:$A$75,MATCH(N505,$B$71:$B$75,1))+(N505-INDEX($B$71:$B$75,MATCH(N505,$B$71:$B$75,1)))*(INDEX($A$71:$A$75,MATCH(N505,$B$71:$B$75,1)+1)-INDEX($A$71:$A$75,MATCH(N505,$B$71:$B$75,1)))/(INDEX($B$71:$B$75,MATCH(N505,$B$71:$B$75,1)+1)-INDEX($B$71:$B$75,MATCH(N505,$B$71:$B$75,1)))</f>
        <v>7.2629668855354496E-5</v>
      </c>
      <c r="P505" s="20" cm="1">
        <f t="array" ref="P505">INDEX(Curva_vortex[Caudal (L/s)],MATCH(O505,Curva_vortex[Altura lamina de agua H (m)],1))+(O505-INDEX(Curva_vortex[Altura lamina de agua H (m)],MATCH(O505,Curva_vortex[Altura lamina de agua H (m)],1)))*(INDEX(Curva_vortex[Caudal (L/s)],MATCH(O505,Curva_vortex[Altura lamina de agua H (m)],1)+IF(O505&gt;MAX(Curva_vortex[Altura lamina de agua H (m)]),0,1))-INDEX(Curva_vortex[Caudal (L/s)],MATCH(O505,Curva_vortex[Altura lamina de agua H (m)],1)+IF(O505&gt;MAX(Curva_vortex[Altura lamina de agua H (m)]),-1,0)))/(INDEX(Curva_vortex[Altura lamina de agua H (m)],MATCH(O505,Curva_vortex[Altura lamina de agua H (m)],1)+IF(O505&gt;MAX(Curva_vortex[Altura lamina de agua H (m)]),0,1))-INDEX(Curva_vortex[Altura lamina de agua H (m)],MATCH(O505,Curva_vortex[Altura lamina de agua H (m)],1)+IF(O505&gt;MAX(Curva_vortex[Altura lamina de agua H (m)]),-1,0)))</f>
        <v>7.2629668855354488E-4</v>
      </c>
      <c r="Q505" s="20">
        <f t="shared" si="843"/>
        <v>0</v>
      </c>
      <c r="R505" s="20" cm="1">
        <f t="array" ref="R505">INDEX(Curva_vortex[Caudal (L/s)],MATCH(O505,Curva_vortex[Altura lamina de agua H (m)],1))+(O505-INDEX(Curva_vortex[Altura lamina de agua H (m)],MATCH(O505,Curva_vortex[Altura lamina de agua H (m)],1)))*(INDEX(Curva_vortex[Caudal (L/s)],MATCH(O505,Curva_vortex[Altura lamina de agua H (m)],1)+IF(O505&gt;MAX(Curva_vortex[Altura lamina de agua H (m)]),0,1))-INDEX(Curva_vortex[Caudal (L/s)],MATCH(O505,Curva_vortex[Altura lamina de agua H (m)],1)+IF(O505&gt;MAX(Curva_vortex[Altura lamina de agua H (m)]),-1,0)))/(INDEX(Curva_vortex[Altura lamina de agua H (m)],MATCH(O505,Curva_vortex[Altura lamina de agua H (m)],1)+IF(O505&gt;MAX(Curva_vortex[Altura lamina de agua H (m)]),0,1))-INDEX(Curva_vortex[Altura lamina de agua H (m)],MATCH(O505,Curva_vortex[Altura lamina de agua H (m)],1)+IF(O505&gt;MAX(Curva_vortex[Altura lamina de agua H (m)]),-1,0)))+Q505</f>
        <v>7.2629668855354488E-4</v>
      </c>
      <c r="S505" s="20">
        <f>IF(COUNT($A$126:$A505)&lt;MATCH($E$117,R$126:R$585,0),"",ROUND(R505,2))</f>
        <v>0</v>
      </c>
    </row>
    <row r="506" spans="1:19" x14ac:dyDescent="0.3">
      <c r="A506" s="67">
        <f>A505+Escenario1!$D$15</f>
        <v>1900</v>
      </c>
      <c r="B506" s="20">
        <f>IF(HX383&lt;0,0,Escenario1!HX383)</f>
        <v>0</v>
      </c>
      <c r="C506" s="20">
        <f t="shared" si="844"/>
        <v>0</v>
      </c>
      <c r="D506" s="20">
        <f t="shared" si="838"/>
        <v>0</v>
      </c>
      <c r="E506" s="20">
        <f>ROUND(IF($A506=0,0,$D506+E505-IF($A505=0,0,L505*($A506-$A505)*0.06)),4)</f>
        <v>0</v>
      </c>
      <c r="F506" s="11" cm="1">
        <f t="array" ref="F506">INDEX($A$71:$A$75,MATCH(E506,$B$71:$B$75,1))+(E506-INDEX($B$71:$B$75,MATCH(E506,$B$71:$B$75,1)))*(INDEX($A$71:$A$75,MATCH(E506,$B$71:$B$75,1)+IF(E506&gt;MAX($B$71:$B$75),0,1))-INDEX($A$71:$A$75,MATCH(E506,$B$71:$B$75,1)+IF(E506&gt;MAX($B$71:$B$75),1,0)))/(INDEX($B$71:$B$75,MATCH(E506,$B$71:$B$75,1)+IF(E506&gt;MAX($B$71:$B$75),0,1))-INDEX($B$71:$B$75,MATCH(E506,$B$71:$B$75,1)+IF(E506&gt;MAX($B$71:$B$75),-1,0)))</f>
        <v>0</v>
      </c>
      <c r="G506" s="59">
        <f t="shared" si="839"/>
        <v>0</v>
      </c>
      <c r="H506" s="59">
        <f t="shared" si="840"/>
        <v>0</v>
      </c>
      <c r="I506" s="59">
        <f t="shared" si="841"/>
        <v>0</v>
      </c>
      <c r="J506" s="20">
        <f t="shared" si="842"/>
        <v>0</v>
      </c>
      <c r="K506" s="20">
        <f>IF(OR($H$79&lt;=0,F506-$H$79&lt;=0),0,2/3*(0.602+0.0832*(F506-$H$79)/$H$79)*$I$79*SQRT(2*9.81)*(F506-$H$79+0.0012)^(3/2))*1000</f>
        <v>0</v>
      </c>
      <c r="L506" s="20">
        <f>IF((G506+H506+I506+K506)*($A507-$A506)*0.06&gt;E506,E506/($A507-$A506)/0.06,G506+H506+I506+K506)</f>
        <v>0</v>
      </c>
      <c r="M506" s="20">
        <f>IF(COUNT($A$126:$A506)&lt;MATCH($E$84,L$126:L$585,0),"",ROUND(L506,2))</f>
        <v>0</v>
      </c>
      <c r="N506" s="20">
        <f>IF($A506=0,0,$D506+N505-IF($A505=0,0,R505*($A506-$A505)*0.06))</f>
        <v>7.0450778789693854E-3</v>
      </c>
      <c r="O506" s="11" cm="1">
        <f t="array" ref="O506">INDEX($A$71:$A$75,MATCH(N506,$B$71:$B$75,1))+(N506-INDEX($B$71:$B$75,MATCH(N506,$B$71:$B$75,1)))*(INDEX($A$71:$A$75,MATCH(N506,$B$71:$B$75,1)+1)-INDEX($A$71:$A$75,MATCH(N506,$B$71:$B$75,1)))/(INDEX($B$71:$B$75,MATCH(N506,$B$71:$B$75,1)+1)-INDEX($B$71:$B$75,MATCH(N506,$B$71:$B$75,1)))</f>
        <v>7.0450778789693858E-5</v>
      </c>
      <c r="P506" s="20" cm="1">
        <f t="array" ref="P506">INDEX(Curva_vortex[Caudal (L/s)],MATCH(O506,Curva_vortex[Altura lamina de agua H (m)],1))+(O506-INDEX(Curva_vortex[Altura lamina de agua H (m)],MATCH(O506,Curva_vortex[Altura lamina de agua H (m)],1)))*(INDEX(Curva_vortex[Caudal (L/s)],MATCH(O506,Curva_vortex[Altura lamina de agua H (m)],1)+IF(O506&gt;MAX(Curva_vortex[Altura lamina de agua H (m)]),0,1))-INDEX(Curva_vortex[Caudal (L/s)],MATCH(O506,Curva_vortex[Altura lamina de agua H (m)],1)+IF(O506&gt;MAX(Curva_vortex[Altura lamina de agua H (m)]),-1,0)))/(INDEX(Curva_vortex[Altura lamina de agua H (m)],MATCH(O506,Curva_vortex[Altura lamina de agua H (m)],1)+IF(O506&gt;MAX(Curva_vortex[Altura lamina de agua H (m)]),0,1))-INDEX(Curva_vortex[Altura lamina de agua H (m)],MATCH(O506,Curva_vortex[Altura lamina de agua H (m)],1)+IF(O506&gt;MAX(Curva_vortex[Altura lamina de agua H (m)]),-1,0)))</f>
        <v>7.045077878969385E-4</v>
      </c>
      <c r="Q506" s="20">
        <f t="shared" si="843"/>
        <v>0</v>
      </c>
      <c r="R506" s="20" cm="1">
        <f t="array" ref="R506">INDEX(Curva_vortex[Caudal (L/s)],MATCH(O506,Curva_vortex[Altura lamina de agua H (m)],1))+(O506-INDEX(Curva_vortex[Altura lamina de agua H (m)],MATCH(O506,Curva_vortex[Altura lamina de agua H (m)],1)))*(INDEX(Curva_vortex[Caudal (L/s)],MATCH(O506,Curva_vortex[Altura lamina de agua H (m)],1)+IF(O506&gt;MAX(Curva_vortex[Altura lamina de agua H (m)]),0,1))-INDEX(Curva_vortex[Caudal (L/s)],MATCH(O506,Curva_vortex[Altura lamina de agua H (m)],1)+IF(O506&gt;MAX(Curva_vortex[Altura lamina de agua H (m)]),-1,0)))/(INDEX(Curva_vortex[Altura lamina de agua H (m)],MATCH(O506,Curva_vortex[Altura lamina de agua H (m)],1)+IF(O506&gt;MAX(Curva_vortex[Altura lamina de agua H (m)]),0,1))-INDEX(Curva_vortex[Altura lamina de agua H (m)],MATCH(O506,Curva_vortex[Altura lamina de agua H (m)],1)+IF(O506&gt;MAX(Curva_vortex[Altura lamina de agua H (m)]),-1,0)))+Q506</f>
        <v>7.045077878969385E-4</v>
      </c>
      <c r="S506" s="20">
        <f>IF(COUNT($A$126:$A506)&lt;MATCH($E$117,R$126:R$585,0),"",ROUND(R506,2))</f>
        <v>0</v>
      </c>
    </row>
    <row r="507" spans="1:19" x14ac:dyDescent="0.3">
      <c r="A507" s="67">
        <f>A506+Escenario1!$D$15</f>
        <v>1905</v>
      </c>
      <c r="B507" s="20">
        <f>IF(HX384&lt;0,0,Escenario1!HX384)</f>
        <v>0</v>
      </c>
      <c r="C507" s="20">
        <f t="shared" si="844"/>
        <v>0</v>
      </c>
      <c r="D507" s="20">
        <f t="shared" si="838"/>
        <v>0</v>
      </c>
      <c r="E507" s="20">
        <f>ROUND(IF($A507=0,0,$D507+E506-IF($A506=0,0,L506*($A507-$A506)*0.06)),4)</f>
        <v>0</v>
      </c>
      <c r="F507" s="11" cm="1">
        <f t="array" ref="F507">INDEX($A$71:$A$75,MATCH(E507,$B$71:$B$75,1))+(E507-INDEX($B$71:$B$75,MATCH(E507,$B$71:$B$75,1)))*(INDEX($A$71:$A$75,MATCH(E507,$B$71:$B$75,1)+IF(E507&gt;MAX($B$71:$B$75),0,1))-INDEX($A$71:$A$75,MATCH(E507,$B$71:$B$75,1)+IF(E507&gt;MAX($B$71:$B$75),1,0)))/(INDEX($B$71:$B$75,MATCH(E507,$B$71:$B$75,1)+IF(E507&gt;MAX($B$71:$B$75),0,1))-INDEX($B$71:$B$75,MATCH(E507,$B$71:$B$75,1)+IF(E507&gt;MAX($B$71:$B$75),-1,0)))</f>
        <v>0</v>
      </c>
      <c r="G507" s="59">
        <f t="shared" si="839"/>
        <v>0</v>
      </c>
      <c r="H507" s="59">
        <f t="shared" si="840"/>
        <v>0</v>
      </c>
      <c r="I507" s="59">
        <f t="shared" si="841"/>
        <v>0</v>
      </c>
      <c r="J507" s="20">
        <f t="shared" si="842"/>
        <v>0</v>
      </c>
      <c r="K507" s="20">
        <f>IF(OR($H$79&lt;=0,F507-$H$79&lt;=0),0,2/3*(0.602+0.0832*(F507-$H$79)/$H$79)*$I$79*SQRT(2*9.81)*(F507-$H$79+0.0012)^(3/2))*1000</f>
        <v>0</v>
      </c>
      <c r="L507" s="20">
        <f>IF((G507+H507+I507+K507)*($A508-$A507)*0.06&gt;E507,E507/($A508-$A507)/0.06,G507+H507+I507+K507)</f>
        <v>0</v>
      </c>
      <c r="M507" s="20">
        <f>IF(COUNT($A$126:$A507)&lt;MATCH($E$84,L$126:L$585,0),"",ROUND(L507,2))</f>
        <v>0</v>
      </c>
      <c r="N507" s="20">
        <f>IF($A507=0,0,$D507+N506-IF($A506=0,0,R506*($A507-$A506)*0.06))</f>
        <v>6.8337255426003038E-3</v>
      </c>
      <c r="O507" s="11" cm="1">
        <f t="array" ref="O507">INDEX($A$71:$A$75,MATCH(N507,$B$71:$B$75,1))+(N507-INDEX($B$71:$B$75,MATCH(N507,$B$71:$B$75,1)))*(INDEX($A$71:$A$75,MATCH(N507,$B$71:$B$75,1)+1)-INDEX($A$71:$A$75,MATCH(N507,$B$71:$B$75,1)))/(INDEX($B$71:$B$75,MATCH(N507,$B$71:$B$75,1)+1)-INDEX($B$71:$B$75,MATCH(N507,$B$71:$B$75,1)))</f>
        <v>6.8337255426003041E-5</v>
      </c>
      <c r="P507" s="20" cm="1">
        <f t="array" ref="P507">INDEX(Curva_vortex[Caudal (L/s)],MATCH(O507,Curva_vortex[Altura lamina de agua H (m)],1))+(O507-INDEX(Curva_vortex[Altura lamina de agua H (m)],MATCH(O507,Curva_vortex[Altura lamina de agua H (m)],1)))*(INDEX(Curva_vortex[Caudal (L/s)],MATCH(O507,Curva_vortex[Altura lamina de agua H (m)],1)+IF(O507&gt;MAX(Curva_vortex[Altura lamina de agua H (m)]),0,1))-INDEX(Curva_vortex[Caudal (L/s)],MATCH(O507,Curva_vortex[Altura lamina de agua H (m)],1)+IF(O507&gt;MAX(Curva_vortex[Altura lamina de agua H (m)]),-1,0)))/(INDEX(Curva_vortex[Altura lamina de agua H (m)],MATCH(O507,Curva_vortex[Altura lamina de agua H (m)],1)+IF(O507&gt;MAX(Curva_vortex[Altura lamina de agua H (m)]),0,1))-INDEX(Curva_vortex[Altura lamina de agua H (m)],MATCH(O507,Curva_vortex[Altura lamina de agua H (m)],1)+IF(O507&gt;MAX(Curva_vortex[Altura lamina de agua H (m)]),-1,0)))</f>
        <v>6.8337255426003036E-4</v>
      </c>
      <c r="Q507" s="20">
        <f t="shared" si="843"/>
        <v>0</v>
      </c>
      <c r="R507" s="20" cm="1">
        <f t="array" ref="R507">INDEX(Curva_vortex[Caudal (L/s)],MATCH(O507,Curva_vortex[Altura lamina de agua H (m)],1))+(O507-INDEX(Curva_vortex[Altura lamina de agua H (m)],MATCH(O507,Curva_vortex[Altura lamina de agua H (m)],1)))*(INDEX(Curva_vortex[Caudal (L/s)],MATCH(O507,Curva_vortex[Altura lamina de agua H (m)],1)+IF(O507&gt;MAX(Curva_vortex[Altura lamina de agua H (m)]),0,1))-INDEX(Curva_vortex[Caudal (L/s)],MATCH(O507,Curva_vortex[Altura lamina de agua H (m)],1)+IF(O507&gt;MAX(Curva_vortex[Altura lamina de agua H (m)]),-1,0)))/(INDEX(Curva_vortex[Altura lamina de agua H (m)],MATCH(O507,Curva_vortex[Altura lamina de agua H (m)],1)+IF(O507&gt;MAX(Curva_vortex[Altura lamina de agua H (m)]),0,1))-INDEX(Curva_vortex[Altura lamina de agua H (m)],MATCH(O507,Curva_vortex[Altura lamina de agua H (m)],1)+IF(O507&gt;MAX(Curva_vortex[Altura lamina de agua H (m)]),-1,0)))+Q507</f>
        <v>6.8337255426003036E-4</v>
      </c>
      <c r="S507" s="20">
        <f>IF(COUNT($A$126:$A507)&lt;MATCH($E$117,R$126:R$585,0),"",ROUND(R507,2))</f>
        <v>0</v>
      </c>
    </row>
    <row r="508" spans="1:19" x14ac:dyDescent="0.3">
      <c r="A508" s="67">
        <f>A507+Escenario1!$D$15</f>
        <v>1910</v>
      </c>
      <c r="B508" s="20">
        <f>IF(HX385&lt;0,0,Escenario1!HX385)</f>
        <v>0</v>
      </c>
      <c r="C508" s="20">
        <f t="shared" si="844"/>
        <v>0</v>
      </c>
      <c r="D508" s="20">
        <f t="shared" si="838"/>
        <v>0</v>
      </c>
      <c r="E508" s="20">
        <f>ROUND(IF($A508=0,0,$D508+E507-IF($A507=0,0,L507*($A508-$A507)*0.06)),4)</f>
        <v>0</v>
      </c>
      <c r="F508" s="11" cm="1">
        <f t="array" ref="F508">INDEX($A$71:$A$75,MATCH(E508,$B$71:$B$75,1))+(E508-INDEX($B$71:$B$75,MATCH(E508,$B$71:$B$75,1)))*(INDEX($A$71:$A$75,MATCH(E508,$B$71:$B$75,1)+IF(E508&gt;MAX($B$71:$B$75),0,1))-INDEX($A$71:$A$75,MATCH(E508,$B$71:$B$75,1)+IF(E508&gt;MAX($B$71:$B$75),1,0)))/(INDEX($B$71:$B$75,MATCH(E508,$B$71:$B$75,1)+IF(E508&gt;MAX($B$71:$B$75),0,1))-INDEX($B$71:$B$75,MATCH(E508,$B$71:$B$75,1)+IF(E508&gt;MAX($B$71:$B$75),-1,0)))</f>
        <v>0</v>
      </c>
      <c r="G508" s="59">
        <f t="shared" si="839"/>
        <v>0</v>
      </c>
      <c r="H508" s="59">
        <f t="shared" si="840"/>
        <v>0</v>
      </c>
      <c r="I508" s="59">
        <f t="shared" si="841"/>
        <v>0</v>
      </c>
      <c r="J508" s="20">
        <f t="shared" si="842"/>
        <v>0</v>
      </c>
      <c r="K508" s="20">
        <f>IF(OR($H$79&lt;=0,F508-$H$79&lt;=0),0,2/3*(0.602+0.0832*(F508-$H$79)/$H$79)*$I$79*SQRT(2*9.81)*(F508-$H$79+0.0012)^(3/2))*1000</f>
        <v>0</v>
      </c>
      <c r="L508" s="20">
        <f>IF((G508+H508+I508+K508)*($A509-$A508)*0.06&gt;E508,E508/($A509-$A508)/0.06,G508+H508+I508+K508)</f>
        <v>0</v>
      </c>
      <c r="M508" s="20">
        <f>IF(COUNT($A$126:$A508)&lt;MATCH($E$84,L$126:L$585,0),"",ROUND(L508,2))</f>
        <v>0</v>
      </c>
      <c r="N508" s="20">
        <f>IF($A508=0,0,$D508+N507-IF($A507=0,0,R507*($A508-$A507)*0.06))</f>
        <v>6.6287137763222943E-3</v>
      </c>
      <c r="O508" s="11" cm="1">
        <f t="array" ref="O508">INDEX($A$71:$A$75,MATCH(N508,$B$71:$B$75,1))+(N508-INDEX($B$71:$B$75,MATCH(N508,$B$71:$B$75,1)))*(INDEX($A$71:$A$75,MATCH(N508,$B$71:$B$75,1)+1)-INDEX($A$71:$A$75,MATCH(N508,$B$71:$B$75,1)))/(INDEX($B$71:$B$75,MATCH(N508,$B$71:$B$75,1)+1)-INDEX($B$71:$B$75,MATCH(N508,$B$71:$B$75,1)))</f>
        <v>6.6287137763222946E-5</v>
      </c>
      <c r="P508" s="20" cm="1">
        <f t="array" ref="P508">INDEX(Curva_vortex[Caudal (L/s)],MATCH(O508,Curva_vortex[Altura lamina de agua H (m)],1))+(O508-INDEX(Curva_vortex[Altura lamina de agua H (m)],MATCH(O508,Curva_vortex[Altura lamina de agua H (m)],1)))*(INDEX(Curva_vortex[Caudal (L/s)],MATCH(O508,Curva_vortex[Altura lamina de agua H (m)],1)+IF(O508&gt;MAX(Curva_vortex[Altura lamina de agua H (m)]),0,1))-INDEX(Curva_vortex[Caudal (L/s)],MATCH(O508,Curva_vortex[Altura lamina de agua H (m)],1)+IF(O508&gt;MAX(Curva_vortex[Altura lamina de agua H (m)]),-1,0)))/(INDEX(Curva_vortex[Altura lamina de agua H (m)],MATCH(O508,Curva_vortex[Altura lamina de agua H (m)],1)+IF(O508&gt;MAX(Curva_vortex[Altura lamina de agua H (m)]),0,1))-INDEX(Curva_vortex[Altura lamina de agua H (m)],MATCH(O508,Curva_vortex[Altura lamina de agua H (m)],1)+IF(O508&gt;MAX(Curva_vortex[Altura lamina de agua H (m)]),-1,0)))</f>
        <v>6.628713776322294E-4</v>
      </c>
      <c r="Q508" s="20">
        <f t="shared" si="843"/>
        <v>0</v>
      </c>
      <c r="R508" s="20" cm="1">
        <f t="array" ref="R508">INDEX(Curva_vortex[Caudal (L/s)],MATCH(O508,Curva_vortex[Altura lamina de agua H (m)],1))+(O508-INDEX(Curva_vortex[Altura lamina de agua H (m)],MATCH(O508,Curva_vortex[Altura lamina de agua H (m)],1)))*(INDEX(Curva_vortex[Caudal (L/s)],MATCH(O508,Curva_vortex[Altura lamina de agua H (m)],1)+IF(O508&gt;MAX(Curva_vortex[Altura lamina de agua H (m)]),0,1))-INDEX(Curva_vortex[Caudal (L/s)],MATCH(O508,Curva_vortex[Altura lamina de agua H (m)],1)+IF(O508&gt;MAX(Curva_vortex[Altura lamina de agua H (m)]),-1,0)))/(INDEX(Curva_vortex[Altura lamina de agua H (m)],MATCH(O508,Curva_vortex[Altura lamina de agua H (m)],1)+IF(O508&gt;MAX(Curva_vortex[Altura lamina de agua H (m)]),0,1))-INDEX(Curva_vortex[Altura lamina de agua H (m)],MATCH(O508,Curva_vortex[Altura lamina de agua H (m)],1)+IF(O508&gt;MAX(Curva_vortex[Altura lamina de agua H (m)]),-1,0)))+Q508</f>
        <v>6.628713776322294E-4</v>
      </c>
      <c r="S508" s="20">
        <f>IF(COUNT($A$126:$A508)&lt;MATCH($E$117,R$126:R$585,0),"",ROUND(R508,2))</f>
        <v>0</v>
      </c>
    </row>
    <row r="509" spans="1:19" x14ac:dyDescent="0.3">
      <c r="A509" s="67">
        <f>A508+Escenario1!$D$15</f>
        <v>1915</v>
      </c>
      <c r="B509" s="20">
        <f>IF(HX386&lt;0,0,Escenario1!HX386)</f>
        <v>0</v>
      </c>
      <c r="C509" s="20">
        <f t="shared" si="844"/>
        <v>0</v>
      </c>
      <c r="D509" s="20">
        <f t="shared" si="838"/>
        <v>0</v>
      </c>
      <c r="E509" s="20">
        <f>ROUND(IF($A509=0,0,$D509+E508-IF($A508=0,0,L508*($A509-$A508)*0.06)),4)</f>
        <v>0</v>
      </c>
      <c r="F509" s="11" cm="1">
        <f t="array" ref="F509">INDEX($A$71:$A$75,MATCH(E509,$B$71:$B$75,1))+(E509-INDEX($B$71:$B$75,MATCH(E509,$B$71:$B$75,1)))*(INDEX($A$71:$A$75,MATCH(E509,$B$71:$B$75,1)+IF(E509&gt;MAX($B$71:$B$75),0,1))-INDEX($A$71:$A$75,MATCH(E509,$B$71:$B$75,1)+IF(E509&gt;MAX($B$71:$B$75),1,0)))/(INDEX($B$71:$B$75,MATCH(E509,$B$71:$B$75,1)+IF(E509&gt;MAX($B$71:$B$75),0,1))-INDEX($B$71:$B$75,MATCH(E509,$B$71:$B$75,1)+IF(E509&gt;MAX($B$71:$B$75),-1,0)))</f>
        <v>0</v>
      </c>
      <c r="G509" s="59">
        <f t="shared" si="839"/>
        <v>0</v>
      </c>
      <c r="H509" s="59">
        <f t="shared" si="840"/>
        <v>0</v>
      </c>
      <c r="I509" s="59">
        <f t="shared" si="841"/>
        <v>0</v>
      </c>
      <c r="J509" s="20">
        <f t="shared" si="842"/>
        <v>0</v>
      </c>
      <c r="K509" s="20">
        <f>IF(OR($H$79&lt;=0,F509-$H$79&lt;=0),0,2/3*(0.602+0.0832*(F509-$H$79)/$H$79)*$I$79*SQRT(2*9.81)*(F509-$H$79+0.0012)^(3/2))*1000</f>
        <v>0</v>
      </c>
      <c r="L509" s="20">
        <f>IF((G509+H509+I509+K509)*($A510-$A509)*0.06&gt;E509,E509/($A510-$A509)/0.06,G509+H509+I509+K509)</f>
        <v>0</v>
      </c>
      <c r="M509" s="20">
        <f>IF(COUNT($A$126:$A509)&lt;MATCH($E$84,L$126:L$585,0),"",ROUND(L509,2))</f>
        <v>0</v>
      </c>
      <c r="N509" s="20">
        <f>IF($A509=0,0,$D509+N508-IF($A508=0,0,R508*($A509-$A508)*0.06))</f>
        <v>6.4298523630326255E-3</v>
      </c>
      <c r="O509" s="11" cm="1">
        <f t="array" ref="O509">INDEX($A$71:$A$75,MATCH(N509,$B$71:$B$75,1))+(N509-INDEX($B$71:$B$75,MATCH(N509,$B$71:$B$75,1)))*(INDEX($A$71:$A$75,MATCH(N509,$B$71:$B$75,1)+1)-INDEX($A$71:$A$75,MATCH(N509,$B$71:$B$75,1)))/(INDEX($B$71:$B$75,MATCH(N509,$B$71:$B$75,1)+1)-INDEX($B$71:$B$75,MATCH(N509,$B$71:$B$75,1)))</f>
        <v>6.429852363032626E-5</v>
      </c>
      <c r="P509" s="20" cm="1">
        <f t="array" ref="P509">INDEX(Curva_vortex[Caudal (L/s)],MATCH(O509,Curva_vortex[Altura lamina de agua H (m)],1))+(O509-INDEX(Curva_vortex[Altura lamina de agua H (m)],MATCH(O509,Curva_vortex[Altura lamina de agua H (m)],1)))*(INDEX(Curva_vortex[Caudal (L/s)],MATCH(O509,Curva_vortex[Altura lamina de agua H (m)],1)+IF(O509&gt;MAX(Curva_vortex[Altura lamina de agua H (m)]),0,1))-INDEX(Curva_vortex[Caudal (L/s)],MATCH(O509,Curva_vortex[Altura lamina de agua H (m)],1)+IF(O509&gt;MAX(Curva_vortex[Altura lamina de agua H (m)]),-1,0)))/(INDEX(Curva_vortex[Altura lamina de agua H (m)],MATCH(O509,Curva_vortex[Altura lamina de agua H (m)],1)+IF(O509&gt;MAX(Curva_vortex[Altura lamina de agua H (m)]),0,1))-INDEX(Curva_vortex[Altura lamina de agua H (m)],MATCH(O509,Curva_vortex[Altura lamina de agua H (m)],1)+IF(O509&gt;MAX(Curva_vortex[Altura lamina de agua H (m)]),-1,0)))</f>
        <v>6.4298523630326255E-4</v>
      </c>
      <c r="Q509" s="20">
        <f t="shared" si="843"/>
        <v>0</v>
      </c>
      <c r="R509" s="20" cm="1">
        <f t="array" ref="R509">INDEX(Curva_vortex[Caudal (L/s)],MATCH(O509,Curva_vortex[Altura lamina de agua H (m)],1))+(O509-INDEX(Curva_vortex[Altura lamina de agua H (m)],MATCH(O509,Curva_vortex[Altura lamina de agua H (m)],1)))*(INDEX(Curva_vortex[Caudal (L/s)],MATCH(O509,Curva_vortex[Altura lamina de agua H (m)],1)+IF(O509&gt;MAX(Curva_vortex[Altura lamina de agua H (m)]),0,1))-INDEX(Curva_vortex[Caudal (L/s)],MATCH(O509,Curva_vortex[Altura lamina de agua H (m)],1)+IF(O509&gt;MAX(Curva_vortex[Altura lamina de agua H (m)]),-1,0)))/(INDEX(Curva_vortex[Altura lamina de agua H (m)],MATCH(O509,Curva_vortex[Altura lamina de agua H (m)],1)+IF(O509&gt;MAX(Curva_vortex[Altura lamina de agua H (m)]),0,1))-INDEX(Curva_vortex[Altura lamina de agua H (m)],MATCH(O509,Curva_vortex[Altura lamina de agua H (m)],1)+IF(O509&gt;MAX(Curva_vortex[Altura lamina de agua H (m)]),-1,0)))+Q509</f>
        <v>6.4298523630326255E-4</v>
      </c>
      <c r="S509" s="20">
        <f>IF(COUNT($A$126:$A509)&lt;MATCH($E$117,R$126:R$585,0),"",ROUND(R509,2))</f>
        <v>0</v>
      </c>
    </row>
    <row r="510" spans="1:19" x14ac:dyDescent="0.3">
      <c r="A510" s="67">
        <f>A509+Escenario1!$D$15</f>
        <v>1920</v>
      </c>
      <c r="B510" s="20">
        <f>IF(HX387&lt;0,0,Escenario1!HX387)</f>
        <v>0</v>
      </c>
      <c r="C510" s="20">
        <f t="shared" si="844"/>
        <v>0</v>
      </c>
      <c r="D510" s="20">
        <f t="shared" ref="D510:D573" si="845">IF(A510=0,0,B510*(A510-A509)*0.06)</f>
        <v>0</v>
      </c>
      <c r="E510" s="20">
        <f>ROUND(IF($A510=0,0,$D510+E509-IF($A509=0,0,L509*($A510-$A509)*0.06)),4)</f>
        <v>0</v>
      </c>
      <c r="F510" s="11" cm="1">
        <f t="array" ref="F510">INDEX($A$71:$A$75,MATCH(E510,$B$71:$B$75,1))+(E510-INDEX($B$71:$B$75,MATCH(E510,$B$71:$B$75,1)))*(INDEX($A$71:$A$75,MATCH(E510,$B$71:$B$75,1)+IF(E510&gt;MAX($B$71:$B$75),0,1))-INDEX($A$71:$A$75,MATCH(E510,$B$71:$B$75,1)+IF(E510&gt;MAX($B$71:$B$75),1,0)))/(INDEX($B$71:$B$75,MATCH(E510,$B$71:$B$75,1)+IF(E510&gt;MAX($B$71:$B$75),0,1))-INDEX($B$71:$B$75,MATCH(E510,$B$71:$B$75,1)+IF(E510&gt;MAX($B$71:$B$75),-1,0)))</f>
        <v>0</v>
      </c>
      <c r="G510" s="59">
        <f t="shared" ref="G510:G573" si="846">IF((F510-$C$79)&gt;0,PI()*($B$79/2000)^2*$A$79*(2*9.81*(F510-$C$79))^0.5*1000,0)</f>
        <v>0</v>
      </c>
      <c r="H510" s="59">
        <f t="shared" ref="H510:H573" si="847">IF((F510-$E$79)&gt;0,PI()*($D$79/2000)^2*$A$79*(2*9.81*(F510-$E$79))^0.5*1000,0)</f>
        <v>0</v>
      </c>
      <c r="I510" s="59">
        <f t="shared" ref="I510:I573" si="848">IF((F510-$G$79)&gt;0,PI()*($F$79/2000)^2*$A$79*(2*9.81*(F510-$G$79))^0.5*1000,0)</f>
        <v>0</v>
      </c>
      <c r="J510" s="20">
        <f t="shared" ref="J510:J573" si="849">IF((G510+H510+I510)*($A511-$A510)*0.06&gt;E510,E510/($A511-$A510)/0.06,G510+H510+I510)</f>
        <v>0</v>
      </c>
      <c r="K510" s="20">
        <f>IF(OR($H$79&lt;=0,F510-$H$79&lt;=0),0,2/3*(0.602+0.0832*(F510-$H$79)/$H$79)*$I$79*SQRT(2*9.81)*(F510-$H$79+0.0012)^(3/2))*1000</f>
        <v>0</v>
      </c>
      <c r="L510" s="20">
        <f>IF((G510+H510+I510+K510)*($A511-$A510)*0.06&gt;E510,E510/($A511-$A510)/0.06,G510+H510+I510+K510)</f>
        <v>0</v>
      </c>
      <c r="M510" s="20">
        <f>IF(COUNT($A$126:$A510)&lt;MATCH($E$84,L$126:L$585,0),"",ROUND(L510,2))</f>
        <v>0</v>
      </c>
      <c r="N510" s="20">
        <f>IF($A510=0,0,$D510+N509-IF($A509=0,0,R509*($A510-$A509)*0.06))</f>
        <v>6.2369567921416466E-3</v>
      </c>
      <c r="O510" s="11" cm="1">
        <f t="array" ref="O510">INDEX($A$71:$A$75,MATCH(N510,$B$71:$B$75,1))+(N510-INDEX($B$71:$B$75,MATCH(N510,$B$71:$B$75,1)))*(INDEX($A$71:$A$75,MATCH(N510,$B$71:$B$75,1)+1)-INDEX($A$71:$A$75,MATCH(N510,$B$71:$B$75,1)))/(INDEX($B$71:$B$75,MATCH(N510,$B$71:$B$75,1)+1)-INDEX($B$71:$B$75,MATCH(N510,$B$71:$B$75,1)))</f>
        <v>6.2369567921416463E-5</v>
      </c>
      <c r="P510" s="20" cm="1">
        <f t="array" ref="P510">INDEX(Curva_vortex[Caudal (L/s)],MATCH(O510,Curva_vortex[Altura lamina de agua H (m)],1))+(O510-INDEX(Curva_vortex[Altura lamina de agua H (m)],MATCH(O510,Curva_vortex[Altura lamina de agua H (m)],1)))*(INDEX(Curva_vortex[Caudal (L/s)],MATCH(O510,Curva_vortex[Altura lamina de agua H (m)],1)+IF(O510&gt;MAX(Curva_vortex[Altura lamina de agua H (m)]),0,1))-INDEX(Curva_vortex[Caudal (L/s)],MATCH(O510,Curva_vortex[Altura lamina de agua H (m)],1)+IF(O510&gt;MAX(Curva_vortex[Altura lamina de agua H (m)]),-1,0)))/(INDEX(Curva_vortex[Altura lamina de agua H (m)],MATCH(O510,Curva_vortex[Altura lamina de agua H (m)],1)+IF(O510&gt;MAX(Curva_vortex[Altura lamina de agua H (m)]),0,1))-INDEX(Curva_vortex[Altura lamina de agua H (m)],MATCH(O510,Curva_vortex[Altura lamina de agua H (m)],1)+IF(O510&gt;MAX(Curva_vortex[Altura lamina de agua H (m)]),-1,0)))</f>
        <v>6.2369567921416458E-4</v>
      </c>
      <c r="Q510" s="20">
        <f t="shared" ref="Q510:Q573" si="850">IF(OR($F$91&lt;=0,O510-$F$91&lt;=0),0,2/3*(0.602+0.0832*(O510-$F$91)/$F$91)*$F$92*(2*9.81)^0.5*(O510-$F$91+0.0012))^(3/2)</f>
        <v>0</v>
      </c>
      <c r="R510" s="20" cm="1">
        <f t="array" ref="R510">INDEX(Curva_vortex[Caudal (L/s)],MATCH(O510,Curva_vortex[Altura lamina de agua H (m)],1))+(O510-INDEX(Curva_vortex[Altura lamina de agua H (m)],MATCH(O510,Curva_vortex[Altura lamina de agua H (m)],1)))*(INDEX(Curva_vortex[Caudal (L/s)],MATCH(O510,Curva_vortex[Altura lamina de agua H (m)],1)+IF(O510&gt;MAX(Curva_vortex[Altura lamina de agua H (m)]),0,1))-INDEX(Curva_vortex[Caudal (L/s)],MATCH(O510,Curva_vortex[Altura lamina de agua H (m)],1)+IF(O510&gt;MAX(Curva_vortex[Altura lamina de agua H (m)]),-1,0)))/(INDEX(Curva_vortex[Altura lamina de agua H (m)],MATCH(O510,Curva_vortex[Altura lamina de agua H (m)],1)+IF(O510&gt;MAX(Curva_vortex[Altura lamina de agua H (m)]),0,1))-INDEX(Curva_vortex[Altura lamina de agua H (m)],MATCH(O510,Curva_vortex[Altura lamina de agua H (m)],1)+IF(O510&gt;MAX(Curva_vortex[Altura lamina de agua H (m)]),-1,0)))+Q510</f>
        <v>6.2369567921416458E-4</v>
      </c>
      <c r="S510" s="20">
        <f>IF(COUNT($A$126:$A510)&lt;MATCH($E$117,R$126:R$585,0),"",ROUND(R510,2))</f>
        <v>0</v>
      </c>
    </row>
    <row r="511" spans="1:19" x14ac:dyDescent="0.3">
      <c r="A511" s="67">
        <f>A510+Escenario1!$D$15</f>
        <v>1925</v>
      </c>
      <c r="B511" s="20">
        <f>IF(HX388&lt;0,0,Escenario1!HX388)</f>
        <v>0</v>
      </c>
      <c r="C511" s="20">
        <f t="shared" ref="C511:C574" si="851">AB388</f>
        <v>0</v>
      </c>
      <c r="D511" s="20">
        <f t="shared" si="845"/>
        <v>0</v>
      </c>
      <c r="E511" s="20">
        <f>ROUND(IF($A511=0,0,$D511+E510-IF($A510=0,0,L510*($A511-$A510)*0.06)),4)</f>
        <v>0</v>
      </c>
      <c r="F511" s="11" cm="1">
        <f t="array" ref="F511">INDEX($A$71:$A$75,MATCH(E511,$B$71:$B$75,1))+(E511-INDEX($B$71:$B$75,MATCH(E511,$B$71:$B$75,1)))*(INDEX($A$71:$A$75,MATCH(E511,$B$71:$B$75,1)+IF(E511&gt;MAX($B$71:$B$75),0,1))-INDEX($A$71:$A$75,MATCH(E511,$B$71:$B$75,1)+IF(E511&gt;MAX($B$71:$B$75),1,0)))/(INDEX($B$71:$B$75,MATCH(E511,$B$71:$B$75,1)+IF(E511&gt;MAX($B$71:$B$75),0,1))-INDEX($B$71:$B$75,MATCH(E511,$B$71:$B$75,1)+IF(E511&gt;MAX($B$71:$B$75),-1,0)))</f>
        <v>0</v>
      </c>
      <c r="G511" s="59">
        <f t="shared" si="846"/>
        <v>0</v>
      </c>
      <c r="H511" s="59">
        <f t="shared" si="847"/>
        <v>0</v>
      </c>
      <c r="I511" s="59">
        <f t="shared" si="848"/>
        <v>0</v>
      </c>
      <c r="J511" s="20">
        <f t="shared" si="849"/>
        <v>0</v>
      </c>
      <c r="K511" s="20">
        <f>IF(OR($H$79&lt;=0,F511-$H$79&lt;=0),0,2/3*(0.602+0.0832*(F511-$H$79)/$H$79)*$I$79*SQRT(2*9.81)*(F511-$H$79+0.0012)^(3/2))*1000</f>
        <v>0</v>
      </c>
      <c r="L511" s="20">
        <f>IF((G511+H511+I511+K511)*($A512-$A511)*0.06&gt;E511,E511/($A512-$A511)/0.06,G511+H511+I511+K511)</f>
        <v>0</v>
      </c>
      <c r="M511" s="20">
        <f>IF(COUNT($A$126:$A511)&lt;MATCH($E$84,L$126:L$585,0),"",ROUND(L511,2))</f>
        <v>0</v>
      </c>
      <c r="N511" s="20">
        <f>IF($A511=0,0,$D511+N510-IF($A510=0,0,R510*($A511-$A510)*0.06))</f>
        <v>6.0498480883773974E-3</v>
      </c>
      <c r="O511" s="11" cm="1">
        <f t="array" ref="O511">INDEX($A$71:$A$75,MATCH(N511,$B$71:$B$75,1))+(N511-INDEX($B$71:$B$75,MATCH(N511,$B$71:$B$75,1)))*(INDEX($A$71:$A$75,MATCH(N511,$B$71:$B$75,1)+1)-INDEX($A$71:$A$75,MATCH(N511,$B$71:$B$75,1)))/(INDEX($B$71:$B$75,MATCH(N511,$B$71:$B$75,1)+1)-INDEX($B$71:$B$75,MATCH(N511,$B$71:$B$75,1)))</f>
        <v>6.0498480883773979E-5</v>
      </c>
      <c r="P511" s="20" cm="1">
        <f t="array" ref="P511">INDEX(Curva_vortex[Caudal (L/s)],MATCH(O511,Curva_vortex[Altura lamina de agua H (m)],1))+(O511-INDEX(Curva_vortex[Altura lamina de agua H (m)],MATCH(O511,Curva_vortex[Altura lamina de agua H (m)],1)))*(INDEX(Curva_vortex[Caudal (L/s)],MATCH(O511,Curva_vortex[Altura lamina de agua H (m)],1)+IF(O511&gt;MAX(Curva_vortex[Altura lamina de agua H (m)]),0,1))-INDEX(Curva_vortex[Caudal (L/s)],MATCH(O511,Curva_vortex[Altura lamina de agua H (m)],1)+IF(O511&gt;MAX(Curva_vortex[Altura lamina de agua H (m)]),-1,0)))/(INDEX(Curva_vortex[Altura lamina de agua H (m)],MATCH(O511,Curva_vortex[Altura lamina de agua H (m)],1)+IF(O511&gt;MAX(Curva_vortex[Altura lamina de agua H (m)]),0,1))-INDEX(Curva_vortex[Altura lamina de agua H (m)],MATCH(O511,Curva_vortex[Altura lamina de agua H (m)],1)+IF(O511&gt;MAX(Curva_vortex[Altura lamina de agua H (m)]),-1,0)))</f>
        <v>6.0498480883773977E-4</v>
      </c>
      <c r="Q511" s="20">
        <f t="shared" si="850"/>
        <v>0</v>
      </c>
      <c r="R511" s="20" cm="1">
        <f t="array" ref="R511">INDEX(Curva_vortex[Caudal (L/s)],MATCH(O511,Curva_vortex[Altura lamina de agua H (m)],1))+(O511-INDEX(Curva_vortex[Altura lamina de agua H (m)],MATCH(O511,Curva_vortex[Altura lamina de agua H (m)],1)))*(INDEX(Curva_vortex[Caudal (L/s)],MATCH(O511,Curva_vortex[Altura lamina de agua H (m)],1)+IF(O511&gt;MAX(Curva_vortex[Altura lamina de agua H (m)]),0,1))-INDEX(Curva_vortex[Caudal (L/s)],MATCH(O511,Curva_vortex[Altura lamina de agua H (m)],1)+IF(O511&gt;MAX(Curva_vortex[Altura lamina de agua H (m)]),-1,0)))/(INDEX(Curva_vortex[Altura lamina de agua H (m)],MATCH(O511,Curva_vortex[Altura lamina de agua H (m)],1)+IF(O511&gt;MAX(Curva_vortex[Altura lamina de agua H (m)]),0,1))-INDEX(Curva_vortex[Altura lamina de agua H (m)],MATCH(O511,Curva_vortex[Altura lamina de agua H (m)],1)+IF(O511&gt;MAX(Curva_vortex[Altura lamina de agua H (m)]),-1,0)))+Q511</f>
        <v>6.0498480883773977E-4</v>
      </c>
      <c r="S511" s="20">
        <f>IF(COUNT($A$126:$A511)&lt;MATCH($E$117,R$126:R$585,0),"",ROUND(R511,2))</f>
        <v>0</v>
      </c>
    </row>
    <row r="512" spans="1:19" x14ac:dyDescent="0.3">
      <c r="A512" s="67">
        <f>A511+Escenario1!$D$15</f>
        <v>1930</v>
      </c>
      <c r="B512" s="20">
        <f>IF(HX389&lt;0,0,Escenario1!HX389)</f>
        <v>0</v>
      </c>
      <c r="C512" s="20">
        <f t="shared" si="851"/>
        <v>0</v>
      </c>
      <c r="D512" s="20">
        <f t="shared" si="845"/>
        <v>0</v>
      </c>
      <c r="E512" s="20">
        <f>ROUND(IF($A512=0,0,$D512+E511-IF($A511=0,0,L511*($A512-$A511)*0.06)),4)</f>
        <v>0</v>
      </c>
      <c r="F512" s="11" cm="1">
        <f t="array" ref="F512">INDEX($A$71:$A$75,MATCH(E512,$B$71:$B$75,1))+(E512-INDEX($B$71:$B$75,MATCH(E512,$B$71:$B$75,1)))*(INDEX($A$71:$A$75,MATCH(E512,$B$71:$B$75,1)+IF(E512&gt;MAX($B$71:$B$75),0,1))-INDEX($A$71:$A$75,MATCH(E512,$B$71:$B$75,1)+IF(E512&gt;MAX($B$71:$B$75),1,0)))/(INDEX($B$71:$B$75,MATCH(E512,$B$71:$B$75,1)+IF(E512&gt;MAX($B$71:$B$75),0,1))-INDEX($B$71:$B$75,MATCH(E512,$B$71:$B$75,1)+IF(E512&gt;MAX($B$71:$B$75),-1,0)))</f>
        <v>0</v>
      </c>
      <c r="G512" s="59">
        <f t="shared" si="846"/>
        <v>0</v>
      </c>
      <c r="H512" s="59">
        <f t="shared" si="847"/>
        <v>0</v>
      </c>
      <c r="I512" s="59">
        <f t="shared" si="848"/>
        <v>0</v>
      </c>
      <c r="J512" s="20">
        <f t="shared" si="849"/>
        <v>0</v>
      </c>
      <c r="K512" s="20">
        <f>IF(OR($H$79&lt;=0,F512-$H$79&lt;=0),0,2/3*(0.602+0.0832*(F512-$H$79)/$H$79)*$I$79*SQRT(2*9.81)*(F512-$H$79+0.0012)^(3/2))*1000</f>
        <v>0</v>
      </c>
      <c r="L512" s="20">
        <f>IF((G512+H512+I512+K512)*($A513-$A512)*0.06&gt;E512,E512/($A513-$A512)/0.06,G512+H512+I512+K512)</f>
        <v>0</v>
      </c>
      <c r="M512" s="20">
        <f>IF(COUNT($A$126:$A512)&lt;MATCH($E$84,L$126:L$585,0),"",ROUND(L512,2))</f>
        <v>0</v>
      </c>
      <c r="N512" s="20">
        <f>IF($A512=0,0,$D512+N511-IF($A511=0,0,R511*($A512-$A511)*0.06))</f>
        <v>5.8683526457260753E-3</v>
      </c>
      <c r="O512" s="11" cm="1">
        <f t="array" ref="O512">INDEX($A$71:$A$75,MATCH(N512,$B$71:$B$75,1))+(N512-INDEX($B$71:$B$75,MATCH(N512,$B$71:$B$75,1)))*(INDEX($A$71:$A$75,MATCH(N512,$B$71:$B$75,1)+1)-INDEX($A$71:$A$75,MATCH(N512,$B$71:$B$75,1)))/(INDEX($B$71:$B$75,MATCH(N512,$B$71:$B$75,1)+1)-INDEX($B$71:$B$75,MATCH(N512,$B$71:$B$75,1)))</f>
        <v>5.8683526457260754E-5</v>
      </c>
      <c r="P512" s="20" cm="1">
        <f t="array" ref="P512">INDEX(Curva_vortex[Caudal (L/s)],MATCH(O512,Curva_vortex[Altura lamina de agua H (m)],1))+(O512-INDEX(Curva_vortex[Altura lamina de agua H (m)],MATCH(O512,Curva_vortex[Altura lamina de agua H (m)],1)))*(INDEX(Curva_vortex[Caudal (L/s)],MATCH(O512,Curva_vortex[Altura lamina de agua H (m)],1)+IF(O512&gt;MAX(Curva_vortex[Altura lamina de agua H (m)]),0,1))-INDEX(Curva_vortex[Caudal (L/s)],MATCH(O512,Curva_vortex[Altura lamina de agua H (m)],1)+IF(O512&gt;MAX(Curva_vortex[Altura lamina de agua H (m)]),-1,0)))/(INDEX(Curva_vortex[Altura lamina de agua H (m)],MATCH(O512,Curva_vortex[Altura lamina de agua H (m)],1)+IF(O512&gt;MAX(Curva_vortex[Altura lamina de agua H (m)]),0,1))-INDEX(Curva_vortex[Altura lamina de agua H (m)],MATCH(O512,Curva_vortex[Altura lamina de agua H (m)],1)+IF(O512&gt;MAX(Curva_vortex[Altura lamina de agua H (m)]),-1,0)))</f>
        <v>5.8683526457260749E-4</v>
      </c>
      <c r="Q512" s="20">
        <f t="shared" si="850"/>
        <v>0</v>
      </c>
      <c r="R512" s="20" cm="1">
        <f t="array" ref="R512">INDEX(Curva_vortex[Caudal (L/s)],MATCH(O512,Curva_vortex[Altura lamina de agua H (m)],1))+(O512-INDEX(Curva_vortex[Altura lamina de agua H (m)],MATCH(O512,Curva_vortex[Altura lamina de agua H (m)],1)))*(INDEX(Curva_vortex[Caudal (L/s)],MATCH(O512,Curva_vortex[Altura lamina de agua H (m)],1)+IF(O512&gt;MAX(Curva_vortex[Altura lamina de agua H (m)]),0,1))-INDEX(Curva_vortex[Caudal (L/s)],MATCH(O512,Curva_vortex[Altura lamina de agua H (m)],1)+IF(O512&gt;MAX(Curva_vortex[Altura lamina de agua H (m)]),-1,0)))/(INDEX(Curva_vortex[Altura lamina de agua H (m)],MATCH(O512,Curva_vortex[Altura lamina de agua H (m)],1)+IF(O512&gt;MAX(Curva_vortex[Altura lamina de agua H (m)]),0,1))-INDEX(Curva_vortex[Altura lamina de agua H (m)],MATCH(O512,Curva_vortex[Altura lamina de agua H (m)],1)+IF(O512&gt;MAX(Curva_vortex[Altura lamina de agua H (m)]),-1,0)))+Q512</f>
        <v>5.8683526457260749E-4</v>
      </c>
      <c r="S512" s="20">
        <f>IF(COUNT($A$126:$A512)&lt;MATCH($E$117,R$126:R$585,0),"",ROUND(R512,2))</f>
        <v>0</v>
      </c>
    </row>
    <row r="513" spans="1:19" x14ac:dyDescent="0.3">
      <c r="A513" s="67">
        <f>A512+Escenario1!$D$15</f>
        <v>1935</v>
      </c>
      <c r="B513" s="20">
        <f>IF(HX390&lt;0,0,Escenario1!HX390)</f>
        <v>0</v>
      </c>
      <c r="C513" s="20">
        <f t="shared" si="851"/>
        <v>0</v>
      </c>
      <c r="D513" s="20">
        <f t="shared" si="845"/>
        <v>0</v>
      </c>
      <c r="E513" s="20">
        <f>ROUND(IF($A513=0,0,$D513+E512-IF($A512=0,0,L512*($A513-$A512)*0.06)),4)</f>
        <v>0</v>
      </c>
      <c r="F513" s="11" cm="1">
        <f t="array" ref="F513">INDEX($A$71:$A$75,MATCH(E513,$B$71:$B$75,1))+(E513-INDEX($B$71:$B$75,MATCH(E513,$B$71:$B$75,1)))*(INDEX($A$71:$A$75,MATCH(E513,$B$71:$B$75,1)+IF(E513&gt;MAX($B$71:$B$75),0,1))-INDEX($A$71:$A$75,MATCH(E513,$B$71:$B$75,1)+IF(E513&gt;MAX($B$71:$B$75),1,0)))/(INDEX($B$71:$B$75,MATCH(E513,$B$71:$B$75,1)+IF(E513&gt;MAX($B$71:$B$75),0,1))-INDEX($B$71:$B$75,MATCH(E513,$B$71:$B$75,1)+IF(E513&gt;MAX($B$71:$B$75),-1,0)))</f>
        <v>0</v>
      </c>
      <c r="G513" s="59">
        <f t="shared" si="846"/>
        <v>0</v>
      </c>
      <c r="H513" s="59">
        <f t="shared" si="847"/>
        <v>0</v>
      </c>
      <c r="I513" s="59">
        <f t="shared" si="848"/>
        <v>0</v>
      </c>
      <c r="J513" s="20">
        <f t="shared" si="849"/>
        <v>0</v>
      </c>
      <c r="K513" s="20">
        <f>IF(OR($H$79&lt;=0,F513-$H$79&lt;=0),0,2/3*(0.602+0.0832*(F513-$H$79)/$H$79)*$I$79*SQRT(2*9.81)*(F513-$H$79+0.0012)^(3/2))*1000</f>
        <v>0</v>
      </c>
      <c r="L513" s="20">
        <f>IF((G513+H513+I513+K513)*($A514-$A513)*0.06&gt;E513,E513/($A514-$A513)/0.06,G513+H513+I513+K513)</f>
        <v>0</v>
      </c>
      <c r="M513" s="20">
        <f>IF(COUNT($A$126:$A513)&lt;MATCH($E$84,L$126:L$585,0),"",ROUND(L513,2))</f>
        <v>0</v>
      </c>
      <c r="N513" s="20">
        <f>IF($A513=0,0,$D513+N512-IF($A512=0,0,R512*($A513-$A512)*0.06))</f>
        <v>5.6923020663542934E-3</v>
      </c>
      <c r="O513" s="11" cm="1">
        <f t="array" ref="O513">INDEX($A$71:$A$75,MATCH(N513,$B$71:$B$75,1))+(N513-INDEX($B$71:$B$75,MATCH(N513,$B$71:$B$75,1)))*(INDEX($A$71:$A$75,MATCH(N513,$B$71:$B$75,1)+1)-INDEX($A$71:$A$75,MATCH(N513,$B$71:$B$75,1)))/(INDEX($B$71:$B$75,MATCH(N513,$B$71:$B$75,1)+1)-INDEX($B$71:$B$75,MATCH(N513,$B$71:$B$75,1)))</f>
        <v>5.6923020663542936E-5</v>
      </c>
      <c r="P513" s="20" cm="1">
        <f t="array" ref="P513">INDEX(Curva_vortex[Caudal (L/s)],MATCH(O513,Curva_vortex[Altura lamina de agua H (m)],1))+(O513-INDEX(Curva_vortex[Altura lamina de agua H (m)],MATCH(O513,Curva_vortex[Altura lamina de agua H (m)],1)))*(INDEX(Curva_vortex[Caudal (L/s)],MATCH(O513,Curva_vortex[Altura lamina de agua H (m)],1)+IF(O513&gt;MAX(Curva_vortex[Altura lamina de agua H (m)]),0,1))-INDEX(Curva_vortex[Caudal (L/s)],MATCH(O513,Curva_vortex[Altura lamina de agua H (m)],1)+IF(O513&gt;MAX(Curva_vortex[Altura lamina de agua H (m)]),-1,0)))/(INDEX(Curva_vortex[Altura lamina de agua H (m)],MATCH(O513,Curva_vortex[Altura lamina de agua H (m)],1)+IF(O513&gt;MAX(Curva_vortex[Altura lamina de agua H (m)]),0,1))-INDEX(Curva_vortex[Altura lamina de agua H (m)],MATCH(O513,Curva_vortex[Altura lamina de agua H (m)],1)+IF(O513&gt;MAX(Curva_vortex[Altura lamina de agua H (m)]),-1,0)))</f>
        <v>5.6923020663542936E-4</v>
      </c>
      <c r="Q513" s="20">
        <f t="shared" si="850"/>
        <v>0</v>
      </c>
      <c r="R513" s="20" cm="1">
        <f t="array" ref="R513">INDEX(Curva_vortex[Caudal (L/s)],MATCH(O513,Curva_vortex[Altura lamina de agua H (m)],1))+(O513-INDEX(Curva_vortex[Altura lamina de agua H (m)],MATCH(O513,Curva_vortex[Altura lamina de agua H (m)],1)))*(INDEX(Curva_vortex[Caudal (L/s)],MATCH(O513,Curva_vortex[Altura lamina de agua H (m)],1)+IF(O513&gt;MAX(Curva_vortex[Altura lamina de agua H (m)]),0,1))-INDEX(Curva_vortex[Caudal (L/s)],MATCH(O513,Curva_vortex[Altura lamina de agua H (m)],1)+IF(O513&gt;MAX(Curva_vortex[Altura lamina de agua H (m)]),-1,0)))/(INDEX(Curva_vortex[Altura lamina de agua H (m)],MATCH(O513,Curva_vortex[Altura lamina de agua H (m)],1)+IF(O513&gt;MAX(Curva_vortex[Altura lamina de agua H (m)]),0,1))-INDEX(Curva_vortex[Altura lamina de agua H (m)],MATCH(O513,Curva_vortex[Altura lamina de agua H (m)],1)+IF(O513&gt;MAX(Curva_vortex[Altura lamina de agua H (m)]),-1,0)))+Q513</f>
        <v>5.6923020663542936E-4</v>
      </c>
      <c r="S513" s="20">
        <f>IF(COUNT($A$126:$A513)&lt;MATCH($E$117,R$126:R$585,0),"",ROUND(R513,2))</f>
        <v>0</v>
      </c>
    </row>
    <row r="514" spans="1:19" x14ac:dyDescent="0.3">
      <c r="A514" s="67">
        <f>A513+Escenario1!$D$15</f>
        <v>1940</v>
      </c>
      <c r="B514" s="20">
        <f>IF(HX391&lt;0,0,Escenario1!HX391)</f>
        <v>0</v>
      </c>
      <c r="C514" s="20">
        <f t="shared" si="851"/>
        <v>0</v>
      </c>
      <c r="D514" s="20">
        <f t="shared" si="845"/>
        <v>0</v>
      </c>
      <c r="E514" s="20">
        <f>ROUND(IF($A514=0,0,$D514+E513-IF($A513=0,0,L513*($A514-$A513)*0.06)),4)</f>
        <v>0</v>
      </c>
      <c r="F514" s="11" cm="1">
        <f t="array" ref="F514">INDEX($A$71:$A$75,MATCH(E514,$B$71:$B$75,1))+(E514-INDEX($B$71:$B$75,MATCH(E514,$B$71:$B$75,1)))*(INDEX($A$71:$A$75,MATCH(E514,$B$71:$B$75,1)+IF(E514&gt;MAX($B$71:$B$75),0,1))-INDEX($A$71:$A$75,MATCH(E514,$B$71:$B$75,1)+IF(E514&gt;MAX($B$71:$B$75),1,0)))/(INDEX($B$71:$B$75,MATCH(E514,$B$71:$B$75,1)+IF(E514&gt;MAX($B$71:$B$75),0,1))-INDEX($B$71:$B$75,MATCH(E514,$B$71:$B$75,1)+IF(E514&gt;MAX($B$71:$B$75),-1,0)))</f>
        <v>0</v>
      </c>
      <c r="G514" s="59">
        <f t="shared" si="846"/>
        <v>0</v>
      </c>
      <c r="H514" s="59">
        <f t="shared" si="847"/>
        <v>0</v>
      </c>
      <c r="I514" s="59">
        <f t="shared" si="848"/>
        <v>0</v>
      </c>
      <c r="J514" s="20">
        <f t="shared" si="849"/>
        <v>0</v>
      </c>
      <c r="K514" s="20">
        <f>IF(OR($H$79&lt;=0,F514-$H$79&lt;=0),0,2/3*(0.602+0.0832*(F514-$H$79)/$H$79)*$I$79*SQRT(2*9.81)*(F514-$H$79+0.0012)^(3/2))*1000</f>
        <v>0</v>
      </c>
      <c r="L514" s="20">
        <f>IF((G514+H514+I514+K514)*($A515-$A514)*0.06&gt;E514,E514/($A515-$A514)/0.06,G514+H514+I514+K514)</f>
        <v>0</v>
      </c>
      <c r="M514" s="20">
        <f>IF(COUNT($A$126:$A514)&lt;MATCH($E$84,L$126:L$585,0),"",ROUND(L514,2))</f>
        <v>0</v>
      </c>
      <c r="N514" s="20">
        <f>IF($A514=0,0,$D514+N513-IF($A513=0,0,R513*($A514-$A513)*0.06))</f>
        <v>5.5215330043636643E-3</v>
      </c>
      <c r="O514" s="11" cm="1">
        <f t="array" ref="O514">INDEX($A$71:$A$75,MATCH(N514,$B$71:$B$75,1))+(N514-INDEX($B$71:$B$75,MATCH(N514,$B$71:$B$75,1)))*(INDEX($A$71:$A$75,MATCH(N514,$B$71:$B$75,1)+1)-INDEX($A$71:$A$75,MATCH(N514,$B$71:$B$75,1)))/(INDEX($B$71:$B$75,MATCH(N514,$B$71:$B$75,1)+1)-INDEX($B$71:$B$75,MATCH(N514,$B$71:$B$75,1)))</f>
        <v>5.5215330043636646E-5</v>
      </c>
      <c r="P514" s="20" cm="1">
        <f t="array" ref="P514">INDEX(Curva_vortex[Caudal (L/s)],MATCH(O514,Curva_vortex[Altura lamina de agua H (m)],1))+(O514-INDEX(Curva_vortex[Altura lamina de agua H (m)],MATCH(O514,Curva_vortex[Altura lamina de agua H (m)],1)))*(INDEX(Curva_vortex[Caudal (L/s)],MATCH(O514,Curva_vortex[Altura lamina de agua H (m)],1)+IF(O514&gt;MAX(Curva_vortex[Altura lamina de agua H (m)]),0,1))-INDEX(Curva_vortex[Caudal (L/s)],MATCH(O514,Curva_vortex[Altura lamina de agua H (m)],1)+IF(O514&gt;MAX(Curva_vortex[Altura lamina de agua H (m)]),-1,0)))/(INDEX(Curva_vortex[Altura lamina de agua H (m)],MATCH(O514,Curva_vortex[Altura lamina de agua H (m)],1)+IF(O514&gt;MAX(Curva_vortex[Altura lamina de agua H (m)]),0,1))-INDEX(Curva_vortex[Altura lamina de agua H (m)],MATCH(O514,Curva_vortex[Altura lamina de agua H (m)],1)+IF(O514&gt;MAX(Curva_vortex[Altura lamina de agua H (m)]),-1,0)))</f>
        <v>5.5215330043636643E-4</v>
      </c>
      <c r="Q514" s="20">
        <f t="shared" si="850"/>
        <v>0</v>
      </c>
      <c r="R514" s="20" cm="1">
        <f t="array" ref="R514">INDEX(Curva_vortex[Caudal (L/s)],MATCH(O514,Curva_vortex[Altura lamina de agua H (m)],1))+(O514-INDEX(Curva_vortex[Altura lamina de agua H (m)],MATCH(O514,Curva_vortex[Altura lamina de agua H (m)],1)))*(INDEX(Curva_vortex[Caudal (L/s)],MATCH(O514,Curva_vortex[Altura lamina de agua H (m)],1)+IF(O514&gt;MAX(Curva_vortex[Altura lamina de agua H (m)]),0,1))-INDEX(Curva_vortex[Caudal (L/s)],MATCH(O514,Curva_vortex[Altura lamina de agua H (m)],1)+IF(O514&gt;MAX(Curva_vortex[Altura lamina de agua H (m)]),-1,0)))/(INDEX(Curva_vortex[Altura lamina de agua H (m)],MATCH(O514,Curva_vortex[Altura lamina de agua H (m)],1)+IF(O514&gt;MAX(Curva_vortex[Altura lamina de agua H (m)]),0,1))-INDEX(Curva_vortex[Altura lamina de agua H (m)],MATCH(O514,Curva_vortex[Altura lamina de agua H (m)],1)+IF(O514&gt;MAX(Curva_vortex[Altura lamina de agua H (m)]),-1,0)))+Q514</f>
        <v>5.5215330043636643E-4</v>
      </c>
      <c r="S514" s="20">
        <f>IF(COUNT($A$126:$A514)&lt;MATCH($E$117,R$126:R$585,0),"",ROUND(R514,2))</f>
        <v>0</v>
      </c>
    </row>
    <row r="515" spans="1:19" x14ac:dyDescent="0.3">
      <c r="A515" s="67">
        <f>A514+Escenario1!$D$15</f>
        <v>1945</v>
      </c>
      <c r="B515" s="20">
        <f>IF(HX392&lt;0,0,Escenario1!HX392)</f>
        <v>0</v>
      </c>
      <c r="C515" s="20">
        <f t="shared" si="851"/>
        <v>0</v>
      </c>
      <c r="D515" s="20">
        <f t="shared" si="845"/>
        <v>0</v>
      </c>
      <c r="E515" s="20">
        <f>ROUND(IF($A515=0,0,$D515+E514-IF($A514=0,0,L514*($A515-$A514)*0.06)),4)</f>
        <v>0</v>
      </c>
      <c r="F515" s="11" cm="1">
        <f t="array" ref="F515">INDEX($A$71:$A$75,MATCH(E515,$B$71:$B$75,1))+(E515-INDEX($B$71:$B$75,MATCH(E515,$B$71:$B$75,1)))*(INDEX($A$71:$A$75,MATCH(E515,$B$71:$B$75,1)+IF(E515&gt;MAX($B$71:$B$75),0,1))-INDEX($A$71:$A$75,MATCH(E515,$B$71:$B$75,1)+IF(E515&gt;MAX($B$71:$B$75),1,0)))/(INDEX($B$71:$B$75,MATCH(E515,$B$71:$B$75,1)+IF(E515&gt;MAX($B$71:$B$75),0,1))-INDEX($B$71:$B$75,MATCH(E515,$B$71:$B$75,1)+IF(E515&gt;MAX($B$71:$B$75),-1,0)))</f>
        <v>0</v>
      </c>
      <c r="G515" s="59">
        <f t="shared" si="846"/>
        <v>0</v>
      </c>
      <c r="H515" s="59">
        <f t="shared" si="847"/>
        <v>0</v>
      </c>
      <c r="I515" s="59">
        <f t="shared" si="848"/>
        <v>0</v>
      </c>
      <c r="J515" s="20">
        <f t="shared" si="849"/>
        <v>0</v>
      </c>
      <c r="K515" s="20">
        <f>IF(OR($H$79&lt;=0,F515-$H$79&lt;=0),0,2/3*(0.602+0.0832*(F515-$H$79)/$H$79)*$I$79*SQRT(2*9.81)*(F515-$H$79+0.0012)^(3/2))*1000</f>
        <v>0</v>
      </c>
      <c r="L515" s="20">
        <f>IF((G515+H515+I515+K515)*($A516-$A515)*0.06&gt;E515,E515/($A516-$A515)/0.06,G515+H515+I515+K515)</f>
        <v>0</v>
      </c>
      <c r="M515" s="20">
        <f>IF(COUNT($A$126:$A515)&lt;MATCH($E$84,L$126:L$585,0),"",ROUND(L515,2))</f>
        <v>0</v>
      </c>
      <c r="N515" s="20">
        <f>IF($A515=0,0,$D515+N514-IF($A514=0,0,R514*($A515-$A514)*0.06))</f>
        <v>5.355887014232754E-3</v>
      </c>
      <c r="O515" s="11" cm="1">
        <f t="array" ref="O515">INDEX($A$71:$A$75,MATCH(N515,$B$71:$B$75,1))+(N515-INDEX($B$71:$B$75,MATCH(N515,$B$71:$B$75,1)))*(INDEX($A$71:$A$75,MATCH(N515,$B$71:$B$75,1)+1)-INDEX($A$71:$A$75,MATCH(N515,$B$71:$B$75,1)))/(INDEX($B$71:$B$75,MATCH(N515,$B$71:$B$75,1)+1)-INDEX($B$71:$B$75,MATCH(N515,$B$71:$B$75,1)))</f>
        <v>5.355887014232754E-5</v>
      </c>
      <c r="P515" s="20" cm="1">
        <f t="array" ref="P515">INDEX(Curva_vortex[Caudal (L/s)],MATCH(O515,Curva_vortex[Altura lamina de agua H (m)],1))+(O515-INDEX(Curva_vortex[Altura lamina de agua H (m)],MATCH(O515,Curva_vortex[Altura lamina de agua H (m)],1)))*(INDEX(Curva_vortex[Caudal (L/s)],MATCH(O515,Curva_vortex[Altura lamina de agua H (m)],1)+IF(O515&gt;MAX(Curva_vortex[Altura lamina de agua H (m)]),0,1))-INDEX(Curva_vortex[Caudal (L/s)],MATCH(O515,Curva_vortex[Altura lamina de agua H (m)],1)+IF(O515&gt;MAX(Curva_vortex[Altura lamina de agua H (m)]),-1,0)))/(INDEX(Curva_vortex[Altura lamina de agua H (m)],MATCH(O515,Curva_vortex[Altura lamina de agua H (m)],1)+IF(O515&gt;MAX(Curva_vortex[Altura lamina de agua H (m)]),0,1))-INDEX(Curva_vortex[Altura lamina de agua H (m)],MATCH(O515,Curva_vortex[Altura lamina de agua H (m)],1)+IF(O515&gt;MAX(Curva_vortex[Altura lamina de agua H (m)]),-1,0)))</f>
        <v>5.355887014232754E-4</v>
      </c>
      <c r="Q515" s="20">
        <f t="shared" si="850"/>
        <v>0</v>
      </c>
      <c r="R515" s="20" cm="1">
        <f t="array" ref="R515">INDEX(Curva_vortex[Caudal (L/s)],MATCH(O515,Curva_vortex[Altura lamina de agua H (m)],1))+(O515-INDEX(Curva_vortex[Altura lamina de agua H (m)],MATCH(O515,Curva_vortex[Altura lamina de agua H (m)],1)))*(INDEX(Curva_vortex[Caudal (L/s)],MATCH(O515,Curva_vortex[Altura lamina de agua H (m)],1)+IF(O515&gt;MAX(Curva_vortex[Altura lamina de agua H (m)]),0,1))-INDEX(Curva_vortex[Caudal (L/s)],MATCH(O515,Curva_vortex[Altura lamina de agua H (m)],1)+IF(O515&gt;MAX(Curva_vortex[Altura lamina de agua H (m)]),-1,0)))/(INDEX(Curva_vortex[Altura lamina de agua H (m)],MATCH(O515,Curva_vortex[Altura lamina de agua H (m)],1)+IF(O515&gt;MAX(Curva_vortex[Altura lamina de agua H (m)]),0,1))-INDEX(Curva_vortex[Altura lamina de agua H (m)],MATCH(O515,Curva_vortex[Altura lamina de agua H (m)],1)+IF(O515&gt;MAX(Curva_vortex[Altura lamina de agua H (m)]),-1,0)))+Q515</f>
        <v>5.355887014232754E-4</v>
      </c>
      <c r="S515" s="20">
        <f>IF(COUNT($A$126:$A515)&lt;MATCH($E$117,R$126:R$585,0),"",ROUND(R515,2))</f>
        <v>0</v>
      </c>
    </row>
    <row r="516" spans="1:19" x14ac:dyDescent="0.3">
      <c r="A516" s="67">
        <f>A515+Escenario1!$D$15</f>
        <v>1950</v>
      </c>
      <c r="B516" s="20">
        <f>IF(HX393&lt;0,0,Escenario1!HX393)</f>
        <v>0</v>
      </c>
      <c r="C516" s="20">
        <f t="shared" si="851"/>
        <v>0</v>
      </c>
      <c r="D516" s="20">
        <f t="shared" si="845"/>
        <v>0</v>
      </c>
      <c r="E516" s="20">
        <f>ROUND(IF($A516=0,0,$D516+E515-IF($A515=0,0,L515*($A516-$A515)*0.06)),4)</f>
        <v>0</v>
      </c>
      <c r="F516" s="11" cm="1">
        <f t="array" ref="F516">INDEX($A$71:$A$75,MATCH(E516,$B$71:$B$75,1))+(E516-INDEX($B$71:$B$75,MATCH(E516,$B$71:$B$75,1)))*(INDEX($A$71:$A$75,MATCH(E516,$B$71:$B$75,1)+IF(E516&gt;MAX($B$71:$B$75),0,1))-INDEX($A$71:$A$75,MATCH(E516,$B$71:$B$75,1)+IF(E516&gt;MAX($B$71:$B$75),1,0)))/(INDEX($B$71:$B$75,MATCH(E516,$B$71:$B$75,1)+IF(E516&gt;MAX($B$71:$B$75),0,1))-INDEX($B$71:$B$75,MATCH(E516,$B$71:$B$75,1)+IF(E516&gt;MAX($B$71:$B$75),-1,0)))</f>
        <v>0</v>
      </c>
      <c r="G516" s="59">
        <f t="shared" si="846"/>
        <v>0</v>
      </c>
      <c r="H516" s="59">
        <f t="shared" si="847"/>
        <v>0</v>
      </c>
      <c r="I516" s="59">
        <f t="shared" si="848"/>
        <v>0</v>
      </c>
      <c r="J516" s="20">
        <f t="shared" si="849"/>
        <v>0</v>
      </c>
      <c r="K516" s="20">
        <f>IF(OR($H$79&lt;=0,F516-$H$79&lt;=0),0,2/3*(0.602+0.0832*(F516-$H$79)/$H$79)*$I$79*SQRT(2*9.81)*(F516-$H$79+0.0012)^(3/2))*1000</f>
        <v>0</v>
      </c>
      <c r="L516" s="20">
        <f>IF((G516+H516+I516+K516)*($A517-$A516)*0.06&gt;E516,E516/($A517-$A516)/0.06,G516+H516+I516+K516)</f>
        <v>0</v>
      </c>
      <c r="M516" s="20">
        <f>IF(COUNT($A$126:$A516)&lt;MATCH($E$84,L$126:L$585,0),"",ROUND(L516,2))</f>
        <v>0</v>
      </c>
      <c r="N516" s="20">
        <f>IF($A516=0,0,$D516+N515-IF($A515=0,0,R515*($A516-$A515)*0.06))</f>
        <v>5.1952104038057714E-3</v>
      </c>
      <c r="O516" s="11" cm="1">
        <f t="array" ref="O516">INDEX($A$71:$A$75,MATCH(N516,$B$71:$B$75,1))+(N516-INDEX($B$71:$B$75,MATCH(N516,$B$71:$B$75,1)))*(INDEX($A$71:$A$75,MATCH(N516,$B$71:$B$75,1)+1)-INDEX($A$71:$A$75,MATCH(N516,$B$71:$B$75,1)))/(INDEX($B$71:$B$75,MATCH(N516,$B$71:$B$75,1)+1)-INDEX($B$71:$B$75,MATCH(N516,$B$71:$B$75,1)))</f>
        <v>5.1952104038057717E-5</v>
      </c>
      <c r="P516" s="20" cm="1">
        <f t="array" ref="P516">INDEX(Curva_vortex[Caudal (L/s)],MATCH(O516,Curva_vortex[Altura lamina de agua H (m)],1))+(O516-INDEX(Curva_vortex[Altura lamina de agua H (m)],MATCH(O516,Curva_vortex[Altura lamina de agua H (m)],1)))*(INDEX(Curva_vortex[Caudal (L/s)],MATCH(O516,Curva_vortex[Altura lamina de agua H (m)],1)+IF(O516&gt;MAX(Curva_vortex[Altura lamina de agua H (m)]),0,1))-INDEX(Curva_vortex[Caudal (L/s)],MATCH(O516,Curva_vortex[Altura lamina de agua H (m)],1)+IF(O516&gt;MAX(Curva_vortex[Altura lamina de agua H (m)]),-1,0)))/(INDEX(Curva_vortex[Altura lamina de agua H (m)],MATCH(O516,Curva_vortex[Altura lamina de agua H (m)],1)+IF(O516&gt;MAX(Curva_vortex[Altura lamina de agua H (m)]),0,1))-INDEX(Curva_vortex[Altura lamina de agua H (m)],MATCH(O516,Curva_vortex[Altura lamina de agua H (m)],1)+IF(O516&gt;MAX(Curva_vortex[Altura lamina de agua H (m)]),-1,0)))</f>
        <v>5.1952104038057714E-4</v>
      </c>
      <c r="Q516" s="20">
        <f t="shared" si="850"/>
        <v>0</v>
      </c>
      <c r="R516" s="20" cm="1">
        <f t="array" ref="R516">INDEX(Curva_vortex[Caudal (L/s)],MATCH(O516,Curva_vortex[Altura lamina de agua H (m)],1))+(O516-INDEX(Curva_vortex[Altura lamina de agua H (m)],MATCH(O516,Curva_vortex[Altura lamina de agua H (m)],1)))*(INDEX(Curva_vortex[Caudal (L/s)],MATCH(O516,Curva_vortex[Altura lamina de agua H (m)],1)+IF(O516&gt;MAX(Curva_vortex[Altura lamina de agua H (m)]),0,1))-INDEX(Curva_vortex[Caudal (L/s)],MATCH(O516,Curva_vortex[Altura lamina de agua H (m)],1)+IF(O516&gt;MAX(Curva_vortex[Altura lamina de agua H (m)]),-1,0)))/(INDEX(Curva_vortex[Altura lamina de agua H (m)],MATCH(O516,Curva_vortex[Altura lamina de agua H (m)],1)+IF(O516&gt;MAX(Curva_vortex[Altura lamina de agua H (m)]),0,1))-INDEX(Curva_vortex[Altura lamina de agua H (m)],MATCH(O516,Curva_vortex[Altura lamina de agua H (m)],1)+IF(O516&gt;MAX(Curva_vortex[Altura lamina de agua H (m)]),-1,0)))+Q516</f>
        <v>5.1952104038057714E-4</v>
      </c>
      <c r="S516" s="20">
        <f>IF(COUNT($A$126:$A516)&lt;MATCH($E$117,R$126:R$585,0),"",ROUND(R516,2))</f>
        <v>0</v>
      </c>
    </row>
    <row r="517" spans="1:19" x14ac:dyDescent="0.3">
      <c r="A517" s="67">
        <f>A516+Escenario1!$D$15</f>
        <v>1955</v>
      </c>
      <c r="B517" s="20">
        <f>IF(HX394&lt;0,0,Escenario1!HX394)</f>
        <v>0</v>
      </c>
      <c r="C517" s="20">
        <f t="shared" si="851"/>
        <v>0</v>
      </c>
      <c r="D517" s="20">
        <f t="shared" si="845"/>
        <v>0</v>
      </c>
      <c r="E517" s="20">
        <f>ROUND(IF($A517=0,0,$D517+E516-IF($A516=0,0,L516*($A517-$A516)*0.06)),4)</f>
        <v>0</v>
      </c>
      <c r="F517" s="11" cm="1">
        <f t="array" ref="F517">INDEX($A$71:$A$75,MATCH(E517,$B$71:$B$75,1))+(E517-INDEX($B$71:$B$75,MATCH(E517,$B$71:$B$75,1)))*(INDEX($A$71:$A$75,MATCH(E517,$B$71:$B$75,1)+IF(E517&gt;MAX($B$71:$B$75),0,1))-INDEX($A$71:$A$75,MATCH(E517,$B$71:$B$75,1)+IF(E517&gt;MAX($B$71:$B$75),1,0)))/(INDEX($B$71:$B$75,MATCH(E517,$B$71:$B$75,1)+IF(E517&gt;MAX($B$71:$B$75),0,1))-INDEX($B$71:$B$75,MATCH(E517,$B$71:$B$75,1)+IF(E517&gt;MAX($B$71:$B$75),-1,0)))</f>
        <v>0</v>
      </c>
      <c r="G517" s="59">
        <f t="shared" si="846"/>
        <v>0</v>
      </c>
      <c r="H517" s="59">
        <f t="shared" si="847"/>
        <v>0</v>
      </c>
      <c r="I517" s="59">
        <f t="shared" si="848"/>
        <v>0</v>
      </c>
      <c r="J517" s="20">
        <f t="shared" si="849"/>
        <v>0</v>
      </c>
      <c r="K517" s="20">
        <f>IF(OR($H$79&lt;=0,F517-$H$79&lt;=0),0,2/3*(0.602+0.0832*(F517-$H$79)/$H$79)*$I$79*SQRT(2*9.81)*(F517-$H$79+0.0012)^(3/2))*1000</f>
        <v>0</v>
      </c>
      <c r="L517" s="20">
        <f>IF((G517+H517+I517+K517)*($A518-$A517)*0.06&gt;E517,E517/($A518-$A517)/0.06,G517+H517+I517+K517)</f>
        <v>0</v>
      </c>
      <c r="M517" s="20">
        <f>IF(COUNT($A$126:$A517)&lt;MATCH($E$84,L$126:L$585,0),"",ROUND(L517,2))</f>
        <v>0</v>
      </c>
      <c r="N517" s="20">
        <f>IF($A517=0,0,$D517+N516-IF($A516=0,0,R516*($A517-$A516)*0.06))</f>
        <v>5.0393540916915981E-3</v>
      </c>
      <c r="O517" s="11" cm="1">
        <f t="array" ref="O517">INDEX($A$71:$A$75,MATCH(N517,$B$71:$B$75,1))+(N517-INDEX($B$71:$B$75,MATCH(N517,$B$71:$B$75,1)))*(INDEX($A$71:$A$75,MATCH(N517,$B$71:$B$75,1)+1)-INDEX($A$71:$A$75,MATCH(N517,$B$71:$B$75,1)))/(INDEX($B$71:$B$75,MATCH(N517,$B$71:$B$75,1)+1)-INDEX($B$71:$B$75,MATCH(N517,$B$71:$B$75,1)))</f>
        <v>5.0393540916915978E-5</v>
      </c>
      <c r="P517" s="20" cm="1">
        <f t="array" ref="P517">INDEX(Curva_vortex[Caudal (L/s)],MATCH(O517,Curva_vortex[Altura lamina de agua H (m)],1))+(O517-INDEX(Curva_vortex[Altura lamina de agua H (m)],MATCH(O517,Curva_vortex[Altura lamina de agua H (m)],1)))*(INDEX(Curva_vortex[Caudal (L/s)],MATCH(O517,Curva_vortex[Altura lamina de agua H (m)],1)+IF(O517&gt;MAX(Curva_vortex[Altura lamina de agua H (m)]),0,1))-INDEX(Curva_vortex[Caudal (L/s)],MATCH(O517,Curva_vortex[Altura lamina de agua H (m)],1)+IF(O517&gt;MAX(Curva_vortex[Altura lamina de agua H (m)]),-1,0)))/(INDEX(Curva_vortex[Altura lamina de agua H (m)],MATCH(O517,Curva_vortex[Altura lamina de agua H (m)],1)+IF(O517&gt;MAX(Curva_vortex[Altura lamina de agua H (m)]),0,1))-INDEX(Curva_vortex[Altura lamina de agua H (m)],MATCH(O517,Curva_vortex[Altura lamina de agua H (m)],1)+IF(O517&gt;MAX(Curva_vortex[Altura lamina de agua H (m)]),-1,0)))</f>
        <v>5.0393540916915977E-4</v>
      </c>
      <c r="Q517" s="20">
        <f t="shared" si="850"/>
        <v>0</v>
      </c>
      <c r="R517" s="20" cm="1">
        <f t="array" ref="R517">INDEX(Curva_vortex[Caudal (L/s)],MATCH(O517,Curva_vortex[Altura lamina de agua H (m)],1))+(O517-INDEX(Curva_vortex[Altura lamina de agua H (m)],MATCH(O517,Curva_vortex[Altura lamina de agua H (m)],1)))*(INDEX(Curva_vortex[Caudal (L/s)],MATCH(O517,Curva_vortex[Altura lamina de agua H (m)],1)+IF(O517&gt;MAX(Curva_vortex[Altura lamina de agua H (m)]),0,1))-INDEX(Curva_vortex[Caudal (L/s)],MATCH(O517,Curva_vortex[Altura lamina de agua H (m)],1)+IF(O517&gt;MAX(Curva_vortex[Altura lamina de agua H (m)]),-1,0)))/(INDEX(Curva_vortex[Altura lamina de agua H (m)],MATCH(O517,Curva_vortex[Altura lamina de agua H (m)],1)+IF(O517&gt;MAX(Curva_vortex[Altura lamina de agua H (m)]),0,1))-INDEX(Curva_vortex[Altura lamina de agua H (m)],MATCH(O517,Curva_vortex[Altura lamina de agua H (m)],1)+IF(O517&gt;MAX(Curva_vortex[Altura lamina de agua H (m)]),-1,0)))+Q517</f>
        <v>5.0393540916915977E-4</v>
      </c>
      <c r="S517" s="20">
        <f>IF(COUNT($A$126:$A517)&lt;MATCH($E$117,R$126:R$585,0),"",ROUND(R517,2))</f>
        <v>0</v>
      </c>
    </row>
    <row r="518" spans="1:19" x14ac:dyDescent="0.3">
      <c r="A518" s="67">
        <f>A517+Escenario1!$D$15</f>
        <v>1960</v>
      </c>
      <c r="B518" s="20">
        <f>IF(HX395&lt;0,0,Escenario1!HX395)</f>
        <v>0</v>
      </c>
      <c r="C518" s="20">
        <f t="shared" si="851"/>
        <v>0</v>
      </c>
      <c r="D518" s="20">
        <f t="shared" si="845"/>
        <v>0</v>
      </c>
      <c r="E518" s="20">
        <f>ROUND(IF($A518=0,0,$D518+E517-IF($A517=0,0,L517*($A518-$A517)*0.06)),4)</f>
        <v>0</v>
      </c>
      <c r="F518" s="11" cm="1">
        <f t="array" ref="F518">INDEX($A$71:$A$75,MATCH(E518,$B$71:$B$75,1))+(E518-INDEX($B$71:$B$75,MATCH(E518,$B$71:$B$75,1)))*(INDEX($A$71:$A$75,MATCH(E518,$B$71:$B$75,1)+IF(E518&gt;MAX($B$71:$B$75),0,1))-INDEX($A$71:$A$75,MATCH(E518,$B$71:$B$75,1)+IF(E518&gt;MAX($B$71:$B$75),1,0)))/(INDEX($B$71:$B$75,MATCH(E518,$B$71:$B$75,1)+IF(E518&gt;MAX($B$71:$B$75),0,1))-INDEX($B$71:$B$75,MATCH(E518,$B$71:$B$75,1)+IF(E518&gt;MAX($B$71:$B$75),-1,0)))</f>
        <v>0</v>
      </c>
      <c r="G518" s="59">
        <f t="shared" si="846"/>
        <v>0</v>
      </c>
      <c r="H518" s="59">
        <f t="shared" si="847"/>
        <v>0</v>
      </c>
      <c r="I518" s="59">
        <f t="shared" si="848"/>
        <v>0</v>
      </c>
      <c r="J518" s="20">
        <f t="shared" si="849"/>
        <v>0</v>
      </c>
      <c r="K518" s="20">
        <f>IF(OR($H$79&lt;=0,F518-$H$79&lt;=0),0,2/3*(0.602+0.0832*(F518-$H$79)/$H$79)*$I$79*SQRT(2*9.81)*(F518-$H$79+0.0012)^(3/2))*1000</f>
        <v>0</v>
      </c>
      <c r="L518" s="20">
        <f>IF((G518+H518+I518+K518)*($A519-$A518)*0.06&gt;E518,E518/($A519-$A518)/0.06,G518+H518+I518+K518)</f>
        <v>0</v>
      </c>
      <c r="M518" s="20">
        <f>IF(COUNT($A$126:$A518)&lt;MATCH($E$84,L$126:L$585,0),"",ROUND(L518,2))</f>
        <v>0</v>
      </c>
      <c r="N518" s="20">
        <f>IF($A518=0,0,$D518+N517-IF($A517=0,0,R517*($A518-$A517)*0.06))</f>
        <v>4.8881734689408506E-3</v>
      </c>
      <c r="O518" s="11" cm="1">
        <f t="array" ref="O518">INDEX($A$71:$A$75,MATCH(N518,$B$71:$B$75,1))+(N518-INDEX($B$71:$B$75,MATCH(N518,$B$71:$B$75,1)))*(INDEX($A$71:$A$75,MATCH(N518,$B$71:$B$75,1)+1)-INDEX($A$71:$A$75,MATCH(N518,$B$71:$B$75,1)))/(INDEX($B$71:$B$75,MATCH(N518,$B$71:$B$75,1)+1)-INDEX($B$71:$B$75,MATCH(N518,$B$71:$B$75,1)))</f>
        <v>4.8881734689408508E-5</v>
      </c>
      <c r="P518" s="20" cm="1">
        <f t="array" ref="P518">INDEX(Curva_vortex[Caudal (L/s)],MATCH(O518,Curva_vortex[Altura lamina de agua H (m)],1))+(O518-INDEX(Curva_vortex[Altura lamina de agua H (m)],MATCH(O518,Curva_vortex[Altura lamina de agua H (m)],1)))*(INDEX(Curva_vortex[Caudal (L/s)],MATCH(O518,Curva_vortex[Altura lamina de agua H (m)],1)+IF(O518&gt;MAX(Curva_vortex[Altura lamina de agua H (m)]),0,1))-INDEX(Curva_vortex[Caudal (L/s)],MATCH(O518,Curva_vortex[Altura lamina de agua H (m)],1)+IF(O518&gt;MAX(Curva_vortex[Altura lamina de agua H (m)]),-1,0)))/(INDEX(Curva_vortex[Altura lamina de agua H (m)],MATCH(O518,Curva_vortex[Altura lamina de agua H (m)],1)+IF(O518&gt;MAX(Curva_vortex[Altura lamina de agua H (m)]),0,1))-INDEX(Curva_vortex[Altura lamina de agua H (m)],MATCH(O518,Curva_vortex[Altura lamina de agua H (m)],1)+IF(O518&gt;MAX(Curva_vortex[Altura lamina de agua H (m)]),-1,0)))</f>
        <v>4.8881734689408508E-4</v>
      </c>
      <c r="Q518" s="20">
        <f t="shared" si="850"/>
        <v>0</v>
      </c>
      <c r="R518" s="20" cm="1">
        <f t="array" ref="R518">INDEX(Curva_vortex[Caudal (L/s)],MATCH(O518,Curva_vortex[Altura lamina de agua H (m)],1))+(O518-INDEX(Curva_vortex[Altura lamina de agua H (m)],MATCH(O518,Curva_vortex[Altura lamina de agua H (m)],1)))*(INDEX(Curva_vortex[Caudal (L/s)],MATCH(O518,Curva_vortex[Altura lamina de agua H (m)],1)+IF(O518&gt;MAX(Curva_vortex[Altura lamina de agua H (m)]),0,1))-INDEX(Curva_vortex[Caudal (L/s)],MATCH(O518,Curva_vortex[Altura lamina de agua H (m)],1)+IF(O518&gt;MAX(Curva_vortex[Altura lamina de agua H (m)]),-1,0)))/(INDEX(Curva_vortex[Altura lamina de agua H (m)],MATCH(O518,Curva_vortex[Altura lamina de agua H (m)],1)+IF(O518&gt;MAX(Curva_vortex[Altura lamina de agua H (m)]),0,1))-INDEX(Curva_vortex[Altura lamina de agua H (m)],MATCH(O518,Curva_vortex[Altura lamina de agua H (m)],1)+IF(O518&gt;MAX(Curva_vortex[Altura lamina de agua H (m)]),-1,0)))+Q518</f>
        <v>4.8881734689408508E-4</v>
      </c>
      <c r="S518" s="20">
        <f>IF(COUNT($A$126:$A518)&lt;MATCH($E$117,R$126:R$585,0),"",ROUND(R518,2))</f>
        <v>0</v>
      </c>
    </row>
    <row r="519" spans="1:19" x14ac:dyDescent="0.3">
      <c r="A519" s="67">
        <f>A518+Escenario1!$D$15</f>
        <v>1965</v>
      </c>
      <c r="B519" s="20">
        <f>IF(HX396&lt;0,0,Escenario1!HX396)</f>
        <v>0</v>
      </c>
      <c r="C519" s="20">
        <f t="shared" si="851"/>
        <v>0</v>
      </c>
      <c r="D519" s="20">
        <f t="shared" si="845"/>
        <v>0</v>
      </c>
      <c r="E519" s="20">
        <f>ROUND(IF($A519=0,0,$D519+E518-IF($A518=0,0,L518*($A519-$A518)*0.06)),4)</f>
        <v>0</v>
      </c>
      <c r="F519" s="11" cm="1">
        <f t="array" ref="F519">INDEX($A$71:$A$75,MATCH(E519,$B$71:$B$75,1))+(E519-INDEX($B$71:$B$75,MATCH(E519,$B$71:$B$75,1)))*(INDEX($A$71:$A$75,MATCH(E519,$B$71:$B$75,1)+IF(E519&gt;MAX($B$71:$B$75),0,1))-INDEX($A$71:$A$75,MATCH(E519,$B$71:$B$75,1)+IF(E519&gt;MAX($B$71:$B$75),1,0)))/(INDEX($B$71:$B$75,MATCH(E519,$B$71:$B$75,1)+IF(E519&gt;MAX($B$71:$B$75),0,1))-INDEX($B$71:$B$75,MATCH(E519,$B$71:$B$75,1)+IF(E519&gt;MAX($B$71:$B$75),-1,0)))</f>
        <v>0</v>
      </c>
      <c r="G519" s="59">
        <f t="shared" si="846"/>
        <v>0</v>
      </c>
      <c r="H519" s="59">
        <f t="shared" si="847"/>
        <v>0</v>
      </c>
      <c r="I519" s="59">
        <f t="shared" si="848"/>
        <v>0</v>
      </c>
      <c r="J519" s="20">
        <f t="shared" si="849"/>
        <v>0</v>
      </c>
      <c r="K519" s="20">
        <f>IF(OR($H$79&lt;=0,F519-$H$79&lt;=0),0,2/3*(0.602+0.0832*(F519-$H$79)/$H$79)*$I$79*SQRT(2*9.81)*(F519-$H$79+0.0012)^(3/2))*1000</f>
        <v>0</v>
      </c>
      <c r="L519" s="20">
        <f>IF((G519+H519+I519+K519)*($A520-$A519)*0.06&gt;E519,E519/($A520-$A519)/0.06,G519+H519+I519+K519)</f>
        <v>0</v>
      </c>
      <c r="M519" s="20">
        <f>IF(COUNT($A$126:$A519)&lt;MATCH($E$84,L$126:L$585,0),"",ROUND(L519,2))</f>
        <v>0</v>
      </c>
      <c r="N519" s="20">
        <f>IF($A519=0,0,$D519+N518-IF($A518=0,0,R518*($A519-$A518)*0.06))</f>
        <v>4.7415282648726248E-3</v>
      </c>
      <c r="O519" s="11" cm="1">
        <f t="array" ref="O519">INDEX($A$71:$A$75,MATCH(N519,$B$71:$B$75,1))+(N519-INDEX($B$71:$B$75,MATCH(N519,$B$71:$B$75,1)))*(INDEX($A$71:$A$75,MATCH(N519,$B$71:$B$75,1)+1)-INDEX($A$71:$A$75,MATCH(N519,$B$71:$B$75,1)))/(INDEX($B$71:$B$75,MATCH(N519,$B$71:$B$75,1)+1)-INDEX($B$71:$B$75,MATCH(N519,$B$71:$B$75,1)))</f>
        <v>4.7415282648726248E-5</v>
      </c>
      <c r="P519" s="20" cm="1">
        <f t="array" ref="P519">INDEX(Curva_vortex[Caudal (L/s)],MATCH(O519,Curva_vortex[Altura lamina de agua H (m)],1))+(O519-INDEX(Curva_vortex[Altura lamina de agua H (m)],MATCH(O519,Curva_vortex[Altura lamina de agua H (m)],1)))*(INDEX(Curva_vortex[Caudal (L/s)],MATCH(O519,Curva_vortex[Altura lamina de agua H (m)],1)+IF(O519&gt;MAX(Curva_vortex[Altura lamina de agua H (m)]),0,1))-INDEX(Curva_vortex[Caudal (L/s)],MATCH(O519,Curva_vortex[Altura lamina de agua H (m)],1)+IF(O519&gt;MAX(Curva_vortex[Altura lamina de agua H (m)]),-1,0)))/(INDEX(Curva_vortex[Altura lamina de agua H (m)],MATCH(O519,Curva_vortex[Altura lamina de agua H (m)],1)+IF(O519&gt;MAX(Curva_vortex[Altura lamina de agua H (m)]),0,1))-INDEX(Curva_vortex[Altura lamina de agua H (m)],MATCH(O519,Curva_vortex[Altura lamina de agua H (m)],1)+IF(O519&gt;MAX(Curva_vortex[Altura lamina de agua H (m)]),-1,0)))</f>
        <v>4.7415282648726245E-4</v>
      </c>
      <c r="Q519" s="20">
        <f t="shared" si="850"/>
        <v>0</v>
      </c>
      <c r="R519" s="20" cm="1">
        <f t="array" ref="R519">INDEX(Curva_vortex[Caudal (L/s)],MATCH(O519,Curva_vortex[Altura lamina de agua H (m)],1))+(O519-INDEX(Curva_vortex[Altura lamina de agua H (m)],MATCH(O519,Curva_vortex[Altura lamina de agua H (m)],1)))*(INDEX(Curva_vortex[Caudal (L/s)],MATCH(O519,Curva_vortex[Altura lamina de agua H (m)],1)+IF(O519&gt;MAX(Curva_vortex[Altura lamina de agua H (m)]),0,1))-INDEX(Curva_vortex[Caudal (L/s)],MATCH(O519,Curva_vortex[Altura lamina de agua H (m)],1)+IF(O519&gt;MAX(Curva_vortex[Altura lamina de agua H (m)]),-1,0)))/(INDEX(Curva_vortex[Altura lamina de agua H (m)],MATCH(O519,Curva_vortex[Altura lamina de agua H (m)],1)+IF(O519&gt;MAX(Curva_vortex[Altura lamina de agua H (m)]),0,1))-INDEX(Curva_vortex[Altura lamina de agua H (m)],MATCH(O519,Curva_vortex[Altura lamina de agua H (m)],1)+IF(O519&gt;MAX(Curva_vortex[Altura lamina de agua H (m)]),-1,0)))+Q519</f>
        <v>4.7415282648726245E-4</v>
      </c>
      <c r="S519" s="20">
        <f>IF(COUNT($A$126:$A519)&lt;MATCH($E$117,R$126:R$585,0),"",ROUND(R519,2))</f>
        <v>0</v>
      </c>
    </row>
    <row r="520" spans="1:19" x14ac:dyDescent="0.3">
      <c r="A520" s="67">
        <f>A519+Escenario1!$D$15</f>
        <v>1970</v>
      </c>
      <c r="B520" s="20">
        <f>IF(HX397&lt;0,0,Escenario1!HX397)</f>
        <v>0</v>
      </c>
      <c r="C520" s="20">
        <f t="shared" si="851"/>
        <v>0</v>
      </c>
      <c r="D520" s="20">
        <f t="shared" si="845"/>
        <v>0</v>
      </c>
      <c r="E520" s="20">
        <f>ROUND(IF($A520=0,0,$D520+E519-IF($A519=0,0,L519*($A520-$A519)*0.06)),4)</f>
        <v>0</v>
      </c>
      <c r="F520" s="11" cm="1">
        <f t="array" ref="F520">INDEX($A$71:$A$75,MATCH(E520,$B$71:$B$75,1))+(E520-INDEX($B$71:$B$75,MATCH(E520,$B$71:$B$75,1)))*(INDEX($A$71:$A$75,MATCH(E520,$B$71:$B$75,1)+IF(E520&gt;MAX($B$71:$B$75),0,1))-INDEX($A$71:$A$75,MATCH(E520,$B$71:$B$75,1)+IF(E520&gt;MAX($B$71:$B$75),1,0)))/(INDEX($B$71:$B$75,MATCH(E520,$B$71:$B$75,1)+IF(E520&gt;MAX($B$71:$B$75),0,1))-INDEX($B$71:$B$75,MATCH(E520,$B$71:$B$75,1)+IF(E520&gt;MAX($B$71:$B$75),-1,0)))</f>
        <v>0</v>
      </c>
      <c r="G520" s="59">
        <f t="shared" si="846"/>
        <v>0</v>
      </c>
      <c r="H520" s="59">
        <f t="shared" si="847"/>
        <v>0</v>
      </c>
      <c r="I520" s="59">
        <f t="shared" si="848"/>
        <v>0</v>
      </c>
      <c r="J520" s="20">
        <f t="shared" si="849"/>
        <v>0</v>
      </c>
      <c r="K520" s="20">
        <f>IF(OR($H$79&lt;=0,F520-$H$79&lt;=0),0,2/3*(0.602+0.0832*(F520-$H$79)/$H$79)*$I$79*SQRT(2*9.81)*(F520-$H$79+0.0012)^(3/2))*1000</f>
        <v>0</v>
      </c>
      <c r="L520" s="20">
        <f>IF((G520+H520+I520+K520)*($A521-$A520)*0.06&gt;E520,E520/($A521-$A520)/0.06,G520+H520+I520+K520)</f>
        <v>0</v>
      </c>
      <c r="M520" s="20">
        <f>IF(COUNT($A$126:$A520)&lt;MATCH($E$84,L$126:L$585,0),"",ROUND(L520,2))</f>
        <v>0</v>
      </c>
      <c r="N520" s="20">
        <f>IF($A520=0,0,$D520+N519-IF($A519=0,0,R519*($A520-$A519)*0.06))</f>
        <v>4.5992824169264462E-3</v>
      </c>
      <c r="O520" s="11" cm="1">
        <f t="array" ref="O520">INDEX($A$71:$A$75,MATCH(N520,$B$71:$B$75,1))+(N520-INDEX($B$71:$B$75,MATCH(N520,$B$71:$B$75,1)))*(INDEX($A$71:$A$75,MATCH(N520,$B$71:$B$75,1)+1)-INDEX($A$71:$A$75,MATCH(N520,$B$71:$B$75,1)))/(INDEX($B$71:$B$75,MATCH(N520,$B$71:$B$75,1)+1)-INDEX($B$71:$B$75,MATCH(N520,$B$71:$B$75,1)))</f>
        <v>4.5992824169264468E-5</v>
      </c>
      <c r="P520" s="20" cm="1">
        <f t="array" ref="P520">INDEX(Curva_vortex[Caudal (L/s)],MATCH(O520,Curva_vortex[Altura lamina de agua H (m)],1))+(O520-INDEX(Curva_vortex[Altura lamina de agua H (m)],MATCH(O520,Curva_vortex[Altura lamina de agua H (m)],1)))*(INDEX(Curva_vortex[Caudal (L/s)],MATCH(O520,Curva_vortex[Altura lamina de agua H (m)],1)+IF(O520&gt;MAX(Curva_vortex[Altura lamina de agua H (m)]),0,1))-INDEX(Curva_vortex[Caudal (L/s)],MATCH(O520,Curva_vortex[Altura lamina de agua H (m)],1)+IF(O520&gt;MAX(Curva_vortex[Altura lamina de agua H (m)]),-1,0)))/(INDEX(Curva_vortex[Altura lamina de agua H (m)],MATCH(O520,Curva_vortex[Altura lamina de agua H (m)],1)+IF(O520&gt;MAX(Curva_vortex[Altura lamina de agua H (m)]),0,1))-INDEX(Curva_vortex[Altura lamina de agua H (m)],MATCH(O520,Curva_vortex[Altura lamina de agua H (m)],1)+IF(O520&gt;MAX(Curva_vortex[Altura lamina de agua H (m)]),-1,0)))</f>
        <v>4.5992824169264465E-4</v>
      </c>
      <c r="Q520" s="20">
        <f t="shared" si="850"/>
        <v>0</v>
      </c>
      <c r="R520" s="20" cm="1">
        <f t="array" ref="R520">INDEX(Curva_vortex[Caudal (L/s)],MATCH(O520,Curva_vortex[Altura lamina de agua H (m)],1))+(O520-INDEX(Curva_vortex[Altura lamina de agua H (m)],MATCH(O520,Curva_vortex[Altura lamina de agua H (m)],1)))*(INDEX(Curva_vortex[Caudal (L/s)],MATCH(O520,Curva_vortex[Altura lamina de agua H (m)],1)+IF(O520&gt;MAX(Curva_vortex[Altura lamina de agua H (m)]),0,1))-INDEX(Curva_vortex[Caudal (L/s)],MATCH(O520,Curva_vortex[Altura lamina de agua H (m)],1)+IF(O520&gt;MAX(Curva_vortex[Altura lamina de agua H (m)]),-1,0)))/(INDEX(Curva_vortex[Altura lamina de agua H (m)],MATCH(O520,Curva_vortex[Altura lamina de agua H (m)],1)+IF(O520&gt;MAX(Curva_vortex[Altura lamina de agua H (m)]),0,1))-INDEX(Curva_vortex[Altura lamina de agua H (m)],MATCH(O520,Curva_vortex[Altura lamina de agua H (m)],1)+IF(O520&gt;MAX(Curva_vortex[Altura lamina de agua H (m)]),-1,0)))+Q520</f>
        <v>4.5992824169264465E-4</v>
      </c>
      <c r="S520" s="20">
        <f>IF(COUNT($A$126:$A520)&lt;MATCH($E$117,R$126:R$585,0),"",ROUND(R520,2))</f>
        <v>0</v>
      </c>
    </row>
    <row r="521" spans="1:19" x14ac:dyDescent="0.3">
      <c r="A521" s="67">
        <f>A520+Escenario1!$D$15</f>
        <v>1975</v>
      </c>
      <c r="B521" s="20">
        <f>IF(HX398&lt;0,0,Escenario1!HX398)</f>
        <v>0</v>
      </c>
      <c r="C521" s="20">
        <f t="shared" si="851"/>
        <v>0</v>
      </c>
      <c r="D521" s="20">
        <f t="shared" si="845"/>
        <v>0</v>
      </c>
      <c r="E521" s="20">
        <f>ROUND(IF($A521=0,0,$D521+E520-IF($A520=0,0,L520*($A521-$A520)*0.06)),4)</f>
        <v>0</v>
      </c>
      <c r="F521" s="11" cm="1">
        <f t="array" ref="F521">INDEX($A$71:$A$75,MATCH(E521,$B$71:$B$75,1))+(E521-INDEX($B$71:$B$75,MATCH(E521,$B$71:$B$75,1)))*(INDEX($A$71:$A$75,MATCH(E521,$B$71:$B$75,1)+IF(E521&gt;MAX($B$71:$B$75),0,1))-INDEX($A$71:$A$75,MATCH(E521,$B$71:$B$75,1)+IF(E521&gt;MAX($B$71:$B$75),1,0)))/(INDEX($B$71:$B$75,MATCH(E521,$B$71:$B$75,1)+IF(E521&gt;MAX($B$71:$B$75),0,1))-INDEX($B$71:$B$75,MATCH(E521,$B$71:$B$75,1)+IF(E521&gt;MAX($B$71:$B$75),-1,0)))</f>
        <v>0</v>
      </c>
      <c r="G521" s="59">
        <f t="shared" si="846"/>
        <v>0</v>
      </c>
      <c r="H521" s="59">
        <f t="shared" si="847"/>
        <v>0</v>
      </c>
      <c r="I521" s="59">
        <f t="shared" si="848"/>
        <v>0</v>
      </c>
      <c r="J521" s="20">
        <f t="shared" si="849"/>
        <v>0</v>
      </c>
      <c r="K521" s="20">
        <f>IF(OR($H$79&lt;=0,F521-$H$79&lt;=0),0,2/3*(0.602+0.0832*(F521-$H$79)/$H$79)*$I$79*SQRT(2*9.81)*(F521-$H$79+0.0012)^(3/2))*1000</f>
        <v>0</v>
      </c>
      <c r="L521" s="20">
        <f>IF((G521+H521+I521+K521)*($A522-$A521)*0.06&gt;E521,E521/($A522-$A521)/0.06,G521+H521+I521+K521)</f>
        <v>0</v>
      </c>
      <c r="M521" s="20">
        <f>IF(COUNT($A$126:$A521)&lt;MATCH($E$84,L$126:L$585,0),"",ROUND(L521,2))</f>
        <v>0</v>
      </c>
      <c r="N521" s="20">
        <f>IF($A521=0,0,$D521+N520-IF($A520=0,0,R520*($A521-$A520)*0.06))</f>
        <v>4.4613039444186525E-3</v>
      </c>
      <c r="O521" s="11" cm="1">
        <f t="array" ref="O521">INDEX($A$71:$A$75,MATCH(N521,$B$71:$B$75,1))+(N521-INDEX($B$71:$B$75,MATCH(N521,$B$71:$B$75,1)))*(INDEX($A$71:$A$75,MATCH(N521,$B$71:$B$75,1)+1)-INDEX($A$71:$A$75,MATCH(N521,$B$71:$B$75,1)))/(INDEX($B$71:$B$75,MATCH(N521,$B$71:$B$75,1)+1)-INDEX($B$71:$B$75,MATCH(N521,$B$71:$B$75,1)))</f>
        <v>4.4613039444186525E-5</v>
      </c>
      <c r="P521" s="20" cm="1">
        <f t="array" ref="P521">INDEX(Curva_vortex[Caudal (L/s)],MATCH(O521,Curva_vortex[Altura lamina de agua H (m)],1))+(O521-INDEX(Curva_vortex[Altura lamina de agua H (m)],MATCH(O521,Curva_vortex[Altura lamina de agua H (m)],1)))*(INDEX(Curva_vortex[Caudal (L/s)],MATCH(O521,Curva_vortex[Altura lamina de agua H (m)],1)+IF(O521&gt;MAX(Curva_vortex[Altura lamina de agua H (m)]),0,1))-INDEX(Curva_vortex[Caudal (L/s)],MATCH(O521,Curva_vortex[Altura lamina de agua H (m)],1)+IF(O521&gt;MAX(Curva_vortex[Altura lamina de agua H (m)]),-1,0)))/(INDEX(Curva_vortex[Altura lamina de agua H (m)],MATCH(O521,Curva_vortex[Altura lamina de agua H (m)],1)+IF(O521&gt;MAX(Curva_vortex[Altura lamina de agua H (m)]),0,1))-INDEX(Curva_vortex[Altura lamina de agua H (m)],MATCH(O521,Curva_vortex[Altura lamina de agua H (m)],1)+IF(O521&gt;MAX(Curva_vortex[Altura lamina de agua H (m)]),-1,0)))</f>
        <v>4.4613039444186522E-4</v>
      </c>
      <c r="Q521" s="20">
        <f t="shared" si="850"/>
        <v>0</v>
      </c>
      <c r="R521" s="20" cm="1">
        <f t="array" ref="R521">INDEX(Curva_vortex[Caudal (L/s)],MATCH(O521,Curva_vortex[Altura lamina de agua H (m)],1))+(O521-INDEX(Curva_vortex[Altura lamina de agua H (m)],MATCH(O521,Curva_vortex[Altura lamina de agua H (m)],1)))*(INDEX(Curva_vortex[Caudal (L/s)],MATCH(O521,Curva_vortex[Altura lamina de agua H (m)],1)+IF(O521&gt;MAX(Curva_vortex[Altura lamina de agua H (m)]),0,1))-INDEX(Curva_vortex[Caudal (L/s)],MATCH(O521,Curva_vortex[Altura lamina de agua H (m)],1)+IF(O521&gt;MAX(Curva_vortex[Altura lamina de agua H (m)]),-1,0)))/(INDEX(Curva_vortex[Altura lamina de agua H (m)],MATCH(O521,Curva_vortex[Altura lamina de agua H (m)],1)+IF(O521&gt;MAX(Curva_vortex[Altura lamina de agua H (m)]),0,1))-INDEX(Curva_vortex[Altura lamina de agua H (m)],MATCH(O521,Curva_vortex[Altura lamina de agua H (m)],1)+IF(O521&gt;MAX(Curva_vortex[Altura lamina de agua H (m)]),-1,0)))+Q521</f>
        <v>4.4613039444186522E-4</v>
      </c>
      <c r="S521" s="20">
        <f>IF(COUNT($A$126:$A521)&lt;MATCH($E$117,R$126:R$585,0),"",ROUND(R521,2))</f>
        <v>0</v>
      </c>
    </row>
    <row r="522" spans="1:19" x14ac:dyDescent="0.3">
      <c r="A522" s="67">
        <f>A521+Escenario1!$D$15</f>
        <v>1980</v>
      </c>
      <c r="B522" s="20">
        <f>IF(HX399&lt;0,0,Escenario1!HX399)</f>
        <v>0</v>
      </c>
      <c r="C522" s="20">
        <f t="shared" si="851"/>
        <v>0</v>
      </c>
      <c r="D522" s="20">
        <f t="shared" si="845"/>
        <v>0</v>
      </c>
      <c r="E522" s="20">
        <f>ROUND(IF($A522=0,0,$D522+E521-IF($A521=0,0,L521*($A522-$A521)*0.06)),4)</f>
        <v>0</v>
      </c>
      <c r="F522" s="11" cm="1">
        <f t="array" ref="F522">INDEX($A$71:$A$75,MATCH(E522,$B$71:$B$75,1))+(E522-INDEX($B$71:$B$75,MATCH(E522,$B$71:$B$75,1)))*(INDEX($A$71:$A$75,MATCH(E522,$B$71:$B$75,1)+IF(E522&gt;MAX($B$71:$B$75),0,1))-INDEX($A$71:$A$75,MATCH(E522,$B$71:$B$75,1)+IF(E522&gt;MAX($B$71:$B$75),1,0)))/(INDEX($B$71:$B$75,MATCH(E522,$B$71:$B$75,1)+IF(E522&gt;MAX($B$71:$B$75),0,1))-INDEX($B$71:$B$75,MATCH(E522,$B$71:$B$75,1)+IF(E522&gt;MAX($B$71:$B$75),-1,0)))</f>
        <v>0</v>
      </c>
      <c r="G522" s="59">
        <f t="shared" si="846"/>
        <v>0</v>
      </c>
      <c r="H522" s="59">
        <f t="shared" si="847"/>
        <v>0</v>
      </c>
      <c r="I522" s="59">
        <f t="shared" si="848"/>
        <v>0</v>
      </c>
      <c r="J522" s="20">
        <f t="shared" si="849"/>
        <v>0</v>
      </c>
      <c r="K522" s="20">
        <f>IF(OR($H$79&lt;=0,F522-$H$79&lt;=0),0,2/3*(0.602+0.0832*(F522-$H$79)/$H$79)*$I$79*SQRT(2*9.81)*(F522-$H$79+0.0012)^(3/2))*1000</f>
        <v>0</v>
      </c>
      <c r="L522" s="20">
        <f>IF((G522+H522+I522+K522)*($A523-$A522)*0.06&gt;E522,E522/($A523-$A522)/0.06,G522+H522+I522+K522)</f>
        <v>0</v>
      </c>
      <c r="M522" s="20">
        <f>IF(COUNT($A$126:$A522)&lt;MATCH($E$84,L$126:L$585,0),"",ROUND(L522,2))</f>
        <v>0</v>
      </c>
      <c r="N522" s="20">
        <f>IF($A522=0,0,$D522+N521-IF($A521=0,0,R521*($A522-$A521)*0.06))</f>
        <v>4.3274648260860932E-3</v>
      </c>
      <c r="O522" s="11" cm="1">
        <f t="array" ref="O522">INDEX($A$71:$A$75,MATCH(N522,$B$71:$B$75,1))+(N522-INDEX($B$71:$B$75,MATCH(N522,$B$71:$B$75,1)))*(INDEX($A$71:$A$75,MATCH(N522,$B$71:$B$75,1)+1)-INDEX($A$71:$A$75,MATCH(N522,$B$71:$B$75,1)))/(INDEX($B$71:$B$75,MATCH(N522,$B$71:$B$75,1)+1)-INDEX($B$71:$B$75,MATCH(N522,$B$71:$B$75,1)))</f>
        <v>4.3274648260860932E-5</v>
      </c>
      <c r="P522" s="20" cm="1">
        <f t="array" ref="P522">INDEX(Curva_vortex[Caudal (L/s)],MATCH(O522,Curva_vortex[Altura lamina de agua H (m)],1))+(O522-INDEX(Curva_vortex[Altura lamina de agua H (m)],MATCH(O522,Curva_vortex[Altura lamina de agua H (m)],1)))*(INDEX(Curva_vortex[Caudal (L/s)],MATCH(O522,Curva_vortex[Altura lamina de agua H (m)],1)+IF(O522&gt;MAX(Curva_vortex[Altura lamina de agua H (m)]),0,1))-INDEX(Curva_vortex[Caudal (L/s)],MATCH(O522,Curva_vortex[Altura lamina de agua H (m)],1)+IF(O522&gt;MAX(Curva_vortex[Altura lamina de agua H (m)]),-1,0)))/(INDEX(Curva_vortex[Altura lamina de agua H (m)],MATCH(O522,Curva_vortex[Altura lamina de agua H (m)],1)+IF(O522&gt;MAX(Curva_vortex[Altura lamina de agua H (m)]),0,1))-INDEX(Curva_vortex[Altura lamina de agua H (m)],MATCH(O522,Curva_vortex[Altura lamina de agua H (m)],1)+IF(O522&gt;MAX(Curva_vortex[Altura lamina de agua H (m)]),-1,0)))</f>
        <v>4.3274648260860929E-4</v>
      </c>
      <c r="Q522" s="20">
        <f t="shared" si="850"/>
        <v>0</v>
      </c>
      <c r="R522" s="20" cm="1">
        <f t="array" ref="R522">INDEX(Curva_vortex[Caudal (L/s)],MATCH(O522,Curva_vortex[Altura lamina de agua H (m)],1))+(O522-INDEX(Curva_vortex[Altura lamina de agua H (m)],MATCH(O522,Curva_vortex[Altura lamina de agua H (m)],1)))*(INDEX(Curva_vortex[Caudal (L/s)],MATCH(O522,Curva_vortex[Altura lamina de agua H (m)],1)+IF(O522&gt;MAX(Curva_vortex[Altura lamina de agua H (m)]),0,1))-INDEX(Curva_vortex[Caudal (L/s)],MATCH(O522,Curva_vortex[Altura lamina de agua H (m)],1)+IF(O522&gt;MAX(Curva_vortex[Altura lamina de agua H (m)]),-1,0)))/(INDEX(Curva_vortex[Altura lamina de agua H (m)],MATCH(O522,Curva_vortex[Altura lamina de agua H (m)],1)+IF(O522&gt;MAX(Curva_vortex[Altura lamina de agua H (m)]),0,1))-INDEX(Curva_vortex[Altura lamina de agua H (m)],MATCH(O522,Curva_vortex[Altura lamina de agua H (m)],1)+IF(O522&gt;MAX(Curva_vortex[Altura lamina de agua H (m)]),-1,0)))+Q522</f>
        <v>4.3274648260860929E-4</v>
      </c>
      <c r="S522" s="20">
        <f>IF(COUNT($A$126:$A522)&lt;MATCH($E$117,R$126:R$585,0),"",ROUND(R522,2))</f>
        <v>0</v>
      </c>
    </row>
    <row r="523" spans="1:19" x14ac:dyDescent="0.3">
      <c r="A523" s="67">
        <f>A522+Escenario1!$D$15</f>
        <v>1985</v>
      </c>
      <c r="B523" s="20">
        <f>IF(HX400&lt;0,0,Escenario1!HX400)</f>
        <v>0</v>
      </c>
      <c r="C523" s="20">
        <f t="shared" si="851"/>
        <v>0</v>
      </c>
      <c r="D523" s="20">
        <f t="shared" si="845"/>
        <v>0</v>
      </c>
      <c r="E523" s="20">
        <f>ROUND(IF($A523=0,0,$D523+E522-IF($A522=0,0,L522*($A523-$A522)*0.06)),4)</f>
        <v>0</v>
      </c>
      <c r="F523" s="11" cm="1">
        <f t="array" ref="F523">INDEX($A$71:$A$75,MATCH(E523,$B$71:$B$75,1))+(E523-INDEX($B$71:$B$75,MATCH(E523,$B$71:$B$75,1)))*(INDEX($A$71:$A$75,MATCH(E523,$B$71:$B$75,1)+IF(E523&gt;MAX($B$71:$B$75),0,1))-INDEX($A$71:$A$75,MATCH(E523,$B$71:$B$75,1)+IF(E523&gt;MAX($B$71:$B$75),1,0)))/(INDEX($B$71:$B$75,MATCH(E523,$B$71:$B$75,1)+IF(E523&gt;MAX($B$71:$B$75),0,1))-INDEX($B$71:$B$75,MATCH(E523,$B$71:$B$75,1)+IF(E523&gt;MAX($B$71:$B$75),-1,0)))</f>
        <v>0</v>
      </c>
      <c r="G523" s="59">
        <f t="shared" si="846"/>
        <v>0</v>
      </c>
      <c r="H523" s="59">
        <f t="shared" si="847"/>
        <v>0</v>
      </c>
      <c r="I523" s="59">
        <f t="shared" si="848"/>
        <v>0</v>
      </c>
      <c r="J523" s="20">
        <f t="shared" si="849"/>
        <v>0</v>
      </c>
      <c r="K523" s="20">
        <f>IF(OR($H$79&lt;=0,F523-$H$79&lt;=0),0,2/3*(0.602+0.0832*(F523-$H$79)/$H$79)*$I$79*SQRT(2*9.81)*(F523-$H$79+0.0012)^(3/2))*1000</f>
        <v>0</v>
      </c>
      <c r="L523" s="20">
        <f>IF((G523+H523+I523+K523)*($A524-$A523)*0.06&gt;E523,E523/($A524-$A523)/0.06,G523+H523+I523+K523)</f>
        <v>0</v>
      </c>
      <c r="M523" s="20">
        <f>IF(COUNT($A$126:$A523)&lt;MATCH($E$84,L$126:L$585,0),"",ROUND(L523,2))</f>
        <v>0</v>
      </c>
      <c r="N523" s="20">
        <f>IF($A523=0,0,$D523+N522-IF($A522=0,0,R522*($A523-$A522)*0.06))</f>
        <v>4.1976408813035101E-3</v>
      </c>
      <c r="O523" s="11" cm="1">
        <f t="array" ref="O523">INDEX($A$71:$A$75,MATCH(N523,$B$71:$B$75,1))+(N523-INDEX($B$71:$B$75,MATCH(N523,$B$71:$B$75,1)))*(INDEX($A$71:$A$75,MATCH(N523,$B$71:$B$75,1)+1)-INDEX($A$71:$A$75,MATCH(N523,$B$71:$B$75,1)))/(INDEX($B$71:$B$75,MATCH(N523,$B$71:$B$75,1)+1)-INDEX($B$71:$B$75,MATCH(N523,$B$71:$B$75,1)))</f>
        <v>4.1976408813035107E-5</v>
      </c>
      <c r="P523" s="20" cm="1">
        <f t="array" ref="P523">INDEX(Curva_vortex[Caudal (L/s)],MATCH(O523,Curva_vortex[Altura lamina de agua H (m)],1))+(O523-INDEX(Curva_vortex[Altura lamina de agua H (m)],MATCH(O523,Curva_vortex[Altura lamina de agua H (m)],1)))*(INDEX(Curva_vortex[Caudal (L/s)],MATCH(O523,Curva_vortex[Altura lamina de agua H (m)],1)+IF(O523&gt;MAX(Curva_vortex[Altura lamina de agua H (m)]),0,1))-INDEX(Curva_vortex[Caudal (L/s)],MATCH(O523,Curva_vortex[Altura lamina de agua H (m)],1)+IF(O523&gt;MAX(Curva_vortex[Altura lamina de agua H (m)]),-1,0)))/(INDEX(Curva_vortex[Altura lamina de agua H (m)],MATCH(O523,Curva_vortex[Altura lamina de agua H (m)],1)+IF(O523&gt;MAX(Curva_vortex[Altura lamina de agua H (m)]),0,1))-INDEX(Curva_vortex[Altura lamina de agua H (m)],MATCH(O523,Curva_vortex[Altura lamina de agua H (m)],1)+IF(O523&gt;MAX(Curva_vortex[Altura lamina de agua H (m)]),-1,0)))</f>
        <v>4.1976408813035104E-4</v>
      </c>
      <c r="Q523" s="20">
        <f t="shared" si="850"/>
        <v>0</v>
      </c>
      <c r="R523" s="20" cm="1">
        <f t="array" ref="R523">INDEX(Curva_vortex[Caudal (L/s)],MATCH(O523,Curva_vortex[Altura lamina de agua H (m)],1))+(O523-INDEX(Curva_vortex[Altura lamina de agua H (m)],MATCH(O523,Curva_vortex[Altura lamina de agua H (m)],1)))*(INDEX(Curva_vortex[Caudal (L/s)],MATCH(O523,Curva_vortex[Altura lamina de agua H (m)],1)+IF(O523&gt;MAX(Curva_vortex[Altura lamina de agua H (m)]),0,1))-INDEX(Curva_vortex[Caudal (L/s)],MATCH(O523,Curva_vortex[Altura lamina de agua H (m)],1)+IF(O523&gt;MAX(Curva_vortex[Altura lamina de agua H (m)]),-1,0)))/(INDEX(Curva_vortex[Altura lamina de agua H (m)],MATCH(O523,Curva_vortex[Altura lamina de agua H (m)],1)+IF(O523&gt;MAX(Curva_vortex[Altura lamina de agua H (m)]),0,1))-INDEX(Curva_vortex[Altura lamina de agua H (m)],MATCH(O523,Curva_vortex[Altura lamina de agua H (m)],1)+IF(O523&gt;MAX(Curva_vortex[Altura lamina de agua H (m)]),-1,0)))+Q523</f>
        <v>4.1976408813035104E-4</v>
      </c>
      <c r="S523" s="20">
        <f>IF(COUNT($A$126:$A523)&lt;MATCH($E$117,R$126:R$585,0),"",ROUND(R523,2))</f>
        <v>0</v>
      </c>
    </row>
    <row r="524" spans="1:19" x14ac:dyDescent="0.3">
      <c r="A524" s="67">
        <f>A523+Escenario1!$D$15</f>
        <v>1990</v>
      </c>
      <c r="B524" s="20">
        <f>IF(HX401&lt;0,0,Escenario1!HX401)</f>
        <v>0</v>
      </c>
      <c r="C524" s="20">
        <f t="shared" si="851"/>
        <v>0</v>
      </c>
      <c r="D524" s="20">
        <f t="shared" si="845"/>
        <v>0</v>
      </c>
      <c r="E524" s="20">
        <f>ROUND(IF($A524=0,0,$D524+E523-IF($A523=0,0,L523*($A524-$A523)*0.06)),4)</f>
        <v>0</v>
      </c>
      <c r="F524" s="11" cm="1">
        <f t="array" ref="F524">INDEX($A$71:$A$75,MATCH(E524,$B$71:$B$75,1))+(E524-INDEX($B$71:$B$75,MATCH(E524,$B$71:$B$75,1)))*(INDEX($A$71:$A$75,MATCH(E524,$B$71:$B$75,1)+IF(E524&gt;MAX($B$71:$B$75),0,1))-INDEX($A$71:$A$75,MATCH(E524,$B$71:$B$75,1)+IF(E524&gt;MAX($B$71:$B$75),1,0)))/(INDEX($B$71:$B$75,MATCH(E524,$B$71:$B$75,1)+IF(E524&gt;MAX($B$71:$B$75),0,1))-INDEX($B$71:$B$75,MATCH(E524,$B$71:$B$75,1)+IF(E524&gt;MAX($B$71:$B$75),-1,0)))</f>
        <v>0</v>
      </c>
      <c r="G524" s="59">
        <f t="shared" si="846"/>
        <v>0</v>
      </c>
      <c r="H524" s="59">
        <f t="shared" si="847"/>
        <v>0</v>
      </c>
      <c r="I524" s="59">
        <f t="shared" si="848"/>
        <v>0</v>
      </c>
      <c r="J524" s="20">
        <f t="shared" si="849"/>
        <v>0</v>
      </c>
      <c r="K524" s="20">
        <f>IF(OR($H$79&lt;=0,F524-$H$79&lt;=0),0,2/3*(0.602+0.0832*(F524-$H$79)/$H$79)*$I$79*SQRT(2*9.81)*(F524-$H$79+0.0012)^(3/2))*1000</f>
        <v>0</v>
      </c>
      <c r="L524" s="20">
        <f>IF((G524+H524+I524+K524)*($A525-$A524)*0.06&gt;E524,E524/($A525-$A524)/0.06,G524+H524+I524+K524)</f>
        <v>0</v>
      </c>
      <c r="M524" s="20">
        <f>IF(COUNT($A$126:$A524)&lt;MATCH($E$84,L$126:L$585,0),"",ROUND(L524,2))</f>
        <v>0</v>
      </c>
      <c r="N524" s="20">
        <f>IF($A524=0,0,$D524+N523-IF($A523=0,0,R523*($A524-$A523)*0.06))</f>
        <v>4.0717116548644045E-3</v>
      </c>
      <c r="O524" s="11" cm="1">
        <f t="array" ref="O524">INDEX($A$71:$A$75,MATCH(N524,$B$71:$B$75,1))+(N524-INDEX($B$71:$B$75,MATCH(N524,$B$71:$B$75,1)))*(INDEX($A$71:$A$75,MATCH(N524,$B$71:$B$75,1)+1)-INDEX($A$71:$A$75,MATCH(N524,$B$71:$B$75,1)))/(INDEX($B$71:$B$75,MATCH(N524,$B$71:$B$75,1)+1)-INDEX($B$71:$B$75,MATCH(N524,$B$71:$B$75,1)))</f>
        <v>4.0717116548644044E-5</v>
      </c>
      <c r="P524" s="20" cm="1">
        <f t="array" ref="P524">INDEX(Curva_vortex[Caudal (L/s)],MATCH(O524,Curva_vortex[Altura lamina de agua H (m)],1))+(O524-INDEX(Curva_vortex[Altura lamina de agua H (m)],MATCH(O524,Curva_vortex[Altura lamina de agua H (m)],1)))*(INDEX(Curva_vortex[Caudal (L/s)],MATCH(O524,Curva_vortex[Altura lamina de agua H (m)],1)+IF(O524&gt;MAX(Curva_vortex[Altura lamina de agua H (m)]),0,1))-INDEX(Curva_vortex[Caudal (L/s)],MATCH(O524,Curva_vortex[Altura lamina de agua H (m)],1)+IF(O524&gt;MAX(Curva_vortex[Altura lamina de agua H (m)]),-1,0)))/(INDEX(Curva_vortex[Altura lamina de agua H (m)],MATCH(O524,Curva_vortex[Altura lamina de agua H (m)],1)+IF(O524&gt;MAX(Curva_vortex[Altura lamina de agua H (m)]),0,1))-INDEX(Curva_vortex[Altura lamina de agua H (m)],MATCH(O524,Curva_vortex[Altura lamina de agua H (m)],1)+IF(O524&gt;MAX(Curva_vortex[Altura lamina de agua H (m)]),-1,0)))</f>
        <v>4.0717116548644042E-4</v>
      </c>
      <c r="Q524" s="20">
        <f t="shared" si="850"/>
        <v>0</v>
      </c>
      <c r="R524" s="20" cm="1">
        <f t="array" ref="R524">INDEX(Curva_vortex[Caudal (L/s)],MATCH(O524,Curva_vortex[Altura lamina de agua H (m)],1))+(O524-INDEX(Curva_vortex[Altura lamina de agua H (m)],MATCH(O524,Curva_vortex[Altura lamina de agua H (m)],1)))*(INDEX(Curva_vortex[Caudal (L/s)],MATCH(O524,Curva_vortex[Altura lamina de agua H (m)],1)+IF(O524&gt;MAX(Curva_vortex[Altura lamina de agua H (m)]),0,1))-INDEX(Curva_vortex[Caudal (L/s)],MATCH(O524,Curva_vortex[Altura lamina de agua H (m)],1)+IF(O524&gt;MAX(Curva_vortex[Altura lamina de agua H (m)]),-1,0)))/(INDEX(Curva_vortex[Altura lamina de agua H (m)],MATCH(O524,Curva_vortex[Altura lamina de agua H (m)],1)+IF(O524&gt;MAX(Curva_vortex[Altura lamina de agua H (m)]),0,1))-INDEX(Curva_vortex[Altura lamina de agua H (m)],MATCH(O524,Curva_vortex[Altura lamina de agua H (m)],1)+IF(O524&gt;MAX(Curva_vortex[Altura lamina de agua H (m)]),-1,0)))+Q524</f>
        <v>4.0717116548644042E-4</v>
      </c>
      <c r="S524" s="20">
        <f>IF(COUNT($A$126:$A524)&lt;MATCH($E$117,R$126:R$585,0),"",ROUND(R524,2))</f>
        <v>0</v>
      </c>
    </row>
    <row r="525" spans="1:19" x14ac:dyDescent="0.3">
      <c r="A525" s="67">
        <f>A524+Escenario1!$D$15</f>
        <v>1995</v>
      </c>
      <c r="B525" s="20">
        <f>IF(HX402&lt;0,0,Escenario1!HX402)</f>
        <v>0</v>
      </c>
      <c r="C525" s="20">
        <f t="shared" si="851"/>
        <v>0</v>
      </c>
      <c r="D525" s="20">
        <f t="shared" si="845"/>
        <v>0</v>
      </c>
      <c r="E525" s="20">
        <f>ROUND(IF($A525=0,0,$D525+E524-IF($A524=0,0,L524*($A525-$A524)*0.06)),4)</f>
        <v>0</v>
      </c>
      <c r="F525" s="11" cm="1">
        <f t="array" ref="F525">INDEX($A$71:$A$75,MATCH(E525,$B$71:$B$75,1))+(E525-INDEX($B$71:$B$75,MATCH(E525,$B$71:$B$75,1)))*(INDEX($A$71:$A$75,MATCH(E525,$B$71:$B$75,1)+IF(E525&gt;MAX($B$71:$B$75),0,1))-INDEX($A$71:$A$75,MATCH(E525,$B$71:$B$75,1)+IF(E525&gt;MAX($B$71:$B$75),1,0)))/(INDEX($B$71:$B$75,MATCH(E525,$B$71:$B$75,1)+IF(E525&gt;MAX($B$71:$B$75),0,1))-INDEX($B$71:$B$75,MATCH(E525,$B$71:$B$75,1)+IF(E525&gt;MAX($B$71:$B$75),-1,0)))</f>
        <v>0</v>
      </c>
      <c r="G525" s="59">
        <f t="shared" si="846"/>
        <v>0</v>
      </c>
      <c r="H525" s="59">
        <f t="shared" si="847"/>
        <v>0</v>
      </c>
      <c r="I525" s="59">
        <f t="shared" si="848"/>
        <v>0</v>
      </c>
      <c r="J525" s="20">
        <f t="shared" si="849"/>
        <v>0</v>
      </c>
      <c r="K525" s="20">
        <f>IF(OR($H$79&lt;=0,F525-$H$79&lt;=0),0,2/3*(0.602+0.0832*(F525-$H$79)/$H$79)*$I$79*SQRT(2*9.81)*(F525-$H$79+0.0012)^(3/2))*1000</f>
        <v>0</v>
      </c>
      <c r="L525" s="20">
        <f>IF((G525+H525+I525+K525)*($A526-$A525)*0.06&gt;E525,E525/($A526-$A525)/0.06,G525+H525+I525+K525)</f>
        <v>0</v>
      </c>
      <c r="M525" s="20">
        <f>IF(COUNT($A$126:$A525)&lt;MATCH($E$84,L$126:L$585,0),"",ROUND(L525,2))</f>
        <v>0</v>
      </c>
      <c r="N525" s="20">
        <f>IF($A525=0,0,$D525+N524-IF($A524=0,0,R524*($A525-$A524)*0.06))</f>
        <v>3.9495603052184724E-3</v>
      </c>
      <c r="O525" s="11" cm="1">
        <f t="array" ref="O525">INDEX($A$71:$A$75,MATCH(N525,$B$71:$B$75,1))+(N525-INDEX($B$71:$B$75,MATCH(N525,$B$71:$B$75,1)))*(INDEX($A$71:$A$75,MATCH(N525,$B$71:$B$75,1)+1)-INDEX($A$71:$A$75,MATCH(N525,$B$71:$B$75,1)))/(INDEX($B$71:$B$75,MATCH(N525,$B$71:$B$75,1)+1)-INDEX($B$71:$B$75,MATCH(N525,$B$71:$B$75,1)))</f>
        <v>3.9495603052184727E-5</v>
      </c>
      <c r="P525" s="20" cm="1">
        <f t="array" ref="P525">INDEX(Curva_vortex[Caudal (L/s)],MATCH(O525,Curva_vortex[Altura lamina de agua H (m)],1))+(O525-INDEX(Curva_vortex[Altura lamina de agua H (m)],MATCH(O525,Curva_vortex[Altura lamina de agua H (m)],1)))*(INDEX(Curva_vortex[Caudal (L/s)],MATCH(O525,Curva_vortex[Altura lamina de agua H (m)],1)+IF(O525&gt;MAX(Curva_vortex[Altura lamina de agua H (m)]),0,1))-INDEX(Curva_vortex[Caudal (L/s)],MATCH(O525,Curva_vortex[Altura lamina de agua H (m)],1)+IF(O525&gt;MAX(Curva_vortex[Altura lamina de agua H (m)]),-1,0)))/(INDEX(Curva_vortex[Altura lamina de agua H (m)],MATCH(O525,Curva_vortex[Altura lamina de agua H (m)],1)+IF(O525&gt;MAX(Curva_vortex[Altura lamina de agua H (m)]),0,1))-INDEX(Curva_vortex[Altura lamina de agua H (m)],MATCH(O525,Curva_vortex[Altura lamina de agua H (m)],1)+IF(O525&gt;MAX(Curva_vortex[Altura lamina de agua H (m)]),-1,0)))</f>
        <v>3.9495603052184727E-4</v>
      </c>
      <c r="Q525" s="20">
        <f t="shared" si="850"/>
        <v>0</v>
      </c>
      <c r="R525" s="20" cm="1">
        <f t="array" ref="R525">INDEX(Curva_vortex[Caudal (L/s)],MATCH(O525,Curva_vortex[Altura lamina de agua H (m)],1))+(O525-INDEX(Curva_vortex[Altura lamina de agua H (m)],MATCH(O525,Curva_vortex[Altura lamina de agua H (m)],1)))*(INDEX(Curva_vortex[Caudal (L/s)],MATCH(O525,Curva_vortex[Altura lamina de agua H (m)],1)+IF(O525&gt;MAX(Curva_vortex[Altura lamina de agua H (m)]),0,1))-INDEX(Curva_vortex[Caudal (L/s)],MATCH(O525,Curva_vortex[Altura lamina de agua H (m)],1)+IF(O525&gt;MAX(Curva_vortex[Altura lamina de agua H (m)]),-1,0)))/(INDEX(Curva_vortex[Altura lamina de agua H (m)],MATCH(O525,Curva_vortex[Altura lamina de agua H (m)],1)+IF(O525&gt;MAX(Curva_vortex[Altura lamina de agua H (m)]),0,1))-INDEX(Curva_vortex[Altura lamina de agua H (m)],MATCH(O525,Curva_vortex[Altura lamina de agua H (m)],1)+IF(O525&gt;MAX(Curva_vortex[Altura lamina de agua H (m)]),-1,0)))+Q525</f>
        <v>3.9495603052184727E-4</v>
      </c>
      <c r="S525" s="20">
        <f>IF(COUNT($A$126:$A525)&lt;MATCH($E$117,R$126:R$585,0),"",ROUND(R525,2))</f>
        <v>0</v>
      </c>
    </row>
    <row r="526" spans="1:19" x14ac:dyDescent="0.3">
      <c r="A526" s="67">
        <f>A525+Escenario1!$D$15</f>
        <v>2000</v>
      </c>
      <c r="B526" s="20">
        <f>IF(HX403&lt;0,0,Escenario1!HX403)</f>
        <v>0</v>
      </c>
      <c r="C526" s="20">
        <f t="shared" si="851"/>
        <v>0</v>
      </c>
      <c r="D526" s="20">
        <f t="shared" si="845"/>
        <v>0</v>
      </c>
      <c r="E526" s="20">
        <f>ROUND(IF($A526=0,0,$D526+E525-IF($A525=0,0,L525*($A526-$A525)*0.06)),4)</f>
        <v>0</v>
      </c>
      <c r="F526" s="11" cm="1">
        <f t="array" ref="F526">INDEX($A$71:$A$75,MATCH(E526,$B$71:$B$75,1))+(E526-INDEX($B$71:$B$75,MATCH(E526,$B$71:$B$75,1)))*(INDEX($A$71:$A$75,MATCH(E526,$B$71:$B$75,1)+IF(E526&gt;MAX($B$71:$B$75),0,1))-INDEX($A$71:$A$75,MATCH(E526,$B$71:$B$75,1)+IF(E526&gt;MAX($B$71:$B$75),1,0)))/(INDEX($B$71:$B$75,MATCH(E526,$B$71:$B$75,1)+IF(E526&gt;MAX($B$71:$B$75),0,1))-INDEX($B$71:$B$75,MATCH(E526,$B$71:$B$75,1)+IF(E526&gt;MAX($B$71:$B$75),-1,0)))</f>
        <v>0</v>
      </c>
      <c r="G526" s="59">
        <f t="shared" si="846"/>
        <v>0</v>
      </c>
      <c r="H526" s="59">
        <f t="shared" si="847"/>
        <v>0</v>
      </c>
      <c r="I526" s="59">
        <f t="shared" si="848"/>
        <v>0</v>
      </c>
      <c r="J526" s="20">
        <f t="shared" si="849"/>
        <v>0</v>
      </c>
      <c r="K526" s="20">
        <f>IF(OR($H$79&lt;=0,F526-$H$79&lt;=0),0,2/3*(0.602+0.0832*(F526-$H$79)/$H$79)*$I$79*SQRT(2*9.81)*(F526-$H$79+0.0012)^(3/2))*1000</f>
        <v>0</v>
      </c>
      <c r="L526" s="20">
        <f>IF((G526+H526+I526+K526)*($A527-$A526)*0.06&gt;E526,E526/($A527-$A526)/0.06,G526+H526+I526+K526)</f>
        <v>0</v>
      </c>
      <c r="M526" s="20">
        <f>IF(COUNT($A$126:$A526)&lt;MATCH($E$84,L$126:L$585,0),"",ROUND(L526,2))</f>
        <v>0</v>
      </c>
      <c r="N526" s="20">
        <f>IF($A526=0,0,$D526+N525-IF($A525=0,0,R525*($A526-$A525)*0.06))</f>
        <v>3.831073496061918E-3</v>
      </c>
      <c r="O526" s="11" cm="1">
        <f t="array" ref="O526">INDEX($A$71:$A$75,MATCH(N526,$B$71:$B$75,1))+(N526-INDEX($B$71:$B$75,MATCH(N526,$B$71:$B$75,1)))*(INDEX($A$71:$A$75,MATCH(N526,$B$71:$B$75,1)+1)-INDEX($A$71:$A$75,MATCH(N526,$B$71:$B$75,1)))/(INDEX($B$71:$B$75,MATCH(N526,$B$71:$B$75,1)+1)-INDEX($B$71:$B$75,MATCH(N526,$B$71:$B$75,1)))</f>
        <v>3.8310734960619183E-5</v>
      </c>
      <c r="P526" s="20" cm="1">
        <f t="array" ref="P526">INDEX(Curva_vortex[Caudal (L/s)],MATCH(O526,Curva_vortex[Altura lamina de agua H (m)],1))+(O526-INDEX(Curva_vortex[Altura lamina de agua H (m)],MATCH(O526,Curva_vortex[Altura lamina de agua H (m)],1)))*(INDEX(Curva_vortex[Caudal (L/s)],MATCH(O526,Curva_vortex[Altura lamina de agua H (m)],1)+IF(O526&gt;MAX(Curva_vortex[Altura lamina de agua H (m)]),0,1))-INDEX(Curva_vortex[Caudal (L/s)],MATCH(O526,Curva_vortex[Altura lamina de agua H (m)],1)+IF(O526&gt;MAX(Curva_vortex[Altura lamina de agua H (m)]),-1,0)))/(INDEX(Curva_vortex[Altura lamina de agua H (m)],MATCH(O526,Curva_vortex[Altura lamina de agua H (m)],1)+IF(O526&gt;MAX(Curva_vortex[Altura lamina de agua H (m)]),0,1))-INDEX(Curva_vortex[Altura lamina de agua H (m)],MATCH(O526,Curva_vortex[Altura lamina de agua H (m)],1)+IF(O526&gt;MAX(Curva_vortex[Altura lamina de agua H (m)]),-1,0)))</f>
        <v>3.831073496061918E-4</v>
      </c>
      <c r="Q526" s="20">
        <f t="shared" si="850"/>
        <v>0</v>
      </c>
      <c r="R526" s="20" cm="1">
        <f t="array" ref="R526">INDEX(Curva_vortex[Caudal (L/s)],MATCH(O526,Curva_vortex[Altura lamina de agua H (m)],1))+(O526-INDEX(Curva_vortex[Altura lamina de agua H (m)],MATCH(O526,Curva_vortex[Altura lamina de agua H (m)],1)))*(INDEX(Curva_vortex[Caudal (L/s)],MATCH(O526,Curva_vortex[Altura lamina de agua H (m)],1)+IF(O526&gt;MAX(Curva_vortex[Altura lamina de agua H (m)]),0,1))-INDEX(Curva_vortex[Caudal (L/s)],MATCH(O526,Curva_vortex[Altura lamina de agua H (m)],1)+IF(O526&gt;MAX(Curva_vortex[Altura lamina de agua H (m)]),-1,0)))/(INDEX(Curva_vortex[Altura lamina de agua H (m)],MATCH(O526,Curva_vortex[Altura lamina de agua H (m)],1)+IF(O526&gt;MAX(Curva_vortex[Altura lamina de agua H (m)]),0,1))-INDEX(Curva_vortex[Altura lamina de agua H (m)],MATCH(O526,Curva_vortex[Altura lamina de agua H (m)],1)+IF(O526&gt;MAX(Curva_vortex[Altura lamina de agua H (m)]),-1,0)))+Q526</f>
        <v>3.831073496061918E-4</v>
      </c>
      <c r="S526" s="20">
        <f>IF(COUNT($A$126:$A526)&lt;MATCH($E$117,R$126:R$585,0),"",ROUND(R526,2))</f>
        <v>0</v>
      </c>
    </row>
    <row r="527" spans="1:19" x14ac:dyDescent="0.3">
      <c r="A527" s="67">
        <f>A526+Escenario1!$D$15</f>
        <v>2005</v>
      </c>
      <c r="B527" s="20">
        <f>IF(HX404&lt;0,0,Escenario1!HX404)</f>
        <v>0</v>
      </c>
      <c r="C527" s="20">
        <f t="shared" si="851"/>
        <v>0</v>
      </c>
      <c r="D527" s="20">
        <f t="shared" si="845"/>
        <v>0</v>
      </c>
      <c r="E527" s="20">
        <f>ROUND(IF($A527=0,0,$D527+E526-IF($A526=0,0,L526*($A527-$A526)*0.06)),4)</f>
        <v>0</v>
      </c>
      <c r="F527" s="11" cm="1">
        <f t="array" ref="F527">INDEX($A$71:$A$75,MATCH(E527,$B$71:$B$75,1))+(E527-INDEX($B$71:$B$75,MATCH(E527,$B$71:$B$75,1)))*(INDEX($A$71:$A$75,MATCH(E527,$B$71:$B$75,1)+IF(E527&gt;MAX($B$71:$B$75),0,1))-INDEX($A$71:$A$75,MATCH(E527,$B$71:$B$75,1)+IF(E527&gt;MAX($B$71:$B$75),1,0)))/(INDEX($B$71:$B$75,MATCH(E527,$B$71:$B$75,1)+IF(E527&gt;MAX($B$71:$B$75),0,1))-INDEX($B$71:$B$75,MATCH(E527,$B$71:$B$75,1)+IF(E527&gt;MAX($B$71:$B$75),-1,0)))</f>
        <v>0</v>
      </c>
      <c r="G527" s="59">
        <f t="shared" si="846"/>
        <v>0</v>
      </c>
      <c r="H527" s="59">
        <f t="shared" si="847"/>
        <v>0</v>
      </c>
      <c r="I527" s="59">
        <f t="shared" si="848"/>
        <v>0</v>
      </c>
      <c r="J527" s="20">
        <f t="shared" si="849"/>
        <v>0</v>
      </c>
      <c r="K527" s="20">
        <f>IF(OR($H$79&lt;=0,F527-$H$79&lt;=0),0,2/3*(0.602+0.0832*(F527-$H$79)/$H$79)*$I$79*SQRT(2*9.81)*(F527-$H$79+0.0012)^(3/2))*1000</f>
        <v>0</v>
      </c>
      <c r="L527" s="20">
        <f>IF((G527+H527+I527+K527)*($A528-$A527)*0.06&gt;E527,E527/($A528-$A527)/0.06,G527+H527+I527+K527)</f>
        <v>0</v>
      </c>
      <c r="M527" s="20">
        <f>IF(COUNT($A$126:$A527)&lt;MATCH($E$84,L$126:L$585,0),"",ROUND(L527,2))</f>
        <v>0</v>
      </c>
      <c r="N527" s="20">
        <f>IF($A527=0,0,$D527+N526-IF($A526=0,0,R526*($A527-$A526)*0.06))</f>
        <v>3.7161412911800606E-3</v>
      </c>
      <c r="O527" s="11" cm="1">
        <f t="array" ref="O527">INDEX($A$71:$A$75,MATCH(N527,$B$71:$B$75,1))+(N527-INDEX($B$71:$B$75,MATCH(N527,$B$71:$B$75,1)))*(INDEX($A$71:$A$75,MATCH(N527,$B$71:$B$75,1)+1)-INDEX($A$71:$A$75,MATCH(N527,$B$71:$B$75,1)))/(INDEX($B$71:$B$75,MATCH(N527,$B$71:$B$75,1)+1)-INDEX($B$71:$B$75,MATCH(N527,$B$71:$B$75,1)))</f>
        <v>3.7161412911800602E-5</v>
      </c>
      <c r="P527" s="20" cm="1">
        <f t="array" ref="P527">INDEX(Curva_vortex[Caudal (L/s)],MATCH(O527,Curva_vortex[Altura lamina de agua H (m)],1))+(O527-INDEX(Curva_vortex[Altura lamina de agua H (m)],MATCH(O527,Curva_vortex[Altura lamina de agua H (m)],1)))*(INDEX(Curva_vortex[Caudal (L/s)],MATCH(O527,Curva_vortex[Altura lamina de agua H (m)],1)+IF(O527&gt;MAX(Curva_vortex[Altura lamina de agua H (m)]),0,1))-INDEX(Curva_vortex[Caudal (L/s)],MATCH(O527,Curva_vortex[Altura lamina de agua H (m)],1)+IF(O527&gt;MAX(Curva_vortex[Altura lamina de agua H (m)]),-1,0)))/(INDEX(Curva_vortex[Altura lamina de agua H (m)],MATCH(O527,Curva_vortex[Altura lamina de agua H (m)],1)+IF(O527&gt;MAX(Curva_vortex[Altura lamina de agua H (m)]),0,1))-INDEX(Curva_vortex[Altura lamina de agua H (m)],MATCH(O527,Curva_vortex[Altura lamina de agua H (m)],1)+IF(O527&gt;MAX(Curva_vortex[Altura lamina de agua H (m)]),-1,0)))</f>
        <v>3.7161412911800598E-4</v>
      </c>
      <c r="Q527" s="20">
        <f t="shared" si="850"/>
        <v>0</v>
      </c>
      <c r="R527" s="20" cm="1">
        <f t="array" ref="R527">INDEX(Curva_vortex[Caudal (L/s)],MATCH(O527,Curva_vortex[Altura lamina de agua H (m)],1))+(O527-INDEX(Curva_vortex[Altura lamina de agua H (m)],MATCH(O527,Curva_vortex[Altura lamina de agua H (m)],1)))*(INDEX(Curva_vortex[Caudal (L/s)],MATCH(O527,Curva_vortex[Altura lamina de agua H (m)],1)+IF(O527&gt;MAX(Curva_vortex[Altura lamina de agua H (m)]),0,1))-INDEX(Curva_vortex[Caudal (L/s)],MATCH(O527,Curva_vortex[Altura lamina de agua H (m)],1)+IF(O527&gt;MAX(Curva_vortex[Altura lamina de agua H (m)]),-1,0)))/(INDEX(Curva_vortex[Altura lamina de agua H (m)],MATCH(O527,Curva_vortex[Altura lamina de agua H (m)],1)+IF(O527&gt;MAX(Curva_vortex[Altura lamina de agua H (m)]),0,1))-INDEX(Curva_vortex[Altura lamina de agua H (m)],MATCH(O527,Curva_vortex[Altura lamina de agua H (m)],1)+IF(O527&gt;MAX(Curva_vortex[Altura lamina de agua H (m)]),-1,0)))+Q527</f>
        <v>3.7161412911800598E-4</v>
      </c>
      <c r="S527" s="20">
        <f>IF(COUNT($A$126:$A527)&lt;MATCH($E$117,R$126:R$585,0),"",ROUND(R527,2))</f>
        <v>0</v>
      </c>
    </row>
    <row r="528" spans="1:19" x14ac:dyDescent="0.3">
      <c r="A528" s="67">
        <f>A527+Escenario1!$D$15</f>
        <v>2010</v>
      </c>
      <c r="B528" s="20">
        <f>IF(HX405&lt;0,0,Escenario1!HX405)</f>
        <v>0</v>
      </c>
      <c r="C528" s="20">
        <f t="shared" si="851"/>
        <v>0</v>
      </c>
      <c r="D528" s="20">
        <f t="shared" si="845"/>
        <v>0</v>
      </c>
      <c r="E528" s="20">
        <f>ROUND(IF($A528=0,0,$D528+E527-IF($A527=0,0,L527*($A528-$A527)*0.06)),4)</f>
        <v>0</v>
      </c>
      <c r="F528" s="11" cm="1">
        <f t="array" ref="F528">INDEX($A$71:$A$75,MATCH(E528,$B$71:$B$75,1))+(E528-INDEX($B$71:$B$75,MATCH(E528,$B$71:$B$75,1)))*(INDEX($A$71:$A$75,MATCH(E528,$B$71:$B$75,1)+IF(E528&gt;MAX($B$71:$B$75),0,1))-INDEX($A$71:$A$75,MATCH(E528,$B$71:$B$75,1)+IF(E528&gt;MAX($B$71:$B$75),1,0)))/(INDEX($B$71:$B$75,MATCH(E528,$B$71:$B$75,1)+IF(E528&gt;MAX($B$71:$B$75),0,1))-INDEX($B$71:$B$75,MATCH(E528,$B$71:$B$75,1)+IF(E528&gt;MAX($B$71:$B$75),-1,0)))</f>
        <v>0</v>
      </c>
      <c r="G528" s="59">
        <f t="shared" si="846"/>
        <v>0</v>
      </c>
      <c r="H528" s="59">
        <f t="shared" si="847"/>
        <v>0</v>
      </c>
      <c r="I528" s="59">
        <f t="shared" si="848"/>
        <v>0</v>
      </c>
      <c r="J528" s="20">
        <f t="shared" si="849"/>
        <v>0</v>
      </c>
      <c r="K528" s="20">
        <f>IF(OR($H$79&lt;=0,F528-$H$79&lt;=0),0,2/3*(0.602+0.0832*(F528-$H$79)/$H$79)*$I$79*SQRT(2*9.81)*(F528-$H$79+0.0012)^(3/2))*1000</f>
        <v>0</v>
      </c>
      <c r="L528" s="20">
        <f>IF((G528+H528+I528+K528)*($A529-$A528)*0.06&gt;E528,E528/($A529-$A528)/0.06,G528+H528+I528+K528)</f>
        <v>0</v>
      </c>
      <c r="M528" s="20">
        <f>IF(COUNT($A$126:$A528)&lt;MATCH($E$84,L$126:L$585,0),"",ROUND(L528,2))</f>
        <v>0</v>
      </c>
      <c r="N528" s="20">
        <f>IF($A528=0,0,$D528+N527-IF($A527=0,0,R527*($A528-$A527)*0.06))</f>
        <v>3.6046570524446587E-3</v>
      </c>
      <c r="O528" s="11" cm="1">
        <f t="array" ref="O528">INDEX($A$71:$A$75,MATCH(N528,$B$71:$B$75,1))+(N528-INDEX($B$71:$B$75,MATCH(N528,$B$71:$B$75,1)))*(INDEX($A$71:$A$75,MATCH(N528,$B$71:$B$75,1)+1)-INDEX($A$71:$A$75,MATCH(N528,$B$71:$B$75,1)))/(INDEX($B$71:$B$75,MATCH(N528,$B$71:$B$75,1)+1)-INDEX($B$71:$B$75,MATCH(N528,$B$71:$B$75,1)))</f>
        <v>3.6046570524446581E-5</v>
      </c>
      <c r="P528" s="20" cm="1">
        <f t="array" ref="P528">INDEX(Curva_vortex[Caudal (L/s)],MATCH(O528,Curva_vortex[Altura lamina de agua H (m)],1))+(O528-INDEX(Curva_vortex[Altura lamina de agua H (m)],MATCH(O528,Curva_vortex[Altura lamina de agua H (m)],1)))*(INDEX(Curva_vortex[Caudal (L/s)],MATCH(O528,Curva_vortex[Altura lamina de agua H (m)],1)+IF(O528&gt;MAX(Curva_vortex[Altura lamina de agua H (m)]),0,1))-INDEX(Curva_vortex[Caudal (L/s)],MATCH(O528,Curva_vortex[Altura lamina de agua H (m)],1)+IF(O528&gt;MAX(Curva_vortex[Altura lamina de agua H (m)]),-1,0)))/(INDEX(Curva_vortex[Altura lamina de agua H (m)],MATCH(O528,Curva_vortex[Altura lamina de agua H (m)],1)+IF(O528&gt;MAX(Curva_vortex[Altura lamina de agua H (m)]),0,1))-INDEX(Curva_vortex[Altura lamina de agua H (m)],MATCH(O528,Curva_vortex[Altura lamina de agua H (m)],1)+IF(O528&gt;MAX(Curva_vortex[Altura lamina de agua H (m)]),-1,0)))</f>
        <v>3.6046570524446577E-4</v>
      </c>
      <c r="Q528" s="20">
        <f t="shared" si="850"/>
        <v>0</v>
      </c>
      <c r="R528" s="20" cm="1">
        <f t="array" ref="R528">INDEX(Curva_vortex[Caudal (L/s)],MATCH(O528,Curva_vortex[Altura lamina de agua H (m)],1))+(O528-INDEX(Curva_vortex[Altura lamina de agua H (m)],MATCH(O528,Curva_vortex[Altura lamina de agua H (m)],1)))*(INDEX(Curva_vortex[Caudal (L/s)],MATCH(O528,Curva_vortex[Altura lamina de agua H (m)],1)+IF(O528&gt;MAX(Curva_vortex[Altura lamina de agua H (m)]),0,1))-INDEX(Curva_vortex[Caudal (L/s)],MATCH(O528,Curva_vortex[Altura lamina de agua H (m)],1)+IF(O528&gt;MAX(Curva_vortex[Altura lamina de agua H (m)]),-1,0)))/(INDEX(Curva_vortex[Altura lamina de agua H (m)],MATCH(O528,Curva_vortex[Altura lamina de agua H (m)],1)+IF(O528&gt;MAX(Curva_vortex[Altura lamina de agua H (m)]),0,1))-INDEX(Curva_vortex[Altura lamina de agua H (m)],MATCH(O528,Curva_vortex[Altura lamina de agua H (m)],1)+IF(O528&gt;MAX(Curva_vortex[Altura lamina de agua H (m)]),-1,0)))+Q528</f>
        <v>3.6046570524446577E-4</v>
      </c>
      <c r="S528" s="20">
        <f>IF(COUNT($A$126:$A528)&lt;MATCH($E$117,R$126:R$585,0),"",ROUND(R528,2))</f>
        <v>0</v>
      </c>
    </row>
    <row r="529" spans="1:19" x14ac:dyDescent="0.3">
      <c r="A529" s="67">
        <f>A528+Escenario1!$D$15</f>
        <v>2015</v>
      </c>
      <c r="B529" s="20">
        <f>IF(HX406&lt;0,0,Escenario1!HX406)</f>
        <v>0</v>
      </c>
      <c r="C529" s="20">
        <f t="shared" si="851"/>
        <v>0</v>
      </c>
      <c r="D529" s="20">
        <f t="shared" si="845"/>
        <v>0</v>
      </c>
      <c r="E529" s="20">
        <f>ROUND(IF($A529=0,0,$D529+E528-IF($A528=0,0,L528*($A529-$A528)*0.06)),4)</f>
        <v>0</v>
      </c>
      <c r="F529" s="11" cm="1">
        <f t="array" ref="F529">INDEX($A$71:$A$75,MATCH(E529,$B$71:$B$75,1))+(E529-INDEX($B$71:$B$75,MATCH(E529,$B$71:$B$75,1)))*(INDEX($A$71:$A$75,MATCH(E529,$B$71:$B$75,1)+IF(E529&gt;MAX($B$71:$B$75),0,1))-INDEX($A$71:$A$75,MATCH(E529,$B$71:$B$75,1)+IF(E529&gt;MAX($B$71:$B$75),1,0)))/(INDEX($B$71:$B$75,MATCH(E529,$B$71:$B$75,1)+IF(E529&gt;MAX($B$71:$B$75),0,1))-INDEX($B$71:$B$75,MATCH(E529,$B$71:$B$75,1)+IF(E529&gt;MAX($B$71:$B$75),-1,0)))</f>
        <v>0</v>
      </c>
      <c r="G529" s="59">
        <f t="shared" si="846"/>
        <v>0</v>
      </c>
      <c r="H529" s="59">
        <f t="shared" si="847"/>
        <v>0</v>
      </c>
      <c r="I529" s="59">
        <f t="shared" si="848"/>
        <v>0</v>
      </c>
      <c r="J529" s="20">
        <f t="shared" si="849"/>
        <v>0</v>
      </c>
      <c r="K529" s="20">
        <f>IF(OR($H$79&lt;=0,F529-$H$79&lt;=0),0,2/3*(0.602+0.0832*(F529-$H$79)/$H$79)*$I$79*SQRT(2*9.81)*(F529-$H$79+0.0012)^(3/2))*1000</f>
        <v>0</v>
      </c>
      <c r="L529" s="20">
        <f>IF((G529+H529+I529+K529)*($A530-$A529)*0.06&gt;E529,E529/($A530-$A529)/0.06,G529+H529+I529+K529)</f>
        <v>0</v>
      </c>
      <c r="M529" s="20">
        <f>IF(COUNT($A$126:$A529)&lt;MATCH($E$84,L$126:L$585,0),"",ROUND(L529,2))</f>
        <v>0</v>
      </c>
      <c r="N529" s="20">
        <f>IF($A529=0,0,$D529+N528-IF($A528=0,0,R528*($A529-$A528)*0.06))</f>
        <v>3.4965173408713188E-3</v>
      </c>
      <c r="O529" s="11" cm="1">
        <f t="array" ref="O529">INDEX($A$71:$A$75,MATCH(N529,$B$71:$B$75,1))+(N529-INDEX($B$71:$B$75,MATCH(N529,$B$71:$B$75,1)))*(INDEX($A$71:$A$75,MATCH(N529,$B$71:$B$75,1)+1)-INDEX($A$71:$A$75,MATCH(N529,$B$71:$B$75,1)))/(INDEX($B$71:$B$75,MATCH(N529,$B$71:$B$75,1)+1)-INDEX($B$71:$B$75,MATCH(N529,$B$71:$B$75,1)))</f>
        <v>3.4965173408713192E-5</v>
      </c>
      <c r="P529" s="20" cm="1">
        <f t="array" ref="P529">INDEX(Curva_vortex[Caudal (L/s)],MATCH(O529,Curva_vortex[Altura lamina de agua H (m)],1))+(O529-INDEX(Curva_vortex[Altura lamina de agua H (m)],MATCH(O529,Curva_vortex[Altura lamina de agua H (m)],1)))*(INDEX(Curva_vortex[Caudal (L/s)],MATCH(O529,Curva_vortex[Altura lamina de agua H (m)],1)+IF(O529&gt;MAX(Curva_vortex[Altura lamina de agua H (m)]),0,1))-INDEX(Curva_vortex[Caudal (L/s)],MATCH(O529,Curva_vortex[Altura lamina de agua H (m)],1)+IF(O529&gt;MAX(Curva_vortex[Altura lamina de agua H (m)]),-1,0)))/(INDEX(Curva_vortex[Altura lamina de agua H (m)],MATCH(O529,Curva_vortex[Altura lamina de agua H (m)],1)+IF(O529&gt;MAX(Curva_vortex[Altura lamina de agua H (m)]),0,1))-INDEX(Curva_vortex[Altura lamina de agua H (m)],MATCH(O529,Curva_vortex[Altura lamina de agua H (m)],1)+IF(O529&gt;MAX(Curva_vortex[Altura lamina de agua H (m)]),-1,0)))</f>
        <v>3.4965173408713188E-4</v>
      </c>
      <c r="Q529" s="20">
        <f t="shared" si="850"/>
        <v>0</v>
      </c>
      <c r="R529" s="20" cm="1">
        <f t="array" ref="R529">INDEX(Curva_vortex[Caudal (L/s)],MATCH(O529,Curva_vortex[Altura lamina de agua H (m)],1))+(O529-INDEX(Curva_vortex[Altura lamina de agua H (m)],MATCH(O529,Curva_vortex[Altura lamina de agua H (m)],1)))*(INDEX(Curva_vortex[Caudal (L/s)],MATCH(O529,Curva_vortex[Altura lamina de agua H (m)],1)+IF(O529&gt;MAX(Curva_vortex[Altura lamina de agua H (m)]),0,1))-INDEX(Curva_vortex[Caudal (L/s)],MATCH(O529,Curva_vortex[Altura lamina de agua H (m)],1)+IF(O529&gt;MAX(Curva_vortex[Altura lamina de agua H (m)]),-1,0)))/(INDEX(Curva_vortex[Altura lamina de agua H (m)],MATCH(O529,Curva_vortex[Altura lamina de agua H (m)],1)+IF(O529&gt;MAX(Curva_vortex[Altura lamina de agua H (m)]),0,1))-INDEX(Curva_vortex[Altura lamina de agua H (m)],MATCH(O529,Curva_vortex[Altura lamina de agua H (m)],1)+IF(O529&gt;MAX(Curva_vortex[Altura lamina de agua H (m)]),-1,0)))+Q529</f>
        <v>3.4965173408713188E-4</v>
      </c>
      <c r="S529" s="20">
        <f>IF(COUNT($A$126:$A529)&lt;MATCH($E$117,R$126:R$585,0),"",ROUND(R529,2))</f>
        <v>0</v>
      </c>
    </row>
    <row r="530" spans="1:19" x14ac:dyDescent="0.3">
      <c r="A530" s="67">
        <f>A529+Escenario1!$D$15</f>
        <v>2020</v>
      </c>
      <c r="B530" s="20">
        <f>IF(HX407&lt;0,0,Escenario1!HX407)</f>
        <v>0</v>
      </c>
      <c r="C530" s="20">
        <f t="shared" si="851"/>
        <v>0</v>
      </c>
      <c r="D530" s="20">
        <f t="shared" si="845"/>
        <v>0</v>
      </c>
      <c r="E530" s="20">
        <f>ROUND(IF($A530=0,0,$D530+E529-IF($A529=0,0,L529*($A530-$A529)*0.06)),4)</f>
        <v>0</v>
      </c>
      <c r="F530" s="11" cm="1">
        <f t="array" ref="F530">INDEX($A$71:$A$75,MATCH(E530,$B$71:$B$75,1))+(E530-INDEX($B$71:$B$75,MATCH(E530,$B$71:$B$75,1)))*(INDEX($A$71:$A$75,MATCH(E530,$B$71:$B$75,1)+IF(E530&gt;MAX($B$71:$B$75),0,1))-INDEX($A$71:$A$75,MATCH(E530,$B$71:$B$75,1)+IF(E530&gt;MAX($B$71:$B$75),1,0)))/(INDEX($B$71:$B$75,MATCH(E530,$B$71:$B$75,1)+IF(E530&gt;MAX($B$71:$B$75),0,1))-INDEX($B$71:$B$75,MATCH(E530,$B$71:$B$75,1)+IF(E530&gt;MAX($B$71:$B$75),-1,0)))</f>
        <v>0</v>
      </c>
      <c r="G530" s="59">
        <f t="shared" si="846"/>
        <v>0</v>
      </c>
      <c r="H530" s="59">
        <f t="shared" si="847"/>
        <v>0</v>
      </c>
      <c r="I530" s="59">
        <f t="shared" si="848"/>
        <v>0</v>
      </c>
      <c r="J530" s="20">
        <f t="shared" si="849"/>
        <v>0</v>
      </c>
      <c r="K530" s="20">
        <f>IF(OR($H$79&lt;=0,F530-$H$79&lt;=0),0,2/3*(0.602+0.0832*(F530-$H$79)/$H$79)*$I$79*SQRT(2*9.81)*(F530-$H$79+0.0012)^(3/2))*1000</f>
        <v>0</v>
      </c>
      <c r="L530" s="20">
        <f>IF((G530+H530+I530+K530)*($A531-$A530)*0.06&gt;E530,E530/($A531-$A530)/0.06,G530+H530+I530+K530)</f>
        <v>0</v>
      </c>
      <c r="M530" s="20">
        <f>IF(COUNT($A$126:$A530)&lt;MATCH($E$84,L$126:L$585,0),"",ROUND(L530,2))</f>
        <v>0</v>
      </c>
      <c r="N530" s="20">
        <f>IF($A530=0,0,$D530+N529-IF($A529=0,0,R529*($A530-$A529)*0.06))</f>
        <v>3.391621820645179E-3</v>
      </c>
      <c r="O530" s="11" cm="1">
        <f t="array" ref="O530">INDEX($A$71:$A$75,MATCH(N530,$B$71:$B$75,1))+(N530-INDEX($B$71:$B$75,MATCH(N530,$B$71:$B$75,1)))*(INDEX($A$71:$A$75,MATCH(N530,$B$71:$B$75,1)+1)-INDEX($A$71:$A$75,MATCH(N530,$B$71:$B$75,1)))/(INDEX($B$71:$B$75,MATCH(N530,$B$71:$B$75,1)+1)-INDEX($B$71:$B$75,MATCH(N530,$B$71:$B$75,1)))</f>
        <v>3.3916218206451794E-5</v>
      </c>
      <c r="P530" s="20" cm="1">
        <f t="array" ref="P530">INDEX(Curva_vortex[Caudal (L/s)],MATCH(O530,Curva_vortex[Altura lamina de agua H (m)],1))+(O530-INDEX(Curva_vortex[Altura lamina de agua H (m)],MATCH(O530,Curva_vortex[Altura lamina de agua H (m)],1)))*(INDEX(Curva_vortex[Caudal (L/s)],MATCH(O530,Curva_vortex[Altura lamina de agua H (m)],1)+IF(O530&gt;MAX(Curva_vortex[Altura lamina de agua H (m)]),0,1))-INDEX(Curva_vortex[Caudal (L/s)],MATCH(O530,Curva_vortex[Altura lamina de agua H (m)],1)+IF(O530&gt;MAX(Curva_vortex[Altura lamina de agua H (m)]),-1,0)))/(INDEX(Curva_vortex[Altura lamina de agua H (m)],MATCH(O530,Curva_vortex[Altura lamina de agua H (m)],1)+IF(O530&gt;MAX(Curva_vortex[Altura lamina de agua H (m)]),0,1))-INDEX(Curva_vortex[Altura lamina de agua H (m)],MATCH(O530,Curva_vortex[Altura lamina de agua H (m)],1)+IF(O530&gt;MAX(Curva_vortex[Altura lamina de agua H (m)]),-1,0)))</f>
        <v>3.3916218206451792E-4</v>
      </c>
      <c r="Q530" s="20">
        <f t="shared" si="850"/>
        <v>0</v>
      </c>
      <c r="R530" s="20" cm="1">
        <f t="array" ref="R530">INDEX(Curva_vortex[Caudal (L/s)],MATCH(O530,Curva_vortex[Altura lamina de agua H (m)],1))+(O530-INDEX(Curva_vortex[Altura lamina de agua H (m)],MATCH(O530,Curva_vortex[Altura lamina de agua H (m)],1)))*(INDEX(Curva_vortex[Caudal (L/s)],MATCH(O530,Curva_vortex[Altura lamina de agua H (m)],1)+IF(O530&gt;MAX(Curva_vortex[Altura lamina de agua H (m)]),0,1))-INDEX(Curva_vortex[Caudal (L/s)],MATCH(O530,Curva_vortex[Altura lamina de agua H (m)],1)+IF(O530&gt;MAX(Curva_vortex[Altura lamina de agua H (m)]),-1,0)))/(INDEX(Curva_vortex[Altura lamina de agua H (m)],MATCH(O530,Curva_vortex[Altura lamina de agua H (m)],1)+IF(O530&gt;MAX(Curva_vortex[Altura lamina de agua H (m)]),0,1))-INDEX(Curva_vortex[Altura lamina de agua H (m)],MATCH(O530,Curva_vortex[Altura lamina de agua H (m)],1)+IF(O530&gt;MAX(Curva_vortex[Altura lamina de agua H (m)]),-1,0)))+Q530</f>
        <v>3.3916218206451792E-4</v>
      </c>
      <c r="S530" s="20">
        <f>IF(COUNT($A$126:$A530)&lt;MATCH($E$117,R$126:R$585,0),"",ROUND(R530,2))</f>
        <v>0</v>
      </c>
    </row>
    <row r="531" spans="1:19" x14ac:dyDescent="0.3">
      <c r="A531" s="67">
        <f>A530+Escenario1!$D$15</f>
        <v>2025</v>
      </c>
      <c r="B531" s="20">
        <f>IF(HX408&lt;0,0,Escenario1!HX408)</f>
        <v>0</v>
      </c>
      <c r="C531" s="20">
        <f t="shared" si="851"/>
        <v>0</v>
      </c>
      <c r="D531" s="20">
        <f t="shared" si="845"/>
        <v>0</v>
      </c>
      <c r="E531" s="20">
        <f>ROUND(IF($A531=0,0,$D531+E530-IF($A530=0,0,L530*($A531-$A530)*0.06)),4)</f>
        <v>0</v>
      </c>
      <c r="F531" s="11" cm="1">
        <f t="array" ref="F531">INDEX($A$71:$A$75,MATCH(E531,$B$71:$B$75,1))+(E531-INDEX($B$71:$B$75,MATCH(E531,$B$71:$B$75,1)))*(INDEX($A$71:$A$75,MATCH(E531,$B$71:$B$75,1)+IF(E531&gt;MAX($B$71:$B$75),0,1))-INDEX($A$71:$A$75,MATCH(E531,$B$71:$B$75,1)+IF(E531&gt;MAX($B$71:$B$75),1,0)))/(INDEX($B$71:$B$75,MATCH(E531,$B$71:$B$75,1)+IF(E531&gt;MAX($B$71:$B$75),0,1))-INDEX($B$71:$B$75,MATCH(E531,$B$71:$B$75,1)+IF(E531&gt;MAX($B$71:$B$75),-1,0)))</f>
        <v>0</v>
      </c>
      <c r="G531" s="59">
        <f t="shared" si="846"/>
        <v>0</v>
      </c>
      <c r="H531" s="59">
        <f t="shared" si="847"/>
        <v>0</v>
      </c>
      <c r="I531" s="59">
        <f t="shared" si="848"/>
        <v>0</v>
      </c>
      <c r="J531" s="20">
        <f t="shared" si="849"/>
        <v>0</v>
      </c>
      <c r="K531" s="20">
        <f>IF(OR($H$79&lt;=0,F531-$H$79&lt;=0),0,2/3*(0.602+0.0832*(F531-$H$79)/$H$79)*$I$79*SQRT(2*9.81)*(F531-$H$79+0.0012)^(3/2))*1000</f>
        <v>0</v>
      </c>
      <c r="L531" s="20">
        <f>IF((G531+H531+I531+K531)*($A532-$A531)*0.06&gt;E531,E531/($A532-$A531)/0.06,G531+H531+I531+K531)</f>
        <v>0</v>
      </c>
      <c r="M531" s="20">
        <f>IF(COUNT($A$126:$A531)&lt;MATCH($E$84,L$126:L$585,0),"",ROUND(L531,2))</f>
        <v>0</v>
      </c>
      <c r="N531" s="20">
        <f>IF($A531=0,0,$D531+N530-IF($A530=0,0,R530*($A531-$A530)*0.06))</f>
        <v>3.2898731660258237E-3</v>
      </c>
      <c r="O531" s="11" cm="1">
        <f t="array" ref="O531">INDEX($A$71:$A$75,MATCH(N531,$B$71:$B$75,1))+(N531-INDEX($B$71:$B$75,MATCH(N531,$B$71:$B$75,1)))*(INDEX($A$71:$A$75,MATCH(N531,$B$71:$B$75,1)+1)-INDEX($A$71:$A$75,MATCH(N531,$B$71:$B$75,1)))/(INDEX($B$71:$B$75,MATCH(N531,$B$71:$B$75,1)+1)-INDEX($B$71:$B$75,MATCH(N531,$B$71:$B$75,1)))</f>
        <v>3.2898731660258241E-5</v>
      </c>
      <c r="P531" s="20" cm="1">
        <f t="array" ref="P531">INDEX(Curva_vortex[Caudal (L/s)],MATCH(O531,Curva_vortex[Altura lamina de agua H (m)],1))+(O531-INDEX(Curva_vortex[Altura lamina de agua H (m)],MATCH(O531,Curva_vortex[Altura lamina de agua H (m)],1)))*(INDEX(Curva_vortex[Caudal (L/s)],MATCH(O531,Curva_vortex[Altura lamina de agua H (m)],1)+IF(O531&gt;MAX(Curva_vortex[Altura lamina de agua H (m)]),0,1))-INDEX(Curva_vortex[Caudal (L/s)],MATCH(O531,Curva_vortex[Altura lamina de agua H (m)],1)+IF(O531&gt;MAX(Curva_vortex[Altura lamina de agua H (m)]),-1,0)))/(INDEX(Curva_vortex[Altura lamina de agua H (m)],MATCH(O531,Curva_vortex[Altura lamina de agua H (m)],1)+IF(O531&gt;MAX(Curva_vortex[Altura lamina de agua H (m)]),0,1))-INDEX(Curva_vortex[Altura lamina de agua H (m)],MATCH(O531,Curva_vortex[Altura lamina de agua H (m)],1)+IF(O531&gt;MAX(Curva_vortex[Altura lamina de agua H (m)]),-1,0)))</f>
        <v>3.2898731660258241E-4</v>
      </c>
      <c r="Q531" s="20">
        <f t="shared" si="850"/>
        <v>0</v>
      </c>
      <c r="R531" s="20" cm="1">
        <f t="array" ref="R531">INDEX(Curva_vortex[Caudal (L/s)],MATCH(O531,Curva_vortex[Altura lamina de agua H (m)],1))+(O531-INDEX(Curva_vortex[Altura lamina de agua H (m)],MATCH(O531,Curva_vortex[Altura lamina de agua H (m)],1)))*(INDEX(Curva_vortex[Caudal (L/s)],MATCH(O531,Curva_vortex[Altura lamina de agua H (m)],1)+IF(O531&gt;MAX(Curva_vortex[Altura lamina de agua H (m)]),0,1))-INDEX(Curva_vortex[Caudal (L/s)],MATCH(O531,Curva_vortex[Altura lamina de agua H (m)],1)+IF(O531&gt;MAX(Curva_vortex[Altura lamina de agua H (m)]),-1,0)))/(INDEX(Curva_vortex[Altura lamina de agua H (m)],MATCH(O531,Curva_vortex[Altura lamina de agua H (m)],1)+IF(O531&gt;MAX(Curva_vortex[Altura lamina de agua H (m)]),0,1))-INDEX(Curva_vortex[Altura lamina de agua H (m)],MATCH(O531,Curva_vortex[Altura lamina de agua H (m)],1)+IF(O531&gt;MAX(Curva_vortex[Altura lamina de agua H (m)]),-1,0)))+Q531</f>
        <v>3.2898731660258241E-4</v>
      </c>
      <c r="S531" s="20">
        <f>IF(COUNT($A$126:$A531)&lt;MATCH($E$117,R$126:R$585,0),"",ROUND(R531,2))</f>
        <v>0</v>
      </c>
    </row>
    <row r="532" spans="1:19" x14ac:dyDescent="0.3">
      <c r="A532" s="67">
        <f>A531+Escenario1!$D$15</f>
        <v>2030</v>
      </c>
      <c r="B532" s="20">
        <f>IF(HX409&lt;0,0,Escenario1!HX409)</f>
        <v>0</v>
      </c>
      <c r="C532" s="20">
        <f t="shared" si="851"/>
        <v>0</v>
      </c>
      <c r="D532" s="20">
        <f t="shared" si="845"/>
        <v>0</v>
      </c>
      <c r="E532" s="20">
        <f>ROUND(IF($A532=0,0,$D532+E531-IF($A531=0,0,L531*($A532-$A531)*0.06)),4)</f>
        <v>0</v>
      </c>
      <c r="F532" s="11" cm="1">
        <f t="array" ref="F532">INDEX($A$71:$A$75,MATCH(E532,$B$71:$B$75,1))+(E532-INDEX($B$71:$B$75,MATCH(E532,$B$71:$B$75,1)))*(INDEX($A$71:$A$75,MATCH(E532,$B$71:$B$75,1)+IF(E532&gt;MAX($B$71:$B$75),0,1))-INDEX($A$71:$A$75,MATCH(E532,$B$71:$B$75,1)+IF(E532&gt;MAX($B$71:$B$75),1,0)))/(INDEX($B$71:$B$75,MATCH(E532,$B$71:$B$75,1)+IF(E532&gt;MAX($B$71:$B$75),0,1))-INDEX($B$71:$B$75,MATCH(E532,$B$71:$B$75,1)+IF(E532&gt;MAX($B$71:$B$75),-1,0)))</f>
        <v>0</v>
      </c>
      <c r="G532" s="59">
        <f t="shared" si="846"/>
        <v>0</v>
      </c>
      <c r="H532" s="59">
        <f t="shared" si="847"/>
        <v>0</v>
      </c>
      <c r="I532" s="59">
        <f t="shared" si="848"/>
        <v>0</v>
      </c>
      <c r="J532" s="20">
        <f t="shared" si="849"/>
        <v>0</v>
      </c>
      <c r="K532" s="20">
        <f>IF(OR($H$79&lt;=0,F532-$H$79&lt;=0),0,2/3*(0.602+0.0832*(F532-$H$79)/$H$79)*$I$79*SQRT(2*9.81)*(F532-$H$79+0.0012)^(3/2))*1000</f>
        <v>0</v>
      </c>
      <c r="L532" s="20">
        <f>IF((G532+H532+I532+K532)*($A533-$A532)*0.06&gt;E532,E532/($A533-$A532)/0.06,G532+H532+I532+K532)</f>
        <v>0</v>
      </c>
      <c r="M532" s="20">
        <f>IF(COUNT($A$126:$A532)&lt;MATCH($E$84,L$126:L$585,0),"",ROUND(L532,2))</f>
        <v>0</v>
      </c>
      <c r="N532" s="20">
        <f>IF($A532=0,0,$D532+N531-IF($A531=0,0,R531*($A532-$A531)*0.06))</f>
        <v>3.1911769710450491E-3</v>
      </c>
      <c r="O532" s="11" cm="1">
        <f t="array" ref="O532">INDEX($A$71:$A$75,MATCH(N532,$B$71:$B$75,1))+(N532-INDEX($B$71:$B$75,MATCH(N532,$B$71:$B$75,1)))*(INDEX($A$71:$A$75,MATCH(N532,$B$71:$B$75,1)+1)-INDEX($A$71:$A$75,MATCH(N532,$B$71:$B$75,1)))/(INDEX($B$71:$B$75,MATCH(N532,$B$71:$B$75,1)+1)-INDEX($B$71:$B$75,MATCH(N532,$B$71:$B$75,1)))</f>
        <v>3.1911769710450487E-5</v>
      </c>
      <c r="P532" s="20" cm="1">
        <f t="array" ref="P532">INDEX(Curva_vortex[Caudal (L/s)],MATCH(O532,Curva_vortex[Altura lamina de agua H (m)],1))+(O532-INDEX(Curva_vortex[Altura lamina de agua H (m)],MATCH(O532,Curva_vortex[Altura lamina de agua H (m)],1)))*(INDEX(Curva_vortex[Caudal (L/s)],MATCH(O532,Curva_vortex[Altura lamina de agua H (m)],1)+IF(O532&gt;MAX(Curva_vortex[Altura lamina de agua H (m)]),0,1))-INDEX(Curva_vortex[Caudal (L/s)],MATCH(O532,Curva_vortex[Altura lamina de agua H (m)],1)+IF(O532&gt;MAX(Curva_vortex[Altura lamina de agua H (m)]),-1,0)))/(INDEX(Curva_vortex[Altura lamina de agua H (m)],MATCH(O532,Curva_vortex[Altura lamina de agua H (m)],1)+IF(O532&gt;MAX(Curva_vortex[Altura lamina de agua H (m)]),0,1))-INDEX(Curva_vortex[Altura lamina de agua H (m)],MATCH(O532,Curva_vortex[Altura lamina de agua H (m)],1)+IF(O532&gt;MAX(Curva_vortex[Altura lamina de agua H (m)]),-1,0)))</f>
        <v>3.1911769710450487E-4</v>
      </c>
      <c r="Q532" s="20">
        <f t="shared" si="850"/>
        <v>0</v>
      </c>
      <c r="R532" s="20" cm="1">
        <f t="array" ref="R532">INDEX(Curva_vortex[Caudal (L/s)],MATCH(O532,Curva_vortex[Altura lamina de agua H (m)],1))+(O532-INDEX(Curva_vortex[Altura lamina de agua H (m)],MATCH(O532,Curva_vortex[Altura lamina de agua H (m)],1)))*(INDEX(Curva_vortex[Caudal (L/s)],MATCH(O532,Curva_vortex[Altura lamina de agua H (m)],1)+IF(O532&gt;MAX(Curva_vortex[Altura lamina de agua H (m)]),0,1))-INDEX(Curva_vortex[Caudal (L/s)],MATCH(O532,Curva_vortex[Altura lamina de agua H (m)],1)+IF(O532&gt;MAX(Curva_vortex[Altura lamina de agua H (m)]),-1,0)))/(INDEX(Curva_vortex[Altura lamina de agua H (m)],MATCH(O532,Curva_vortex[Altura lamina de agua H (m)],1)+IF(O532&gt;MAX(Curva_vortex[Altura lamina de agua H (m)]),0,1))-INDEX(Curva_vortex[Altura lamina de agua H (m)],MATCH(O532,Curva_vortex[Altura lamina de agua H (m)],1)+IF(O532&gt;MAX(Curva_vortex[Altura lamina de agua H (m)]),-1,0)))+Q532</f>
        <v>3.1911769710450487E-4</v>
      </c>
      <c r="S532" s="20">
        <f>IF(COUNT($A$126:$A532)&lt;MATCH($E$117,R$126:R$585,0),"",ROUND(R532,2))</f>
        <v>0</v>
      </c>
    </row>
    <row r="533" spans="1:19" x14ac:dyDescent="0.3">
      <c r="A533" s="67">
        <f>A532+Escenario1!$D$15</f>
        <v>2035</v>
      </c>
      <c r="B533" s="20">
        <f>IF(HX410&lt;0,0,Escenario1!HX410)</f>
        <v>0</v>
      </c>
      <c r="C533" s="20">
        <f t="shared" si="851"/>
        <v>0</v>
      </c>
      <c r="D533" s="20">
        <f t="shared" si="845"/>
        <v>0</v>
      </c>
      <c r="E533" s="20">
        <f>ROUND(IF($A533=0,0,$D533+E532-IF($A532=0,0,L532*($A533-$A532)*0.06)),4)</f>
        <v>0</v>
      </c>
      <c r="F533" s="11" cm="1">
        <f t="array" ref="F533">INDEX($A$71:$A$75,MATCH(E533,$B$71:$B$75,1))+(E533-INDEX($B$71:$B$75,MATCH(E533,$B$71:$B$75,1)))*(INDEX($A$71:$A$75,MATCH(E533,$B$71:$B$75,1)+IF(E533&gt;MAX($B$71:$B$75),0,1))-INDEX($A$71:$A$75,MATCH(E533,$B$71:$B$75,1)+IF(E533&gt;MAX($B$71:$B$75),1,0)))/(INDEX($B$71:$B$75,MATCH(E533,$B$71:$B$75,1)+IF(E533&gt;MAX($B$71:$B$75),0,1))-INDEX($B$71:$B$75,MATCH(E533,$B$71:$B$75,1)+IF(E533&gt;MAX($B$71:$B$75),-1,0)))</f>
        <v>0</v>
      </c>
      <c r="G533" s="59">
        <f t="shared" si="846"/>
        <v>0</v>
      </c>
      <c r="H533" s="59">
        <f t="shared" si="847"/>
        <v>0</v>
      </c>
      <c r="I533" s="59">
        <f t="shared" si="848"/>
        <v>0</v>
      </c>
      <c r="J533" s="20">
        <f t="shared" si="849"/>
        <v>0</v>
      </c>
      <c r="K533" s="20">
        <f>IF(OR($H$79&lt;=0,F533-$H$79&lt;=0),0,2/3*(0.602+0.0832*(F533-$H$79)/$H$79)*$I$79*SQRT(2*9.81)*(F533-$H$79+0.0012)^(3/2))*1000</f>
        <v>0</v>
      </c>
      <c r="L533" s="20">
        <f>IF((G533+H533+I533+K533)*($A534-$A533)*0.06&gt;E533,E533/($A534-$A533)/0.06,G533+H533+I533+K533)</f>
        <v>0</v>
      </c>
      <c r="M533" s="20">
        <f>IF(COUNT($A$126:$A533)&lt;MATCH($E$84,L$126:L$585,0),"",ROUND(L533,2))</f>
        <v>0</v>
      </c>
      <c r="N533" s="20">
        <f>IF($A533=0,0,$D533+N532-IF($A532=0,0,R532*($A533-$A532)*0.06))</f>
        <v>3.0954416619136975E-3</v>
      </c>
      <c r="O533" s="11" cm="1">
        <f t="array" ref="O533">INDEX($A$71:$A$75,MATCH(N533,$B$71:$B$75,1))+(N533-INDEX($B$71:$B$75,MATCH(N533,$B$71:$B$75,1)))*(INDEX($A$71:$A$75,MATCH(N533,$B$71:$B$75,1)+1)-INDEX($A$71:$A$75,MATCH(N533,$B$71:$B$75,1)))/(INDEX($B$71:$B$75,MATCH(N533,$B$71:$B$75,1)+1)-INDEX($B$71:$B$75,MATCH(N533,$B$71:$B$75,1)))</f>
        <v>3.0954416619136978E-5</v>
      </c>
      <c r="P533" s="20" cm="1">
        <f t="array" ref="P533">INDEX(Curva_vortex[Caudal (L/s)],MATCH(O533,Curva_vortex[Altura lamina de agua H (m)],1))+(O533-INDEX(Curva_vortex[Altura lamina de agua H (m)],MATCH(O533,Curva_vortex[Altura lamina de agua H (m)],1)))*(INDEX(Curva_vortex[Caudal (L/s)],MATCH(O533,Curva_vortex[Altura lamina de agua H (m)],1)+IF(O533&gt;MAX(Curva_vortex[Altura lamina de agua H (m)]),0,1))-INDEX(Curva_vortex[Caudal (L/s)],MATCH(O533,Curva_vortex[Altura lamina de agua H (m)],1)+IF(O533&gt;MAX(Curva_vortex[Altura lamina de agua H (m)]),-1,0)))/(INDEX(Curva_vortex[Altura lamina de agua H (m)],MATCH(O533,Curva_vortex[Altura lamina de agua H (m)],1)+IF(O533&gt;MAX(Curva_vortex[Altura lamina de agua H (m)]),0,1))-INDEX(Curva_vortex[Altura lamina de agua H (m)],MATCH(O533,Curva_vortex[Altura lamina de agua H (m)],1)+IF(O533&gt;MAX(Curva_vortex[Altura lamina de agua H (m)]),-1,0)))</f>
        <v>3.0954416619136978E-4</v>
      </c>
      <c r="Q533" s="20">
        <f t="shared" si="850"/>
        <v>0</v>
      </c>
      <c r="R533" s="20" cm="1">
        <f t="array" ref="R533">INDEX(Curva_vortex[Caudal (L/s)],MATCH(O533,Curva_vortex[Altura lamina de agua H (m)],1))+(O533-INDEX(Curva_vortex[Altura lamina de agua H (m)],MATCH(O533,Curva_vortex[Altura lamina de agua H (m)],1)))*(INDEX(Curva_vortex[Caudal (L/s)],MATCH(O533,Curva_vortex[Altura lamina de agua H (m)],1)+IF(O533&gt;MAX(Curva_vortex[Altura lamina de agua H (m)]),0,1))-INDEX(Curva_vortex[Caudal (L/s)],MATCH(O533,Curva_vortex[Altura lamina de agua H (m)],1)+IF(O533&gt;MAX(Curva_vortex[Altura lamina de agua H (m)]),-1,0)))/(INDEX(Curva_vortex[Altura lamina de agua H (m)],MATCH(O533,Curva_vortex[Altura lamina de agua H (m)],1)+IF(O533&gt;MAX(Curva_vortex[Altura lamina de agua H (m)]),0,1))-INDEX(Curva_vortex[Altura lamina de agua H (m)],MATCH(O533,Curva_vortex[Altura lamina de agua H (m)],1)+IF(O533&gt;MAX(Curva_vortex[Altura lamina de agua H (m)]),-1,0)))+Q533</f>
        <v>3.0954416619136978E-4</v>
      </c>
      <c r="S533" s="20">
        <f>IF(COUNT($A$126:$A533)&lt;MATCH($E$117,R$126:R$585,0),"",ROUND(R533,2))</f>
        <v>0</v>
      </c>
    </row>
    <row r="534" spans="1:19" x14ac:dyDescent="0.3">
      <c r="A534" s="67">
        <f>A533+Escenario1!$D$15</f>
        <v>2040</v>
      </c>
      <c r="B534" s="20">
        <f>IF(HX411&lt;0,0,Escenario1!HX411)</f>
        <v>0</v>
      </c>
      <c r="C534" s="20">
        <f t="shared" si="851"/>
        <v>0</v>
      </c>
      <c r="D534" s="20">
        <f t="shared" si="845"/>
        <v>0</v>
      </c>
      <c r="E534" s="20">
        <f>ROUND(IF($A534=0,0,$D534+E533-IF($A533=0,0,L533*($A534-$A533)*0.06)),4)</f>
        <v>0</v>
      </c>
      <c r="F534" s="11" cm="1">
        <f t="array" ref="F534">INDEX($A$71:$A$75,MATCH(E534,$B$71:$B$75,1))+(E534-INDEX($B$71:$B$75,MATCH(E534,$B$71:$B$75,1)))*(INDEX($A$71:$A$75,MATCH(E534,$B$71:$B$75,1)+IF(E534&gt;MAX($B$71:$B$75),0,1))-INDEX($A$71:$A$75,MATCH(E534,$B$71:$B$75,1)+IF(E534&gt;MAX($B$71:$B$75),1,0)))/(INDEX($B$71:$B$75,MATCH(E534,$B$71:$B$75,1)+IF(E534&gt;MAX($B$71:$B$75),0,1))-INDEX($B$71:$B$75,MATCH(E534,$B$71:$B$75,1)+IF(E534&gt;MAX($B$71:$B$75),-1,0)))</f>
        <v>0</v>
      </c>
      <c r="G534" s="59">
        <f t="shared" si="846"/>
        <v>0</v>
      </c>
      <c r="H534" s="59">
        <f t="shared" si="847"/>
        <v>0</v>
      </c>
      <c r="I534" s="59">
        <f t="shared" si="848"/>
        <v>0</v>
      </c>
      <c r="J534" s="20">
        <f t="shared" si="849"/>
        <v>0</v>
      </c>
      <c r="K534" s="20">
        <f>IF(OR($H$79&lt;=0,F534-$H$79&lt;=0),0,2/3*(0.602+0.0832*(F534-$H$79)/$H$79)*$I$79*SQRT(2*9.81)*(F534-$H$79+0.0012)^(3/2))*1000</f>
        <v>0</v>
      </c>
      <c r="L534" s="20">
        <f>IF((G534+H534+I534+K534)*($A535-$A534)*0.06&gt;E534,E534/($A535-$A534)/0.06,G534+H534+I534+K534)</f>
        <v>0</v>
      </c>
      <c r="M534" s="20">
        <f>IF(COUNT($A$126:$A534)&lt;MATCH($E$84,L$126:L$585,0),"",ROUND(L534,2))</f>
        <v>0</v>
      </c>
      <c r="N534" s="20">
        <f>IF($A534=0,0,$D534+N533-IF($A533=0,0,R533*($A534-$A533)*0.06))</f>
        <v>3.0025784120562863E-3</v>
      </c>
      <c r="O534" s="11" cm="1">
        <f t="array" ref="O534">INDEX($A$71:$A$75,MATCH(N534,$B$71:$B$75,1))+(N534-INDEX($B$71:$B$75,MATCH(N534,$B$71:$B$75,1)))*(INDEX($A$71:$A$75,MATCH(N534,$B$71:$B$75,1)+1)-INDEX($A$71:$A$75,MATCH(N534,$B$71:$B$75,1)))/(INDEX($B$71:$B$75,MATCH(N534,$B$71:$B$75,1)+1)-INDEX($B$71:$B$75,MATCH(N534,$B$71:$B$75,1)))</f>
        <v>3.0025784120562864E-5</v>
      </c>
      <c r="P534" s="20" cm="1">
        <f t="array" ref="P534">INDEX(Curva_vortex[Caudal (L/s)],MATCH(O534,Curva_vortex[Altura lamina de agua H (m)],1))+(O534-INDEX(Curva_vortex[Altura lamina de agua H (m)],MATCH(O534,Curva_vortex[Altura lamina de agua H (m)],1)))*(INDEX(Curva_vortex[Caudal (L/s)],MATCH(O534,Curva_vortex[Altura lamina de agua H (m)],1)+IF(O534&gt;MAX(Curva_vortex[Altura lamina de agua H (m)]),0,1))-INDEX(Curva_vortex[Caudal (L/s)],MATCH(O534,Curva_vortex[Altura lamina de agua H (m)],1)+IF(O534&gt;MAX(Curva_vortex[Altura lamina de agua H (m)]),-1,0)))/(INDEX(Curva_vortex[Altura lamina de agua H (m)],MATCH(O534,Curva_vortex[Altura lamina de agua H (m)],1)+IF(O534&gt;MAX(Curva_vortex[Altura lamina de agua H (m)]),0,1))-INDEX(Curva_vortex[Altura lamina de agua H (m)],MATCH(O534,Curva_vortex[Altura lamina de agua H (m)],1)+IF(O534&gt;MAX(Curva_vortex[Altura lamina de agua H (m)]),-1,0)))</f>
        <v>3.002578412056286E-4</v>
      </c>
      <c r="Q534" s="20">
        <f t="shared" si="850"/>
        <v>0</v>
      </c>
      <c r="R534" s="20" cm="1">
        <f t="array" ref="R534">INDEX(Curva_vortex[Caudal (L/s)],MATCH(O534,Curva_vortex[Altura lamina de agua H (m)],1))+(O534-INDEX(Curva_vortex[Altura lamina de agua H (m)],MATCH(O534,Curva_vortex[Altura lamina de agua H (m)],1)))*(INDEX(Curva_vortex[Caudal (L/s)],MATCH(O534,Curva_vortex[Altura lamina de agua H (m)],1)+IF(O534&gt;MAX(Curva_vortex[Altura lamina de agua H (m)]),0,1))-INDEX(Curva_vortex[Caudal (L/s)],MATCH(O534,Curva_vortex[Altura lamina de agua H (m)],1)+IF(O534&gt;MAX(Curva_vortex[Altura lamina de agua H (m)]),-1,0)))/(INDEX(Curva_vortex[Altura lamina de agua H (m)],MATCH(O534,Curva_vortex[Altura lamina de agua H (m)],1)+IF(O534&gt;MAX(Curva_vortex[Altura lamina de agua H (m)]),0,1))-INDEX(Curva_vortex[Altura lamina de agua H (m)],MATCH(O534,Curva_vortex[Altura lamina de agua H (m)],1)+IF(O534&gt;MAX(Curva_vortex[Altura lamina de agua H (m)]),-1,0)))+Q534</f>
        <v>3.002578412056286E-4</v>
      </c>
      <c r="S534" s="20">
        <f>IF(COUNT($A$126:$A534)&lt;MATCH($E$117,R$126:R$585,0),"",ROUND(R534,2))</f>
        <v>0</v>
      </c>
    </row>
    <row r="535" spans="1:19" x14ac:dyDescent="0.3">
      <c r="A535" s="67">
        <f>A534+Escenario1!$D$15</f>
        <v>2045</v>
      </c>
      <c r="B535" s="20">
        <f>IF(HX412&lt;0,0,Escenario1!HX412)</f>
        <v>0</v>
      </c>
      <c r="C535" s="20">
        <f t="shared" si="851"/>
        <v>0</v>
      </c>
      <c r="D535" s="20">
        <f t="shared" si="845"/>
        <v>0</v>
      </c>
      <c r="E535" s="20">
        <f>ROUND(IF($A535=0,0,$D535+E534-IF($A534=0,0,L534*($A535-$A534)*0.06)),4)</f>
        <v>0</v>
      </c>
      <c r="F535" s="11" cm="1">
        <f t="array" ref="F535">INDEX($A$71:$A$75,MATCH(E535,$B$71:$B$75,1))+(E535-INDEX($B$71:$B$75,MATCH(E535,$B$71:$B$75,1)))*(INDEX($A$71:$A$75,MATCH(E535,$B$71:$B$75,1)+IF(E535&gt;MAX($B$71:$B$75),0,1))-INDEX($A$71:$A$75,MATCH(E535,$B$71:$B$75,1)+IF(E535&gt;MAX($B$71:$B$75),1,0)))/(INDEX($B$71:$B$75,MATCH(E535,$B$71:$B$75,1)+IF(E535&gt;MAX($B$71:$B$75),0,1))-INDEX($B$71:$B$75,MATCH(E535,$B$71:$B$75,1)+IF(E535&gt;MAX($B$71:$B$75),-1,0)))</f>
        <v>0</v>
      </c>
      <c r="G535" s="59">
        <f t="shared" si="846"/>
        <v>0</v>
      </c>
      <c r="H535" s="59">
        <f t="shared" si="847"/>
        <v>0</v>
      </c>
      <c r="I535" s="59">
        <f t="shared" si="848"/>
        <v>0</v>
      </c>
      <c r="J535" s="20">
        <f t="shared" si="849"/>
        <v>0</v>
      </c>
      <c r="K535" s="20">
        <f>IF(OR($H$79&lt;=0,F535-$H$79&lt;=0),0,2/3*(0.602+0.0832*(F535-$H$79)/$H$79)*$I$79*SQRT(2*9.81)*(F535-$H$79+0.0012)^(3/2))*1000</f>
        <v>0</v>
      </c>
      <c r="L535" s="20">
        <f>IF((G535+H535+I535+K535)*($A536-$A535)*0.06&gt;E535,E535/($A536-$A535)/0.06,G535+H535+I535+K535)</f>
        <v>0</v>
      </c>
      <c r="M535" s="20">
        <f>IF(COUNT($A$126:$A535)&lt;MATCH($E$84,L$126:L$585,0),"",ROUND(L535,2))</f>
        <v>0</v>
      </c>
      <c r="N535" s="20">
        <f>IF($A535=0,0,$D535+N534-IF($A534=0,0,R534*($A535-$A534)*0.06))</f>
        <v>2.9125010596945979E-3</v>
      </c>
      <c r="O535" s="11" cm="1">
        <f t="array" ref="O535">INDEX($A$71:$A$75,MATCH(N535,$B$71:$B$75,1))+(N535-INDEX($B$71:$B$75,MATCH(N535,$B$71:$B$75,1)))*(INDEX($A$71:$A$75,MATCH(N535,$B$71:$B$75,1)+1)-INDEX($A$71:$A$75,MATCH(N535,$B$71:$B$75,1)))/(INDEX($B$71:$B$75,MATCH(N535,$B$71:$B$75,1)+1)-INDEX($B$71:$B$75,MATCH(N535,$B$71:$B$75,1)))</f>
        <v>2.9125010596945979E-5</v>
      </c>
      <c r="P535" s="20" cm="1">
        <f t="array" ref="P535">INDEX(Curva_vortex[Caudal (L/s)],MATCH(O535,Curva_vortex[Altura lamina de agua H (m)],1))+(O535-INDEX(Curva_vortex[Altura lamina de agua H (m)],MATCH(O535,Curva_vortex[Altura lamina de agua H (m)],1)))*(INDEX(Curva_vortex[Caudal (L/s)],MATCH(O535,Curva_vortex[Altura lamina de agua H (m)],1)+IF(O535&gt;MAX(Curva_vortex[Altura lamina de agua H (m)]),0,1))-INDEX(Curva_vortex[Caudal (L/s)],MATCH(O535,Curva_vortex[Altura lamina de agua H (m)],1)+IF(O535&gt;MAX(Curva_vortex[Altura lamina de agua H (m)]),-1,0)))/(INDEX(Curva_vortex[Altura lamina de agua H (m)],MATCH(O535,Curva_vortex[Altura lamina de agua H (m)],1)+IF(O535&gt;MAX(Curva_vortex[Altura lamina de agua H (m)]),0,1))-INDEX(Curva_vortex[Altura lamina de agua H (m)],MATCH(O535,Curva_vortex[Altura lamina de agua H (m)],1)+IF(O535&gt;MAX(Curva_vortex[Altura lamina de agua H (m)]),-1,0)))</f>
        <v>2.9125010596945977E-4</v>
      </c>
      <c r="Q535" s="20">
        <f t="shared" si="850"/>
        <v>0</v>
      </c>
      <c r="R535" s="20" cm="1">
        <f t="array" ref="R535">INDEX(Curva_vortex[Caudal (L/s)],MATCH(O535,Curva_vortex[Altura lamina de agua H (m)],1))+(O535-INDEX(Curva_vortex[Altura lamina de agua H (m)],MATCH(O535,Curva_vortex[Altura lamina de agua H (m)],1)))*(INDEX(Curva_vortex[Caudal (L/s)],MATCH(O535,Curva_vortex[Altura lamina de agua H (m)],1)+IF(O535&gt;MAX(Curva_vortex[Altura lamina de agua H (m)]),0,1))-INDEX(Curva_vortex[Caudal (L/s)],MATCH(O535,Curva_vortex[Altura lamina de agua H (m)],1)+IF(O535&gt;MAX(Curva_vortex[Altura lamina de agua H (m)]),-1,0)))/(INDEX(Curva_vortex[Altura lamina de agua H (m)],MATCH(O535,Curva_vortex[Altura lamina de agua H (m)],1)+IF(O535&gt;MAX(Curva_vortex[Altura lamina de agua H (m)]),0,1))-INDEX(Curva_vortex[Altura lamina de agua H (m)],MATCH(O535,Curva_vortex[Altura lamina de agua H (m)],1)+IF(O535&gt;MAX(Curva_vortex[Altura lamina de agua H (m)]),-1,0)))+Q535</f>
        <v>2.9125010596945977E-4</v>
      </c>
      <c r="S535" s="20">
        <f>IF(COUNT($A$126:$A535)&lt;MATCH($E$117,R$126:R$585,0),"",ROUND(R535,2))</f>
        <v>0</v>
      </c>
    </row>
    <row r="536" spans="1:19" x14ac:dyDescent="0.3">
      <c r="A536" s="67">
        <f>A535+Escenario1!$D$15</f>
        <v>2050</v>
      </c>
      <c r="B536" s="20">
        <f>IF(HX413&lt;0,0,Escenario1!HX413)</f>
        <v>0</v>
      </c>
      <c r="C536" s="20">
        <f t="shared" si="851"/>
        <v>0</v>
      </c>
      <c r="D536" s="20">
        <f t="shared" si="845"/>
        <v>0</v>
      </c>
      <c r="E536" s="20">
        <f>ROUND(IF($A536=0,0,$D536+E535-IF($A535=0,0,L535*($A536-$A535)*0.06)),4)</f>
        <v>0</v>
      </c>
      <c r="F536" s="11" cm="1">
        <f t="array" ref="F536">INDEX($A$71:$A$75,MATCH(E536,$B$71:$B$75,1))+(E536-INDEX($B$71:$B$75,MATCH(E536,$B$71:$B$75,1)))*(INDEX($A$71:$A$75,MATCH(E536,$B$71:$B$75,1)+IF(E536&gt;MAX($B$71:$B$75),0,1))-INDEX($A$71:$A$75,MATCH(E536,$B$71:$B$75,1)+IF(E536&gt;MAX($B$71:$B$75),1,0)))/(INDEX($B$71:$B$75,MATCH(E536,$B$71:$B$75,1)+IF(E536&gt;MAX($B$71:$B$75),0,1))-INDEX($B$71:$B$75,MATCH(E536,$B$71:$B$75,1)+IF(E536&gt;MAX($B$71:$B$75),-1,0)))</f>
        <v>0</v>
      </c>
      <c r="G536" s="59">
        <f t="shared" si="846"/>
        <v>0</v>
      </c>
      <c r="H536" s="59">
        <f t="shared" si="847"/>
        <v>0</v>
      </c>
      <c r="I536" s="59">
        <f t="shared" si="848"/>
        <v>0</v>
      </c>
      <c r="J536" s="20">
        <f t="shared" si="849"/>
        <v>0</v>
      </c>
      <c r="K536" s="20">
        <f>IF(OR($H$79&lt;=0,F536-$H$79&lt;=0),0,2/3*(0.602+0.0832*(F536-$H$79)/$H$79)*$I$79*SQRT(2*9.81)*(F536-$H$79+0.0012)^(3/2))*1000</f>
        <v>0</v>
      </c>
      <c r="L536" s="20">
        <f>IF((G536+H536+I536+K536)*($A537-$A536)*0.06&gt;E536,E536/($A537-$A536)/0.06,G536+H536+I536+K536)</f>
        <v>0</v>
      </c>
      <c r="M536" s="20">
        <f>IF(COUNT($A$126:$A536)&lt;MATCH($E$84,L$126:L$585,0),"",ROUND(L536,2))</f>
        <v>0</v>
      </c>
      <c r="N536" s="20">
        <f>IF($A536=0,0,$D536+N535-IF($A535=0,0,R535*($A536-$A535)*0.06))</f>
        <v>2.8251260279037599E-3</v>
      </c>
      <c r="O536" s="11" cm="1">
        <f t="array" ref="O536">INDEX($A$71:$A$75,MATCH(N536,$B$71:$B$75,1))+(N536-INDEX($B$71:$B$75,MATCH(N536,$B$71:$B$75,1)))*(INDEX($A$71:$A$75,MATCH(N536,$B$71:$B$75,1)+1)-INDEX($A$71:$A$75,MATCH(N536,$B$71:$B$75,1)))/(INDEX($B$71:$B$75,MATCH(N536,$B$71:$B$75,1)+1)-INDEX($B$71:$B$75,MATCH(N536,$B$71:$B$75,1)))</f>
        <v>2.8251260279037599E-5</v>
      </c>
      <c r="P536" s="20" cm="1">
        <f t="array" ref="P536">INDEX(Curva_vortex[Caudal (L/s)],MATCH(O536,Curva_vortex[Altura lamina de agua H (m)],1))+(O536-INDEX(Curva_vortex[Altura lamina de agua H (m)],MATCH(O536,Curva_vortex[Altura lamina de agua H (m)],1)))*(INDEX(Curva_vortex[Caudal (L/s)],MATCH(O536,Curva_vortex[Altura lamina de agua H (m)],1)+IF(O536&gt;MAX(Curva_vortex[Altura lamina de agua H (m)]),0,1))-INDEX(Curva_vortex[Caudal (L/s)],MATCH(O536,Curva_vortex[Altura lamina de agua H (m)],1)+IF(O536&gt;MAX(Curva_vortex[Altura lamina de agua H (m)]),-1,0)))/(INDEX(Curva_vortex[Altura lamina de agua H (m)],MATCH(O536,Curva_vortex[Altura lamina de agua H (m)],1)+IF(O536&gt;MAX(Curva_vortex[Altura lamina de agua H (m)]),0,1))-INDEX(Curva_vortex[Altura lamina de agua H (m)],MATCH(O536,Curva_vortex[Altura lamina de agua H (m)],1)+IF(O536&gt;MAX(Curva_vortex[Altura lamina de agua H (m)]),-1,0)))</f>
        <v>2.8251260279037595E-4</v>
      </c>
      <c r="Q536" s="20">
        <f t="shared" si="850"/>
        <v>0</v>
      </c>
      <c r="R536" s="20" cm="1">
        <f t="array" ref="R536">INDEX(Curva_vortex[Caudal (L/s)],MATCH(O536,Curva_vortex[Altura lamina de agua H (m)],1))+(O536-INDEX(Curva_vortex[Altura lamina de agua H (m)],MATCH(O536,Curva_vortex[Altura lamina de agua H (m)],1)))*(INDEX(Curva_vortex[Caudal (L/s)],MATCH(O536,Curva_vortex[Altura lamina de agua H (m)],1)+IF(O536&gt;MAX(Curva_vortex[Altura lamina de agua H (m)]),0,1))-INDEX(Curva_vortex[Caudal (L/s)],MATCH(O536,Curva_vortex[Altura lamina de agua H (m)],1)+IF(O536&gt;MAX(Curva_vortex[Altura lamina de agua H (m)]),-1,0)))/(INDEX(Curva_vortex[Altura lamina de agua H (m)],MATCH(O536,Curva_vortex[Altura lamina de agua H (m)],1)+IF(O536&gt;MAX(Curva_vortex[Altura lamina de agua H (m)]),0,1))-INDEX(Curva_vortex[Altura lamina de agua H (m)],MATCH(O536,Curva_vortex[Altura lamina de agua H (m)],1)+IF(O536&gt;MAX(Curva_vortex[Altura lamina de agua H (m)]),-1,0)))+Q536</f>
        <v>2.8251260279037595E-4</v>
      </c>
      <c r="S536" s="20">
        <f>IF(COUNT($A$126:$A536)&lt;MATCH($E$117,R$126:R$585,0),"",ROUND(R536,2))</f>
        <v>0</v>
      </c>
    </row>
    <row r="537" spans="1:19" x14ac:dyDescent="0.3">
      <c r="A537" s="67">
        <f>A536+Escenario1!$D$15</f>
        <v>2055</v>
      </c>
      <c r="B537" s="20">
        <f>IF(HX414&lt;0,0,Escenario1!HX414)</f>
        <v>0</v>
      </c>
      <c r="C537" s="20">
        <f t="shared" si="851"/>
        <v>0</v>
      </c>
      <c r="D537" s="20">
        <f t="shared" si="845"/>
        <v>0</v>
      </c>
      <c r="E537" s="20">
        <f>ROUND(IF($A537=0,0,$D537+E536-IF($A536=0,0,L536*($A537-$A536)*0.06)),4)</f>
        <v>0</v>
      </c>
      <c r="F537" s="11" cm="1">
        <f t="array" ref="F537">INDEX($A$71:$A$75,MATCH(E537,$B$71:$B$75,1))+(E537-INDEX($B$71:$B$75,MATCH(E537,$B$71:$B$75,1)))*(INDEX($A$71:$A$75,MATCH(E537,$B$71:$B$75,1)+IF(E537&gt;MAX($B$71:$B$75),0,1))-INDEX($A$71:$A$75,MATCH(E537,$B$71:$B$75,1)+IF(E537&gt;MAX($B$71:$B$75),1,0)))/(INDEX($B$71:$B$75,MATCH(E537,$B$71:$B$75,1)+IF(E537&gt;MAX($B$71:$B$75),0,1))-INDEX($B$71:$B$75,MATCH(E537,$B$71:$B$75,1)+IF(E537&gt;MAX($B$71:$B$75),-1,0)))</f>
        <v>0</v>
      </c>
      <c r="G537" s="59">
        <f t="shared" si="846"/>
        <v>0</v>
      </c>
      <c r="H537" s="59">
        <f t="shared" si="847"/>
        <v>0</v>
      </c>
      <c r="I537" s="59">
        <f t="shared" si="848"/>
        <v>0</v>
      </c>
      <c r="J537" s="20">
        <f t="shared" si="849"/>
        <v>0</v>
      </c>
      <c r="K537" s="20">
        <f>IF(OR($H$79&lt;=0,F537-$H$79&lt;=0),0,2/3*(0.602+0.0832*(F537-$H$79)/$H$79)*$I$79*SQRT(2*9.81)*(F537-$H$79+0.0012)^(3/2))*1000</f>
        <v>0</v>
      </c>
      <c r="L537" s="20">
        <f>IF((G537+H537+I537+K537)*($A538-$A537)*0.06&gt;E537,E537/($A538-$A537)/0.06,G537+H537+I537+K537)</f>
        <v>0</v>
      </c>
      <c r="M537" s="20">
        <f>IF(COUNT($A$126:$A537)&lt;MATCH($E$84,L$126:L$585,0),"",ROUND(L537,2))</f>
        <v>0</v>
      </c>
      <c r="N537" s="20">
        <f>IF($A537=0,0,$D537+N536-IF($A536=0,0,R536*($A537-$A536)*0.06))</f>
        <v>2.7403722470666471E-3</v>
      </c>
      <c r="O537" s="11" cm="1">
        <f t="array" ref="O537">INDEX($A$71:$A$75,MATCH(N537,$B$71:$B$75,1))+(N537-INDEX($B$71:$B$75,MATCH(N537,$B$71:$B$75,1)))*(INDEX($A$71:$A$75,MATCH(N537,$B$71:$B$75,1)+1)-INDEX($A$71:$A$75,MATCH(N537,$B$71:$B$75,1)))/(INDEX($B$71:$B$75,MATCH(N537,$B$71:$B$75,1)+1)-INDEX($B$71:$B$75,MATCH(N537,$B$71:$B$75,1)))</f>
        <v>2.7403722470666468E-5</v>
      </c>
      <c r="P537" s="20" cm="1">
        <f t="array" ref="P537">INDEX(Curva_vortex[Caudal (L/s)],MATCH(O537,Curva_vortex[Altura lamina de agua H (m)],1))+(O537-INDEX(Curva_vortex[Altura lamina de agua H (m)],MATCH(O537,Curva_vortex[Altura lamina de agua H (m)],1)))*(INDEX(Curva_vortex[Caudal (L/s)],MATCH(O537,Curva_vortex[Altura lamina de agua H (m)],1)+IF(O537&gt;MAX(Curva_vortex[Altura lamina de agua H (m)]),0,1))-INDEX(Curva_vortex[Caudal (L/s)],MATCH(O537,Curva_vortex[Altura lamina de agua H (m)],1)+IF(O537&gt;MAX(Curva_vortex[Altura lamina de agua H (m)]),-1,0)))/(INDEX(Curva_vortex[Altura lamina de agua H (m)],MATCH(O537,Curva_vortex[Altura lamina de agua H (m)],1)+IF(O537&gt;MAX(Curva_vortex[Altura lamina de agua H (m)]),0,1))-INDEX(Curva_vortex[Altura lamina de agua H (m)],MATCH(O537,Curva_vortex[Altura lamina de agua H (m)],1)+IF(O537&gt;MAX(Curva_vortex[Altura lamina de agua H (m)]),-1,0)))</f>
        <v>2.7403722470666466E-4</v>
      </c>
      <c r="Q537" s="20">
        <f t="shared" si="850"/>
        <v>0</v>
      </c>
      <c r="R537" s="20" cm="1">
        <f t="array" ref="R537">INDEX(Curva_vortex[Caudal (L/s)],MATCH(O537,Curva_vortex[Altura lamina de agua H (m)],1))+(O537-INDEX(Curva_vortex[Altura lamina de agua H (m)],MATCH(O537,Curva_vortex[Altura lamina de agua H (m)],1)))*(INDEX(Curva_vortex[Caudal (L/s)],MATCH(O537,Curva_vortex[Altura lamina de agua H (m)],1)+IF(O537&gt;MAX(Curva_vortex[Altura lamina de agua H (m)]),0,1))-INDEX(Curva_vortex[Caudal (L/s)],MATCH(O537,Curva_vortex[Altura lamina de agua H (m)],1)+IF(O537&gt;MAX(Curva_vortex[Altura lamina de agua H (m)]),-1,0)))/(INDEX(Curva_vortex[Altura lamina de agua H (m)],MATCH(O537,Curva_vortex[Altura lamina de agua H (m)],1)+IF(O537&gt;MAX(Curva_vortex[Altura lamina de agua H (m)]),0,1))-INDEX(Curva_vortex[Altura lamina de agua H (m)],MATCH(O537,Curva_vortex[Altura lamina de agua H (m)],1)+IF(O537&gt;MAX(Curva_vortex[Altura lamina de agua H (m)]),-1,0)))+Q537</f>
        <v>2.7403722470666466E-4</v>
      </c>
      <c r="S537" s="20">
        <f>IF(COUNT($A$126:$A537)&lt;MATCH($E$117,R$126:R$585,0),"",ROUND(R537,2))</f>
        <v>0</v>
      </c>
    </row>
    <row r="538" spans="1:19" x14ac:dyDescent="0.3">
      <c r="A538" s="67">
        <f>A537+Escenario1!$D$15</f>
        <v>2060</v>
      </c>
      <c r="B538" s="20">
        <f>IF(HX415&lt;0,0,Escenario1!HX415)</f>
        <v>0</v>
      </c>
      <c r="C538" s="20">
        <f t="shared" si="851"/>
        <v>0</v>
      </c>
      <c r="D538" s="20">
        <f t="shared" si="845"/>
        <v>0</v>
      </c>
      <c r="E538" s="20">
        <f>ROUND(IF($A538=0,0,$D538+E537-IF($A537=0,0,L537*($A538-$A537)*0.06)),4)</f>
        <v>0</v>
      </c>
      <c r="F538" s="11" cm="1">
        <f t="array" ref="F538">INDEX($A$71:$A$75,MATCH(E538,$B$71:$B$75,1))+(E538-INDEX($B$71:$B$75,MATCH(E538,$B$71:$B$75,1)))*(INDEX($A$71:$A$75,MATCH(E538,$B$71:$B$75,1)+IF(E538&gt;MAX($B$71:$B$75),0,1))-INDEX($A$71:$A$75,MATCH(E538,$B$71:$B$75,1)+IF(E538&gt;MAX($B$71:$B$75),1,0)))/(INDEX($B$71:$B$75,MATCH(E538,$B$71:$B$75,1)+IF(E538&gt;MAX($B$71:$B$75),0,1))-INDEX($B$71:$B$75,MATCH(E538,$B$71:$B$75,1)+IF(E538&gt;MAX($B$71:$B$75),-1,0)))</f>
        <v>0</v>
      </c>
      <c r="G538" s="59">
        <f t="shared" si="846"/>
        <v>0</v>
      </c>
      <c r="H538" s="59">
        <f t="shared" si="847"/>
        <v>0</v>
      </c>
      <c r="I538" s="59">
        <f t="shared" si="848"/>
        <v>0</v>
      </c>
      <c r="J538" s="20">
        <f t="shared" si="849"/>
        <v>0</v>
      </c>
      <c r="K538" s="20">
        <f>IF(OR($H$79&lt;=0,F538-$H$79&lt;=0),0,2/3*(0.602+0.0832*(F538-$H$79)/$H$79)*$I$79*SQRT(2*9.81)*(F538-$H$79+0.0012)^(3/2))*1000</f>
        <v>0</v>
      </c>
      <c r="L538" s="20">
        <f>IF((G538+H538+I538+K538)*($A539-$A538)*0.06&gt;E538,E538/($A539-$A538)/0.06,G538+H538+I538+K538)</f>
        <v>0</v>
      </c>
      <c r="M538" s="20">
        <f>IF(COUNT($A$126:$A538)&lt;MATCH($E$84,L$126:L$585,0),"",ROUND(L538,2))</f>
        <v>0</v>
      </c>
      <c r="N538" s="20">
        <f>IF($A538=0,0,$D538+N537-IF($A537=0,0,R537*($A538-$A537)*0.06))</f>
        <v>2.6581610796546479E-3</v>
      </c>
      <c r="O538" s="11" cm="1">
        <f t="array" ref="O538">INDEX($A$71:$A$75,MATCH(N538,$B$71:$B$75,1))+(N538-INDEX($B$71:$B$75,MATCH(N538,$B$71:$B$75,1)))*(INDEX($A$71:$A$75,MATCH(N538,$B$71:$B$75,1)+1)-INDEX($A$71:$A$75,MATCH(N538,$B$71:$B$75,1)))/(INDEX($B$71:$B$75,MATCH(N538,$B$71:$B$75,1)+1)-INDEX($B$71:$B$75,MATCH(N538,$B$71:$B$75,1)))</f>
        <v>2.6581610796546481E-5</v>
      </c>
      <c r="P538" s="20" cm="1">
        <f t="array" ref="P538">INDEX(Curva_vortex[Caudal (L/s)],MATCH(O538,Curva_vortex[Altura lamina de agua H (m)],1))+(O538-INDEX(Curva_vortex[Altura lamina de agua H (m)],MATCH(O538,Curva_vortex[Altura lamina de agua H (m)],1)))*(INDEX(Curva_vortex[Caudal (L/s)],MATCH(O538,Curva_vortex[Altura lamina de agua H (m)],1)+IF(O538&gt;MAX(Curva_vortex[Altura lamina de agua H (m)]),0,1))-INDEX(Curva_vortex[Caudal (L/s)],MATCH(O538,Curva_vortex[Altura lamina de agua H (m)],1)+IF(O538&gt;MAX(Curva_vortex[Altura lamina de agua H (m)]),-1,0)))/(INDEX(Curva_vortex[Altura lamina de agua H (m)],MATCH(O538,Curva_vortex[Altura lamina de agua H (m)],1)+IF(O538&gt;MAX(Curva_vortex[Altura lamina de agua H (m)]),0,1))-INDEX(Curva_vortex[Altura lamina de agua H (m)],MATCH(O538,Curva_vortex[Altura lamina de agua H (m)],1)+IF(O538&gt;MAX(Curva_vortex[Altura lamina de agua H (m)]),-1,0)))</f>
        <v>2.6581610796546479E-4</v>
      </c>
      <c r="Q538" s="20">
        <f t="shared" si="850"/>
        <v>0</v>
      </c>
      <c r="R538" s="20" cm="1">
        <f t="array" ref="R538">INDEX(Curva_vortex[Caudal (L/s)],MATCH(O538,Curva_vortex[Altura lamina de agua H (m)],1))+(O538-INDEX(Curva_vortex[Altura lamina de agua H (m)],MATCH(O538,Curva_vortex[Altura lamina de agua H (m)],1)))*(INDEX(Curva_vortex[Caudal (L/s)],MATCH(O538,Curva_vortex[Altura lamina de agua H (m)],1)+IF(O538&gt;MAX(Curva_vortex[Altura lamina de agua H (m)]),0,1))-INDEX(Curva_vortex[Caudal (L/s)],MATCH(O538,Curva_vortex[Altura lamina de agua H (m)],1)+IF(O538&gt;MAX(Curva_vortex[Altura lamina de agua H (m)]),-1,0)))/(INDEX(Curva_vortex[Altura lamina de agua H (m)],MATCH(O538,Curva_vortex[Altura lamina de agua H (m)],1)+IF(O538&gt;MAX(Curva_vortex[Altura lamina de agua H (m)]),0,1))-INDEX(Curva_vortex[Altura lamina de agua H (m)],MATCH(O538,Curva_vortex[Altura lamina de agua H (m)],1)+IF(O538&gt;MAX(Curva_vortex[Altura lamina de agua H (m)]),-1,0)))+Q538</f>
        <v>2.6581610796546479E-4</v>
      </c>
      <c r="S538" s="20">
        <f>IF(COUNT($A$126:$A538)&lt;MATCH($E$117,R$126:R$585,0),"",ROUND(R538,2))</f>
        <v>0</v>
      </c>
    </row>
    <row r="539" spans="1:19" x14ac:dyDescent="0.3">
      <c r="A539" s="67">
        <f>A538+Escenario1!$D$15</f>
        <v>2065</v>
      </c>
      <c r="B539" s="20">
        <f>IF(HX416&lt;0,0,Escenario1!HX416)</f>
        <v>0</v>
      </c>
      <c r="C539" s="20">
        <f t="shared" si="851"/>
        <v>0</v>
      </c>
      <c r="D539" s="20">
        <f t="shared" si="845"/>
        <v>0</v>
      </c>
      <c r="E539" s="20">
        <f>ROUND(IF($A539=0,0,$D539+E538-IF($A538=0,0,L538*($A539-$A538)*0.06)),4)</f>
        <v>0</v>
      </c>
      <c r="F539" s="11" cm="1">
        <f t="array" ref="F539">INDEX($A$71:$A$75,MATCH(E539,$B$71:$B$75,1))+(E539-INDEX($B$71:$B$75,MATCH(E539,$B$71:$B$75,1)))*(INDEX($A$71:$A$75,MATCH(E539,$B$71:$B$75,1)+IF(E539&gt;MAX($B$71:$B$75),0,1))-INDEX($A$71:$A$75,MATCH(E539,$B$71:$B$75,1)+IF(E539&gt;MAX($B$71:$B$75),1,0)))/(INDEX($B$71:$B$75,MATCH(E539,$B$71:$B$75,1)+IF(E539&gt;MAX($B$71:$B$75),0,1))-INDEX($B$71:$B$75,MATCH(E539,$B$71:$B$75,1)+IF(E539&gt;MAX($B$71:$B$75),-1,0)))</f>
        <v>0</v>
      </c>
      <c r="G539" s="59">
        <f t="shared" si="846"/>
        <v>0</v>
      </c>
      <c r="H539" s="59">
        <f t="shared" si="847"/>
        <v>0</v>
      </c>
      <c r="I539" s="59">
        <f t="shared" si="848"/>
        <v>0</v>
      </c>
      <c r="J539" s="20">
        <f t="shared" si="849"/>
        <v>0</v>
      </c>
      <c r="K539" s="20">
        <f>IF(OR($H$79&lt;=0,F539-$H$79&lt;=0),0,2/3*(0.602+0.0832*(F539-$H$79)/$H$79)*$I$79*SQRT(2*9.81)*(F539-$H$79+0.0012)^(3/2))*1000</f>
        <v>0</v>
      </c>
      <c r="L539" s="20">
        <f>IF((G539+H539+I539+K539)*($A540-$A539)*0.06&gt;E539,E539/($A540-$A539)/0.06,G539+H539+I539+K539)</f>
        <v>0</v>
      </c>
      <c r="M539" s="20">
        <f>IF(COUNT($A$126:$A539)&lt;MATCH($E$84,L$126:L$585,0),"",ROUND(L539,2))</f>
        <v>0</v>
      </c>
      <c r="N539" s="20">
        <f>IF($A539=0,0,$D539+N538-IF($A538=0,0,R538*($A539-$A538)*0.06))</f>
        <v>2.5784162472650084E-3</v>
      </c>
      <c r="O539" s="11" cm="1">
        <f t="array" ref="O539">INDEX($A$71:$A$75,MATCH(N539,$B$71:$B$75,1))+(N539-INDEX($B$71:$B$75,MATCH(N539,$B$71:$B$75,1)))*(INDEX($A$71:$A$75,MATCH(N539,$B$71:$B$75,1)+1)-INDEX($A$71:$A$75,MATCH(N539,$B$71:$B$75,1)))/(INDEX($B$71:$B$75,MATCH(N539,$B$71:$B$75,1)+1)-INDEX($B$71:$B$75,MATCH(N539,$B$71:$B$75,1)))</f>
        <v>2.5784162472650086E-5</v>
      </c>
      <c r="P539" s="20" cm="1">
        <f t="array" ref="P539">INDEX(Curva_vortex[Caudal (L/s)],MATCH(O539,Curva_vortex[Altura lamina de agua H (m)],1))+(O539-INDEX(Curva_vortex[Altura lamina de agua H (m)],MATCH(O539,Curva_vortex[Altura lamina de agua H (m)],1)))*(INDEX(Curva_vortex[Caudal (L/s)],MATCH(O539,Curva_vortex[Altura lamina de agua H (m)],1)+IF(O539&gt;MAX(Curva_vortex[Altura lamina de agua H (m)]),0,1))-INDEX(Curva_vortex[Caudal (L/s)],MATCH(O539,Curva_vortex[Altura lamina de agua H (m)],1)+IF(O539&gt;MAX(Curva_vortex[Altura lamina de agua H (m)]),-1,0)))/(INDEX(Curva_vortex[Altura lamina de agua H (m)],MATCH(O539,Curva_vortex[Altura lamina de agua H (m)],1)+IF(O539&gt;MAX(Curva_vortex[Altura lamina de agua H (m)]),0,1))-INDEX(Curva_vortex[Altura lamina de agua H (m)],MATCH(O539,Curva_vortex[Altura lamina de agua H (m)],1)+IF(O539&gt;MAX(Curva_vortex[Altura lamina de agua H (m)]),-1,0)))</f>
        <v>2.5784162472650086E-4</v>
      </c>
      <c r="Q539" s="20">
        <f t="shared" si="850"/>
        <v>0</v>
      </c>
      <c r="R539" s="20" cm="1">
        <f t="array" ref="R539">INDEX(Curva_vortex[Caudal (L/s)],MATCH(O539,Curva_vortex[Altura lamina de agua H (m)],1))+(O539-INDEX(Curva_vortex[Altura lamina de agua H (m)],MATCH(O539,Curva_vortex[Altura lamina de agua H (m)],1)))*(INDEX(Curva_vortex[Caudal (L/s)],MATCH(O539,Curva_vortex[Altura lamina de agua H (m)],1)+IF(O539&gt;MAX(Curva_vortex[Altura lamina de agua H (m)]),0,1))-INDEX(Curva_vortex[Caudal (L/s)],MATCH(O539,Curva_vortex[Altura lamina de agua H (m)],1)+IF(O539&gt;MAX(Curva_vortex[Altura lamina de agua H (m)]),-1,0)))/(INDEX(Curva_vortex[Altura lamina de agua H (m)],MATCH(O539,Curva_vortex[Altura lamina de agua H (m)],1)+IF(O539&gt;MAX(Curva_vortex[Altura lamina de agua H (m)]),0,1))-INDEX(Curva_vortex[Altura lamina de agua H (m)],MATCH(O539,Curva_vortex[Altura lamina de agua H (m)],1)+IF(O539&gt;MAX(Curva_vortex[Altura lamina de agua H (m)]),-1,0)))+Q539</f>
        <v>2.5784162472650086E-4</v>
      </c>
      <c r="S539" s="20">
        <f>IF(COUNT($A$126:$A539)&lt;MATCH($E$117,R$126:R$585,0),"",ROUND(R539,2))</f>
        <v>0</v>
      </c>
    </row>
    <row r="540" spans="1:19" x14ac:dyDescent="0.3">
      <c r="A540" s="67">
        <f>A539+Escenario1!$D$15</f>
        <v>2070</v>
      </c>
      <c r="B540" s="20">
        <f>IF(HX417&lt;0,0,Escenario1!HX417)</f>
        <v>0</v>
      </c>
      <c r="C540" s="20">
        <f t="shared" si="851"/>
        <v>0</v>
      </c>
      <c r="D540" s="20">
        <f t="shared" si="845"/>
        <v>0</v>
      </c>
      <c r="E540" s="20">
        <f>ROUND(IF($A540=0,0,$D540+E539-IF($A539=0,0,L539*($A540-$A539)*0.06)),4)</f>
        <v>0</v>
      </c>
      <c r="F540" s="11" cm="1">
        <f t="array" ref="F540">INDEX($A$71:$A$75,MATCH(E540,$B$71:$B$75,1))+(E540-INDEX($B$71:$B$75,MATCH(E540,$B$71:$B$75,1)))*(INDEX($A$71:$A$75,MATCH(E540,$B$71:$B$75,1)+IF(E540&gt;MAX($B$71:$B$75),0,1))-INDEX($A$71:$A$75,MATCH(E540,$B$71:$B$75,1)+IF(E540&gt;MAX($B$71:$B$75),1,0)))/(INDEX($B$71:$B$75,MATCH(E540,$B$71:$B$75,1)+IF(E540&gt;MAX($B$71:$B$75),0,1))-INDEX($B$71:$B$75,MATCH(E540,$B$71:$B$75,1)+IF(E540&gt;MAX($B$71:$B$75),-1,0)))</f>
        <v>0</v>
      </c>
      <c r="G540" s="59">
        <f t="shared" si="846"/>
        <v>0</v>
      </c>
      <c r="H540" s="59">
        <f t="shared" si="847"/>
        <v>0</v>
      </c>
      <c r="I540" s="59">
        <f t="shared" si="848"/>
        <v>0</v>
      </c>
      <c r="J540" s="20">
        <f t="shared" si="849"/>
        <v>0</v>
      </c>
      <c r="K540" s="20">
        <f>IF(OR($H$79&lt;=0,F540-$H$79&lt;=0),0,2/3*(0.602+0.0832*(F540-$H$79)/$H$79)*$I$79*SQRT(2*9.81)*(F540-$H$79+0.0012)^(3/2))*1000</f>
        <v>0</v>
      </c>
      <c r="L540" s="20">
        <f>IF((G540+H540+I540+K540)*($A541-$A540)*0.06&gt;E540,E540/($A541-$A540)/0.06,G540+H540+I540+K540)</f>
        <v>0</v>
      </c>
      <c r="M540" s="20">
        <f>IF(COUNT($A$126:$A540)&lt;MATCH($E$84,L$126:L$585,0),"",ROUND(L540,2))</f>
        <v>0</v>
      </c>
      <c r="N540" s="20">
        <f>IF($A540=0,0,$D540+N539-IF($A539=0,0,R539*($A540-$A539)*0.06))</f>
        <v>2.5010637598470581E-3</v>
      </c>
      <c r="O540" s="11" cm="1">
        <f t="array" ref="O540">INDEX($A$71:$A$75,MATCH(N540,$B$71:$B$75,1))+(N540-INDEX($B$71:$B$75,MATCH(N540,$B$71:$B$75,1)))*(INDEX($A$71:$A$75,MATCH(N540,$B$71:$B$75,1)+1)-INDEX($A$71:$A$75,MATCH(N540,$B$71:$B$75,1)))/(INDEX($B$71:$B$75,MATCH(N540,$B$71:$B$75,1)+1)-INDEX($B$71:$B$75,MATCH(N540,$B$71:$B$75,1)))</f>
        <v>2.5010637598470582E-5</v>
      </c>
      <c r="P540" s="20" cm="1">
        <f t="array" ref="P540">INDEX(Curva_vortex[Caudal (L/s)],MATCH(O540,Curva_vortex[Altura lamina de agua H (m)],1))+(O540-INDEX(Curva_vortex[Altura lamina de agua H (m)],MATCH(O540,Curva_vortex[Altura lamina de agua H (m)],1)))*(INDEX(Curva_vortex[Caudal (L/s)],MATCH(O540,Curva_vortex[Altura lamina de agua H (m)],1)+IF(O540&gt;MAX(Curva_vortex[Altura lamina de agua H (m)]),0,1))-INDEX(Curva_vortex[Caudal (L/s)],MATCH(O540,Curva_vortex[Altura lamina de agua H (m)],1)+IF(O540&gt;MAX(Curva_vortex[Altura lamina de agua H (m)]),-1,0)))/(INDEX(Curva_vortex[Altura lamina de agua H (m)],MATCH(O540,Curva_vortex[Altura lamina de agua H (m)],1)+IF(O540&gt;MAX(Curva_vortex[Altura lamina de agua H (m)]),0,1))-INDEX(Curva_vortex[Altura lamina de agua H (m)],MATCH(O540,Curva_vortex[Altura lamina de agua H (m)],1)+IF(O540&gt;MAX(Curva_vortex[Altura lamina de agua H (m)]),-1,0)))</f>
        <v>2.5010637598470582E-4</v>
      </c>
      <c r="Q540" s="20">
        <f t="shared" si="850"/>
        <v>0</v>
      </c>
      <c r="R540" s="20" cm="1">
        <f t="array" ref="R540">INDEX(Curva_vortex[Caudal (L/s)],MATCH(O540,Curva_vortex[Altura lamina de agua H (m)],1))+(O540-INDEX(Curva_vortex[Altura lamina de agua H (m)],MATCH(O540,Curva_vortex[Altura lamina de agua H (m)],1)))*(INDEX(Curva_vortex[Caudal (L/s)],MATCH(O540,Curva_vortex[Altura lamina de agua H (m)],1)+IF(O540&gt;MAX(Curva_vortex[Altura lamina de agua H (m)]),0,1))-INDEX(Curva_vortex[Caudal (L/s)],MATCH(O540,Curva_vortex[Altura lamina de agua H (m)],1)+IF(O540&gt;MAX(Curva_vortex[Altura lamina de agua H (m)]),-1,0)))/(INDEX(Curva_vortex[Altura lamina de agua H (m)],MATCH(O540,Curva_vortex[Altura lamina de agua H (m)],1)+IF(O540&gt;MAX(Curva_vortex[Altura lamina de agua H (m)]),0,1))-INDEX(Curva_vortex[Altura lamina de agua H (m)],MATCH(O540,Curva_vortex[Altura lamina de agua H (m)],1)+IF(O540&gt;MAX(Curva_vortex[Altura lamina de agua H (m)]),-1,0)))+Q540</f>
        <v>2.5010637598470582E-4</v>
      </c>
      <c r="S540" s="20">
        <f>IF(COUNT($A$126:$A540)&lt;MATCH($E$117,R$126:R$585,0),"",ROUND(R540,2))</f>
        <v>0</v>
      </c>
    </row>
    <row r="541" spans="1:19" x14ac:dyDescent="0.3">
      <c r="A541" s="67">
        <f>A540+Escenario1!$D$15</f>
        <v>2075</v>
      </c>
      <c r="B541" s="20">
        <f>IF(HX418&lt;0,0,Escenario1!HX418)</f>
        <v>0</v>
      </c>
      <c r="C541" s="20">
        <f t="shared" si="851"/>
        <v>0</v>
      </c>
      <c r="D541" s="20">
        <f t="shared" si="845"/>
        <v>0</v>
      </c>
      <c r="E541" s="20">
        <f>ROUND(IF($A541=0,0,$D541+E540-IF($A540=0,0,L540*($A541-$A540)*0.06)),4)</f>
        <v>0</v>
      </c>
      <c r="F541" s="11" cm="1">
        <f t="array" ref="F541">INDEX($A$71:$A$75,MATCH(E541,$B$71:$B$75,1))+(E541-INDEX($B$71:$B$75,MATCH(E541,$B$71:$B$75,1)))*(INDEX($A$71:$A$75,MATCH(E541,$B$71:$B$75,1)+IF(E541&gt;MAX($B$71:$B$75),0,1))-INDEX($A$71:$A$75,MATCH(E541,$B$71:$B$75,1)+IF(E541&gt;MAX($B$71:$B$75),1,0)))/(INDEX($B$71:$B$75,MATCH(E541,$B$71:$B$75,1)+IF(E541&gt;MAX($B$71:$B$75),0,1))-INDEX($B$71:$B$75,MATCH(E541,$B$71:$B$75,1)+IF(E541&gt;MAX($B$71:$B$75),-1,0)))</f>
        <v>0</v>
      </c>
      <c r="G541" s="59">
        <f t="shared" si="846"/>
        <v>0</v>
      </c>
      <c r="H541" s="59">
        <f t="shared" si="847"/>
        <v>0</v>
      </c>
      <c r="I541" s="59">
        <f t="shared" si="848"/>
        <v>0</v>
      </c>
      <c r="J541" s="20">
        <f t="shared" si="849"/>
        <v>0</v>
      </c>
      <c r="K541" s="20">
        <f>IF(OR($H$79&lt;=0,F541-$H$79&lt;=0),0,2/3*(0.602+0.0832*(F541-$H$79)/$H$79)*$I$79*SQRT(2*9.81)*(F541-$H$79+0.0012)^(3/2))*1000</f>
        <v>0</v>
      </c>
      <c r="L541" s="20">
        <f>IF((G541+H541+I541+K541)*($A542-$A541)*0.06&gt;E541,E541/($A542-$A541)/0.06,G541+H541+I541+K541)</f>
        <v>0</v>
      </c>
      <c r="M541" s="20">
        <f>IF(COUNT($A$126:$A541)&lt;MATCH($E$84,L$126:L$585,0),"",ROUND(L541,2))</f>
        <v>0</v>
      </c>
      <c r="N541" s="20">
        <f>IF($A541=0,0,$D541+N540-IF($A540=0,0,R540*($A541-$A540)*0.06))</f>
        <v>2.4260318470516462E-3</v>
      </c>
      <c r="O541" s="11" cm="1">
        <f t="array" ref="O541">INDEX($A$71:$A$75,MATCH(N541,$B$71:$B$75,1))+(N541-INDEX($B$71:$B$75,MATCH(N541,$B$71:$B$75,1)))*(INDEX($A$71:$A$75,MATCH(N541,$B$71:$B$75,1)+1)-INDEX($A$71:$A$75,MATCH(N541,$B$71:$B$75,1)))/(INDEX($B$71:$B$75,MATCH(N541,$B$71:$B$75,1)+1)-INDEX($B$71:$B$75,MATCH(N541,$B$71:$B$75,1)))</f>
        <v>2.4260318470516463E-5</v>
      </c>
      <c r="P541" s="20" cm="1">
        <f t="array" ref="P541">INDEX(Curva_vortex[Caudal (L/s)],MATCH(O541,Curva_vortex[Altura lamina de agua H (m)],1))+(O541-INDEX(Curva_vortex[Altura lamina de agua H (m)],MATCH(O541,Curva_vortex[Altura lamina de agua H (m)],1)))*(INDEX(Curva_vortex[Caudal (L/s)],MATCH(O541,Curva_vortex[Altura lamina de agua H (m)],1)+IF(O541&gt;MAX(Curva_vortex[Altura lamina de agua H (m)]),0,1))-INDEX(Curva_vortex[Caudal (L/s)],MATCH(O541,Curva_vortex[Altura lamina de agua H (m)],1)+IF(O541&gt;MAX(Curva_vortex[Altura lamina de agua H (m)]),-1,0)))/(INDEX(Curva_vortex[Altura lamina de agua H (m)],MATCH(O541,Curva_vortex[Altura lamina de agua H (m)],1)+IF(O541&gt;MAX(Curva_vortex[Altura lamina de agua H (m)]),0,1))-INDEX(Curva_vortex[Altura lamina de agua H (m)],MATCH(O541,Curva_vortex[Altura lamina de agua H (m)],1)+IF(O541&gt;MAX(Curva_vortex[Altura lamina de agua H (m)]),-1,0)))</f>
        <v>2.4260318470516461E-4</v>
      </c>
      <c r="Q541" s="20">
        <f t="shared" si="850"/>
        <v>0</v>
      </c>
      <c r="R541" s="20" cm="1">
        <f t="array" ref="R541">INDEX(Curva_vortex[Caudal (L/s)],MATCH(O541,Curva_vortex[Altura lamina de agua H (m)],1))+(O541-INDEX(Curva_vortex[Altura lamina de agua H (m)],MATCH(O541,Curva_vortex[Altura lamina de agua H (m)],1)))*(INDEX(Curva_vortex[Caudal (L/s)],MATCH(O541,Curva_vortex[Altura lamina de agua H (m)],1)+IF(O541&gt;MAX(Curva_vortex[Altura lamina de agua H (m)]),0,1))-INDEX(Curva_vortex[Caudal (L/s)],MATCH(O541,Curva_vortex[Altura lamina de agua H (m)],1)+IF(O541&gt;MAX(Curva_vortex[Altura lamina de agua H (m)]),-1,0)))/(INDEX(Curva_vortex[Altura lamina de agua H (m)],MATCH(O541,Curva_vortex[Altura lamina de agua H (m)],1)+IF(O541&gt;MAX(Curva_vortex[Altura lamina de agua H (m)]),0,1))-INDEX(Curva_vortex[Altura lamina de agua H (m)],MATCH(O541,Curva_vortex[Altura lamina de agua H (m)],1)+IF(O541&gt;MAX(Curva_vortex[Altura lamina de agua H (m)]),-1,0)))+Q541</f>
        <v>2.4260318470516461E-4</v>
      </c>
      <c r="S541" s="20">
        <f>IF(COUNT($A$126:$A541)&lt;MATCH($E$117,R$126:R$585,0),"",ROUND(R541,2))</f>
        <v>0</v>
      </c>
    </row>
    <row r="542" spans="1:19" x14ac:dyDescent="0.3">
      <c r="A542" s="67">
        <f>A541+Escenario1!$D$15</f>
        <v>2080</v>
      </c>
      <c r="B542" s="20">
        <f>IF(HX419&lt;0,0,Escenario1!HX419)</f>
        <v>0</v>
      </c>
      <c r="C542" s="20">
        <f t="shared" si="851"/>
        <v>0</v>
      </c>
      <c r="D542" s="20">
        <f t="shared" si="845"/>
        <v>0</v>
      </c>
      <c r="E542" s="20">
        <f>ROUND(IF($A542=0,0,$D542+E541-IF($A541=0,0,L541*($A542-$A541)*0.06)),4)</f>
        <v>0</v>
      </c>
      <c r="F542" s="11" cm="1">
        <f t="array" ref="F542">INDEX($A$71:$A$75,MATCH(E542,$B$71:$B$75,1))+(E542-INDEX($B$71:$B$75,MATCH(E542,$B$71:$B$75,1)))*(INDEX($A$71:$A$75,MATCH(E542,$B$71:$B$75,1)+IF(E542&gt;MAX($B$71:$B$75),0,1))-INDEX($A$71:$A$75,MATCH(E542,$B$71:$B$75,1)+IF(E542&gt;MAX($B$71:$B$75),1,0)))/(INDEX($B$71:$B$75,MATCH(E542,$B$71:$B$75,1)+IF(E542&gt;MAX($B$71:$B$75),0,1))-INDEX($B$71:$B$75,MATCH(E542,$B$71:$B$75,1)+IF(E542&gt;MAX($B$71:$B$75),-1,0)))</f>
        <v>0</v>
      </c>
      <c r="G542" s="59">
        <f t="shared" si="846"/>
        <v>0</v>
      </c>
      <c r="H542" s="59">
        <f t="shared" si="847"/>
        <v>0</v>
      </c>
      <c r="I542" s="59">
        <f t="shared" si="848"/>
        <v>0</v>
      </c>
      <c r="J542" s="20">
        <f t="shared" si="849"/>
        <v>0</v>
      </c>
      <c r="K542" s="20">
        <f>IF(OR($H$79&lt;=0,F542-$H$79&lt;=0),0,2/3*(0.602+0.0832*(F542-$H$79)/$H$79)*$I$79*SQRT(2*9.81)*(F542-$H$79+0.0012)^(3/2))*1000</f>
        <v>0</v>
      </c>
      <c r="L542" s="20">
        <f>IF((G542+H542+I542+K542)*($A543-$A542)*0.06&gt;E542,E542/($A543-$A542)/0.06,G542+H542+I542+K542)</f>
        <v>0</v>
      </c>
      <c r="M542" s="20">
        <f>IF(COUNT($A$126:$A542)&lt;MATCH($E$84,L$126:L$585,0),"",ROUND(L542,2))</f>
        <v>0</v>
      </c>
      <c r="N542" s="20">
        <f>IF($A542=0,0,$D542+N541-IF($A541=0,0,R541*($A542-$A541)*0.06))</f>
        <v>2.3532508916400967E-3</v>
      </c>
      <c r="O542" s="11" cm="1">
        <f t="array" ref="O542">INDEX($A$71:$A$75,MATCH(N542,$B$71:$B$75,1))+(N542-INDEX($B$71:$B$75,MATCH(N542,$B$71:$B$75,1)))*(INDEX($A$71:$A$75,MATCH(N542,$B$71:$B$75,1)+1)-INDEX($A$71:$A$75,MATCH(N542,$B$71:$B$75,1)))/(INDEX($B$71:$B$75,MATCH(N542,$B$71:$B$75,1)+1)-INDEX($B$71:$B$75,MATCH(N542,$B$71:$B$75,1)))</f>
        <v>2.3532508916400965E-5</v>
      </c>
      <c r="P542" s="20" cm="1">
        <f t="array" ref="P542">INDEX(Curva_vortex[Caudal (L/s)],MATCH(O542,Curva_vortex[Altura lamina de agua H (m)],1))+(O542-INDEX(Curva_vortex[Altura lamina de agua H (m)],MATCH(O542,Curva_vortex[Altura lamina de agua H (m)],1)))*(INDEX(Curva_vortex[Caudal (L/s)],MATCH(O542,Curva_vortex[Altura lamina de agua H (m)],1)+IF(O542&gt;MAX(Curva_vortex[Altura lamina de agua H (m)]),0,1))-INDEX(Curva_vortex[Caudal (L/s)],MATCH(O542,Curva_vortex[Altura lamina de agua H (m)],1)+IF(O542&gt;MAX(Curva_vortex[Altura lamina de agua H (m)]),-1,0)))/(INDEX(Curva_vortex[Altura lamina de agua H (m)],MATCH(O542,Curva_vortex[Altura lamina de agua H (m)],1)+IF(O542&gt;MAX(Curva_vortex[Altura lamina de agua H (m)]),0,1))-INDEX(Curva_vortex[Altura lamina de agua H (m)],MATCH(O542,Curva_vortex[Altura lamina de agua H (m)],1)+IF(O542&gt;MAX(Curva_vortex[Altura lamina de agua H (m)]),-1,0)))</f>
        <v>2.3532508916400963E-4</v>
      </c>
      <c r="Q542" s="20">
        <f t="shared" si="850"/>
        <v>0</v>
      </c>
      <c r="R542" s="20" cm="1">
        <f t="array" ref="R542">INDEX(Curva_vortex[Caudal (L/s)],MATCH(O542,Curva_vortex[Altura lamina de agua H (m)],1))+(O542-INDEX(Curva_vortex[Altura lamina de agua H (m)],MATCH(O542,Curva_vortex[Altura lamina de agua H (m)],1)))*(INDEX(Curva_vortex[Caudal (L/s)],MATCH(O542,Curva_vortex[Altura lamina de agua H (m)],1)+IF(O542&gt;MAX(Curva_vortex[Altura lamina de agua H (m)]),0,1))-INDEX(Curva_vortex[Caudal (L/s)],MATCH(O542,Curva_vortex[Altura lamina de agua H (m)],1)+IF(O542&gt;MAX(Curva_vortex[Altura lamina de agua H (m)]),-1,0)))/(INDEX(Curva_vortex[Altura lamina de agua H (m)],MATCH(O542,Curva_vortex[Altura lamina de agua H (m)],1)+IF(O542&gt;MAX(Curva_vortex[Altura lamina de agua H (m)]),0,1))-INDEX(Curva_vortex[Altura lamina de agua H (m)],MATCH(O542,Curva_vortex[Altura lamina de agua H (m)],1)+IF(O542&gt;MAX(Curva_vortex[Altura lamina de agua H (m)]),-1,0)))+Q542</f>
        <v>2.3532508916400963E-4</v>
      </c>
      <c r="S542" s="20">
        <f>IF(COUNT($A$126:$A542)&lt;MATCH($E$117,R$126:R$585,0),"",ROUND(R542,2))</f>
        <v>0</v>
      </c>
    </row>
    <row r="543" spans="1:19" x14ac:dyDescent="0.3">
      <c r="A543" s="67">
        <f>A542+Escenario1!$D$15</f>
        <v>2085</v>
      </c>
      <c r="B543" s="20">
        <f>IF(HX420&lt;0,0,Escenario1!HX420)</f>
        <v>0</v>
      </c>
      <c r="C543" s="20">
        <f t="shared" si="851"/>
        <v>0</v>
      </c>
      <c r="D543" s="20">
        <f t="shared" si="845"/>
        <v>0</v>
      </c>
      <c r="E543" s="20">
        <f>ROUND(IF($A543=0,0,$D543+E542-IF($A542=0,0,L542*($A543-$A542)*0.06)),4)</f>
        <v>0</v>
      </c>
      <c r="F543" s="11" cm="1">
        <f t="array" ref="F543">INDEX($A$71:$A$75,MATCH(E543,$B$71:$B$75,1))+(E543-INDEX($B$71:$B$75,MATCH(E543,$B$71:$B$75,1)))*(INDEX($A$71:$A$75,MATCH(E543,$B$71:$B$75,1)+IF(E543&gt;MAX($B$71:$B$75),0,1))-INDEX($A$71:$A$75,MATCH(E543,$B$71:$B$75,1)+IF(E543&gt;MAX($B$71:$B$75),1,0)))/(INDEX($B$71:$B$75,MATCH(E543,$B$71:$B$75,1)+IF(E543&gt;MAX($B$71:$B$75),0,1))-INDEX($B$71:$B$75,MATCH(E543,$B$71:$B$75,1)+IF(E543&gt;MAX($B$71:$B$75),-1,0)))</f>
        <v>0</v>
      </c>
      <c r="G543" s="59">
        <f t="shared" si="846"/>
        <v>0</v>
      </c>
      <c r="H543" s="59">
        <f t="shared" si="847"/>
        <v>0</v>
      </c>
      <c r="I543" s="59">
        <f t="shared" si="848"/>
        <v>0</v>
      </c>
      <c r="J543" s="20">
        <f t="shared" si="849"/>
        <v>0</v>
      </c>
      <c r="K543" s="20">
        <f>IF(OR($H$79&lt;=0,F543-$H$79&lt;=0),0,2/3*(0.602+0.0832*(F543-$H$79)/$H$79)*$I$79*SQRT(2*9.81)*(F543-$H$79+0.0012)^(3/2))*1000</f>
        <v>0</v>
      </c>
      <c r="L543" s="20">
        <f>IF((G543+H543+I543+K543)*($A544-$A543)*0.06&gt;E543,E543/($A544-$A543)/0.06,G543+H543+I543+K543)</f>
        <v>0</v>
      </c>
      <c r="M543" s="20">
        <f>IF(COUNT($A$126:$A543)&lt;MATCH($E$84,L$126:L$585,0),"",ROUND(L543,2))</f>
        <v>0</v>
      </c>
      <c r="N543" s="20">
        <f>IF($A543=0,0,$D543+N542-IF($A542=0,0,R542*($A543-$A542)*0.06))</f>
        <v>2.2826533648908939E-3</v>
      </c>
      <c r="O543" s="11" cm="1">
        <f t="array" ref="O543">INDEX($A$71:$A$75,MATCH(N543,$B$71:$B$75,1))+(N543-INDEX($B$71:$B$75,MATCH(N543,$B$71:$B$75,1)))*(INDEX($A$71:$A$75,MATCH(N543,$B$71:$B$75,1)+1)-INDEX($A$71:$A$75,MATCH(N543,$B$71:$B$75,1)))/(INDEX($B$71:$B$75,MATCH(N543,$B$71:$B$75,1)+1)-INDEX($B$71:$B$75,MATCH(N543,$B$71:$B$75,1)))</f>
        <v>2.2826533648908938E-5</v>
      </c>
      <c r="P543" s="20" cm="1">
        <f t="array" ref="P543">INDEX(Curva_vortex[Caudal (L/s)],MATCH(O543,Curva_vortex[Altura lamina de agua H (m)],1))+(O543-INDEX(Curva_vortex[Altura lamina de agua H (m)],MATCH(O543,Curva_vortex[Altura lamina de agua H (m)],1)))*(INDEX(Curva_vortex[Caudal (L/s)],MATCH(O543,Curva_vortex[Altura lamina de agua H (m)],1)+IF(O543&gt;MAX(Curva_vortex[Altura lamina de agua H (m)]),0,1))-INDEX(Curva_vortex[Caudal (L/s)],MATCH(O543,Curva_vortex[Altura lamina de agua H (m)],1)+IF(O543&gt;MAX(Curva_vortex[Altura lamina de agua H (m)]),-1,0)))/(INDEX(Curva_vortex[Altura lamina de agua H (m)],MATCH(O543,Curva_vortex[Altura lamina de agua H (m)],1)+IF(O543&gt;MAX(Curva_vortex[Altura lamina de agua H (m)]),0,1))-INDEX(Curva_vortex[Altura lamina de agua H (m)],MATCH(O543,Curva_vortex[Altura lamina de agua H (m)],1)+IF(O543&gt;MAX(Curva_vortex[Altura lamina de agua H (m)]),-1,0)))</f>
        <v>2.2826533648908937E-4</v>
      </c>
      <c r="Q543" s="20">
        <f t="shared" si="850"/>
        <v>0</v>
      </c>
      <c r="R543" s="20" cm="1">
        <f t="array" ref="R543">INDEX(Curva_vortex[Caudal (L/s)],MATCH(O543,Curva_vortex[Altura lamina de agua H (m)],1))+(O543-INDEX(Curva_vortex[Altura lamina de agua H (m)],MATCH(O543,Curva_vortex[Altura lamina de agua H (m)],1)))*(INDEX(Curva_vortex[Caudal (L/s)],MATCH(O543,Curva_vortex[Altura lamina de agua H (m)],1)+IF(O543&gt;MAX(Curva_vortex[Altura lamina de agua H (m)]),0,1))-INDEX(Curva_vortex[Caudal (L/s)],MATCH(O543,Curva_vortex[Altura lamina de agua H (m)],1)+IF(O543&gt;MAX(Curva_vortex[Altura lamina de agua H (m)]),-1,0)))/(INDEX(Curva_vortex[Altura lamina de agua H (m)],MATCH(O543,Curva_vortex[Altura lamina de agua H (m)],1)+IF(O543&gt;MAX(Curva_vortex[Altura lamina de agua H (m)]),0,1))-INDEX(Curva_vortex[Altura lamina de agua H (m)],MATCH(O543,Curva_vortex[Altura lamina de agua H (m)],1)+IF(O543&gt;MAX(Curva_vortex[Altura lamina de agua H (m)]),-1,0)))+Q543</f>
        <v>2.2826533648908937E-4</v>
      </c>
      <c r="S543" s="20">
        <f>IF(COUNT($A$126:$A543)&lt;MATCH($E$117,R$126:R$585,0),"",ROUND(R543,2))</f>
        <v>0</v>
      </c>
    </row>
    <row r="544" spans="1:19" x14ac:dyDescent="0.3">
      <c r="A544" s="67">
        <f>A543+Escenario1!$D$15</f>
        <v>2090</v>
      </c>
      <c r="B544" s="20">
        <f>IF(HX421&lt;0,0,Escenario1!HX421)</f>
        <v>0</v>
      </c>
      <c r="C544" s="20">
        <f t="shared" si="851"/>
        <v>0</v>
      </c>
      <c r="D544" s="20">
        <f t="shared" si="845"/>
        <v>0</v>
      </c>
      <c r="E544" s="20">
        <f>ROUND(IF($A544=0,0,$D544+E543-IF($A543=0,0,L543*($A544-$A543)*0.06)),4)</f>
        <v>0</v>
      </c>
      <c r="F544" s="11" cm="1">
        <f t="array" ref="F544">INDEX($A$71:$A$75,MATCH(E544,$B$71:$B$75,1))+(E544-INDEX($B$71:$B$75,MATCH(E544,$B$71:$B$75,1)))*(INDEX($A$71:$A$75,MATCH(E544,$B$71:$B$75,1)+IF(E544&gt;MAX($B$71:$B$75),0,1))-INDEX($A$71:$A$75,MATCH(E544,$B$71:$B$75,1)+IF(E544&gt;MAX($B$71:$B$75),1,0)))/(INDEX($B$71:$B$75,MATCH(E544,$B$71:$B$75,1)+IF(E544&gt;MAX($B$71:$B$75),0,1))-INDEX($B$71:$B$75,MATCH(E544,$B$71:$B$75,1)+IF(E544&gt;MAX($B$71:$B$75),-1,0)))</f>
        <v>0</v>
      </c>
      <c r="G544" s="59">
        <f t="shared" si="846"/>
        <v>0</v>
      </c>
      <c r="H544" s="59">
        <f t="shared" si="847"/>
        <v>0</v>
      </c>
      <c r="I544" s="59">
        <f t="shared" si="848"/>
        <v>0</v>
      </c>
      <c r="J544" s="20">
        <f t="shared" si="849"/>
        <v>0</v>
      </c>
      <c r="K544" s="20">
        <f>IF(OR($H$79&lt;=0,F544-$H$79&lt;=0),0,2/3*(0.602+0.0832*(F544-$H$79)/$H$79)*$I$79*SQRT(2*9.81)*(F544-$H$79+0.0012)^(3/2))*1000</f>
        <v>0</v>
      </c>
      <c r="L544" s="20">
        <f>IF((G544+H544+I544+K544)*($A545-$A544)*0.06&gt;E544,E544/($A545-$A544)/0.06,G544+H544+I544+K544)</f>
        <v>0</v>
      </c>
      <c r="M544" s="20">
        <f>IF(COUNT($A$126:$A544)&lt;MATCH($E$84,L$126:L$585,0),"",ROUND(L544,2))</f>
        <v>0</v>
      </c>
      <c r="N544" s="20">
        <f>IF($A544=0,0,$D544+N543-IF($A543=0,0,R543*($A544-$A543)*0.06))</f>
        <v>2.2141737639441673E-3</v>
      </c>
      <c r="O544" s="11" cm="1">
        <f t="array" ref="O544">INDEX($A$71:$A$75,MATCH(N544,$B$71:$B$75,1))+(N544-INDEX($B$71:$B$75,MATCH(N544,$B$71:$B$75,1)))*(INDEX($A$71:$A$75,MATCH(N544,$B$71:$B$75,1)+1)-INDEX($A$71:$A$75,MATCH(N544,$B$71:$B$75,1)))/(INDEX($B$71:$B$75,MATCH(N544,$B$71:$B$75,1)+1)-INDEX($B$71:$B$75,MATCH(N544,$B$71:$B$75,1)))</f>
        <v>2.2141737639441675E-5</v>
      </c>
      <c r="P544" s="20" cm="1">
        <f t="array" ref="P544">INDEX(Curva_vortex[Caudal (L/s)],MATCH(O544,Curva_vortex[Altura lamina de agua H (m)],1))+(O544-INDEX(Curva_vortex[Altura lamina de agua H (m)],MATCH(O544,Curva_vortex[Altura lamina de agua H (m)],1)))*(INDEX(Curva_vortex[Caudal (L/s)],MATCH(O544,Curva_vortex[Altura lamina de agua H (m)],1)+IF(O544&gt;MAX(Curva_vortex[Altura lamina de agua H (m)]),0,1))-INDEX(Curva_vortex[Caudal (L/s)],MATCH(O544,Curva_vortex[Altura lamina de agua H (m)],1)+IF(O544&gt;MAX(Curva_vortex[Altura lamina de agua H (m)]),-1,0)))/(INDEX(Curva_vortex[Altura lamina de agua H (m)],MATCH(O544,Curva_vortex[Altura lamina de agua H (m)],1)+IF(O544&gt;MAX(Curva_vortex[Altura lamina de agua H (m)]),0,1))-INDEX(Curva_vortex[Altura lamina de agua H (m)],MATCH(O544,Curva_vortex[Altura lamina de agua H (m)],1)+IF(O544&gt;MAX(Curva_vortex[Altura lamina de agua H (m)]),-1,0)))</f>
        <v>2.2141737639441673E-4</v>
      </c>
      <c r="Q544" s="20">
        <f t="shared" si="850"/>
        <v>0</v>
      </c>
      <c r="R544" s="20" cm="1">
        <f t="array" ref="R544">INDEX(Curva_vortex[Caudal (L/s)],MATCH(O544,Curva_vortex[Altura lamina de agua H (m)],1))+(O544-INDEX(Curva_vortex[Altura lamina de agua H (m)],MATCH(O544,Curva_vortex[Altura lamina de agua H (m)],1)))*(INDEX(Curva_vortex[Caudal (L/s)],MATCH(O544,Curva_vortex[Altura lamina de agua H (m)],1)+IF(O544&gt;MAX(Curva_vortex[Altura lamina de agua H (m)]),0,1))-INDEX(Curva_vortex[Caudal (L/s)],MATCH(O544,Curva_vortex[Altura lamina de agua H (m)],1)+IF(O544&gt;MAX(Curva_vortex[Altura lamina de agua H (m)]),-1,0)))/(INDEX(Curva_vortex[Altura lamina de agua H (m)],MATCH(O544,Curva_vortex[Altura lamina de agua H (m)],1)+IF(O544&gt;MAX(Curva_vortex[Altura lamina de agua H (m)]),0,1))-INDEX(Curva_vortex[Altura lamina de agua H (m)],MATCH(O544,Curva_vortex[Altura lamina de agua H (m)],1)+IF(O544&gt;MAX(Curva_vortex[Altura lamina de agua H (m)]),-1,0)))+Q544</f>
        <v>2.2141737639441673E-4</v>
      </c>
      <c r="S544" s="20">
        <f>IF(COUNT($A$126:$A544)&lt;MATCH($E$117,R$126:R$585,0),"",ROUND(R544,2))</f>
        <v>0</v>
      </c>
    </row>
    <row r="545" spans="1:19" x14ac:dyDescent="0.3">
      <c r="A545" s="67">
        <f>A544+Escenario1!$D$15</f>
        <v>2095</v>
      </c>
      <c r="B545" s="20">
        <f>IF(HX422&lt;0,0,Escenario1!HX422)</f>
        <v>0</v>
      </c>
      <c r="C545" s="20">
        <f t="shared" si="851"/>
        <v>0</v>
      </c>
      <c r="D545" s="20">
        <f t="shared" si="845"/>
        <v>0</v>
      </c>
      <c r="E545" s="20">
        <f>ROUND(IF($A545=0,0,$D545+E544-IF($A544=0,0,L544*($A545-$A544)*0.06)),4)</f>
        <v>0</v>
      </c>
      <c r="F545" s="11" cm="1">
        <f t="array" ref="F545">INDEX($A$71:$A$75,MATCH(E545,$B$71:$B$75,1))+(E545-INDEX($B$71:$B$75,MATCH(E545,$B$71:$B$75,1)))*(INDEX($A$71:$A$75,MATCH(E545,$B$71:$B$75,1)+IF(E545&gt;MAX($B$71:$B$75),0,1))-INDEX($A$71:$A$75,MATCH(E545,$B$71:$B$75,1)+IF(E545&gt;MAX($B$71:$B$75),1,0)))/(INDEX($B$71:$B$75,MATCH(E545,$B$71:$B$75,1)+IF(E545&gt;MAX($B$71:$B$75),0,1))-INDEX($B$71:$B$75,MATCH(E545,$B$71:$B$75,1)+IF(E545&gt;MAX($B$71:$B$75),-1,0)))</f>
        <v>0</v>
      </c>
      <c r="G545" s="59">
        <f t="shared" si="846"/>
        <v>0</v>
      </c>
      <c r="H545" s="59">
        <f t="shared" si="847"/>
        <v>0</v>
      </c>
      <c r="I545" s="59">
        <f t="shared" si="848"/>
        <v>0</v>
      </c>
      <c r="J545" s="20">
        <f t="shared" si="849"/>
        <v>0</v>
      </c>
      <c r="K545" s="20">
        <f>IF(OR($H$79&lt;=0,F545-$H$79&lt;=0),0,2/3*(0.602+0.0832*(F545-$H$79)/$H$79)*$I$79*SQRT(2*9.81)*(F545-$H$79+0.0012)^(3/2))*1000</f>
        <v>0</v>
      </c>
      <c r="L545" s="20">
        <f>IF((G545+H545+I545+K545)*($A546-$A545)*0.06&gt;E545,E545/($A546-$A545)/0.06,G545+H545+I545+K545)</f>
        <v>0</v>
      </c>
      <c r="M545" s="20">
        <f>IF(COUNT($A$126:$A545)&lt;MATCH($E$84,L$126:L$585,0),"",ROUND(L545,2))</f>
        <v>0</v>
      </c>
      <c r="N545" s="20">
        <f>IF($A545=0,0,$D545+N544-IF($A544=0,0,R544*($A545-$A544)*0.06))</f>
        <v>2.1477485510258422E-3</v>
      </c>
      <c r="O545" s="11" cm="1">
        <f t="array" ref="O545">INDEX($A$71:$A$75,MATCH(N545,$B$71:$B$75,1))+(N545-INDEX($B$71:$B$75,MATCH(N545,$B$71:$B$75,1)))*(INDEX($A$71:$A$75,MATCH(N545,$B$71:$B$75,1)+1)-INDEX($A$71:$A$75,MATCH(N545,$B$71:$B$75,1)))/(INDEX($B$71:$B$75,MATCH(N545,$B$71:$B$75,1)+1)-INDEX($B$71:$B$75,MATCH(N545,$B$71:$B$75,1)))</f>
        <v>2.1477485510258422E-5</v>
      </c>
      <c r="P545" s="20" cm="1">
        <f t="array" ref="P545">INDEX(Curva_vortex[Caudal (L/s)],MATCH(O545,Curva_vortex[Altura lamina de agua H (m)],1))+(O545-INDEX(Curva_vortex[Altura lamina de agua H (m)],MATCH(O545,Curva_vortex[Altura lamina de agua H (m)],1)))*(INDEX(Curva_vortex[Caudal (L/s)],MATCH(O545,Curva_vortex[Altura lamina de agua H (m)],1)+IF(O545&gt;MAX(Curva_vortex[Altura lamina de agua H (m)]),0,1))-INDEX(Curva_vortex[Caudal (L/s)],MATCH(O545,Curva_vortex[Altura lamina de agua H (m)],1)+IF(O545&gt;MAX(Curva_vortex[Altura lamina de agua H (m)]),-1,0)))/(INDEX(Curva_vortex[Altura lamina de agua H (m)],MATCH(O545,Curva_vortex[Altura lamina de agua H (m)],1)+IF(O545&gt;MAX(Curva_vortex[Altura lamina de agua H (m)]),0,1))-INDEX(Curva_vortex[Altura lamina de agua H (m)],MATCH(O545,Curva_vortex[Altura lamina de agua H (m)],1)+IF(O545&gt;MAX(Curva_vortex[Altura lamina de agua H (m)]),-1,0)))</f>
        <v>2.1477485510258421E-4</v>
      </c>
      <c r="Q545" s="20">
        <f t="shared" si="850"/>
        <v>0</v>
      </c>
      <c r="R545" s="20" cm="1">
        <f t="array" ref="R545">INDEX(Curva_vortex[Caudal (L/s)],MATCH(O545,Curva_vortex[Altura lamina de agua H (m)],1))+(O545-INDEX(Curva_vortex[Altura lamina de agua H (m)],MATCH(O545,Curva_vortex[Altura lamina de agua H (m)],1)))*(INDEX(Curva_vortex[Caudal (L/s)],MATCH(O545,Curva_vortex[Altura lamina de agua H (m)],1)+IF(O545&gt;MAX(Curva_vortex[Altura lamina de agua H (m)]),0,1))-INDEX(Curva_vortex[Caudal (L/s)],MATCH(O545,Curva_vortex[Altura lamina de agua H (m)],1)+IF(O545&gt;MAX(Curva_vortex[Altura lamina de agua H (m)]),-1,0)))/(INDEX(Curva_vortex[Altura lamina de agua H (m)],MATCH(O545,Curva_vortex[Altura lamina de agua H (m)],1)+IF(O545&gt;MAX(Curva_vortex[Altura lamina de agua H (m)]),0,1))-INDEX(Curva_vortex[Altura lamina de agua H (m)],MATCH(O545,Curva_vortex[Altura lamina de agua H (m)],1)+IF(O545&gt;MAX(Curva_vortex[Altura lamina de agua H (m)]),-1,0)))+Q545</f>
        <v>2.1477485510258421E-4</v>
      </c>
      <c r="S545" s="20">
        <f>IF(COUNT($A$126:$A545)&lt;MATCH($E$117,R$126:R$585,0),"",ROUND(R545,2))</f>
        <v>0</v>
      </c>
    </row>
    <row r="546" spans="1:19" x14ac:dyDescent="0.3">
      <c r="A546" s="67">
        <f>A545+Escenario1!$D$15</f>
        <v>2100</v>
      </c>
      <c r="B546" s="20">
        <f>IF(HX423&lt;0,0,Escenario1!HX423)</f>
        <v>0</v>
      </c>
      <c r="C546" s="20">
        <f t="shared" si="851"/>
        <v>0</v>
      </c>
      <c r="D546" s="20">
        <f t="shared" si="845"/>
        <v>0</v>
      </c>
      <c r="E546" s="20">
        <f>ROUND(IF($A546=0,0,$D546+E545-IF($A545=0,0,L545*($A546-$A545)*0.06)),4)</f>
        <v>0</v>
      </c>
      <c r="F546" s="11" cm="1">
        <f t="array" ref="F546">INDEX($A$71:$A$75,MATCH(E546,$B$71:$B$75,1))+(E546-INDEX($B$71:$B$75,MATCH(E546,$B$71:$B$75,1)))*(INDEX($A$71:$A$75,MATCH(E546,$B$71:$B$75,1)+IF(E546&gt;MAX($B$71:$B$75),0,1))-INDEX($A$71:$A$75,MATCH(E546,$B$71:$B$75,1)+IF(E546&gt;MAX($B$71:$B$75),1,0)))/(INDEX($B$71:$B$75,MATCH(E546,$B$71:$B$75,1)+IF(E546&gt;MAX($B$71:$B$75),0,1))-INDEX($B$71:$B$75,MATCH(E546,$B$71:$B$75,1)+IF(E546&gt;MAX($B$71:$B$75),-1,0)))</f>
        <v>0</v>
      </c>
      <c r="G546" s="59">
        <f t="shared" si="846"/>
        <v>0</v>
      </c>
      <c r="H546" s="59">
        <f t="shared" si="847"/>
        <v>0</v>
      </c>
      <c r="I546" s="59">
        <f t="shared" si="848"/>
        <v>0</v>
      </c>
      <c r="J546" s="20">
        <f t="shared" si="849"/>
        <v>0</v>
      </c>
      <c r="K546" s="20">
        <f>IF(OR($H$79&lt;=0,F546-$H$79&lt;=0),0,2/3*(0.602+0.0832*(F546-$H$79)/$H$79)*$I$79*SQRT(2*9.81)*(F546-$H$79+0.0012)^(3/2))*1000</f>
        <v>0</v>
      </c>
      <c r="L546" s="20">
        <f>IF((G546+H546+I546+K546)*($A547-$A546)*0.06&gt;E546,E546/($A547-$A546)/0.06,G546+H546+I546+K546)</f>
        <v>0</v>
      </c>
      <c r="M546" s="20">
        <f>IF(COUNT($A$126:$A546)&lt;MATCH($E$84,L$126:L$585,0),"",ROUND(L546,2))</f>
        <v>0</v>
      </c>
      <c r="N546" s="20">
        <f>IF($A546=0,0,$D546+N545-IF($A545=0,0,R545*($A546-$A545)*0.06))</f>
        <v>2.0833160944950671E-3</v>
      </c>
      <c r="O546" s="11" cm="1">
        <f t="array" ref="O546">INDEX($A$71:$A$75,MATCH(N546,$B$71:$B$75,1))+(N546-INDEX($B$71:$B$75,MATCH(N546,$B$71:$B$75,1)))*(INDEX($A$71:$A$75,MATCH(N546,$B$71:$B$75,1)+1)-INDEX($A$71:$A$75,MATCH(N546,$B$71:$B$75,1)))/(INDEX($B$71:$B$75,MATCH(N546,$B$71:$B$75,1)+1)-INDEX($B$71:$B$75,MATCH(N546,$B$71:$B$75,1)))</f>
        <v>2.083316094495067E-5</v>
      </c>
      <c r="P546" s="20" cm="1">
        <f t="array" ref="P546">INDEX(Curva_vortex[Caudal (L/s)],MATCH(O546,Curva_vortex[Altura lamina de agua H (m)],1))+(O546-INDEX(Curva_vortex[Altura lamina de agua H (m)],MATCH(O546,Curva_vortex[Altura lamina de agua H (m)],1)))*(INDEX(Curva_vortex[Caudal (L/s)],MATCH(O546,Curva_vortex[Altura lamina de agua H (m)],1)+IF(O546&gt;MAX(Curva_vortex[Altura lamina de agua H (m)]),0,1))-INDEX(Curva_vortex[Caudal (L/s)],MATCH(O546,Curva_vortex[Altura lamina de agua H (m)],1)+IF(O546&gt;MAX(Curva_vortex[Altura lamina de agua H (m)]),-1,0)))/(INDEX(Curva_vortex[Altura lamina de agua H (m)],MATCH(O546,Curva_vortex[Altura lamina de agua H (m)],1)+IF(O546&gt;MAX(Curva_vortex[Altura lamina de agua H (m)]),0,1))-INDEX(Curva_vortex[Altura lamina de agua H (m)],MATCH(O546,Curva_vortex[Altura lamina de agua H (m)],1)+IF(O546&gt;MAX(Curva_vortex[Altura lamina de agua H (m)]),-1,0)))</f>
        <v>2.083316094495067E-4</v>
      </c>
      <c r="Q546" s="20">
        <f t="shared" si="850"/>
        <v>0</v>
      </c>
      <c r="R546" s="20" cm="1">
        <f t="array" ref="R546">INDEX(Curva_vortex[Caudal (L/s)],MATCH(O546,Curva_vortex[Altura lamina de agua H (m)],1))+(O546-INDEX(Curva_vortex[Altura lamina de agua H (m)],MATCH(O546,Curva_vortex[Altura lamina de agua H (m)],1)))*(INDEX(Curva_vortex[Caudal (L/s)],MATCH(O546,Curva_vortex[Altura lamina de agua H (m)],1)+IF(O546&gt;MAX(Curva_vortex[Altura lamina de agua H (m)]),0,1))-INDEX(Curva_vortex[Caudal (L/s)],MATCH(O546,Curva_vortex[Altura lamina de agua H (m)],1)+IF(O546&gt;MAX(Curva_vortex[Altura lamina de agua H (m)]),-1,0)))/(INDEX(Curva_vortex[Altura lamina de agua H (m)],MATCH(O546,Curva_vortex[Altura lamina de agua H (m)],1)+IF(O546&gt;MAX(Curva_vortex[Altura lamina de agua H (m)]),0,1))-INDEX(Curva_vortex[Altura lamina de agua H (m)],MATCH(O546,Curva_vortex[Altura lamina de agua H (m)],1)+IF(O546&gt;MAX(Curva_vortex[Altura lamina de agua H (m)]),-1,0)))+Q546</f>
        <v>2.083316094495067E-4</v>
      </c>
      <c r="S546" s="20">
        <f>IF(COUNT($A$126:$A546)&lt;MATCH($E$117,R$126:R$585,0),"",ROUND(R546,2))</f>
        <v>0</v>
      </c>
    </row>
    <row r="547" spans="1:19" x14ac:dyDescent="0.3">
      <c r="A547" s="67">
        <f>A546+Escenario1!$D$15</f>
        <v>2105</v>
      </c>
      <c r="B547" s="20">
        <f>IF(HX424&lt;0,0,Escenario1!HX424)</f>
        <v>0</v>
      </c>
      <c r="C547" s="20">
        <f t="shared" si="851"/>
        <v>0</v>
      </c>
      <c r="D547" s="20">
        <f t="shared" si="845"/>
        <v>0</v>
      </c>
      <c r="E547" s="20">
        <f>ROUND(IF($A547=0,0,$D547+E546-IF($A546=0,0,L546*($A547-$A546)*0.06)),4)</f>
        <v>0</v>
      </c>
      <c r="F547" s="11" cm="1">
        <f t="array" ref="F547">INDEX($A$71:$A$75,MATCH(E547,$B$71:$B$75,1))+(E547-INDEX($B$71:$B$75,MATCH(E547,$B$71:$B$75,1)))*(INDEX($A$71:$A$75,MATCH(E547,$B$71:$B$75,1)+IF(E547&gt;MAX($B$71:$B$75),0,1))-INDEX($A$71:$A$75,MATCH(E547,$B$71:$B$75,1)+IF(E547&gt;MAX($B$71:$B$75),1,0)))/(INDEX($B$71:$B$75,MATCH(E547,$B$71:$B$75,1)+IF(E547&gt;MAX($B$71:$B$75),0,1))-INDEX($B$71:$B$75,MATCH(E547,$B$71:$B$75,1)+IF(E547&gt;MAX($B$71:$B$75),-1,0)))</f>
        <v>0</v>
      </c>
      <c r="G547" s="59">
        <f t="shared" si="846"/>
        <v>0</v>
      </c>
      <c r="H547" s="59">
        <f t="shared" si="847"/>
        <v>0</v>
      </c>
      <c r="I547" s="59">
        <f t="shared" si="848"/>
        <v>0</v>
      </c>
      <c r="J547" s="20">
        <f t="shared" si="849"/>
        <v>0</v>
      </c>
      <c r="K547" s="20">
        <f>IF(OR($H$79&lt;=0,F547-$H$79&lt;=0),0,2/3*(0.602+0.0832*(F547-$H$79)/$H$79)*$I$79*SQRT(2*9.81)*(F547-$H$79+0.0012)^(3/2))*1000</f>
        <v>0</v>
      </c>
      <c r="L547" s="20">
        <f>IF((G547+H547+I547+K547)*($A548-$A547)*0.06&gt;E547,E547/($A548-$A547)/0.06,G547+H547+I547+K547)</f>
        <v>0</v>
      </c>
      <c r="M547" s="20">
        <f>IF(COUNT($A$126:$A547)&lt;MATCH($E$84,L$126:L$585,0),"",ROUND(L547,2))</f>
        <v>0</v>
      </c>
      <c r="N547" s="20">
        <f>IF($A547=0,0,$D547+N546-IF($A546=0,0,R546*($A547-$A546)*0.06))</f>
        <v>2.020816611660215E-3</v>
      </c>
      <c r="O547" s="11" cm="1">
        <f t="array" ref="O547">INDEX($A$71:$A$75,MATCH(N547,$B$71:$B$75,1))+(N547-INDEX($B$71:$B$75,MATCH(N547,$B$71:$B$75,1)))*(INDEX($A$71:$A$75,MATCH(N547,$B$71:$B$75,1)+1)-INDEX($A$71:$A$75,MATCH(N547,$B$71:$B$75,1)))/(INDEX($B$71:$B$75,MATCH(N547,$B$71:$B$75,1)+1)-INDEX($B$71:$B$75,MATCH(N547,$B$71:$B$75,1)))</f>
        <v>2.020816611660215E-5</v>
      </c>
      <c r="P547" s="20" cm="1">
        <f t="array" ref="P547">INDEX(Curva_vortex[Caudal (L/s)],MATCH(O547,Curva_vortex[Altura lamina de agua H (m)],1))+(O547-INDEX(Curva_vortex[Altura lamina de agua H (m)],MATCH(O547,Curva_vortex[Altura lamina de agua H (m)],1)))*(INDEX(Curva_vortex[Caudal (L/s)],MATCH(O547,Curva_vortex[Altura lamina de agua H (m)],1)+IF(O547&gt;MAX(Curva_vortex[Altura lamina de agua H (m)]),0,1))-INDEX(Curva_vortex[Caudal (L/s)],MATCH(O547,Curva_vortex[Altura lamina de agua H (m)],1)+IF(O547&gt;MAX(Curva_vortex[Altura lamina de agua H (m)]),-1,0)))/(INDEX(Curva_vortex[Altura lamina de agua H (m)],MATCH(O547,Curva_vortex[Altura lamina de agua H (m)],1)+IF(O547&gt;MAX(Curva_vortex[Altura lamina de agua H (m)]),0,1))-INDEX(Curva_vortex[Altura lamina de agua H (m)],MATCH(O547,Curva_vortex[Altura lamina de agua H (m)],1)+IF(O547&gt;MAX(Curva_vortex[Altura lamina de agua H (m)]),-1,0)))</f>
        <v>2.0208166116602149E-4</v>
      </c>
      <c r="Q547" s="20">
        <f t="shared" si="850"/>
        <v>0</v>
      </c>
      <c r="R547" s="20" cm="1">
        <f t="array" ref="R547">INDEX(Curva_vortex[Caudal (L/s)],MATCH(O547,Curva_vortex[Altura lamina de agua H (m)],1))+(O547-INDEX(Curva_vortex[Altura lamina de agua H (m)],MATCH(O547,Curva_vortex[Altura lamina de agua H (m)],1)))*(INDEX(Curva_vortex[Caudal (L/s)],MATCH(O547,Curva_vortex[Altura lamina de agua H (m)],1)+IF(O547&gt;MAX(Curva_vortex[Altura lamina de agua H (m)]),0,1))-INDEX(Curva_vortex[Caudal (L/s)],MATCH(O547,Curva_vortex[Altura lamina de agua H (m)],1)+IF(O547&gt;MAX(Curva_vortex[Altura lamina de agua H (m)]),-1,0)))/(INDEX(Curva_vortex[Altura lamina de agua H (m)],MATCH(O547,Curva_vortex[Altura lamina de agua H (m)],1)+IF(O547&gt;MAX(Curva_vortex[Altura lamina de agua H (m)]),0,1))-INDEX(Curva_vortex[Altura lamina de agua H (m)],MATCH(O547,Curva_vortex[Altura lamina de agua H (m)],1)+IF(O547&gt;MAX(Curva_vortex[Altura lamina de agua H (m)]),-1,0)))+Q547</f>
        <v>2.0208166116602149E-4</v>
      </c>
      <c r="S547" s="20">
        <f>IF(COUNT($A$126:$A547)&lt;MATCH($E$117,R$126:R$585,0),"",ROUND(R547,2))</f>
        <v>0</v>
      </c>
    </row>
    <row r="548" spans="1:19" x14ac:dyDescent="0.3">
      <c r="A548" s="67">
        <f>A547+Escenario1!$D$15</f>
        <v>2110</v>
      </c>
      <c r="B548" s="20">
        <f>IF(HX425&lt;0,0,Escenario1!HX425)</f>
        <v>0</v>
      </c>
      <c r="C548" s="20">
        <f t="shared" si="851"/>
        <v>0</v>
      </c>
      <c r="D548" s="20">
        <f t="shared" si="845"/>
        <v>0</v>
      </c>
      <c r="E548" s="20">
        <f>ROUND(IF($A548=0,0,$D548+E547-IF($A547=0,0,L547*($A548-$A547)*0.06)),4)</f>
        <v>0</v>
      </c>
      <c r="F548" s="11" cm="1">
        <f t="array" ref="F548">INDEX($A$71:$A$75,MATCH(E548,$B$71:$B$75,1))+(E548-INDEX($B$71:$B$75,MATCH(E548,$B$71:$B$75,1)))*(INDEX($A$71:$A$75,MATCH(E548,$B$71:$B$75,1)+IF(E548&gt;MAX($B$71:$B$75),0,1))-INDEX($A$71:$A$75,MATCH(E548,$B$71:$B$75,1)+IF(E548&gt;MAX($B$71:$B$75),1,0)))/(INDEX($B$71:$B$75,MATCH(E548,$B$71:$B$75,1)+IF(E548&gt;MAX($B$71:$B$75),0,1))-INDEX($B$71:$B$75,MATCH(E548,$B$71:$B$75,1)+IF(E548&gt;MAX($B$71:$B$75),-1,0)))</f>
        <v>0</v>
      </c>
      <c r="G548" s="59">
        <f t="shared" si="846"/>
        <v>0</v>
      </c>
      <c r="H548" s="59">
        <f t="shared" si="847"/>
        <v>0</v>
      </c>
      <c r="I548" s="59">
        <f t="shared" si="848"/>
        <v>0</v>
      </c>
      <c r="J548" s="20">
        <f t="shared" si="849"/>
        <v>0</v>
      </c>
      <c r="K548" s="20">
        <f>IF(OR($H$79&lt;=0,F548-$H$79&lt;=0),0,2/3*(0.602+0.0832*(F548-$H$79)/$H$79)*$I$79*SQRT(2*9.81)*(F548-$H$79+0.0012)^(3/2))*1000</f>
        <v>0</v>
      </c>
      <c r="L548" s="20">
        <f>IF((G548+H548+I548+K548)*($A549-$A548)*0.06&gt;E548,E548/($A549-$A548)/0.06,G548+H548+I548+K548)</f>
        <v>0</v>
      </c>
      <c r="M548" s="20">
        <f>IF(COUNT($A$126:$A548)&lt;MATCH($E$84,L$126:L$585,0),"",ROUND(L548,2))</f>
        <v>0</v>
      </c>
      <c r="N548" s="20">
        <f>IF($A548=0,0,$D548+N547-IF($A547=0,0,R547*($A548-$A547)*0.06))</f>
        <v>1.9601921133104087E-3</v>
      </c>
      <c r="O548" s="11" cm="1">
        <f t="array" ref="O548">INDEX($A$71:$A$75,MATCH(N548,$B$71:$B$75,1))+(N548-INDEX($B$71:$B$75,MATCH(N548,$B$71:$B$75,1)))*(INDEX($A$71:$A$75,MATCH(N548,$B$71:$B$75,1)+1)-INDEX($A$71:$A$75,MATCH(N548,$B$71:$B$75,1)))/(INDEX($B$71:$B$75,MATCH(N548,$B$71:$B$75,1)+1)-INDEX($B$71:$B$75,MATCH(N548,$B$71:$B$75,1)))</f>
        <v>1.9601921133104089E-5</v>
      </c>
      <c r="P548" s="20" cm="1">
        <f t="array" ref="P548">INDEX(Curva_vortex[Caudal (L/s)],MATCH(O548,Curva_vortex[Altura lamina de agua H (m)],1))+(O548-INDEX(Curva_vortex[Altura lamina de agua H (m)],MATCH(O548,Curva_vortex[Altura lamina de agua H (m)],1)))*(INDEX(Curva_vortex[Caudal (L/s)],MATCH(O548,Curva_vortex[Altura lamina de agua H (m)],1)+IF(O548&gt;MAX(Curva_vortex[Altura lamina de agua H (m)]),0,1))-INDEX(Curva_vortex[Caudal (L/s)],MATCH(O548,Curva_vortex[Altura lamina de agua H (m)],1)+IF(O548&gt;MAX(Curva_vortex[Altura lamina de agua H (m)]),-1,0)))/(INDEX(Curva_vortex[Altura lamina de agua H (m)],MATCH(O548,Curva_vortex[Altura lamina de agua H (m)],1)+IF(O548&gt;MAX(Curva_vortex[Altura lamina de agua H (m)]),0,1))-INDEX(Curva_vortex[Altura lamina de agua H (m)],MATCH(O548,Curva_vortex[Altura lamina de agua H (m)],1)+IF(O548&gt;MAX(Curva_vortex[Altura lamina de agua H (m)]),-1,0)))</f>
        <v>1.9601921133104088E-4</v>
      </c>
      <c r="Q548" s="20">
        <f t="shared" si="850"/>
        <v>0</v>
      </c>
      <c r="R548" s="20" cm="1">
        <f t="array" ref="R548">INDEX(Curva_vortex[Caudal (L/s)],MATCH(O548,Curva_vortex[Altura lamina de agua H (m)],1))+(O548-INDEX(Curva_vortex[Altura lamina de agua H (m)],MATCH(O548,Curva_vortex[Altura lamina de agua H (m)],1)))*(INDEX(Curva_vortex[Caudal (L/s)],MATCH(O548,Curva_vortex[Altura lamina de agua H (m)],1)+IF(O548&gt;MAX(Curva_vortex[Altura lamina de agua H (m)]),0,1))-INDEX(Curva_vortex[Caudal (L/s)],MATCH(O548,Curva_vortex[Altura lamina de agua H (m)],1)+IF(O548&gt;MAX(Curva_vortex[Altura lamina de agua H (m)]),-1,0)))/(INDEX(Curva_vortex[Altura lamina de agua H (m)],MATCH(O548,Curva_vortex[Altura lamina de agua H (m)],1)+IF(O548&gt;MAX(Curva_vortex[Altura lamina de agua H (m)]),0,1))-INDEX(Curva_vortex[Altura lamina de agua H (m)],MATCH(O548,Curva_vortex[Altura lamina de agua H (m)],1)+IF(O548&gt;MAX(Curva_vortex[Altura lamina de agua H (m)]),-1,0)))+Q548</f>
        <v>1.9601921133104088E-4</v>
      </c>
      <c r="S548" s="20">
        <f>IF(COUNT($A$126:$A548)&lt;MATCH($E$117,R$126:R$585,0),"",ROUND(R548,2))</f>
        <v>0</v>
      </c>
    </row>
    <row r="549" spans="1:19" x14ac:dyDescent="0.3">
      <c r="A549" s="67">
        <f>A548+Escenario1!$D$15</f>
        <v>2115</v>
      </c>
      <c r="B549" s="20">
        <f>IF(HX426&lt;0,0,Escenario1!HX426)</f>
        <v>0</v>
      </c>
      <c r="C549" s="20">
        <f t="shared" si="851"/>
        <v>0</v>
      </c>
      <c r="D549" s="20">
        <f t="shared" si="845"/>
        <v>0</v>
      </c>
      <c r="E549" s="20">
        <f>ROUND(IF($A549=0,0,$D549+E548-IF($A548=0,0,L548*($A549-$A548)*0.06)),4)</f>
        <v>0</v>
      </c>
      <c r="F549" s="11" cm="1">
        <f t="array" ref="F549">INDEX($A$71:$A$75,MATCH(E549,$B$71:$B$75,1))+(E549-INDEX($B$71:$B$75,MATCH(E549,$B$71:$B$75,1)))*(INDEX($A$71:$A$75,MATCH(E549,$B$71:$B$75,1)+IF(E549&gt;MAX($B$71:$B$75),0,1))-INDEX($A$71:$A$75,MATCH(E549,$B$71:$B$75,1)+IF(E549&gt;MAX($B$71:$B$75),1,0)))/(INDEX($B$71:$B$75,MATCH(E549,$B$71:$B$75,1)+IF(E549&gt;MAX($B$71:$B$75),0,1))-INDEX($B$71:$B$75,MATCH(E549,$B$71:$B$75,1)+IF(E549&gt;MAX($B$71:$B$75),-1,0)))</f>
        <v>0</v>
      </c>
      <c r="G549" s="59">
        <f t="shared" si="846"/>
        <v>0</v>
      </c>
      <c r="H549" s="59">
        <f t="shared" si="847"/>
        <v>0</v>
      </c>
      <c r="I549" s="59">
        <f t="shared" si="848"/>
        <v>0</v>
      </c>
      <c r="J549" s="20">
        <f t="shared" si="849"/>
        <v>0</v>
      </c>
      <c r="K549" s="20">
        <f>IF(OR($H$79&lt;=0,F549-$H$79&lt;=0),0,2/3*(0.602+0.0832*(F549-$H$79)/$H$79)*$I$79*SQRT(2*9.81)*(F549-$H$79+0.0012)^(3/2))*1000</f>
        <v>0</v>
      </c>
      <c r="L549" s="20">
        <f>IF((G549+H549+I549+K549)*($A550-$A549)*0.06&gt;E549,E549/($A550-$A549)/0.06,G549+H549+I549+K549)</f>
        <v>0</v>
      </c>
      <c r="M549" s="20">
        <f>IF(COUNT($A$126:$A549)&lt;MATCH($E$84,L$126:L$585,0),"",ROUND(L549,2))</f>
        <v>0</v>
      </c>
      <c r="N549" s="20">
        <f>IF($A549=0,0,$D549+N548-IF($A548=0,0,R548*($A549-$A548)*0.06))</f>
        <v>1.9013863499110965E-3</v>
      </c>
      <c r="O549" s="11" cm="1">
        <f t="array" ref="O549">INDEX($A$71:$A$75,MATCH(N549,$B$71:$B$75,1))+(N549-INDEX($B$71:$B$75,MATCH(N549,$B$71:$B$75,1)))*(INDEX($A$71:$A$75,MATCH(N549,$B$71:$B$75,1)+1)-INDEX($A$71:$A$75,MATCH(N549,$B$71:$B$75,1)))/(INDEX($B$71:$B$75,MATCH(N549,$B$71:$B$75,1)+1)-INDEX($B$71:$B$75,MATCH(N549,$B$71:$B$75,1)))</f>
        <v>1.9013863499110966E-5</v>
      </c>
      <c r="P549" s="20" cm="1">
        <f t="array" ref="P549">INDEX(Curva_vortex[Caudal (L/s)],MATCH(O549,Curva_vortex[Altura lamina de agua H (m)],1))+(O549-INDEX(Curva_vortex[Altura lamina de agua H (m)],MATCH(O549,Curva_vortex[Altura lamina de agua H (m)],1)))*(INDEX(Curva_vortex[Caudal (L/s)],MATCH(O549,Curva_vortex[Altura lamina de agua H (m)],1)+IF(O549&gt;MAX(Curva_vortex[Altura lamina de agua H (m)]),0,1))-INDEX(Curva_vortex[Caudal (L/s)],MATCH(O549,Curva_vortex[Altura lamina de agua H (m)],1)+IF(O549&gt;MAX(Curva_vortex[Altura lamina de agua H (m)]),-1,0)))/(INDEX(Curva_vortex[Altura lamina de agua H (m)],MATCH(O549,Curva_vortex[Altura lamina de agua H (m)],1)+IF(O549&gt;MAX(Curva_vortex[Altura lamina de agua H (m)]),0,1))-INDEX(Curva_vortex[Altura lamina de agua H (m)],MATCH(O549,Curva_vortex[Altura lamina de agua H (m)],1)+IF(O549&gt;MAX(Curva_vortex[Altura lamina de agua H (m)]),-1,0)))</f>
        <v>1.9013863499110965E-4</v>
      </c>
      <c r="Q549" s="20">
        <f t="shared" si="850"/>
        <v>0</v>
      </c>
      <c r="R549" s="20" cm="1">
        <f t="array" ref="R549">INDEX(Curva_vortex[Caudal (L/s)],MATCH(O549,Curva_vortex[Altura lamina de agua H (m)],1))+(O549-INDEX(Curva_vortex[Altura lamina de agua H (m)],MATCH(O549,Curva_vortex[Altura lamina de agua H (m)],1)))*(INDEX(Curva_vortex[Caudal (L/s)],MATCH(O549,Curva_vortex[Altura lamina de agua H (m)],1)+IF(O549&gt;MAX(Curva_vortex[Altura lamina de agua H (m)]),0,1))-INDEX(Curva_vortex[Caudal (L/s)],MATCH(O549,Curva_vortex[Altura lamina de agua H (m)],1)+IF(O549&gt;MAX(Curva_vortex[Altura lamina de agua H (m)]),-1,0)))/(INDEX(Curva_vortex[Altura lamina de agua H (m)],MATCH(O549,Curva_vortex[Altura lamina de agua H (m)],1)+IF(O549&gt;MAX(Curva_vortex[Altura lamina de agua H (m)]),0,1))-INDEX(Curva_vortex[Altura lamina de agua H (m)],MATCH(O549,Curva_vortex[Altura lamina de agua H (m)],1)+IF(O549&gt;MAX(Curva_vortex[Altura lamina de agua H (m)]),-1,0)))+Q549</f>
        <v>1.9013863499110965E-4</v>
      </c>
      <c r="S549" s="20">
        <f>IF(COUNT($A$126:$A549)&lt;MATCH($E$117,R$126:R$585,0),"",ROUND(R549,2))</f>
        <v>0</v>
      </c>
    </row>
    <row r="550" spans="1:19" x14ac:dyDescent="0.3">
      <c r="A550" s="67">
        <f>A549+Escenario1!$D$15</f>
        <v>2120</v>
      </c>
      <c r="B550" s="20">
        <f>IF(HX427&lt;0,0,Escenario1!HX427)</f>
        <v>0</v>
      </c>
      <c r="C550" s="20">
        <f t="shared" si="851"/>
        <v>0</v>
      </c>
      <c r="D550" s="20">
        <f t="shared" si="845"/>
        <v>0</v>
      </c>
      <c r="E550" s="20">
        <f>ROUND(IF($A550=0,0,$D550+E549-IF($A549=0,0,L549*($A550-$A549)*0.06)),4)</f>
        <v>0</v>
      </c>
      <c r="F550" s="11" cm="1">
        <f t="array" ref="F550">INDEX($A$71:$A$75,MATCH(E550,$B$71:$B$75,1))+(E550-INDEX($B$71:$B$75,MATCH(E550,$B$71:$B$75,1)))*(INDEX($A$71:$A$75,MATCH(E550,$B$71:$B$75,1)+IF(E550&gt;MAX($B$71:$B$75),0,1))-INDEX($A$71:$A$75,MATCH(E550,$B$71:$B$75,1)+IF(E550&gt;MAX($B$71:$B$75),1,0)))/(INDEX($B$71:$B$75,MATCH(E550,$B$71:$B$75,1)+IF(E550&gt;MAX($B$71:$B$75),0,1))-INDEX($B$71:$B$75,MATCH(E550,$B$71:$B$75,1)+IF(E550&gt;MAX($B$71:$B$75),-1,0)))</f>
        <v>0</v>
      </c>
      <c r="G550" s="59">
        <f t="shared" si="846"/>
        <v>0</v>
      </c>
      <c r="H550" s="59">
        <f t="shared" si="847"/>
        <v>0</v>
      </c>
      <c r="I550" s="59">
        <f t="shared" si="848"/>
        <v>0</v>
      </c>
      <c r="J550" s="20">
        <f t="shared" si="849"/>
        <v>0</v>
      </c>
      <c r="K550" s="20">
        <f>IF(OR($H$79&lt;=0,F550-$H$79&lt;=0),0,2/3*(0.602+0.0832*(F550-$H$79)/$H$79)*$I$79*SQRT(2*9.81)*(F550-$H$79+0.0012)^(3/2))*1000</f>
        <v>0</v>
      </c>
      <c r="L550" s="20">
        <f>IF((G550+H550+I550+K550)*($A551-$A550)*0.06&gt;E550,E550/($A551-$A550)/0.06,G550+H550+I550+K550)</f>
        <v>0</v>
      </c>
      <c r="M550" s="20">
        <f>IF(COUNT($A$126:$A550)&lt;MATCH($E$84,L$126:L$585,0),"",ROUND(L550,2))</f>
        <v>0</v>
      </c>
      <c r="N550" s="20">
        <f>IF($A550=0,0,$D550+N549-IF($A549=0,0,R549*($A550-$A549)*0.06))</f>
        <v>1.8443447594137636E-3</v>
      </c>
      <c r="O550" s="11" cm="1">
        <f t="array" ref="O550">INDEX($A$71:$A$75,MATCH(N550,$B$71:$B$75,1))+(N550-INDEX($B$71:$B$75,MATCH(N550,$B$71:$B$75,1)))*(INDEX($A$71:$A$75,MATCH(N550,$B$71:$B$75,1)+1)-INDEX($A$71:$A$75,MATCH(N550,$B$71:$B$75,1)))/(INDEX($B$71:$B$75,MATCH(N550,$B$71:$B$75,1)+1)-INDEX($B$71:$B$75,MATCH(N550,$B$71:$B$75,1)))</f>
        <v>1.8443447594137636E-5</v>
      </c>
      <c r="P550" s="20" cm="1">
        <f t="array" ref="P550">INDEX(Curva_vortex[Caudal (L/s)],MATCH(O550,Curva_vortex[Altura lamina de agua H (m)],1))+(O550-INDEX(Curva_vortex[Altura lamina de agua H (m)],MATCH(O550,Curva_vortex[Altura lamina de agua H (m)],1)))*(INDEX(Curva_vortex[Caudal (L/s)],MATCH(O550,Curva_vortex[Altura lamina de agua H (m)],1)+IF(O550&gt;MAX(Curva_vortex[Altura lamina de agua H (m)]),0,1))-INDEX(Curva_vortex[Caudal (L/s)],MATCH(O550,Curva_vortex[Altura lamina de agua H (m)],1)+IF(O550&gt;MAX(Curva_vortex[Altura lamina de agua H (m)]),-1,0)))/(INDEX(Curva_vortex[Altura lamina de agua H (m)],MATCH(O550,Curva_vortex[Altura lamina de agua H (m)],1)+IF(O550&gt;MAX(Curva_vortex[Altura lamina de agua H (m)]),0,1))-INDEX(Curva_vortex[Altura lamina de agua H (m)],MATCH(O550,Curva_vortex[Altura lamina de agua H (m)],1)+IF(O550&gt;MAX(Curva_vortex[Altura lamina de agua H (m)]),-1,0)))</f>
        <v>1.8443447594137635E-4</v>
      </c>
      <c r="Q550" s="20">
        <f t="shared" si="850"/>
        <v>0</v>
      </c>
      <c r="R550" s="20" cm="1">
        <f t="array" ref="R550">INDEX(Curva_vortex[Caudal (L/s)],MATCH(O550,Curva_vortex[Altura lamina de agua H (m)],1))+(O550-INDEX(Curva_vortex[Altura lamina de agua H (m)],MATCH(O550,Curva_vortex[Altura lamina de agua H (m)],1)))*(INDEX(Curva_vortex[Caudal (L/s)],MATCH(O550,Curva_vortex[Altura lamina de agua H (m)],1)+IF(O550&gt;MAX(Curva_vortex[Altura lamina de agua H (m)]),0,1))-INDEX(Curva_vortex[Caudal (L/s)],MATCH(O550,Curva_vortex[Altura lamina de agua H (m)],1)+IF(O550&gt;MAX(Curva_vortex[Altura lamina de agua H (m)]),-1,0)))/(INDEX(Curva_vortex[Altura lamina de agua H (m)],MATCH(O550,Curva_vortex[Altura lamina de agua H (m)],1)+IF(O550&gt;MAX(Curva_vortex[Altura lamina de agua H (m)]),0,1))-INDEX(Curva_vortex[Altura lamina de agua H (m)],MATCH(O550,Curva_vortex[Altura lamina de agua H (m)],1)+IF(O550&gt;MAX(Curva_vortex[Altura lamina de agua H (m)]),-1,0)))+Q550</f>
        <v>1.8443447594137635E-4</v>
      </c>
      <c r="S550" s="20">
        <f>IF(COUNT($A$126:$A550)&lt;MATCH($E$117,R$126:R$585,0),"",ROUND(R550,2))</f>
        <v>0</v>
      </c>
    </row>
    <row r="551" spans="1:19" x14ac:dyDescent="0.3">
      <c r="A551" s="67">
        <f>A550+Escenario1!$D$15</f>
        <v>2125</v>
      </c>
      <c r="B551" s="20">
        <f>IF(HX428&lt;0,0,Escenario1!HX428)</f>
        <v>0</v>
      </c>
      <c r="C551" s="20">
        <f t="shared" si="851"/>
        <v>0</v>
      </c>
      <c r="D551" s="20">
        <f t="shared" si="845"/>
        <v>0</v>
      </c>
      <c r="E551" s="20">
        <f>ROUND(IF($A551=0,0,$D551+E550-IF($A550=0,0,L550*($A551-$A550)*0.06)),4)</f>
        <v>0</v>
      </c>
      <c r="F551" s="11" cm="1">
        <f t="array" ref="F551">INDEX($A$71:$A$75,MATCH(E551,$B$71:$B$75,1))+(E551-INDEX($B$71:$B$75,MATCH(E551,$B$71:$B$75,1)))*(INDEX($A$71:$A$75,MATCH(E551,$B$71:$B$75,1)+IF(E551&gt;MAX($B$71:$B$75),0,1))-INDEX($A$71:$A$75,MATCH(E551,$B$71:$B$75,1)+IF(E551&gt;MAX($B$71:$B$75),1,0)))/(INDEX($B$71:$B$75,MATCH(E551,$B$71:$B$75,1)+IF(E551&gt;MAX($B$71:$B$75),0,1))-INDEX($B$71:$B$75,MATCH(E551,$B$71:$B$75,1)+IF(E551&gt;MAX($B$71:$B$75),-1,0)))</f>
        <v>0</v>
      </c>
      <c r="G551" s="59">
        <f t="shared" si="846"/>
        <v>0</v>
      </c>
      <c r="H551" s="59">
        <f t="shared" si="847"/>
        <v>0</v>
      </c>
      <c r="I551" s="59">
        <f t="shared" si="848"/>
        <v>0</v>
      </c>
      <c r="J551" s="20">
        <f t="shared" si="849"/>
        <v>0</v>
      </c>
      <c r="K551" s="20">
        <f>IF(OR($H$79&lt;=0,F551-$H$79&lt;=0),0,2/3*(0.602+0.0832*(F551-$H$79)/$H$79)*$I$79*SQRT(2*9.81)*(F551-$H$79+0.0012)^(3/2))*1000</f>
        <v>0</v>
      </c>
      <c r="L551" s="20">
        <f>IF((G551+H551+I551+K551)*($A552-$A551)*0.06&gt;E551,E551/($A552-$A551)/0.06,G551+H551+I551+K551)</f>
        <v>0</v>
      </c>
      <c r="M551" s="20">
        <f>IF(COUNT($A$126:$A551)&lt;MATCH($E$84,L$126:L$585,0),"",ROUND(L551,2))</f>
        <v>0</v>
      </c>
      <c r="N551" s="20">
        <f>IF($A551=0,0,$D551+N550-IF($A550=0,0,R550*($A551-$A550)*0.06))</f>
        <v>1.7890144166313507E-3</v>
      </c>
      <c r="O551" s="11" cm="1">
        <f t="array" ref="O551">INDEX($A$71:$A$75,MATCH(N551,$B$71:$B$75,1))+(N551-INDEX($B$71:$B$75,MATCH(N551,$B$71:$B$75,1)))*(INDEX($A$71:$A$75,MATCH(N551,$B$71:$B$75,1)+1)-INDEX($A$71:$A$75,MATCH(N551,$B$71:$B$75,1)))/(INDEX($B$71:$B$75,MATCH(N551,$B$71:$B$75,1)+1)-INDEX($B$71:$B$75,MATCH(N551,$B$71:$B$75,1)))</f>
        <v>1.7890144166313507E-5</v>
      </c>
      <c r="P551" s="20" cm="1">
        <f t="array" ref="P551">INDEX(Curva_vortex[Caudal (L/s)],MATCH(O551,Curva_vortex[Altura lamina de agua H (m)],1))+(O551-INDEX(Curva_vortex[Altura lamina de agua H (m)],MATCH(O551,Curva_vortex[Altura lamina de agua H (m)],1)))*(INDEX(Curva_vortex[Caudal (L/s)],MATCH(O551,Curva_vortex[Altura lamina de agua H (m)],1)+IF(O551&gt;MAX(Curva_vortex[Altura lamina de agua H (m)]),0,1))-INDEX(Curva_vortex[Caudal (L/s)],MATCH(O551,Curva_vortex[Altura lamina de agua H (m)],1)+IF(O551&gt;MAX(Curva_vortex[Altura lamina de agua H (m)]),-1,0)))/(INDEX(Curva_vortex[Altura lamina de agua H (m)],MATCH(O551,Curva_vortex[Altura lamina de agua H (m)],1)+IF(O551&gt;MAX(Curva_vortex[Altura lamina de agua H (m)]),0,1))-INDEX(Curva_vortex[Altura lamina de agua H (m)],MATCH(O551,Curva_vortex[Altura lamina de agua H (m)],1)+IF(O551&gt;MAX(Curva_vortex[Altura lamina de agua H (m)]),-1,0)))</f>
        <v>1.7890144166313505E-4</v>
      </c>
      <c r="Q551" s="20">
        <f t="shared" si="850"/>
        <v>0</v>
      </c>
      <c r="R551" s="20" cm="1">
        <f t="array" ref="R551">INDEX(Curva_vortex[Caudal (L/s)],MATCH(O551,Curva_vortex[Altura lamina de agua H (m)],1))+(O551-INDEX(Curva_vortex[Altura lamina de agua H (m)],MATCH(O551,Curva_vortex[Altura lamina de agua H (m)],1)))*(INDEX(Curva_vortex[Caudal (L/s)],MATCH(O551,Curva_vortex[Altura lamina de agua H (m)],1)+IF(O551&gt;MAX(Curva_vortex[Altura lamina de agua H (m)]),0,1))-INDEX(Curva_vortex[Caudal (L/s)],MATCH(O551,Curva_vortex[Altura lamina de agua H (m)],1)+IF(O551&gt;MAX(Curva_vortex[Altura lamina de agua H (m)]),-1,0)))/(INDEX(Curva_vortex[Altura lamina de agua H (m)],MATCH(O551,Curva_vortex[Altura lamina de agua H (m)],1)+IF(O551&gt;MAX(Curva_vortex[Altura lamina de agua H (m)]),0,1))-INDEX(Curva_vortex[Altura lamina de agua H (m)],MATCH(O551,Curva_vortex[Altura lamina de agua H (m)],1)+IF(O551&gt;MAX(Curva_vortex[Altura lamina de agua H (m)]),-1,0)))+Q551</f>
        <v>1.7890144166313505E-4</v>
      </c>
      <c r="S551" s="20">
        <f>IF(COUNT($A$126:$A551)&lt;MATCH($E$117,R$126:R$585,0),"",ROUND(R551,2))</f>
        <v>0</v>
      </c>
    </row>
    <row r="552" spans="1:19" x14ac:dyDescent="0.3">
      <c r="A552" s="67">
        <f>A551+Escenario1!$D$15</f>
        <v>2130</v>
      </c>
      <c r="B552" s="20">
        <f>IF(HX429&lt;0,0,Escenario1!HX429)</f>
        <v>0</v>
      </c>
      <c r="C552" s="20">
        <f t="shared" si="851"/>
        <v>0</v>
      </c>
      <c r="D552" s="20">
        <f t="shared" si="845"/>
        <v>0</v>
      </c>
      <c r="E552" s="20">
        <f>ROUND(IF($A552=0,0,$D552+E551-IF($A551=0,0,L551*($A552-$A551)*0.06)),4)</f>
        <v>0</v>
      </c>
      <c r="F552" s="11" cm="1">
        <f t="array" ref="F552">INDEX($A$71:$A$75,MATCH(E552,$B$71:$B$75,1))+(E552-INDEX($B$71:$B$75,MATCH(E552,$B$71:$B$75,1)))*(INDEX($A$71:$A$75,MATCH(E552,$B$71:$B$75,1)+IF(E552&gt;MAX($B$71:$B$75),0,1))-INDEX($A$71:$A$75,MATCH(E552,$B$71:$B$75,1)+IF(E552&gt;MAX($B$71:$B$75),1,0)))/(INDEX($B$71:$B$75,MATCH(E552,$B$71:$B$75,1)+IF(E552&gt;MAX($B$71:$B$75),0,1))-INDEX($B$71:$B$75,MATCH(E552,$B$71:$B$75,1)+IF(E552&gt;MAX($B$71:$B$75),-1,0)))</f>
        <v>0</v>
      </c>
      <c r="G552" s="59">
        <f t="shared" si="846"/>
        <v>0</v>
      </c>
      <c r="H552" s="59">
        <f t="shared" si="847"/>
        <v>0</v>
      </c>
      <c r="I552" s="59">
        <f t="shared" si="848"/>
        <v>0</v>
      </c>
      <c r="J552" s="20">
        <f t="shared" si="849"/>
        <v>0</v>
      </c>
      <c r="K552" s="20">
        <f>IF(OR($H$79&lt;=0,F552-$H$79&lt;=0),0,2/3*(0.602+0.0832*(F552-$H$79)/$H$79)*$I$79*SQRT(2*9.81)*(F552-$H$79+0.0012)^(3/2))*1000</f>
        <v>0</v>
      </c>
      <c r="L552" s="20">
        <f>IF((G552+H552+I552+K552)*($A553-$A552)*0.06&gt;E552,E552/($A553-$A552)/0.06,G552+H552+I552+K552)</f>
        <v>0</v>
      </c>
      <c r="M552" s="20">
        <f>IF(COUNT($A$126:$A552)&lt;MATCH($E$84,L$126:L$585,0),"",ROUND(L552,2))</f>
        <v>0</v>
      </c>
      <c r="N552" s="20">
        <f>IF($A552=0,0,$D552+N551-IF($A551=0,0,R551*($A552-$A551)*0.06))</f>
        <v>1.7353439841324102E-3</v>
      </c>
      <c r="O552" s="11" cm="1">
        <f t="array" ref="O552">INDEX($A$71:$A$75,MATCH(N552,$B$71:$B$75,1))+(N552-INDEX($B$71:$B$75,MATCH(N552,$B$71:$B$75,1)))*(INDEX($A$71:$A$75,MATCH(N552,$B$71:$B$75,1)+1)-INDEX($A$71:$A$75,MATCH(N552,$B$71:$B$75,1)))/(INDEX($B$71:$B$75,MATCH(N552,$B$71:$B$75,1)+1)-INDEX($B$71:$B$75,MATCH(N552,$B$71:$B$75,1)))</f>
        <v>1.7353439841324103E-5</v>
      </c>
      <c r="P552" s="20" cm="1">
        <f t="array" ref="P552">INDEX(Curva_vortex[Caudal (L/s)],MATCH(O552,Curva_vortex[Altura lamina de agua H (m)],1))+(O552-INDEX(Curva_vortex[Altura lamina de agua H (m)],MATCH(O552,Curva_vortex[Altura lamina de agua H (m)],1)))*(INDEX(Curva_vortex[Caudal (L/s)],MATCH(O552,Curva_vortex[Altura lamina de agua H (m)],1)+IF(O552&gt;MAX(Curva_vortex[Altura lamina de agua H (m)]),0,1))-INDEX(Curva_vortex[Caudal (L/s)],MATCH(O552,Curva_vortex[Altura lamina de agua H (m)],1)+IF(O552&gt;MAX(Curva_vortex[Altura lamina de agua H (m)]),-1,0)))/(INDEX(Curva_vortex[Altura lamina de agua H (m)],MATCH(O552,Curva_vortex[Altura lamina de agua H (m)],1)+IF(O552&gt;MAX(Curva_vortex[Altura lamina de agua H (m)]),0,1))-INDEX(Curva_vortex[Altura lamina de agua H (m)],MATCH(O552,Curva_vortex[Altura lamina de agua H (m)],1)+IF(O552&gt;MAX(Curva_vortex[Altura lamina de agua H (m)]),-1,0)))</f>
        <v>1.7353439841324102E-4</v>
      </c>
      <c r="Q552" s="20">
        <f t="shared" si="850"/>
        <v>0</v>
      </c>
      <c r="R552" s="20" cm="1">
        <f t="array" ref="R552">INDEX(Curva_vortex[Caudal (L/s)],MATCH(O552,Curva_vortex[Altura lamina de agua H (m)],1))+(O552-INDEX(Curva_vortex[Altura lamina de agua H (m)],MATCH(O552,Curva_vortex[Altura lamina de agua H (m)],1)))*(INDEX(Curva_vortex[Caudal (L/s)],MATCH(O552,Curva_vortex[Altura lamina de agua H (m)],1)+IF(O552&gt;MAX(Curva_vortex[Altura lamina de agua H (m)]),0,1))-INDEX(Curva_vortex[Caudal (L/s)],MATCH(O552,Curva_vortex[Altura lamina de agua H (m)],1)+IF(O552&gt;MAX(Curva_vortex[Altura lamina de agua H (m)]),-1,0)))/(INDEX(Curva_vortex[Altura lamina de agua H (m)],MATCH(O552,Curva_vortex[Altura lamina de agua H (m)],1)+IF(O552&gt;MAX(Curva_vortex[Altura lamina de agua H (m)]),0,1))-INDEX(Curva_vortex[Altura lamina de agua H (m)],MATCH(O552,Curva_vortex[Altura lamina de agua H (m)],1)+IF(O552&gt;MAX(Curva_vortex[Altura lamina de agua H (m)]),-1,0)))+Q552</f>
        <v>1.7353439841324102E-4</v>
      </c>
      <c r="S552" s="20">
        <f>IF(COUNT($A$126:$A552)&lt;MATCH($E$117,R$126:R$585,0),"",ROUND(R552,2))</f>
        <v>0</v>
      </c>
    </row>
    <row r="553" spans="1:19" x14ac:dyDescent="0.3">
      <c r="A553" s="67">
        <f>A552+Escenario1!$D$15</f>
        <v>2135</v>
      </c>
      <c r="B553" s="20">
        <f>IF(HX430&lt;0,0,Escenario1!HX430)</f>
        <v>0</v>
      </c>
      <c r="C553" s="20">
        <f t="shared" si="851"/>
        <v>0</v>
      </c>
      <c r="D553" s="20">
        <f t="shared" si="845"/>
        <v>0</v>
      </c>
      <c r="E553" s="20">
        <f>ROUND(IF($A553=0,0,$D553+E552-IF($A552=0,0,L552*($A553-$A552)*0.06)),4)</f>
        <v>0</v>
      </c>
      <c r="F553" s="11" cm="1">
        <f t="array" ref="F553">INDEX($A$71:$A$75,MATCH(E553,$B$71:$B$75,1))+(E553-INDEX($B$71:$B$75,MATCH(E553,$B$71:$B$75,1)))*(INDEX($A$71:$A$75,MATCH(E553,$B$71:$B$75,1)+IF(E553&gt;MAX($B$71:$B$75),0,1))-INDEX($A$71:$A$75,MATCH(E553,$B$71:$B$75,1)+IF(E553&gt;MAX($B$71:$B$75),1,0)))/(INDEX($B$71:$B$75,MATCH(E553,$B$71:$B$75,1)+IF(E553&gt;MAX($B$71:$B$75),0,1))-INDEX($B$71:$B$75,MATCH(E553,$B$71:$B$75,1)+IF(E553&gt;MAX($B$71:$B$75),-1,0)))</f>
        <v>0</v>
      </c>
      <c r="G553" s="59">
        <f t="shared" si="846"/>
        <v>0</v>
      </c>
      <c r="H553" s="59">
        <f t="shared" si="847"/>
        <v>0</v>
      </c>
      <c r="I553" s="59">
        <f t="shared" si="848"/>
        <v>0</v>
      </c>
      <c r="J553" s="20">
        <f t="shared" si="849"/>
        <v>0</v>
      </c>
      <c r="K553" s="20">
        <f>IF(OR($H$79&lt;=0,F553-$H$79&lt;=0),0,2/3*(0.602+0.0832*(F553-$H$79)/$H$79)*$I$79*SQRT(2*9.81)*(F553-$H$79+0.0012)^(3/2))*1000</f>
        <v>0</v>
      </c>
      <c r="L553" s="20">
        <f>IF((G553+H553+I553+K553)*($A554-$A553)*0.06&gt;E553,E553/($A554-$A553)/0.06,G553+H553+I553+K553)</f>
        <v>0</v>
      </c>
      <c r="M553" s="20">
        <f>IF(COUNT($A$126:$A553)&lt;MATCH($E$84,L$126:L$585,0),"",ROUND(L553,2))</f>
        <v>0</v>
      </c>
      <c r="N553" s="20">
        <f>IF($A553=0,0,$D553+N552-IF($A552=0,0,R552*($A553-$A552)*0.06))</f>
        <v>1.683283664608438E-3</v>
      </c>
      <c r="O553" s="11" cm="1">
        <f t="array" ref="O553">INDEX($A$71:$A$75,MATCH(N553,$B$71:$B$75,1))+(N553-INDEX($B$71:$B$75,MATCH(N553,$B$71:$B$75,1)))*(INDEX($A$71:$A$75,MATCH(N553,$B$71:$B$75,1)+1)-INDEX($A$71:$A$75,MATCH(N553,$B$71:$B$75,1)))/(INDEX($B$71:$B$75,MATCH(N553,$B$71:$B$75,1)+1)-INDEX($B$71:$B$75,MATCH(N553,$B$71:$B$75,1)))</f>
        <v>1.683283664608438E-5</v>
      </c>
      <c r="P553" s="20" cm="1">
        <f t="array" ref="P553">INDEX(Curva_vortex[Caudal (L/s)],MATCH(O553,Curva_vortex[Altura lamina de agua H (m)],1))+(O553-INDEX(Curva_vortex[Altura lamina de agua H (m)],MATCH(O553,Curva_vortex[Altura lamina de agua H (m)],1)))*(INDEX(Curva_vortex[Caudal (L/s)],MATCH(O553,Curva_vortex[Altura lamina de agua H (m)],1)+IF(O553&gt;MAX(Curva_vortex[Altura lamina de agua H (m)]),0,1))-INDEX(Curva_vortex[Caudal (L/s)],MATCH(O553,Curva_vortex[Altura lamina de agua H (m)],1)+IF(O553&gt;MAX(Curva_vortex[Altura lamina de agua H (m)]),-1,0)))/(INDEX(Curva_vortex[Altura lamina de agua H (m)],MATCH(O553,Curva_vortex[Altura lamina de agua H (m)],1)+IF(O553&gt;MAX(Curva_vortex[Altura lamina de agua H (m)]),0,1))-INDEX(Curva_vortex[Altura lamina de agua H (m)],MATCH(O553,Curva_vortex[Altura lamina de agua H (m)],1)+IF(O553&gt;MAX(Curva_vortex[Altura lamina de agua H (m)]),-1,0)))</f>
        <v>1.683283664608438E-4</v>
      </c>
      <c r="Q553" s="20">
        <f t="shared" si="850"/>
        <v>0</v>
      </c>
      <c r="R553" s="20" cm="1">
        <f t="array" ref="R553">INDEX(Curva_vortex[Caudal (L/s)],MATCH(O553,Curva_vortex[Altura lamina de agua H (m)],1))+(O553-INDEX(Curva_vortex[Altura lamina de agua H (m)],MATCH(O553,Curva_vortex[Altura lamina de agua H (m)],1)))*(INDEX(Curva_vortex[Caudal (L/s)],MATCH(O553,Curva_vortex[Altura lamina de agua H (m)],1)+IF(O553&gt;MAX(Curva_vortex[Altura lamina de agua H (m)]),0,1))-INDEX(Curva_vortex[Caudal (L/s)],MATCH(O553,Curva_vortex[Altura lamina de agua H (m)],1)+IF(O553&gt;MAX(Curva_vortex[Altura lamina de agua H (m)]),-1,0)))/(INDEX(Curva_vortex[Altura lamina de agua H (m)],MATCH(O553,Curva_vortex[Altura lamina de agua H (m)],1)+IF(O553&gt;MAX(Curva_vortex[Altura lamina de agua H (m)]),0,1))-INDEX(Curva_vortex[Altura lamina de agua H (m)],MATCH(O553,Curva_vortex[Altura lamina de agua H (m)],1)+IF(O553&gt;MAX(Curva_vortex[Altura lamina de agua H (m)]),-1,0)))+Q553</f>
        <v>1.683283664608438E-4</v>
      </c>
      <c r="S553" s="20">
        <f>IF(COUNT($A$126:$A553)&lt;MATCH($E$117,R$126:R$585,0),"",ROUND(R553,2))</f>
        <v>0</v>
      </c>
    </row>
    <row r="554" spans="1:19" x14ac:dyDescent="0.3">
      <c r="A554" s="67">
        <f>A553+Escenario1!$D$15</f>
        <v>2140</v>
      </c>
      <c r="B554" s="20">
        <f>IF(HX431&lt;0,0,Escenario1!HX431)</f>
        <v>0</v>
      </c>
      <c r="C554" s="20">
        <f t="shared" si="851"/>
        <v>0</v>
      </c>
      <c r="D554" s="20">
        <f t="shared" si="845"/>
        <v>0</v>
      </c>
      <c r="E554" s="20">
        <f>ROUND(IF($A554=0,0,$D554+E553-IF($A553=0,0,L553*($A554-$A553)*0.06)),4)</f>
        <v>0</v>
      </c>
      <c r="F554" s="11" cm="1">
        <f t="array" ref="F554">INDEX($A$71:$A$75,MATCH(E554,$B$71:$B$75,1))+(E554-INDEX($B$71:$B$75,MATCH(E554,$B$71:$B$75,1)))*(INDEX($A$71:$A$75,MATCH(E554,$B$71:$B$75,1)+IF(E554&gt;MAX($B$71:$B$75),0,1))-INDEX($A$71:$A$75,MATCH(E554,$B$71:$B$75,1)+IF(E554&gt;MAX($B$71:$B$75),1,0)))/(INDEX($B$71:$B$75,MATCH(E554,$B$71:$B$75,1)+IF(E554&gt;MAX($B$71:$B$75),0,1))-INDEX($B$71:$B$75,MATCH(E554,$B$71:$B$75,1)+IF(E554&gt;MAX($B$71:$B$75),-1,0)))</f>
        <v>0</v>
      </c>
      <c r="G554" s="59">
        <f t="shared" si="846"/>
        <v>0</v>
      </c>
      <c r="H554" s="59">
        <f t="shared" si="847"/>
        <v>0</v>
      </c>
      <c r="I554" s="59">
        <f t="shared" si="848"/>
        <v>0</v>
      </c>
      <c r="J554" s="20">
        <f t="shared" si="849"/>
        <v>0</v>
      </c>
      <c r="K554" s="20">
        <f>IF(OR($H$79&lt;=0,F554-$H$79&lt;=0),0,2/3*(0.602+0.0832*(F554-$H$79)/$H$79)*$I$79*SQRT(2*9.81)*(F554-$H$79+0.0012)^(3/2))*1000</f>
        <v>0</v>
      </c>
      <c r="L554" s="20">
        <f>IF((G554+H554+I554+K554)*($A555-$A554)*0.06&gt;E554,E554/($A555-$A554)/0.06,G554+H554+I554+K554)</f>
        <v>0</v>
      </c>
      <c r="M554" s="20">
        <f>IF(COUNT($A$126:$A554)&lt;MATCH($E$84,L$126:L$585,0),"",ROUND(L554,2))</f>
        <v>0</v>
      </c>
      <c r="N554" s="20">
        <f>IF($A554=0,0,$D554+N553-IF($A553=0,0,R553*($A554-$A553)*0.06))</f>
        <v>1.632785154670185E-3</v>
      </c>
      <c r="O554" s="11" cm="1">
        <f t="array" ref="O554">INDEX($A$71:$A$75,MATCH(N554,$B$71:$B$75,1))+(N554-INDEX($B$71:$B$75,MATCH(N554,$B$71:$B$75,1)))*(INDEX($A$71:$A$75,MATCH(N554,$B$71:$B$75,1)+1)-INDEX($A$71:$A$75,MATCH(N554,$B$71:$B$75,1)))/(INDEX($B$71:$B$75,MATCH(N554,$B$71:$B$75,1)+1)-INDEX($B$71:$B$75,MATCH(N554,$B$71:$B$75,1)))</f>
        <v>1.6327851546701847E-5</v>
      </c>
      <c r="P554" s="20" cm="1">
        <f t="array" ref="P554">INDEX(Curva_vortex[Caudal (L/s)],MATCH(O554,Curva_vortex[Altura lamina de agua H (m)],1))+(O554-INDEX(Curva_vortex[Altura lamina de agua H (m)],MATCH(O554,Curva_vortex[Altura lamina de agua H (m)],1)))*(INDEX(Curva_vortex[Caudal (L/s)],MATCH(O554,Curva_vortex[Altura lamina de agua H (m)],1)+IF(O554&gt;MAX(Curva_vortex[Altura lamina de agua H (m)]),0,1))-INDEX(Curva_vortex[Caudal (L/s)],MATCH(O554,Curva_vortex[Altura lamina de agua H (m)],1)+IF(O554&gt;MAX(Curva_vortex[Altura lamina de agua H (m)]),-1,0)))/(INDEX(Curva_vortex[Altura lamina de agua H (m)],MATCH(O554,Curva_vortex[Altura lamina de agua H (m)],1)+IF(O554&gt;MAX(Curva_vortex[Altura lamina de agua H (m)]),0,1))-INDEX(Curva_vortex[Altura lamina de agua H (m)],MATCH(O554,Curva_vortex[Altura lamina de agua H (m)],1)+IF(O554&gt;MAX(Curva_vortex[Altura lamina de agua H (m)]),-1,0)))</f>
        <v>1.6327851546701845E-4</v>
      </c>
      <c r="Q554" s="20">
        <f t="shared" si="850"/>
        <v>0</v>
      </c>
      <c r="R554" s="20" cm="1">
        <f t="array" ref="R554">INDEX(Curva_vortex[Caudal (L/s)],MATCH(O554,Curva_vortex[Altura lamina de agua H (m)],1))+(O554-INDEX(Curva_vortex[Altura lamina de agua H (m)],MATCH(O554,Curva_vortex[Altura lamina de agua H (m)],1)))*(INDEX(Curva_vortex[Caudal (L/s)],MATCH(O554,Curva_vortex[Altura lamina de agua H (m)],1)+IF(O554&gt;MAX(Curva_vortex[Altura lamina de agua H (m)]),0,1))-INDEX(Curva_vortex[Caudal (L/s)],MATCH(O554,Curva_vortex[Altura lamina de agua H (m)],1)+IF(O554&gt;MAX(Curva_vortex[Altura lamina de agua H (m)]),-1,0)))/(INDEX(Curva_vortex[Altura lamina de agua H (m)],MATCH(O554,Curva_vortex[Altura lamina de agua H (m)],1)+IF(O554&gt;MAX(Curva_vortex[Altura lamina de agua H (m)]),0,1))-INDEX(Curva_vortex[Altura lamina de agua H (m)],MATCH(O554,Curva_vortex[Altura lamina de agua H (m)],1)+IF(O554&gt;MAX(Curva_vortex[Altura lamina de agua H (m)]),-1,0)))+Q554</f>
        <v>1.6327851546701845E-4</v>
      </c>
      <c r="S554" s="20">
        <f>IF(COUNT($A$126:$A554)&lt;MATCH($E$117,R$126:R$585,0),"",ROUND(R554,2))</f>
        <v>0</v>
      </c>
    </row>
    <row r="555" spans="1:19" x14ac:dyDescent="0.3">
      <c r="A555" s="67">
        <f>A554+Escenario1!$D$15</f>
        <v>2145</v>
      </c>
      <c r="B555" s="20">
        <f>IF(HX432&lt;0,0,Escenario1!HX432)</f>
        <v>0</v>
      </c>
      <c r="C555" s="20">
        <f t="shared" si="851"/>
        <v>0</v>
      </c>
      <c r="D555" s="20">
        <f t="shared" si="845"/>
        <v>0</v>
      </c>
      <c r="E555" s="20">
        <f>ROUND(IF($A555=0,0,$D555+E554-IF($A554=0,0,L554*($A555-$A554)*0.06)),4)</f>
        <v>0</v>
      </c>
      <c r="F555" s="11" cm="1">
        <f t="array" ref="F555">INDEX($A$71:$A$75,MATCH(E555,$B$71:$B$75,1))+(E555-INDEX($B$71:$B$75,MATCH(E555,$B$71:$B$75,1)))*(INDEX($A$71:$A$75,MATCH(E555,$B$71:$B$75,1)+IF(E555&gt;MAX($B$71:$B$75),0,1))-INDEX($A$71:$A$75,MATCH(E555,$B$71:$B$75,1)+IF(E555&gt;MAX($B$71:$B$75),1,0)))/(INDEX($B$71:$B$75,MATCH(E555,$B$71:$B$75,1)+IF(E555&gt;MAX($B$71:$B$75),0,1))-INDEX($B$71:$B$75,MATCH(E555,$B$71:$B$75,1)+IF(E555&gt;MAX($B$71:$B$75),-1,0)))</f>
        <v>0</v>
      </c>
      <c r="G555" s="59">
        <f t="shared" si="846"/>
        <v>0</v>
      </c>
      <c r="H555" s="59">
        <f t="shared" si="847"/>
        <v>0</v>
      </c>
      <c r="I555" s="59">
        <f t="shared" si="848"/>
        <v>0</v>
      </c>
      <c r="J555" s="20">
        <f t="shared" si="849"/>
        <v>0</v>
      </c>
      <c r="K555" s="20">
        <f>IF(OR($H$79&lt;=0,F555-$H$79&lt;=0),0,2/3*(0.602+0.0832*(F555-$H$79)/$H$79)*$I$79*SQRT(2*9.81)*(F555-$H$79+0.0012)^(3/2))*1000</f>
        <v>0</v>
      </c>
      <c r="L555" s="20">
        <f>IF((G555+H555+I555+K555)*($A556-$A555)*0.06&gt;E555,E555/($A556-$A555)/0.06,G555+H555+I555+K555)</f>
        <v>0</v>
      </c>
      <c r="M555" s="20">
        <f>IF(COUNT($A$126:$A555)&lt;MATCH($E$84,L$126:L$585,0),"",ROUND(L555,2))</f>
        <v>0</v>
      </c>
      <c r="N555" s="20">
        <f>IF($A555=0,0,$D555+N554-IF($A554=0,0,R554*($A555-$A554)*0.06))</f>
        <v>1.5838016000300794E-3</v>
      </c>
      <c r="O555" s="11" cm="1">
        <f t="array" ref="O555">INDEX($A$71:$A$75,MATCH(N555,$B$71:$B$75,1))+(N555-INDEX($B$71:$B$75,MATCH(N555,$B$71:$B$75,1)))*(INDEX($A$71:$A$75,MATCH(N555,$B$71:$B$75,1)+1)-INDEX($A$71:$A$75,MATCH(N555,$B$71:$B$75,1)))/(INDEX($B$71:$B$75,MATCH(N555,$B$71:$B$75,1)+1)-INDEX($B$71:$B$75,MATCH(N555,$B$71:$B$75,1)))</f>
        <v>1.5838016000300795E-5</v>
      </c>
      <c r="P555" s="20" cm="1">
        <f t="array" ref="P555">INDEX(Curva_vortex[Caudal (L/s)],MATCH(O555,Curva_vortex[Altura lamina de agua H (m)],1))+(O555-INDEX(Curva_vortex[Altura lamina de agua H (m)],MATCH(O555,Curva_vortex[Altura lamina de agua H (m)],1)))*(INDEX(Curva_vortex[Caudal (L/s)],MATCH(O555,Curva_vortex[Altura lamina de agua H (m)],1)+IF(O555&gt;MAX(Curva_vortex[Altura lamina de agua H (m)]),0,1))-INDEX(Curva_vortex[Caudal (L/s)],MATCH(O555,Curva_vortex[Altura lamina de agua H (m)],1)+IF(O555&gt;MAX(Curva_vortex[Altura lamina de agua H (m)]),-1,0)))/(INDEX(Curva_vortex[Altura lamina de agua H (m)],MATCH(O555,Curva_vortex[Altura lamina de agua H (m)],1)+IF(O555&gt;MAX(Curva_vortex[Altura lamina de agua H (m)]),0,1))-INDEX(Curva_vortex[Altura lamina de agua H (m)],MATCH(O555,Curva_vortex[Altura lamina de agua H (m)],1)+IF(O555&gt;MAX(Curva_vortex[Altura lamina de agua H (m)]),-1,0)))</f>
        <v>1.5838016000300795E-4</v>
      </c>
      <c r="Q555" s="20">
        <f t="shared" si="850"/>
        <v>0</v>
      </c>
      <c r="R555" s="20" cm="1">
        <f t="array" ref="R555">INDEX(Curva_vortex[Caudal (L/s)],MATCH(O555,Curva_vortex[Altura lamina de agua H (m)],1))+(O555-INDEX(Curva_vortex[Altura lamina de agua H (m)],MATCH(O555,Curva_vortex[Altura lamina de agua H (m)],1)))*(INDEX(Curva_vortex[Caudal (L/s)],MATCH(O555,Curva_vortex[Altura lamina de agua H (m)],1)+IF(O555&gt;MAX(Curva_vortex[Altura lamina de agua H (m)]),0,1))-INDEX(Curva_vortex[Caudal (L/s)],MATCH(O555,Curva_vortex[Altura lamina de agua H (m)],1)+IF(O555&gt;MAX(Curva_vortex[Altura lamina de agua H (m)]),-1,0)))/(INDEX(Curva_vortex[Altura lamina de agua H (m)],MATCH(O555,Curva_vortex[Altura lamina de agua H (m)],1)+IF(O555&gt;MAX(Curva_vortex[Altura lamina de agua H (m)]),0,1))-INDEX(Curva_vortex[Altura lamina de agua H (m)],MATCH(O555,Curva_vortex[Altura lamina de agua H (m)],1)+IF(O555&gt;MAX(Curva_vortex[Altura lamina de agua H (m)]),-1,0)))+Q555</f>
        <v>1.5838016000300795E-4</v>
      </c>
      <c r="S555" s="20">
        <f>IF(COUNT($A$126:$A555)&lt;MATCH($E$117,R$126:R$585,0),"",ROUND(R555,2))</f>
        <v>0</v>
      </c>
    </row>
    <row r="556" spans="1:19" x14ac:dyDescent="0.3">
      <c r="A556" s="67">
        <f>A555+Escenario1!$D$15</f>
        <v>2150</v>
      </c>
      <c r="B556" s="20">
        <f>IF(HX433&lt;0,0,Escenario1!HX433)</f>
        <v>0</v>
      </c>
      <c r="C556" s="20">
        <f t="shared" si="851"/>
        <v>0</v>
      </c>
      <c r="D556" s="20">
        <f t="shared" si="845"/>
        <v>0</v>
      </c>
      <c r="E556" s="20">
        <f>ROUND(IF($A556=0,0,$D556+E555-IF($A555=0,0,L555*($A556-$A555)*0.06)),4)</f>
        <v>0</v>
      </c>
      <c r="F556" s="11" cm="1">
        <f t="array" ref="F556">INDEX($A$71:$A$75,MATCH(E556,$B$71:$B$75,1))+(E556-INDEX($B$71:$B$75,MATCH(E556,$B$71:$B$75,1)))*(INDEX($A$71:$A$75,MATCH(E556,$B$71:$B$75,1)+IF(E556&gt;MAX($B$71:$B$75),0,1))-INDEX($A$71:$A$75,MATCH(E556,$B$71:$B$75,1)+IF(E556&gt;MAX($B$71:$B$75),1,0)))/(INDEX($B$71:$B$75,MATCH(E556,$B$71:$B$75,1)+IF(E556&gt;MAX($B$71:$B$75),0,1))-INDEX($B$71:$B$75,MATCH(E556,$B$71:$B$75,1)+IF(E556&gt;MAX($B$71:$B$75),-1,0)))</f>
        <v>0</v>
      </c>
      <c r="G556" s="59">
        <f t="shared" si="846"/>
        <v>0</v>
      </c>
      <c r="H556" s="59">
        <f t="shared" si="847"/>
        <v>0</v>
      </c>
      <c r="I556" s="59">
        <f t="shared" si="848"/>
        <v>0</v>
      </c>
      <c r="J556" s="20">
        <f t="shared" si="849"/>
        <v>0</v>
      </c>
      <c r="K556" s="20">
        <f>IF(OR($H$79&lt;=0,F556-$H$79&lt;=0),0,2/3*(0.602+0.0832*(F556-$H$79)/$H$79)*$I$79*SQRT(2*9.81)*(F556-$H$79+0.0012)^(3/2))*1000</f>
        <v>0</v>
      </c>
      <c r="L556" s="20">
        <f>IF((G556+H556+I556+K556)*($A557-$A556)*0.06&gt;E556,E556/($A557-$A556)/0.06,G556+H556+I556+K556)</f>
        <v>0</v>
      </c>
      <c r="M556" s="20">
        <f>IF(COUNT($A$126:$A556)&lt;MATCH($E$84,L$126:L$585,0),"",ROUND(L556,2))</f>
        <v>0</v>
      </c>
      <c r="N556" s="20">
        <f>IF($A556=0,0,$D556+N555-IF($A555=0,0,R555*($A556-$A555)*0.06))</f>
        <v>1.536287552029177E-3</v>
      </c>
      <c r="O556" s="11" cm="1">
        <f t="array" ref="O556">INDEX($A$71:$A$75,MATCH(N556,$B$71:$B$75,1))+(N556-INDEX($B$71:$B$75,MATCH(N556,$B$71:$B$75,1)))*(INDEX($A$71:$A$75,MATCH(N556,$B$71:$B$75,1)+1)-INDEX($A$71:$A$75,MATCH(N556,$B$71:$B$75,1)))/(INDEX($B$71:$B$75,MATCH(N556,$B$71:$B$75,1)+1)-INDEX($B$71:$B$75,MATCH(N556,$B$71:$B$75,1)))</f>
        <v>1.536287552029177E-5</v>
      </c>
      <c r="P556" s="20" cm="1">
        <f t="array" ref="P556">INDEX(Curva_vortex[Caudal (L/s)],MATCH(O556,Curva_vortex[Altura lamina de agua H (m)],1))+(O556-INDEX(Curva_vortex[Altura lamina de agua H (m)],MATCH(O556,Curva_vortex[Altura lamina de agua H (m)],1)))*(INDEX(Curva_vortex[Caudal (L/s)],MATCH(O556,Curva_vortex[Altura lamina de agua H (m)],1)+IF(O556&gt;MAX(Curva_vortex[Altura lamina de agua H (m)]),0,1))-INDEX(Curva_vortex[Caudal (L/s)],MATCH(O556,Curva_vortex[Altura lamina de agua H (m)],1)+IF(O556&gt;MAX(Curva_vortex[Altura lamina de agua H (m)]),-1,0)))/(INDEX(Curva_vortex[Altura lamina de agua H (m)],MATCH(O556,Curva_vortex[Altura lamina de agua H (m)],1)+IF(O556&gt;MAX(Curva_vortex[Altura lamina de agua H (m)]),0,1))-INDEX(Curva_vortex[Altura lamina de agua H (m)],MATCH(O556,Curva_vortex[Altura lamina de agua H (m)],1)+IF(O556&gt;MAX(Curva_vortex[Altura lamina de agua H (m)]),-1,0)))</f>
        <v>1.536287552029177E-4</v>
      </c>
      <c r="Q556" s="20">
        <f t="shared" si="850"/>
        <v>0</v>
      </c>
      <c r="R556" s="20" cm="1">
        <f t="array" ref="R556">INDEX(Curva_vortex[Caudal (L/s)],MATCH(O556,Curva_vortex[Altura lamina de agua H (m)],1))+(O556-INDEX(Curva_vortex[Altura lamina de agua H (m)],MATCH(O556,Curva_vortex[Altura lamina de agua H (m)],1)))*(INDEX(Curva_vortex[Caudal (L/s)],MATCH(O556,Curva_vortex[Altura lamina de agua H (m)],1)+IF(O556&gt;MAX(Curva_vortex[Altura lamina de agua H (m)]),0,1))-INDEX(Curva_vortex[Caudal (L/s)],MATCH(O556,Curva_vortex[Altura lamina de agua H (m)],1)+IF(O556&gt;MAX(Curva_vortex[Altura lamina de agua H (m)]),-1,0)))/(INDEX(Curva_vortex[Altura lamina de agua H (m)],MATCH(O556,Curva_vortex[Altura lamina de agua H (m)],1)+IF(O556&gt;MAX(Curva_vortex[Altura lamina de agua H (m)]),0,1))-INDEX(Curva_vortex[Altura lamina de agua H (m)],MATCH(O556,Curva_vortex[Altura lamina de agua H (m)],1)+IF(O556&gt;MAX(Curva_vortex[Altura lamina de agua H (m)]),-1,0)))+Q556</f>
        <v>1.536287552029177E-4</v>
      </c>
      <c r="S556" s="20">
        <f>IF(COUNT($A$126:$A556)&lt;MATCH($E$117,R$126:R$585,0),"",ROUND(R556,2))</f>
        <v>0</v>
      </c>
    </row>
    <row r="557" spans="1:19" x14ac:dyDescent="0.3">
      <c r="A557" s="67">
        <f>A556+Escenario1!$D$15</f>
        <v>2155</v>
      </c>
      <c r="B557" s="20">
        <f>IF(HX434&lt;0,0,Escenario1!HX434)</f>
        <v>0</v>
      </c>
      <c r="C557" s="20">
        <f t="shared" si="851"/>
        <v>0</v>
      </c>
      <c r="D557" s="20">
        <f t="shared" si="845"/>
        <v>0</v>
      </c>
      <c r="E557" s="20">
        <f>ROUND(IF($A557=0,0,$D557+E556-IF($A556=0,0,L556*($A557-$A556)*0.06)),4)</f>
        <v>0</v>
      </c>
      <c r="F557" s="11" cm="1">
        <f t="array" ref="F557">INDEX($A$71:$A$75,MATCH(E557,$B$71:$B$75,1))+(E557-INDEX($B$71:$B$75,MATCH(E557,$B$71:$B$75,1)))*(INDEX($A$71:$A$75,MATCH(E557,$B$71:$B$75,1)+IF(E557&gt;MAX($B$71:$B$75),0,1))-INDEX($A$71:$A$75,MATCH(E557,$B$71:$B$75,1)+IF(E557&gt;MAX($B$71:$B$75),1,0)))/(INDEX($B$71:$B$75,MATCH(E557,$B$71:$B$75,1)+IF(E557&gt;MAX($B$71:$B$75),0,1))-INDEX($B$71:$B$75,MATCH(E557,$B$71:$B$75,1)+IF(E557&gt;MAX($B$71:$B$75),-1,0)))</f>
        <v>0</v>
      </c>
      <c r="G557" s="59">
        <f t="shared" si="846"/>
        <v>0</v>
      </c>
      <c r="H557" s="59">
        <f t="shared" si="847"/>
        <v>0</v>
      </c>
      <c r="I557" s="59">
        <f t="shared" si="848"/>
        <v>0</v>
      </c>
      <c r="J557" s="20">
        <f t="shared" si="849"/>
        <v>0</v>
      </c>
      <c r="K557" s="20">
        <f>IF(OR($H$79&lt;=0,F557-$H$79&lt;=0),0,2/3*(0.602+0.0832*(F557-$H$79)/$H$79)*$I$79*SQRT(2*9.81)*(F557-$H$79+0.0012)^(3/2))*1000</f>
        <v>0</v>
      </c>
      <c r="L557" s="20">
        <f>IF((G557+H557+I557+K557)*($A558-$A557)*0.06&gt;E557,E557/($A558-$A557)/0.06,G557+H557+I557+K557)</f>
        <v>0</v>
      </c>
      <c r="M557" s="20">
        <f>IF(COUNT($A$126:$A557)&lt;MATCH($E$84,L$126:L$585,0),"",ROUND(L557,2))</f>
        <v>0</v>
      </c>
      <c r="N557" s="20">
        <f>IF($A557=0,0,$D557+N556-IF($A556=0,0,R556*($A557-$A556)*0.06))</f>
        <v>1.4901989254683017E-3</v>
      </c>
      <c r="O557" s="11" cm="1">
        <f t="array" ref="O557">INDEX($A$71:$A$75,MATCH(N557,$B$71:$B$75,1))+(N557-INDEX($B$71:$B$75,MATCH(N557,$B$71:$B$75,1)))*(INDEX($A$71:$A$75,MATCH(N557,$B$71:$B$75,1)+1)-INDEX($A$71:$A$75,MATCH(N557,$B$71:$B$75,1)))/(INDEX($B$71:$B$75,MATCH(N557,$B$71:$B$75,1)+1)-INDEX($B$71:$B$75,MATCH(N557,$B$71:$B$75,1)))</f>
        <v>1.4901989254683018E-5</v>
      </c>
      <c r="P557" s="20" cm="1">
        <f t="array" ref="P557">INDEX(Curva_vortex[Caudal (L/s)],MATCH(O557,Curva_vortex[Altura lamina de agua H (m)],1))+(O557-INDEX(Curva_vortex[Altura lamina de agua H (m)],MATCH(O557,Curva_vortex[Altura lamina de agua H (m)],1)))*(INDEX(Curva_vortex[Caudal (L/s)],MATCH(O557,Curva_vortex[Altura lamina de agua H (m)],1)+IF(O557&gt;MAX(Curva_vortex[Altura lamina de agua H (m)]),0,1))-INDEX(Curva_vortex[Caudal (L/s)],MATCH(O557,Curva_vortex[Altura lamina de agua H (m)],1)+IF(O557&gt;MAX(Curva_vortex[Altura lamina de agua H (m)]),-1,0)))/(INDEX(Curva_vortex[Altura lamina de agua H (m)],MATCH(O557,Curva_vortex[Altura lamina de agua H (m)],1)+IF(O557&gt;MAX(Curva_vortex[Altura lamina de agua H (m)]),0,1))-INDEX(Curva_vortex[Altura lamina de agua H (m)],MATCH(O557,Curva_vortex[Altura lamina de agua H (m)],1)+IF(O557&gt;MAX(Curva_vortex[Altura lamina de agua H (m)]),-1,0)))</f>
        <v>1.4901989254683016E-4</v>
      </c>
      <c r="Q557" s="20">
        <f t="shared" si="850"/>
        <v>0</v>
      </c>
      <c r="R557" s="20" cm="1">
        <f t="array" ref="R557">INDEX(Curva_vortex[Caudal (L/s)],MATCH(O557,Curva_vortex[Altura lamina de agua H (m)],1))+(O557-INDEX(Curva_vortex[Altura lamina de agua H (m)],MATCH(O557,Curva_vortex[Altura lamina de agua H (m)],1)))*(INDEX(Curva_vortex[Caudal (L/s)],MATCH(O557,Curva_vortex[Altura lamina de agua H (m)],1)+IF(O557&gt;MAX(Curva_vortex[Altura lamina de agua H (m)]),0,1))-INDEX(Curva_vortex[Caudal (L/s)],MATCH(O557,Curva_vortex[Altura lamina de agua H (m)],1)+IF(O557&gt;MAX(Curva_vortex[Altura lamina de agua H (m)]),-1,0)))/(INDEX(Curva_vortex[Altura lamina de agua H (m)],MATCH(O557,Curva_vortex[Altura lamina de agua H (m)],1)+IF(O557&gt;MAX(Curva_vortex[Altura lamina de agua H (m)]),0,1))-INDEX(Curva_vortex[Altura lamina de agua H (m)],MATCH(O557,Curva_vortex[Altura lamina de agua H (m)],1)+IF(O557&gt;MAX(Curva_vortex[Altura lamina de agua H (m)]),-1,0)))+Q557</f>
        <v>1.4901989254683016E-4</v>
      </c>
      <c r="S557" s="20">
        <f>IF(COUNT($A$126:$A557)&lt;MATCH($E$117,R$126:R$585,0),"",ROUND(R557,2))</f>
        <v>0</v>
      </c>
    </row>
    <row r="558" spans="1:19" x14ac:dyDescent="0.3">
      <c r="A558" s="67">
        <f>A557+Escenario1!$D$15</f>
        <v>2160</v>
      </c>
      <c r="B558" s="20">
        <f>IF(HX435&lt;0,0,Escenario1!HX435)</f>
        <v>0</v>
      </c>
      <c r="C558" s="20">
        <f t="shared" si="851"/>
        <v>0</v>
      </c>
      <c r="D558" s="20">
        <f t="shared" si="845"/>
        <v>0</v>
      </c>
      <c r="E558" s="20">
        <f>ROUND(IF($A558=0,0,$D558+E557-IF($A557=0,0,L557*($A558-$A557)*0.06)),4)</f>
        <v>0</v>
      </c>
      <c r="F558" s="11" cm="1">
        <f t="array" ref="F558">INDEX($A$71:$A$75,MATCH(E558,$B$71:$B$75,1))+(E558-INDEX($B$71:$B$75,MATCH(E558,$B$71:$B$75,1)))*(INDEX($A$71:$A$75,MATCH(E558,$B$71:$B$75,1)+IF(E558&gt;MAX($B$71:$B$75),0,1))-INDEX($A$71:$A$75,MATCH(E558,$B$71:$B$75,1)+IF(E558&gt;MAX($B$71:$B$75),1,0)))/(INDEX($B$71:$B$75,MATCH(E558,$B$71:$B$75,1)+IF(E558&gt;MAX($B$71:$B$75),0,1))-INDEX($B$71:$B$75,MATCH(E558,$B$71:$B$75,1)+IF(E558&gt;MAX($B$71:$B$75),-1,0)))</f>
        <v>0</v>
      </c>
      <c r="G558" s="59">
        <f t="shared" si="846"/>
        <v>0</v>
      </c>
      <c r="H558" s="59">
        <f t="shared" si="847"/>
        <v>0</v>
      </c>
      <c r="I558" s="59">
        <f t="shared" si="848"/>
        <v>0</v>
      </c>
      <c r="J558" s="20">
        <f t="shared" si="849"/>
        <v>0</v>
      </c>
      <c r="K558" s="20">
        <f>IF(OR($H$79&lt;=0,F558-$H$79&lt;=0),0,2/3*(0.602+0.0832*(F558-$H$79)/$H$79)*$I$79*SQRT(2*9.81)*(F558-$H$79+0.0012)^(3/2))*1000</f>
        <v>0</v>
      </c>
      <c r="L558" s="20">
        <f>IF((G558+H558+I558+K558)*($A559-$A558)*0.06&gt;E558,E558/($A559-$A558)/0.06,G558+H558+I558+K558)</f>
        <v>0</v>
      </c>
      <c r="M558" s="20">
        <f>IF(COUNT($A$126:$A558)&lt;MATCH($E$84,L$126:L$585,0),"",ROUND(L558,2))</f>
        <v>0</v>
      </c>
      <c r="N558" s="20">
        <f>IF($A558=0,0,$D558+N557-IF($A557=0,0,R557*($A558-$A557)*0.06))</f>
        <v>1.4454929577042528E-3</v>
      </c>
      <c r="O558" s="11" cm="1">
        <f t="array" ref="O558">INDEX($A$71:$A$75,MATCH(N558,$B$71:$B$75,1))+(N558-INDEX($B$71:$B$75,MATCH(N558,$B$71:$B$75,1)))*(INDEX($A$71:$A$75,MATCH(N558,$B$71:$B$75,1)+1)-INDEX($A$71:$A$75,MATCH(N558,$B$71:$B$75,1)))/(INDEX($B$71:$B$75,MATCH(N558,$B$71:$B$75,1)+1)-INDEX($B$71:$B$75,MATCH(N558,$B$71:$B$75,1)))</f>
        <v>1.4454929577042527E-5</v>
      </c>
      <c r="P558" s="20" cm="1">
        <f t="array" ref="P558">INDEX(Curva_vortex[Caudal (L/s)],MATCH(O558,Curva_vortex[Altura lamina de agua H (m)],1))+(O558-INDEX(Curva_vortex[Altura lamina de agua H (m)],MATCH(O558,Curva_vortex[Altura lamina de agua H (m)],1)))*(INDEX(Curva_vortex[Caudal (L/s)],MATCH(O558,Curva_vortex[Altura lamina de agua H (m)],1)+IF(O558&gt;MAX(Curva_vortex[Altura lamina de agua H (m)]),0,1))-INDEX(Curva_vortex[Caudal (L/s)],MATCH(O558,Curva_vortex[Altura lamina de agua H (m)],1)+IF(O558&gt;MAX(Curva_vortex[Altura lamina de agua H (m)]),-1,0)))/(INDEX(Curva_vortex[Altura lamina de agua H (m)],MATCH(O558,Curva_vortex[Altura lamina de agua H (m)],1)+IF(O558&gt;MAX(Curva_vortex[Altura lamina de agua H (m)]),0,1))-INDEX(Curva_vortex[Altura lamina de agua H (m)],MATCH(O558,Curva_vortex[Altura lamina de agua H (m)],1)+IF(O558&gt;MAX(Curva_vortex[Altura lamina de agua H (m)]),-1,0)))</f>
        <v>1.4454929577042527E-4</v>
      </c>
      <c r="Q558" s="20">
        <f t="shared" si="850"/>
        <v>0</v>
      </c>
      <c r="R558" s="20" cm="1">
        <f t="array" ref="R558">INDEX(Curva_vortex[Caudal (L/s)],MATCH(O558,Curva_vortex[Altura lamina de agua H (m)],1))+(O558-INDEX(Curva_vortex[Altura lamina de agua H (m)],MATCH(O558,Curva_vortex[Altura lamina de agua H (m)],1)))*(INDEX(Curva_vortex[Caudal (L/s)],MATCH(O558,Curva_vortex[Altura lamina de agua H (m)],1)+IF(O558&gt;MAX(Curva_vortex[Altura lamina de agua H (m)]),0,1))-INDEX(Curva_vortex[Caudal (L/s)],MATCH(O558,Curva_vortex[Altura lamina de agua H (m)],1)+IF(O558&gt;MAX(Curva_vortex[Altura lamina de agua H (m)]),-1,0)))/(INDEX(Curva_vortex[Altura lamina de agua H (m)],MATCH(O558,Curva_vortex[Altura lamina de agua H (m)],1)+IF(O558&gt;MAX(Curva_vortex[Altura lamina de agua H (m)]),0,1))-INDEX(Curva_vortex[Altura lamina de agua H (m)],MATCH(O558,Curva_vortex[Altura lamina de agua H (m)],1)+IF(O558&gt;MAX(Curva_vortex[Altura lamina de agua H (m)]),-1,0)))+Q558</f>
        <v>1.4454929577042527E-4</v>
      </c>
      <c r="S558" s="20">
        <f>IF(COUNT($A$126:$A558)&lt;MATCH($E$117,R$126:R$585,0),"",ROUND(R558,2))</f>
        <v>0</v>
      </c>
    </row>
    <row r="559" spans="1:19" x14ac:dyDescent="0.3">
      <c r="A559" s="67">
        <f>A558+Escenario1!$D$15</f>
        <v>2165</v>
      </c>
      <c r="B559" s="20">
        <f>IF(HX436&lt;0,0,Escenario1!HX436)</f>
        <v>0</v>
      </c>
      <c r="C559" s="20">
        <f t="shared" si="851"/>
        <v>0</v>
      </c>
      <c r="D559" s="20">
        <f t="shared" si="845"/>
        <v>0</v>
      </c>
      <c r="E559" s="20">
        <f>ROUND(IF($A559=0,0,$D559+E558-IF($A558=0,0,L558*($A559-$A558)*0.06)),4)</f>
        <v>0</v>
      </c>
      <c r="F559" s="11" cm="1">
        <f t="array" ref="F559">INDEX($A$71:$A$75,MATCH(E559,$B$71:$B$75,1))+(E559-INDEX($B$71:$B$75,MATCH(E559,$B$71:$B$75,1)))*(INDEX($A$71:$A$75,MATCH(E559,$B$71:$B$75,1)+IF(E559&gt;MAX($B$71:$B$75),0,1))-INDEX($A$71:$A$75,MATCH(E559,$B$71:$B$75,1)+IF(E559&gt;MAX($B$71:$B$75),1,0)))/(INDEX($B$71:$B$75,MATCH(E559,$B$71:$B$75,1)+IF(E559&gt;MAX($B$71:$B$75),0,1))-INDEX($B$71:$B$75,MATCH(E559,$B$71:$B$75,1)+IF(E559&gt;MAX($B$71:$B$75),-1,0)))</f>
        <v>0</v>
      </c>
      <c r="G559" s="59">
        <f t="shared" si="846"/>
        <v>0</v>
      </c>
      <c r="H559" s="59">
        <f t="shared" si="847"/>
        <v>0</v>
      </c>
      <c r="I559" s="59">
        <f t="shared" si="848"/>
        <v>0</v>
      </c>
      <c r="J559" s="20">
        <f t="shared" si="849"/>
        <v>0</v>
      </c>
      <c r="K559" s="20">
        <f>IF(OR($H$79&lt;=0,F559-$H$79&lt;=0),0,2/3*(0.602+0.0832*(F559-$H$79)/$H$79)*$I$79*SQRT(2*9.81)*(F559-$H$79+0.0012)^(3/2))*1000</f>
        <v>0</v>
      </c>
      <c r="L559" s="20">
        <f>IF((G559+H559+I559+K559)*($A560-$A559)*0.06&gt;E559,E559/($A560-$A559)/0.06,G559+H559+I559+K559)</f>
        <v>0</v>
      </c>
      <c r="M559" s="20">
        <f>IF(COUNT($A$126:$A559)&lt;MATCH($E$84,L$126:L$585,0),"",ROUND(L559,2))</f>
        <v>0</v>
      </c>
      <c r="N559" s="20">
        <f>IF($A559=0,0,$D559+N558-IF($A558=0,0,R558*($A559-$A558)*0.06))</f>
        <v>1.4021281689731251E-3</v>
      </c>
      <c r="O559" s="11" cm="1">
        <f t="array" ref="O559">INDEX($A$71:$A$75,MATCH(N559,$B$71:$B$75,1))+(N559-INDEX($B$71:$B$75,MATCH(N559,$B$71:$B$75,1)))*(INDEX($A$71:$A$75,MATCH(N559,$B$71:$B$75,1)+1)-INDEX($A$71:$A$75,MATCH(N559,$B$71:$B$75,1)))/(INDEX($B$71:$B$75,MATCH(N559,$B$71:$B$75,1)+1)-INDEX($B$71:$B$75,MATCH(N559,$B$71:$B$75,1)))</f>
        <v>1.4021281689731252E-5</v>
      </c>
      <c r="P559" s="20" cm="1">
        <f t="array" ref="P559">INDEX(Curva_vortex[Caudal (L/s)],MATCH(O559,Curva_vortex[Altura lamina de agua H (m)],1))+(O559-INDEX(Curva_vortex[Altura lamina de agua H (m)],MATCH(O559,Curva_vortex[Altura lamina de agua H (m)],1)))*(INDEX(Curva_vortex[Caudal (L/s)],MATCH(O559,Curva_vortex[Altura lamina de agua H (m)],1)+IF(O559&gt;MAX(Curva_vortex[Altura lamina de agua H (m)]),0,1))-INDEX(Curva_vortex[Caudal (L/s)],MATCH(O559,Curva_vortex[Altura lamina de agua H (m)],1)+IF(O559&gt;MAX(Curva_vortex[Altura lamina de agua H (m)]),-1,0)))/(INDEX(Curva_vortex[Altura lamina de agua H (m)],MATCH(O559,Curva_vortex[Altura lamina de agua H (m)],1)+IF(O559&gt;MAX(Curva_vortex[Altura lamina de agua H (m)]),0,1))-INDEX(Curva_vortex[Altura lamina de agua H (m)],MATCH(O559,Curva_vortex[Altura lamina de agua H (m)],1)+IF(O559&gt;MAX(Curva_vortex[Altura lamina de agua H (m)]),-1,0)))</f>
        <v>1.4021281689731251E-4</v>
      </c>
      <c r="Q559" s="20">
        <f t="shared" si="850"/>
        <v>0</v>
      </c>
      <c r="R559" s="20" cm="1">
        <f t="array" ref="R559">INDEX(Curva_vortex[Caudal (L/s)],MATCH(O559,Curva_vortex[Altura lamina de agua H (m)],1))+(O559-INDEX(Curva_vortex[Altura lamina de agua H (m)],MATCH(O559,Curva_vortex[Altura lamina de agua H (m)],1)))*(INDEX(Curva_vortex[Caudal (L/s)],MATCH(O559,Curva_vortex[Altura lamina de agua H (m)],1)+IF(O559&gt;MAX(Curva_vortex[Altura lamina de agua H (m)]),0,1))-INDEX(Curva_vortex[Caudal (L/s)],MATCH(O559,Curva_vortex[Altura lamina de agua H (m)],1)+IF(O559&gt;MAX(Curva_vortex[Altura lamina de agua H (m)]),-1,0)))/(INDEX(Curva_vortex[Altura lamina de agua H (m)],MATCH(O559,Curva_vortex[Altura lamina de agua H (m)],1)+IF(O559&gt;MAX(Curva_vortex[Altura lamina de agua H (m)]),0,1))-INDEX(Curva_vortex[Altura lamina de agua H (m)],MATCH(O559,Curva_vortex[Altura lamina de agua H (m)],1)+IF(O559&gt;MAX(Curva_vortex[Altura lamina de agua H (m)]),-1,0)))+Q559</f>
        <v>1.4021281689731251E-4</v>
      </c>
      <c r="S559" s="20">
        <f>IF(COUNT($A$126:$A559)&lt;MATCH($E$117,R$126:R$585,0),"",ROUND(R559,2))</f>
        <v>0</v>
      </c>
    </row>
    <row r="560" spans="1:19" x14ac:dyDescent="0.3">
      <c r="A560" s="67">
        <f>A559+Escenario1!$D$15</f>
        <v>2170</v>
      </c>
      <c r="B560" s="20">
        <f>IF(HX437&lt;0,0,Escenario1!HX437)</f>
        <v>0</v>
      </c>
      <c r="C560" s="20">
        <f t="shared" si="851"/>
        <v>0</v>
      </c>
      <c r="D560" s="20">
        <f t="shared" si="845"/>
        <v>0</v>
      </c>
      <c r="E560" s="20">
        <f>ROUND(IF($A560=0,0,$D560+E559-IF($A559=0,0,L559*($A560-$A559)*0.06)),4)</f>
        <v>0</v>
      </c>
      <c r="F560" s="11" cm="1">
        <f t="array" ref="F560">INDEX($A$71:$A$75,MATCH(E560,$B$71:$B$75,1))+(E560-INDEX($B$71:$B$75,MATCH(E560,$B$71:$B$75,1)))*(INDEX($A$71:$A$75,MATCH(E560,$B$71:$B$75,1)+IF(E560&gt;MAX($B$71:$B$75),0,1))-INDEX($A$71:$A$75,MATCH(E560,$B$71:$B$75,1)+IF(E560&gt;MAX($B$71:$B$75),1,0)))/(INDEX($B$71:$B$75,MATCH(E560,$B$71:$B$75,1)+IF(E560&gt;MAX($B$71:$B$75),0,1))-INDEX($B$71:$B$75,MATCH(E560,$B$71:$B$75,1)+IF(E560&gt;MAX($B$71:$B$75),-1,0)))</f>
        <v>0</v>
      </c>
      <c r="G560" s="59">
        <f t="shared" si="846"/>
        <v>0</v>
      </c>
      <c r="H560" s="59">
        <f t="shared" si="847"/>
        <v>0</v>
      </c>
      <c r="I560" s="59">
        <f t="shared" si="848"/>
        <v>0</v>
      </c>
      <c r="J560" s="20">
        <f t="shared" si="849"/>
        <v>0</v>
      </c>
      <c r="K560" s="20">
        <f>IF(OR($H$79&lt;=0,F560-$H$79&lt;=0),0,2/3*(0.602+0.0832*(F560-$H$79)/$H$79)*$I$79*SQRT(2*9.81)*(F560-$H$79+0.0012)^(3/2))*1000</f>
        <v>0</v>
      </c>
      <c r="L560" s="20">
        <f>IF((G560+H560+I560+K560)*($A561-$A560)*0.06&gt;E560,E560/($A561-$A560)/0.06,G560+H560+I560+K560)</f>
        <v>0</v>
      </c>
      <c r="M560" s="20">
        <f>IF(COUNT($A$126:$A560)&lt;MATCH($E$84,L$126:L$585,0),"",ROUND(L560,2))</f>
        <v>0</v>
      </c>
      <c r="N560" s="20">
        <f>IF($A560=0,0,$D560+N559-IF($A559=0,0,R559*($A560-$A559)*0.06))</f>
        <v>1.3600643239039313E-3</v>
      </c>
      <c r="O560" s="11" cm="1">
        <f t="array" ref="O560">INDEX($A$71:$A$75,MATCH(N560,$B$71:$B$75,1))+(N560-INDEX($B$71:$B$75,MATCH(N560,$B$71:$B$75,1)))*(INDEX($A$71:$A$75,MATCH(N560,$B$71:$B$75,1)+1)-INDEX($A$71:$A$75,MATCH(N560,$B$71:$B$75,1)))/(INDEX($B$71:$B$75,MATCH(N560,$B$71:$B$75,1)+1)-INDEX($B$71:$B$75,MATCH(N560,$B$71:$B$75,1)))</f>
        <v>1.3600643239039312E-5</v>
      </c>
      <c r="P560" s="20" cm="1">
        <f t="array" ref="P560">INDEX(Curva_vortex[Caudal (L/s)],MATCH(O560,Curva_vortex[Altura lamina de agua H (m)],1))+(O560-INDEX(Curva_vortex[Altura lamina de agua H (m)],MATCH(O560,Curva_vortex[Altura lamina de agua H (m)],1)))*(INDEX(Curva_vortex[Caudal (L/s)],MATCH(O560,Curva_vortex[Altura lamina de agua H (m)],1)+IF(O560&gt;MAX(Curva_vortex[Altura lamina de agua H (m)]),0,1))-INDEX(Curva_vortex[Caudal (L/s)],MATCH(O560,Curva_vortex[Altura lamina de agua H (m)],1)+IF(O560&gt;MAX(Curva_vortex[Altura lamina de agua H (m)]),-1,0)))/(INDEX(Curva_vortex[Altura lamina de agua H (m)],MATCH(O560,Curva_vortex[Altura lamina de agua H (m)],1)+IF(O560&gt;MAX(Curva_vortex[Altura lamina de agua H (m)]),0,1))-INDEX(Curva_vortex[Altura lamina de agua H (m)],MATCH(O560,Curva_vortex[Altura lamina de agua H (m)],1)+IF(O560&gt;MAX(Curva_vortex[Altura lamina de agua H (m)]),-1,0)))</f>
        <v>1.3600643239039311E-4</v>
      </c>
      <c r="Q560" s="20">
        <f t="shared" si="850"/>
        <v>0</v>
      </c>
      <c r="R560" s="20" cm="1">
        <f t="array" ref="R560">INDEX(Curva_vortex[Caudal (L/s)],MATCH(O560,Curva_vortex[Altura lamina de agua H (m)],1))+(O560-INDEX(Curva_vortex[Altura lamina de agua H (m)],MATCH(O560,Curva_vortex[Altura lamina de agua H (m)],1)))*(INDEX(Curva_vortex[Caudal (L/s)],MATCH(O560,Curva_vortex[Altura lamina de agua H (m)],1)+IF(O560&gt;MAX(Curva_vortex[Altura lamina de agua H (m)]),0,1))-INDEX(Curva_vortex[Caudal (L/s)],MATCH(O560,Curva_vortex[Altura lamina de agua H (m)],1)+IF(O560&gt;MAX(Curva_vortex[Altura lamina de agua H (m)]),-1,0)))/(INDEX(Curva_vortex[Altura lamina de agua H (m)],MATCH(O560,Curva_vortex[Altura lamina de agua H (m)],1)+IF(O560&gt;MAX(Curva_vortex[Altura lamina de agua H (m)]),0,1))-INDEX(Curva_vortex[Altura lamina de agua H (m)],MATCH(O560,Curva_vortex[Altura lamina de agua H (m)],1)+IF(O560&gt;MAX(Curva_vortex[Altura lamina de agua H (m)]),-1,0)))+Q560</f>
        <v>1.3600643239039311E-4</v>
      </c>
      <c r="S560" s="20">
        <f>IF(COUNT($A$126:$A560)&lt;MATCH($E$117,R$126:R$585,0),"",ROUND(R560,2))</f>
        <v>0</v>
      </c>
    </row>
    <row r="561" spans="1:19" x14ac:dyDescent="0.3">
      <c r="A561" s="67">
        <f>A560+Escenario1!$D$15</f>
        <v>2175</v>
      </c>
      <c r="B561" s="20">
        <f>IF(HX438&lt;0,0,Escenario1!HX438)</f>
        <v>0</v>
      </c>
      <c r="C561" s="20">
        <f t="shared" si="851"/>
        <v>0</v>
      </c>
      <c r="D561" s="20">
        <f t="shared" si="845"/>
        <v>0</v>
      </c>
      <c r="E561" s="20">
        <f>ROUND(IF($A561=0,0,$D561+E560-IF($A560=0,0,L560*($A561-$A560)*0.06)),4)</f>
        <v>0</v>
      </c>
      <c r="F561" s="11" cm="1">
        <f t="array" ref="F561">INDEX($A$71:$A$75,MATCH(E561,$B$71:$B$75,1))+(E561-INDEX($B$71:$B$75,MATCH(E561,$B$71:$B$75,1)))*(INDEX($A$71:$A$75,MATCH(E561,$B$71:$B$75,1)+IF(E561&gt;MAX($B$71:$B$75),0,1))-INDEX($A$71:$A$75,MATCH(E561,$B$71:$B$75,1)+IF(E561&gt;MAX($B$71:$B$75),1,0)))/(INDEX($B$71:$B$75,MATCH(E561,$B$71:$B$75,1)+IF(E561&gt;MAX($B$71:$B$75),0,1))-INDEX($B$71:$B$75,MATCH(E561,$B$71:$B$75,1)+IF(E561&gt;MAX($B$71:$B$75),-1,0)))</f>
        <v>0</v>
      </c>
      <c r="G561" s="59">
        <f t="shared" si="846"/>
        <v>0</v>
      </c>
      <c r="H561" s="59">
        <f t="shared" si="847"/>
        <v>0</v>
      </c>
      <c r="I561" s="59">
        <f t="shared" si="848"/>
        <v>0</v>
      </c>
      <c r="J561" s="20">
        <f t="shared" si="849"/>
        <v>0</v>
      </c>
      <c r="K561" s="20">
        <f>IF(OR($H$79&lt;=0,F561-$H$79&lt;=0),0,2/3*(0.602+0.0832*(F561-$H$79)/$H$79)*$I$79*SQRT(2*9.81)*(F561-$H$79+0.0012)^(3/2))*1000</f>
        <v>0</v>
      </c>
      <c r="L561" s="20">
        <f>IF((G561+H561+I561+K561)*($A562-$A561)*0.06&gt;E561,E561/($A562-$A561)/0.06,G561+H561+I561+K561)</f>
        <v>0</v>
      </c>
      <c r="M561" s="20">
        <f>IF(COUNT($A$126:$A561)&lt;MATCH($E$84,L$126:L$585,0),"",ROUND(L561,2))</f>
        <v>0</v>
      </c>
      <c r="N561" s="20">
        <f>IF($A561=0,0,$D561+N560-IF($A560=0,0,R560*($A561-$A560)*0.06))</f>
        <v>1.3192623941868133E-3</v>
      </c>
      <c r="O561" s="11" cm="1">
        <f t="array" ref="O561">INDEX($A$71:$A$75,MATCH(N561,$B$71:$B$75,1))+(N561-INDEX($B$71:$B$75,MATCH(N561,$B$71:$B$75,1)))*(INDEX($A$71:$A$75,MATCH(N561,$B$71:$B$75,1)+1)-INDEX($A$71:$A$75,MATCH(N561,$B$71:$B$75,1)))/(INDEX($B$71:$B$75,MATCH(N561,$B$71:$B$75,1)+1)-INDEX($B$71:$B$75,MATCH(N561,$B$71:$B$75,1)))</f>
        <v>1.3192623941868133E-5</v>
      </c>
      <c r="P561" s="20" cm="1">
        <f t="array" ref="P561">INDEX(Curva_vortex[Caudal (L/s)],MATCH(O561,Curva_vortex[Altura lamina de agua H (m)],1))+(O561-INDEX(Curva_vortex[Altura lamina de agua H (m)],MATCH(O561,Curva_vortex[Altura lamina de agua H (m)],1)))*(INDEX(Curva_vortex[Caudal (L/s)],MATCH(O561,Curva_vortex[Altura lamina de agua H (m)],1)+IF(O561&gt;MAX(Curva_vortex[Altura lamina de agua H (m)]),0,1))-INDEX(Curva_vortex[Caudal (L/s)],MATCH(O561,Curva_vortex[Altura lamina de agua H (m)],1)+IF(O561&gt;MAX(Curva_vortex[Altura lamina de agua H (m)]),-1,0)))/(INDEX(Curva_vortex[Altura lamina de agua H (m)],MATCH(O561,Curva_vortex[Altura lamina de agua H (m)],1)+IF(O561&gt;MAX(Curva_vortex[Altura lamina de agua H (m)]),0,1))-INDEX(Curva_vortex[Altura lamina de agua H (m)],MATCH(O561,Curva_vortex[Altura lamina de agua H (m)],1)+IF(O561&gt;MAX(Curva_vortex[Altura lamina de agua H (m)]),-1,0)))</f>
        <v>1.3192623941868132E-4</v>
      </c>
      <c r="Q561" s="20">
        <f t="shared" si="850"/>
        <v>0</v>
      </c>
      <c r="R561" s="20" cm="1">
        <f t="array" ref="R561">INDEX(Curva_vortex[Caudal (L/s)],MATCH(O561,Curva_vortex[Altura lamina de agua H (m)],1))+(O561-INDEX(Curva_vortex[Altura lamina de agua H (m)],MATCH(O561,Curva_vortex[Altura lamina de agua H (m)],1)))*(INDEX(Curva_vortex[Caudal (L/s)],MATCH(O561,Curva_vortex[Altura lamina de agua H (m)],1)+IF(O561&gt;MAX(Curva_vortex[Altura lamina de agua H (m)]),0,1))-INDEX(Curva_vortex[Caudal (L/s)],MATCH(O561,Curva_vortex[Altura lamina de agua H (m)],1)+IF(O561&gt;MAX(Curva_vortex[Altura lamina de agua H (m)]),-1,0)))/(INDEX(Curva_vortex[Altura lamina de agua H (m)],MATCH(O561,Curva_vortex[Altura lamina de agua H (m)],1)+IF(O561&gt;MAX(Curva_vortex[Altura lamina de agua H (m)]),0,1))-INDEX(Curva_vortex[Altura lamina de agua H (m)],MATCH(O561,Curva_vortex[Altura lamina de agua H (m)],1)+IF(O561&gt;MAX(Curva_vortex[Altura lamina de agua H (m)]),-1,0)))+Q561</f>
        <v>1.3192623941868132E-4</v>
      </c>
      <c r="S561" s="20">
        <f>IF(COUNT($A$126:$A561)&lt;MATCH($E$117,R$126:R$585,0),"",ROUND(R561,2))</f>
        <v>0</v>
      </c>
    </row>
    <row r="562" spans="1:19" x14ac:dyDescent="0.3">
      <c r="A562" s="67">
        <f>A561+Escenario1!$D$15</f>
        <v>2180</v>
      </c>
      <c r="B562" s="20">
        <f>IF(HX439&lt;0,0,Escenario1!HX439)</f>
        <v>0</v>
      </c>
      <c r="C562" s="20">
        <f t="shared" si="851"/>
        <v>0</v>
      </c>
      <c r="D562" s="20">
        <f t="shared" si="845"/>
        <v>0</v>
      </c>
      <c r="E562" s="20">
        <f>ROUND(IF($A562=0,0,$D562+E561-IF($A561=0,0,L561*($A562-$A561)*0.06)),4)</f>
        <v>0</v>
      </c>
      <c r="F562" s="11" cm="1">
        <f t="array" ref="F562">INDEX($A$71:$A$75,MATCH(E562,$B$71:$B$75,1))+(E562-INDEX($B$71:$B$75,MATCH(E562,$B$71:$B$75,1)))*(INDEX($A$71:$A$75,MATCH(E562,$B$71:$B$75,1)+IF(E562&gt;MAX($B$71:$B$75),0,1))-INDEX($A$71:$A$75,MATCH(E562,$B$71:$B$75,1)+IF(E562&gt;MAX($B$71:$B$75),1,0)))/(INDEX($B$71:$B$75,MATCH(E562,$B$71:$B$75,1)+IF(E562&gt;MAX($B$71:$B$75),0,1))-INDEX($B$71:$B$75,MATCH(E562,$B$71:$B$75,1)+IF(E562&gt;MAX($B$71:$B$75),-1,0)))</f>
        <v>0</v>
      </c>
      <c r="G562" s="59">
        <f t="shared" si="846"/>
        <v>0</v>
      </c>
      <c r="H562" s="59">
        <f t="shared" si="847"/>
        <v>0</v>
      </c>
      <c r="I562" s="59">
        <f t="shared" si="848"/>
        <v>0</v>
      </c>
      <c r="J562" s="20">
        <f t="shared" si="849"/>
        <v>0</v>
      </c>
      <c r="K562" s="20">
        <f>IF(OR($H$79&lt;=0,F562-$H$79&lt;=0),0,2/3*(0.602+0.0832*(F562-$H$79)/$H$79)*$I$79*SQRT(2*9.81)*(F562-$H$79+0.0012)^(3/2))*1000</f>
        <v>0</v>
      </c>
      <c r="L562" s="20">
        <f>IF((G562+H562+I562+K562)*($A563-$A562)*0.06&gt;E562,E562/($A563-$A562)/0.06,G562+H562+I562+K562)</f>
        <v>0</v>
      </c>
      <c r="M562" s="20">
        <f>IF(COUNT($A$126:$A562)&lt;MATCH($E$84,L$126:L$585,0),"",ROUND(L562,2))</f>
        <v>0</v>
      </c>
      <c r="N562" s="20">
        <f>IF($A562=0,0,$D562+N561-IF($A561=0,0,R561*($A562-$A561)*0.06))</f>
        <v>1.2796845223612089E-3</v>
      </c>
      <c r="O562" s="11" cm="1">
        <f t="array" ref="O562">INDEX($A$71:$A$75,MATCH(N562,$B$71:$B$75,1))+(N562-INDEX($B$71:$B$75,MATCH(N562,$B$71:$B$75,1)))*(INDEX($A$71:$A$75,MATCH(N562,$B$71:$B$75,1)+1)-INDEX($A$71:$A$75,MATCH(N562,$B$71:$B$75,1)))/(INDEX($B$71:$B$75,MATCH(N562,$B$71:$B$75,1)+1)-INDEX($B$71:$B$75,MATCH(N562,$B$71:$B$75,1)))</f>
        <v>1.2796845223612089E-5</v>
      </c>
      <c r="P562" s="20" cm="1">
        <f t="array" ref="P562">INDEX(Curva_vortex[Caudal (L/s)],MATCH(O562,Curva_vortex[Altura lamina de agua H (m)],1))+(O562-INDEX(Curva_vortex[Altura lamina de agua H (m)],MATCH(O562,Curva_vortex[Altura lamina de agua H (m)],1)))*(INDEX(Curva_vortex[Caudal (L/s)],MATCH(O562,Curva_vortex[Altura lamina de agua H (m)],1)+IF(O562&gt;MAX(Curva_vortex[Altura lamina de agua H (m)]),0,1))-INDEX(Curva_vortex[Caudal (L/s)],MATCH(O562,Curva_vortex[Altura lamina de agua H (m)],1)+IF(O562&gt;MAX(Curva_vortex[Altura lamina de agua H (m)]),-1,0)))/(INDEX(Curva_vortex[Altura lamina de agua H (m)],MATCH(O562,Curva_vortex[Altura lamina de agua H (m)],1)+IF(O562&gt;MAX(Curva_vortex[Altura lamina de agua H (m)]),0,1))-INDEX(Curva_vortex[Altura lamina de agua H (m)],MATCH(O562,Curva_vortex[Altura lamina de agua H (m)],1)+IF(O562&gt;MAX(Curva_vortex[Altura lamina de agua H (m)]),-1,0)))</f>
        <v>1.2796845223612087E-4</v>
      </c>
      <c r="Q562" s="20">
        <f t="shared" si="850"/>
        <v>0</v>
      </c>
      <c r="R562" s="20" cm="1">
        <f t="array" ref="R562">INDEX(Curva_vortex[Caudal (L/s)],MATCH(O562,Curva_vortex[Altura lamina de agua H (m)],1))+(O562-INDEX(Curva_vortex[Altura lamina de agua H (m)],MATCH(O562,Curva_vortex[Altura lamina de agua H (m)],1)))*(INDEX(Curva_vortex[Caudal (L/s)],MATCH(O562,Curva_vortex[Altura lamina de agua H (m)],1)+IF(O562&gt;MAX(Curva_vortex[Altura lamina de agua H (m)]),0,1))-INDEX(Curva_vortex[Caudal (L/s)],MATCH(O562,Curva_vortex[Altura lamina de agua H (m)],1)+IF(O562&gt;MAX(Curva_vortex[Altura lamina de agua H (m)]),-1,0)))/(INDEX(Curva_vortex[Altura lamina de agua H (m)],MATCH(O562,Curva_vortex[Altura lamina de agua H (m)],1)+IF(O562&gt;MAX(Curva_vortex[Altura lamina de agua H (m)]),0,1))-INDEX(Curva_vortex[Altura lamina de agua H (m)],MATCH(O562,Curva_vortex[Altura lamina de agua H (m)],1)+IF(O562&gt;MAX(Curva_vortex[Altura lamina de agua H (m)]),-1,0)))+Q562</f>
        <v>1.2796845223612087E-4</v>
      </c>
      <c r="S562" s="20">
        <f>IF(COUNT($A$126:$A562)&lt;MATCH($E$117,R$126:R$585,0),"",ROUND(R562,2))</f>
        <v>0</v>
      </c>
    </row>
    <row r="563" spans="1:19" x14ac:dyDescent="0.3">
      <c r="A563" s="67">
        <f>A562+Escenario1!$D$15</f>
        <v>2185</v>
      </c>
      <c r="B563" s="20">
        <f>IF(HX440&lt;0,0,Escenario1!HX440)</f>
        <v>0</v>
      </c>
      <c r="C563" s="20">
        <f t="shared" si="851"/>
        <v>0</v>
      </c>
      <c r="D563" s="20">
        <f t="shared" si="845"/>
        <v>0</v>
      </c>
      <c r="E563" s="20">
        <f>ROUND(IF($A563=0,0,$D563+E562-IF($A562=0,0,L562*($A563-$A562)*0.06)),4)</f>
        <v>0</v>
      </c>
      <c r="F563" s="11" cm="1">
        <f t="array" ref="F563">INDEX($A$71:$A$75,MATCH(E563,$B$71:$B$75,1))+(E563-INDEX($B$71:$B$75,MATCH(E563,$B$71:$B$75,1)))*(INDEX($A$71:$A$75,MATCH(E563,$B$71:$B$75,1)+IF(E563&gt;MAX($B$71:$B$75),0,1))-INDEX($A$71:$A$75,MATCH(E563,$B$71:$B$75,1)+IF(E563&gt;MAX($B$71:$B$75),1,0)))/(INDEX($B$71:$B$75,MATCH(E563,$B$71:$B$75,1)+IF(E563&gt;MAX($B$71:$B$75),0,1))-INDEX($B$71:$B$75,MATCH(E563,$B$71:$B$75,1)+IF(E563&gt;MAX($B$71:$B$75),-1,0)))</f>
        <v>0</v>
      </c>
      <c r="G563" s="59">
        <f t="shared" si="846"/>
        <v>0</v>
      </c>
      <c r="H563" s="59">
        <f t="shared" si="847"/>
        <v>0</v>
      </c>
      <c r="I563" s="59">
        <f t="shared" si="848"/>
        <v>0</v>
      </c>
      <c r="J563" s="20">
        <f t="shared" si="849"/>
        <v>0</v>
      </c>
      <c r="K563" s="20">
        <f>IF(OR($H$79&lt;=0,F563-$H$79&lt;=0),0,2/3*(0.602+0.0832*(F563-$H$79)/$H$79)*$I$79*SQRT(2*9.81)*(F563-$H$79+0.0012)^(3/2))*1000</f>
        <v>0</v>
      </c>
      <c r="L563" s="20">
        <f>IF((G563+H563+I563+K563)*($A564-$A563)*0.06&gt;E563,E563/($A564-$A563)/0.06,G563+H563+I563+K563)</f>
        <v>0</v>
      </c>
      <c r="M563" s="20">
        <f>IF(COUNT($A$126:$A563)&lt;MATCH($E$84,L$126:L$585,0),"",ROUND(L563,2))</f>
        <v>0</v>
      </c>
      <c r="N563" s="20">
        <f>IF($A563=0,0,$D563+N562-IF($A562=0,0,R562*($A563-$A562)*0.06))</f>
        <v>1.2412939866903727E-3</v>
      </c>
      <c r="O563" s="11" cm="1">
        <f t="array" ref="O563">INDEX($A$71:$A$75,MATCH(N563,$B$71:$B$75,1))+(N563-INDEX($B$71:$B$75,MATCH(N563,$B$71:$B$75,1)))*(INDEX($A$71:$A$75,MATCH(N563,$B$71:$B$75,1)+1)-INDEX($A$71:$A$75,MATCH(N563,$B$71:$B$75,1)))/(INDEX($B$71:$B$75,MATCH(N563,$B$71:$B$75,1)+1)-INDEX($B$71:$B$75,MATCH(N563,$B$71:$B$75,1)))</f>
        <v>1.2412939866903728E-5</v>
      </c>
      <c r="P563" s="20" cm="1">
        <f t="array" ref="P563">INDEX(Curva_vortex[Caudal (L/s)],MATCH(O563,Curva_vortex[Altura lamina de agua H (m)],1))+(O563-INDEX(Curva_vortex[Altura lamina de agua H (m)],MATCH(O563,Curva_vortex[Altura lamina de agua H (m)],1)))*(INDEX(Curva_vortex[Caudal (L/s)],MATCH(O563,Curva_vortex[Altura lamina de agua H (m)],1)+IF(O563&gt;MAX(Curva_vortex[Altura lamina de agua H (m)]),0,1))-INDEX(Curva_vortex[Caudal (L/s)],MATCH(O563,Curva_vortex[Altura lamina de agua H (m)],1)+IF(O563&gt;MAX(Curva_vortex[Altura lamina de agua H (m)]),-1,0)))/(INDEX(Curva_vortex[Altura lamina de agua H (m)],MATCH(O563,Curva_vortex[Altura lamina de agua H (m)],1)+IF(O563&gt;MAX(Curva_vortex[Altura lamina de agua H (m)]),0,1))-INDEX(Curva_vortex[Altura lamina de agua H (m)],MATCH(O563,Curva_vortex[Altura lamina de agua H (m)],1)+IF(O563&gt;MAX(Curva_vortex[Altura lamina de agua H (m)]),-1,0)))</f>
        <v>1.2412939866903727E-4</v>
      </c>
      <c r="Q563" s="20">
        <f t="shared" si="850"/>
        <v>0</v>
      </c>
      <c r="R563" s="20" cm="1">
        <f t="array" ref="R563">INDEX(Curva_vortex[Caudal (L/s)],MATCH(O563,Curva_vortex[Altura lamina de agua H (m)],1))+(O563-INDEX(Curva_vortex[Altura lamina de agua H (m)],MATCH(O563,Curva_vortex[Altura lamina de agua H (m)],1)))*(INDEX(Curva_vortex[Caudal (L/s)],MATCH(O563,Curva_vortex[Altura lamina de agua H (m)],1)+IF(O563&gt;MAX(Curva_vortex[Altura lamina de agua H (m)]),0,1))-INDEX(Curva_vortex[Caudal (L/s)],MATCH(O563,Curva_vortex[Altura lamina de agua H (m)],1)+IF(O563&gt;MAX(Curva_vortex[Altura lamina de agua H (m)]),-1,0)))/(INDEX(Curva_vortex[Altura lamina de agua H (m)],MATCH(O563,Curva_vortex[Altura lamina de agua H (m)],1)+IF(O563&gt;MAX(Curva_vortex[Altura lamina de agua H (m)]),0,1))-INDEX(Curva_vortex[Altura lamina de agua H (m)],MATCH(O563,Curva_vortex[Altura lamina de agua H (m)],1)+IF(O563&gt;MAX(Curva_vortex[Altura lamina de agua H (m)]),-1,0)))+Q563</f>
        <v>1.2412939866903727E-4</v>
      </c>
      <c r="S563" s="20">
        <f>IF(COUNT($A$126:$A563)&lt;MATCH($E$117,R$126:R$585,0),"",ROUND(R563,2))</f>
        <v>0</v>
      </c>
    </row>
    <row r="564" spans="1:19" x14ac:dyDescent="0.3">
      <c r="A564" s="67">
        <f>A563+Escenario1!$D$15</f>
        <v>2190</v>
      </c>
      <c r="B564" s="20">
        <f>IF(HX441&lt;0,0,Escenario1!HX441)</f>
        <v>0</v>
      </c>
      <c r="C564" s="20">
        <f t="shared" si="851"/>
        <v>0</v>
      </c>
      <c r="D564" s="20">
        <f t="shared" si="845"/>
        <v>0</v>
      </c>
      <c r="E564" s="20">
        <f>ROUND(IF($A564=0,0,$D564+E563-IF($A563=0,0,L563*($A564-$A563)*0.06)),4)</f>
        <v>0</v>
      </c>
      <c r="F564" s="11" cm="1">
        <f t="array" ref="F564">INDEX($A$71:$A$75,MATCH(E564,$B$71:$B$75,1))+(E564-INDEX($B$71:$B$75,MATCH(E564,$B$71:$B$75,1)))*(INDEX($A$71:$A$75,MATCH(E564,$B$71:$B$75,1)+IF(E564&gt;MAX($B$71:$B$75),0,1))-INDEX($A$71:$A$75,MATCH(E564,$B$71:$B$75,1)+IF(E564&gt;MAX($B$71:$B$75),1,0)))/(INDEX($B$71:$B$75,MATCH(E564,$B$71:$B$75,1)+IF(E564&gt;MAX($B$71:$B$75),0,1))-INDEX($B$71:$B$75,MATCH(E564,$B$71:$B$75,1)+IF(E564&gt;MAX($B$71:$B$75),-1,0)))</f>
        <v>0</v>
      </c>
      <c r="G564" s="59">
        <f t="shared" si="846"/>
        <v>0</v>
      </c>
      <c r="H564" s="59">
        <f t="shared" si="847"/>
        <v>0</v>
      </c>
      <c r="I564" s="59">
        <f t="shared" si="848"/>
        <v>0</v>
      </c>
      <c r="J564" s="20">
        <f t="shared" si="849"/>
        <v>0</v>
      </c>
      <c r="K564" s="20">
        <f>IF(OR($H$79&lt;=0,F564-$H$79&lt;=0),0,2/3*(0.602+0.0832*(F564-$H$79)/$H$79)*$I$79*SQRT(2*9.81)*(F564-$H$79+0.0012)^(3/2))*1000</f>
        <v>0</v>
      </c>
      <c r="L564" s="20">
        <f>IF((G564+H564+I564+K564)*($A565-$A564)*0.06&gt;E564,E564/($A565-$A564)/0.06,G564+H564+I564+K564)</f>
        <v>0</v>
      </c>
      <c r="M564" s="20">
        <f>IF(COUNT($A$126:$A564)&lt;MATCH($E$84,L$126:L$585,0),"",ROUND(L564,2))</f>
        <v>0</v>
      </c>
      <c r="N564" s="20">
        <f>IF($A564=0,0,$D564+N563-IF($A563=0,0,R563*($A564-$A563)*0.06))</f>
        <v>1.2040551670896614E-3</v>
      </c>
      <c r="O564" s="11" cm="1">
        <f t="array" ref="O564">INDEX($A$71:$A$75,MATCH(N564,$B$71:$B$75,1))+(N564-INDEX($B$71:$B$75,MATCH(N564,$B$71:$B$75,1)))*(INDEX($A$71:$A$75,MATCH(N564,$B$71:$B$75,1)+1)-INDEX($A$71:$A$75,MATCH(N564,$B$71:$B$75,1)))/(INDEX($B$71:$B$75,MATCH(N564,$B$71:$B$75,1)+1)-INDEX($B$71:$B$75,MATCH(N564,$B$71:$B$75,1)))</f>
        <v>1.2040551670896614E-5</v>
      </c>
      <c r="P564" s="20" cm="1">
        <f t="array" ref="P564">INDEX(Curva_vortex[Caudal (L/s)],MATCH(O564,Curva_vortex[Altura lamina de agua H (m)],1))+(O564-INDEX(Curva_vortex[Altura lamina de agua H (m)],MATCH(O564,Curva_vortex[Altura lamina de agua H (m)],1)))*(INDEX(Curva_vortex[Caudal (L/s)],MATCH(O564,Curva_vortex[Altura lamina de agua H (m)],1)+IF(O564&gt;MAX(Curva_vortex[Altura lamina de agua H (m)]),0,1))-INDEX(Curva_vortex[Caudal (L/s)],MATCH(O564,Curva_vortex[Altura lamina de agua H (m)],1)+IF(O564&gt;MAX(Curva_vortex[Altura lamina de agua H (m)]),-1,0)))/(INDEX(Curva_vortex[Altura lamina de agua H (m)],MATCH(O564,Curva_vortex[Altura lamina de agua H (m)],1)+IF(O564&gt;MAX(Curva_vortex[Altura lamina de agua H (m)]),0,1))-INDEX(Curva_vortex[Altura lamina de agua H (m)],MATCH(O564,Curva_vortex[Altura lamina de agua H (m)],1)+IF(O564&gt;MAX(Curva_vortex[Altura lamina de agua H (m)]),-1,0)))</f>
        <v>1.2040551670896614E-4</v>
      </c>
      <c r="Q564" s="20">
        <f t="shared" si="850"/>
        <v>0</v>
      </c>
      <c r="R564" s="20" cm="1">
        <f t="array" ref="R564">INDEX(Curva_vortex[Caudal (L/s)],MATCH(O564,Curva_vortex[Altura lamina de agua H (m)],1))+(O564-INDEX(Curva_vortex[Altura lamina de agua H (m)],MATCH(O564,Curva_vortex[Altura lamina de agua H (m)],1)))*(INDEX(Curva_vortex[Caudal (L/s)],MATCH(O564,Curva_vortex[Altura lamina de agua H (m)],1)+IF(O564&gt;MAX(Curva_vortex[Altura lamina de agua H (m)]),0,1))-INDEX(Curva_vortex[Caudal (L/s)],MATCH(O564,Curva_vortex[Altura lamina de agua H (m)],1)+IF(O564&gt;MAX(Curva_vortex[Altura lamina de agua H (m)]),-1,0)))/(INDEX(Curva_vortex[Altura lamina de agua H (m)],MATCH(O564,Curva_vortex[Altura lamina de agua H (m)],1)+IF(O564&gt;MAX(Curva_vortex[Altura lamina de agua H (m)]),0,1))-INDEX(Curva_vortex[Altura lamina de agua H (m)],MATCH(O564,Curva_vortex[Altura lamina de agua H (m)],1)+IF(O564&gt;MAX(Curva_vortex[Altura lamina de agua H (m)]),-1,0)))+Q564</f>
        <v>1.2040551670896614E-4</v>
      </c>
      <c r="S564" s="20">
        <f>IF(COUNT($A$126:$A564)&lt;MATCH($E$117,R$126:R$585,0),"",ROUND(R564,2))</f>
        <v>0</v>
      </c>
    </row>
    <row r="565" spans="1:19" x14ac:dyDescent="0.3">
      <c r="A565" s="67">
        <f>A564+Escenario1!$D$15</f>
        <v>2195</v>
      </c>
      <c r="B565" s="20">
        <f>IF(HX442&lt;0,0,Escenario1!HX442)</f>
        <v>0</v>
      </c>
      <c r="C565" s="20">
        <f t="shared" si="851"/>
        <v>0</v>
      </c>
      <c r="D565" s="20">
        <f t="shared" si="845"/>
        <v>0</v>
      </c>
      <c r="E565" s="20">
        <f>ROUND(IF($A565=0,0,$D565+E564-IF($A564=0,0,L564*($A565-$A564)*0.06)),4)</f>
        <v>0</v>
      </c>
      <c r="F565" s="11" cm="1">
        <f t="array" ref="F565">INDEX($A$71:$A$75,MATCH(E565,$B$71:$B$75,1))+(E565-INDEX($B$71:$B$75,MATCH(E565,$B$71:$B$75,1)))*(INDEX($A$71:$A$75,MATCH(E565,$B$71:$B$75,1)+IF(E565&gt;MAX($B$71:$B$75),0,1))-INDEX($A$71:$A$75,MATCH(E565,$B$71:$B$75,1)+IF(E565&gt;MAX($B$71:$B$75),1,0)))/(INDEX($B$71:$B$75,MATCH(E565,$B$71:$B$75,1)+IF(E565&gt;MAX($B$71:$B$75),0,1))-INDEX($B$71:$B$75,MATCH(E565,$B$71:$B$75,1)+IF(E565&gt;MAX($B$71:$B$75),-1,0)))</f>
        <v>0</v>
      </c>
      <c r="G565" s="59">
        <f t="shared" si="846"/>
        <v>0</v>
      </c>
      <c r="H565" s="59">
        <f t="shared" si="847"/>
        <v>0</v>
      </c>
      <c r="I565" s="59">
        <f t="shared" si="848"/>
        <v>0</v>
      </c>
      <c r="J565" s="20">
        <f t="shared" si="849"/>
        <v>0</v>
      </c>
      <c r="K565" s="20">
        <f>IF(OR($H$79&lt;=0,F565-$H$79&lt;=0),0,2/3*(0.602+0.0832*(F565-$H$79)/$H$79)*$I$79*SQRT(2*9.81)*(F565-$H$79+0.0012)^(3/2))*1000</f>
        <v>0</v>
      </c>
      <c r="L565" s="20">
        <f>IF((G565+H565+I565+K565)*($A566-$A565)*0.06&gt;E565,E565/($A566-$A565)/0.06,G565+H565+I565+K565)</f>
        <v>0</v>
      </c>
      <c r="M565" s="20">
        <f>IF(COUNT($A$126:$A565)&lt;MATCH($E$84,L$126:L$585,0),"",ROUND(L565,2))</f>
        <v>0</v>
      </c>
      <c r="N565" s="20">
        <f>IF($A565=0,0,$D565+N564-IF($A564=0,0,R564*($A565-$A564)*0.06))</f>
        <v>1.1679335120769717E-3</v>
      </c>
      <c r="O565" s="11" cm="1">
        <f t="array" ref="O565">INDEX($A$71:$A$75,MATCH(N565,$B$71:$B$75,1))+(N565-INDEX($B$71:$B$75,MATCH(N565,$B$71:$B$75,1)))*(INDEX($A$71:$A$75,MATCH(N565,$B$71:$B$75,1)+1)-INDEX($A$71:$A$75,MATCH(N565,$B$71:$B$75,1)))/(INDEX($B$71:$B$75,MATCH(N565,$B$71:$B$75,1)+1)-INDEX($B$71:$B$75,MATCH(N565,$B$71:$B$75,1)))</f>
        <v>1.1679335120769716E-5</v>
      </c>
      <c r="P565" s="20" cm="1">
        <f t="array" ref="P565">INDEX(Curva_vortex[Caudal (L/s)],MATCH(O565,Curva_vortex[Altura lamina de agua H (m)],1))+(O565-INDEX(Curva_vortex[Altura lamina de agua H (m)],MATCH(O565,Curva_vortex[Altura lamina de agua H (m)],1)))*(INDEX(Curva_vortex[Caudal (L/s)],MATCH(O565,Curva_vortex[Altura lamina de agua H (m)],1)+IF(O565&gt;MAX(Curva_vortex[Altura lamina de agua H (m)]),0,1))-INDEX(Curva_vortex[Caudal (L/s)],MATCH(O565,Curva_vortex[Altura lamina de agua H (m)],1)+IF(O565&gt;MAX(Curva_vortex[Altura lamina de agua H (m)]),-1,0)))/(INDEX(Curva_vortex[Altura lamina de agua H (m)],MATCH(O565,Curva_vortex[Altura lamina de agua H (m)],1)+IF(O565&gt;MAX(Curva_vortex[Altura lamina de agua H (m)]),0,1))-INDEX(Curva_vortex[Altura lamina de agua H (m)],MATCH(O565,Curva_vortex[Altura lamina de agua H (m)],1)+IF(O565&gt;MAX(Curva_vortex[Altura lamina de agua H (m)]),-1,0)))</f>
        <v>1.1679335120769715E-4</v>
      </c>
      <c r="Q565" s="20">
        <f t="shared" si="850"/>
        <v>0</v>
      </c>
      <c r="R565" s="20" cm="1">
        <f t="array" ref="R565">INDEX(Curva_vortex[Caudal (L/s)],MATCH(O565,Curva_vortex[Altura lamina de agua H (m)],1))+(O565-INDEX(Curva_vortex[Altura lamina de agua H (m)],MATCH(O565,Curva_vortex[Altura lamina de agua H (m)],1)))*(INDEX(Curva_vortex[Caudal (L/s)],MATCH(O565,Curva_vortex[Altura lamina de agua H (m)],1)+IF(O565&gt;MAX(Curva_vortex[Altura lamina de agua H (m)]),0,1))-INDEX(Curva_vortex[Caudal (L/s)],MATCH(O565,Curva_vortex[Altura lamina de agua H (m)],1)+IF(O565&gt;MAX(Curva_vortex[Altura lamina de agua H (m)]),-1,0)))/(INDEX(Curva_vortex[Altura lamina de agua H (m)],MATCH(O565,Curva_vortex[Altura lamina de agua H (m)],1)+IF(O565&gt;MAX(Curva_vortex[Altura lamina de agua H (m)]),0,1))-INDEX(Curva_vortex[Altura lamina de agua H (m)],MATCH(O565,Curva_vortex[Altura lamina de agua H (m)],1)+IF(O565&gt;MAX(Curva_vortex[Altura lamina de agua H (m)]),-1,0)))+Q565</f>
        <v>1.1679335120769715E-4</v>
      </c>
      <c r="S565" s="20">
        <f>IF(COUNT($A$126:$A565)&lt;MATCH($E$117,R$126:R$585,0),"",ROUND(R565,2))</f>
        <v>0</v>
      </c>
    </row>
    <row r="566" spans="1:19" x14ac:dyDescent="0.3">
      <c r="A566" s="67">
        <f>A565+Escenario1!$D$15</f>
        <v>2200</v>
      </c>
      <c r="B566" s="20">
        <f>IF(HX443&lt;0,0,Escenario1!HX443)</f>
        <v>0</v>
      </c>
      <c r="C566" s="20">
        <f t="shared" si="851"/>
        <v>0</v>
      </c>
      <c r="D566" s="20">
        <f t="shared" si="845"/>
        <v>0</v>
      </c>
      <c r="E566" s="20">
        <f>ROUND(IF($A566=0,0,$D566+E565-IF($A565=0,0,L565*($A566-$A565)*0.06)),4)</f>
        <v>0</v>
      </c>
      <c r="F566" s="11" cm="1">
        <f t="array" ref="F566">INDEX($A$71:$A$75,MATCH(E566,$B$71:$B$75,1))+(E566-INDEX($B$71:$B$75,MATCH(E566,$B$71:$B$75,1)))*(INDEX($A$71:$A$75,MATCH(E566,$B$71:$B$75,1)+IF(E566&gt;MAX($B$71:$B$75),0,1))-INDEX($A$71:$A$75,MATCH(E566,$B$71:$B$75,1)+IF(E566&gt;MAX($B$71:$B$75),1,0)))/(INDEX($B$71:$B$75,MATCH(E566,$B$71:$B$75,1)+IF(E566&gt;MAX($B$71:$B$75),0,1))-INDEX($B$71:$B$75,MATCH(E566,$B$71:$B$75,1)+IF(E566&gt;MAX($B$71:$B$75),-1,0)))</f>
        <v>0</v>
      </c>
      <c r="G566" s="59">
        <f t="shared" si="846"/>
        <v>0</v>
      </c>
      <c r="H566" s="59">
        <f t="shared" si="847"/>
        <v>0</v>
      </c>
      <c r="I566" s="59">
        <f t="shared" si="848"/>
        <v>0</v>
      </c>
      <c r="J566" s="20">
        <f t="shared" si="849"/>
        <v>0</v>
      </c>
      <c r="K566" s="20">
        <f>IF(OR($H$79&lt;=0,F566-$H$79&lt;=0),0,2/3*(0.602+0.0832*(F566-$H$79)/$H$79)*$I$79*SQRT(2*9.81)*(F566-$H$79+0.0012)^(3/2))*1000</f>
        <v>0</v>
      </c>
      <c r="L566" s="20">
        <f>IF((G566+H566+I566+K566)*($A567-$A566)*0.06&gt;E566,E566/($A567-$A566)/0.06,G566+H566+I566+K566)</f>
        <v>0</v>
      </c>
      <c r="M566" s="20">
        <f>IF(COUNT($A$126:$A566)&lt;MATCH($E$84,L$126:L$585,0),"",ROUND(L566,2))</f>
        <v>0</v>
      </c>
      <c r="N566" s="20">
        <f>IF($A566=0,0,$D566+N565-IF($A565=0,0,R565*($A566-$A565)*0.06))</f>
        <v>1.1328955067146625E-3</v>
      </c>
      <c r="O566" s="11" cm="1">
        <f t="array" ref="O566">INDEX($A$71:$A$75,MATCH(N566,$B$71:$B$75,1))+(N566-INDEX($B$71:$B$75,MATCH(N566,$B$71:$B$75,1)))*(INDEX($A$71:$A$75,MATCH(N566,$B$71:$B$75,1)+1)-INDEX($A$71:$A$75,MATCH(N566,$B$71:$B$75,1)))/(INDEX($B$71:$B$75,MATCH(N566,$B$71:$B$75,1)+1)-INDEX($B$71:$B$75,MATCH(N566,$B$71:$B$75,1)))</f>
        <v>1.1328955067146626E-5</v>
      </c>
      <c r="P566" s="20" cm="1">
        <f t="array" ref="P566">INDEX(Curva_vortex[Caudal (L/s)],MATCH(O566,Curva_vortex[Altura lamina de agua H (m)],1))+(O566-INDEX(Curva_vortex[Altura lamina de agua H (m)],MATCH(O566,Curva_vortex[Altura lamina de agua H (m)],1)))*(INDEX(Curva_vortex[Caudal (L/s)],MATCH(O566,Curva_vortex[Altura lamina de agua H (m)],1)+IF(O566&gt;MAX(Curva_vortex[Altura lamina de agua H (m)]),0,1))-INDEX(Curva_vortex[Caudal (L/s)],MATCH(O566,Curva_vortex[Altura lamina de agua H (m)],1)+IF(O566&gt;MAX(Curva_vortex[Altura lamina de agua H (m)]),-1,0)))/(INDEX(Curva_vortex[Altura lamina de agua H (m)],MATCH(O566,Curva_vortex[Altura lamina de agua H (m)],1)+IF(O566&gt;MAX(Curva_vortex[Altura lamina de agua H (m)]),0,1))-INDEX(Curva_vortex[Altura lamina de agua H (m)],MATCH(O566,Curva_vortex[Altura lamina de agua H (m)],1)+IF(O566&gt;MAX(Curva_vortex[Altura lamina de agua H (m)]),-1,0)))</f>
        <v>1.1328955067146625E-4</v>
      </c>
      <c r="Q566" s="20">
        <f t="shared" si="850"/>
        <v>0</v>
      </c>
      <c r="R566" s="20" cm="1">
        <f t="array" ref="R566">INDEX(Curva_vortex[Caudal (L/s)],MATCH(O566,Curva_vortex[Altura lamina de agua H (m)],1))+(O566-INDEX(Curva_vortex[Altura lamina de agua H (m)],MATCH(O566,Curva_vortex[Altura lamina de agua H (m)],1)))*(INDEX(Curva_vortex[Caudal (L/s)],MATCH(O566,Curva_vortex[Altura lamina de agua H (m)],1)+IF(O566&gt;MAX(Curva_vortex[Altura lamina de agua H (m)]),0,1))-INDEX(Curva_vortex[Caudal (L/s)],MATCH(O566,Curva_vortex[Altura lamina de agua H (m)],1)+IF(O566&gt;MAX(Curva_vortex[Altura lamina de agua H (m)]),-1,0)))/(INDEX(Curva_vortex[Altura lamina de agua H (m)],MATCH(O566,Curva_vortex[Altura lamina de agua H (m)],1)+IF(O566&gt;MAX(Curva_vortex[Altura lamina de agua H (m)]),0,1))-INDEX(Curva_vortex[Altura lamina de agua H (m)],MATCH(O566,Curva_vortex[Altura lamina de agua H (m)],1)+IF(O566&gt;MAX(Curva_vortex[Altura lamina de agua H (m)]),-1,0)))+Q566</f>
        <v>1.1328955067146625E-4</v>
      </c>
      <c r="S566" s="20">
        <f>IF(COUNT($A$126:$A566)&lt;MATCH($E$117,R$126:R$585,0),"",ROUND(R566,2))</f>
        <v>0</v>
      </c>
    </row>
    <row r="567" spans="1:19" x14ac:dyDescent="0.3">
      <c r="A567" s="67">
        <f>A566+Escenario1!$D$15</f>
        <v>2205</v>
      </c>
      <c r="B567" s="20">
        <f>IF(HX444&lt;0,0,Escenario1!HX444)</f>
        <v>0</v>
      </c>
      <c r="C567" s="20">
        <f t="shared" si="851"/>
        <v>0</v>
      </c>
      <c r="D567" s="20">
        <f t="shared" si="845"/>
        <v>0</v>
      </c>
      <c r="E567" s="20">
        <f>ROUND(IF($A567=0,0,$D567+E566-IF($A566=0,0,L566*($A567-$A566)*0.06)),4)</f>
        <v>0</v>
      </c>
      <c r="F567" s="11" cm="1">
        <f t="array" ref="F567">INDEX($A$71:$A$75,MATCH(E567,$B$71:$B$75,1))+(E567-INDEX($B$71:$B$75,MATCH(E567,$B$71:$B$75,1)))*(INDEX($A$71:$A$75,MATCH(E567,$B$71:$B$75,1)+IF(E567&gt;MAX($B$71:$B$75),0,1))-INDEX($A$71:$A$75,MATCH(E567,$B$71:$B$75,1)+IF(E567&gt;MAX($B$71:$B$75),1,0)))/(INDEX($B$71:$B$75,MATCH(E567,$B$71:$B$75,1)+IF(E567&gt;MAX($B$71:$B$75),0,1))-INDEX($B$71:$B$75,MATCH(E567,$B$71:$B$75,1)+IF(E567&gt;MAX($B$71:$B$75),-1,0)))</f>
        <v>0</v>
      </c>
      <c r="G567" s="59">
        <f t="shared" si="846"/>
        <v>0</v>
      </c>
      <c r="H567" s="59">
        <f t="shared" si="847"/>
        <v>0</v>
      </c>
      <c r="I567" s="59">
        <f t="shared" si="848"/>
        <v>0</v>
      </c>
      <c r="J567" s="20">
        <f t="shared" si="849"/>
        <v>0</v>
      </c>
      <c r="K567" s="20">
        <f>IF(OR($H$79&lt;=0,F567-$H$79&lt;=0),0,2/3*(0.602+0.0832*(F567-$H$79)/$H$79)*$I$79*SQRT(2*9.81)*(F567-$H$79+0.0012)^(3/2))*1000</f>
        <v>0</v>
      </c>
      <c r="L567" s="20">
        <f>IF((G567+H567+I567+K567)*($A568-$A567)*0.06&gt;E567,E567/($A568-$A567)/0.06,G567+H567+I567+K567)</f>
        <v>0</v>
      </c>
      <c r="M567" s="20">
        <f>IF(COUNT($A$126:$A567)&lt;MATCH($E$84,L$126:L$585,0),"",ROUND(L567,2))</f>
        <v>0</v>
      </c>
      <c r="N567" s="20">
        <f>IF($A567=0,0,$D567+N566-IF($A566=0,0,R566*($A567-$A566)*0.06))</f>
        <v>1.0989086415132225E-3</v>
      </c>
      <c r="O567" s="11" cm="1">
        <f t="array" ref="O567">INDEX($A$71:$A$75,MATCH(N567,$B$71:$B$75,1))+(N567-INDEX($B$71:$B$75,MATCH(N567,$B$71:$B$75,1)))*(INDEX($A$71:$A$75,MATCH(N567,$B$71:$B$75,1)+1)-INDEX($A$71:$A$75,MATCH(N567,$B$71:$B$75,1)))/(INDEX($B$71:$B$75,MATCH(N567,$B$71:$B$75,1)+1)-INDEX($B$71:$B$75,MATCH(N567,$B$71:$B$75,1)))</f>
        <v>1.0989086415132226E-5</v>
      </c>
      <c r="P567" s="20" cm="1">
        <f t="array" ref="P567">INDEX(Curva_vortex[Caudal (L/s)],MATCH(O567,Curva_vortex[Altura lamina de agua H (m)],1))+(O567-INDEX(Curva_vortex[Altura lamina de agua H (m)],MATCH(O567,Curva_vortex[Altura lamina de agua H (m)],1)))*(INDEX(Curva_vortex[Caudal (L/s)],MATCH(O567,Curva_vortex[Altura lamina de agua H (m)],1)+IF(O567&gt;MAX(Curva_vortex[Altura lamina de agua H (m)]),0,1))-INDEX(Curva_vortex[Caudal (L/s)],MATCH(O567,Curva_vortex[Altura lamina de agua H (m)],1)+IF(O567&gt;MAX(Curva_vortex[Altura lamina de agua H (m)]),-1,0)))/(INDEX(Curva_vortex[Altura lamina de agua H (m)],MATCH(O567,Curva_vortex[Altura lamina de agua H (m)],1)+IF(O567&gt;MAX(Curva_vortex[Altura lamina de agua H (m)]),0,1))-INDEX(Curva_vortex[Altura lamina de agua H (m)],MATCH(O567,Curva_vortex[Altura lamina de agua H (m)],1)+IF(O567&gt;MAX(Curva_vortex[Altura lamina de agua H (m)]),-1,0)))</f>
        <v>1.0989086415132226E-4</v>
      </c>
      <c r="Q567" s="20">
        <f t="shared" si="850"/>
        <v>0</v>
      </c>
      <c r="R567" s="20" cm="1">
        <f t="array" ref="R567">INDEX(Curva_vortex[Caudal (L/s)],MATCH(O567,Curva_vortex[Altura lamina de agua H (m)],1))+(O567-INDEX(Curva_vortex[Altura lamina de agua H (m)],MATCH(O567,Curva_vortex[Altura lamina de agua H (m)],1)))*(INDEX(Curva_vortex[Caudal (L/s)],MATCH(O567,Curva_vortex[Altura lamina de agua H (m)],1)+IF(O567&gt;MAX(Curva_vortex[Altura lamina de agua H (m)]),0,1))-INDEX(Curva_vortex[Caudal (L/s)],MATCH(O567,Curva_vortex[Altura lamina de agua H (m)],1)+IF(O567&gt;MAX(Curva_vortex[Altura lamina de agua H (m)]),-1,0)))/(INDEX(Curva_vortex[Altura lamina de agua H (m)],MATCH(O567,Curva_vortex[Altura lamina de agua H (m)],1)+IF(O567&gt;MAX(Curva_vortex[Altura lamina de agua H (m)]),0,1))-INDEX(Curva_vortex[Altura lamina de agua H (m)],MATCH(O567,Curva_vortex[Altura lamina de agua H (m)],1)+IF(O567&gt;MAX(Curva_vortex[Altura lamina de agua H (m)]),-1,0)))+Q567</f>
        <v>1.0989086415132226E-4</v>
      </c>
      <c r="S567" s="20">
        <f>IF(COUNT($A$126:$A567)&lt;MATCH($E$117,R$126:R$585,0),"",ROUND(R567,2))</f>
        <v>0</v>
      </c>
    </row>
    <row r="568" spans="1:19" x14ac:dyDescent="0.3">
      <c r="A568" s="67">
        <f>A567+Escenario1!$D$15</f>
        <v>2210</v>
      </c>
      <c r="B568" s="20">
        <f>IF(HX445&lt;0,0,Escenario1!HX445)</f>
        <v>0</v>
      </c>
      <c r="C568" s="20">
        <f t="shared" si="851"/>
        <v>0</v>
      </c>
      <c r="D568" s="20">
        <f t="shared" si="845"/>
        <v>0</v>
      </c>
      <c r="E568" s="20">
        <f>ROUND(IF($A568=0,0,$D568+E567-IF($A567=0,0,L567*($A568-$A567)*0.06)),4)</f>
        <v>0</v>
      </c>
      <c r="F568" s="11" cm="1">
        <f t="array" ref="F568">INDEX($A$71:$A$75,MATCH(E568,$B$71:$B$75,1))+(E568-INDEX($B$71:$B$75,MATCH(E568,$B$71:$B$75,1)))*(INDEX($A$71:$A$75,MATCH(E568,$B$71:$B$75,1)+IF(E568&gt;MAX($B$71:$B$75),0,1))-INDEX($A$71:$A$75,MATCH(E568,$B$71:$B$75,1)+IF(E568&gt;MAX($B$71:$B$75),1,0)))/(INDEX($B$71:$B$75,MATCH(E568,$B$71:$B$75,1)+IF(E568&gt;MAX($B$71:$B$75),0,1))-INDEX($B$71:$B$75,MATCH(E568,$B$71:$B$75,1)+IF(E568&gt;MAX($B$71:$B$75),-1,0)))</f>
        <v>0</v>
      </c>
      <c r="G568" s="59">
        <f t="shared" si="846"/>
        <v>0</v>
      </c>
      <c r="H568" s="59">
        <f t="shared" si="847"/>
        <v>0</v>
      </c>
      <c r="I568" s="59">
        <f t="shared" si="848"/>
        <v>0</v>
      </c>
      <c r="J568" s="20">
        <f t="shared" si="849"/>
        <v>0</v>
      </c>
      <c r="K568" s="20">
        <f>IF(OR($H$79&lt;=0,F568-$H$79&lt;=0),0,2/3*(0.602+0.0832*(F568-$H$79)/$H$79)*$I$79*SQRT(2*9.81)*(F568-$H$79+0.0012)^(3/2))*1000</f>
        <v>0</v>
      </c>
      <c r="L568" s="20">
        <f>IF((G568+H568+I568+K568)*($A569-$A568)*0.06&gt;E568,E568/($A569-$A568)/0.06,G568+H568+I568+K568)</f>
        <v>0</v>
      </c>
      <c r="M568" s="20">
        <f>IF(COUNT($A$126:$A568)&lt;MATCH($E$84,L$126:L$585,0),"",ROUND(L568,2))</f>
        <v>0</v>
      </c>
      <c r="N568" s="20">
        <f>IF($A568=0,0,$D568+N567-IF($A567=0,0,R567*($A568-$A567)*0.06))</f>
        <v>1.0659413822678258E-3</v>
      </c>
      <c r="O568" s="11" cm="1">
        <f t="array" ref="O568">INDEX($A$71:$A$75,MATCH(N568,$B$71:$B$75,1))+(N568-INDEX($B$71:$B$75,MATCH(N568,$B$71:$B$75,1)))*(INDEX($A$71:$A$75,MATCH(N568,$B$71:$B$75,1)+1)-INDEX($A$71:$A$75,MATCH(N568,$B$71:$B$75,1)))/(INDEX($B$71:$B$75,MATCH(N568,$B$71:$B$75,1)+1)-INDEX($B$71:$B$75,MATCH(N568,$B$71:$B$75,1)))</f>
        <v>1.0659413822678259E-5</v>
      </c>
      <c r="P568" s="20" cm="1">
        <f t="array" ref="P568">INDEX(Curva_vortex[Caudal (L/s)],MATCH(O568,Curva_vortex[Altura lamina de agua H (m)],1))+(O568-INDEX(Curva_vortex[Altura lamina de agua H (m)],MATCH(O568,Curva_vortex[Altura lamina de agua H (m)],1)))*(INDEX(Curva_vortex[Caudal (L/s)],MATCH(O568,Curva_vortex[Altura lamina de agua H (m)],1)+IF(O568&gt;MAX(Curva_vortex[Altura lamina de agua H (m)]),0,1))-INDEX(Curva_vortex[Caudal (L/s)],MATCH(O568,Curva_vortex[Altura lamina de agua H (m)],1)+IF(O568&gt;MAX(Curva_vortex[Altura lamina de agua H (m)]),-1,0)))/(INDEX(Curva_vortex[Altura lamina de agua H (m)],MATCH(O568,Curva_vortex[Altura lamina de agua H (m)],1)+IF(O568&gt;MAX(Curva_vortex[Altura lamina de agua H (m)]),0,1))-INDEX(Curva_vortex[Altura lamina de agua H (m)],MATCH(O568,Curva_vortex[Altura lamina de agua H (m)],1)+IF(O568&gt;MAX(Curva_vortex[Altura lamina de agua H (m)]),-1,0)))</f>
        <v>1.0659413822678258E-4</v>
      </c>
      <c r="Q568" s="20">
        <f t="shared" si="850"/>
        <v>0</v>
      </c>
      <c r="R568" s="20" cm="1">
        <f t="array" ref="R568">INDEX(Curva_vortex[Caudal (L/s)],MATCH(O568,Curva_vortex[Altura lamina de agua H (m)],1))+(O568-INDEX(Curva_vortex[Altura lamina de agua H (m)],MATCH(O568,Curva_vortex[Altura lamina de agua H (m)],1)))*(INDEX(Curva_vortex[Caudal (L/s)],MATCH(O568,Curva_vortex[Altura lamina de agua H (m)],1)+IF(O568&gt;MAX(Curva_vortex[Altura lamina de agua H (m)]),0,1))-INDEX(Curva_vortex[Caudal (L/s)],MATCH(O568,Curva_vortex[Altura lamina de agua H (m)],1)+IF(O568&gt;MAX(Curva_vortex[Altura lamina de agua H (m)]),-1,0)))/(INDEX(Curva_vortex[Altura lamina de agua H (m)],MATCH(O568,Curva_vortex[Altura lamina de agua H (m)],1)+IF(O568&gt;MAX(Curva_vortex[Altura lamina de agua H (m)]),0,1))-INDEX(Curva_vortex[Altura lamina de agua H (m)],MATCH(O568,Curva_vortex[Altura lamina de agua H (m)],1)+IF(O568&gt;MAX(Curva_vortex[Altura lamina de agua H (m)]),-1,0)))+Q568</f>
        <v>1.0659413822678258E-4</v>
      </c>
      <c r="S568" s="20">
        <f>IF(COUNT($A$126:$A568)&lt;MATCH($E$117,R$126:R$585,0),"",ROUND(R568,2))</f>
        <v>0</v>
      </c>
    </row>
    <row r="569" spans="1:19" x14ac:dyDescent="0.3">
      <c r="A569" s="67">
        <f>A568+Escenario1!$D$15</f>
        <v>2215</v>
      </c>
      <c r="B569" s="20">
        <f>IF(HX446&lt;0,0,Escenario1!HX446)</f>
        <v>0</v>
      </c>
      <c r="C569" s="20">
        <f t="shared" si="851"/>
        <v>0</v>
      </c>
      <c r="D569" s="20">
        <f t="shared" si="845"/>
        <v>0</v>
      </c>
      <c r="E569" s="20">
        <f>ROUND(IF($A569=0,0,$D569+E568-IF($A568=0,0,L568*($A569-$A568)*0.06)),4)</f>
        <v>0</v>
      </c>
      <c r="F569" s="11" cm="1">
        <f t="array" ref="F569">INDEX($A$71:$A$75,MATCH(E569,$B$71:$B$75,1))+(E569-INDEX($B$71:$B$75,MATCH(E569,$B$71:$B$75,1)))*(INDEX($A$71:$A$75,MATCH(E569,$B$71:$B$75,1)+IF(E569&gt;MAX($B$71:$B$75),0,1))-INDEX($A$71:$A$75,MATCH(E569,$B$71:$B$75,1)+IF(E569&gt;MAX($B$71:$B$75),1,0)))/(INDEX($B$71:$B$75,MATCH(E569,$B$71:$B$75,1)+IF(E569&gt;MAX($B$71:$B$75),0,1))-INDEX($B$71:$B$75,MATCH(E569,$B$71:$B$75,1)+IF(E569&gt;MAX($B$71:$B$75),-1,0)))</f>
        <v>0</v>
      </c>
      <c r="G569" s="59">
        <f t="shared" si="846"/>
        <v>0</v>
      </c>
      <c r="H569" s="59">
        <f t="shared" si="847"/>
        <v>0</v>
      </c>
      <c r="I569" s="59">
        <f t="shared" si="848"/>
        <v>0</v>
      </c>
      <c r="J569" s="20">
        <f t="shared" si="849"/>
        <v>0</v>
      </c>
      <c r="K569" s="20">
        <f>IF(OR($H$79&lt;=0,F569-$H$79&lt;=0),0,2/3*(0.602+0.0832*(F569-$H$79)/$H$79)*$I$79*SQRT(2*9.81)*(F569-$H$79+0.0012)^(3/2))*1000</f>
        <v>0</v>
      </c>
      <c r="L569" s="20">
        <f>IF((G569+H569+I569+K569)*($A570-$A569)*0.06&gt;E569,E569/($A570-$A569)/0.06,G569+H569+I569+K569)</f>
        <v>0</v>
      </c>
      <c r="M569" s="20">
        <f>IF(COUNT($A$126:$A569)&lt;MATCH($E$84,L$126:L$585,0),"",ROUND(L569,2))</f>
        <v>0</v>
      </c>
      <c r="N569" s="20">
        <f>IF($A569=0,0,$D569+N568-IF($A568=0,0,R568*($A569-$A568)*0.06))</f>
        <v>1.033963140799791E-3</v>
      </c>
      <c r="O569" s="11" cm="1">
        <f t="array" ref="O569">INDEX($A$71:$A$75,MATCH(N569,$B$71:$B$75,1))+(N569-INDEX($B$71:$B$75,MATCH(N569,$B$71:$B$75,1)))*(INDEX($A$71:$A$75,MATCH(N569,$B$71:$B$75,1)+1)-INDEX($A$71:$A$75,MATCH(N569,$B$71:$B$75,1)))/(INDEX($B$71:$B$75,MATCH(N569,$B$71:$B$75,1)+1)-INDEX($B$71:$B$75,MATCH(N569,$B$71:$B$75,1)))</f>
        <v>1.033963140799791E-5</v>
      </c>
      <c r="P569" s="20" cm="1">
        <f t="array" ref="P569">INDEX(Curva_vortex[Caudal (L/s)],MATCH(O569,Curva_vortex[Altura lamina de agua H (m)],1))+(O569-INDEX(Curva_vortex[Altura lamina de agua H (m)],MATCH(O569,Curva_vortex[Altura lamina de agua H (m)],1)))*(INDEX(Curva_vortex[Caudal (L/s)],MATCH(O569,Curva_vortex[Altura lamina de agua H (m)],1)+IF(O569&gt;MAX(Curva_vortex[Altura lamina de agua H (m)]),0,1))-INDEX(Curva_vortex[Caudal (L/s)],MATCH(O569,Curva_vortex[Altura lamina de agua H (m)],1)+IF(O569&gt;MAX(Curva_vortex[Altura lamina de agua H (m)]),-1,0)))/(INDEX(Curva_vortex[Altura lamina de agua H (m)],MATCH(O569,Curva_vortex[Altura lamina de agua H (m)],1)+IF(O569&gt;MAX(Curva_vortex[Altura lamina de agua H (m)]),0,1))-INDEX(Curva_vortex[Altura lamina de agua H (m)],MATCH(O569,Curva_vortex[Altura lamina de agua H (m)],1)+IF(O569&gt;MAX(Curva_vortex[Altura lamina de agua H (m)]),-1,0)))</f>
        <v>1.0339631407997909E-4</v>
      </c>
      <c r="Q569" s="20">
        <f t="shared" si="850"/>
        <v>0</v>
      </c>
      <c r="R569" s="20" cm="1">
        <f t="array" ref="R569">INDEX(Curva_vortex[Caudal (L/s)],MATCH(O569,Curva_vortex[Altura lamina de agua H (m)],1))+(O569-INDEX(Curva_vortex[Altura lamina de agua H (m)],MATCH(O569,Curva_vortex[Altura lamina de agua H (m)],1)))*(INDEX(Curva_vortex[Caudal (L/s)],MATCH(O569,Curva_vortex[Altura lamina de agua H (m)],1)+IF(O569&gt;MAX(Curva_vortex[Altura lamina de agua H (m)]),0,1))-INDEX(Curva_vortex[Caudal (L/s)],MATCH(O569,Curva_vortex[Altura lamina de agua H (m)],1)+IF(O569&gt;MAX(Curva_vortex[Altura lamina de agua H (m)]),-1,0)))/(INDEX(Curva_vortex[Altura lamina de agua H (m)],MATCH(O569,Curva_vortex[Altura lamina de agua H (m)],1)+IF(O569&gt;MAX(Curva_vortex[Altura lamina de agua H (m)]),0,1))-INDEX(Curva_vortex[Altura lamina de agua H (m)],MATCH(O569,Curva_vortex[Altura lamina de agua H (m)],1)+IF(O569&gt;MAX(Curva_vortex[Altura lamina de agua H (m)]),-1,0)))+Q569</f>
        <v>1.0339631407997909E-4</v>
      </c>
      <c r="S569" s="20">
        <f>IF(COUNT($A$126:$A569)&lt;MATCH($E$117,R$126:R$585,0),"",ROUND(R569,2))</f>
        <v>0</v>
      </c>
    </row>
    <row r="570" spans="1:19" x14ac:dyDescent="0.3">
      <c r="A570" s="67">
        <f>A569+Escenario1!$D$15</f>
        <v>2220</v>
      </c>
      <c r="B570" s="20">
        <f>IF(HX447&lt;0,0,Escenario1!HX447)</f>
        <v>0</v>
      </c>
      <c r="C570" s="20">
        <f t="shared" si="851"/>
        <v>0</v>
      </c>
      <c r="D570" s="20">
        <f t="shared" si="845"/>
        <v>0</v>
      </c>
      <c r="E570" s="20">
        <f>ROUND(IF($A570=0,0,$D570+E569-IF($A569=0,0,L569*($A570-$A569)*0.06)),4)</f>
        <v>0</v>
      </c>
      <c r="F570" s="11" cm="1">
        <f t="array" ref="F570">INDEX($A$71:$A$75,MATCH(E570,$B$71:$B$75,1))+(E570-INDEX($B$71:$B$75,MATCH(E570,$B$71:$B$75,1)))*(INDEX($A$71:$A$75,MATCH(E570,$B$71:$B$75,1)+IF(E570&gt;MAX($B$71:$B$75),0,1))-INDEX($A$71:$A$75,MATCH(E570,$B$71:$B$75,1)+IF(E570&gt;MAX($B$71:$B$75),1,0)))/(INDEX($B$71:$B$75,MATCH(E570,$B$71:$B$75,1)+IF(E570&gt;MAX($B$71:$B$75),0,1))-INDEX($B$71:$B$75,MATCH(E570,$B$71:$B$75,1)+IF(E570&gt;MAX($B$71:$B$75),-1,0)))</f>
        <v>0</v>
      </c>
      <c r="G570" s="59">
        <f t="shared" si="846"/>
        <v>0</v>
      </c>
      <c r="H570" s="59">
        <f t="shared" si="847"/>
        <v>0</v>
      </c>
      <c r="I570" s="59">
        <f t="shared" si="848"/>
        <v>0</v>
      </c>
      <c r="J570" s="20">
        <f t="shared" si="849"/>
        <v>0</v>
      </c>
      <c r="K570" s="20">
        <f>IF(OR($H$79&lt;=0,F570-$H$79&lt;=0),0,2/3*(0.602+0.0832*(F570-$H$79)/$H$79)*$I$79*SQRT(2*9.81)*(F570-$H$79+0.0012)^(3/2))*1000</f>
        <v>0</v>
      </c>
      <c r="L570" s="20">
        <f>IF((G570+H570+I570+K570)*($A571-$A570)*0.06&gt;E570,E570/($A571-$A570)/0.06,G570+H570+I570+K570)</f>
        <v>0</v>
      </c>
      <c r="M570" s="20">
        <f>IF(COUNT($A$126:$A570)&lt;MATCH($E$84,L$126:L$585,0),"",ROUND(L570,2))</f>
        <v>0</v>
      </c>
      <c r="N570" s="20">
        <f>IF($A570=0,0,$D570+N569-IF($A569=0,0,R569*($A570-$A569)*0.06))</f>
        <v>1.0029442465757973E-3</v>
      </c>
      <c r="O570" s="11" cm="1">
        <f t="array" ref="O570">INDEX($A$71:$A$75,MATCH(N570,$B$71:$B$75,1))+(N570-INDEX($B$71:$B$75,MATCH(N570,$B$71:$B$75,1)))*(INDEX($A$71:$A$75,MATCH(N570,$B$71:$B$75,1)+1)-INDEX($A$71:$A$75,MATCH(N570,$B$71:$B$75,1)))/(INDEX($B$71:$B$75,MATCH(N570,$B$71:$B$75,1)+1)-INDEX($B$71:$B$75,MATCH(N570,$B$71:$B$75,1)))</f>
        <v>1.0029442465757974E-5</v>
      </c>
      <c r="P570" s="20" cm="1">
        <f t="array" ref="P570">INDEX(Curva_vortex[Caudal (L/s)],MATCH(O570,Curva_vortex[Altura lamina de agua H (m)],1))+(O570-INDEX(Curva_vortex[Altura lamina de agua H (m)],MATCH(O570,Curva_vortex[Altura lamina de agua H (m)],1)))*(INDEX(Curva_vortex[Caudal (L/s)],MATCH(O570,Curva_vortex[Altura lamina de agua H (m)],1)+IF(O570&gt;MAX(Curva_vortex[Altura lamina de agua H (m)]),0,1))-INDEX(Curva_vortex[Caudal (L/s)],MATCH(O570,Curva_vortex[Altura lamina de agua H (m)],1)+IF(O570&gt;MAX(Curva_vortex[Altura lamina de agua H (m)]),-1,0)))/(INDEX(Curva_vortex[Altura lamina de agua H (m)],MATCH(O570,Curva_vortex[Altura lamina de agua H (m)],1)+IF(O570&gt;MAX(Curva_vortex[Altura lamina de agua H (m)]),0,1))-INDEX(Curva_vortex[Altura lamina de agua H (m)],MATCH(O570,Curva_vortex[Altura lamina de agua H (m)],1)+IF(O570&gt;MAX(Curva_vortex[Altura lamina de agua H (m)]),-1,0)))</f>
        <v>1.0029442465757973E-4</v>
      </c>
      <c r="Q570" s="20">
        <f t="shared" si="850"/>
        <v>0</v>
      </c>
      <c r="R570" s="20" cm="1">
        <f t="array" ref="R570">INDEX(Curva_vortex[Caudal (L/s)],MATCH(O570,Curva_vortex[Altura lamina de agua H (m)],1))+(O570-INDEX(Curva_vortex[Altura lamina de agua H (m)],MATCH(O570,Curva_vortex[Altura lamina de agua H (m)],1)))*(INDEX(Curva_vortex[Caudal (L/s)],MATCH(O570,Curva_vortex[Altura lamina de agua H (m)],1)+IF(O570&gt;MAX(Curva_vortex[Altura lamina de agua H (m)]),0,1))-INDEX(Curva_vortex[Caudal (L/s)],MATCH(O570,Curva_vortex[Altura lamina de agua H (m)],1)+IF(O570&gt;MAX(Curva_vortex[Altura lamina de agua H (m)]),-1,0)))/(INDEX(Curva_vortex[Altura lamina de agua H (m)],MATCH(O570,Curva_vortex[Altura lamina de agua H (m)],1)+IF(O570&gt;MAX(Curva_vortex[Altura lamina de agua H (m)]),0,1))-INDEX(Curva_vortex[Altura lamina de agua H (m)],MATCH(O570,Curva_vortex[Altura lamina de agua H (m)],1)+IF(O570&gt;MAX(Curva_vortex[Altura lamina de agua H (m)]),-1,0)))+Q570</f>
        <v>1.0029442465757973E-4</v>
      </c>
      <c r="S570" s="20">
        <f>IF(COUNT($A$126:$A570)&lt;MATCH($E$117,R$126:R$585,0),"",ROUND(R570,2))</f>
        <v>0</v>
      </c>
    </row>
    <row r="571" spans="1:19" x14ac:dyDescent="0.3">
      <c r="A571" s="67">
        <f>A570+Escenario1!$D$15</f>
        <v>2225</v>
      </c>
      <c r="B571" s="20">
        <f>IF(HX448&lt;0,0,Escenario1!HX448)</f>
        <v>0</v>
      </c>
      <c r="C571" s="20">
        <f t="shared" si="851"/>
        <v>0</v>
      </c>
      <c r="D571" s="20">
        <f t="shared" si="845"/>
        <v>0</v>
      </c>
      <c r="E571" s="20">
        <f>ROUND(IF($A571=0,0,$D571+E570-IF($A570=0,0,L570*($A571-$A570)*0.06)),4)</f>
        <v>0</v>
      </c>
      <c r="F571" s="11" cm="1">
        <f t="array" ref="F571">INDEX($A$71:$A$75,MATCH(E571,$B$71:$B$75,1))+(E571-INDEX($B$71:$B$75,MATCH(E571,$B$71:$B$75,1)))*(INDEX($A$71:$A$75,MATCH(E571,$B$71:$B$75,1)+IF(E571&gt;MAX($B$71:$B$75),0,1))-INDEX($A$71:$A$75,MATCH(E571,$B$71:$B$75,1)+IF(E571&gt;MAX($B$71:$B$75),1,0)))/(INDEX($B$71:$B$75,MATCH(E571,$B$71:$B$75,1)+IF(E571&gt;MAX($B$71:$B$75),0,1))-INDEX($B$71:$B$75,MATCH(E571,$B$71:$B$75,1)+IF(E571&gt;MAX($B$71:$B$75),-1,0)))</f>
        <v>0</v>
      </c>
      <c r="G571" s="59">
        <f t="shared" si="846"/>
        <v>0</v>
      </c>
      <c r="H571" s="59">
        <f t="shared" si="847"/>
        <v>0</v>
      </c>
      <c r="I571" s="59">
        <f t="shared" si="848"/>
        <v>0</v>
      </c>
      <c r="J571" s="20">
        <f t="shared" si="849"/>
        <v>0</v>
      </c>
      <c r="K571" s="20">
        <f>IF(OR($H$79&lt;=0,F571-$H$79&lt;=0),0,2/3*(0.602+0.0832*(F571-$H$79)/$H$79)*$I$79*SQRT(2*9.81)*(F571-$H$79+0.0012)^(3/2))*1000</f>
        <v>0</v>
      </c>
      <c r="L571" s="20">
        <f>IF((G571+H571+I571+K571)*($A572-$A571)*0.06&gt;E571,E571/($A572-$A571)/0.06,G571+H571+I571+K571)</f>
        <v>0</v>
      </c>
      <c r="M571" s="20">
        <f>IF(COUNT($A$126:$A571)&lt;MATCH($E$84,L$126:L$585,0),"",ROUND(L571,2))</f>
        <v>0</v>
      </c>
      <c r="N571" s="20">
        <f>IF($A571=0,0,$D571+N570-IF($A570=0,0,R570*($A571-$A570)*0.06))</f>
        <v>9.7285591917852334E-4</v>
      </c>
      <c r="O571" s="11" cm="1">
        <f t="array" ref="O571">INDEX($A$71:$A$75,MATCH(N571,$B$71:$B$75,1))+(N571-INDEX($B$71:$B$75,MATCH(N571,$B$71:$B$75,1)))*(INDEX($A$71:$A$75,MATCH(N571,$B$71:$B$75,1)+1)-INDEX($A$71:$A$75,MATCH(N571,$B$71:$B$75,1)))/(INDEX($B$71:$B$75,MATCH(N571,$B$71:$B$75,1)+1)-INDEX($B$71:$B$75,MATCH(N571,$B$71:$B$75,1)))</f>
        <v>9.7285591917852336E-6</v>
      </c>
      <c r="P571" s="20" cm="1">
        <f t="array" ref="P571">INDEX(Curva_vortex[Caudal (L/s)],MATCH(O571,Curva_vortex[Altura lamina de agua H (m)],1))+(O571-INDEX(Curva_vortex[Altura lamina de agua H (m)],MATCH(O571,Curva_vortex[Altura lamina de agua H (m)],1)))*(INDEX(Curva_vortex[Caudal (L/s)],MATCH(O571,Curva_vortex[Altura lamina de agua H (m)],1)+IF(O571&gt;MAX(Curva_vortex[Altura lamina de agua H (m)]),0,1))-INDEX(Curva_vortex[Caudal (L/s)],MATCH(O571,Curva_vortex[Altura lamina de agua H (m)],1)+IF(O571&gt;MAX(Curva_vortex[Altura lamina de agua H (m)]),-1,0)))/(INDEX(Curva_vortex[Altura lamina de agua H (m)],MATCH(O571,Curva_vortex[Altura lamina de agua H (m)],1)+IF(O571&gt;MAX(Curva_vortex[Altura lamina de agua H (m)]),0,1))-INDEX(Curva_vortex[Altura lamina de agua H (m)],MATCH(O571,Curva_vortex[Altura lamina de agua H (m)],1)+IF(O571&gt;MAX(Curva_vortex[Altura lamina de agua H (m)]),-1,0)))</f>
        <v>9.7285591917852326E-5</v>
      </c>
      <c r="Q571" s="20">
        <f t="shared" si="850"/>
        <v>0</v>
      </c>
      <c r="R571" s="20" cm="1">
        <f t="array" ref="R571">INDEX(Curva_vortex[Caudal (L/s)],MATCH(O571,Curva_vortex[Altura lamina de agua H (m)],1))+(O571-INDEX(Curva_vortex[Altura lamina de agua H (m)],MATCH(O571,Curva_vortex[Altura lamina de agua H (m)],1)))*(INDEX(Curva_vortex[Caudal (L/s)],MATCH(O571,Curva_vortex[Altura lamina de agua H (m)],1)+IF(O571&gt;MAX(Curva_vortex[Altura lamina de agua H (m)]),0,1))-INDEX(Curva_vortex[Caudal (L/s)],MATCH(O571,Curva_vortex[Altura lamina de agua H (m)],1)+IF(O571&gt;MAX(Curva_vortex[Altura lamina de agua H (m)]),-1,0)))/(INDEX(Curva_vortex[Altura lamina de agua H (m)],MATCH(O571,Curva_vortex[Altura lamina de agua H (m)],1)+IF(O571&gt;MAX(Curva_vortex[Altura lamina de agua H (m)]),0,1))-INDEX(Curva_vortex[Altura lamina de agua H (m)],MATCH(O571,Curva_vortex[Altura lamina de agua H (m)],1)+IF(O571&gt;MAX(Curva_vortex[Altura lamina de agua H (m)]),-1,0)))+Q571</f>
        <v>9.7285591917852326E-5</v>
      </c>
      <c r="S571" s="20">
        <f>IF(COUNT($A$126:$A571)&lt;MATCH($E$117,R$126:R$585,0),"",ROUND(R571,2))</f>
        <v>0</v>
      </c>
    </row>
    <row r="572" spans="1:19" x14ac:dyDescent="0.3">
      <c r="A572" s="67">
        <f>A571+Escenario1!$D$15</f>
        <v>2230</v>
      </c>
      <c r="B572" s="20">
        <f>IF(HX449&lt;0,0,Escenario1!HX449)</f>
        <v>0</v>
      </c>
      <c r="C572" s="20">
        <f t="shared" si="851"/>
        <v>0</v>
      </c>
      <c r="D572" s="20">
        <f t="shared" si="845"/>
        <v>0</v>
      </c>
      <c r="E572" s="20">
        <f>ROUND(IF($A572=0,0,$D572+E571-IF($A571=0,0,L571*($A572-$A571)*0.06)),4)</f>
        <v>0</v>
      </c>
      <c r="F572" s="11" cm="1">
        <f t="array" ref="F572">INDEX($A$71:$A$75,MATCH(E572,$B$71:$B$75,1))+(E572-INDEX($B$71:$B$75,MATCH(E572,$B$71:$B$75,1)))*(INDEX($A$71:$A$75,MATCH(E572,$B$71:$B$75,1)+IF(E572&gt;MAX($B$71:$B$75),0,1))-INDEX($A$71:$A$75,MATCH(E572,$B$71:$B$75,1)+IF(E572&gt;MAX($B$71:$B$75),1,0)))/(INDEX($B$71:$B$75,MATCH(E572,$B$71:$B$75,1)+IF(E572&gt;MAX($B$71:$B$75),0,1))-INDEX($B$71:$B$75,MATCH(E572,$B$71:$B$75,1)+IF(E572&gt;MAX($B$71:$B$75),-1,0)))</f>
        <v>0</v>
      </c>
      <c r="G572" s="59">
        <f t="shared" si="846"/>
        <v>0</v>
      </c>
      <c r="H572" s="59">
        <f t="shared" si="847"/>
        <v>0</v>
      </c>
      <c r="I572" s="59">
        <f t="shared" si="848"/>
        <v>0</v>
      </c>
      <c r="J572" s="20">
        <f t="shared" si="849"/>
        <v>0</v>
      </c>
      <c r="K572" s="20">
        <f>IF(OR($H$79&lt;=0,F572-$H$79&lt;=0),0,2/3*(0.602+0.0832*(F572-$H$79)/$H$79)*$I$79*SQRT(2*9.81)*(F572-$H$79+0.0012)^(3/2))*1000</f>
        <v>0</v>
      </c>
      <c r="L572" s="20">
        <f>IF((G572+H572+I572+K572)*($A573-$A572)*0.06&gt;E572,E572/($A573-$A572)/0.06,G572+H572+I572+K572)</f>
        <v>0</v>
      </c>
      <c r="M572" s="20">
        <f>IF(COUNT($A$126:$A572)&lt;MATCH($E$84,L$126:L$585,0),"",ROUND(L572,2))</f>
        <v>0</v>
      </c>
      <c r="N572" s="20">
        <f>IF($A572=0,0,$D572+N571-IF($A571=0,0,R571*($A572-$A571)*0.06))</f>
        <v>9.4367024160316767E-4</v>
      </c>
      <c r="O572" s="11" cm="1">
        <f t="array" ref="O572">INDEX($A$71:$A$75,MATCH(N572,$B$71:$B$75,1))+(N572-INDEX($B$71:$B$75,MATCH(N572,$B$71:$B$75,1)))*(INDEX($A$71:$A$75,MATCH(N572,$B$71:$B$75,1)+1)-INDEX($A$71:$A$75,MATCH(N572,$B$71:$B$75,1)))/(INDEX($B$71:$B$75,MATCH(N572,$B$71:$B$75,1)+1)-INDEX($B$71:$B$75,MATCH(N572,$B$71:$B$75,1)))</f>
        <v>9.4367024160316766E-6</v>
      </c>
      <c r="P572" s="20" cm="1">
        <f t="array" ref="P572">INDEX(Curva_vortex[Caudal (L/s)],MATCH(O572,Curva_vortex[Altura lamina de agua H (m)],1))+(O572-INDEX(Curva_vortex[Altura lamina de agua H (m)],MATCH(O572,Curva_vortex[Altura lamina de agua H (m)],1)))*(INDEX(Curva_vortex[Caudal (L/s)],MATCH(O572,Curva_vortex[Altura lamina de agua H (m)],1)+IF(O572&gt;MAX(Curva_vortex[Altura lamina de agua H (m)]),0,1))-INDEX(Curva_vortex[Caudal (L/s)],MATCH(O572,Curva_vortex[Altura lamina de agua H (m)],1)+IF(O572&gt;MAX(Curva_vortex[Altura lamina de agua H (m)]),-1,0)))/(INDEX(Curva_vortex[Altura lamina de agua H (m)],MATCH(O572,Curva_vortex[Altura lamina de agua H (m)],1)+IF(O572&gt;MAX(Curva_vortex[Altura lamina de agua H (m)]),0,1))-INDEX(Curva_vortex[Altura lamina de agua H (m)],MATCH(O572,Curva_vortex[Altura lamina de agua H (m)],1)+IF(O572&gt;MAX(Curva_vortex[Altura lamina de agua H (m)]),-1,0)))</f>
        <v>9.4367024160316759E-5</v>
      </c>
      <c r="Q572" s="20">
        <f t="shared" si="850"/>
        <v>0</v>
      </c>
      <c r="R572" s="20" cm="1">
        <f t="array" ref="R572">INDEX(Curva_vortex[Caudal (L/s)],MATCH(O572,Curva_vortex[Altura lamina de agua H (m)],1))+(O572-INDEX(Curva_vortex[Altura lamina de agua H (m)],MATCH(O572,Curva_vortex[Altura lamina de agua H (m)],1)))*(INDEX(Curva_vortex[Caudal (L/s)],MATCH(O572,Curva_vortex[Altura lamina de agua H (m)],1)+IF(O572&gt;MAX(Curva_vortex[Altura lamina de agua H (m)]),0,1))-INDEX(Curva_vortex[Caudal (L/s)],MATCH(O572,Curva_vortex[Altura lamina de agua H (m)],1)+IF(O572&gt;MAX(Curva_vortex[Altura lamina de agua H (m)]),-1,0)))/(INDEX(Curva_vortex[Altura lamina de agua H (m)],MATCH(O572,Curva_vortex[Altura lamina de agua H (m)],1)+IF(O572&gt;MAX(Curva_vortex[Altura lamina de agua H (m)]),0,1))-INDEX(Curva_vortex[Altura lamina de agua H (m)],MATCH(O572,Curva_vortex[Altura lamina de agua H (m)],1)+IF(O572&gt;MAX(Curva_vortex[Altura lamina de agua H (m)]),-1,0)))+Q572</f>
        <v>9.4367024160316759E-5</v>
      </c>
      <c r="S572" s="20">
        <f>IF(COUNT($A$126:$A572)&lt;MATCH($E$117,R$126:R$585,0),"",ROUND(R572,2))</f>
        <v>0</v>
      </c>
    </row>
    <row r="573" spans="1:19" x14ac:dyDescent="0.3">
      <c r="A573" s="67">
        <f>A572+Escenario1!$D$15</f>
        <v>2235</v>
      </c>
      <c r="B573" s="20">
        <f>IF(HX450&lt;0,0,Escenario1!HX450)</f>
        <v>0</v>
      </c>
      <c r="C573" s="20">
        <f t="shared" si="851"/>
        <v>0</v>
      </c>
      <c r="D573" s="20">
        <f t="shared" si="845"/>
        <v>0</v>
      </c>
      <c r="E573" s="20">
        <f>ROUND(IF($A573=0,0,$D573+E572-IF($A572=0,0,L572*($A573-$A572)*0.06)),4)</f>
        <v>0</v>
      </c>
      <c r="F573" s="11" cm="1">
        <f t="array" ref="F573">INDEX($A$71:$A$75,MATCH(E573,$B$71:$B$75,1))+(E573-INDEX($B$71:$B$75,MATCH(E573,$B$71:$B$75,1)))*(INDEX($A$71:$A$75,MATCH(E573,$B$71:$B$75,1)+IF(E573&gt;MAX($B$71:$B$75),0,1))-INDEX($A$71:$A$75,MATCH(E573,$B$71:$B$75,1)+IF(E573&gt;MAX($B$71:$B$75),1,0)))/(INDEX($B$71:$B$75,MATCH(E573,$B$71:$B$75,1)+IF(E573&gt;MAX($B$71:$B$75),0,1))-INDEX($B$71:$B$75,MATCH(E573,$B$71:$B$75,1)+IF(E573&gt;MAX($B$71:$B$75),-1,0)))</f>
        <v>0</v>
      </c>
      <c r="G573" s="59">
        <f t="shared" si="846"/>
        <v>0</v>
      </c>
      <c r="H573" s="59">
        <f t="shared" si="847"/>
        <v>0</v>
      </c>
      <c r="I573" s="59">
        <f t="shared" si="848"/>
        <v>0</v>
      </c>
      <c r="J573" s="20">
        <f t="shared" si="849"/>
        <v>0</v>
      </c>
      <c r="K573" s="20">
        <f>IF(OR($H$79&lt;=0,F573-$H$79&lt;=0),0,2/3*(0.602+0.0832*(F573-$H$79)/$H$79)*$I$79*SQRT(2*9.81)*(F573-$H$79+0.0012)^(3/2))*1000</f>
        <v>0</v>
      </c>
      <c r="L573" s="20">
        <f>IF((G573+H573+I573+K573)*($A574-$A573)*0.06&gt;E573,E573/($A574-$A573)/0.06,G573+H573+I573+K573)</f>
        <v>0</v>
      </c>
      <c r="M573" s="20">
        <f>IF(COUNT($A$126:$A573)&lt;MATCH($E$84,L$126:L$585,0),"",ROUND(L573,2))</f>
        <v>0</v>
      </c>
      <c r="N573" s="20">
        <f>IF($A573=0,0,$D573+N572-IF($A572=0,0,R572*($A573-$A572)*0.06))</f>
        <v>9.1536013435507269E-4</v>
      </c>
      <c r="O573" s="11" cm="1">
        <f t="array" ref="O573">INDEX($A$71:$A$75,MATCH(N573,$B$71:$B$75,1))+(N573-INDEX($B$71:$B$75,MATCH(N573,$B$71:$B$75,1)))*(INDEX($A$71:$A$75,MATCH(N573,$B$71:$B$75,1)+1)-INDEX($A$71:$A$75,MATCH(N573,$B$71:$B$75,1)))/(INDEX($B$71:$B$75,MATCH(N573,$B$71:$B$75,1)+1)-INDEX($B$71:$B$75,MATCH(N573,$B$71:$B$75,1)))</f>
        <v>9.1536013435507267E-6</v>
      </c>
      <c r="P573" s="20" cm="1">
        <f t="array" ref="P573">INDEX(Curva_vortex[Caudal (L/s)],MATCH(O573,Curva_vortex[Altura lamina de agua H (m)],1))+(O573-INDEX(Curva_vortex[Altura lamina de agua H (m)],MATCH(O573,Curva_vortex[Altura lamina de agua H (m)],1)))*(INDEX(Curva_vortex[Caudal (L/s)],MATCH(O573,Curva_vortex[Altura lamina de agua H (m)],1)+IF(O573&gt;MAX(Curva_vortex[Altura lamina de agua H (m)]),0,1))-INDEX(Curva_vortex[Caudal (L/s)],MATCH(O573,Curva_vortex[Altura lamina de agua H (m)],1)+IF(O573&gt;MAX(Curva_vortex[Altura lamina de agua H (m)]),-1,0)))/(INDEX(Curva_vortex[Altura lamina de agua H (m)],MATCH(O573,Curva_vortex[Altura lamina de agua H (m)],1)+IF(O573&gt;MAX(Curva_vortex[Altura lamina de agua H (m)]),0,1))-INDEX(Curva_vortex[Altura lamina de agua H (m)],MATCH(O573,Curva_vortex[Altura lamina de agua H (m)],1)+IF(O573&gt;MAX(Curva_vortex[Altura lamina de agua H (m)]),-1,0)))</f>
        <v>9.1536013435507263E-5</v>
      </c>
      <c r="Q573" s="20">
        <f t="shared" si="850"/>
        <v>0</v>
      </c>
      <c r="R573" s="20" cm="1">
        <f t="array" ref="R573">INDEX(Curva_vortex[Caudal (L/s)],MATCH(O573,Curva_vortex[Altura lamina de agua H (m)],1))+(O573-INDEX(Curva_vortex[Altura lamina de agua H (m)],MATCH(O573,Curva_vortex[Altura lamina de agua H (m)],1)))*(INDEX(Curva_vortex[Caudal (L/s)],MATCH(O573,Curva_vortex[Altura lamina de agua H (m)],1)+IF(O573&gt;MAX(Curva_vortex[Altura lamina de agua H (m)]),0,1))-INDEX(Curva_vortex[Caudal (L/s)],MATCH(O573,Curva_vortex[Altura lamina de agua H (m)],1)+IF(O573&gt;MAX(Curva_vortex[Altura lamina de agua H (m)]),-1,0)))/(INDEX(Curva_vortex[Altura lamina de agua H (m)],MATCH(O573,Curva_vortex[Altura lamina de agua H (m)],1)+IF(O573&gt;MAX(Curva_vortex[Altura lamina de agua H (m)]),0,1))-INDEX(Curva_vortex[Altura lamina de agua H (m)],MATCH(O573,Curva_vortex[Altura lamina de agua H (m)],1)+IF(O573&gt;MAX(Curva_vortex[Altura lamina de agua H (m)]),-1,0)))+Q573</f>
        <v>9.1536013435507263E-5</v>
      </c>
      <c r="S573" s="20">
        <f>IF(COUNT($A$126:$A573)&lt;MATCH($E$117,R$126:R$585,0),"",ROUND(R573,2))</f>
        <v>0</v>
      </c>
    </row>
    <row r="574" spans="1:19" x14ac:dyDescent="0.3">
      <c r="A574" s="67">
        <f>A573+Escenario1!$D$15</f>
        <v>2240</v>
      </c>
      <c r="B574" s="20">
        <f>IF(HX451&lt;0,0,Escenario1!HX451)</f>
        <v>0</v>
      </c>
      <c r="C574" s="20">
        <f t="shared" si="851"/>
        <v>0</v>
      </c>
      <c r="D574" s="20">
        <f t="shared" ref="D574:D585" si="852">IF(A574=0,0,B574*(A574-A573)*0.06)</f>
        <v>0</v>
      </c>
      <c r="E574" s="20">
        <f>ROUND(IF($A574=0,0,$D574+E573-IF($A573=0,0,L573*($A574-$A573)*0.06)),4)</f>
        <v>0</v>
      </c>
      <c r="F574" s="11" cm="1">
        <f t="array" ref="F574">INDEX($A$71:$A$75,MATCH(E574,$B$71:$B$75,1))+(E574-INDEX($B$71:$B$75,MATCH(E574,$B$71:$B$75,1)))*(INDEX($A$71:$A$75,MATCH(E574,$B$71:$B$75,1)+IF(E574&gt;MAX($B$71:$B$75),0,1))-INDEX($A$71:$A$75,MATCH(E574,$B$71:$B$75,1)+IF(E574&gt;MAX($B$71:$B$75),1,0)))/(INDEX($B$71:$B$75,MATCH(E574,$B$71:$B$75,1)+IF(E574&gt;MAX($B$71:$B$75),0,1))-INDEX($B$71:$B$75,MATCH(E574,$B$71:$B$75,1)+IF(E574&gt;MAX($B$71:$B$75),-1,0)))</f>
        <v>0</v>
      </c>
      <c r="G574" s="59">
        <f t="shared" ref="G574:G585" si="853">IF((F574-$C$79)&gt;0,PI()*($B$79/2000)^2*$A$79*(2*9.81*(F574-$C$79))^0.5*1000,0)</f>
        <v>0</v>
      </c>
      <c r="H574" s="59">
        <f t="shared" ref="H574:H585" si="854">IF((F574-$E$79)&gt;0,PI()*($D$79/2000)^2*$A$79*(2*9.81*(F574-$E$79))^0.5*1000,0)</f>
        <v>0</v>
      </c>
      <c r="I574" s="59">
        <f t="shared" ref="I574:I585" si="855">IF((F574-$G$79)&gt;0,PI()*($F$79/2000)^2*$A$79*(2*9.81*(F574-$G$79))^0.5*1000,0)</f>
        <v>0</v>
      </c>
      <c r="J574" s="20">
        <f t="shared" ref="J574:J584" si="856">IF((G574+H574+I574)*($A575-$A574)*0.06&gt;E574,E574/($A575-$A574)/0.06,G574+H574+I574)</f>
        <v>0</v>
      </c>
      <c r="K574" s="20">
        <f>IF(OR($H$79&lt;=0,F574-$H$79&lt;=0),0,2/3*(0.602+0.0832*(F574-$H$79)/$H$79)*$I$79*SQRT(2*9.81)*(F574-$H$79+0.0012)^(3/2))*1000</f>
        <v>0</v>
      </c>
      <c r="L574" s="20">
        <f>IF((G574+H574+I574+K574)*($A575-$A574)*0.06&gt;E574,E574/($A575-$A574)/0.06,G574+H574+I574+K574)</f>
        <v>0</v>
      </c>
      <c r="M574" s="20">
        <f>IF(COUNT($A$126:$A574)&lt;MATCH($E$84,L$126:L$585,0),"",ROUND(L574,2))</f>
        <v>0</v>
      </c>
      <c r="N574" s="20">
        <f>IF($A574=0,0,$D574+N573-IF($A573=0,0,R573*($A574-$A573)*0.06))</f>
        <v>8.8789933032442053E-4</v>
      </c>
      <c r="O574" s="11" cm="1">
        <f t="array" ref="O574">INDEX($A$71:$A$75,MATCH(N574,$B$71:$B$75,1))+(N574-INDEX($B$71:$B$75,MATCH(N574,$B$71:$B$75,1)))*(INDEX($A$71:$A$75,MATCH(N574,$B$71:$B$75,1)+1)-INDEX($A$71:$A$75,MATCH(N574,$B$71:$B$75,1)))/(INDEX($B$71:$B$75,MATCH(N574,$B$71:$B$75,1)+1)-INDEX($B$71:$B$75,MATCH(N574,$B$71:$B$75,1)))</f>
        <v>8.8789933032442055E-6</v>
      </c>
      <c r="P574" s="20" cm="1">
        <f t="array" ref="P574">INDEX(Curva_vortex[Caudal (L/s)],MATCH(O574,Curva_vortex[Altura lamina de agua H (m)],1))+(O574-INDEX(Curva_vortex[Altura lamina de agua H (m)],MATCH(O574,Curva_vortex[Altura lamina de agua H (m)],1)))*(INDEX(Curva_vortex[Caudal (L/s)],MATCH(O574,Curva_vortex[Altura lamina de agua H (m)],1)+IF(O574&gt;MAX(Curva_vortex[Altura lamina de agua H (m)]),0,1))-INDEX(Curva_vortex[Caudal (L/s)],MATCH(O574,Curva_vortex[Altura lamina de agua H (m)],1)+IF(O574&gt;MAX(Curva_vortex[Altura lamina de agua H (m)]),-1,0)))/(INDEX(Curva_vortex[Altura lamina de agua H (m)],MATCH(O574,Curva_vortex[Altura lamina de agua H (m)],1)+IF(O574&gt;MAX(Curva_vortex[Altura lamina de agua H (m)]),0,1))-INDEX(Curva_vortex[Altura lamina de agua H (m)],MATCH(O574,Curva_vortex[Altura lamina de agua H (m)],1)+IF(O574&gt;MAX(Curva_vortex[Altura lamina de agua H (m)]),-1,0)))</f>
        <v>8.8789933032442045E-5</v>
      </c>
      <c r="Q574" s="20">
        <f t="shared" ref="Q574:Q585" si="857">IF(OR($F$91&lt;=0,O574-$F$91&lt;=0),0,2/3*(0.602+0.0832*(O574-$F$91)/$F$91)*$F$92*(2*9.81)^0.5*(O574-$F$91+0.0012))^(3/2)</f>
        <v>0</v>
      </c>
      <c r="R574" s="20" cm="1">
        <f t="array" ref="R574">INDEX(Curva_vortex[Caudal (L/s)],MATCH(O574,Curva_vortex[Altura lamina de agua H (m)],1))+(O574-INDEX(Curva_vortex[Altura lamina de agua H (m)],MATCH(O574,Curva_vortex[Altura lamina de agua H (m)],1)))*(INDEX(Curva_vortex[Caudal (L/s)],MATCH(O574,Curva_vortex[Altura lamina de agua H (m)],1)+IF(O574&gt;MAX(Curva_vortex[Altura lamina de agua H (m)]),0,1))-INDEX(Curva_vortex[Caudal (L/s)],MATCH(O574,Curva_vortex[Altura lamina de agua H (m)],1)+IF(O574&gt;MAX(Curva_vortex[Altura lamina de agua H (m)]),-1,0)))/(INDEX(Curva_vortex[Altura lamina de agua H (m)],MATCH(O574,Curva_vortex[Altura lamina de agua H (m)],1)+IF(O574&gt;MAX(Curva_vortex[Altura lamina de agua H (m)]),0,1))-INDEX(Curva_vortex[Altura lamina de agua H (m)],MATCH(O574,Curva_vortex[Altura lamina de agua H (m)],1)+IF(O574&gt;MAX(Curva_vortex[Altura lamina de agua H (m)]),-1,0)))+Q574</f>
        <v>8.8789933032442045E-5</v>
      </c>
      <c r="S574" s="20">
        <f>IF(COUNT($A$126:$A574)&lt;MATCH($E$117,R$126:R$585,0),"",ROUND(R574,2))</f>
        <v>0</v>
      </c>
    </row>
    <row r="575" spans="1:19" x14ac:dyDescent="0.3">
      <c r="A575" s="67">
        <f>A574+Escenario1!$D$15</f>
        <v>2245</v>
      </c>
      <c r="B575" s="20">
        <f>IF(HX452&lt;0,0,Escenario1!HX452)</f>
        <v>0</v>
      </c>
      <c r="C575" s="20">
        <f t="shared" ref="C575:C585" si="858">AB452</f>
        <v>0</v>
      </c>
      <c r="D575" s="20">
        <f t="shared" si="852"/>
        <v>0</v>
      </c>
      <c r="E575" s="20">
        <f>ROUND(IF($A575=0,0,$D575+E574-IF($A574=0,0,L574*($A575-$A574)*0.06)),4)</f>
        <v>0</v>
      </c>
      <c r="F575" s="11" cm="1">
        <f t="array" ref="F575">INDEX($A$71:$A$75,MATCH(E575,$B$71:$B$75,1))+(E575-INDEX($B$71:$B$75,MATCH(E575,$B$71:$B$75,1)))*(INDEX($A$71:$A$75,MATCH(E575,$B$71:$B$75,1)+IF(E575&gt;MAX($B$71:$B$75),0,1))-INDEX($A$71:$A$75,MATCH(E575,$B$71:$B$75,1)+IF(E575&gt;MAX($B$71:$B$75),1,0)))/(INDEX($B$71:$B$75,MATCH(E575,$B$71:$B$75,1)+IF(E575&gt;MAX($B$71:$B$75),0,1))-INDEX($B$71:$B$75,MATCH(E575,$B$71:$B$75,1)+IF(E575&gt;MAX($B$71:$B$75),-1,0)))</f>
        <v>0</v>
      </c>
      <c r="G575" s="59">
        <f t="shared" si="853"/>
        <v>0</v>
      </c>
      <c r="H575" s="59">
        <f t="shared" si="854"/>
        <v>0</v>
      </c>
      <c r="I575" s="59">
        <f t="shared" si="855"/>
        <v>0</v>
      </c>
      <c r="J575" s="20">
        <f t="shared" si="856"/>
        <v>0</v>
      </c>
      <c r="K575" s="20">
        <f>IF(OR($H$79&lt;=0,F575-$H$79&lt;=0),0,2/3*(0.602+0.0832*(F575-$H$79)/$H$79)*$I$79*SQRT(2*9.81)*(F575-$H$79+0.0012)^(3/2))*1000</f>
        <v>0</v>
      </c>
      <c r="L575" s="20">
        <f>IF((G575+H575+I575+K575)*($A576-$A575)*0.06&gt;E575,E575/($A576-$A575)/0.06,G575+H575+I575+K575)</f>
        <v>0</v>
      </c>
      <c r="M575" s="20">
        <f>IF(COUNT($A$126:$A575)&lt;MATCH($E$84,L$126:L$585,0),"",ROUND(L575,2))</f>
        <v>0</v>
      </c>
      <c r="N575" s="20">
        <f>IF($A575=0,0,$D575+N574-IF($A574=0,0,R574*($A575-$A574)*0.06))</f>
        <v>8.6126235041468794E-4</v>
      </c>
      <c r="O575" s="11" cm="1">
        <f t="array" ref="O575">INDEX($A$71:$A$75,MATCH(N575,$B$71:$B$75,1))+(N575-INDEX($B$71:$B$75,MATCH(N575,$B$71:$B$75,1)))*(INDEX($A$71:$A$75,MATCH(N575,$B$71:$B$75,1)+1)-INDEX($A$71:$A$75,MATCH(N575,$B$71:$B$75,1)))/(INDEX($B$71:$B$75,MATCH(N575,$B$71:$B$75,1)+1)-INDEX($B$71:$B$75,MATCH(N575,$B$71:$B$75,1)))</f>
        <v>8.6126235041468807E-6</v>
      </c>
      <c r="P575" s="20" cm="1">
        <f t="array" ref="P575">INDEX(Curva_vortex[Caudal (L/s)],MATCH(O575,Curva_vortex[Altura lamina de agua H (m)],1))+(O575-INDEX(Curva_vortex[Altura lamina de agua H (m)],MATCH(O575,Curva_vortex[Altura lamina de agua H (m)],1)))*(INDEX(Curva_vortex[Caudal (L/s)],MATCH(O575,Curva_vortex[Altura lamina de agua H (m)],1)+IF(O575&gt;MAX(Curva_vortex[Altura lamina de agua H (m)]),0,1))-INDEX(Curva_vortex[Caudal (L/s)],MATCH(O575,Curva_vortex[Altura lamina de agua H (m)],1)+IF(O575&gt;MAX(Curva_vortex[Altura lamina de agua H (m)]),-1,0)))/(INDEX(Curva_vortex[Altura lamina de agua H (m)],MATCH(O575,Curva_vortex[Altura lamina de agua H (m)],1)+IF(O575&gt;MAX(Curva_vortex[Altura lamina de agua H (m)]),0,1))-INDEX(Curva_vortex[Altura lamina de agua H (m)],MATCH(O575,Curva_vortex[Altura lamina de agua H (m)],1)+IF(O575&gt;MAX(Curva_vortex[Altura lamina de agua H (m)]),-1,0)))</f>
        <v>8.61262350414688E-5</v>
      </c>
      <c r="Q575" s="20">
        <f t="shared" si="857"/>
        <v>0</v>
      </c>
      <c r="R575" s="20" cm="1">
        <f t="array" ref="R575">INDEX(Curva_vortex[Caudal (L/s)],MATCH(O575,Curva_vortex[Altura lamina de agua H (m)],1))+(O575-INDEX(Curva_vortex[Altura lamina de agua H (m)],MATCH(O575,Curva_vortex[Altura lamina de agua H (m)],1)))*(INDEX(Curva_vortex[Caudal (L/s)],MATCH(O575,Curva_vortex[Altura lamina de agua H (m)],1)+IF(O575&gt;MAX(Curva_vortex[Altura lamina de agua H (m)]),0,1))-INDEX(Curva_vortex[Caudal (L/s)],MATCH(O575,Curva_vortex[Altura lamina de agua H (m)],1)+IF(O575&gt;MAX(Curva_vortex[Altura lamina de agua H (m)]),-1,0)))/(INDEX(Curva_vortex[Altura lamina de agua H (m)],MATCH(O575,Curva_vortex[Altura lamina de agua H (m)],1)+IF(O575&gt;MAX(Curva_vortex[Altura lamina de agua H (m)]),0,1))-INDEX(Curva_vortex[Altura lamina de agua H (m)],MATCH(O575,Curva_vortex[Altura lamina de agua H (m)],1)+IF(O575&gt;MAX(Curva_vortex[Altura lamina de agua H (m)]),-1,0)))+Q575</f>
        <v>8.61262350414688E-5</v>
      </c>
      <c r="S575" s="20">
        <f>IF(COUNT($A$126:$A575)&lt;MATCH($E$117,R$126:R$585,0),"",ROUND(R575,2))</f>
        <v>0</v>
      </c>
    </row>
    <row r="576" spans="1:19" x14ac:dyDescent="0.3">
      <c r="A576" s="67">
        <f>A575+Escenario1!$D$15</f>
        <v>2250</v>
      </c>
      <c r="B576" s="20">
        <f>IF(HX453&lt;0,0,Escenario1!HX453)</f>
        <v>0</v>
      </c>
      <c r="C576" s="20">
        <f t="shared" si="858"/>
        <v>0</v>
      </c>
      <c r="D576" s="20">
        <f t="shared" si="852"/>
        <v>0</v>
      </c>
      <c r="E576" s="20">
        <f>ROUND(IF($A576=0,0,$D576+E575-IF($A575=0,0,L575*($A576-$A575)*0.06)),4)</f>
        <v>0</v>
      </c>
      <c r="F576" s="11" cm="1">
        <f t="array" ref="F576">INDEX($A$71:$A$75,MATCH(E576,$B$71:$B$75,1))+(E576-INDEX($B$71:$B$75,MATCH(E576,$B$71:$B$75,1)))*(INDEX($A$71:$A$75,MATCH(E576,$B$71:$B$75,1)+IF(E576&gt;MAX($B$71:$B$75),0,1))-INDEX($A$71:$A$75,MATCH(E576,$B$71:$B$75,1)+IF(E576&gt;MAX($B$71:$B$75),1,0)))/(INDEX($B$71:$B$75,MATCH(E576,$B$71:$B$75,1)+IF(E576&gt;MAX($B$71:$B$75),0,1))-INDEX($B$71:$B$75,MATCH(E576,$B$71:$B$75,1)+IF(E576&gt;MAX($B$71:$B$75),-1,0)))</f>
        <v>0</v>
      </c>
      <c r="G576" s="59">
        <f t="shared" si="853"/>
        <v>0</v>
      </c>
      <c r="H576" s="59">
        <f t="shared" si="854"/>
        <v>0</v>
      </c>
      <c r="I576" s="59">
        <f t="shared" si="855"/>
        <v>0</v>
      </c>
      <c r="J576" s="20">
        <f t="shared" si="856"/>
        <v>0</v>
      </c>
      <c r="K576" s="20">
        <f>IF(OR($H$79&lt;=0,F576-$H$79&lt;=0),0,2/3*(0.602+0.0832*(F576-$H$79)/$H$79)*$I$79*SQRT(2*9.81)*(F576-$H$79+0.0012)^(3/2))*1000</f>
        <v>0</v>
      </c>
      <c r="L576" s="20">
        <f>IF((G576+H576+I576+K576)*($A577-$A576)*0.06&gt;E576,E576/($A577-$A576)/0.06,G576+H576+I576+K576)</f>
        <v>0</v>
      </c>
      <c r="M576" s="20">
        <f>IF(COUNT($A$126:$A576)&lt;MATCH($E$84,L$126:L$585,0),"",ROUND(L576,2))</f>
        <v>0</v>
      </c>
      <c r="N576" s="20">
        <f>IF($A576=0,0,$D576+N575-IF($A575=0,0,R575*($A576-$A575)*0.06))</f>
        <v>8.3542447990224726E-4</v>
      </c>
      <c r="O576" s="11" cm="1">
        <f t="array" ref="O576">INDEX($A$71:$A$75,MATCH(N576,$B$71:$B$75,1))+(N576-INDEX($B$71:$B$75,MATCH(N576,$B$71:$B$75,1)))*(INDEX($A$71:$A$75,MATCH(N576,$B$71:$B$75,1)+1)-INDEX($A$71:$A$75,MATCH(N576,$B$71:$B$75,1)))/(INDEX($B$71:$B$75,MATCH(N576,$B$71:$B$75,1)+1)-INDEX($B$71:$B$75,MATCH(N576,$B$71:$B$75,1)))</f>
        <v>8.3542447990224735E-6</v>
      </c>
      <c r="P576" s="20" cm="1">
        <f t="array" ref="P576">INDEX(Curva_vortex[Caudal (L/s)],MATCH(O576,Curva_vortex[Altura lamina de agua H (m)],1))+(O576-INDEX(Curva_vortex[Altura lamina de agua H (m)],MATCH(O576,Curva_vortex[Altura lamina de agua H (m)],1)))*(INDEX(Curva_vortex[Caudal (L/s)],MATCH(O576,Curva_vortex[Altura lamina de agua H (m)],1)+IF(O576&gt;MAX(Curva_vortex[Altura lamina de agua H (m)]),0,1))-INDEX(Curva_vortex[Caudal (L/s)],MATCH(O576,Curva_vortex[Altura lamina de agua H (m)],1)+IF(O576&gt;MAX(Curva_vortex[Altura lamina de agua H (m)]),-1,0)))/(INDEX(Curva_vortex[Altura lamina de agua H (m)],MATCH(O576,Curva_vortex[Altura lamina de agua H (m)],1)+IF(O576&gt;MAX(Curva_vortex[Altura lamina de agua H (m)]),0,1))-INDEX(Curva_vortex[Altura lamina de agua H (m)],MATCH(O576,Curva_vortex[Altura lamina de agua H (m)],1)+IF(O576&gt;MAX(Curva_vortex[Altura lamina de agua H (m)]),-1,0)))</f>
        <v>8.3542447990224731E-5</v>
      </c>
      <c r="Q576" s="20">
        <f t="shared" si="857"/>
        <v>0</v>
      </c>
      <c r="R576" s="20" cm="1">
        <f t="array" ref="R576">INDEX(Curva_vortex[Caudal (L/s)],MATCH(O576,Curva_vortex[Altura lamina de agua H (m)],1))+(O576-INDEX(Curva_vortex[Altura lamina de agua H (m)],MATCH(O576,Curva_vortex[Altura lamina de agua H (m)],1)))*(INDEX(Curva_vortex[Caudal (L/s)],MATCH(O576,Curva_vortex[Altura lamina de agua H (m)],1)+IF(O576&gt;MAX(Curva_vortex[Altura lamina de agua H (m)]),0,1))-INDEX(Curva_vortex[Caudal (L/s)],MATCH(O576,Curva_vortex[Altura lamina de agua H (m)],1)+IF(O576&gt;MAX(Curva_vortex[Altura lamina de agua H (m)]),-1,0)))/(INDEX(Curva_vortex[Altura lamina de agua H (m)],MATCH(O576,Curva_vortex[Altura lamina de agua H (m)],1)+IF(O576&gt;MAX(Curva_vortex[Altura lamina de agua H (m)]),0,1))-INDEX(Curva_vortex[Altura lamina de agua H (m)],MATCH(O576,Curva_vortex[Altura lamina de agua H (m)],1)+IF(O576&gt;MAX(Curva_vortex[Altura lamina de agua H (m)]),-1,0)))+Q576</f>
        <v>8.3542447990224731E-5</v>
      </c>
      <c r="S576" s="20">
        <f>IF(COUNT($A$126:$A576)&lt;MATCH($E$117,R$126:R$585,0),"",ROUND(R576,2))</f>
        <v>0</v>
      </c>
    </row>
    <row r="577" spans="1:19" x14ac:dyDescent="0.3">
      <c r="A577" s="67">
        <f>A576+Escenario1!$D$15</f>
        <v>2255</v>
      </c>
      <c r="B577" s="20">
        <f>IF(HX454&lt;0,0,Escenario1!HX454)</f>
        <v>0</v>
      </c>
      <c r="C577" s="20">
        <f t="shared" si="858"/>
        <v>0</v>
      </c>
      <c r="D577" s="20">
        <f t="shared" si="852"/>
        <v>0</v>
      </c>
      <c r="E577" s="20">
        <f>ROUND(IF($A577=0,0,$D577+E576-IF($A576=0,0,L576*($A577-$A576)*0.06)),4)</f>
        <v>0</v>
      </c>
      <c r="F577" s="11" cm="1">
        <f t="array" ref="F577">INDEX($A$71:$A$75,MATCH(E577,$B$71:$B$75,1))+(E577-INDEX($B$71:$B$75,MATCH(E577,$B$71:$B$75,1)))*(INDEX($A$71:$A$75,MATCH(E577,$B$71:$B$75,1)+IF(E577&gt;MAX($B$71:$B$75),0,1))-INDEX($A$71:$A$75,MATCH(E577,$B$71:$B$75,1)+IF(E577&gt;MAX($B$71:$B$75),1,0)))/(INDEX($B$71:$B$75,MATCH(E577,$B$71:$B$75,1)+IF(E577&gt;MAX($B$71:$B$75),0,1))-INDEX($B$71:$B$75,MATCH(E577,$B$71:$B$75,1)+IF(E577&gt;MAX($B$71:$B$75),-1,0)))</f>
        <v>0</v>
      </c>
      <c r="G577" s="59">
        <f t="shared" si="853"/>
        <v>0</v>
      </c>
      <c r="H577" s="59">
        <f t="shared" si="854"/>
        <v>0</v>
      </c>
      <c r="I577" s="59">
        <f t="shared" si="855"/>
        <v>0</v>
      </c>
      <c r="J577" s="20">
        <f t="shared" si="856"/>
        <v>0</v>
      </c>
      <c r="K577" s="20">
        <f>IF(OR($H$79&lt;=0,F577-$H$79&lt;=0),0,2/3*(0.602+0.0832*(F577-$H$79)/$H$79)*$I$79*SQRT(2*9.81)*(F577-$H$79+0.0012)^(3/2))*1000</f>
        <v>0</v>
      </c>
      <c r="L577" s="20">
        <f>IF((G577+H577+I577+K577)*($A578-$A577)*0.06&gt;E577,E577/($A578-$A577)/0.06,G577+H577+I577+K577)</f>
        <v>0</v>
      </c>
      <c r="M577" s="20">
        <f>IF(COUNT($A$126:$A577)&lt;MATCH($E$84,L$126:L$585,0),"",ROUND(L577,2))</f>
        <v>0</v>
      </c>
      <c r="N577" s="20">
        <f>IF($A577=0,0,$D577+N576-IF($A576=0,0,R576*($A577-$A576)*0.06))</f>
        <v>8.1036174550517984E-4</v>
      </c>
      <c r="O577" s="11" cm="1">
        <f t="array" ref="O577">INDEX($A$71:$A$75,MATCH(N577,$B$71:$B$75,1))+(N577-INDEX($B$71:$B$75,MATCH(N577,$B$71:$B$75,1)))*(INDEX($A$71:$A$75,MATCH(N577,$B$71:$B$75,1)+1)-INDEX($A$71:$A$75,MATCH(N577,$B$71:$B$75,1)))/(INDEX($B$71:$B$75,MATCH(N577,$B$71:$B$75,1)+1)-INDEX($B$71:$B$75,MATCH(N577,$B$71:$B$75,1)))</f>
        <v>8.1036174550517996E-6</v>
      </c>
      <c r="P577" s="20" cm="1">
        <f t="array" ref="P577">INDEX(Curva_vortex[Caudal (L/s)],MATCH(O577,Curva_vortex[Altura lamina de agua H (m)],1))+(O577-INDEX(Curva_vortex[Altura lamina de agua H (m)],MATCH(O577,Curva_vortex[Altura lamina de agua H (m)],1)))*(INDEX(Curva_vortex[Caudal (L/s)],MATCH(O577,Curva_vortex[Altura lamina de agua H (m)],1)+IF(O577&gt;MAX(Curva_vortex[Altura lamina de agua H (m)]),0,1))-INDEX(Curva_vortex[Caudal (L/s)],MATCH(O577,Curva_vortex[Altura lamina de agua H (m)],1)+IF(O577&gt;MAX(Curva_vortex[Altura lamina de agua H (m)]),-1,0)))/(INDEX(Curva_vortex[Altura lamina de agua H (m)],MATCH(O577,Curva_vortex[Altura lamina de agua H (m)],1)+IF(O577&gt;MAX(Curva_vortex[Altura lamina de agua H (m)]),0,1))-INDEX(Curva_vortex[Altura lamina de agua H (m)],MATCH(O577,Curva_vortex[Altura lamina de agua H (m)],1)+IF(O577&gt;MAX(Curva_vortex[Altura lamina de agua H (m)]),-1,0)))</f>
        <v>8.1036174550517989E-5</v>
      </c>
      <c r="Q577" s="20">
        <f t="shared" si="857"/>
        <v>0</v>
      </c>
      <c r="R577" s="20" cm="1">
        <f t="array" ref="R577">INDEX(Curva_vortex[Caudal (L/s)],MATCH(O577,Curva_vortex[Altura lamina de agua H (m)],1))+(O577-INDEX(Curva_vortex[Altura lamina de agua H (m)],MATCH(O577,Curva_vortex[Altura lamina de agua H (m)],1)))*(INDEX(Curva_vortex[Caudal (L/s)],MATCH(O577,Curva_vortex[Altura lamina de agua H (m)],1)+IF(O577&gt;MAX(Curva_vortex[Altura lamina de agua H (m)]),0,1))-INDEX(Curva_vortex[Caudal (L/s)],MATCH(O577,Curva_vortex[Altura lamina de agua H (m)],1)+IF(O577&gt;MAX(Curva_vortex[Altura lamina de agua H (m)]),-1,0)))/(INDEX(Curva_vortex[Altura lamina de agua H (m)],MATCH(O577,Curva_vortex[Altura lamina de agua H (m)],1)+IF(O577&gt;MAX(Curva_vortex[Altura lamina de agua H (m)]),0,1))-INDEX(Curva_vortex[Altura lamina de agua H (m)],MATCH(O577,Curva_vortex[Altura lamina de agua H (m)],1)+IF(O577&gt;MAX(Curva_vortex[Altura lamina de agua H (m)]),-1,0)))+Q577</f>
        <v>8.1036174550517989E-5</v>
      </c>
      <c r="S577" s="20">
        <f>IF(COUNT($A$126:$A577)&lt;MATCH($E$117,R$126:R$585,0),"",ROUND(R577,2))</f>
        <v>0</v>
      </c>
    </row>
    <row r="578" spans="1:19" x14ac:dyDescent="0.3">
      <c r="A578" s="67">
        <f>A577+Escenario1!$D$15</f>
        <v>2260</v>
      </c>
      <c r="B578" s="20">
        <f>IF(HX455&lt;0,0,Escenario1!HX455)</f>
        <v>0</v>
      </c>
      <c r="C578" s="20">
        <f t="shared" si="858"/>
        <v>0</v>
      </c>
      <c r="D578" s="20">
        <f t="shared" si="852"/>
        <v>0</v>
      </c>
      <c r="E578" s="20">
        <f>ROUND(IF($A578=0,0,$D578+E577-IF($A577=0,0,L577*($A578-$A577)*0.06)),4)</f>
        <v>0</v>
      </c>
      <c r="F578" s="11" cm="1">
        <f t="array" ref="F578">INDEX($A$71:$A$75,MATCH(E578,$B$71:$B$75,1))+(E578-INDEX($B$71:$B$75,MATCH(E578,$B$71:$B$75,1)))*(INDEX($A$71:$A$75,MATCH(E578,$B$71:$B$75,1)+IF(E578&gt;MAX($B$71:$B$75),0,1))-INDEX($A$71:$A$75,MATCH(E578,$B$71:$B$75,1)+IF(E578&gt;MAX($B$71:$B$75),1,0)))/(INDEX($B$71:$B$75,MATCH(E578,$B$71:$B$75,1)+IF(E578&gt;MAX($B$71:$B$75),0,1))-INDEX($B$71:$B$75,MATCH(E578,$B$71:$B$75,1)+IF(E578&gt;MAX($B$71:$B$75),-1,0)))</f>
        <v>0</v>
      </c>
      <c r="G578" s="59">
        <f t="shared" si="853"/>
        <v>0</v>
      </c>
      <c r="H578" s="59">
        <f t="shared" si="854"/>
        <v>0</v>
      </c>
      <c r="I578" s="59">
        <f t="shared" si="855"/>
        <v>0</v>
      </c>
      <c r="J578" s="20">
        <f t="shared" si="856"/>
        <v>0</v>
      </c>
      <c r="K578" s="20">
        <f>IF(OR($H$79&lt;=0,F578-$H$79&lt;=0),0,2/3*(0.602+0.0832*(F578-$H$79)/$H$79)*$I$79*SQRT(2*9.81)*(F578-$H$79+0.0012)^(3/2))*1000</f>
        <v>0</v>
      </c>
      <c r="L578" s="20">
        <f>IF((G578+H578+I578+K578)*($A579-$A578)*0.06&gt;E578,E578/($A579-$A578)/0.06,G578+H578+I578+K578)</f>
        <v>0</v>
      </c>
      <c r="M578" s="20">
        <f>IF(COUNT($A$126:$A578)&lt;MATCH($E$84,L$126:L$585,0),"",ROUND(L578,2))</f>
        <v>0</v>
      </c>
      <c r="N578" s="20">
        <f>IF($A578=0,0,$D578+N577-IF($A577=0,0,R577*($A578-$A577)*0.06))</f>
        <v>7.8605089314002445E-4</v>
      </c>
      <c r="O578" s="11" cm="1">
        <f t="array" ref="O578">INDEX($A$71:$A$75,MATCH(N578,$B$71:$B$75,1))+(N578-INDEX($B$71:$B$75,MATCH(N578,$B$71:$B$75,1)))*(INDEX($A$71:$A$75,MATCH(N578,$B$71:$B$75,1)+1)-INDEX($A$71:$A$75,MATCH(N578,$B$71:$B$75,1)))/(INDEX($B$71:$B$75,MATCH(N578,$B$71:$B$75,1)+1)-INDEX($B$71:$B$75,MATCH(N578,$B$71:$B$75,1)))</f>
        <v>7.8605089314002432E-6</v>
      </c>
      <c r="P578" s="20" cm="1">
        <f t="array" ref="P578">INDEX(Curva_vortex[Caudal (L/s)],MATCH(O578,Curva_vortex[Altura lamina de agua H (m)],1))+(O578-INDEX(Curva_vortex[Altura lamina de agua H (m)],MATCH(O578,Curva_vortex[Altura lamina de agua H (m)],1)))*(INDEX(Curva_vortex[Caudal (L/s)],MATCH(O578,Curva_vortex[Altura lamina de agua H (m)],1)+IF(O578&gt;MAX(Curva_vortex[Altura lamina de agua H (m)]),0,1))-INDEX(Curva_vortex[Caudal (L/s)],MATCH(O578,Curva_vortex[Altura lamina de agua H (m)],1)+IF(O578&gt;MAX(Curva_vortex[Altura lamina de agua H (m)]),-1,0)))/(INDEX(Curva_vortex[Altura lamina de agua H (m)],MATCH(O578,Curva_vortex[Altura lamina de agua H (m)],1)+IF(O578&gt;MAX(Curva_vortex[Altura lamina de agua H (m)]),0,1))-INDEX(Curva_vortex[Altura lamina de agua H (m)],MATCH(O578,Curva_vortex[Altura lamina de agua H (m)],1)+IF(O578&gt;MAX(Curva_vortex[Altura lamina de agua H (m)]),-1,0)))</f>
        <v>7.8605089314002426E-5</v>
      </c>
      <c r="Q578" s="20">
        <f t="shared" si="857"/>
        <v>0</v>
      </c>
      <c r="R578" s="20" cm="1">
        <f t="array" ref="R578">INDEX(Curva_vortex[Caudal (L/s)],MATCH(O578,Curva_vortex[Altura lamina de agua H (m)],1))+(O578-INDEX(Curva_vortex[Altura lamina de agua H (m)],MATCH(O578,Curva_vortex[Altura lamina de agua H (m)],1)))*(INDEX(Curva_vortex[Caudal (L/s)],MATCH(O578,Curva_vortex[Altura lamina de agua H (m)],1)+IF(O578&gt;MAX(Curva_vortex[Altura lamina de agua H (m)]),0,1))-INDEX(Curva_vortex[Caudal (L/s)],MATCH(O578,Curva_vortex[Altura lamina de agua H (m)],1)+IF(O578&gt;MAX(Curva_vortex[Altura lamina de agua H (m)]),-1,0)))/(INDEX(Curva_vortex[Altura lamina de agua H (m)],MATCH(O578,Curva_vortex[Altura lamina de agua H (m)],1)+IF(O578&gt;MAX(Curva_vortex[Altura lamina de agua H (m)]),0,1))-INDEX(Curva_vortex[Altura lamina de agua H (m)],MATCH(O578,Curva_vortex[Altura lamina de agua H (m)],1)+IF(O578&gt;MAX(Curva_vortex[Altura lamina de agua H (m)]),-1,0)))+Q578</f>
        <v>7.8605089314002426E-5</v>
      </c>
      <c r="S578" s="20">
        <f>IF(COUNT($A$126:$A578)&lt;MATCH($E$117,R$126:R$585,0),"",ROUND(R578,2))</f>
        <v>0</v>
      </c>
    </row>
    <row r="579" spans="1:19" x14ac:dyDescent="0.3">
      <c r="A579" s="67">
        <f>A578+Escenario1!$D$15</f>
        <v>2265</v>
      </c>
      <c r="B579" s="20">
        <f>IF(HX456&lt;0,0,Escenario1!HX456)</f>
        <v>0</v>
      </c>
      <c r="C579" s="20">
        <f t="shared" si="858"/>
        <v>0</v>
      </c>
      <c r="D579" s="20">
        <f t="shared" si="852"/>
        <v>0</v>
      </c>
      <c r="E579" s="20">
        <f>ROUND(IF($A579=0,0,$D579+E578-IF($A578=0,0,L578*($A579-$A578)*0.06)),4)</f>
        <v>0</v>
      </c>
      <c r="F579" s="11" cm="1">
        <f t="array" ref="F579">INDEX($A$71:$A$75,MATCH(E579,$B$71:$B$75,1))+(E579-INDEX($B$71:$B$75,MATCH(E579,$B$71:$B$75,1)))*(INDEX($A$71:$A$75,MATCH(E579,$B$71:$B$75,1)+IF(E579&gt;MAX($B$71:$B$75),0,1))-INDEX($A$71:$A$75,MATCH(E579,$B$71:$B$75,1)+IF(E579&gt;MAX($B$71:$B$75),1,0)))/(INDEX($B$71:$B$75,MATCH(E579,$B$71:$B$75,1)+IF(E579&gt;MAX($B$71:$B$75),0,1))-INDEX($B$71:$B$75,MATCH(E579,$B$71:$B$75,1)+IF(E579&gt;MAX($B$71:$B$75),-1,0)))</f>
        <v>0</v>
      </c>
      <c r="G579" s="59">
        <f t="shared" si="853"/>
        <v>0</v>
      </c>
      <c r="H579" s="59">
        <f t="shared" si="854"/>
        <v>0</v>
      </c>
      <c r="I579" s="59">
        <f t="shared" si="855"/>
        <v>0</v>
      </c>
      <c r="J579" s="20">
        <f t="shared" si="856"/>
        <v>0</v>
      </c>
      <c r="K579" s="20">
        <f>IF(OR($H$79&lt;=0,F579-$H$79&lt;=0),0,2/3*(0.602+0.0832*(F579-$H$79)/$H$79)*$I$79*SQRT(2*9.81)*(F579-$H$79+0.0012)^(3/2))*1000</f>
        <v>0</v>
      </c>
      <c r="L579" s="20">
        <f>IF((G579+H579+I579+K579)*($A580-$A579)*0.06&gt;E579,E579/($A580-$A579)/0.06,G579+H579+I579+K579)</f>
        <v>0</v>
      </c>
      <c r="M579" s="20">
        <f>IF(COUNT($A$126:$A579)&lt;MATCH($E$84,L$126:L$585,0),"",ROUND(L579,2))</f>
        <v>0</v>
      </c>
      <c r="N579" s="20">
        <f>IF($A579=0,0,$D579+N578-IF($A578=0,0,R578*($A579-$A578)*0.06))</f>
        <v>7.6246936634582368E-4</v>
      </c>
      <c r="O579" s="11" cm="1">
        <f t="array" ref="O579">INDEX($A$71:$A$75,MATCH(N579,$B$71:$B$75,1))+(N579-INDEX($B$71:$B$75,MATCH(N579,$B$71:$B$75,1)))*(INDEX($A$71:$A$75,MATCH(N579,$B$71:$B$75,1)+1)-INDEX($A$71:$A$75,MATCH(N579,$B$71:$B$75,1)))/(INDEX($B$71:$B$75,MATCH(N579,$B$71:$B$75,1)+1)-INDEX($B$71:$B$75,MATCH(N579,$B$71:$B$75,1)))</f>
        <v>7.6246936634582359E-6</v>
      </c>
      <c r="P579" s="20" cm="1">
        <f t="array" ref="P579">INDEX(Curva_vortex[Caudal (L/s)],MATCH(O579,Curva_vortex[Altura lamina de agua H (m)],1))+(O579-INDEX(Curva_vortex[Altura lamina de agua H (m)],MATCH(O579,Curva_vortex[Altura lamina de agua H (m)],1)))*(INDEX(Curva_vortex[Caudal (L/s)],MATCH(O579,Curva_vortex[Altura lamina de agua H (m)],1)+IF(O579&gt;MAX(Curva_vortex[Altura lamina de agua H (m)]),0,1))-INDEX(Curva_vortex[Caudal (L/s)],MATCH(O579,Curva_vortex[Altura lamina de agua H (m)],1)+IF(O579&gt;MAX(Curva_vortex[Altura lamina de agua H (m)]),-1,0)))/(INDEX(Curva_vortex[Altura lamina de agua H (m)],MATCH(O579,Curva_vortex[Altura lamina de agua H (m)],1)+IF(O579&gt;MAX(Curva_vortex[Altura lamina de agua H (m)]),0,1))-INDEX(Curva_vortex[Altura lamina de agua H (m)],MATCH(O579,Curva_vortex[Altura lamina de agua H (m)],1)+IF(O579&gt;MAX(Curva_vortex[Altura lamina de agua H (m)]),-1,0)))</f>
        <v>7.6246936634582354E-5</v>
      </c>
      <c r="Q579" s="20">
        <f t="shared" si="857"/>
        <v>0</v>
      </c>
      <c r="R579" s="20" cm="1">
        <f t="array" ref="R579">INDEX(Curva_vortex[Caudal (L/s)],MATCH(O579,Curva_vortex[Altura lamina de agua H (m)],1))+(O579-INDEX(Curva_vortex[Altura lamina de agua H (m)],MATCH(O579,Curva_vortex[Altura lamina de agua H (m)],1)))*(INDEX(Curva_vortex[Caudal (L/s)],MATCH(O579,Curva_vortex[Altura lamina de agua H (m)],1)+IF(O579&gt;MAX(Curva_vortex[Altura lamina de agua H (m)]),0,1))-INDEX(Curva_vortex[Caudal (L/s)],MATCH(O579,Curva_vortex[Altura lamina de agua H (m)],1)+IF(O579&gt;MAX(Curva_vortex[Altura lamina de agua H (m)]),-1,0)))/(INDEX(Curva_vortex[Altura lamina de agua H (m)],MATCH(O579,Curva_vortex[Altura lamina de agua H (m)],1)+IF(O579&gt;MAX(Curva_vortex[Altura lamina de agua H (m)]),0,1))-INDEX(Curva_vortex[Altura lamina de agua H (m)],MATCH(O579,Curva_vortex[Altura lamina de agua H (m)],1)+IF(O579&gt;MAX(Curva_vortex[Altura lamina de agua H (m)]),-1,0)))+Q579</f>
        <v>7.6246936634582354E-5</v>
      </c>
      <c r="S579" s="20">
        <f>IF(COUNT($A$126:$A579)&lt;MATCH($E$117,R$126:R$585,0),"",ROUND(R579,2))</f>
        <v>0</v>
      </c>
    </row>
    <row r="580" spans="1:19" x14ac:dyDescent="0.3">
      <c r="A580" s="67">
        <f>A579+Escenario1!$D$15</f>
        <v>2270</v>
      </c>
      <c r="B580" s="20">
        <f>IF(HX457&lt;0,0,Escenario1!HX457)</f>
        <v>0</v>
      </c>
      <c r="C580" s="20">
        <f t="shared" si="858"/>
        <v>0</v>
      </c>
      <c r="D580" s="20">
        <f t="shared" si="852"/>
        <v>0</v>
      </c>
      <c r="E580" s="20">
        <f>ROUND(IF($A580=0,0,$D580+E579-IF($A579=0,0,L579*($A580-$A579)*0.06)),4)</f>
        <v>0</v>
      </c>
      <c r="F580" s="11" cm="1">
        <f t="array" ref="F580">INDEX($A$71:$A$75,MATCH(E580,$B$71:$B$75,1))+(E580-INDEX($B$71:$B$75,MATCH(E580,$B$71:$B$75,1)))*(INDEX($A$71:$A$75,MATCH(E580,$B$71:$B$75,1)+IF(E580&gt;MAX($B$71:$B$75),0,1))-INDEX($A$71:$A$75,MATCH(E580,$B$71:$B$75,1)+IF(E580&gt;MAX($B$71:$B$75),1,0)))/(INDEX($B$71:$B$75,MATCH(E580,$B$71:$B$75,1)+IF(E580&gt;MAX($B$71:$B$75),0,1))-INDEX($B$71:$B$75,MATCH(E580,$B$71:$B$75,1)+IF(E580&gt;MAX($B$71:$B$75),-1,0)))</f>
        <v>0</v>
      </c>
      <c r="G580" s="59">
        <f t="shared" si="853"/>
        <v>0</v>
      </c>
      <c r="H580" s="59">
        <f t="shared" si="854"/>
        <v>0</v>
      </c>
      <c r="I580" s="59">
        <f t="shared" si="855"/>
        <v>0</v>
      </c>
      <c r="J580" s="20">
        <f t="shared" si="856"/>
        <v>0</v>
      </c>
      <c r="K580" s="20">
        <f>IF(OR($H$79&lt;=0,F580-$H$79&lt;=0),0,2/3*(0.602+0.0832*(F580-$H$79)/$H$79)*$I$79*SQRT(2*9.81)*(F580-$H$79+0.0012)^(3/2))*1000</f>
        <v>0</v>
      </c>
      <c r="L580" s="20">
        <f>IF((G580+H580+I580+K580)*($A581-$A580)*0.06&gt;E580,E580/($A581-$A580)/0.06,G580+H580+I580+K580)</f>
        <v>0</v>
      </c>
      <c r="M580" s="20">
        <f>IF(COUNT($A$126:$A580)&lt;MATCH($E$84,L$126:L$585,0),"",ROUND(L580,2))</f>
        <v>0</v>
      </c>
      <c r="N580" s="20">
        <f>IF($A580=0,0,$D580+N579-IF($A579=0,0,R579*($A580-$A579)*0.06))</f>
        <v>7.3959528535544902E-4</v>
      </c>
      <c r="O580" s="11" cm="1">
        <f t="array" ref="O580">INDEX($A$71:$A$75,MATCH(N580,$B$71:$B$75,1))+(N580-INDEX($B$71:$B$75,MATCH(N580,$B$71:$B$75,1)))*(INDEX($A$71:$A$75,MATCH(N580,$B$71:$B$75,1)+1)-INDEX($A$71:$A$75,MATCH(N580,$B$71:$B$75,1)))/(INDEX($B$71:$B$75,MATCH(N580,$B$71:$B$75,1)+1)-INDEX($B$71:$B$75,MATCH(N580,$B$71:$B$75,1)))</f>
        <v>7.3959528535544898E-6</v>
      </c>
      <c r="P580" s="20" cm="1">
        <f t="array" ref="P580">INDEX(Curva_vortex[Caudal (L/s)],MATCH(O580,Curva_vortex[Altura lamina de agua H (m)],1))+(O580-INDEX(Curva_vortex[Altura lamina de agua H (m)],MATCH(O580,Curva_vortex[Altura lamina de agua H (m)],1)))*(INDEX(Curva_vortex[Caudal (L/s)],MATCH(O580,Curva_vortex[Altura lamina de agua H (m)],1)+IF(O580&gt;MAX(Curva_vortex[Altura lamina de agua H (m)]),0,1))-INDEX(Curva_vortex[Caudal (L/s)],MATCH(O580,Curva_vortex[Altura lamina de agua H (m)],1)+IF(O580&gt;MAX(Curva_vortex[Altura lamina de agua H (m)]),-1,0)))/(INDEX(Curva_vortex[Altura lamina de agua H (m)],MATCH(O580,Curva_vortex[Altura lamina de agua H (m)],1)+IF(O580&gt;MAX(Curva_vortex[Altura lamina de agua H (m)]),0,1))-INDEX(Curva_vortex[Altura lamina de agua H (m)],MATCH(O580,Curva_vortex[Altura lamina de agua H (m)],1)+IF(O580&gt;MAX(Curva_vortex[Altura lamina de agua H (m)]),-1,0)))</f>
        <v>7.3959528535544894E-5</v>
      </c>
      <c r="Q580" s="20">
        <f t="shared" si="857"/>
        <v>0</v>
      </c>
      <c r="R580" s="20" cm="1">
        <f t="array" ref="R580">INDEX(Curva_vortex[Caudal (L/s)],MATCH(O580,Curva_vortex[Altura lamina de agua H (m)],1))+(O580-INDEX(Curva_vortex[Altura lamina de agua H (m)],MATCH(O580,Curva_vortex[Altura lamina de agua H (m)],1)))*(INDEX(Curva_vortex[Caudal (L/s)],MATCH(O580,Curva_vortex[Altura lamina de agua H (m)],1)+IF(O580&gt;MAX(Curva_vortex[Altura lamina de agua H (m)]),0,1))-INDEX(Curva_vortex[Caudal (L/s)],MATCH(O580,Curva_vortex[Altura lamina de agua H (m)],1)+IF(O580&gt;MAX(Curva_vortex[Altura lamina de agua H (m)]),-1,0)))/(INDEX(Curva_vortex[Altura lamina de agua H (m)],MATCH(O580,Curva_vortex[Altura lamina de agua H (m)],1)+IF(O580&gt;MAX(Curva_vortex[Altura lamina de agua H (m)]),0,1))-INDEX(Curva_vortex[Altura lamina de agua H (m)],MATCH(O580,Curva_vortex[Altura lamina de agua H (m)],1)+IF(O580&gt;MAX(Curva_vortex[Altura lamina de agua H (m)]),-1,0)))+Q580</f>
        <v>7.3959528535544894E-5</v>
      </c>
      <c r="S580" s="20">
        <f>IF(COUNT($A$126:$A580)&lt;MATCH($E$117,R$126:R$585,0),"",ROUND(R580,2))</f>
        <v>0</v>
      </c>
    </row>
    <row r="581" spans="1:19" x14ac:dyDescent="0.3">
      <c r="A581" s="67">
        <f>A580+Escenario1!$D$15</f>
        <v>2275</v>
      </c>
      <c r="B581" s="20">
        <f>IF(HX458&lt;0,0,Escenario1!HX458)</f>
        <v>0</v>
      </c>
      <c r="C581" s="20">
        <f t="shared" si="858"/>
        <v>0</v>
      </c>
      <c r="D581" s="20">
        <f t="shared" si="852"/>
        <v>0</v>
      </c>
      <c r="E581" s="20">
        <f>ROUND(IF($A581=0,0,$D581+E580-IF($A580=0,0,L580*($A581-$A580)*0.06)),4)</f>
        <v>0</v>
      </c>
      <c r="F581" s="11" cm="1">
        <f t="array" ref="F581">INDEX($A$71:$A$75,MATCH(E581,$B$71:$B$75,1))+(E581-INDEX($B$71:$B$75,MATCH(E581,$B$71:$B$75,1)))*(INDEX($A$71:$A$75,MATCH(E581,$B$71:$B$75,1)+IF(E581&gt;MAX($B$71:$B$75),0,1))-INDEX($A$71:$A$75,MATCH(E581,$B$71:$B$75,1)+IF(E581&gt;MAX($B$71:$B$75),1,0)))/(INDEX($B$71:$B$75,MATCH(E581,$B$71:$B$75,1)+IF(E581&gt;MAX($B$71:$B$75),0,1))-INDEX($B$71:$B$75,MATCH(E581,$B$71:$B$75,1)+IF(E581&gt;MAX($B$71:$B$75),-1,0)))</f>
        <v>0</v>
      </c>
      <c r="G581" s="59">
        <f t="shared" si="853"/>
        <v>0</v>
      </c>
      <c r="H581" s="59">
        <f t="shared" si="854"/>
        <v>0</v>
      </c>
      <c r="I581" s="59">
        <f t="shared" si="855"/>
        <v>0</v>
      </c>
      <c r="J581" s="20">
        <f t="shared" si="856"/>
        <v>0</v>
      </c>
      <c r="K581" s="20">
        <f>IF(OR($H$79&lt;=0,F581-$H$79&lt;=0),0,2/3*(0.602+0.0832*(F581-$H$79)/$H$79)*$I$79*SQRT(2*9.81)*(F581-$H$79+0.0012)^(3/2))*1000</f>
        <v>0</v>
      </c>
      <c r="L581" s="20">
        <f>IF((G581+H581+I581+K581)*($A582-$A581)*0.06&gt;E581,E581/($A582-$A581)/0.06,G581+H581+I581+K581)</f>
        <v>0</v>
      </c>
      <c r="M581" s="20">
        <f>IF(COUNT($A$126:$A581)&lt;MATCH($E$84,L$126:L$585,0),"",ROUND(L581,2))</f>
        <v>0</v>
      </c>
      <c r="N581" s="20">
        <f>IF($A581=0,0,$D581+N580-IF($A580=0,0,R580*($A581-$A580)*0.06))</f>
        <v>7.1740742679478559E-4</v>
      </c>
      <c r="O581" s="11" cm="1">
        <f t="array" ref="O581">INDEX($A$71:$A$75,MATCH(N581,$B$71:$B$75,1))+(N581-INDEX($B$71:$B$75,MATCH(N581,$B$71:$B$75,1)))*(INDEX($A$71:$A$75,MATCH(N581,$B$71:$B$75,1)+1)-INDEX($A$71:$A$75,MATCH(N581,$B$71:$B$75,1)))/(INDEX($B$71:$B$75,MATCH(N581,$B$71:$B$75,1)+1)-INDEX($B$71:$B$75,MATCH(N581,$B$71:$B$75,1)))</f>
        <v>7.1740742679478557E-6</v>
      </c>
      <c r="P581" s="20" cm="1">
        <f t="array" ref="P581">INDEX(Curva_vortex[Caudal (L/s)],MATCH(O581,Curva_vortex[Altura lamina de agua H (m)],1))+(O581-INDEX(Curva_vortex[Altura lamina de agua H (m)],MATCH(O581,Curva_vortex[Altura lamina de agua H (m)],1)))*(INDEX(Curva_vortex[Caudal (L/s)],MATCH(O581,Curva_vortex[Altura lamina de agua H (m)],1)+IF(O581&gt;MAX(Curva_vortex[Altura lamina de agua H (m)]),0,1))-INDEX(Curva_vortex[Caudal (L/s)],MATCH(O581,Curva_vortex[Altura lamina de agua H (m)],1)+IF(O581&gt;MAX(Curva_vortex[Altura lamina de agua H (m)]),-1,0)))/(INDEX(Curva_vortex[Altura lamina de agua H (m)],MATCH(O581,Curva_vortex[Altura lamina de agua H (m)],1)+IF(O581&gt;MAX(Curva_vortex[Altura lamina de agua H (m)]),0,1))-INDEX(Curva_vortex[Altura lamina de agua H (m)],MATCH(O581,Curva_vortex[Altura lamina de agua H (m)],1)+IF(O581&gt;MAX(Curva_vortex[Altura lamina de agua H (m)]),-1,0)))</f>
        <v>7.1740742679478559E-5</v>
      </c>
      <c r="Q581" s="20">
        <f t="shared" si="857"/>
        <v>0</v>
      </c>
      <c r="R581" s="20" cm="1">
        <f t="array" ref="R581">INDEX(Curva_vortex[Caudal (L/s)],MATCH(O581,Curva_vortex[Altura lamina de agua H (m)],1))+(O581-INDEX(Curva_vortex[Altura lamina de agua H (m)],MATCH(O581,Curva_vortex[Altura lamina de agua H (m)],1)))*(INDEX(Curva_vortex[Caudal (L/s)],MATCH(O581,Curva_vortex[Altura lamina de agua H (m)],1)+IF(O581&gt;MAX(Curva_vortex[Altura lamina de agua H (m)]),0,1))-INDEX(Curva_vortex[Caudal (L/s)],MATCH(O581,Curva_vortex[Altura lamina de agua H (m)],1)+IF(O581&gt;MAX(Curva_vortex[Altura lamina de agua H (m)]),-1,0)))/(INDEX(Curva_vortex[Altura lamina de agua H (m)],MATCH(O581,Curva_vortex[Altura lamina de agua H (m)],1)+IF(O581&gt;MAX(Curva_vortex[Altura lamina de agua H (m)]),0,1))-INDEX(Curva_vortex[Altura lamina de agua H (m)],MATCH(O581,Curva_vortex[Altura lamina de agua H (m)],1)+IF(O581&gt;MAX(Curva_vortex[Altura lamina de agua H (m)]),-1,0)))+Q581</f>
        <v>7.1740742679478559E-5</v>
      </c>
      <c r="S581" s="20">
        <f>IF(COUNT($A$126:$A581)&lt;MATCH($E$117,R$126:R$585,0),"",ROUND(R581,2))</f>
        <v>0</v>
      </c>
    </row>
    <row r="582" spans="1:19" x14ac:dyDescent="0.3">
      <c r="A582" s="67">
        <f>A581+Escenario1!$D$15</f>
        <v>2280</v>
      </c>
      <c r="B582" s="20">
        <f>IF(HX459&lt;0,0,Escenario1!HX459)</f>
        <v>0</v>
      </c>
      <c r="C582" s="20">
        <f t="shared" si="858"/>
        <v>0</v>
      </c>
      <c r="D582" s="20">
        <f t="shared" si="852"/>
        <v>0</v>
      </c>
      <c r="E582" s="20">
        <f>ROUND(IF($A582=0,0,$D582+E581-IF($A581=0,0,L581*($A582-$A581)*0.06)),4)</f>
        <v>0</v>
      </c>
      <c r="F582" s="11" cm="1">
        <f t="array" ref="F582">INDEX($A$71:$A$75,MATCH(E582,$B$71:$B$75,1))+(E582-INDEX($B$71:$B$75,MATCH(E582,$B$71:$B$75,1)))*(INDEX($A$71:$A$75,MATCH(E582,$B$71:$B$75,1)+IF(E582&gt;MAX($B$71:$B$75),0,1))-INDEX($A$71:$A$75,MATCH(E582,$B$71:$B$75,1)+IF(E582&gt;MAX($B$71:$B$75),1,0)))/(INDEX($B$71:$B$75,MATCH(E582,$B$71:$B$75,1)+IF(E582&gt;MAX($B$71:$B$75),0,1))-INDEX($B$71:$B$75,MATCH(E582,$B$71:$B$75,1)+IF(E582&gt;MAX($B$71:$B$75),-1,0)))</f>
        <v>0</v>
      </c>
      <c r="G582" s="59">
        <f t="shared" si="853"/>
        <v>0</v>
      </c>
      <c r="H582" s="59">
        <f t="shared" si="854"/>
        <v>0</v>
      </c>
      <c r="I582" s="59">
        <f t="shared" si="855"/>
        <v>0</v>
      </c>
      <c r="J582" s="20">
        <f t="shared" si="856"/>
        <v>0</v>
      </c>
      <c r="K582" s="20">
        <f>IF(OR($H$79&lt;=0,F582-$H$79&lt;=0),0,2/3*(0.602+0.0832*(F582-$H$79)/$H$79)*$I$79*SQRT(2*9.81)*(F582-$H$79+0.0012)^(3/2))*1000</f>
        <v>0</v>
      </c>
      <c r="L582" s="20">
        <f>IF((G582+H582+I582+K582)*($A583-$A582)*0.06&gt;E582,E582/($A583-$A582)/0.06,G582+H582+I582+K582)</f>
        <v>0</v>
      </c>
      <c r="M582" s="20">
        <f>IF(COUNT($A$126:$A582)&lt;MATCH($E$84,L$126:L$585,0),"",ROUND(L582,2))</f>
        <v>0</v>
      </c>
      <c r="N582" s="20">
        <f>IF($A582=0,0,$D582+N581-IF($A581=0,0,R581*($A582-$A581)*0.06))</f>
        <v>6.9588520399094201E-4</v>
      </c>
      <c r="O582" s="11" cm="1">
        <f t="array" ref="O582">INDEX($A$71:$A$75,MATCH(N582,$B$71:$B$75,1))+(N582-INDEX($B$71:$B$75,MATCH(N582,$B$71:$B$75,1)))*(INDEX($A$71:$A$75,MATCH(N582,$B$71:$B$75,1)+1)-INDEX($A$71:$A$75,MATCH(N582,$B$71:$B$75,1)))/(INDEX($B$71:$B$75,MATCH(N582,$B$71:$B$75,1)+1)-INDEX($B$71:$B$75,MATCH(N582,$B$71:$B$75,1)))</f>
        <v>6.9588520399094201E-6</v>
      </c>
      <c r="P582" s="20" cm="1">
        <f t="array" ref="P582">INDEX(Curva_vortex[Caudal (L/s)],MATCH(O582,Curva_vortex[Altura lamina de agua H (m)],1))+(O582-INDEX(Curva_vortex[Altura lamina de agua H (m)],MATCH(O582,Curva_vortex[Altura lamina de agua H (m)],1)))*(INDEX(Curva_vortex[Caudal (L/s)],MATCH(O582,Curva_vortex[Altura lamina de agua H (m)],1)+IF(O582&gt;MAX(Curva_vortex[Altura lamina de agua H (m)]),0,1))-INDEX(Curva_vortex[Caudal (L/s)],MATCH(O582,Curva_vortex[Altura lamina de agua H (m)],1)+IF(O582&gt;MAX(Curva_vortex[Altura lamina de agua H (m)]),-1,0)))/(INDEX(Curva_vortex[Altura lamina de agua H (m)],MATCH(O582,Curva_vortex[Altura lamina de agua H (m)],1)+IF(O582&gt;MAX(Curva_vortex[Altura lamina de agua H (m)]),0,1))-INDEX(Curva_vortex[Altura lamina de agua H (m)],MATCH(O582,Curva_vortex[Altura lamina de agua H (m)],1)+IF(O582&gt;MAX(Curva_vortex[Altura lamina de agua H (m)]),-1,0)))</f>
        <v>6.958852039909419E-5</v>
      </c>
      <c r="Q582" s="20">
        <f t="shared" si="857"/>
        <v>0</v>
      </c>
      <c r="R582" s="20" cm="1">
        <f t="array" ref="R582">INDEX(Curva_vortex[Caudal (L/s)],MATCH(O582,Curva_vortex[Altura lamina de agua H (m)],1))+(O582-INDEX(Curva_vortex[Altura lamina de agua H (m)],MATCH(O582,Curva_vortex[Altura lamina de agua H (m)],1)))*(INDEX(Curva_vortex[Caudal (L/s)],MATCH(O582,Curva_vortex[Altura lamina de agua H (m)],1)+IF(O582&gt;MAX(Curva_vortex[Altura lamina de agua H (m)]),0,1))-INDEX(Curva_vortex[Caudal (L/s)],MATCH(O582,Curva_vortex[Altura lamina de agua H (m)],1)+IF(O582&gt;MAX(Curva_vortex[Altura lamina de agua H (m)]),-1,0)))/(INDEX(Curva_vortex[Altura lamina de agua H (m)],MATCH(O582,Curva_vortex[Altura lamina de agua H (m)],1)+IF(O582&gt;MAX(Curva_vortex[Altura lamina de agua H (m)]),0,1))-INDEX(Curva_vortex[Altura lamina de agua H (m)],MATCH(O582,Curva_vortex[Altura lamina de agua H (m)],1)+IF(O582&gt;MAX(Curva_vortex[Altura lamina de agua H (m)]),-1,0)))+Q582</f>
        <v>6.958852039909419E-5</v>
      </c>
      <c r="S582" s="20">
        <f>IF(COUNT($A$126:$A582)&lt;MATCH($E$117,R$126:R$585,0),"",ROUND(R582,2))</f>
        <v>0</v>
      </c>
    </row>
    <row r="583" spans="1:19" x14ac:dyDescent="0.3">
      <c r="A583" s="67">
        <f>A582+Escenario1!$D$15</f>
        <v>2285</v>
      </c>
      <c r="B583" s="20">
        <f>IF(HX460&lt;0,0,Escenario1!HX460)</f>
        <v>0</v>
      </c>
      <c r="C583" s="20">
        <f t="shared" si="858"/>
        <v>0</v>
      </c>
      <c r="D583" s="20">
        <f t="shared" si="852"/>
        <v>0</v>
      </c>
      <c r="E583" s="20">
        <f>ROUND(IF($A583=0,0,$D583+E582-IF($A582=0,0,L582*($A583-$A582)*0.06)),4)</f>
        <v>0</v>
      </c>
      <c r="F583" s="11" cm="1">
        <f t="array" ref="F583">INDEX($A$71:$A$75,MATCH(E583,$B$71:$B$75,1))+(E583-INDEX($B$71:$B$75,MATCH(E583,$B$71:$B$75,1)))*(INDEX($A$71:$A$75,MATCH(E583,$B$71:$B$75,1)+IF(E583&gt;MAX($B$71:$B$75),0,1))-INDEX($A$71:$A$75,MATCH(E583,$B$71:$B$75,1)+IF(E583&gt;MAX($B$71:$B$75),1,0)))/(INDEX($B$71:$B$75,MATCH(E583,$B$71:$B$75,1)+IF(E583&gt;MAX($B$71:$B$75),0,1))-INDEX($B$71:$B$75,MATCH(E583,$B$71:$B$75,1)+IF(E583&gt;MAX($B$71:$B$75),-1,0)))</f>
        <v>0</v>
      </c>
      <c r="G583" s="59">
        <f t="shared" si="853"/>
        <v>0</v>
      </c>
      <c r="H583" s="59">
        <f t="shared" si="854"/>
        <v>0</v>
      </c>
      <c r="I583" s="59">
        <f t="shared" si="855"/>
        <v>0</v>
      </c>
      <c r="J583" s="20">
        <f t="shared" si="856"/>
        <v>0</v>
      </c>
      <c r="K583" s="20">
        <f>IF(OR($H$79&lt;=0,F583-$H$79&lt;=0),0,2/3*(0.602+0.0832*(F583-$H$79)/$H$79)*$I$79*SQRT(2*9.81)*(F583-$H$79+0.0012)^(3/2))*1000</f>
        <v>0</v>
      </c>
      <c r="L583" s="20">
        <f>IF((G583+H583+I583+K583)*($A584-$A583)*0.06&gt;E583,E583/($A584-$A583)/0.06,G583+H583+I583+K583)</f>
        <v>0</v>
      </c>
      <c r="M583" s="20">
        <f>IF(COUNT($A$126:$A583)&lt;MATCH($E$84,L$126:L$585,0),"",ROUND(L583,2))</f>
        <v>0</v>
      </c>
      <c r="N583" s="20">
        <f>IF($A583=0,0,$D583+N582-IF($A582=0,0,R582*($A583-$A582)*0.06))</f>
        <v>6.7500864787121376E-4</v>
      </c>
      <c r="O583" s="11" cm="1">
        <f t="array" ref="O583">INDEX($A$71:$A$75,MATCH(N583,$B$71:$B$75,1))+(N583-INDEX($B$71:$B$75,MATCH(N583,$B$71:$B$75,1)))*(INDEX($A$71:$A$75,MATCH(N583,$B$71:$B$75,1)+1)-INDEX($A$71:$A$75,MATCH(N583,$B$71:$B$75,1)))/(INDEX($B$71:$B$75,MATCH(N583,$B$71:$B$75,1)+1)-INDEX($B$71:$B$75,MATCH(N583,$B$71:$B$75,1)))</f>
        <v>6.7500864787121373E-6</v>
      </c>
      <c r="P583" s="20" cm="1">
        <f t="array" ref="P583">INDEX(Curva_vortex[Caudal (L/s)],MATCH(O583,Curva_vortex[Altura lamina de agua H (m)],1))+(O583-INDEX(Curva_vortex[Altura lamina de agua H (m)],MATCH(O583,Curva_vortex[Altura lamina de agua H (m)],1)))*(INDEX(Curva_vortex[Caudal (L/s)],MATCH(O583,Curva_vortex[Altura lamina de agua H (m)],1)+IF(O583&gt;MAX(Curva_vortex[Altura lamina de agua H (m)]),0,1))-INDEX(Curva_vortex[Caudal (L/s)],MATCH(O583,Curva_vortex[Altura lamina de agua H (m)],1)+IF(O583&gt;MAX(Curva_vortex[Altura lamina de agua H (m)]),-1,0)))/(INDEX(Curva_vortex[Altura lamina de agua H (m)],MATCH(O583,Curva_vortex[Altura lamina de agua H (m)],1)+IF(O583&gt;MAX(Curva_vortex[Altura lamina de agua H (m)]),0,1))-INDEX(Curva_vortex[Altura lamina de agua H (m)],MATCH(O583,Curva_vortex[Altura lamina de agua H (m)],1)+IF(O583&gt;MAX(Curva_vortex[Altura lamina de agua H (m)]),-1,0)))</f>
        <v>6.7500864787121363E-5</v>
      </c>
      <c r="Q583" s="20">
        <f t="shared" si="857"/>
        <v>0</v>
      </c>
      <c r="R583" s="20" cm="1">
        <f t="array" ref="R583">INDEX(Curva_vortex[Caudal (L/s)],MATCH(O583,Curva_vortex[Altura lamina de agua H (m)],1))+(O583-INDEX(Curva_vortex[Altura lamina de agua H (m)],MATCH(O583,Curva_vortex[Altura lamina de agua H (m)],1)))*(INDEX(Curva_vortex[Caudal (L/s)],MATCH(O583,Curva_vortex[Altura lamina de agua H (m)],1)+IF(O583&gt;MAX(Curva_vortex[Altura lamina de agua H (m)]),0,1))-INDEX(Curva_vortex[Caudal (L/s)],MATCH(O583,Curva_vortex[Altura lamina de agua H (m)],1)+IF(O583&gt;MAX(Curva_vortex[Altura lamina de agua H (m)]),-1,0)))/(INDEX(Curva_vortex[Altura lamina de agua H (m)],MATCH(O583,Curva_vortex[Altura lamina de agua H (m)],1)+IF(O583&gt;MAX(Curva_vortex[Altura lamina de agua H (m)]),0,1))-INDEX(Curva_vortex[Altura lamina de agua H (m)],MATCH(O583,Curva_vortex[Altura lamina de agua H (m)],1)+IF(O583&gt;MAX(Curva_vortex[Altura lamina de agua H (m)]),-1,0)))+Q583</f>
        <v>6.7500864787121363E-5</v>
      </c>
      <c r="S583" s="20">
        <f>IF(COUNT($A$126:$A583)&lt;MATCH($E$117,R$126:R$585,0),"",ROUND(R583,2))</f>
        <v>0</v>
      </c>
    </row>
    <row r="584" spans="1:19" x14ac:dyDescent="0.3">
      <c r="A584" s="67">
        <f>A583+Escenario1!$D$15</f>
        <v>2290</v>
      </c>
      <c r="B584" s="20">
        <f>IF(HX461&lt;0,0,Escenario1!HX461)</f>
        <v>0</v>
      </c>
      <c r="C584" s="20">
        <f t="shared" si="858"/>
        <v>0</v>
      </c>
      <c r="D584" s="20">
        <f t="shared" si="852"/>
        <v>0</v>
      </c>
      <c r="E584" s="20">
        <f>ROUND(IF($A584=0,0,$D584+E583-IF($A583=0,0,L583*($A584-$A583)*0.06)),4)</f>
        <v>0</v>
      </c>
      <c r="F584" s="11" cm="1">
        <f t="array" ref="F584">INDEX($A$71:$A$75,MATCH(E584,$B$71:$B$75,1))+(E584-INDEX($B$71:$B$75,MATCH(E584,$B$71:$B$75,1)))*(INDEX($A$71:$A$75,MATCH(E584,$B$71:$B$75,1)+IF(E584&gt;MAX($B$71:$B$75),0,1))-INDEX($A$71:$A$75,MATCH(E584,$B$71:$B$75,1)+IF(E584&gt;MAX($B$71:$B$75),1,0)))/(INDEX($B$71:$B$75,MATCH(E584,$B$71:$B$75,1)+IF(E584&gt;MAX($B$71:$B$75),0,1))-INDEX($B$71:$B$75,MATCH(E584,$B$71:$B$75,1)+IF(E584&gt;MAX($B$71:$B$75),-1,0)))</f>
        <v>0</v>
      </c>
      <c r="G584" s="59">
        <f t="shared" si="853"/>
        <v>0</v>
      </c>
      <c r="H584" s="59">
        <f t="shared" si="854"/>
        <v>0</v>
      </c>
      <c r="I584" s="59">
        <f t="shared" si="855"/>
        <v>0</v>
      </c>
      <c r="J584" s="20">
        <f t="shared" si="856"/>
        <v>0</v>
      </c>
      <c r="K584" s="20">
        <f>IF(OR($H$79&lt;=0,F584-$H$79&lt;=0),0,2/3*(0.602+0.0832*(F584-$H$79)/$H$79)*$I$79*SQRT(2*9.81)*(F584-$H$79+0.0012)^(3/2))*1000</f>
        <v>0</v>
      </c>
      <c r="L584" s="20">
        <f>IF((G584+H584+I584+K584)*($A585-$A584)*0.06&gt;E584,E584/($A585-$A584)/0.06,G584+H584+I584+K584)</f>
        <v>0</v>
      </c>
      <c r="M584" s="20">
        <f>IF(COUNT($A$126:$A584)&lt;MATCH($E$84,L$126:L$585,0),"",ROUND(L584,2))</f>
        <v>0</v>
      </c>
      <c r="N584" s="20">
        <f>IF($A584=0,0,$D584+N583-IF($A583=0,0,R583*($A584-$A583)*0.06))</f>
        <v>6.5475838843507736E-4</v>
      </c>
      <c r="O584" s="11" cm="1">
        <f t="array" ref="O584">INDEX($A$71:$A$75,MATCH(N584,$B$71:$B$75,1))+(N584-INDEX($B$71:$B$75,MATCH(N584,$B$71:$B$75,1)))*(INDEX($A$71:$A$75,MATCH(N584,$B$71:$B$75,1)+1)-INDEX($A$71:$A$75,MATCH(N584,$B$71:$B$75,1)))/(INDEX($B$71:$B$75,MATCH(N584,$B$71:$B$75,1)+1)-INDEX($B$71:$B$75,MATCH(N584,$B$71:$B$75,1)))</f>
        <v>6.5475838843507743E-6</v>
      </c>
      <c r="P584" s="20" cm="1">
        <f t="array" ref="P584">INDEX(Curva_vortex[Caudal (L/s)],MATCH(O584,Curva_vortex[Altura lamina de agua H (m)],1))+(O584-INDEX(Curva_vortex[Altura lamina de agua H (m)],MATCH(O584,Curva_vortex[Altura lamina de agua H (m)],1)))*(INDEX(Curva_vortex[Caudal (L/s)],MATCH(O584,Curva_vortex[Altura lamina de agua H (m)],1)+IF(O584&gt;MAX(Curva_vortex[Altura lamina de agua H (m)]),0,1))-INDEX(Curva_vortex[Caudal (L/s)],MATCH(O584,Curva_vortex[Altura lamina de agua H (m)],1)+IF(O584&gt;MAX(Curva_vortex[Altura lamina de agua H (m)]),-1,0)))/(INDEX(Curva_vortex[Altura lamina de agua H (m)],MATCH(O584,Curva_vortex[Altura lamina de agua H (m)],1)+IF(O584&gt;MAX(Curva_vortex[Altura lamina de agua H (m)]),0,1))-INDEX(Curva_vortex[Altura lamina de agua H (m)],MATCH(O584,Curva_vortex[Altura lamina de agua H (m)],1)+IF(O584&gt;MAX(Curva_vortex[Altura lamina de agua H (m)]),-1,0)))</f>
        <v>6.5475838843507736E-5</v>
      </c>
      <c r="Q584" s="20">
        <f t="shared" si="857"/>
        <v>0</v>
      </c>
      <c r="R584" s="20" cm="1">
        <f t="array" ref="R584">INDEX(Curva_vortex[Caudal (L/s)],MATCH(O584,Curva_vortex[Altura lamina de agua H (m)],1))+(O584-INDEX(Curva_vortex[Altura lamina de agua H (m)],MATCH(O584,Curva_vortex[Altura lamina de agua H (m)],1)))*(INDEX(Curva_vortex[Caudal (L/s)],MATCH(O584,Curva_vortex[Altura lamina de agua H (m)],1)+IF(O584&gt;MAX(Curva_vortex[Altura lamina de agua H (m)]),0,1))-INDEX(Curva_vortex[Caudal (L/s)],MATCH(O584,Curva_vortex[Altura lamina de agua H (m)],1)+IF(O584&gt;MAX(Curva_vortex[Altura lamina de agua H (m)]),-1,0)))/(INDEX(Curva_vortex[Altura lamina de agua H (m)],MATCH(O584,Curva_vortex[Altura lamina de agua H (m)],1)+IF(O584&gt;MAX(Curva_vortex[Altura lamina de agua H (m)]),0,1))-INDEX(Curva_vortex[Altura lamina de agua H (m)],MATCH(O584,Curva_vortex[Altura lamina de agua H (m)],1)+IF(O584&gt;MAX(Curva_vortex[Altura lamina de agua H (m)]),-1,0)))+Q584</f>
        <v>6.5475838843507736E-5</v>
      </c>
      <c r="S584" s="20">
        <f>IF(COUNT($A$126:$A584)&lt;MATCH($E$117,R$126:R$585,0),"",ROUND(R584,2))</f>
        <v>0</v>
      </c>
    </row>
    <row r="585" spans="1:19" x14ac:dyDescent="0.3">
      <c r="A585" s="67">
        <f>A584+Escenario1!$D$15</f>
        <v>2295</v>
      </c>
      <c r="B585" s="20">
        <f>IF(HX462&lt;0,0,Escenario1!HX462)</f>
        <v>0</v>
      </c>
      <c r="C585" s="20">
        <f t="shared" si="858"/>
        <v>0</v>
      </c>
      <c r="D585" s="20">
        <f t="shared" si="852"/>
        <v>0</v>
      </c>
      <c r="E585" s="20">
        <f>ROUND(IF($A585=0,0,$D585+E584-IF($A584=0,0,L584*($A585-$A584)*0.06)),4)</f>
        <v>0</v>
      </c>
      <c r="F585" s="11" cm="1">
        <f t="array" ref="F585">INDEX($A$71:$A$75,MATCH(E585,$B$71:$B$75,1))+(E585-INDEX($B$71:$B$75,MATCH(E585,$B$71:$B$75,1)))*(INDEX($A$71:$A$75,MATCH(E585,$B$71:$B$75,1)+IF(E585&gt;MAX($B$71:$B$75),0,1))-INDEX($A$71:$A$75,MATCH(E585,$B$71:$B$75,1)+IF(E585&gt;MAX($B$71:$B$75),1,0)))/(INDEX($B$71:$B$75,MATCH(E585,$B$71:$B$75,1)+IF(E585&gt;MAX($B$71:$B$75),0,1))-INDEX($B$71:$B$75,MATCH(E585,$B$71:$B$75,1)+IF(E585&gt;MAX($B$71:$B$75),-1,0)))</f>
        <v>0</v>
      </c>
      <c r="G585" s="59">
        <f t="shared" si="853"/>
        <v>0</v>
      </c>
      <c r="H585" s="59">
        <f t="shared" si="854"/>
        <v>0</v>
      </c>
      <c r="I585" s="59">
        <f t="shared" si="855"/>
        <v>0</v>
      </c>
      <c r="J585" s="20">
        <f t="shared" ref="J585" si="859">IF((G585+H585+I585)*($A586-$A585)*0.06&gt;E585,E585/($A586-$A585)/0.06,G585+H585+I585)</f>
        <v>0</v>
      </c>
      <c r="K585" s="20">
        <f>IF(OR($H$79&lt;=0,F585-$H$79&lt;=0),0,2/3*(0.602+0.0832*(F585-$H$79)/$H$79)*$I$79*SQRT(2*9.81)*(F585-$H$79+0.0012)^(3/2))*1000</f>
        <v>0</v>
      </c>
      <c r="L585" s="20">
        <f>IF((G585+H585+I585+K585)*($A586-$A585)*0.06&gt;E585,E585/($A586-$A585)/0.06,G585+H585+I585+K585)</f>
        <v>0</v>
      </c>
      <c r="M585" s="20">
        <f>IF(COUNT($A$126:$A585)&lt;MATCH($E$84,L$126:L$585,0),"",ROUND(L585,2))</f>
        <v>0</v>
      </c>
      <c r="N585" s="20">
        <f>IF($A585=0,0,$D585+N584-IF($A584=0,0,R584*($A585-$A584)*0.06))</f>
        <v>6.3511563678202501E-4</v>
      </c>
      <c r="O585" s="11" cm="1">
        <f t="array" ref="O585">INDEX($A$71:$A$75,MATCH(N585,$B$71:$B$75,1))+(N585-INDEX($B$71:$B$75,MATCH(N585,$B$71:$B$75,1)))*(INDEX($A$71:$A$75,MATCH(N585,$B$71:$B$75,1)+1)-INDEX($A$71:$A$75,MATCH(N585,$B$71:$B$75,1)))/(INDEX($B$71:$B$75,MATCH(N585,$B$71:$B$75,1)+1)-INDEX($B$71:$B$75,MATCH(N585,$B$71:$B$75,1)))</f>
        <v>6.3511563678202498E-6</v>
      </c>
      <c r="P585" s="20" cm="1">
        <f t="array" ref="P585">INDEX(Curva_vortex[Caudal (L/s)],MATCH(O585,Curva_vortex[Altura lamina de agua H (m)],1))+(O585-INDEX(Curva_vortex[Altura lamina de agua H (m)],MATCH(O585,Curva_vortex[Altura lamina de agua H (m)],1)))*(INDEX(Curva_vortex[Caudal (L/s)],MATCH(O585,Curva_vortex[Altura lamina de agua H (m)],1)+IF(O585&gt;MAX(Curva_vortex[Altura lamina de agua H (m)]),0,1))-INDEX(Curva_vortex[Caudal (L/s)],MATCH(O585,Curva_vortex[Altura lamina de agua H (m)],1)+IF(O585&gt;MAX(Curva_vortex[Altura lamina de agua H (m)]),-1,0)))/(INDEX(Curva_vortex[Altura lamina de agua H (m)],MATCH(O585,Curva_vortex[Altura lamina de agua H (m)],1)+IF(O585&gt;MAX(Curva_vortex[Altura lamina de agua H (m)]),0,1))-INDEX(Curva_vortex[Altura lamina de agua H (m)],MATCH(O585,Curva_vortex[Altura lamina de agua H (m)],1)+IF(O585&gt;MAX(Curva_vortex[Altura lamina de agua H (m)]),-1,0)))</f>
        <v>6.3511563678202498E-5</v>
      </c>
      <c r="Q585" s="20">
        <f t="shared" si="857"/>
        <v>0</v>
      </c>
      <c r="R585" s="20" cm="1">
        <f t="array" ref="R585">INDEX(Curva_vortex[Caudal (L/s)],MATCH(O585,Curva_vortex[Altura lamina de agua H (m)],1))+(O585-INDEX(Curva_vortex[Altura lamina de agua H (m)],MATCH(O585,Curva_vortex[Altura lamina de agua H (m)],1)))*(INDEX(Curva_vortex[Caudal (L/s)],MATCH(O585,Curva_vortex[Altura lamina de agua H (m)],1)+IF(O585&gt;MAX(Curva_vortex[Altura lamina de agua H (m)]),0,1))-INDEX(Curva_vortex[Caudal (L/s)],MATCH(O585,Curva_vortex[Altura lamina de agua H (m)],1)+IF(O585&gt;MAX(Curva_vortex[Altura lamina de agua H (m)]),-1,0)))/(INDEX(Curva_vortex[Altura lamina de agua H (m)],MATCH(O585,Curva_vortex[Altura lamina de agua H (m)],1)+IF(O585&gt;MAX(Curva_vortex[Altura lamina de agua H (m)]),0,1))-INDEX(Curva_vortex[Altura lamina de agua H (m)],MATCH(O585,Curva_vortex[Altura lamina de agua H (m)],1)+IF(O585&gt;MAX(Curva_vortex[Altura lamina de agua H (m)]),-1,0)))+Q585</f>
        <v>6.3511563678202498E-5</v>
      </c>
      <c r="S585" s="20">
        <f>IF(COUNT($A$126:$A585)&lt;MATCH($E$117,R$126:R$585,0),"",ROUND(R585,2))</f>
        <v>0</v>
      </c>
    </row>
  </sheetData>
  <mergeCells count="38">
    <mergeCell ref="E87:F87"/>
    <mergeCell ref="A81:F81"/>
    <mergeCell ref="A67:J67"/>
    <mergeCell ref="E82:F82"/>
    <mergeCell ref="N124:S124"/>
    <mergeCell ref="E119:F119"/>
    <mergeCell ref="E120:F120"/>
    <mergeCell ref="A120:D120"/>
    <mergeCell ref="A121:I121"/>
    <mergeCell ref="A90:B90"/>
    <mergeCell ref="D91:E91"/>
    <mergeCell ref="D92:E92"/>
    <mergeCell ref="D90:F90"/>
    <mergeCell ref="A115:D115"/>
    <mergeCell ref="A116:D116"/>
    <mergeCell ref="A117:D117"/>
    <mergeCell ref="A118:D118"/>
    <mergeCell ref="A114:F114"/>
    <mergeCell ref="E117:F117"/>
    <mergeCell ref="E116:F116"/>
    <mergeCell ref="E115:F115"/>
    <mergeCell ref="E118:F118"/>
    <mergeCell ref="I17:J17"/>
    <mergeCell ref="G17:H17"/>
    <mergeCell ref="A65:J65"/>
    <mergeCell ref="A1:G1"/>
    <mergeCell ref="A119:D119"/>
    <mergeCell ref="H77:I77"/>
    <mergeCell ref="A83:D83"/>
    <mergeCell ref="A84:D84"/>
    <mergeCell ref="A85:D85"/>
    <mergeCell ref="E83:F83"/>
    <mergeCell ref="E84:F84"/>
    <mergeCell ref="E85:F85"/>
    <mergeCell ref="E86:F86"/>
    <mergeCell ref="A82:D82"/>
    <mergeCell ref="A86:D86"/>
    <mergeCell ref="A87:D87"/>
  </mergeCells>
  <phoneticPr fontId="8" type="noConversion"/>
  <conditionalFormatting sqref="A15">
    <cfRule type="expression" dxfId="4" priority="7">
      <formula>AND(#REF!="",A15=0)</formula>
    </cfRule>
  </conditionalFormatting>
  <conditionalFormatting sqref="C7:C8">
    <cfRule type="expression" dxfId="3" priority="5">
      <formula>AND(A7="",C7=0)</formula>
    </cfRule>
  </conditionalFormatting>
  <conditionalFormatting sqref="G4">
    <cfRule type="expression" dxfId="2" priority="4">
      <formula>AND(XFC14="",G4=0)</formula>
    </cfRule>
  </conditionalFormatting>
  <conditionalFormatting sqref="AF3:HP195">
    <cfRule type="cellIs" dxfId="1" priority="2" operator="greaterThan">
      <formula>0</formula>
    </cfRule>
  </conditionalFormatting>
  <conditionalFormatting sqref="ID3:PN195">
    <cfRule type="cellIs" dxfId="0" priority="1" operator="greaterThan">
      <formula>0</formula>
    </cfRule>
  </conditionalFormatting>
  <pageMargins left="0.7" right="0.7" top="0.75" bottom="0.75" header="0.3" footer="0.3"/>
  <pageSetup scale="90" orientation="portrait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550C036-6731-41F5-A88F-DA471AA51E70}">
          <x14:formula1>
            <xm:f>Tablas!$L$3:$L$8</xm:f>
          </x14:formula1>
          <xm:sqref>C15</xm:sqref>
        </x14:dataValidation>
        <x14:dataValidation type="list" allowBlank="1" showInputMessage="1" showErrorMessage="1" xr:uid="{AEA97AA6-8548-4EE6-9BBA-C0413E04841A}">
          <x14:formula1>
            <xm:f>Tablas!$J$3:$J$16</xm:f>
          </x14:formula1>
          <xm:sqref>A15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CBCE4-00BD-4FF4-BF91-DD3AAC937F7F}">
  <dimension ref="A1:AC45"/>
  <sheetViews>
    <sheetView workbookViewId="0">
      <selection activeCell="C9" sqref="C9"/>
    </sheetView>
  </sheetViews>
  <sheetFormatPr baseColWidth="10" defaultColWidth="11.44140625" defaultRowHeight="14.4" x14ac:dyDescent="0.3"/>
  <cols>
    <col min="1" max="1" width="17.33203125" customWidth="1"/>
    <col min="2" max="2" width="9.5546875" bestFit="1" customWidth="1"/>
    <col min="9" max="9" width="2.33203125" customWidth="1"/>
    <col min="10" max="10" width="15.5546875" bestFit="1" customWidth="1"/>
    <col min="11" max="11" width="2.33203125" customWidth="1"/>
    <col min="13" max="13" width="2.33203125" customWidth="1"/>
  </cols>
  <sheetData>
    <row r="1" spans="1:29" x14ac:dyDescent="0.3">
      <c r="A1" s="79" t="s">
        <v>22</v>
      </c>
      <c r="B1" s="86"/>
      <c r="C1" s="86"/>
      <c r="D1" s="86"/>
      <c r="E1" s="86"/>
      <c r="F1" s="86"/>
      <c r="G1" s="86"/>
      <c r="H1" s="80"/>
      <c r="P1" s="96" t="s">
        <v>161</v>
      </c>
      <c r="Q1" s="97"/>
      <c r="R1" s="97"/>
      <c r="S1" s="98"/>
      <c r="T1" s="68"/>
      <c r="U1" s="68"/>
      <c r="V1" s="68"/>
      <c r="W1" s="68"/>
      <c r="X1" s="68"/>
      <c r="Y1" s="68"/>
      <c r="Z1" s="68"/>
      <c r="AA1" s="68"/>
      <c r="AB1" s="68"/>
      <c r="AC1" s="68"/>
    </row>
    <row r="2" spans="1:29" ht="12.6" customHeight="1" x14ac:dyDescent="0.3">
      <c r="A2" s="38" t="s">
        <v>20</v>
      </c>
      <c r="B2" s="38" t="s">
        <v>21</v>
      </c>
      <c r="C2" s="55">
        <v>2.33</v>
      </c>
      <c r="D2" s="56">
        <v>5</v>
      </c>
      <c r="E2" s="56">
        <v>10</v>
      </c>
      <c r="F2" s="56">
        <v>25</v>
      </c>
      <c r="G2" s="56">
        <v>50</v>
      </c>
      <c r="H2" s="56">
        <v>100</v>
      </c>
      <c r="J2" s="38" t="s">
        <v>91</v>
      </c>
      <c r="L2" s="38" t="s">
        <v>92</v>
      </c>
      <c r="N2" s="38" t="s">
        <v>93</v>
      </c>
      <c r="P2" s="69" t="s">
        <v>159</v>
      </c>
      <c r="Q2" s="69" t="s">
        <v>39</v>
      </c>
      <c r="R2" s="69" t="s">
        <v>39</v>
      </c>
      <c r="S2" s="69" t="s">
        <v>160</v>
      </c>
      <c r="T2" s="68"/>
      <c r="U2" s="68"/>
      <c r="V2" s="68"/>
      <c r="W2" s="68"/>
      <c r="X2" s="68"/>
      <c r="Y2" s="68"/>
      <c r="Z2" s="68"/>
      <c r="AA2" s="68"/>
      <c r="AB2" s="68"/>
      <c r="AC2" s="68"/>
    </row>
    <row r="3" spans="1:29" x14ac:dyDescent="0.3">
      <c r="A3" s="2" t="s">
        <v>94</v>
      </c>
      <c r="B3" s="6" t="s">
        <v>6</v>
      </c>
      <c r="C3" s="11">
        <v>54.616759999999999</v>
      </c>
      <c r="D3" s="11">
        <v>67.708749999999995</v>
      </c>
      <c r="E3" s="11">
        <v>78.382300000000001</v>
      </c>
      <c r="F3" s="11">
        <v>91.878950000000003</v>
      </c>
      <c r="G3" s="11">
        <v>101.89675</v>
      </c>
      <c r="H3" s="11">
        <v>111.84480000000001</v>
      </c>
      <c r="J3" s="2" t="s">
        <v>24</v>
      </c>
      <c r="L3" s="29">
        <v>2.33</v>
      </c>
      <c r="N3" s="29" t="s">
        <v>10</v>
      </c>
      <c r="P3" s="70">
        <v>0</v>
      </c>
      <c r="Q3" s="71">
        <v>0</v>
      </c>
      <c r="R3" s="72">
        <f t="shared" ref="R3:R28" si="0">IF(P3&lt;=1,5.60277*P3^5-16.1238*P3^4+13.865*P3^3-3.00293*P3^2+0.657237*P3,IF(P3&gt;=1.8,-0.003218*P3^5+0.0654895*P3^4-0.539858*P3^3+2.26576*P3^2-4.87709*P3+4.34827,0.3645833*P3^6-3.832532*P3^5+15.78165*P3^4-31.75999*P3^3+31.54504*P3^2-13.92499*P3+2.825187))</f>
        <v>0</v>
      </c>
      <c r="S3" s="73">
        <v>0</v>
      </c>
      <c r="T3" s="68"/>
      <c r="U3" s="68"/>
      <c r="V3" s="68"/>
      <c r="W3" s="68"/>
      <c r="X3" s="68"/>
      <c r="Y3" s="68"/>
      <c r="Z3" s="68"/>
      <c r="AA3" s="68"/>
      <c r="AB3" s="68"/>
      <c r="AC3" s="68"/>
    </row>
    <row r="4" spans="1:29" x14ac:dyDescent="0.3">
      <c r="A4" s="2" t="s">
        <v>95</v>
      </c>
      <c r="B4" s="6" t="s">
        <v>7</v>
      </c>
      <c r="C4" s="11">
        <v>0.94511999999999996</v>
      </c>
      <c r="D4" s="11">
        <v>0.96867999999999999</v>
      </c>
      <c r="E4" s="11">
        <v>0.98279000000000005</v>
      </c>
      <c r="F4" s="11">
        <v>0.99648000000000003</v>
      </c>
      <c r="G4" s="11">
        <v>1.0045500000000001</v>
      </c>
      <c r="H4" s="11">
        <v>1.01128</v>
      </c>
      <c r="J4" s="2" t="s">
        <v>25</v>
      </c>
      <c r="L4" s="29">
        <v>5</v>
      </c>
      <c r="N4" s="29" t="s">
        <v>26</v>
      </c>
      <c r="P4" s="70">
        <v>0.2</v>
      </c>
      <c r="Q4" s="71">
        <v>0.1</v>
      </c>
      <c r="R4" s="72">
        <f t="shared" si="0"/>
        <v>9.8245006399999987E-2</v>
      </c>
      <c r="S4" s="73">
        <f t="shared" ref="S4:S27" si="1">100*ABS(Q4-R4)/Q4</f>
        <v>1.7549936000000181</v>
      </c>
      <c r="T4" s="68"/>
      <c r="U4" s="68"/>
      <c r="V4" s="68"/>
      <c r="W4" s="68"/>
      <c r="X4" s="68"/>
      <c r="Y4" s="68"/>
      <c r="Z4" s="68"/>
      <c r="AA4" s="68"/>
      <c r="AB4" s="68"/>
      <c r="AC4" s="68"/>
    </row>
    <row r="5" spans="1:29" x14ac:dyDescent="0.3">
      <c r="A5" s="2" t="s">
        <v>96</v>
      </c>
      <c r="B5" s="6" t="s">
        <v>8</v>
      </c>
      <c r="C5" s="11">
        <v>0.4</v>
      </c>
      <c r="D5" s="11">
        <v>0.4</v>
      </c>
      <c r="E5" s="11">
        <v>0.4</v>
      </c>
      <c r="F5" s="11">
        <v>0.4</v>
      </c>
      <c r="G5" s="11">
        <v>0.4</v>
      </c>
      <c r="H5" s="11">
        <v>0.4</v>
      </c>
      <c r="J5" s="2" t="s">
        <v>27</v>
      </c>
      <c r="L5" s="29">
        <v>10</v>
      </c>
      <c r="N5" s="29" t="s">
        <v>28</v>
      </c>
      <c r="P5" s="70">
        <v>0.4</v>
      </c>
      <c r="Q5" s="71">
        <v>0.31</v>
      </c>
      <c r="R5" s="72">
        <f t="shared" si="0"/>
        <v>0.3143890848</v>
      </c>
      <c r="S5" s="73">
        <f t="shared" si="1"/>
        <v>1.4158338064516123</v>
      </c>
      <c r="T5" s="68"/>
      <c r="U5" s="68"/>
      <c r="V5" s="68"/>
      <c r="W5" s="68"/>
      <c r="X5" s="68"/>
      <c r="Y5" s="68"/>
      <c r="Z5" s="68"/>
      <c r="AA5" s="68"/>
      <c r="AB5" s="68"/>
      <c r="AC5" s="68"/>
    </row>
    <row r="6" spans="1:29" x14ac:dyDescent="0.3">
      <c r="A6" s="2" t="s">
        <v>97</v>
      </c>
      <c r="B6" s="6" t="s">
        <v>6</v>
      </c>
      <c r="C6" s="11">
        <v>57.513620000000003</v>
      </c>
      <c r="D6" s="11">
        <v>68.92877</v>
      </c>
      <c r="E6" s="11">
        <v>78.217730000000003</v>
      </c>
      <c r="F6" s="11">
        <v>89.94744</v>
      </c>
      <c r="G6" s="11">
        <v>98.645949999999999</v>
      </c>
      <c r="H6" s="11">
        <v>107.27798</v>
      </c>
      <c r="J6" s="2" t="s">
        <v>30</v>
      </c>
      <c r="L6" s="29">
        <v>25</v>
      </c>
      <c r="N6" s="29" t="s">
        <v>31</v>
      </c>
      <c r="P6" s="70">
        <v>0.6</v>
      </c>
      <c r="Q6" s="71">
        <v>0.66</v>
      </c>
      <c r="R6" s="72">
        <f t="shared" si="0"/>
        <v>0.65415431520000034</v>
      </c>
      <c r="S6" s="73">
        <f t="shared" si="1"/>
        <v>0.88570981818177197</v>
      </c>
      <c r="T6" s="68"/>
      <c r="U6" s="68"/>
      <c r="V6" s="68"/>
      <c r="W6" s="68"/>
      <c r="X6" s="68"/>
      <c r="Y6" s="68"/>
      <c r="Z6" s="68"/>
      <c r="AA6" s="68"/>
      <c r="AB6" s="68"/>
      <c r="AC6" s="68"/>
    </row>
    <row r="7" spans="1:29" x14ac:dyDescent="0.3">
      <c r="A7" s="2" t="s">
        <v>98</v>
      </c>
      <c r="B7" s="6" t="s">
        <v>7</v>
      </c>
      <c r="C7" s="11">
        <v>0.91186999999999996</v>
      </c>
      <c r="D7" s="11">
        <v>0.89686999999999995</v>
      </c>
      <c r="E7" s="11">
        <v>0.88807999999999998</v>
      </c>
      <c r="F7" s="11">
        <v>0.87970999999999999</v>
      </c>
      <c r="G7" s="11">
        <v>0.87483999999999995</v>
      </c>
      <c r="H7" s="11">
        <v>0.87082000000000004</v>
      </c>
      <c r="J7" s="2" t="s">
        <v>32</v>
      </c>
      <c r="L7" s="29">
        <v>50</v>
      </c>
      <c r="N7" s="9"/>
      <c r="P7" s="70">
        <v>0.8</v>
      </c>
      <c r="Q7" s="71">
        <v>0.93</v>
      </c>
      <c r="R7" s="72">
        <f t="shared" si="0"/>
        <v>0.93440159359999941</v>
      </c>
      <c r="S7" s="73">
        <f t="shared" si="1"/>
        <v>0.47328963440853383</v>
      </c>
      <c r="T7" s="68"/>
      <c r="U7" s="68"/>
      <c r="V7" s="68"/>
      <c r="W7" s="68"/>
      <c r="X7" s="68"/>
      <c r="Y7" s="68"/>
      <c r="Z7" s="68"/>
      <c r="AA7" s="68"/>
      <c r="AB7" s="68"/>
      <c r="AC7" s="68"/>
    </row>
    <row r="8" spans="1:29" x14ac:dyDescent="0.3">
      <c r="A8" s="2" t="s">
        <v>99</v>
      </c>
      <c r="B8" s="6" t="s">
        <v>8</v>
      </c>
      <c r="C8" s="11">
        <v>0.4</v>
      </c>
      <c r="D8" s="11">
        <v>0.4</v>
      </c>
      <c r="E8" s="11">
        <v>0.4</v>
      </c>
      <c r="F8" s="11">
        <v>0.4</v>
      </c>
      <c r="G8" s="11">
        <v>0.4</v>
      </c>
      <c r="H8" s="11">
        <v>0.4</v>
      </c>
      <c r="J8" s="2" t="s">
        <v>162</v>
      </c>
      <c r="L8" s="29">
        <v>100</v>
      </c>
      <c r="P8" s="70">
        <v>1</v>
      </c>
      <c r="Q8" s="71">
        <v>1</v>
      </c>
      <c r="R8" s="72">
        <f t="shared" si="0"/>
        <v>0.99827700000000041</v>
      </c>
      <c r="S8" s="73">
        <f t="shared" si="1"/>
        <v>0.1722999999999586</v>
      </c>
      <c r="T8" s="68"/>
      <c r="U8" s="68"/>
      <c r="V8" s="68"/>
      <c r="W8" s="68"/>
      <c r="X8" s="68"/>
      <c r="Y8" s="68"/>
      <c r="Z8" s="68"/>
      <c r="AA8" s="68"/>
      <c r="AB8" s="68"/>
      <c r="AC8" s="68"/>
    </row>
    <row r="9" spans="1:29" x14ac:dyDescent="0.3">
      <c r="A9" s="2" t="s">
        <v>100</v>
      </c>
      <c r="B9" s="6" t="s">
        <v>6</v>
      </c>
      <c r="C9" s="11">
        <v>50.366759999999999</v>
      </c>
      <c r="D9" s="11">
        <v>58.767150000000001</v>
      </c>
      <c r="E9" s="11">
        <v>65.601889999999997</v>
      </c>
      <c r="F9" s="11">
        <v>74.231440000000006</v>
      </c>
      <c r="G9" s="11">
        <v>80.630350000000007</v>
      </c>
      <c r="H9" s="11">
        <v>86.979770000000002</v>
      </c>
      <c r="J9" s="2" t="s">
        <v>33</v>
      </c>
      <c r="P9" s="70">
        <v>1.2</v>
      </c>
      <c r="Q9" s="71">
        <v>0.93</v>
      </c>
      <c r="R9" s="72">
        <f t="shared" si="0"/>
        <v>0.93569719422720299</v>
      </c>
      <c r="S9" s="73">
        <f t="shared" si="1"/>
        <v>0.61260152980676763</v>
      </c>
      <c r="T9" s="68"/>
      <c r="U9" s="68"/>
      <c r="V9" s="68"/>
      <c r="W9" s="68"/>
      <c r="X9" s="68"/>
      <c r="Y9" s="68"/>
      <c r="Z9" s="68"/>
      <c r="AA9" s="68"/>
      <c r="AB9" s="68"/>
      <c r="AC9" s="68"/>
    </row>
    <row r="10" spans="1:29" x14ac:dyDescent="0.3">
      <c r="A10" s="2" t="s">
        <v>101</v>
      </c>
      <c r="B10" s="6" t="s">
        <v>7</v>
      </c>
      <c r="C10" s="11">
        <v>0.93476999999999999</v>
      </c>
      <c r="D10" s="11">
        <v>0.92173000000000005</v>
      </c>
      <c r="E10" s="11">
        <v>0.91373000000000004</v>
      </c>
      <c r="F10" s="11">
        <v>0.90585000000000004</v>
      </c>
      <c r="G10" s="11">
        <v>0.90115000000000001</v>
      </c>
      <c r="H10" s="11">
        <v>0.89719000000000004</v>
      </c>
      <c r="J10" s="2" t="s">
        <v>5</v>
      </c>
      <c r="P10" s="70">
        <v>1.4</v>
      </c>
      <c r="Q10" s="71">
        <v>0.78</v>
      </c>
      <c r="R10" s="72">
        <f t="shared" si="0"/>
        <v>0.76871965866881498</v>
      </c>
      <c r="S10" s="73">
        <f t="shared" si="1"/>
        <v>1.446197606562186</v>
      </c>
      <c r="T10" s="68"/>
      <c r="U10" s="68"/>
      <c r="V10" s="68"/>
      <c r="W10" s="68"/>
      <c r="X10" s="68"/>
      <c r="Y10" s="68"/>
      <c r="Z10" s="68"/>
      <c r="AA10" s="68"/>
      <c r="AB10" s="68"/>
      <c r="AC10" s="68"/>
    </row>
    <row r="11" spans="1:29" x14ac:dyDescent="0.3">
      <c r="A11" s="2" t="s">
        <v>102</v>
      </c>
      <c r="B11" s="6" t="s">
        <v>8</v>
      </c>
      <c r="C11" s="11">
        <v>0.4</v>
      </c>
      <c r="D11" s="11">
        <v>0.4</v>
      </c>
      <c r="E11" s="11">
        <v>0.4</v>
      </c>
      <c r="F11" s="11">
        <v>0.4</v>
      </c>
      <c r="G11" s="11">
        <v>0.4</v>
      </c>
      <c r="H11" s="11">
        <v>0.4</v>
      </c>
      <c r="J11" s="2" t="s">
        <v>23</v>
      </c>
      <c r="P11" s="70">
        <v>1.6</v>
      </c>
      <c r="Q11" s="71">
        <v>0.56000000000000005</v>
      </c>
      <c r="R11" s="72">
        <f t="shared" si="0"/>
        <v>0.56788982977281011</v>
      </c>
      <c r="S11" s="73">
        <f t="shared" si="1"/>
        <v>1.4088981737160808</v>
      </c>
      <c r="T11" s="68"/>
      <c r="U11" s="68"/>
      <c r="V11" s="68"/>
      <c r="W11" s="68"/>
      <c r="X11" s="68"/>
      <c r="Y11" s="68"/>
      <c r="Z11" s="68"/>
      <c r="AA11" s="68"/>
      <c r="AB11" s="68"/>
      <c r="AC11" s="68"/>
    </row>
    <row r="12" spans="1:29" x14ac:dyDescent="0.3">
      <c r="A12" s="2" t="s">
        <v>103</v>
      </c>
      <c r="B12" s="6" t="s">
        <v>6</v>
      </c>
      <c r="C12" s="11">
        <v>55.19079</v>
      </c>
      <c r="D12" s="11">
        <v>63.572389999999999</v>
      </c>
      <c r="E12" s="11">
        <v>70.384799999999998</v>
      </c>
      <c r="F12" s="11">
        <v>78.980270000000004</v>
      </c>
      <c r="G12" s="11">
        <v>85.350219999999993</v>
      </c>
      <c r="H12" s="11">
        <v>91.669529999999995</v>
      </c>
      <c r="J12" s="2" t="s">
        <v>34</v>
      </c>
      <c r="P12" s="70">
        <v>1.8</v>
      </c>
      <c r="Q12" s="71">
        <v>0.39</v>
      </c>
      <c r="R12" s="72">
        <f t="shared" si="0"/>
        <v>0.38879482096000118</v>
      </c>
      <c r="S12" s="73">
        <f t="shared" si="1"/>
        <v>0.30902026666636878</v>
      </c>
      <c r="T12" s="68"/>
      <c r="U12" s="68"/>
      <c r="V12" s="68"/>
      <c r="W12" s="68"/>
      <c r="X12" s="68"/>
      <c r="Y12" s="68"/>
      <c r="Z12" s="68"/>
      <c r="AA12" s="68"/>
      <c r="AB12" s="68"/>
      <c r="AC12" s="68"/>
    </row>
    <row r="13" spans="1:29" x14ac:dyDescent="0.3">
      <c r="A13" s="2" t="s">
        <v>104</v>
      </c>
      <c r="B13" s="6" t="s">
        <v>7</v>
      </c>
      <c r="C13" s="11">
        <v>0.94542999999999999</v>
      </c>
      <c r="D13" s="11">
        <v>0.93022000000000005</v>
      </c>
      <c r="E13" s="11">
        <v>0.92074</v>
      </c>
      <c r="F13" s="11">
        <v>0.91127999999999998</v>
      </c>
      <c r="G13" s="11">
        <v>0.90556999999999999</v>
      </c>
      <c r="H13" s="11">
        <v>0.90073999999999999</v>
      </c>
      <c r="J13" s="2" t="s">
        <v>35</v>
      </c>
      <c r="P13" s="70">
        <v>2</v>
      </c>
      <c r="Q13" s="71">
        <v>0.28000000000000003</v>
      </c>
      <c r="R13" s="72">
        <f t="shared" si="0"/>
        <v>0.28312200000000143</v>
      </c>
      <c r="S13" s="73">
        <f t="shared" si="1"/>
        <v>1.1150000000005005</v>
      </c>
      <c r="T13" s="68"/>
      <c r="U13" s="68"/>
      <c r="V13" s="68"/>
      <c r="W13" s="68"/>
      <c r="X13" s="68"/>
      <c r="Y13" s="68"/>
      <c r="Z13" s="68"/>
      <c r="AA13" s="68"/>
      <c r="AB13" s="68"/>
      <c r="AC13" s="68"/>
    </row>
    <row r="14" spans="1:29" x14ac:dyDescent="0.3">
      <c r="A14" s="2" t="s">
        <v>105</v>
      </c>
      <c r="B14" s="6" t="s">
        <v>8</v>
      </c>
      <c r="C14" s="11">
        <v>0.4</v>
      </c>
      <c r="D14" s="11">
        <v>0.4</v>
      </c>
      <c r="E14" s="11">
        <v>0.4</v>
      </c>
      <c r="F14" s="11">
        <v>0.4</v>
      </c>
      <c r="G14" s="11">
        <v>0.4</v>
      </c>
      <c r="H14" s="11">
        <v>0.4</v>
      </c>
      <c r="J14" s="2" t="s">
        <v>36</v>
      </c>
      <c r="P14" s="70">
        <v>2.2000000000000002</v>
      </c>
      <c r="Q14" s="71">
        <v>0.20699999999999999</v>
      </c>
      <c r="R14" s="72">
        <f t="shared" si="0"/>
        <v>0.20482936944000141</v>
      </c>
      <c r="S14" s="73">
        <f t="shared" si="1"/>
        <v>1.0486137971007643</v>
      </c>
      <c r="T14" s="68"/>
      <c r="U14" s="68"/>
      <c r="V14" s="68"/>
      <c r="W14" s="68"/>
      <c r="X14" s="68"/>
      <c r="Y14" s="68"/>
      <c r="Z14" s="68"/>
      <c r="AA14" s="68"/>
      <c r="AB14" s="68"/>
      <c r="AC14" s="68"/>
    </row>
    <row r="15" spans="1:29" x14ac:dyDescent="0.3">
      <c r="A15" s="2" t="s">
        <v>106</v>
      </c>
      <c r="B15" s="6" t="s">
        <v>6</v>
      </c>
      <c r="C15" s="11">
        <v>53.583660000000002</v>
      </c>
      <c r="D15" s="11">
        <v>65.526470000000003</v>
      </c>
      <c r="E15" s="11">
        <v>75.234449999999995</v>
      </c>
      <c r="F15" s="11">
        <v>87.485010000000003</v>
      </c>
      <c r="G15" s="11">
        <v>96.565430000000006</v>
      </c>
      <c r="H15" s="11">
        <v>105.57404</v>
      </c>
      <c r="J15" s="2" t="s">
        <v>29</v>
      </c>
      <c r="P15" s="70">
        <v>2.4</v>
      </c>
      <c r="Q15" s="71">
        <v>0.14699999999999999</v>
      </c>
      <c r="R15" s="72">
        <f t="shared" si="0"/>
        <v>0.14758180288000222</v>
      </c>
      <c r="S15" s="73">
        <f t="shared" si="1"/>
        <v>0.39578427211036066</v>
      </c>
      <c r="T15" s="68"/>
      <c r="U15" s="68"/>
      <c r="V15" s="68"/>
      <c r="W15" s="68"/>
      <c r="X15" s="68"/>
      <c r="Y15" s="68"/>
      <c r="Z15" s="68"/>
      <c r="AA15" s="68"/>
      <c r="AB15" s="68"/>
      <c r="AC15" s="68"/>
    </row>
    <row r="16" spans="1:29" x14ac:dyDescent="0.3">
      <c r="A16" s="2" t="s">
        <v>107</v>
      </c>
      <c r="B16" s="6" t="s">
        <v>7</v>
      </c>
      <c r="C16" s="11">
        <v>0.91686000000000001</v>
      </c>
      <c r="D16" s="11">
        <v>0.91256999999999999</v>
      </c>
      <c r="E16" s="11">
        <v>0.90998999999999997</v>
      </c>
      <c r="F16" s="11">
        <v>0.90747999999999995</v>
      </c>
      <c r="G16" s="11">
        <v>0.90598999999999996</v>
      </c>
      <c r="H16" s="11">
        <v>0.90476000000000001</v>
      </c>
      <c r="J16" s="2" t="s">
        <v>37</v>
      </c>
      <c r="P16" s="70">
        <v>2.6</v>
      </c>
      <c r="Q16" s="71">
        <v>0.107</v>
      </c>
      <c r="R16" s="72">
        <f t="shared" si="0"/>
        <v>0.10619968752000464</v>
      </c>
      <c r="S16" s="73">
        <f t="shared" si="1"/>
        <v>0.74795558878071067</v>
      </c>
      <c r="T16" s="68"/>
      <c r="U16" s="68"/>
      <c r="V16" s="68"/>
      <c r="W16" s="68"/>
      <c r="X16" s="68"/>
      <c r="Y16" s="68"/>
      <c r="Z16" s="68"/>
      <c r="AA16" s="68"/>
      <c r="AB16" s="68"/>
      <c r="AC16" s="68"/>
    </row>
    <row r="17" spans="1:29" x14ac:dyDescent="0.3">
      <c r="A17" s="2" t="s">
        <v>108</v>
      </c>
      <c r="B17" s="6" t="s">
        <v>8</v>
      </c>
      <c r="C17" s="11">
        <v>0.4</v>
      </c>
      <c r="D17" s="11">
        <v>0.4</v>
      </c>
      <c r="E17" s="11">
        <v>0.4</v>
      </c>
      <c r="F17" s="11">
        <v>0.4</v>
      </c>
      <c r="G17" s="11">
        <v>0.4</v>
      </c>
      <c r="H17" s="11">
        <v>0.4</v>
      </c>
      <c r="P17" s="70">
        <v>2.8</v>
      </c>
      <c r="Q17" s="71">
        <v>7.6999999999999999E-2</v>
      </c>
      <c r="R17" s="72">
        <f t="shared" si="0"/>
        <v>7.6535352960005021E-2</v>
      </c>
      <c r="S17" s="73">
        <f t="shared" si="1"/>
        <v>0.60343771427919235</v>
      </c>
      <c r="T17" s="68"/>
      <c r="U17" s="68"/>
      <c r="V17" s="68"/>
      <c r="W17" s="68"/>
      <c r="X17" s="68"/>
      <c r="Y17" s="68"/>
      <c r="Z17" s="68"/>
      <c r="AA17" s="68"/>
      <c r="AB17" s="68"/>
      <c r="AC17" s="68"/>
    </row>
    <row r="18" spans="1:29" x14ac:dyDescent="0.3">
      <c r="A18" s="2" t="s">
        <v>109</v>
      </c>
      <c r="B18" s="6" t="s">
        <v>6</v>
      </c>
      <c r="C18" s="11">
        <v>54.089750000000002</v>
      </c>
      <c r="D18" s="11">
        <v>63.323399999999999</v>
      </c>
      <c r="E18" s="11">
        <v>70.83426</v>
      </c>
      <c r="F18" s="11">
        <v>80.316119999999998</v>
      </c>
      <c r="G18" s="11">
        <v>87.345879999999994</v>
      </c>
      <c r="H18" s="11">
        <v>94.321110000000004</v>
      </c>
      <c r="P18" s="70">
        <v>3</v>
      </c>
      <c r="Q18" s="71">
        <v>5.5E-2</v>
      </c>
      <c r="R18" s="72">
        <f t="shared" si="0"/>
        <v>5.5349500000002827E-2</v>
      </c>
      <c r="S18" s="73">
        <f t="shared" si="1"/>
        <v>0.63545454545968494</v>
      </c>
      <c r="T18" s="68"/>
      <c r="U18" s="68"/>
      <c r="V18" s="68"/>
      <c r="W18" s="68"/>
      <c r="X18" s="68"/>
      <c r="Y18" s="68"/>
      <c r="Z18" s="68"/>
      <c r="AA18" s="68"/>
      <c r="AB18" s="68"/>
      <c r="AC18" s="68"/>
    </row>
    <row r="19" spans="1:29" x14ac:dyDescent="0.3">
      <c r="A19" s="2" t="s">
        <v>110</v>
      </c>
      <c r="B19" s="6" t="s">
        <v>7</v>
      </c>
      <c r="C19" s="11">
        <v>0.90115000000000001</v>
      </c>
      <c r="D19" s="11">
        <v>0.89456999999999998</v>
      </c>
      <c r="E19" s="11">
        <v>0.89048000000000005</v>
      </c>
      <c r="F19" s="11">
        <v>0.88641000000000003</v>
      </c>
      <c r="G19" s="11">
        <v>0.88397000000000003</v>
      </c>
      <c r="H19" s="11">
        <v>0.88190000000000002</v>
      </c>
      <c r="P19" s="70">
        <v>3.2</v>
      </c>
      <c r="Q19" s="71">
        <v>0.04</v>
      </c>
      <c r="R19" s="72">
        <f t="shared" si="0"/>
        <v>4.0187629440008088E-2</v>
      </c>
      <c r="S19" s="73">
        <f t="shared" si="1"/>
        <v>0.46907360002021792</v>
      </c>
      <c r="T19" s="68"/>
      <c r="U19" s="68"/>
      <c r="V19" s="68"/>
      <c r="W19" s="68"/>
      <c r="X19" s="68"/>
      <c r="Y19" s="68"/>
      <c r="Z19" s="68"/>
      <c r="AA19" s="68"/>
      <c r="AB19" s="68"/>
      <c r="AC19" s="68"/>
    </row>
    <row r="20" spans="1:29" x14ac:dyDescent="0.3">
      <c r="A20" s="2" t="s">
        <v>111</v>
      </c>
      <c r="B20" s="6" t="s">
        <v>8</v>
      </c>
      <c r="C20" s="11">
        <v>0.4</v>
      </c>
      <c r="D20" s="11">
        <v>0.4</v>
      </c>
      <c r="E20" s="11">
        <v>0.4</v>
      </c>
      <c r="F20" s="11">
        <v>0.4</v>
      </c>
      <c r="G20" s="11">
        <v>0.4</v>
      </c>
      <c r="H20" s="11">
        <v>0.4</v>
      </c>
      <c r="P20" s="70">
        <v>3.4</v>
      </c>
      <c r="Q20" s="71">
        <v>2.9000000000000001E-2</v>
      </c>
      <c r="R20" s="72">
        <f t="shared" si="0"/>
        <v>2.9256470880002716E-2</v>
      </c>
      <c r="S20" s="73">
        <f t="shared" si="1"/>
        <v>0.88438234483694744</v>
      </c>
      <c r="T20" s="68"/>
      <c r="U20" s="68"/>
      <c r="V20" s="68"/>
      <c r="W20" s="68"/>
      <c r="X20" s="68"/>
      <c r="Y20" s="68"/>
      <c r="Z20" s="68"/>
      <c r="AA20" s="68"/>
      <c r="AB20" s="68"/>
      <c r="AC20" s="68"/>
    </row>
    <row r="21" spans="1:29" x14ac:dyDescent="0.3">
      <c r="A21" s="2" t="s">
        <v>112</v>
      </c>
      <c r="B21" s="6" t="s">
        <v>6</v>
      </c>
      <c r="C21" s="11">
        <v>44.708190000000002</v>
      </c>
      <c r="D21" s="11">
        <v>51.394840000000002</v>
      </c>
      <c r="E21" s="11">
        <v>56.829000000000001</v>
      </c>
      <c r="F21" s="11">
        <v>63.684699999999999</v>
      </c>
      <c r="G21" s="11">
        <v>68.765039999999999</v>
      </c>
      <c r="H21" s="11">
        <v>73.804069999999996</v>
      </c>
      <c r="P21" s="70">
        <v>3.6</v>
      </c>
      <c r="Q21" s="71">
        <v>2.1000000000000001E-2</v>
      </c>
      <c r="R21" s="72">
        <f t="shared" si="0"/>
        <v>2.1300411520006612E-2</v>
      </c>
      <c r="S21" s="73">
        <f t="shared" si="1"/>
        <v>1.4305310476505291</v>
      </c>
      <c r="T21" s="68"/>
      <c r="U21" s="68"/>
      <c r="V21" s="68"/>
      <c r="W21" s="68"/>
      <c r="X21" s="68"/>
      <c r="Y21" s="68"/>
      <c r="Z21" s="68"/>
      <c r="AA21" s="68"/>
      <c r="AB21" s="68"/>
      <c r="AC21" s="68"/>
    </row>
    <row r="22" spans="1:29" x14ac:dyDescent="0.3">
      <c r="A22" s="2" t="s">
        <v>113</v>
      </c>
      <c r="B22" s="6" t="s">
        <v>7</v>
      </c>
      <c r="C22" s="11">
        <v>0.94466000000000006</v>
      </c>
      <c r="D22" s="11">
        <v>0.94849000000000006</v>
      </c>
      <c r="E22" s="11">
        <v>0.95089000000000001</v>
      </c>
      <c r="F22" s="11">
        <v>0.95330000000000004</v>
      </c>
      <c r="G22" s="11">
        <v>0.95474999999999999</v>
      </c>
      <c r="H22" s="11">
        <v>0.95598000000000005</v>
      </c>
      <c r="P22" s="70">
        <v>3.8</v>
      </c>
      <c r="Q22" s="71">
        <v>1.4999999999999999E-2</v>
      </c>
      <c r="R22" s="72">
        <f t="shared" si="0"/>
        <v>1.54779249600141E-2</v>
      </c>
      <c r="S22" s="73">
        <f t="shared" si="1"/>
        <v>3.1861664000940038</v>
      </c>
      <c r="T22" s="68"/>
      <c r="U22" s="68"/>
      <c r="V22" s="68"/>
      <c r="W22" s="68"/>
      <c r="X22" s="68"/>
      <c r="Y22" s="68"/>
      <c r="Z22" s="68"/>
      <c r="AA22" s="68"/>
      <c r="AB22" s="68"/>
      <c r="AC22" s="68"/>
    </row>
    <row r="23" spans="1:29" x14ac:dyDescent="0.3">
      <c r="A23" s="2" t="s">
        <v>114</v>
      </c>
      <c r="B23" s="6" t="s">
        <v>8</v>
      </c>
      <c r="C23" s="11">
        <v>0.4</v>
      </c>
      <c r="D23" s="11">
        <v>0.4</v>
      </c>
      <c r="E23" s="11">
        <v>0.4</v>
      </c>
      <c r="F23" s="11">
        <v>0.4</v>
      </c>
      <c r="G23" s="11">
        <v>0.4</v>
      </c>
      <c r="H23" s="11">
        <v>0.4</v>
      </c>
      <c r="P23" s="70">
        <v>4</v>
      </c>
      <c r="Q23" s="71">
        <v>1.0999999999999999E-2</v>
      </c>
      <c r="R23" s="72">
        <f t="shared" si="0"/>
        <v>1.1238000000010295E-2</v>
      </c>
      <c r="S23" s="73">
        <f t="shared" si="1"/>
        <v>2.1636363637299634</v>
      </c>
      <c r="T23" s="68"/>
      <c r="U23" s="68"/>
      <c r="V23" s="68"/>
      <c r="W23" s="68"/>
      <c r="X23" s="68"/>
      <c r="Y23" s="68"/>
      <c r="Z23" s="68"/>
      <c r="AA23" s="68"/>
      <c r="AB23" s="68"/>
      <c r="AC23" s="68"/>
    </row>
    <row r="24" spans="1:29" x14ac:dyDescent="0.3">
      <c r="A24" s="2" t="s">
        <v>115</v>
      </c>
      <c r="B24" s="6" t="s">
        <v>6</v>
      </c>
      <c r="C24" s="11">
        <v>53.810940000000002</v>
      </c>
      <c r="D24" s="11">
        <v>62.612459999999999</v>
      </c>
      <c r="E24" s="11">
        <v>69.767949999999999</v>
      </c>
      <c r="F24" s="11">
        <v>78.796819999999997</v>
      </c>
      <c r="G24" s="11">
        <v>85.488519999999994</v>
      </c>
      <c r="H24" s="11">
        <v>92.126760000000004</v>
      </c>
      <c r="P24" s="70">
        <v>4.2</v>
      </c>
      <c r="Q24" s="71">
        <v>0.01</v>
      </c>
      <c r="R24" s="72">
        <f t="shared" si="0"/>
        <v>8.1965694400070177E-3</v>
      </c>
      <c r="S24" s="73">
        <f t="shared" si="1"/>
        <v>18.034305599929827</v>
      </c>
      <c r="T24" s="68"/>
      <c r="U24" s="68"/>
      <c r="V24" s="68"/>
      <c r="W24" s="68"/>
      <c r="X24" s="68"/>
      <c r="Y24" s="68"/>
      <c r="Z24" s="68"/>
      <c r="AA24" s="68"/>
      <c r="AB24" s="68"/>
      <c r="AC24" s="68"/>
    </row>
    <row r="25" spans="1:29" x14ac:dyDescent="0.3">
      <c r="A25" s="2" t="s">
        <v>116</v>
      </c>
      <c r="B25" s="6" t="s">
        <v>7</v>
      </c>
      <c r="C25" s="11">
        <v>0.92722000000000004</v>
      </c>
      <c r="D25" s="11">
        <v>0.93962000000000001</v>
      </c>
      <c r="E25" s="11">
        <v>0.94755</v>
      </c>
      <c r="F25" s="11">
        <v>0.95562999999999998</v>
      </c>
      <c r="G25" s="11">
        <v>0.96057999999999999</v>
      </c>
      <c r="H25" s="11">
        <v>0.96482000000000001</v>
      </c>
      <c r="P25" s="70">
        <v>4.4000000000000004</v>
      </c>
      <c r="Q25" s="71">
        <v>7.0000000000000001E-3</v>
      </c>
      <c r="R25" s="72">
        <f t="shared" si="0"/>
        <v>6.0129388800058692E-3</v>
      </c>
      <c r="S25" s="73">
        <f t="shared" si="1"/>
        <v>14.100873142773299</v>
      </c>
      <c r="T25" s="68"/>
      <c r="U25" s="68"/>
      <c r="V25" s="68"/>
      <c r="W25" s="68"/>
      <c r="X25" s="68"/>
      <c r="Y25" s="68"/>
      <c r="Z25" s="68"/>
      <c r="AA25" s="68"/>
      <c r="AB25" s="68"/>
      <c r="AC25" s="68"/>
    </row>
    <row r="26" spans="1:29" x14ac:dyDescent="0.3">
      <c r="A26" s="2" t="s">
        <v>117</v>
      </c>
      <c r="B26" s="6" t="s">
        <v>8</v>
      </c>
      <c r="C26" s="11">
        <v>0.4</v>
      </c>
      <c r="D26" s="11">
        <v>0.4</v>
      </c>
      <c r="E26" s="11">
        <v>0.4</v>
      </c>
      <c r="F26" s="11">
        <v>0.4</v>
      </c>
      <c r="G26" s="11">
        <v>0.4</v>
      </c>
      <c r="H26" s="11">
        <v>0.4</v>
      </c>
      <c r="P26" s="70">
        <v>4.5999999999999996</v>
      </c>
      <c r="Q26" s="71">
        <v>3.0000000000000001E-3</v>
      </c>
      <c r="R26" s="72">
        <f t="shared" si="0"/>
        <v>4.2662155200199336E-3</v>
      </c>
      <c r="S26" s="73">
        <f t="shared" si="1"/>
        <v>42.207184000664448</v>
      </c>
      <c r="T26" s="68"/>
      <c r="U26" s="68"/>
      <c r="V26" s="68"/>
      <c r="W26" s="68"/>
      <c r="X26" s="68"/>
      <c r="Y26" s="68"/>
      <c r="Z26" s="68"/>
      <c r="AA26" s="68"/>
      <c r="AB26" s="68"/>
      <c r="AC26" s="68"/>
    </row>
    <row r="27" spans="1:29" x14ac:dyDescent="0.3">
      <c r="A27" s="2" t="s">
        <v>118</v>
      </c>
      <c r="B27" s="6" t="s">
        <v>6</v>
      </c>
      <c r="C27" s="11">
        <v>50.828629999999997</v>
      </c>
      <c r="D27" s="11">
        <v>61.042870000000001</v>
      </c>
      <c r="E27" s="11">
        <v>69.324590000000001</v>
      </c>
      <c r="F27" s="11">
        <v>79.759330000000006</v>
      </c>
      <c r="G27" s="11">
        <v>87.485919999999993</v>
      </c>
      <c r="H27" s="11">
        <v>95.146950000000004</v>
      </c>
      <c r="P27" s="70">
        <v>4.8</v>
      </c>
      <c r="Q27" s="71">
        <v>1.5E-3</v>
      </c>
      <c r="R27" s="72">
        <f t="shared" si="0"/>
        <v>2.3317369600137638E-3</v>
      </c>
      <c r="S27" s="73">
        <f t="shared" si="1"/>
        <v>55.449130667584249</v>
      </c>
      <c r="T27" s="68"/>
      <c r="U27" s="68"/>
      <c r="V27" s="68"/>
      <c r="W27" s="68"/>
      <c r="X27" s="68"/>
      <c r="Y27" s="68"/>
      <c r="Z27" s="68"/>
      <c r="AA27" s="68"/>
      <c r="AB27" s="68"/>
      <c r="AC27" s="68"/>
    </row>
    <row r="28" spans="1:29" x14ac:dyDescent="0.3">
      <c r="A28" s="2" t="s">
        <v>119</v>
      </c>
      <c r="B28" s="6" t="s">
        <v>7</v>
      </c>
      <c r="C28" s="11">
        <v>0.87651000000000001</v>
      </c>
      <c r="D28" s="11">
        <v>0.85677000000000003</v>
      </c>
      <c r="E28" s="11">
        <v>0.84519</v>
      </c>
      <c r="F28" s="11">
        <v>0.83413000000000004</v>
      </c>
      <c r="G28" s="11">
        <v>0.82769000000000004</v>
      </c>
      <c r="H28" s="11">
        <v>0.82235999999999998</v>
      </c>
      <c r="P28" s="70">
        <v>5</v>
      </c>
      <c r="Q28" s="71">
        <v>0</v>
      </c>
      <c r="R28" s="72">
        <f t="shared" si="0"/>
        <v>-7.4249999997899607E-4</v>
      </c>
      <c r="S28" s="73"/>
      <c r="T28" s="68"/>
      <c r="U28" s="68"/>
      <c r="V28" s="68"/>
      <c r="W28" s="68"/>
      <c r="X28" s="68"/>
      <c r="Y28" s="68"/>
      <c r="Z28" s="68"/>
      <c r="AA28" s="68"/>
      <c r="AB28" s="68"/>
      <c r="AC28" s="68"/>
    </row>
    <row r="29" spans="1:29" x14ac:dyDescent="0.3">
      <c r="A29" s="2" t="s">
        <v>120</v>
      </c>
      <c r="B29" s="6" t="s">
        <v>8</v>
      </c>
      <c r="C29" s="11">
        <v>0.4</v>
      </c>
      <c r="D29" s="11">
        <v>0.4</v>
      </c>
      <c r="E29" s="11">
        <v>0.4</v>
      </c>
      <c r="F29" s="11">
        <v>0.4</v>
      </c>
      <c r="G29" s="11">
        <v>0.4</v>
      </c>
      <c r="H29" s="11">
        <v>0.4</v>
      </c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</row>
    <row r="30" spans="1:29" x14ac:dyDescent="0.3">
      <c r="A30" s="2" t="s">
        <v>121</v>
      </c>
      <c r="B30" s="6" t="s">
        <v>6</v>
      </c>
      <c r="C30" s="11">
        <v>45.294670000000004</v>
      </c>
      <c r="D30" s="11">
        <v>54.843310000000002</v>
      </c>
      <c r="E30" s="11">
        <v>62.627650000000003</v>
      </c>
      <c r="F30" s="11">
        <v>72.470129999999997</v>
      </c>
      <c r="G30" s="11">
        <v>79.775769999999994</v>
      </c>
      <c r="H30" s="11">
        <v>87.0304</v>
      </c>
    </row>
    <row r="31" spans="1:29" x14ac:dyDescent="0.3">
      <c r="A31" s="2" t="s">
        <v>122</v>
      </c>
      <c r="B31" s="6" t="s">
        <v>7</v>
      </c>
      <c r="C31" s="11">
        <v>0.93696000000000002</v>
      </c>
      <c r="D31" s="11">
        <v>0.96123000000000003</v>
      </c>
      <c r="E31" s="11">
        <v>0.97633000000000003</v>
      </c>
      <c r="F31" s="11">
        <v>0.99138999999999999</v>
      </c>
      <c r="G31" s="11">
        <v>1.0004599999999999</v>
      </c>
      <c r="H31" s="11">
        <v>1.0081500000000001</v>
      </c>
    </row>
    <row r="32" spans="1:29" x14ac:dyDescent="0.3">
      <c r="A32" s="2" t="s">
        <v>123</v>
      </c>
      <c r="B32" s="6" t="s">
        <v>8</v>
      </c>
      <c r="C32" s="11">
        <v>0.4</v>
      </c>
      <c r="D32" s="11">
        <v>0.4</v>
      </c>
      <c r="E32" s="11">
        <v>0.4</v>
      </c>
      <c r="F32" s="11">
        <v>0.4</v>
      </c>
      <c r="G32" s="11">
        <v>0.4</v>
      </c>
      <c r="H32" s="11">
        <v>0.4</v>
      </c>
    </row>
    <row r="33" spans="1:8" x14ac:dyDescent="0.3">
      <c r="A33" s="2" t="s">
        <v>124</v>
      </c>
      <c r="B33" s="6" t="s">
        <v>6</v>
      </c>
      <c r="C33" s="11">
        <v>46.485849999999999</v>
      </c>
      <c r="D33" s="11">
        <v>55.162260000000003</v>
      </c>
      <c r="E33" s="11">
        <v>62.218589999999999</v>
      </c>
      <c r="F33" s="11">
        <v>71.125879999999995</v>
      </c>
      <c r="G33" s="11">
        <v>77.729659999999996</v>
      </c>
      <c r="H33" s="11">
        <v>84.281999999999996</v>
      </c>
    </row>
    <row r="34" spans="1:8" x14ac:dyDescent="0.3">
      <c r="A34" s="2" t="s">
        <v>125</v>
      </c>
      <c r="B34" s="6" t="s">
        <v>7</v>
      </c>
      <c r="C34" s="11">
        <v>0.96443000000000001</v>
      </c>
      <c r="D34" s="11">
        <v>0.97670999999999997</v>
      </c>
      <c r="E34" s="11">
        <v>0.98428000000000004</v>
      </c>
      <c r="F34" s="11">
        <v>0.99175999999999997</v>
      </c>
      <c r="G34" s="11">
        <v>0.99624000000000001</v>
      </c>
      <c r="H34" s="11">
        <v>1.0000100000000001</v>
      </c>
    </row>
    <row r="35" spans="1:8" x14ac:dyDescent="0.3">
      <c r="A35" s="2" t="s">
        <v>126</v>
      </c>
      <c r="B35" s="6" t="s">
        <v>8</v>
      </c>
      <c r="C35" s="11">
        <v>0.4</v>
      </c>
      <c r="D35" s="11">
        <v>0.4</v>
      </c>
      <c r="E35" s="11">
        <v>0.4</v>
      </c>
      <c r="F35" s="11">
        <v>0.4</v>
      </c>
      <c r="G35" s="11">
        <v>0.4</v>
      </c>
      <c r="H35" s="11">
        <v>0.4</v>
      </c>
    </row>
    <row r="36" spans="1:8" x14ac:dyDescent="0.3">
      <c r="A36" s="2" t="s">
        <v>127</v>
      </c>
      <c r="B36" s="6" t="s">
        <v>6</v>
      </c>
      <c r="C36" s="11">
        <v>42.907499999999999</v>
      </c>
      <c r="D36" s="11">
        <v>50.467660000000002</v>
      </c>
      <c r="E36" s="11">
        <v>56.635750000000002</v>
      </c>
      <c r="F36" s="11">
        <v>64.439040000000006</v>
      </c>
      <c r="G36" s="11">
        <v>70.233699999999999</v>
      </c>
      <c r="H36" s="11">
        <v>75.989320000000006</v>
      </c>
    </row>
    <row r="37" spans="1:8" x14ac:dyDescent="0.3">
      <c r="A37" s="2" t="s">
        <v>128</v>
      </c>
      <c r="B37" s="6" t="s">
        <v>7</v>
      </c>
      <c r="C37" s="11">
        <v>0.93752000000000002</v>
      </c>
      <c r="D37" s="11">
        <v>0.95111000000000001</v>
      </c>
      <c r="E37" s="11">
        <v>0.95992</v>
      </c>
      <c r="F37" s="11">
        <v>0.96897999999999995</v>
      </c>
      <c r="G37" s="11">
        <v>0.97458</v>
      </c>
      <c r="H37" s="11">
        <v>0.97940000000000005</v>
      </c>
    </row>
    <row r="38" spans="1:8" x14ac:dyDescent="0.3">
      <c r="A38" s="2" t="s">
        <v>129</v>
      </c>
      <c r="B38" s="6" t="s">
        <v>8</v>
      </c>
      <c r="C38" s="11">
        <v>0.4</v>
      </c>
      <c r="D38" s="11">
        <v>0.4</v>
      </c>
      <c r="E38" s="11">
        <v>0.4</v>
      </c>
      <c r="F38" s="11">
        <v>0.4</v>
      </c>
      <c r="G38" s="11">
        <v>0.4</v>
      </c>
      <c r="H38" s="11">
        <v>0.4</v>
      </c>
    </row>
    <row r="39" spans="1:8" x14ac:dyDescent="0.3">
      <c r="A39" s="2" t="s">
        <v>130</v>
      </c>
      <c r="B39" s="6" t="s">
        <v>6</v>
      </c>
      <c r="C39" s="11">
        <v>59.658540000000002</v>
      </c>
      <c r="D39" s="11">
        <v>74.654359999999997</v>
      </c>
      <c r="E39" s="11">
        <v>86.800319999999999</v>
      </c>
      <c r="F39" s="11">
        <v>102.10023</v>
      </c>
      <c r="G39" s="11">
        <v>113.42977</v>
      </c>
      <c r="H39" s="11">
        <v>124.66377</v>
      </c>
    </row>
    <row r="40" spans="1:8" x14ac:dyDescent="0.3">
      <c r="A40" s="2" t="s">
        <v>131</v>
      </c>
      <c r="B40" s="6" t="s">
        <v>7</v>
      </c>
      <c r="C40" s="11">
        <v>0.92</v>
      </c>
      <c r="D40" s="11">
        <v>0.88900999999999997</v>
      </c>
      <c r="E40" s="11">
        <v>0.87241000000000002</v>
      </c>
      <c r="F40" s="11">
        <v>0.85753000000000001</v>
      </c>
      <c r="G40" s="11">
        <v>0.84926000000000001</v>
      </c>
      <c r="H40" s="11">
        <v>0.84262999999999999</v>
      </c>
    </row>
    <row r="41" spans="1:8" x14ac:dyDescent="0.3">
      <c r="A41" s="2" t="s">
        <v>132</v>
      </c>
      <c r="B41" s="6" t="s">
        <v>8</v>
      </c>
      <c r="C41" s="11">
        <v>0.4</v>
      </c>
      <c r="D41" s="11">
        <v>0.4</v>
      </c>
      <c r="E41" s="11">
        <v>0.4</v>
      </c>
      <c r="F41" s="11">
        <v>0.4</v>
      </c>
      <c r="G41" s="11">
        <v>0.4</v>
      </c>
      <c r="H41" s="11">
        <v>0.4</v>
      </c>
    </row>
    <row r="42" spans="1:8" x14ac:dyDescent="0.3">
      <c r="A42" s="2" t="s">
        <v>133</v>
      </c>
      <c r="B42" s="6" t="s">
        <v>6</v>
      </c>
      <c r="C42" s="11">
        <v>51.445010000000003</v>
      </c>
      <c r="D42" s="11">
        <v>59.81082</v>
      </c>
      <c r="E42" s="11">
        <v>66.624849999999995</v>
      </c>
      <c r="F42" s="11">
        <v>75.234639999999999</v>
      </c>
      <c r="G42" s="11">
        <v>81.622119999999995</v>
      </c>
      <c r="H42" s="11">
        <v>87.962519999999998</v>
      </c>
    </row>
    <row r="43" spans="1:8" x14ac:dyDescent="0.3">
      <c r="A43" s="2" t="s">
        <v>134</v>
      </c>
      <c r="B43" s="6" t="s">
        <v>7</v>
      </c>
      <c r="C43" s="11">
        <v>0.95435000000000003</v>
      </c>
      <c r="D43" s="11">
        <v>0.95723999999999998</v>
      </c>
      <c r="E43" s="11">
        <v>0.95913999999999999</v>
      </c>
      <c r="F43" s="11">
        <v>0.96111000000000002</v>
      </c>
      <c r="G43" s="11">
        <v>0.96235000000000004</v>
      </c>
      <c r="H43" s="11">
        <v>0.96340999999999999</v>
      </c>
    </row>
    <row r="44" spans="1:8" x14ac:dyDescent="0.3">
      <c r="A44" s="2" t="s">
        <v>135</v>
      </c>
      <c r="B44" s="6" t="s">
        <v>8</v>
      </c>
      <c r="C44" s="11">
        <v>0.4</v>
      </c>
      <c r="D44" s="11">
        <v>0.4</v>
      </c>
      <c r="E44" s="11">
        <v>0.4</v>
      </c>
      <c r="F44" s="11">
        <v>0.4</v>
      </c>
      <c r="G44" s="11">
        <v>0.4</v>
      </c>
      <c r="H44" s="11">
        <v>0.4</v>
      </c>
    </row>
    <row r="45" spans="1:8" x14ac:dyDescent="0.3">
      <c r="A45" t="s">
        <v>19</v>
      </c>
    </row>
  </sheetData>
  <sortState xmlns:xlrd2="http://schemas.microsoft.com/office/spreadsheetml/2017/richdata2" ref="J3:J15">
    <sortCondition ref="J3:J15"/>
  </sortState>
  <mergeCells count="2">
    <mergeCell ref="A1:H1"/>
    <mergeCell ref="P1:S1"/>
  </mergeCell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6ebbfa72-b3b6-4c1f-8b23-058d4f67f013}" enabled="1" method="Privileged" siteId="{bf1ce8b5-5d39-4bc5-ad6e-07b3e4d7d67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Escenario1</vt:lpstr>
      <vt:lpstr>Tablas</vt:lpstr>
      <vt:lpstr>Escenario1!Área_de_impresión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MANUEL GUILLERMO CARDENAS QUINTERO</dc:creator>
  <cp:keywords/>
  <dc:description/>
  <cp:lastModifiedBy>CARLOS ALBERTO VELEZ MESA</cp:lastModifiedBy>
  <cp:revision/>
  <cp:lastPrinted>2025-11-27T18:50:05Z</cp:lastPrinted>
  <dcterms:created xsi:type="dcterms:W3CDTF">2025-07-12T15:40:40Z</dcterms:created>
  <dcterms:modified xsi:type="dcterms:W3CDTF">2026-09-29T16:21:21Z</dcterms:modified>
  <cp:category/>
  <cp:contentStatus/>
</cp:coreProperties>
</file>